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U:\Caroline\Current research projects\Palliative care program\Workforce projects\Project 1 - Estimating need\Article\BMC Palliative Care\"/>
    </mc:Choice>
  </mc:AlternateContent>
  <xr:revisionPtr revIDLastSave="0" documentId="13_ncr:1_{2501B3F7-0CFA-405C-B6A1-5371F13D801A}" xr6:coauthVersionLast="47" xr6:coauthVersionMax="47" xr10:uidLastSave="{00000000-0000-0000-0000-000000000000}"/>
  <bookViews>
    <workbookView xWindow="-108" yWindow="-108" windowWidth="23256" windowHeight="12456" firstSheet="9" activeTab="14" xr2:uid="{219953E5-D9C0-472D-8B6A-0C936EB686B0}"/>
  </bookViews>
  <sheets>
    <sheet name="Contents" sheetId="39" r:id="rId1"/>
    <sheet name="AUS All Deaths" sheetId="15" r:id="rId2"/>
    <sheet name="AUS Observed PC Deaths" sheetId="16" r:id="rId3"/>
    <sheet name="AUS Population Projections" sheetId="64" r:id="rId4"/>
    <sheet name="AUS Mortality Calculations" sheetId="65" r:id="rId5"/>
    <sheet name="AUS Mortality Projections" sheetId="21" r:id="rId6"/>
    <sheet name="Method 1" sheetId="1" r:id="rId7"/>
    <sheet name="Method 2A" sheetId="13" r:id="rId8"/>
    <sheet name="Method 2B" sheetId="42" r:id="rId9"/>
    <sheet name="Sub group analyses" sheetId="74" r:id="rId10"/>
    <sheet name="Cancer" sheetId="33" r:id="rId11"/>
    <sheet name="Organ Failure" sheetId="53" r:id="rId12"/>
    <sheet name="Dementia" sheetId="54" r:id="rId13"/>
    <sheet name="Other PC deaths" sheetId="56" r:id="rId14"/>
    <sheet name="PC Conditions" sheetId="75" r:id="rId15"/>
  </sheets>
  <definedNames>
    <definedName name="_AMO_SingleObject_139965804_ROM_F0.SEC2.Tabulate_1.SEC1.BDY.Cross_tabular_summary_report_Table_1" hidden="1">#REF!</definedName>
    <definedName name="_AMO_SingleObject_139965804_ROM_F0.SEC2.Tabulate_1.SEC1.HDR.TXT1" hidden="1">#REF!</definedName>
    <definedName name="_AMO_SingleObject_139965804_ROM_F0.SEC2.Tabulate_1.SEC1.HDR.TXT2" hidden="1">#REF!</definedName>
    <definedName name="_xlnm.Print_Area" localSheetId="0">Contents!$B$7:$O$51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39" l="1"/>
  <c r="E46" i="39"/>
  <c r="N17" i="56" l="1"/>
  <c r="M17" i="56"/>
  <c r="L17" i="56"/>
  <c r="K17" i="56"/>
  <c r="J17" i="56"/>
  <c r="I17" i="56"/>
  <c r="H17" i="56"/>
  <c r="G17" i="56"/>
  <c r="F17" i="56"/>
  <c r="E17" i="56"/>
  <c r="D17" i="56"/>
  <c r="N16" i="56"/>
  <c r="M16" i="56"/>
  <c r="L16" i="56"/>
  <c r="K16" i="56"/>
  <c r="J16" i="56"/>
  <c r="I16" i="56"/>
  <c r="H16" i="56"/>
  <c r="G16" i="56"/>
  <c r="F16" i="56"/>
  <c r="E16" i="56"/>
  <c r="D16" i="56"/>
  <c r="N15" i="56"/>
  <c r="M15" i="56"/>
  <c r="L15" i="56"/>
  <c r="K15" i="56"/>
  <c r="J15" i="56"/>
  <c r="I15" i="56"/>
  <c r="H15" i="56"/>
  <c r="G15" i="56"/>
  <c r="F15" i="56"/>
  <c r="E15" i="56"/>
  <c r="D15" i="56"/>
  <c r="N14" i="56"/>
  <c r="M14" i="56"/>
  <c r="L14" i="56"/>
  <c r="K14" i="56"/>
  <c r="J14" i="56"/>
  <c r="I14" i="56"/>
  <c r="H14" i="56"/>
  <c r="G14" i="56"/>
  <c r="F14" i="56"/>
  <c r="E14" i="56"/>
  <c r="D14" i="56"/>
  <c r="N13" i="56"/>
  <c r="M13" i="56"/>
  <c r="L13" i="56"/>
  <c r="K13" i="56"/>
  <c r="J13" i="56"/>
  <c r="I13" i="56"/>
  <c r="H13" i="56"/>
  <c r="G13" i="56"/>
  <c r="F13" i="56"/>
  <c r="E13" i="56"/>
  <c r="D13" i="56"/>
  <c r="N11" i="56"/>
  <c r="M11" i="56"/>
  <c r="L11" i="56"/>
  <c r="K11" i="56"/>
  <c r="J11" i="56"/>
  <c r="I11" i="56"/>
  <c r="H11" i="56"/>
  <c r="G11" i="56"/>
  <c r="F11" i="56"/>
  <c r="E11" i="56"/>
  <c r="D11" i="56"/>
  <c r="N10" i="56"/>
  <c r="M10" i="56"/>
  <c r="L10" i="56"/>
  <c r="K10" i="56"/>
  <c r="J10" i="56"/>
  <c r="I10" i="56"/>
  <c r="H10" i="56"/>
  <c r="G10" i="56"/>
  <c r="F10" i="56"/>
  <c r="E10" i="56"/>
  <c r="D10" i="56"/>
  <c r="N9" i="56"/>
  <c r="M9" i="56"/>
  <c r="L9" i="56"/>
  <c r="K9" i="56"/>
  <c r="J9" i="56"/>
  <c r="I9" i="56"/>
  <c r="H9" i="56"/>
  <c r="G9" i="56"/>
  <c r="F9" i="56"/>
  <c r="E9" i="56"/>
  <c r="D9" i="56"/>
  <c r="N8" i="56"/>
  <c r="M8" i="56"/>
  <c r="L8" i="56"/>
  <c r="K8" i="56"/>
  <c r="J8" i="56"/>
  <c r="I8" i="56"/>
  <c r="H8" i="56"/>
  <c r="G8" i="56"/>
  <c r="F8" i="56"/>
  <c r="E8" i="56"/>
  <c r="D8" i="56"/>
  <c r="N7" i="56"/>
  <c r="M7" i="56"/>
  <c r="L7" i="56"/>
  <c r="K7" i="56"/>
  <c r="J7" i="56"/>
  <c r="I7" i="56"/>
  <c r="H7" i="56"/>
  <c r="G7" i="56"/>
  <c r="F7" i="56"/>
  <c r="E7" i="56"/>
  <c r="D7" i="56"/>
  <c r="C17" i="56"/>
  <c r="C16" i="56"/>
  <c r="C15" i="56"/>
  <c r="C14" i="56"/>
  <c r="C13" i="56"/>
  <c r="C11" i="56"/>
  <c r="C10" i="56"/>
  <c r="C9" i="56"/>
  <c r="C8" i="56"/>
  <c r="C7" i="56"/>
  <c r="N17" i="54"/>
  <c r="M17" i="54"/>
  <c r="L17" i="54"/>
  <c r="K17" i="54"/>
  <c r="J17" i="54"/>
  <c r="I17" i="54"/>
  <c r="H17" i="54"/>
  <c r="G17" i="54"/>
  <c r="F17" i="54"/>
  <c r="E17" i="54"/>
  <c r="D17" i="54"/>
  <c r="N16" i="54"/>
  <c r="M16" i="54"/>
  <c r="L16" i="54"/>
  <c r="K16" i="54"/>
  <c r="J16" i="54"/>
  <c r="I16" i="54"/>
  <c r="H16" i="54"/>
  <c r="G16" i="54"/>
  <c r="F16" i="54"/>
  <c r="E16" i="54"/>
  <c r="D16" i="54"/>
  <c r="N15" i="54"/>
  <c r="M15" i="54"/>
  <c r="L15" i="54"/>
  <c r="K15" i="54"/>
  <c r="J15" i="54"/>
  <c r="I15" i="54"/>
  <c r="H15" i="54"/>
  <c r="G15" i="54"/>
  <c r="F15" i="54"/>
  <c r="E15" i="54"/>
  <c r="D15" i="54"/>
  <c r="N14" i="54"/>
  <c r="M14" i="54"/>
  <c r="L14" i="54"/>
  <c r="K14" i="54"/>
  <c r="J14" i="54"/>
  <c r="I14" i="54"/>
  <c r="H14" i="54"/>
  <c r="G14" i="54"/>
  <c r="F14" i="54"/>
  <c r="E14" i="54"/>
  <c r="D14" i="54"/>
  <c r="N13" i="54"/>
  <c r="M13" i="54"/>
  <c r="L13" i="54"/>
  <c r="K13" i="54"/>
  <c r="J13" i="54"/>
  <c r="I13" i="54"/>
  <c r="H13" i="54"/>
  <c r="G13" i="54"/>
  <c r="F13" i="54"/>
  <c r="E13" i="54"/>
  <c r="D13" i="54"/>
  <c r="N11" i="54"/>
  <c r="M11" i="54"/>
  <c r="L11" i="54"/>
  <c r="K11" i="54"/>
  <c r="J11" i="54"/>
  <c r="I11" i="54"/>
  <c r="H11" i="54"/>
  <c r="G11" i="54"/>
  <c r="F11" i="54"/>
  <c r="E11" i="54"/>
  <c r="D11" i="54"/>
  <c r="N10" i="54"/>
  <c r="M10" i="54"/>
  <c r="L10" i="54"/>
  <c r="K10" i="54"/>
  <c r="J10" i="54"/>
  <c r="I10" i="54"/>
  <c r="H10" i="54"/>
  <c r="G10" i="54"/>
  <c r="F10" i="54"/>
  <c r="E10" i="54"/>
  <c r="D10" i="54"/>
  <c r="N9" i="54"/>
  <c r="M9" i="54"/>
  <c r="L9" i="54"/>
  <c r="K9" i="54"/>
  <c r="J9" i="54"/>
  <c r="I9" i="54"/>
  <c r="H9" i="54"/>
  <c r="G9" i="54"/>
  <c r="F9" i="54"/>
  <c r="E9" i="54"/>
  <c r="D9" i="54"/>
  <c r="N8" i="54"/>
  <c r="M8" i="54"/>
  <c r="L8" i="54"/>
  <c r="K8" i="54"/>
  <c r="J8" i="54"/>
  <c r="I8" i="54"/>
  <c r="H8" i="54"/>
  <c r="G8" i="54"/>
  <c r="F8" i="54"/>
  <c r="E8" i="54"/>
  <c r="D8" i="54"/>
  <c r="N7" i="54"/>
  <c r="M7" i="54"/>
  <c r="L7" i="54"/>
  <c r="K7" i="54"/>
  <c r="J7" i="54"/>
  <c r="I7" i="54"/>
  <c r="H7" i="54"/>
  <c r="G7" i="54"/>
  <c r="F7" i="54"/>
  <c r="E7" i="54"/>
  <c r="D7" i="54"/>
  <c r="C17" i="54"/>
  <c r="C16" i="54"/>
  <c r="C15" i="54"/>
  <c r="C14" i="54"/>
  <c r="C13" i="54"/>
  <c r="C11" i="54"/>
  <c r="C10" i="54"/>
  <c r="C9" i="54"/>
  <c r="C8" i="54"/>
  <c r="C7" i="54"/>
  <c r="N17" i="53"/>
  <c r="M17" i="53"/>
  <c r="L17" i="53"/>
  <c r="K17" i="53"/>
  <c r="J17" i="53"/>
  <c r="I17" i="53"/>
  <c r="H17" i="53"/>
  <c r="G17" i="53"/>
  <c r="F17" i="53"/>
  <c r="E17" i="53"/>
  <c r="D17" i="53"/>
  <c r="N16" i="53"/>
  <c r="M16" i="53"/>
  <c r="L16" i="53"/>
  <c r="K16" i="53"/>
  <c r="J16" i="53"/>
  <c r="I16" i="53"/>
  <c r="H16" i="53"/>
  <c r="G16" i="53"/>
  <c r="F16" i="53"/>
  <c r="E16" i="53"/>
  <c r="D16" i="53"/>
  <c r="N15" i="53"/>
  <c r="M15" i="53"/>
  <c r="L15" i="53"/>
  <c r="K15" i="53"/>
  <c r="J15" i="53"/>
  <c r="I15" i="53"/>
  <c r="H15" i="53"/>
  <c r="G15" i="53"/>
  <c r="F15" i="53"/>
  <c r="E15" i="53"/>
  <c r="D15" i="53"/>
  <c r="N14" i="53"/>
  <c r="M14" i="53"/>
  <c r="L14" i="53"/>
  <c r="K14" i="53"/>
  <c r="J14" i="53"/>
  <c r="I14" i="53"/>
  <c r="H14" i="53"/>
  <c r="G14" i="53"/>
  <c r="F14" i="53"/>
  <c r="E14" i="53"/>
  <c r="D14" i="53"/>
  <c r="N13" i="53"/>
  <c r="M13" i="53"/>
  <c r="L13" i="53"/>
  <c r="K13" i="53"/>
  <c r="J13" i="53"/>
  <c r="I13" i="53"/>
  <c r="H13" i="53"/>
  <c r="G13" i="53"/>
  <c r="F13" i="53"/>
  <c r="E13" i="53"/>
  <c r="D13" i="53"/>
  <c r="N11" i="53"/>
  <c r="M11" i="53"/>
  <c r="L11" i="53"/>
  <c r="K11" i="53"/>
  <c r="J11" i="53"/>
  <c r="I11" i="53"/>
  <c r="H11" i="53"/>
  <c r="G11" i="53"/>
  <c r="F11" i="53"/>
  <c r="E11" i="53"/>
  <c r="D11" i="53"/>
  <c r="N10" i="53"/>
  <c r="M10" i="53"/>
  <c r="L10" i="53"/>
  <c r="K10" i="53"/>
  <c r="J10" i="53"/>
  <c r="I10" i="53"/>
  <c r="H10" i="53"/>
  <c r="G10" i="53"/>
  <c r="F10" i="53"/>
  <c r="E10" i="53"/>
  <c r="D10" i="53"/>
  <c r="N9" i="53"/>
  <c r="M9" i="53"/>
  <c r="L9" i="53"/>
  <c r="K9" i="53"/>
  <c r="J9" i="53"/>
  <c r="I9" i="53"/>
  <c r="H9" i="53"/>
  <c r="G9" i="53"/>
  <c r="F9" i="53"/>
  <c r="E9" i="53"/>
  <c r="D9" i="53"/>
  <c r="N8" i="53"/>
  <c r="M8" i="53"/>
  <c r="L8" i="53"/>
  <c r="K8" i="53"/>
  <c r="J8" i="53"/>
  <c r="I8" i="53"/>
  <c r="H8" i="53"/>
  <c r="G8" i="53"/>
  <c r="F8" i="53"/>
  <c r="E8" i="53"/>
  <c r="D8" i="53"/>
  <c r="N7" i="53"/>
  <c r="M7" i="53"/>
  <c r="L7" i="53"/>
  <c r="K7" i="53"/>
  <c r="J7" i="53"/>
  <c r="I7" i="53"/>
  <c r="H7" i="53"/>
  <c r="G7" i="53"/>
  <c r="F7" i="53"/>
  <c r="E7" i="53"/>
  <c r="D7" i="53"/>
  <c r="C17" i="53"/>
  <c r="C16" i="53"/>
  <c r="C15" i="53"/>
  <c r="C14" i="53"/>
  <c r="C13" i="53"/>
  <c r="C11" i="53"/>
  <c r="C10" i="53"/>
  <c r="C9" i="53"/>
  <c r="C8" i="53"/>
  <c r="C7" i="53"/>
  <c r="N17" i="33"/>
  <c r="M17" i="33"/>
  <c r="L17" i="33"/>
  <c r="K17" i="33"/>
  <c r="J17" i="33"/>
  <c r="I17" i="33"/>
  <c r="H17" i="33"/>
  <c r="G17" i="33"/>
  <c r="F17" i="33"/>
  <c r="E17" i="33"/>
  <c r="D17" i="33"/>
  <c r="N16" i="33"/>
  <c r="M16" i="33"/>
  <c r="L16" i="33"/>
  <c r="K16" i="33"/>
  <c r="J16" i="33"/>
  <c r="I16" i="33"/>
  <c r="H16" i="33"/>
  <c r="G16" i="33"/>
  <c r="F16" i="33"/>
  <c r="E16" i="33"/>
  <c r="D16" i="33"/>
  <c r="N15" i="33"/>
  <c r="M15" i="33"/>
  <c r="L15" i="33"/>
  <c r="K15" i="33"/>
  <c r="J15" i="33"/>
  <c r="I15" i="33"/>
  <c r="H15" i="33"/>
  <c r="G15" i="33"/>
  <c r="F15" i="33"/>
  <c r="E15" i="33"/>
  <c r="D15" i="33"/>
  <c r="N14" i="33"/>
  <c r="M14" i="33"/>
  <c r="L14" i="33"/>
  <c r="K14" i="33"/>
  <c r="J14" i="33"/>
  <c r="I14" i="33"/>
  <c r="H14" i="33"/>
  <c r="G14" i="33"/>
  <c r="F14" i="33"/>
  <c r="E14" i="33"/>
  <c r="D14" i="33"/>
  <c r="N13" i="33"/>
  <c r="M13" i="33"/>
  <c r="L13" i="33"/>
  <c r="K13" i="33"/>
  <c r="J13" i="33"/>
  <c r="I13" i="33"/>
  <c r="H13" i="33"/>
  <c r="G13" i="33"/>
  <c r="F13" i="33"/>
  <c r="E13" i="33"/>
  <c r="D13" i="33"/>
  <c r="N11" i="33"/>
  <c r="M11" i="33"/>
  <c r="L11" i="33"/>
  <c r="K11" i="33"/>
  <c r="J11" i="33"/>
  <c r="I11" i="33"/>
  <c r="H11" i="33"/>
  <c r="G11" i="33"/>
  <c r="F11" i="33"/>
  <c r="E11" i="33"/>
  <c r="D11" i="33"/>
  <c r="N10" i="33"/>
  <c r="M10" i="33"/>
  <c r="L10" i="33"/>
  <c r="K10" i="33"/>
  <c r="J10" i="33"/>
  <c r="I10" i="33"/>
  <c r="H10" i="33"/>
  <c r="G10" i="33"/>
  <c r="F10" i="33"/>
  <c r="E10" i="33"/>
  <c r="D10" i="33"/>
  <c r="N9" i="33"/>
  <c r="M9" i="33"/>
  <c r="L9" i="33"/>
  <c r="K9" i="33"/>
  <c r="J9" i="33"/>
  <c r="I9" i="33"/>
  <c r="H9" i="33"/>
  <c r="G9" i="33"/>
  <c r="F9" i="33"/>
  <c r="E9" i="33"/>
  <c r="D9" i="33"/>
  <c r="N8" i="33"/>
  <c r="M8" i="33"/>
  <c r="L8" i="33"/>
  <c r="K8" i="33"/>
  <c r="J8" i="33"/>
  <c r="I8" i="33"/>
  <c r="H8" i="33"/>
  <c r="G8" i="33"/>
  <c r="F8" i="33"/>
  <c r="E8" i="33"/>
  <c r="D8" i="33"/>
  <c r="N7" i="33"/>
  <c r="M7" i="33"/>
  <c r="L7" i="33"/>
  <c r="K7" i="33"/>
  <c r="J7" i="33"/>
  <c r="I7" i="33"/>
  <c r="H7" i="33"/>
  <c r="G7" i="33"/>
  <c r="F7" i="33"/>
  <c r="E7" i="33"/>
  <c r="D7" i="33"/>
  <c r="C17" i="33"/>
  <c r="C16" i="33"/>
  <c r="C15" i="33"/>
  <c r="C14" i="33"/>
  <c r="C13" i="33"/>
  <c r="C11" i="33"/>
  <c r="C10" i="33"/>
  <c r="C9" i="33"/>
  <c r="C8" i="33"/>
  <c r="C7" i="33"/>
  <c r="E18" i="39" l="1"/>
  <c r="E14" i="39"/>
  <c r="D479" i="65"/>
  <c r="D463" i="65"/>
  <c r="C463" i="65"/>
  <c r="D462" i="65"/>
  <c r="D459" i="65"/>
  <c r="C459" i="65"/>
  <c r="C447" i="65"/>
  <c r="C439" i="65"/>
  <c r="C428" i="65"/>
  <c r="D422" i="65"/>
  <c r="AB208" i="65"/>
  <c r="Y208" i="65"/>
  <c r="X208" i="65"/>
  <c r="W208" i="65"/>
  <c r="V208" i="65"/>
  <c r="U208" i="65"/>
  <c r="T208" i="65"/>
  <c r="S208" i="65"/>
  <c r="O208" i="65"/>
  <c r="N208" i="65"/>
  <c r="K208" i="65"/>
  <c r="D208" i="65"/>
  <c r="E208" i="65" s="1"/>
  <c r="C208" i="65"/>
  <c r="D207" i="65"/>
  <c r="E207" i="65" s="1"/>
  <c r="C207" i="65"/>
  <c r="U206" i="65"/>
  <c r="D206" i="65"/>
  <c r="E206" i="65" s="1"/>
  <c r="C206" i="65"/>
  <c r="AA205" i="65"/>
  <c r="L205" i="65"/>
  <c r="K205" i="65"/>
  <c r="C205" i="65"/>
  <c r="D205" i="65" s="1"/>
  <c r="E205" i="65" s="1"/>
  <c r="M204" i="65"/>
  <c r="L204" i="65"/>
  <c r="K204" i="65"/>
  <c r="I204" i="65"/>
  <c r="D204" i="65"/>
  <c r="E204" i="65" s="1"/>
  <c r="C204" i="65"/>
  <c r="Z203" i="65"/>
  <c r="T203" i="65"/>
  <c r="R203" i="65"/>
  <c r="K203" i="65"/>
  <c r="D203" i="65"/>
  <c r="E203" i="65" s="1"/>
  <c r="C203" i="65"/>
  <c r="AB202" i="65"/>
  <c r="W202" i="65"/>
  <c r="V202" i="65"/>
  <c r="S202" i="65"/>
  <c r="O202" i="65"/>
  <c r="N202" i="65"/>
  <c r="D202" i="65"/>
  <c r="E202" i="65" s="1"/>
  <c r="C202" i="65"/>
  <c r="U201" i="65"/>
  <c r="P201" i="65"/>
  <c r="L201" i="65"/>
  <c r="I201" i="65"/>
  <c r="D201" i="65"/>
  <c r="E201" i="65" s="1"/>
  <c r="C201" i="65"/>
  <c r="C200" i="65"/>
  <c r="D200" i="65" s="1"/>
  <c r="E200" i="65" s="1"/>
  <c r="U200" i="65" s="1"/>
  <c r="C199" i="65"/>
  <c r="D199" i="65" s="1"/>
  <c r="E199" i="65" s="1"/>
  <c r="D198" i="65"/>
  <c r="E198" i="65" s="1"/>
  <c r="C198" i="65"/>
  <c r="T197" i="65"/>
  <c r="S197" i="65"/>
  <c r="L197" i="65"/>
  <c r="J197" i="65"/>
  <c r="E197" i="65"/>
  <c r="C197" i="65"/>
  <c r="D197" i="65" s="1"/>
  <c r="AA196" i="65"/>
  <c r="Z196" i="65"/>
  <c r="Y196" i="65"/>
  <c r="W196" i="65"/>
  <c r="V196" i="65"/>
  <c r="U196" i="65"/>
  <c r="R196" i="65"/>
  <c r="Q196" i="65"/>
  <c r="P196" i="65"/>
  <c r="M196" i="65"/>
  <c r="L196" i="65"/>
  <c r="K196" i="65"/>
  <c r="I196" i="65"/>
  <c r="D196" i="65"/>
  <c r="E196" i="65" s="1"/>
  <c r="C196" i="65"/>
  <c r="C195" i="65"/>
  <c r="D195" i="65" s="1"/>
  <c r="E195" i="65" s="1"/>
  <c r="Z194" i="65"/>
  <c r="X194" i="65"/>
  <c r="W194" i="65"/>
  <c r="V194" i="65"/>
  <c r="U194" i="65"/>
  <c r="T194" i="65"/>
  <c r="N194" i="65"/>
  <c r="D194" i="65"/>
  <c r="E194" i="65" s="1"/>
  <c r="C194" i="65"/>
  <c r="O193" i="65"/>
  <c r="E193" i="65"/>
  <c r="C193" i="65"/>
  <c r="D193" i="65" s="1"/>
  <c r="E192" i="65"/>
  <c r="C192" i="65"/>
  <c r="D192" i="65" s="1"/>
  <c r="AB191" i="65"/>
  <c r="W191" i="65"/>
  <c r="V191" i="65"/>
  <c r="U191" i="65"/>
  <c r="T191" i="65"/>
  <c r="S191" i="65"/>
  <c r="Q191" i="65"/>
  <c r="O191" i="65"/>
  <c r="N191" i="65"/>
  <c r="M191" i="65"/>
  <c r="L191" i="65"/>
  <c r="K191" i="65"/>
  <c r="D191" i="65"/>
  <c r="E191" i="65" s="1"/>
  <c r="C191" i="65"/>
  <c r="Z190" i="65"/>
  <c r="Y190" i="65"/>
  <c r="W190" i="65"/>
  <c r="V190" i="65"/>
  <c r="S190" i="65"/>
  <c r="Q190" i="65"/>
  <c r="P190" i="65"/>
  <c r="K190" i="65"/>
  <c r="D190" i="65"/>
  <c r="E190" i="65" s="1"/>
  <c r="C190" i="65"/>
  <c r="Z189" i="65"/>
  <c r="X189" i="65"/>
  <c r="T189" i="65"/>
  <c r="K189" i="65"/>
  <c r="C189" i="65"/>
  <c r="D189" i="65" s="1"/>
  <c r="E189" i="65" s="1"/>
  <c r="AB188" i="65"/>
  <c r="AA188" i="65"/>
  <c r="Z188" i="65"/>
  <c r="X188" i="65"/>
  <c r="W188" i="65"/>
  <c r="T188" i="65"/>
  <c r="O188" i="65"/>
  <c r="K188" i="65"/>
  <c r="J188" i="65"/>
  <c r="E188" i="65"/>
  <c r="C188" i="65"/>
  <c r="D188" i="65" s="1"/>
  <c r="R187" i="65"/>
  <c r="E187" i="65"/>
  <c r="D187" i="65"/>
  <c r="C187" i="65"/>
  <c r="AA186" i="65"/>
  <c r="Z186" i="65"/>
  <c r="Y186" i="65"/>
  <c r="V186" i="65"/>
  <c r="R186" i="65"/>
  <c r="Q186" i="65"/>
  <c r="O186" i="65"/>
  <c r="M186" i="65"/>
  <c r="K186" i="65"/>
  <c r="J186" i="65"/>
  <c r="C186" i="65"/>
  <c r="D186" i="65" s="1"/>
  <c r="E186" i="65" s="1"/>
  <c r="C185" i="65"/>
  <c r="D185" i="65" s="1"/>
  <c r="E185" i="65" s="1"/>
  <c r="Y184" i="65"/>
  <c r="S184" i="65"/>
  <c r="O184" i="65"/>
  <c r="N184" i="65"/>
  <c r="L184" i="65"/>
  <c r="I184" i="65"/>
  <c r="D184" i="65"/>
  <c r="E184" i="65" s="1"/>
  <c r="C184" i="65"/>
  <c r="K183" i="65"/>
  <c r="J183" i="65"/>
  <c r="E183" i="65"/>
  <c r="C183" i="65"/>
  <c r="D183" i="65" s="1"/>
  <c r="C182" i="65"/>
  <c r="D182" i="65" s="1"/>
  <c r="E182" i="65" s="1"/>
  <c r="AB181" i="65"/>
  <c r="AA181" i="65"/>
  <c r="Z181" i="65"/>
  <c r="Y181" i="65"/>
  <c r="V181" i="65"/>
  <c r="S181" i="65"/>
  <c r="C181" i="65"/>
  <c r="D181" i="65" s="1"/>
  <c r="E181" i="65" s="1"/>
  <c r="K180" i="65"/>
  <c r="E180" i="65"/>
  <c r="C180" i="65"/>
  <c r="D180" i="65" s="1"/>
  <c r="AB179" i="65"/>
  <c r="Z179" i="65"/>
  <c r="X179" i="65"/>
  <c r="W179" i="65"/>
  <c r="R179" i="65"/>
  <c r="O179" i="65"/>
  <c r="K179" i="65"/>
  <c r="C179" i="65"/>
  <c r="D179" i="65" s="1"/>
  <c r="E179" i="65" s="1"/>
  <c r="V178" i="65"/>
  <c r="S178" i="65"/>
  <c r="R178" i="65"/>
  <c r="O178" i="65"/>
  <c r="I178" i="65"/>
  <c r="D178" i="65"/>
  <c r="E178" i="65" s="1"/>
  <c r="C178" i="65"/>
  <c r="E177" i="65"/>
  <c r="D177" i="65"/>
  <c r="C177" i="65"/>
  <c r="C176" i="65"/>
  <c r="D176" i="65" s="1"/>
  <c r="E176" i="65" s="1"/>
  <c r="AB175" i="65"/>
  <c r="AA175" i="65"/>
  <c r="Z175" i="65"/>
  <c r="Y175" i="65"/>
  <c r="T175" i="65"/>
  <c r="D175" i="65"/>
  <c r="E175" i="65" s="1"/>
  <c r="C175" i="65"/>
  <c r="AB174" i="65"/>
  <c r="AA174" i="65"/>
  <c r="Z174" i="65"/>
  <c r="Y174" i="65"/>
  <c r="X174" i="65"/>
  <c r="W174" i="65"/>
  <c r="V174" i="65"/>
  <c r="U174" i="65"/>
  <c r="T174" i="65"/>
  <c r="S174" i="65"/>
  <c r="R174" i="65"/>
  <c r="N174" i="65"/>
  <c r="L174" i="65"/>
  <c r="K174" i="65"/>
  <c r="J174" i="65"/>
  <c r="I174" i="65"/>
  <c r="C174" i="65"/>
  <c r="D174" i="65" s="1"/>
  <c r="E174" i="65" s="1"/>
  <c r="AB173" i="65"/>
  <c r="Y173" i="65"/>
  <c r="X173" i="65"/>
  <c r="W173" i="65"/>
  <c r="V173" i="65"/>
  <c r="U173" i="65"/>
  <c r="T173" i="65"/>
  <c r="S173" i="65"/>
  <c r="Q173" i="65"/>
  <c r="N173" i="65"/>
  <c r="M173" i="65"/>
  <c r="L173" i="65"/>
  <c r="I173" i="65"/>
  <c r="C173" i="65"/>
  <c r="D173" i="65" s="1"/>
  <c r="E173" i="65" s="1"/>
  <c r="E172" i="65"/>
  <c r="AB172" i="65" s="1"/>
  <c r="D172" i="65"/>
  <c r="C172" i="65"/>
  <c r="AB171" i="65"/>
  <c r="X171" i="65"/>
  <c r="U171" i="65"/>
  <c r="T171" i="65"/>
  <c r="L171" i="65"/>
  <c r="E171" i="65"/>
  <c r="C171" i="65"/>
  <c r="D171" i="65" s="1"/>
  <c r="C170" i="65"/>
  <c r="D170" i="65" s="1"/>
  <c r="E170" i="65" s="1"/>
  <c r="Y169" i="65"/>
  <c r="W169" i="65"/>
  <c r="U169" i="65"/>
  <c r="S169" i="65"/>
  <c r="Q169" i="65"/>
  <c r="P169" i="65"/>
  <c r="J169" i="65"/>
  <c r="D169" i="65"/>
  <c r="E169" i="65" s="1"/>
  <c r="C169" i="65"/>
  <c r="C168" i="65"/>
  <c r="D168" i="65" s="1"/>
  <c r="E168" i="65" s="1"/>
  <c r="T168" i="65" s="1"/>
  <c r="P167" i="65"/>
  <c r="C167" i="65"/>
  <c r="D167" i="65" s="1"/>
  <c r="E167" i="65" s="1"/>
  <c r="Z166" i="65"/>
  <c r="Y166" i="65"/>
  <c r="W166" i="65"/>
  <c r="T166" i="65"/>
  <c r="N166" i="65"/>
  <c r="L166" i="65"/>
  <c r="J166" i="65"/>
  <c r="C166" i="65"/>
  <c r="D166" i="65" s="1"/>
  <c r="E166" i="65" s="1"/>
  <c r="C165" i="65"/>
  <c r="D165" i="65" s="1"/>
  <c r="E165" i="65" s="1"/>
  <c r="AB164" i="65"/>
  <c r="E164" i="65"/>
  <c r="C164" i="65"/>
  <c r="D164" i="65" s="1"/>
  <c r="J163" i="65"/>
  <c r="E163" i="65"/>
  <c r="D163" i="65"/>
  <c r="C163" i="65"/>
  <c r="AA162" i="65"/>
  <c r="Y162" i="65"/>
  <c r="V162" i="65"/>
  <c r="Q162" i="65"/>
  <c r="E162" i="65"/>
  <c r="D162" i="65"/>
  <c r="C162" i="65"/>
  <c r="Z161" i="65"/>
  <c r="Y161" i="65"/>
  <c r="W161" i="65"/>
  <c r="R161" i="65"/>
  <c r="O161" i="65"/>
  <c r="N161" i="65"/>
  <c r="M161" i="65"/>
  <c r="K161" i="65"/>
  <c r="C161" i="65"/>
  <c r="D161" i="65" s="1"/>
  <c r="E161" i="65" s="1"/>
  <c r="X160" i="65"/>
  <c r="U160" i="65"/>
  <c r="S160" i="65"/>
  <c r="Q160" i="65"/>
  <c r="O160" i="65"/>
  <c r="J160" i="65"/>
  <c r="D160" i="65"/>
  <c r="E160" i="65" s="1"/>
  <c r="C160" i="65"/>
  <c r="N159" i="65"/>
  <c r="L159" i="65"/>
  <c r="E159" i="65"/>
  <c r="C159" i="65"/>
  <c r="D159" i="65" s="1"/>
  <c r="AA158" i="65"/>
  <c r="T158" i="65"/>
  <c r="Q158" i="65"/>
  <c r="D158" i="65"/>
  <c r="E158" i="65" s="1"/>
  <c r="C158" i="65"/>
  <c r="C157" i="65"/>
  <c r="D157" i="65" s="1"/>
  <c r="E157" i="65" s="1"/>
  <c r="C156" i="65"/>
  <c r="D156" i="65" s="1"/>
  <c r="E156" i="65" s="1"/>
  <c r="AB155" i="65"/>
  <c r="W155" i="65"/>
  <c r="S155" i="65"/>
  <c r="R155" i="65"/>
  <c r="P155" i="65"/>
  <c r="O155" i="65"/>
  <c r="N155" i="65"/>
  <c r="K155" i="65"/>
  <c r="C155" i="65"/>
  <c r="D155" i="65" s="1"/>
  <c r="E155" i="65" s="1"/>
  <c r="C154" i="65"/>
  <c r="D154" i="65" s="1"/>
  <c r="E154" i="65" s="1"/>
  <c r="Z153" i="65"/>
  <c r="Y153" i="65"/>
  <c r="W153" i="65"/>
  <c r="R153" i="65"/>
  <c r="O153" i="65"/>
  <c r="M153" i="65"/>
  <c r="E153" i="65"/>
  <c r="C153" i="65"/>
  <c r="D153" i="65" s="1"/>
  <c r="D152" i="65"/>
  <c r="E152" i="65" s="1"/>
  <c r="O152" i="65" s="1"/>
  <c r="C152" i="65"/>
  <c r="AA151" i="65"/>
  <c r="Y151" i="65"/>
  <c r="X151" i="65"/>
  <c r="W151" i="65"/>
  <c r="V151" i="65"/>
  <c r="M151" i="65"/>
  <c r="C151" i="65"/>
  <c r="D151" i="65" s="1"/>
  <c r="E151" i="65" s="1"/>
  <c r="X150" i="65"/>
  <c r="W150" i="65"/>
  <c r="U150" i="65"/>
  <c r="R150" i="65"/>
  <c r="J150" i="65"/>
  <c r="D150" i="65"/>
  <c r="E150" i="65" s="1"/>
  <c r="C150" i="65"/>
  <c r="U149" i="65"/>
  <c r="T149" i="65"/>
  <c r="S149" i="65"/>
  <c r="E149" i="65"/>
  <c r="C149" i="65"/>
  <c r="D149" i="65" s="1"/>
  <c r="AA148" i="65"/>
  <c r="Y148" i="65"/>
  <c r="X148" i="65"/>
  <c r="W148" i="65"/>
  <c r="V148" i="65"/>
  <c r="U148" i="65"/>
  <c r="S148" i="65"/>
  <c r="Q148" i="65"/>
  <c r="M148" i="65"/>
  <c r="L148" i="65"/>
  <c r="K148" i="65"/>
  <c r="I148" i="65"/>
  <c r="D148" i="65"/>
  <c r="E148" i="65" s="1"/>
  <c r="C148" i="65"/>
  <c r="C147" i="65"/>
  <c r="D147" i="65" s="1"/>
  <c r="E147" i="65" s="1"/>
  <c r="Y147" i="65" s="1"/>
  <c r="AA146" i="65"/>
  <c r="W146" i="65"/>
  <c r="V146" i="65"/>
  <c r="U146" i="65"/>
  <c r="T146" i="65"/>
  <c r="S146" i="65"/>
  <c r="R146" i="65"/>
  <c r="Q146" i="65"/>
  <c r="P146" i="65"/>
  <c r="O146" i="65"/>
  <c r="N146" i="65"/>
  <c r="K146" i="65"/>
  <c r="J146" i="65"/>
  <c r="I146" i="65"/>
  <c r="D146" i="65"/>
  <c r="E146" i="65" s="1"/>
  <c r="C146" i="65"/>
  <c r="AB145" i="65"/>
  <c r="Y145" i="65"/>
  <c r="X145" i="65"/>
  <c r="V145" i="65"/>
  <c r="Q145" i="65"/>
  <c r="P145" i="65"/>
  <c r="M145" i="65"/>
  <c r="D145" i="65"/>
  <c r="E145" i="65" s="1"/>
  <c r="C145" i="65"/>
  <c r="C144" i="65"/>
  <c r="D144" i="65" s="1"/>
  <c r="E144" i="65" s="1"/>
  <c r="Z143" i="65"/>
  <c r="P143" i="65"/>
  <c r="L143" i="65"/>
  <c r="D143" i="65"/>
  <c r="E143" i="65" s="1"/>
  <c r="C143" i="65"/>
  <c r="T142" i="65"/>
  <c r="S142" i="65"/>
  <c r="O142" i="65"/>
  <c r="J142" i="65"/>
  <c r="C142" i="65"/>
  <c r="D142" i="65" s="1"/>
  <c r="E142" i="65" s="1"/>
  <c r="AB141" i="65"/>
  <c r="V141" i="65"/>
  <c r="S141" i="65"/>
  <c r="R141" i="65"/>
  <c r="Q141" i="65"/>
  <c r="P141" i="65"/>
  <c r="M141" i="65"/>
  <c r="C141" i="65"/>
  <c r="D141" i="65" s="1"/>
  <c r="E141" i="65" s="1"/>
  <c r="E140" i="65"/>
  <c r="C140" i="65"/>
  <c r="D140" i="65" s="1"/>
  <c r="Y139" i="65"/>
  <c r="L139" i="65"/>
  <c r="K139" i="65"/>
  <c r="D139" i="65"/>
  <c r="E139" i="65" s="1"/>
  <c r="C139" i="65"/>
  <c r="C138" i="65"/>
  <c r="D138" i="65" s="1"/>
  <c r="E138" i="65" s="1"/>
  <c r="N138" i="65" s="1"/>
  <c r="AA137" i="65"/>
  <c r="Y137" i="65"/>
  <c r="W137" i="65"/>
  <c r="V137" i="65"/>
  <c r="T137" i="65"/>
  <c r="P137" i="65"/>
  <c r="N137" i="65"/>
  <c r="M137" i="65"/>
  <c r="E137" i="65"/>
  <c r="C137" i="65"/>
  <c r="D137" i="65" s="1"/>
  <c r="AB136" i="65"/>
  <c r="E136" i="65"/>
  <c r="D136" i="65"/>
  <c r="C136" i="65"/>
  <c r="U135" i="65"/>
  <c r="S135" i="65"/>
  <c r="P135" i="65"/>
  <c r="O135" i="65"/>
  <c r="D135" i="65"/>
  <c r="E135" i="65" s="1"/>
  <c r="C135" i="65"/>
  <c r="D134" i="65"/>
  <c r="E134" i="65" s="1"/>
  <c r="C134" i="65"/>
  <c r="Y133" i="65"/>
  <c r="E133" i="65"/>
  <c r="D133" i="65"/>
  <c r="C133" i="65"/>
  <c r="T132" i="65"/>
  <c r="S132" i="65"/>
  <c r="P132" i="65"/>
  <c r="L132" i="65"/>
  <c r="E132" i="65"/>
  <c r="C132" i="65"/>
  <c r="D132" i="65" s="1"/>
  <c r="AB131" i="65"/>
  <c r="AA131" i="65"/>
  <c r="Z131" i="65"/>
  <c r="Y131" i="65"/>
  <c r="V131" i="65"/>
  <c r="U131" i="65"/>
  <c r="S131" i="65"/>
  <c r="N131" i="65"/>
  <c r="K131" i="65"/>
  <c r="E131" i="65"/>
  <c r="D131" i="65"/>
  <c r="C131" i="65"/>
  <c r="O130" i="65"/>
  <c r="E130" i="65"/>
  <c r="C130" i="65"/>
  <c r="D130" i="65" s="1"/>
  <c r="AB129" i="65"/>
  <c r="AA129" i="65"/>
  <c r="Y129" i="65"/>
  <c r="X129" i="65"/>
  <c r="V129" i="65"/>
  <c r="U129" i="65"/>
  <c r="R129" i="65"/>
  <c r="I129" i="65"/>
  <c r="D129" i="65"/>
  <c r="E129" i="65" s="1"/>
  <c r="C129" i="65"/>
  <c r="D128" i="65"/>
  <c r="E128" i="65" s="1"/>
  <c r="C128" i="65"/>
  <c r="K127" i="65"/>
  <c r="J127" i="65"/>
  <c r="E127" i="65"/>
  <c r="D127" i="65"/>
  <c r="C127" i="65"/>
  <c r="AB126" i="65"/>
  <c r="Y126" i="65"/>
  <c r="Q126" i="65"/>
  <c r="P126" i="65"/>
  <c r="O126" i="65"/>
  <c r="M126" i="65"/>
  <c r="E126" i="65"/>
  <c r="C126" i="65"/>
  <c r="D126" i="65" s="1"/>
  <c r="AA125" i="65"/>
  <c r="R125" i="65"/>
  <c r="P125" i="65"/>
  <c r="M125" i="65"/>
  <c r="K125" i="65"/>
  <c r="D125" i="65"/>
  <c r="E125" i="65" s="1"/>
  <c r="C125" i="65"/>
  <c r="S124" i="65"/>
  <c r="E124" i="65"/>
  <c r="D124" i="65"/>
  <c r="C124" i="65"/>
  <c r="R123" i="65"/>
  <c r="P123" i="65"/>
  <c r="E123" i="65"/>
  <c r="C123" i="65"/>
  <c r="D123" i="65" s="1"/>
  <c r="AB122" i="65"/>
  <c r="Z122" i="65"/>
  <c r="Y122" i="65"/>
  <c r="X122" i="65"/>
  <c r="T122" i="65"/>
  <c r="D122" i="65"/>
  <c r="E122" i="65" s="1"/>
  <c r="C122" i="65"/>
  <c r="O121" i="65"/>
  <c r="D121" i="65"/>
  <c r="E121" i="65" s="1"/>
  <c r="C121" i="65"/>
  <c r="C120" i="65"/>
  <c r="D120" i="65" s="1"/>
  <c r="E120" i="65" s="1"/>
  <c r="V119" i="65"/>
  <c r="S119" i="65"/>
  <c r="R119" i="65"/>
  <c r="Q119" i="65"/>
  <c r="P119" i="65"/>
  <c r="O119" i="65"/>
  <c r="M119" i="65"/>
  <c r="L119" i="65"/>
  <c r="I119" i="65"/>
  <c r="C119" i="65"/>
  <c r="D119" i="65" s="1"/>
  <c r="E119" i="65" s="1"/>
  <c r="D118" i="65"/>
  <c r="E118" i="65" s="1"/>
  <c r="V118" i="65" s="1"/>
  <c r="C118" i="65"/>
  <c r="Y117" i="65"/>
  <c r="X117" i="65"/>
  <c r="V117" i="65"/>
  <c r="P117" i="65"/>
  <c r="C117" i="65"/>
  <c r="D117" i="65" s="1"/>
  <c r="E117" i="65" s="1"/>
  <c r="AB116" i="65"/>
  <c r="AA116" i="65"/>
  <c r="Z116" i="65"/>
  <c r="W116" i="65"/>
  <c r="V116" i="65"/>
  <c r="U116" i="65"/>
  <c r="T116" i="65"/>
  <c r="Q116" i="65"/>
  <c r="O116" i="65"/>
  <c r="N116" i="65"/>
  <c r="M116" i="65"/>
  <c r="K116" i="65"/>
  <c r="I116" i="65"/>
  <c r="D116" i="65"/>
  <c r="E116" i="65" s="1"/>
  <c r="C116" i="65"/>
  <c r="M115" i="65"/>
  <c r="L115" i="65"/>
  <c r="J115" i="65"/>
  <c r="I115" i="65"/>
  <c r="D115" i="65"/>
  <c r="E115" i="65" s="1"/>
  <c r="C115" i="65"/>
  <c r="AA114" i="65"/>
  <c r="X114" i="65"/>
  <c r="T114" i="65"/>
  <c r="S114" i="65"/>
  <c r="R114" i="65"/>
  <c r="Q114" i="65"/>
  <c r="K114" i="65"/>
  <c r="C114" i="65"/>
  <c r="D114" i="65" s="1"/>
  <c r="E114" i="65" s="1"/>
  <c r="E113" i="65"/>
  <c r="C113" i="65"/>
  <c r="D113" i="65" s="1"/>
  <c r="Z112" i="65"/>
  <c r="X112" i="65"/>
  <c r="V112" i="65"/>
  <c r="S112" i="65"/>
  <c r="K112" i="65"/>
  <c r="I112" i="65"/>
  <c r="C112" i="65"/>
  <c r="D112" i="65" s="1"/>
  <c r="E112" i="65" s="1"/>
  <c r="D111" i="65"/>
  <c r="E111" i="65" s="1"/>
  <c r="C111" i="65"/>
  <c r="E110" i="65"/>
  <c r="P110" i="65" s="1"/>
  <c r="D110" i="65"/>
  <c r="C110" i="65"/>
  <c r="Z109" i="65"/>
  <c r="X109" i="65"/>
  <c r="W109" i="65"/>
  <c r="V109" i="65"/>
  <c r="T109" i="65"/>
  <c r="D109" i="65"/>
  <c r="E109" i="65" s="1"/>
  <c r="C109" i="65"/>
  <c r="AB108" i="65"/>
  <c r="X108" i="65"/>
  <c r="W108" i="65"/>
  <c r="R108" i="65"/>
  <c r="P108" i="65"/>
  <c r="O108" i="65"/>
  <c r="N108" i="65"/>
  <c r="L108" i="65"/>
  <c r="E108" i="65"/>
  <c r="C108" i="65"/>
  <c r="D108" i="65" s="1"/>
  <c r="AA106" i="65"/>
  <c r="Y106" i="65"/>
  <c r="V106" i="65"/>
  <c r="K106" i="65"/>
  <c r="E106" i="65"/>
  <c r="C106" i="65"/>
  <c r="D106" i="65" s="1"/>
  <c r="D105" i="65"/>
  <c r="E105" i="65" s="1"/>
  <c r="R105" i="65" s="1"/>
  <c r="C105" i="65"/>
  <c r="AB104" i="65"/>
  <c r="T104" i="65"/>
  <c r="S104" i="65"/>
  <c r="R104" i="65"/>
  <c r="O104" i="65"/>
  <c r="E104" i="65"/>
  <c r="C104" i="65"/>
  <c r="D104" i="65" s="1"/>
  <c r="D103" i="65"/>
  <c r="E103" i="65" s="1"/>
  <c r="C103" i="65"/>
  <c r="C102" i="65"/>
  <c r="D102" i="65" s="1"/>
  <c r="E102" i="65" s="1"/>
  <c r="D101" i="65"/>
  <c r="E101" i="65" s="1"/>
  <c r="C101" i="65"/>
  <c r="AB100" i="65"/>
  <c r="AA100" i="65"/>
  <c r="Z100" i="65"/>
  <c r="Y100" i="65"/>
  <c r="X100" i="65"/>
  <c r="W100" i="65"/>
  <c r="V100" i="65"/>
  <c r="U100" i="65"/>
  <c r="Q100" i="65"/>
  <c r="O100" i="65"/>
  <c r="M100" i="65"/>
  <c r="C100" i="65"/>
  <c r="D100" i="65" s="1"/>
  <c r="E100" i="65" s="1"/>
  <c r="C99" i="65"/>
  <c r="D99" i="65" s="1"/>
  <c r="E99" i="65" s="1"/>
  <c r="AA98" i="65"/>
  <c r="C98" i="65"/>
  <c r="D98" i="65" s="1"/>
  <c r="E98" i="65" s="1"/>
  <c r="W97" i="65"/>
  <c r="U97" i="65"/>
  <c r="T97" i="65"/>
  <c r="S97" i="65"/>
  <c r="P97" i="65"/>
  <c r="M97" i="65"/>
  <c r="L97" i="65"/>
  <c r="J97" i="65"/>
  <c r="I97" i="65"/>
  <c r="C97" i="65"/>
  <c r="D97" i="65" s="1"/>
  <c r="E97" i="65" s="1"/>
  <c r="U96" i="65"/>
  <c r="T96" i="65"/>
  <c r="S96" i="65"/>
  <c r="Q96" i="65"/>
  <c r="M96" i="65"/>
  <c r="L96" i="65"/>
  <c r="K96" i="65"/>
  <c r="J96" i="65"/>
  <c r="E96" i="65"/>
  <c r="D96" i="65"/>
  <c r="C96" i="65"/>
  <c r="C95" i="65"/>
  <c r="D95" i="65" s="1"/>
  <c r="E95" i="65" s="1"/>
  <c r="Z94" i="65"/>
  <c r="X94" i="65"/>
  <c r="V94" i="65"/>
  <c r="S94" i="65"/>
  <c r="R94" i="65"/>
  <c r="Q94" i="65"/>
  <c r="P94" i="65"/>
  <c r="N94" i="65"/>
  <c r="L94" i="65"/>
  <c r="J94" i="65"/>
  <c r="D94" i="65"/>
  <c r="E94" i="65" s="1"/>
  <c r="C94" i="65"/>
  <c r="D93" i="65"/>
  <c r="E93" i="65" s="1"/>
  <c r="C93" i="65"/>
  <c r="D92" i="65"/>
  <c r="E92" i="65" s="1"/>
  <c r="T92" i="65" s="1"/>
  <c r="C92" i="65"/>
  <c r="M91" i="65"/>
  <c r="L91" i="65"/>
  <c r="C91" i="65"/>
  <c r="D91" i="65" s="1"/>
  <c r="E91" i="65" s="1"/>
  <c r="Q90" i="65"/>
  <c r="O90" i="65"/>
  <c r="D90" i="65"/>
  <c r="E90" i="65" s="1"/>
  <c r="C90" i="65"/>
  <c r="N89" i="65"/>
  <c r="C89" i="65"/>
  <c r="D89" i="65" s="1"/>
  <c r="E89" i="65" s="1"/>
  <c r="AA88" i="65"/>
  <c r="Z88" i="65"/>
  <c r="X88" i="65"/>
  <c r="V88" i="65"/>
  <c r="U88" i="65"/>
  <c r="R88" i="65"/>
  <c r="C88" i="65"/>
  <c r="D88" i="65" s="1"/>
  <c r="E88" i="65" s="1"/>
  <c r="D87" i="65"/>
  <c r="E87" i="65" s="1"/>
  <c r="C87" i="65"/>
  <c r="C86" i="65"/>
  <c r="D86" i="65" s="1"/>
  <c r="E86" i="65" s="1"/>
  <c r="E85" i="65"/>
  <c r="T85" i="65" s="1"/>
  <c r="D85" i="65"/>
  <c r="C85" i="65"/>
  <c r="AB84" i="65"/>
  <c r="AA84" i="65"/>
  <c r="Z84" i="65"/>
  <c r="Y84" i="65"/>
  <c r="V84" i="65"/>
  <c r="U84" i="65"/>
  <c r="T84" i="65"/>
  <c r="S84" i="65"/>
  <c r="R84" i="65"/>
  <c r="Q84" i="65"/>
  <c r="P84" i="65"/>
  <c r="O84" i="65"/>
  <c r="N84" i="65"/>
  <c r="M84" i="65"/>
  <c r="L84" i="65"/>
  <c r="K84" i="65"/>
  <c r="I84" i="65"/>
  <c r="C84" i="65"/>
  <c r="D84" i="65" s="1"/>
  <c r="E84" i="65" s="1"/>
  <c r="E83" i="65"/>
  <c r="P83" i="65" s="1"/>
  <c r="C83" i="65"/>
  <c r="D83" i="65" s="1"/>
  <c r="W82" i="65"/>
  <c r="S82" i="65"/>
  <c r="M82" i="65"/>
  <c r="L82" i="65"/>
  <c r="J82" i="65"/>
  <c r="D82" i="65"/>
  <c r="E82" i="65" s="1"/>
  <c r="C82" i="65"/>
  <c r="AB81" i="65"/>
  <c r="AA81" i="65"/>
  <c r="Z81" i="65"/>
  <c r="Y81" i="65"/>
  <c r="X81" i="65"/>
  <c r="V81" i="65"/>
  <c r="S81" i="65"/>
  <c r="R81" i="65"/>
  <c r="P81" i="65"/>
  <c r="O81" i="65"/>
  <c r="N81" i="65"/>
  <c r="K81" i="65"/>
  <c r="E81" i="65"/>
  <c r="C81" i="65"/>
  <c r="D81" i="65" s="1"/>
  <c r="Y80" i="65"/>
  <c r="X80" i="65"/>
  <c r="V80" i="65"/>
  <c r="U80" i="65"/>
  <c r="Q80" i="65"/>
  <c r="D80" i="65"/>
  <c r="E80" i="65" s="1"/>
  <c r="C80" i="65"/>
  <c r="C79" i="65"/>
  <c r="D79" i="65" s="1"/>
  <c r="E79" i="65" s="1"/>
  <c r="E78" i="65"/>
  <c r="D78" i="65"/>
  <c r="C78" i="65"/>
  <c r="Z77" i="65"/>
  <c r="O77" i="65"/>
  <c r="N77" i="65"/>
  <c r="M77" i="65"/>
  <c r="L77" i="65"/>
  <c r="I77" i="65"/>
  <c r="C77" i="65"/>
  <c r="D77" i="65" s="1"/>
  <c r="E77" i="65" s="1"/>
  <c r="C76" i="65"/>
  <c r="D76" i="65" s="1"/>
  <c r="E76" i="65" s="1"/>
  <c r="C75" i="65"/>
  <c r="D75" i="65" s="1"/>
  <c r="E75" i="65" s="1"/>
  <c r="AB74" i="65"/>
  <c r="AA74" i="65"/>
  <c r="Z74" i="65"/>
  <c r="Y74" i="65"/>
  <c r="W74" i="65"/>
  <c r="U74" i="65"/>
  <c r="S74" i="65"/>
  <c r="Q74" i="65"/>
  <c r="P74" i="65"/>
  <c r="L74" i="65"/>
  <c r="C74" i="65"/>
  <c r="D74" i="65" s="1"/>
  <c r="E74" i="65" s="1"/>
  <c r="C73" i="65"/>
  <c r="D73" i="65" s="1"/>
  <c r="E73" i="65" s="1"/>
  <c r="Z72" i="65"/>
  <c r="D72" i="65"/>
  <c r="E72" i="65" s="1"/>
  <c r="C72" i="65"/>
  <c r="E71" i="65"/>
  <c r="C71" i="65"/>
  <c r="D71" i="65" s="1"/>
  <c r="L70" i="65"/>
  <c r="C70" i="65"/>
  <c r="D70" i="65" s="1"/>
  <c r="E70" i="65" s="1"/>
  <c r="C69" i="65"/>
  <c r="D69" i="65" s="1"/>
  <c r="E69" i="65" s="1"/>
  <c r="AA68" i="65"/>
  <c r="S68" i="65"/>
  <c r="M68" i="65"/>
  <c r="C68" i="65"/>
  <c r="D68" i="65" s="1"/>
  <c r="E68" i="65" s="1"/>
  <c r="E67" i="65"/>
  <c r="AA67" i="65" s="1"/>
  <c r="C67" i="65"/>
  <c r="D67" i="65" s="1"/>
  <c r="V66" i="65"/>
  <c r="U66" i="65"/>
  <c r="S66" i="65"/>
  <c r="R66" i="65"/>
  <c r="O66" i="65"/>
  <c r="M66" i="65"/>
  <c r="K66" i="65"/>
  <c r="I66" i="65"/>
  <c r="E66" i="65"/>
  <c r="D66" i="65"/>
  <c r="C66" i="65"/>
  <c r="Z65" i="65"/>
  <c r="W65" i="65"/>
  <c r="T65" i="65"/>
  <c r="R65" i="65"/>
  <c r="P65" i="65"/>
  <c r="C65" i="65"/>
  <c r="D65" i="65" s="1"/>
  <c r="E65" i="65" s="1"/>
  <c r="C64" i="65"/>
  <c r="D64" i="65" s="1"/>
  <c r="E64" i="65" s="1"/>
  <c r="Z63" i="65"/>
  <c r="E63" i="65"/>
  <c r="L63" i="65" s="1"/>
  <c r="D63" i="65"/>
  <c r="C63" i="65"/>
  <c r="C62" i="65"/>
  <c r="D62" i="65" s="1"/>
  <c r="E62" i="65" s="1"/>
  <c r="AA61" i="65"/>
  <c r="U61" i="65"/>
  <c r="R61" i="65"/>
  <c r="M61" i="65"/>
  <c r="J61" i="65"/>
  <c r="C61" i="65"/>
  <c r="D61" i="65" s="1"/>
  <c r="E61" i="65" s="1"/>
  <c r="AB60" i="65"/>
  <c r="Z60" i="65"/>
  <c r="Y60" i="65"/>
  <c r="V60" i="65"/>
  <c r="U60" i="65"/>
  <c r="T60" i="65"/>
  <c r="S60" i="65"/>
  <c r="R60" i="65"/>
  <c r="Q60" i="65"/>
  <c r="P60" i="65"/>
  <c r="N60" i="65"/>
  <c r="K60" i="65"/>
  <c r="D60" i="65"/>
  <c r="E60" i="65" s="1"/>
  <c r="W60" i="65" s="1"/>
  <c r="C60" i="65"/>
  <c r="V59" i="65"/>
  <c r="U59" i="65"/>
  <c r="T59" i="65"/>
  <c r="R59" i="65"/>
  <c r="P59" i="65"/>
  <c r="O59" i="65"/>
  <c r="N59" i="65"/>
  <c r="M59" i="65"/>
  <c r="J59" i="65"/>
  <c r="C59" i="65"/>
  <c r="D59" i="65" s="1"/>
  <c r="E59" i="65" s="1"/>
  <c r="AB58" i="65"/>
  <c r="Y58" i="65"/>
  <c r="W58" i="65"/>
  <c r="R58" i="65"/>
  <c r="O58" i="65"/>
  <c r="I58" i="65"/>
  <c r="D58" i="65"/>
  <c r="E58" i="65" s="1"/>
  <c r="C58" i="65"/>
  <c r="E57" i="65"/>
  <c r="C57" i="65"/>
  <c r="D57" i="65" s="1"/>
  <c r="L56" i="65"/>
  <c r="D56" i="65"/>
  <c r="E56" i="65" s="1"/>
  <c r="C56" i="65"/>
  <c r="C55" i="65"/>
  <c r="D55" i="65" s="1"/>
  <c r="E55" i="65" s="1"/>
  <c r="AA54" i="65"/>
  <c r="X54" i="65"/>
  <c r="E54" i="65"/>
  <c r="I54" i="65" s="1"/>
  <c r="C54" i="65"/>
  <c r="D54" i="65" s="1"/>
  <c r="C53" i="65"/>
  <c r="D53" i="65" s="1"/>
  <c r="E53" i="65" s="1"/>
  <c r="W52" i="65"/>
  <c r="V52" i="65"/>
  <c r="U52" i="65"/>
  <c r="T52" i="65"/>
  <c r="R52" i="65"/>
  <c r="Q52" i="65"/>
  <c r="O52" i="65"/>
  <c r="N52" i="65"/>
  <c r="M52" i="65"/>
  <c r="L52" i="65"/>
  <c r="E52" i="65"/>
  <c r="C52" i="65"/>
  <c r="D52" i="65" s="1"/>
  <c r="E51" i="65"/>
  <c r="P51" i="65" s="1"/>
  <c r="C51" i="65"/>
  <c r="D51" i="65" s="1"/>
  <c r="AA50" i="65"/>
  <c r="Y50" i="65"/>
  <c r="U50" i="65"/>
  <c r="R50" i="65"/>
  <c r="O50" i="65"/>
  <c r="M50" i="65"/>
  <c r="L50" i="65"/>
  <c r="I50" i="65"/>
  <c r="C50" i="65"/>
  <c r="D50" i="65" s="1"/>
  <c r="E50" i="65" s="1"/>
  <c r="Q49" i="65"/>
  <c r="D49" i="65"/>
  <c r="E49" i="65" s="1"/>
  <c r="C49" i="65"/>
  <c r="E48" i="65"/>
  <c r="I48" i="65" s="1"/>
  <c r="C48" i="65"/>
  <c r="D48" i="65" s="1"/>
  <c r="C47" i="65"/>
  <c r="D47" i="65" s="1"/>
  <c r="E47" i="65" s="1"/>
  <c r="P46" i="65"/>
  <c r="N46" i="65"/>
  <c r="M46" i="65"/>
  <c r="L46" i="65"/>
  <c r="C46" i="65"/>
  <c r="D46" i="65" s="1"/>
  <c r="E46" i="65" s="1"/>
  <c r="AB45" i="65"/>
  <c r="AA45" i="65"/>
  <c r="Z45" i="65"/>
  <c r="X45" i="65"/>
  <c r="W45" i="65"/>
  <c r="U45" i="65"/>
  <c r="T45" i="65"/>
  <c r="R45" i="65"/>
  <c r="P45" i="65"/>
  <c r="O45" i="65"/>
  <c r="N45" i="65"/>
  <c r="E45" i="65"/>
  <c r="C45" i="65"/>
  <c r="D45" i="65" s="1"/>
  <c r="D44" i="65"/>
  <c r="E44" i="65" s="1"/>
  <c r="V44" i="65" s="1"/>
  <c r="C44" i="65"/>
  <c r="C43" i="65"/>
  <c r="D43" i="65" s="1"/>
  <c r="E43" i="65" s="1"/>
  <c r="AB42" i="65"/>
  <c r="K42" i="65"/>
  <c r="D42" i="65"/>
  <c r="E42" i="65" s="1"/>
  <c r="C42" i="65"/>
  <c r="D41" i="65"/>
  <c r="E41" i="65" s="1"/>
  <c r="AB41" i="65" s="1"/>
  <c r="C41" i="65"/>
  <c r="Z40" i="65"/>
  <c r="Y40" i="65"/>
  <c r="W40" i="65"/>
  <c r="O40" i="65"/>
  <c r="J40" i="65"/>
  <c r="C40" i="65"/>
  <c r="D40" i="65" s="1"/>
  <c r="E40" i="65" s="1"/>
  <c r="C39" i="65"/>
  <c r="D39" i="65" s="1"/>
  <c r="E39" i="65" s="1"/>
  <c r="AA38" i="65"/>
  <c r="Y38" i="65"/>
  <c r="X38" i="65"/>
  <c r="W38" i="65"/>
  <c r="V38" i="65"/>
  <c r="D38" i="65"/>
  <c r="E38" i="65" s="1"/>
  <c r="C38" i="65"/>
  <c r="C37" i="65"/>
  <c r="D37" i="65" s="1"/>
  <c r="E37" i="65" s="1"/>
  <c r="AB36" i="65"/>
  <c r="Y36" i="65"/>
  <c r="P36" i="65"/>
  <c r="O36" i="65"/>
  <c r="N36" i="65"/>
  <c r="M36" i="65"/>
  <c r="I36" i="65"/>
  <c r="D36" i="65"/>
  <c r="E36" i="65" s="1"/>
  <c r="C36" i="65"/>
  <c r="AB35" i="65"/>
  <c r="Z35" i="65"/>
  <c r="X35" i="65"/>
  <c r="U35" i="65"/>
  <c r="T35" i="65"/>
  <c r="R35" i="65"/>
  <c r="P35" i="65"/>
  <c r="N35" i="65"/>
  <c r="M35" i="65"/>
  <c r="J35" i="65"/>
  <c r="E35" i="65"/>
  <c r="AA35" i="65" s="1"/>
  <c r="C35" i="65"/>
  <c r="D35" i="65" s="1"/>
  <c r="D34" i="65"/>
  <c r="E34" i="65" s="1"/>
  <c r="C34" i="65"/>
  <c r="AB33" i="65"/>
  <c r="AA33" i="65"/>
  <c r="Z33" i="65"/>
  <c r="X33" i="65"/>
  <c r="W33" i="65"/>
  <c r="V33" i="65"/>
  <c r="T33" i="65"/>
  <c r="S33" i="65"/>
  <c r="R33" i="65"/>
  <c r="Q33" i="65"/>
  <c r="P33" i="65"/>
  <c r="O33" i="65"/>
  <c r="N33" i="65"/>
  <c r="M33" i="65"/>
  <c r="L33" i="65"/>
  <c r="K33" i="65"/>
  <c r="I33" i="65"/>
  <c r="C33" i="65"/>
  <c r="D33" i="65" s="1"/>
  <c r="E33" i="65" s="1"/>
  <c r="AA32" i="65"/>
  <c r="Z32" i="65"/>
  <c r="X32" i="65"/>
  <c r="W32" i="65"/>
  <c r="V32" i="65"/>
  <c r="D32" i="65"/>
  <c r="E32" i="65" s="1"/>
  <c r="O32" i="65" s="1"/>
  <c r="C32" i="65"/>
  <c r="C31" i="65"/>
  <c r="D31" i="65" s="1"/>
  <c r="E31" i="65" s="1"/>
  <c r="D30" i="65"/>
  <c r="E30" i="65" s="1"/>
  <c r="C30" i="65"/>
  <c r="Z29" i="65"/>
  <c r="X29" i="65"/>
  <c r="W29" i="65"/>
  <c r="V29" i="65"/>
  <c r="U29" i="65"/>
  <c r="S29" i="65"/>
  <c r="P29" i="65"/>
  <c r="O29" i="65"/>
  <c r="M29" i="65"/>
  <c r="L29" i="65"/>
  <c r="E29" i="65"/>
  <c r="AB29" i="65" s="1"/>
  <c r="C29" i="65"/>
  <c r="D29" i="65" s="1"/>
  <c r="U28" i="65"/>
  <c r="C28" i="65"/>
  <c r="D28" i="65" s="1"/>
  <c r="E28" i="65" s="1"/>
  <c r="C27" i="65"/>
  <c r="D27" i="65" s="1"/>
  <c r="E27" i="65" s="1"/>
  <c r="AB26" i="65"/>
  <c r="AA26" i="65"/>
  <c r="Y26" i="65"/>
  <c r="U26" i="65"/>
  <c r="T26" i="65"/>
  <c r="S26" i="65"/>
  <c r="P26" i="65"/>
  <c r="C26" i="65"/>
  <c r="D26" i="65" s="1"/>
  <c r="E26" i="65" s="1"/>
  <c r="D25" i="65"/>
  <c r="E25" i="65" s="1"/>
  <c r="C25" i="65"/>
  <c r="C24" i="65"/>
  <c r="D24" i="65" s="1"/>
  <c r="E24" i="65" s="1"/>
  <c r="Q23" i="65"/>
  <c r="P23" i="65"/>
  <c r="O23" i="65"/>
  <c r="C23" i="65"/>
  <c r="D23" i="65" s="1"/>
  <c r="E23" i="65" s="1"/>
  <c r="D22" i="65"/>
  <c r="E22" i="65" s="1"/>
  <c r="U22" i="65" s="1"/>
  <c r="C22" i="65"/>
  <c r="C21" i="65"/>
  <c r="D21" i="65" s="1"/>
  <c r="E21" i="65" s="1"/>
  <c r="AA20" i="65"/>
  <c r="Y20" i="65"/>
  <c r="W20" i="65"/>
  <c r="V20" i="65"/>
  <c r="U20" i="65"/>
  <c r="T20" i="65"/>
  <c r="S20" i="65"/>
  <c r="Q20" i="65"/>
  <c r="M20" i="65"/>
  <c r="C20" i="65"/>
  <c r="D20" i="65" s="1"/>
  <c r="E20" i="65" s="1"/>
  <c r="L19" i="65"/>
  <c r="K19" i="65"/>
  <c r="C19" i="65"/>
  <c r="D19" i="65" s="1"/>
  <c r="E19" i="65" s="1"/>
  <c r="AB18" i="65"/>
  <c r="Y18" i="65"/>
  <c r="S18" i="65"/>
  <c r="R18" i="65"/>
  <c r="Q18" i="65"/>
  <c r="M18" i="65"/>
  <c r="E18" i="65"/>
  <c r="D18" i="65"/>
  <c r="C18" i="65"/>
  <c r="C17" i="65"/>
  <c r="D17" i="65" s="1"/>
  <c r="E17" i="65" s="1"/>
  <c r="AA16" i="65"/>
  <c r="X16" i="65"/>
  <c r="W16" i="65"/>
  <c r="V16" i="65"/>
  <c r="U16" i="65"/>
  <c r="R16" i="65"/>
  <c r="P16" i="65"/>
  <c r="E16" i="65"/>
  <c r="C16" i="65"/>
  <c r="D16" i="65" s="1"/>
  <c r="C15" i="65"/>
  <c r="D15" i="65" s="1"/>
  <c r="E15" i="65" s="1"/>
  <c r="W14" i="65"/>
  <c r="C14" i="65"/>
  <c r="D14" i="65" s="1"/>
  <c r="E14" i="65" s="1"/>
  <c r="C13" i="65"/>
  <c r="D13" i="65" s="1"/>
  <c r="E13" i="65" s="1"/>
  <c r="AA12" i="65"/>
  <c r="W12" i="65"/>
  <c r="V12" i="65"/>
  <c r="U12" i="65"/>
  <c r="T12" i="65"/>
  <c r="R12" i="65"/>
  <c r="O12" i="65"/>
  <c r="N12" i="65"/>
  <c r="M12" i="65"/>
  <c r="L12" i="65"/>
  <c r="K12" i="65"/>
  <c r="D12" i="65"/>
  <c r="E12" i="65" s="1"/>
  <c r="C12" i="65"/>
  <c r="E11" i="65"/>
  <c r="C11" i="65"/>
  <c r="D11" i="65" s="1"/>
  <c r="D10" i="65"/>
  <c r="E10" i="65" s="1"/>
  <c r="N10" i="65" s="1"/>
  <c r="C10" i="65"/>
  <c r="AB9" i="65"/>
  <c r="AA9" i="65"/>
  <c r="Z9" i="65"/>
  <c r="Y9" i="65"/>
  <c r="X9" i="65"/>
  <c r="W9" i="65"/>
  <c r="V9" i="65"/>
  <c r="T9" i="65"/>
  <c r="R9" i="65"/>
  <c r="K9" i="65"/>
  <c r="E9" i="65"/>
  <c r="C9" i="65"/>
  <c r="D9" i="65" s="1"/>
  <c r="P8" i="65"/>
  <c r="O8" i="65"/>
  <c r="D8" i="65"/>
  <c r="E8" i="65" s="1"/>
  <c r="C8" i="65"/>
  <c r="AB7" i="65"/>
  <c r="Z7" i="65"/>
  <c r="Y7" i="65"/>
  <c r="X7" i="65"/>
  <c r="V7" i="65"/>
  <c r="U7" i="65"/>
  <c r="T7" i="65"/>
  <c r="R7" i="65"/>
  <c r="N7" i="65"/>
  <c r="M7" i="65"/>
  <c r="L7" i="65"/>
  <c r="K7" i="65"/>
  <c r="J7" i="65"/>
  <c r="E7" i="65"/>
  <c r="C7" i="65"/>
  <c r="D7" i="65" s="1"/>
  <c r="C6" i="65"/>
  <c r="D6" i="65" s="1"/>
  <c r="E6" i="65" s="1"/>
  <c r="G219" i="64"/>
  <c r="R29" i="16"/>
  <c r="R28" i="16"/>
  <c r="R27" i="16"/>
  <c r="R26" i="16"/>
  <c r="R25" i="16"/>
  <c r="R24" i="16"/>
  <c r="R23" i="16"/>
  <c r="G95" i="15"/>
  <c r="G17" i="15" s="1"/>
  <c r="E95" i="15"/>
  <c r="E17" i="15" s="1"/>
  <c r="H91" i="15"/>
  <c r="H13" i="15" s="1"/>
  <c r="C479" i="65"/>
  <c r="D476" i="65"/>
  <c r="D470" i="65"/>
  <c r="C470" i="65"/>
  <c r="C467" i="65"/>
  <c r="D458" i="65"/>
  <c r="D455" i="65"/>
  <c r="D452" i="65"/>
  <c r="C452" i="65"/>
  <c r="D451" i="65"/>
  <c r="D443" i="65"/>
  <c r="M95" i="15"/>
  <c r="M17" i="15" s="1"/>
  <c r="L95" i="15"/>
  <c r="L17" i="15" s="1"/>
  <c r="K95" i="15"/>
  <c r="K17" i="15" s="1"/>
  <c r="J95" i="15"/>
  <c r="J17" i="15" s="1"/>
  <c r="I95" i="15"/>
  <c r="I17" i="15" s="1"/>
  <c r="H95" i="15"/>
  <c r="H17" i="15" s="1"/>
  <c r="F95" i="15"/>
  <c r="F17" i="15" s="1"/>
  <c r="D95" i="15"/>
  <c r="D17" i="15" s="1"/>
  <c r="M94" i="15"/>
  <c r="M16" i="15" s="1"/>
  <c r="L94" i="15"/>
  <c r="L16" i="15" s="1"/>
  <c r="K94" i="15"/>
  <c r="K16" i="15" s="1"/>
  <c r="J94" i="15"/>
  <c r="J16" i="15" s="1"/>
  <c r="I94" i="15"/>
  <c r="I16" i="15" s="1"/>
  <c r="H94" i="15"/>
  <c r="H16" i="15" s="1"/>
  <c r="G94" i="15"/>
  <c r="G16" i="15" s="1"/>
  <c r="F94" i="15"/>
  <c r="F16" i="15" s="1"/>
  <c r="E94" i="15"/>
  <c r="E16" i="15" s="1"/>
  <c r="D94" i="15"/>
  <c r="D16" i="15" s="1"/>
  <c r="C94" i="15"/>
  <c r="C16" i="15" s="1"/>
  <c r="D429" i="65"/>
  <c r="M93" i="15"/>
  <c r="M15" i="15" s="1"/>
  <c r="L93" i="15"/>
  <c r="L15" i="15" s="1"/>
  <c r="K93" i="15"/>
  <c r="K15" i="15" s="1"/>
  <c r="J93" i="15"/>
  <c r="J15" i="15" s="1"/>
  <c r="I93" i="15"/>
  <c r="I15" i="15" s="1"/>
  <c r="H93" i="15"/>
  <c r="H15" i="15" s="1"/>
  <c r="G93" i="15"/>
  <c r="G15" i="15" s="1"/>
  <c r="F93" i="15"/>
  <c r="F15" i="15" s="1"/>
  <c r="E93" i="15"/>
  <c r="E15" i="15" s="1"/>
  <c r="D93" i="15"/>
  <c r="D15" i="15" s="1"/>
  <c r="C93" i="15"/>
  <c r="C15" i="15" s="1"/>
  <c r="N92" i="15"/>
  <c r="N14" i="15" s="1"/>
  <c r="M92" i="15"/>
  <c r="M14" i="15" s="1"/>
  <c r="L92" i="15"/>
  <c r="L14" i="15" s="1"/>
  <c r="K92" i="15"/>
  <c r="K14" i="15" s="1"/>
  <c r="J92" i="15"/>
  <c r="J14" i="15" s="1"/>
  <c r="I92" i="15"/>
  <c r="I14" i="15" s="1"/>
  <c r="H92" i="15"/>
  <c r="H14" i="15" s="1"/>
  <c r="G92" i="15"/>
  <c r="G14" i="15" s="1"/>
  <c r="F92" i="15"/>
  <c r="F14" i="15" s="1"/>
  <c r="E92" i="15"/>
  <c r="E14" i="15" s="1"/>
  <c r="D92" i="15"/>
  <c r="D14" i="15" s="1"/>
  <c r="C92" i="15"/>
  <c r="C14" i="15" s="1"/>
  <c r="D427" i="65"/>
  <c r="M91" i="15"/>
  <c r="M13" i="15" s="1"/>
  <c r="L91" i="15"/>
  <c r="L13" i="15" s="1"/>
  <c r="K91" i="15"/>
  <c r="K13" i="15" s="1"/>
  <c r="J91" i="15"/>
  <c r="J13" i="15" s="1"/>
  <c r="I91" i="15"/>
  <c r="I13" i="15" s="1"/>
  <c r="G91" i="15"/>
  <c r="G13" i="15" s="1"/>
  <c r="F91" i="15"/>
  <c r="F13" i="15" s="1"/>
  <c r="E91" i="15"/>
  <c r="E13" i="15" s="1"/>
  <c r="D91" i="15"/>
  <c r="D13" i="15" s="1"/>
  <c r="C91" i="15"/>
  <c r="C13" i="15" s="1"/>
  <c r="M89" i="15"/>
  <c r="M11" i="15" s="1"/>
  <c r="L89" i="15"/>
  <c r="L11" i="15" s="1"/>
  <c r="K89" i="15"/>
  <c r="K11" i="15" s="1"/>
  <c r="J89" i="15"/>
  <c r="J11" i="15" s="1"/>
  <c r="I89" i="15"/>
  <c r="I11" i="15" s="1"/>
  <c r="H89" i="15"/>
  <c r="H11" i="15" s="1"/>
  <c r="G89" i="15"/>
  <c r="G11" i="15" s="1"/>
  <c r="F89" i="15"/>
  <c r="F11" i="15" s="1"/>
  <c r="E89" i="15"/>
  <c r="E11" i="15" s="1"/>
  <c r="D89" i="15"/>
  <c r="D11" i="15" s="1"/>
  <c r="C89" i="15"/>
  <c r="C11" i="15" s="1"/>
  <c r="M88" i="15"/>
  <c r="M10" i="15" s="1"/>
  <c r="L88" i="15"/>
  <c r="L10" i="15" s="1"/>
  <c r="K88" i="15"/>
  <c r="K10" i="15" s="1"/>
  <c r="J88" i="15"/>
  <c r="J10" i="15" s="1"/>
  <c r="I88" i="15"/>
  <c r="I10" i="15" s="1"/>
  <c r="H88" i="15"/>
  <c r="H10" i="15" s="1"/>
  <c r="G88" i="15"/>
  <c r="G10" i="15" s="1"/>
  <c r="F88" i="15"/>
  <c r="F10" i="15" s="1"/>
  <c r="E88" i="15"/>
  <c r="E10" i="15" s="1"/>
  <c r="D88" i="15"/>
  <c r="D10" i="15" s="1"/>
  <c r="N87" i="15"/>
  <c r="N9" i="15" s="1"/>
  <c r="M87" i="15"/>
  <c r="M9" i="15" s="1"/>
  <c r="L87" i="15"/>
  <c r="L9" i="15" s="1"/>
  <c r="K87" i="15"/>
  <c r="K9" i="15" s="1"/>
  <c r="J87" i="15"/>
  <c r="J9" i="15" s="1"/>
  <c r="I87" i="15"/>
  <c r="I9" i="15" s="1"/>
  <c r="H87" i="15"/>
  <c r="H9" i="15" s="1"/>
  <c r="G87" i="15"/>
  <c r="G9" i="15" s="1"/>
  <c r="F87" i="15"/>
  <c r="F9" i="15" s="1"/>
  <c r="E87" i="15"/>
  <c r="E9" i="15" s="1"/>
  <c r="D87" i="15"/>
  <c r="D9" i="15" s="1"/>
  <c r="D423" i="65"/>
  <c r="M86" i="15"/>
  <c r="M8" i="15" s="1"/>
  <c r="L86" i="15"/>
  <c r="L8" i="15" s="1"/>
  <c r="K86" i="15"/>
  <c r="K8" i="15" s="1"/>
  <c r="J86" i="15"/>
  <c r="J8" i="15" s="1"/>
  <c r="I86" i="15"/>
  <c r="I8" i="15" s="1"/>
  <c r="H86" i="15"/>
  <c r="H8" i="15" s="1"/>
  <c r="G86" i="15"/>
  <c r="G8" i="15" s="1"/>
  <c r="F86" i="15"/>
  <c r="F8" i="15" s="1"/>
  <c r="E86" i="15"/>
  <c r="E8" i="15" s="1"/>
  <c r="D86" i="15"/>
  <c r="D8" i="15" s="1"/>
  <c r="C86" i="15"/>
  <c r="C8" i="15" s="1"/>
  <c r="D457" i="65"/>
  <c r="I85" i="15"/>
  <c r="H85" i="15"/>
  <c r="E85" i="15"/>
  <c r="D85" i="15"/>
  <c r="E43" i="39"/>
  <c r="E41" i="39"/>
  <c r="E39" i="39"/>
  <c r="E37" i="39"/>
  <c r="E32" i="39"/>
  <c r="E30" i="39"/>
  <c r="E28" i="39"/>
  <c r="E26" i="39"/>
  <c r="E25" i="39"/>
  <c r="E23" i="39"/>
  <c r="E22" i="39"/>
  <c r="E21" i="39"/>
  <c r="E17" i="39"/>
  <c r="E16" i="39"/>
  <c r="E13" i="39"/>
  <c r="E11" i="39"/>
  <c r="E10" i="39"/>
  <c r="S99" i="65" l="1"/>
  <c r="Q99" i="65"/>
  <c r="I99" i="65"/>
  <c r="N99" i="65"/>
  <c r="L99" i="65"/>
  <c r="AA99" i="65"/>
  <c r="V99" i="65"/>
  <c r="AB99" i="65"/>
  <c r="U99" i="65"/>
  <c r="Z99" i="65"/>
  <c r="Y99" i="65"/>
  <c r="P99" i="65"/>
  <c r="M99" i="65"/>
  <c r="W99" i="65"/>
  <c r="K99" i="65"/>
  <c r="R99" i="65"/>
  <c r="J99" i="65"/>
  <c r="X99" i="65"/>
  <c r="T99" i="65"/>
  <c r="W156" i="65"/>
  <c r="V156" i="65"/>
  <c r="N156" i="65"/>
  <c r="M156" i="65"/>
  <c r="L156" i="65"/>
  <c r="P156" i="65"/>
  <c r="K156" i="65"/>
  <c r="R156" i="65"/>
  <c r="O156" i="65"/>
  <c r="U156" i="65"/>
  <c r="S156" i="65"/>
  <c r="AB156" i="65"/>
  <c r="Y156" i="65"/>
  <c r="I156" i="65"/>
  <c r="Z156" i="65"/>
  <c r="AA156" i="65"/>
  <c r="X156" i="65"/>
  <c r="T156" i="65"/>
  <c r="Q156" i="65"/>
  <c r="J156" i="65"/>
  <c r="X157" i="65"/>
  <c r="W157" i="65"/>
  <c r="O157" i="65"/>
  <c r="R157" i="65"/>
  <c r="Q157" i="65"/>
  <c r="V157" i="65"/>
  <c r="T157" i="65"/>
  <c r="I157" i="65"/>
  <c r="AA157" i="65"/>
  <c r="L157" i="65"/>
  <c r="S157" i="65"/>
  <c r="AB157" i="65"/>
  <c r="Z157" i="65"/>
  <c r="Y157" i="65"/>
  <c r="K157" i="65"/>
  <c r="M157" i="65"/>
  <c r="U157" i="65"/>
  <c r="P157" i="65"/>
  <c r="N157" i="65"/>
  <c r="J157" i="65"/>
  <c r="W73" i="65"/>
  <c r="U73" i="65"/>
  <c r="M73" i="65"/>
  <c r="P73" i="65"/>
  <c r="N73" i="65"/>
  <c r="J73" i="65"/>
  <c r="AB73" i="65"/>
  <c r="V73" i="65"/>
  <c r="AA73" i="65"/>
  <c r="Z73" i="65"/>
  <c r="R73" i="65"/>
  <c r="I73" i="65"/>
  <c r="L73" i="65"/>
  <c r="T73" i="65"/>
  <c r="K73" i="65"/>
  <c r="X73" i="65"/>
  <c r="S73" i="65"/>
  <c r="Y73" i="65"/>
  <c r="Q73" i="65"/>
  <c r="M111" i="65"/>
  <c r="W111" i="65"/>
  <c r="I111" i="65"/>
  <c r="Y111" i="65"/>
  <c r="AB111" i="65"/>
  <c r="X111" i="65"/>
  <c r="R111" i="65"/>
  <c r="Z111" i="65"/>
  <c r="S111" i="65"/>
  <c r="P111" i="65"/>
  <c r="O111" i="65"/>
  <c r="N111" i="65"/>
  <c r="L111" i="65"/>
  <c r="Q111" i="65"/>
  <c r="K111" i="65"/>
  <c r="J111" i="65"/>
  <c r="T111" i="65"/>
  <c r="AA111" i="65"/>
  <c r="V111" i="65"/>
  <c r="U111" i="65"/>
  <c r="X128" i="65"/>
  <c r="N128" i="65"/>
  <c r="AA128" i="65"/>
  <c r="R128" i="65"/>
  <c r="Y128" i="65"/>
  <c r="V128" i="65"/>
  <c r="L128" i="65"/>
  <c r="T128" i="65"/>
  <c r="Z128" i="65"/>
  <c r="AB128" i="65"/>
  <c r="W128" i="65"/>
  <c r="U128" i="65"/>
  <c r="S128" i="65"/>
  <c r="K128" i="65"/>
  <c r="I128" i="65"/>
  <c r="P128" i="65"/>
  <c r="M128" i="65"/>
  <c r="Q128" i="65"/>
  <c r="O128" i="65"/>
  <c r="O73" i="65"/>
  <c r="AB78" i="65"/>
  <c r="Z78" i="65"/>
  <c r="R78" i="65"/>
  <c r="K78" i="65"/>
  <c r="I78" i="65"/>
  <c r="AA78" i="65"/>
  <c r="Q78" i="65"/>
  <c r="O78" i="65"/>
  <c r="N78" i="65"/>
  <c r="L78" i="65"/>
  <c r="X78" i="65"/>
  <c r="S78" i="65"/>
  <c r="T78" i="65"/>
  <c r="J78" i="65"/>
  <c r="P78" i="65"/>
  <c r="M78" i="65"/>
  <c r="Y78" i="65"/>
  <c r="W78" i="65"/>
  <c r="V78" i="65"/>
  <c r="U78" i="65"/>
  <c r="J128" i="65"/>
  <c r="J167" i="65"/>
  <c r="I167" i="65"/>
  <c r="Y167" i="65"/>
  <c r="AB167" i="65"/>
  <c r="Z167" i="65"/>
  <c r="Q167" i="65"/>
  <c r="S167" i="65"/>
  <c r="R167" i="65"/>
  <c r="AA167" i="65"/>
  <c r="T167" i="65"/>
  <c r="X167" i="65"/>
  <c r="O167" i="65"/>
  <c r="N167" i="65"/>
  <c r="M167" i="65"/>
  <c r="U167" i="65"/>
  <c r="L167" i="65"/>
  <c r="K167" i="65"/>
  <c r="W167" i="65"/>
  <c r="V167" i="65"/>
  <c r="V24" i="65"/>
  <c r="T24" i="65"/>
  <c r="L24" i="65"/>
  <c r="Z24" i="65"/>
  <c r="X24" i="65"/>
  <c r="N24" i="65"/>
  <c r="Q24" i="65"/>
  <c r="AA24" i="65"/>
  <c r="W24" i="65"/>
  <c r="U24" i="65"/>
  <c r="S24" i="65"/>
  <c r="R24" i="65"/>
  <c r="J24" i="65"/>
  <c r="O24" i="65"/>
  <c r="M24" i="65"/>
  <c r="K24" i="65"/>
  <c r="Y24" i="65"/>
  <c r="I24" i="65"/>
  <c r="AB24" i="65"/>
  <c r="J6" i="65"/>
  <c r="I6" i="65"/>
  <c r="AB6" i="65"/>
  <c r="Z6" i="65"/>
  <c r="R6" i="65"/>
  <c r="Y6" i="65"/>
  <c r="X6" i="65"/>
  <c r="W6" i="65"/>
  <c r="V6" i="65"/>
  <c r="P6" i="65"/>
  <c r="K6" i="65"/>
  <c r="N6" i="65"/>
  <c r="T6" i="65"/>
  <c r="AA6" i="65"/>
  <c r="L6" i="65"/>
  <c r="M6" i="65"/>
  <c r="U6" i="65"/>
  <c r="S6" i="65"/>
  <c r="Q6" i="65"/>
  <c r="O6" i="65"/>
  <c r="W25" i="65"/>
  <c r="U25" i="65"/>
  <c r="M25" i="65"/>
  <c r="AB25" i="65"/>
  <c r="R25" i="65"/>
  <c r="Z25" i="65"/>
  <c r="T25" i="65"/>
  <c r="N25" i="65"/>
  <c r="AA25" i="65"/>
  <c r="L25" i="65"/>
  <c r="Y25" i="65"/>
  <c r="O25" i="65"/>
  <c r="X25" i="65"/>
  <c r="P25" i="65"/>
  <c r="V25" i="65"/>
  <c r="S25" i="65"/>
  <c r="Q25" i="65"/>
  <c r="K25" i="65"/>
  <c r="J25" i="65"/>
  <c r="I25" i="65"/>
  <c r="L86" i="65"/>
  <c r="J86" i="65"/>
  <c r="Z86" i="65"/>
  <c r="Q86" i="65"/>
  <c r="O86" i="65"/>
  <c r="K86" i="65"/>
  <c r="AA86" i="65"/>
  <c r="X86" i="65"/>
  <c r="W86" i="65"/>
  <c r="V86" i="65"/>
  <c r="U86" i="65"/>
  <c r="N86" i="65"/>
  <c r="S86" i="65"/>
  <c r="P86" i="65"/>
  <c r="M86" i="65"/>
  <c r="I86" i="65"/>
  <c r="AB86" i="65"/>
  <c r="Y86" i="65"/>
  <c r="T86" i="65"/>
  <c r="R86" i="65"/>
  <c r="K13" i="65"/>
  <c r="I13" i="65"/>
  <c r="Y13" i="65"/>
  <c r="P13" i="65"/>
  <c r="N13" i="65"/>
  <c r="M13" i="65"/>
  <c r="L13" i="65"/>
  <c r="J13" i="65"/>
  <c r="Z13" i="65"/>
  <c r="T13" i="65"/>
  <c r="S13" i="65"/>
  <c r="U13" i="65"/>
  <c r="AB13" i="65"/>
  <c r="AA13" i="65"/>
  <c r="X13" i="65"/>
  <c r="W13" i="65"/>
  <c r="V13" i="65"/>
  <c r="R13" i="65"/>
  <c r="Q13" i="65"/>
  <c r="O13" i="65"/>
  <c r="AB30" i="65"/>
  <c r="Z30" i="65"/>
  <c r="R30" i="65"/>
  <c r="X30" i="65"/>
  <c r="V30" i="65"/>
  <c r="M30" i="65"/>
  <c r="Q30" i="65"/>
  <c r="O30" i="65"/>
  <c r="AA30" i="65"/>
  <c r="W30" i="65"/>
  <c r="U30" i="65"/>
  <c r="T30" i="65"/>
  <c r="S30" i="65"/>
  <c r="J30" i="65"/>
  <c r="N30" i="65"/>
  <c r="L30" i="65"/>
  <c r="K30" i="65"/>
  <c r="I30" i="65"/>
  <c r="Y30" i="65"/>
  <c r="N195" i="65"/>
  <c r="M195" i="65"/>
  <c r="Q195" i="65"/>
  <c r="P195" i="65"/>
  <c r="W195" i="65"/>
  <c r="AA195" i="65"/>
  <c r="Y195" i="65"/>
  <c r="L195" i="65"/>
  <c r="AB195" i="65"/>
  <c r="O195" i="65"/>
  <c r="K195" i="65"/>
  <c r="Z195" i="65"/>
  <c r="U195" i="65"/>
  <c r="I195" i="65"/>
  <c r="V195" i="65"/>
  <c r="T195" i="65"/>
  <c r="X195" i="65"/>
  <c r="S195" i="65"/>
  <c r="R195" i="65"/>
  <c r="J195" i="65"/>
  <c r="L14" i="65"/>
  <c r="J14" i="65"/>
  <c r="Z14" i="65"/>
  <c r="I14" i="65"/>
  <c r="V14" i="65"/>
  <c r="T14" i="65"/>
  <c r="S14" i="65"/>
  <c r="R14" i="65"/>
  <c r="Q14" i="65"/>
  <c r="K14" i="65"/>
  <c r="U14" i="65"/>
  <c r="P14" i="65"/>
  <c r="X14" i="65"/>
  <c r="O14" i="65"/>
  <c r="AB14" i="65"/>
  <c r="N14" i="65"/>
  <c r="M14" i="65"/>
  <c r="AA14" i="65"/>
  <c r="Y14" i="65"/>
  <c r="P30" i="65"/>
  <c r="M87" i="65"/>
  <c r="K87" i="65"/>
  <c r="AA87" i="65"/>
  <c r="U87" i="65"/>
  <c r="S87" i="65"/>
  <c r="P87" i="65"/>
  <c r="I87" i="65"/>
  <c r="X87" i="65"/>
  <c r="V87" i="65"/>
  <c r="N87" i="65"/>
  <c r="AB87" i="65"/>
  <c r="L87" i="65"/>
  <c r="Y87" i="65"/>
  <c r="Z87" i="65"/>
  <c r="J87" i="65"/>
  <c r="W87" i="65"/>
  <c r="T87" i="65"/>
  <c r="R87" i="65"/>
  <c r="Q87" i="65"/>
  <c r="O87" i="65"/>
  <c r="U101" i="65"/>
  <c r="S101" i="65"/>
  <c r="K101" i="65"/>
  <c r="X101" i="65"/>
  <c r="V101" i="65"/>
  <c r="L101" i="65"/>
  <c r="R101" i="65"/>
  <c r="P101" i="65"/>
  <c r="M101" i="65"/>
  <c r="AB101" i="65"/>
  <c r="Z101" i="65"/>
  <c r="Y101" i="65"/>
  <c r="W101" i="65"/>
  <c r="T101" i="65"/>
  <c r="I101" i="65"/>
  <c r="O101" i="65"/>
  <c r="AA101" i="65"/>
  <c r="Q101" i="65"/>
  <c r="N101" i="65"/>
  <c r="J101" i="65"/>
  <c r="P120" i="65"/>
  <c r="W120" i="65"/>
  <c r="AB120" i="65"/>
  <c r="Z120" i="65"/>
  <c r="Q120" i="65"/>
  <c r="R120" i="65"/>
  <c r="O120" i="65"/>
  <c r="M120" i="65"/>
  <c r="J120" i="65"/>
  <c r="AA120" i="65"/>
  <c r="X120" i="65"/>
  <c r="V120" i="65"/>
  <c r="U120" i="65"/>
  <c r="T120" i="65"/>
  <c r="I120" i="65"/>
  <c r="K120" i="65"/>
  <c r="S120" i="65"/>
  <c r="Y120" i="65"/>
  <c r="N120" i="65"/>
  <c r="L120" i="65"/>
  <c r="AB185" i="65"/>
  <c r="AA185" i="65"/>
  <c r="S185" i="65"/>
  <c r="Z185" i="65"/>
  <c r="Q185" i="65"/>
  <c r="W185" i="65"/>
  <c r="U185" i="65"/>
  <c r="K185" i="65"/>
  <c r="T185" i="65"/>
  <c r="X185" i="65"/>
  <c r="V185" i="65"/>
  <c r="R185" i="65"/>
  <c r="P185" i="65"/>
  <c r="J185" i="65"/>
  <c r="Y185" i="65"/>
  <c r="I185" i="65"/>
  <c r="N185" i="65"/>
  <c r="M185" i="65"/>
  <c r="L185" i="65"/>
  <c r="I11" i="65"/>
  <c r="W11" i="65"/>
  <c r="X11" i="65"/>
  <c r="U11" i="65"/>
  <c r="AB11" i="65"/>
  <c r="AA11" i="65"/>
  <c r="Z11" i="65"/>
  <c r="R11" i="65"/>
  <c r="M11" i="65"/>
  <c r="L11" i="65"/>
  <c r="J11" i="65"/>
  <c r="K11" i="65"/>
  <c r="V11" i="65"/>
  <c r="T11" i="65"/>
  <c r="Y11" i="65"/>
  <c r="O11" i="65"/>
  <c r="N11" i="65"/>
  <c r="S11" i="65"/>
  <c r="Q11" i="65"/>
  <c r="P11" i="65"/>
  <c r="AA31" i="65"/>
  <c r="S31" i="65"/>
  <c r="Z31" i="65"/>
  <c r="Q31" i="65"/>
  <c r="Y31" i="65"/>
  <c r="W31" i="65"/>
  <c r="M31" i="65"/>
  <c r="V31" i="65"/>
  <c r="O31" i="65"/>
  <c r="R31" i="65"/>
  <c r="P31" i="65"/>
  <c r="N31" i="65"/>
  <c r="I31" i="65"/>
  <c r="AB31" i="65"/>
  <c r="X31" i="65"/>
  <c r="U31" i="65"/>
  <c r="T31" i="65"/>
  <c r="L31" i="65"/>
  <c r="K31" i="65"/>
  <c r="J31" i="65"/>
  <c r="V102" i="65"/>
  <c r="T102" i="65"/>
  <c r="L102" i="65"/>
  <c r="AB102" i="65"/>
  <c r="Z102" i="65"/>
  <c r="P102" i="65"/>
  <c r="Y102" i="65"/>
  <c r="U102" i="65"/>
  <c r="N102" i="65"/>
  <c r="AA102" i="65"/>
  <c r="O102" i="65"/>
  <c r="K102" i="65"/>
  <c r="J102" i="65"/>
  <c r="I102" i="65"/>
  <c r="R102" i="65"/>
  <c r="M102" i="65"/>
  <c r="Q102" i="65"/>
  <c r="X102" i="65"/>
  <c r="W102" i="65"/>
  <c r="S102" i="65"/>
  <c r="O185" i="65"/>
  <c r="M15" i="65"/>
  <c r="K15" i="65"/>
  <c r="AA15" i="65"/>
  <c r="O15" i="65"/>
  <c r="L15" i="65"/>
  <c r="Z15" i="65"/>
  <c r="Y15" i="65"/>
  <c r="X15" i="65"/>
  <c r="W15" i="65"/>
  <c r="R15" i="65"/>
  <c r="I15" i="65"/>
  <c r="N15" i="65"/>
  <c r="Q15" i="65"/>
  <c r="P15" i="65"/>
  <c r="AB15" i="65"/>
  <c r="V15" i="65"/>
  <c r="U15" i="65"/>
  <c r="T15" i="65"/>
  <c r="S15" i="65"/>
  <c r="J15" i="65"/>
  <c r="K37" i="65"/>
  <c r="I37" i="65"/>
  <c r="Y37" i="65"/>
  <c r="Z37" i="65"/>
  <c r="W37" i="65"/>
  <c r="O37" i="65"/>
  <c r="J37" i="65"/>
  <c r="X37" i="65"/>
  <c r="R37" i="65"/>
  <c r="AB37" i="65"/>
  <c r="N37" i="65"/>
  <c r="AA37" i="65"/>
  <c r="V37" i="65"/>
  <c r="U37" i="65"/>
  <c r="T37" i="65"/>
  <c r="L37" i="65"/>
  <c r="S37" i="65"/>
  <c r="Q37" i="65"/>
  <c r="P37" i="65"/>
  <c r="M37" i="65"/>
  <c r="AA53" i="65"/>
  <c r="Y53" i="65"/>
  <c r="Q53" i="65"/>
  <c r="M53" i="65"/>
  <c r="K53" i="65"/>
  <c r="R53" i="65"/>
  <c r="O53" i="65"/>
  <c r="N53" i="65"/>
  <c r="J53" i="65"/>
  <c r="V53" i="65"/>
  <c r="T53" i="65"/>
  <c r="S53" i="65"/>
  <c r="P53" i="65"/>
  <c r="L53" i="65"/>
  <c r="I53" i="65"/>
  <c r="U53" i="65"/>
  <c r="W53" i="65"/>
  <c r="AB53" i="65"/>
  <c r="Z53" i="65"/>
  <c r="X53" i="65"/>
  <c r="U57" i="65"/>
  <c r="AA57" i="65"/>
  <c r="R57" i="65"/>
  <c r="Q57" i="65"/>
  <c r="O57" i="65"/>
  <c r="N57" i="65"/>
  <c r="L57" i="65"/>
  <c r="Z57" i="65"/>
  <c r="T57" i="65"/>
  <c r="AB57" i="65"/>
  <c r="K57" i="65"/>
  <c r="Y57" i="65"/>
  <c r="M57" i="65"/>
  <c r="X57" i="65"/>
  <c r="J57" i="65"/>
  <c r="W57" i="65"/>
  <c r="V57" i="65"/>
  <c r="S57" i="65"/>
  <c r="P57" i="65"/>
  <c r="I57" i="65"/>
  <c r="T22" i="65"/>
  <c r="R22" i="65"/>
  <c r="J22" i="65"/>
  <c r="P22" i="65"/>
  <c r="N22" i="65"/>
  <c r="K22" i="65"/>
  <c r="X22" i="65"/>
  <c r="Q22" i="65"/>
  <c r="S22" i="65"/>
  <c r="Y22" i="65"/>
  <c r="O22" i="65"/>
  <c r="V22" i="65"/>
  <c r="M22" i="65"/>
  <c r="L22" i="65"/>
  <c r="I22" i="65"/>
  <c r="W22" i="65"/>
  <c r="AA22" i="65"/>
  <c r="Z22" i="65"/>
  <c r="AB22" i="65"/>
  <c r="L62" i="65"/>
  <c r="J62" i="65"/>
  <c r="Z62" i="65"/>
  <c r="W62" i="65"/>
  <c r="U62" i="65"/>
  <c r="R62" i="65"/>
  <c r="M62" i="65"/>
  <c r="AA62" i="65"/>
  <c r="Y62" i="65"/>
  <c r="V62" i="65"/>
  <c r="O62" i="65"/>
  <c r="S62" i="65"/>
  <c r="P62" i="65"/>
  <c r="Q62" i="65"/>
  <c r="N62" i="65"/>
  <c r="AB62" i="65"/>
  <c r="X62" i="65"/>
  <c r="T62" i="65"/>
  <c r="K62" i="65"/>
  <c r="I62" i="65"/>
  <c r="W103" i="65"/>
  <c r="U103" i="65"/>
  <c r="M103" i="65"/>
  <c r="T103" i="65"/>
  <c r="X103" i="65"/>
  <c r="P103" i="65"/>
  <c r="N103" i="65"/>
  <c r="L103" i="65"/>
  <c r="K103" i="65"/>
  <c r="J103" i="65"/>
  <c r="V103" i="65"/>
  <c r="I103" i="65"/>
  <c r="AA103" i="65"/>
  <c r="AB103" i="65"/>
  <c r="Z103" i="65"/>
  <c r="O103" i="65"/>
  <c r="Y103" i="65"/>
  <c r="S103" i="65"/>
  <c r="R103" i="65"/>
  <c r="Q103" i="65"/>
  <c r="U154" i="65"/>
  <c r="T154" i="65"/>
  <c r="L154" i="65"/>
  <c r="AB154" i="65"/>
  <c r="R154" i="65"/>
  <c r="AA154" i="65"/>
  <c r="Y154" i="65"/>
  <c r="N154" i="65"/>
  <c r="Z154" i="65"/>
  <c r="W154" i="65"/>
  <c r="J154" i="65"/>
  <c r="V154" i="65"/>
  <c r="M154" i="65"/>
  <c r="Q154" i="65"/>
  <c r="S154" i="65"/>
  <c r="P154" i="65"/>
  <c r="O154" i="65"/>
  <c r="K154" i="65"/>
  <c r="I154" i="65"/>
  <c r="Z207" i="65"/>
  <c r="Y207" i="65"/>
  <c r="Q207" i="65"/>
  <c r="M207" i="65"/>
  <c r="L207" i="65"/>
  <c r="V207" i="65"/>
  <c r="R207" i="65"/>
  <c r="S207" i="65"/>
  <c r="P207" i="65"/>
  <c r="AA207" i="65"/>
  <c r="U207" i="65"/>
  <c r="J207" i="65"/>
  <c r="AB207" i="65"/>
  <c r="X207" i="65"/>
  <c r="K207" i="65"/>
  <c r="W207" i="65"/>
  <c r="T207" i="65"/>
  <c r="O207" i="65"/>
  <c r="I207" i="65"/>
  <c r="N207" i="65"/>
  <c r="P24" i="65"/>
  <c r="V34" i="65"/>
  <c r="M34" i="65"/>
  <c r="K34" i="65"/>
  <c r="AB34" i="65"/>
  <c r="Q34" i="65"/>
  <c r="O34" i="65"/>
  <c r="J34" i="65"/>
  <c r="AA34" i="65"/>
  <c r="Z34" i="65"/>
  <c r="T34" i="65"/>
  <c r="L34" i="65"/>
  <c r="P34" i="65"/>
  <c r="I34" i="65"/>
  <c r="S34" i="65"/>
  <c r="R34" i="65"/>
  <c r="N34" i="65"/>
  <c r="Y34" i="65"/>
  <c r="X34" i="65"/>
  <c r="W34" i="65"/>
  <c r="U34" i="65"/>
  <c r="X154" i="65"/>
  <c r="Y182" i="65"/>
  <c r="X182" i="65"/>
  <c r="P182" i="65"/>
  <c r="O182" i="65"/>
  <c r="N182" i="65"/>
  <c r="I182" i="65"/>
  <c r="AB182" i="65"/>
  <c r="Z182" i="65"/>
  <c r="V182" i="65"/>
  <c r="K182" i="65"/>
  <c r="AA182" i="65"/>
  <c r="L182" i="65"/>
  <c r="T182" i="65"/>
  <c r="J182" i="65"/>
  <c r="W182" i="65"/>
  <c r="M182" i="65"/>
  <c r="Q182" i="65"/>
  <c r="R182" i="65"/>
  <c r="U182" i="65"/>
  <c r="S182" i="65"/>
  <c r="U71" i="65"/>
  <c r="S71" i="65"/>
  <c r="K71" i="65"/>
  <c r="X71" i="65"/>
  <c r="P71" i="65"/>
  <c r="N71" i="65"/>
  <c r="M71" i="65"/>
  <c r="J71" i="65"/>
  <c r="Y71" i="65"/>
  <c r="Q71" i="65"/>
  <c r="L71" i="65"/>
  <c r="R71" i="65"/>
  <c r="O71" i="65"/>
  <c r="AA71" i="65"/>
  <c r="AB71" i="65"/>
  <c r="I71" i="65"/>
  <c r="Z71" i="65"/>
  <c r="W71" i="65"/>
  <c r="V71" i="65"/>
  <c r="T71" i="65"/>
  <c r="AA79" i="65"/>
  <c r="S79" i="65"/>
  <c r="O79" i="65"/>
  <c r="M79" i="65"/>
  <c r="J79" i="65"/>
  <c r="Z79" i="65"/>
  <c r="X79" i="65"/>
  <c r="W79" i="65"/>
  <c r="U79" i="65"/>
  <c r="N79" i="65"/>
  <c r="R79" i="65"/>
  <c r="P79" i="65"/>
  <c r="L79" i="65"/>
  <c r="K79" i="65"/>
  <c r="I79" i="65"/>
  <c r="AB79" i="65"/>
  <c r="Y79" i="65"/>
  <c r="V79" i="65"/>
  <c r="T79" i="65"/>
  <c r="Q79" i="65"/>
  <c r="U47" i="65"/>
  <c r="S47" i="65"/>
  <c r="K47" i="65"/>
  <c r="N47" i="65"/>
  <c r="L47" i="65"/>
  <c r="AA47" i="65"/>
  <c r="Z47" i="65"/>
  <c r="X47" i="65"/>
  <c r="Q47" i="65"/>
  <c r="AB47" i="65"/>
  <c r="R47" i="65"/>
  <c r="V47" i="65"/>
  <c r="T47" i="65"/>
  <c r="I47" i="65"/>
  <c r="P47" i="65"/>
  <c r="O47" i="65"/>
  <c r="M47" i="65"/>
  <c r="Y47" i="65"/>
  <c r="J47" i="65"/>
  <c r="Y75" i="65"/>
  <c r="W75" i="65"/>
  <c r="O75" i="65"/>
  <c r="Z75" i="65"/>
  <c r="V75" i="65"/>
  <c r="S75" i="65"/>
  <c r="M75" i="65"/>
  <c r="U75" i="65"/>
  <c r="R75" i="65"/>
  <c r="Q75" i="65"/>
  <c r="N75" i="65"/>
  <c r="AB75" i="65"/>
  <c r="AA75" i="65"/>
  <c r="K75" i="65"/>
  <c r="T75" i="65"/>
  <c r="P75" i="65"/>
  <c r="L75" i="65"/>
  <c r="J75" i="65"/>
  <c r="I75" i="65"/>
  <c r="K144" i="65"/>
  <c r="J144" i="65"/>
  <c r="Z144" i="65"/>
  <c r="Q144" i="65"/>
  <c r="X144" i="65"/>
  <c r="V144" i="65"/>
  <c r="M144" i="65"/>
  <c r="W144" i="65"/>
  <c r="T144" i="65"/>
  <c r="O144" i="65"/>
  <c r="L144" i="65"/>
  <c r="S144" i="65"/>
  <c r="AB144" i="65"/>
  <c r="N144" i="65"/>
  <c r="I144" i="65"/>
  <c r="R144" i="65"/>
  <c r="AA144" i="65"/>
  <c r="Y144" i="65"/>
  <c r="U144" i="65"/>
  <c r="P144" i="65"/>
  <c r="M170" i="65"/>
  <c r="L170" i="65"/>
  <c r="AB170" i="65"/>
  <c r="S170" i="65"/>
  <c r="R170" i="65"/>
  <c r="U170" i="65"/>
  <c r="Q170" i="65"/>
  <c r="T170" i="65"/>
  <c r="Z170" i="65"/>
  <c r="K170" i="65"/>
  <c r="I170" i="65"/>
  <c r="V170" i="65"/>
  <c r="Y170" i="65"/>
  <c r="N170" i="65"/>
  <c r="X170" i="65"/>
  <c r="W170" i="65"/>
  <c r="P170" i="65"/>
  <c r="O170" i="65"/>
  <c r="J170" i="65"/>
  <c r="AA170" i="65"/>
  <c r="O99" i="65"/>
  <c r="O17" i="65"/>
  <c r="M17" i="65"/>
  <c r="W17" i="65"/>
  <c r="U17" i="65"/>
  <c r="K17" i="65"/>
  <c r="X17" i="65"/>
  <c r="Q17" i="65"/>
  <c r="N17" i="65"/>
  <c r="L17" i="65"/>
  <c r="J17" i="65"/>
  <c r="I17" i="65"/>
  <c r="AA17" i="65"/>
  <c r="R17" i="65"/>
  <c r="AB17" i="65"/>
  <c r="Z17" i="65"/>
  <c r="Y17" i="65"/>
  <c r="V17" i="65"/>
  <c r="T17" i="65"/>
  <c r="S17" i="65"/>
  <c r="P17" i="65"/>
  <c r="AA93" i="65"/>
  <c r="U93" i="65"/>
  <c r="S93" i="65"/>
  <c r="K93" i="65"/>
  <c r="V93" i="65"/>
  <c r="R93" i="65"/>
  <c r="O93" i="65"/>
  <c r="I93" i="65"/>
  <c r="AB93" i="65"/>
  <c r="Z93" i="65"/>
  <c r="Y93" i="65"/>
  <c r="P93" i="65"/>
  <c r="X93" i="65"/>
  <c r="M93" i="65"/>
  <c r="W93" i="65"/>
  <c r="T93" i="65"/>
  <c r="Q93" i="65"/>
  <c r="N93" i="65"/>
  <c r="L93" i="65"/>
  <c r="J93" i="65"/>
  <c r="W47" i="65"/>
  <c r="X75" i="65"/>
  <c r="S176" i="65"/>
  <c r="R176" i="65"/>
  <c r="J176" i="65"/>
  <c r="P176" i="65"/>
  <c r="O176" i="65"/>
  <c r="AA176" i="65"/>
  <c r="Q176" i="65"/>
  <c r="Z176" i="65"/>
  <c r="M176" i="65"/>
  <c r="L176" i="65"/>
  <c r="I176" i="65"/>
  <c r="V176" i="65"/>
  <c r="AB176" i="65"/>
  <c r="Y176" i="65"/>
  <c r="X176" i="65"/>
  <c r="W176" i="65"/>
  <c r="T176" i="65"/>
  <c r="U176" i="65"/>
  <c r="N176" i="65"/>
  <c r="K176" i="65"/>
  <c r="Y95" i="65"/>
  <c r="W95" i="65"/>
  <c r="O95" i="65"/>
  <c r="AA95" i="65"/>
  <c r="T95" i="65"/>
  <c r="R95" i="65"/>
  <c r="P95" i="65"/>
  <c r="N95" i="65"/>
  <c r="M95" i="65"/>
  <c r="L95" i="65"/>
  <c r="AB95" i="65"/>
  <c r="Z95" i="65"/>
  <c r="X95" i="65"/>
  <c r="K95" i="65"/>
  <c r="I95" i="65"/>
  <c r="Q95" i="65"/>
  <c r="V95" i="65"/>
  <c r="J95" i="65"/>
  <c r="U95" i="65"/>
  <c r="S95" i="65"/>
  <c r="S21" i="65"/>
  <c r="Q21" i="65"/>
  <c r="I21" i="65"/>
  <c r="L21" i="65"/>
  <c r="J21" i="65"/>
  <c r="AB21" i="65"/>
  <c r="X21" i="65"/>
  <c r="Z21" i="65"/>
  <c r="W21" i="65"/>
  <c r="V21" i="65"/>
  <c r="U21" i="65"/>
  <c r="T21" i="65"/>
  <c r="M21" i="65"/>
  <c r="N21" i="65"/>
  <c r="K21" i="65"/>
  <c r="AA21" i="65"/>
  <c r="Y21" i="65"/>
  <c r="R21" i="65"/>
  <c r="P21" i="65"/>
  <c r="O21" i="65"/>
  <c r="Y27" i="65"/>
  <c r="W27" i="65"/>
  <c r="O27" i="65"/>
  <c r="K27" i="65"/>
  <c r="I27" i="65"/>
  <c r="AB27" i="65"/>
  <c r="X27" i="65"/>
  <c r="U27" i="65"/>
  <c r="L27" i="65"/>
  <c r="Z27" i="65"/>
  <c r="T27" i="65"/>
  <c r="S27" i="65"/>
  <c r="R27" i="65"/>
  <c r="Q27" i="65"/>
  <c r="M27" i="65"/>
  <c r="P27" i="65"/>
  <c r="N27" i="65"/>
  <c r="AA27" i="65"/>
  <c r="V27" i="65"/>
  <c r="J27" i="65"/>
  <c r="AA55" i="65"/>
  <c r="S55" i="65"/>
  <c r="V55" i="65"/>
  <c r="T55" i="65"/>
  <c r="K55" i="65"/>
  <c r="AB55" i="65"/>
  <c r="U55" i="65"/>
  <c r="N55" i="65"/>
  <c r="L55" i="65"/>
  <c r="J55" i="65"/>
  <c r="I55" i="65"/>
  <c r="W55" i="65"/>
  <c r="Y55" i="65"/>
  <c r="Z55" i="65"/>
  <c r="X55" i="65"/>
  <c r="R55" i="65"/>
  <c r="Q55" i="65"/>
  <c r="P55" i="65"/>
  <c r="O55" i="65"/>
  <c r="M55" i="65"/>
  <c r="Z76" i="65"/>
  <c r="X76" i="65"/>
  <c r="P76" i="65"/>
  <c r="AB76" i="65"/>
  <c r="W76" i="65"/>
  <c r="R76" i="65"/>
  <c r="Y76" i="65"/>
  <c r="Q76" i="65"/>
  <c r="I76" i="65"/>
  <c r="U76" i="65"/>
  <c r="S76" i="65"/>
  <c r="T76" i="65"/>
  <c r="V76" i="65"/>
  <c r="AA76" i="65"/>
  <c r="K76" i="65"/>
  <c r="O76" i="65"/>
  <c r="N76" i="65"/>
  <c r="M76" i="65"/>
  <c r="L76" i="65"/>
  <c r="J76" i="65"/>
  <c r="M39" i="65"/>
  <c r="K39" i="65"/>
  <c r="AA39" i="65"/>
  <c r="W39" i="65"/>
  <c r="Z39" i="65"/>
  <c r="X39" i="65"/>
  <c r="V39" i="65"/>
  <c r="T39" i="65"/>
  <c r="O39" i="65"/>
  <c r="AB39" i="65"/>
  <c r="Q39" i="65"/>
  <c r="I39" i="65"/>
  <c r="N39" i="65"/>
  <c r="P39" i="65"/>
  <c r="R39" i="65"/>
  <c r="Y39" i="65"/>
  <c r="U39" i="65"/>
  <c r="S39" i="65"/>
  <c r="L39" i="65"/>
  <c r="J39" i="65"/>
  <c r="Z28" i="65"/>
  <c r="X28" i="65"/>
  <c r="P28" i="65"/>
  <c r="O28" i="65"/>
  <c r="M28" i="65"/>
  <c r="T28" i="65"/>
  <c r="V28" i="65"/>
  <c r="N28" i="65"/>
  <c r="S28" i="65"/>
  <c r="Y28" i="65"/>
  <c r="R28" i="65"/>
  <c r="Q28" i="65"/>
  <c r="I28" i="65"/>
  <c r="L28" i="65"/>
  <c r="K28" i="65"/>
  <c r="AB28" i="65"/>
  <c r="J28" i="65"/>
  <c r="W28" i="65"/>
  <c r="AA28" i="65"/>
  <c r="N64" i="65"/>
  <c r="L64" i="65"/>
  <c r="AB64" i="65"/>
  <c r="Z64" i="65"/>
  <c r="U64" i="65"/>
  <c r="P64" i="65"/>
  <c r="M64" i="65"/>
  <c r="K64" i="65"/>
  <c r="I64" i="65"/>
  <c r="W64" i="65"/>
  <c r="Q64" i="65"/>
  <c r="X64" i="65"/>
  <c r="V64" i="65"/>
  <c r="Y64" i="65"/>
  <c r="J64" i="65"/>
  <c r="AA64" i="65"/>
  <c r="T64" i="65"/>
  <c r="S64" i="65"/>
  <c r="R64" i="65"/>
  <c r="O64" i="65"/>
  <c r="S69" i="65"/>
  <c r="Q69" i="65"/>
  <c r="I69" i="65"/>
  <c r="Z69" i="65"/>
  <c r="X69" i="65"/>
  <c r="U69" i="65"/>
  <c r="N69" i="65"/>
  <c r="AB69" i="65"/>
  <c r="AA69" i="65"/>
  <c r="W69" i="65"/>
  <c r="O69" i="65"/>
  <c r="R69" i="65"/>
  <c r="M69" i="65"/>
  <c r="P69" i="65"/>
  <c r="T69" i="65"/>
  <c r="Y69" i="65"/>
  <c r="V69" i="65"/>
  <c r="L69" i="65"/>
  <c r="K69" i="65"/>
  <c r="J69" i="65"/>
  <c r="O89" i="65"/>
  <c r="M89" i="65"/>
  <c r="AA89" i="65"/>
  <c r="X89" i="65"/>
  <c r="S89" i="65"/>
  <c r="W89" i="65"/>
  <c r="U89" i="65"/>
  <c r="T89" i="65"/>
  <c r="R89" i="65"/>
  <c r="Q89" i="65"/>
  <c r="J89" i="65"/>
  <c r="V89" i="65"/>
  <c r="I89" i="65"/>
  <c r="L89" i="65"/>
  <c r="K89" i="65"/>
  <c r="P89" i="65"/>
  <c r="Z89" i="65"/>
  <c r="Y89" i="65"/>
  <c r="AB89" i="65"/>
  <c r="Q43" i="65"/>
  <c r="O43" i="65"/>
  <c r="X43" i="65"/>
  <c r="V43" i="65"/>
  <c r="L43" i="65"/>
  <c r="AB43" i="65"/>
  <c r="Z43" i="65"/>
  <c r="Y43" i="65"/>
  <c r="U43" i="65"/>
  <c r="N43" i="65"/>
  <c r="P43" i="65"/>
  <c r="K43" i="65"/>
  <c r="J43" i="65"/>
  <c r="I43" i="65"/>
  <c r="W165" i="65"/>
  <c r="X165" i="65"/>
  <c r="V165" i="65"/>
  <c r="O165" i="65"/>
  <c r="M165" i="65"/>
  <c r="K165" i="65"/>
  <c r="I165" i="65"/>
  <c r="Z165" i="65"/>
  <c r="T165" i="65"/>
  <c r="AB165" i="65"/>
  <c r="R165" i="65"/>
  <c r="J165" i="65"/>
  <c r="P134" i="65"/>
  <c r="K134" i="65"/>
  <c r="X134" i="65"/>
  <c r="V134" i="65"/>
  <c r="O134" i="65"/>
  <c r="M134" i="65"/>
  <c r="Z134" i="65"/>
  <c r="AA134" i="65"/>
  <c r="Y134" i="65"/>
  <c r="W134" i="65"/>
  <c r="U134" i="65"/>
  <c r="N134" i="65"/>
  <c r="R134" i="65"/>
  <c r="T200" i="65"/>
  <c r="AB200" i="65"/>
  <c r="T43" i="65"/>
  <c r="J48" i="65"/>
  <c r="L83" i="65"/>
  <c r="W92" i="65"/>
  <c r="J105" i="65"/>
  <c r="L134" i="65"/>
  <c r="I152" i="65"/>
  <c r="Q165" i="65"/>
  <c r="N168" i="65"/>
  <c r="AB8" i="65"/>
  <c r="T8" i="65"/>
  <c r="L8" i="65"/>
  <c r="J8" i="65"/>
  <c r="M8" i="65"/>
  <c r="I8" i="65"/>
  <c r="W8" i="65"/>
  <c r="Q19" i="65"/>
  <c r="O19" i="65"/>
  <c r="AB19" i="65"/>
  <c r="T19" i="65"/>
  <c r="R19" i="65"/>
  <c r="X19" i="65"/>
  <c r="P19" i="65"/>
  <c r="P41" i="65"/>
  <c r="W43" i="65"/>
  <c r="Q48" i="65"/>
  <c r="M83" i="65"/>
  <c r="P90" i="65"/>
  <c r="N90" i="65"/>
  <c r="AA90" i="65"/>
  <c r="V90" i="65"/>
  <c r="AB90" i="65"/>
  <c r="Z90" i="65"/>
  <c r="Y90" i="65"/>
  <c r="X90" i="65"/>
  <c r="R90" i="65"/>
  <c r="L90" i="65"/>
  <c r="J90" i="65"/>
  <c r="I90" i="65"/>
  <c r="X92" i="65"/>
  <c r="N105" i="65"/>
  <c r="S123" i="65"/>
  <c r="K123" i="65"/>
  <c r="I123" i="65"/>
  <c r="Z123" i="65"/>
  <c r="T123" i="65"/>
  <c r="Q123" i="65"/>
  <c r="N123" i="65"/>
  <c r="L123" i="65"/>
  <c r="AB123" i="65"/>
  <c r="AA123" i="65"/>
  <c r="U123" i="65"/>
  <c r="X123" i="65"/>
  <c r="O123" i="65"/>
  <c r="Q134" i="65"/>
  <c r="K152" i="65"/>
  <c r="Z159" i="65"/>
  <c r="Y159" i="65"/>
  <c r="Q159" i="65"/>
  <c r="AB159" i="65"/>
  <c r="AA159" i="65"/>
  <c r="V159" i="65"/>
  <c r="O159" i="65"/>
  <c r="M159" i="65"/>
  <c r="W159" i="65"/>
  <c r="K159" i="65"/>
  <c r="X159" i="65"/>
  <c r="P159" i="65"/>
  <c r="R159" i="65"/>
  <c r="S165" i="65"/>
  <c r="S168" i="65"/>
  <c r="K8" i="65"/>
  <c r="I19" i="65"/>
  <c r="U23" i="65"/>
  <c r="S23" i="65"/>
  <c r="K23" i="65"/>
  <c r="V23" i="65"/>
  <c r="R23" i="65"/>
  <c r="I23" i="65"/>
  <c r="T23" i="65"/>
  <c r="N23" i="65"/>
  <c r="L23" i="65"/>
  <c r="J23" i="65"/>
  <c r="AB23" i="65"/>
  <c r="R41" i="65"/>
  <c r="AA43" i="65"/>
  <c r="U48" i="65"/>
  <c r="N83" i="65"/>
  <c r="K90" i="65"/>
  <c r="Y92" i="65"/>
  <c r="Q105" i="65"/>
  <c r="J123" i="65"/>
  <c r="S134" i="65"/>
  <c r="P149" i="65"/>
  <c r="O149" i="65"/>
  <c r="J149" i="65"/>
  <c r="I149" i="65"/>
  <c r="Z149" i="65"/>
  <c r="X149" i="65"/>
  <c r="N149" i="65"/>
  <c r="AA149" i="65"/>
  <c r="Y149" i="65"/>
  <c r="V149" i="65"/>
  <c r="K149" i="65"/>
  <c r="Q149" i="65"/>
  <c r="L149" i="65"/>
  <c r="AB149" i="65"/>
  <c r="R149" i="65"/>
  <c r="L152" i="65"/>
  <c r="I159" i="65"/>
  <c r="U165" i="65"/>
  <c r="N8" i="65"/>
  <c r="J19" i="65"/>
  <c r="M23" i="65"/>
  <c r="S41" i="65"/>
  <c r="T46" i="65"/>
  <c r="R46" i="65"/>
  <c r="J46" i="65"/>
  <c r="I46" i="65"/>
  <c r="Z46" i="65"/>
  <c r="V46" i="65"/>
  <c r="S46" i="65"/>
  <c r="Q46" i="65"/>
  <c r="O46" i="65"/>
  <c r="AB46" i="65"/>
  <c r="Y46" i="65"/>
  <c r="X46" i="65"/>
  <c r="W46" i="65"/>
  <c r="U46" i="65"/>
  <c r="K46" i="65"/>
  <c r="W48" i="65"/>
  <c r="O83" i="65"/>
  <c r="M90" i="65"/>
  <c r="AA92" i="65"/>
  <c r="N112" i="65"/>
  <c r="J112" i="65"/>
  <c r="Y112" i="65"/>
  <c r="O112" i="65"/>
  <c r="L112" i="65"/>
  <c r="AA112" i="65"/>
  <c r="T112" i="65"/>
  <c r="R112" i="65"/>
  <c r="Q112" i="65"/>
  <c r="P112" i="65"/>
  <c r="M112" i="65"/>
  <c r="AB112" i="65"/>
  <c r="U112" i="65"/>
  <c r="Q115" i="65"/>
  <c r="P115" i="65"/>
  <c r="N115" i="65"/>
  <c r="AA115" i="65"/>
  <c r="S115" i="65"/>
  <c r="W115" i="65"/>
  <c r="Z115" i="65"/>
  <c r="X115" i="65"/>
  <c r="V115" i="65"/>
  <c r="U115" i="65"/>
  <c r="T115" i="65"/>
  <c r="K115" i="65"/>
  <c r="AB115" i="65"/>
  <c r="Y115" i="65"/>
  <c r="R115" i="65"/>
  <c r="O115" i="65"/>
  <c r="M123" i="65"/>
  <c r="T134" i="65"/>
  <c r="M149" i="65"/>
  <c r="J159" i="65"/>
  <c r="Y165" i="65"/>
  <c r="Z183" i="65"/>
  <c r="Y183" i="65"/>
  <c r="Q183" i="65"/>
  <c r="T183" i="65"/>
  <c r="S183" i="65"/>
  <c r="O183" i="65"/>
  <c r="M183" i="65"/>
  <c r="W183" i="65"/>
  <c r="I183" i="65"/>
  <c r="X183" i="65"/>
  <c r="U183" i="65"/>
  <c r="R183" i="65"/>
  <c r="P183" i="65"/>
  <c r="N183" i="65"/>
  <c r="AB183" i="65"/>
  <c r="AA183" i="65"/>
  <c r="V183" i="65"/>
  <c r="L183" i="65"/>
  <c r="P197" i="65"/>
  <c r="O197" i="65"/>
  <c r="X197" i="65"/>
  <c r="W197" i="65"/>
  <c r="R197" i="65"/>
  <c r="N197" i="65"/>
  <c r="M197" i="65"/>
  <c r="K197" i="65"/>
  <c r="Y197" i="65"/>
  <c r="U197" i="65"/>
  <c r="AA197" i="65"/>
  <c r="V197" i="65"/>
  <c r="Q197" i="65"/>
  <c r="Z197" i="65"/>
  <c r="AB197" i="65"/>
  <c r="I197" i="65"/>
  <c r="V140" i="65"/>
  <c r="Z140" i="65"/>
  <c r="AB140" i="65"/>
  <c r="R140" i="65"/>
  <c r="Q140" i="65"/>
  <c r="O140" i="65"/>
  <c r="L140" i="65"/>
  <c r="J140" i="65"/>
  <c r="U140" i="65"/>
  <c r="S140" i="65"/>
  <c r="M140" i="65"/>
  <c r="AA140" i="65"/>
  <c r="Y140" i="65"/>
  <c r="X140" i="65"/>
  <c r="W140" i="65"/>
  <c r="I140" i="65"/>
  <c r="T140" i="65"/>
  <c r="P140" i="65"/>
  <c r="L165" i="65"/>
  <c r="Y105" i="65"/>
  <c r="W105" i="65"/>
  <c r="O105" i="65"/>
  <c r="M105" i="65"/>
  <c r="K105" i="65"/>
  <c r="U105" i="65"/>
  <c r="S105" i="65"/>
  <c r="P105" i="65"/>
  <c r="V105" i="65"/>
  <c r="L105" i="65"/>
  <c r="V92" i="65"/>
  <c r="P165" i="65"/>
  <c r="L41" i="65"/>
  <c r="X41" i="65"/>
  <c r="L67" i="65"/>
  <c r="AA41" i="65"/>
  <c r="K147" i="65"/>
  <c r="R8" i="65"/>
  <c r="I10" i="65"/>
  <c r="N19" i="65"/>
  <c r="W23" i="65"/>
  <c r="L44" i="65"/>
  <c r="AB48" i="65"/>
  <c r="P67" i="65"/>
  <c r="V72" i="65"/>
  <c r="T72" i="65"/>
  <c r="L72" i="65"/>
  <c r="K72" i="65"/>
  <c r="I72" i="65"/>
  <c r="AB72" i="65"/>
  <c r="Y72" i="65"/>
  <c r="W72" i="65"/>
  <c r="U72" i="65"/>
  <c r="R72" i="65"/>
  <c r="M72" i="65"/>
  <c r="P72" i="65"/>
  <c r="N72" i="65"/>
  <c r="J72" i="65"/>
  <c r="V83" i="65"/>
  <c r="U85" i="65"/>
  <c r="T90" i="65"/>
  <c r="R98" i="65"/>
  <c r="P98" i="65"/>
  <c r="J98" i="65"/>
  <c r="Z98" i="65"/>
  <c r="Y98" i="65"/>
  <c r="W98" i="65"/>
  <c r="T98" i="65"/>
  <c r="M98" i="65"/>
  <c r="V98" i="65"/>
  <c r="S98" i="65"/>
  <c r="Q98" i="65"/>
  <c r="O98" i="65"/>
  <c r="N98" i="65"/>
  <c r="I98" i="65"/>
  <c r="AA105" i="65"/>
  <c r="J118" i="65"/>
  <c r="Q121" i="65"/>
  <c r="Y121" i="65"/>
  <c r="T121" i="65"/>
  <c r="X121" i="65"/>
  <c r="AA121" i="65"/>
  <c r="W121" i="65"/>
  <c r="S121" i="65"/>
  <c r="M121" i="65"/>
  <c r="AB121" i="65"/>
  <c r="R121" i="65"/>
  <c r="K121" i="65"/>
  <c r="W123" i="65"/>
  <c r="R147" i="65"/>
  <c r="W149" i="65"/>
  <c r="T159" i="65"/>
  <c r="K172" i="65"/>
  <c r="K192" i="65"/>
  <c r="J192" i="65"/>
  <c r="Z192" i="65"/>
  <c r="P192" i="65"/>
  <c r="N192" i="65"/>
  <c r="AB192" i="65"/>
  <c r="Y192" i="65"/>
  <c r="Q192" i="65"/>
  <c r="V192" i="65"/>
  <c r="T192" i="65"/>
  <c r="I192" i="65"/>
  <c r="L192" i="65"/>
  <c r="S192" i="65"/>
  <c r="Y206" i="65"/>
  <c r="X206" i="65"/>
  <c r="P206" i="65"/>
  <c r="I206" i="65"/>
  <c r="AA206" i="65"/>
  <c r="AB206" i="65"/>
  <c r="W206" i="65"/>
  <c r="N206" i="65"/>
  <c r="S206" i="65"/>
  <c r="Q206" i="65"/>
  <c r="R206" i="65"/>
  <c r="M206" i="65"/>
  <c r="O206" i="65"/>
  <c r="AA7" i="65"/>
  <c r="S7" i="65"/>
  <c r="I7" i="65"/>
  <c r="W7" i="65"/>
  <c r="Q7" i="65"/>
  <c r="S8" i="65"/>
  <c r="J10" i="65"/>
  <c r="J12" i="65"/>
  <c r="X12" i="65"/>
  <c r="AB12" i="65"/>
  <c r="Z12" i="65"/>
  <c r="I12" i="65"/>
  <c r="Y12" i="65"/>
  <c r="S12" i="65"/>
  <c r="S19" i="65"/>
  <c r="X23" i="65"/>
  <c r="M44" i="65"/>
  <c r="AA46" i="65"/>
  <c r="M51" i="65"/>
  <c r="V58" i="65"/>
  <c r="U58" i="65"/>
  <c r="X58" i="65"/>
  <c r="T58" i="65"/>
  <c r="S58" i="65"/>
  <c r="Q58" i="65"/>
  <c r="L58" i="65"/>
  <c r="P58" i="65"/>
  <c r="N58" i="65"/>
  <c r="M58" i="65"/>
  <c r="K58" i="65"/>
  <c r="J58" i="65"/>
  <c r="O65" i="65"/>
  <c r="M65" i="65"/>
  <c r="I65" i="65"/>
  <c r="Y65" i="65"/>
  <c r="X65" i="65"/>
  <c r="V65" i="65"/>
  <c r="U65" i="65"/>
  <c r="S65" i="65"/>
  <c r="L65" i="65"/>
  <c r="Q65" i="65"/>
  <c r="N65" i="65"/>
  <c r="K65" i="65"/>
  <c r="J65" i="65"/>
  <c r="S67" i="65"/>
  <c r="O72" i="65"/>
  <c r="AA77" i="65"/>
  <c r="Y77" i="65"/>
  <c r="Q77" i="65"/>
  <c r="V77" i="65"/>
  <c r="J77" i="65"/>
  <c r="AB77" i="65"/>
  <c r="W77" i="65"/>
  <c r="T77" i="65"/>
  <c r="S77" i="65"/>
  <c r="R77" i="65"/>
  <c r="P77" i="65"/>
  <c r="K77" i="65"/>
  <c r="V85" i="65"/>
  <c r="U90" i="65"/>
  <c r="K98" i="65"/>
  <c r="AB105" i="65"/>
  <c r="W112" i="65"/>
  <c r="K118" i="65"/>
  <c r="I121" i="65"/>
  <c r="Y123" i="65"/>
  <c r="N132" i="65"/>
  <c r="Z132" i="65"/>
  <c r="R132" i="65"/>
  <c r="W132" i="65"/>
  <c r="U132" i="65"/>
  <c r="K132" i="65"/>
  <c r="AA132" i="65"/>
  <c r="O132" i="65"/>
  <c r="M132" i="65"/>
  <c r="J132" i="65"/>
  <c r="AB132" i="65"/>
  <c r="Y132" i="65"/>
  <c r="Q132" i="65"/>
  <c r="V132" i="65"/>
  <c r="I132" i="65"/>
  <c r="P138" i="65"/>
  <c r="I142" i="65"/>
  <c r="X142" i="65"/>
  <c r="N142" i="65"/>
  <c r="L142" i="65"/>
  <c r="W142" i="65"/>
  <c r="Y142" i="65"/>
  <c r="R142" i="65"/>
  <c r="P142" i="65"/>
  <c r="K142" i="65"/>
  <c r="AB142" i="65"/>
  <c r="AA142" i="65"/>
  <c r="Z142" i="65"/>
  <c r="Q142" i="65"/>
  <c r="V142" i="65"/>
  <c r="M142" i="65"/>
  <c r="W147" i="65"/>
  <c r="U159" i="65"/>
  <c r="L172" i="65"/>
  <c r="M192" i="65"/>
  <c r="J206" i="65"/>
  <c r="K83" i="65"/>
  <c r="X48" i="65"/>
  <c r="K44" i="65"/>
  <c r="Z105" i="65"/>
  <c r="K51" i="65"/>
  <c r="K10" i="65"/>
  <c r="U19" i="65"/>
  <c r="Y23" i="65"/>
  <c r="P42" i="65"/>
  <c r="N42" i="65"/>
  <c r="T42" i="65"/>
  <c r="R42" i="65"/>
  <c r="U42" i="65"/>
  <c r="Q42" i="65"/>
  <c r="O42" i="65"/>
  <c r="L42" i="65"/>
  <c r="Y42" i="65"/>
  <c r="M42" i="65"/>
  <c r="N44" i="65"/>
  <c r="W49" i="65"/>
  <c r="U49" i="65"/>
  <c r="M49" i="65"/>
  <c r="X49" i="65"/>
  <c r="T49" i="65"/>
  <c r="K49" i="65"/>
  <c r="O49" i="65"/>
  <c r="L49" i="65"/>
  <c r="J49" i="65"/>
  <c r="AB49" i="65"/>
  <c r="S49" i="65"/>
  <c r="I49" i="65"/>
  <c r="N51" i="65"/>
  <c r="AB56" i="65"/>
  <c r="T56" i="65"/>
  <c r="Y56" i="65"/>
  <c r="W56" i="65"/>
  <c r="N56" i="65"/>
  <c r="J56" i="65"/>
  <c r="AA56" i="65"/>
  <c r="X56" i="65"/>
  <c r="V56" i="65"/>
  <c r="U56" i="65"/>
  <c r="S56" i="65"/>
  <c r="M56" i="65"/>
  <c r="T67" i="65"/>
  <c r="T70" i="65"/>
  <c r="R70" i="65"/>
  <c r="J70" i="65"/>
  <c r="AB70" i="65"/>
  <c r="Y70" i="65"/>
  <c r="S70" i="65"/>
  <c r="Z70" i="65"/>
  <c r="V70" i="65"/>
  <c r="Q70" i="65"/>
  <c r="P70" i="65"/>
  <c r="O70" i="65"/>
  <c r="N70" i="65"/>
  <c r="Q72" i="65"/>
  <c r="W85" i="65"/>
  <c r="W90" i="65"/>
  <c r="L98" i="65"/>
  <c r="M118" i="65"/>
  <c r="J121" i="65"/>
  <c r="X147" i="65"/>
  <c r="M172" i="65"/>
  <c r="W180" i="65"/>
  <c r="V180" i="65"/>
  <c r="N180" i="65"/>
  <c r="Z180" i="65"/>
  <c r="X180" i="65"/>
  <c r="M180" i="65"/>
  <c r="U180" i="65"/>
  <c r="R180" i="65"/>
  <c r="AB180" i="65"/>
  <c r="T180" i="65"/>
  <c r="L180" i="65"/>
  <c r="Q180" i="65"/>
  <c r="AA180" i="65"/>
  <c r="Y180" i="65"/>
  <c r="S180" i="65"/>
  <c r="P180" i="65"/>
  <c r="O180" i="65"/>
  <c r="U187" i="65"/>
  <c r="J187" i="65"/>
  <c r="I187" i="65"/>
  <c r="M187" i="65"/>
  <c r="K187" i="65"/>
  <c r="AB187" i="65"/>
  <c r="L187" i="65"/>
  <c r="Y187" i="65"/>
  <c r="W187" i="65"/>
  <c r="N187" i="65"/>
  <c r="X187" i="65"/>
  <c r="AA187" i="65"/>
  <c r="Z187" i="65"/>
  <c r="V187" i="65"/>
  <c r="T187" i="65"/>
  <c r="O187" i="65"/>
  <c r="O192" i="65"/>
  <c r="Q198" i="65"/>
  <c r="P198" i="65"/>
  <c r="AB198" i="65"/>
  <c r="AA198" i="65"/>
  <c r="X198" i="65"/>
  <c r="V198" i="65"/>
  <c r="L198" i="65"/>
  <c r="Z198" i="65"/>
  <c r="W198" i="65"/>
  <c r="K198" i="65"/>
  <c r="U198" i="65"/>
  <c r="T198" i="65"/>
  <c r="S198" i="65"/>
  <c r="O198" i="65"/>
  <c r="N198" i="65"/>
  <c r="M198" i="65"/>
  <c r="J198" i="65"/>
  <c r="Y198" i="65"/>
  <c r="K206" i="65"/>
  <c r="U8" i="65"/>
  <c r="V8" i="65"/>
  <c r="M10" i="65"/>
  <c r="V19" i="65"/>
  <c r="Z23" i="65"/>
  <c r="N40" i="65"/>
  <c r="L40" i="65"/>
  <c r="AB40" i="65"/>
  <c r="K40" i="65"/>
  <c r="I40" i="65"/>
  <c r="AA40" i="65"/>
  <c r="V40" i="65"/>
  <c r="M40" i="65"/>
  <c r="X40" i="65"/>
  <c r="I42" i="65"/>
  <c r="S44" i="65"/>
  <c r="N49" i="65"/>
  <c r="I56" i="65"/>
  <c r="U67" i="65"/>
  <c r="I70" i="65"/>
  <c r="S72" i="65"/>
  <c r="Z85" i="65"/>
  <c r="Y91" i="65"/>
  <c r="Q91" i="65"/>
  <c r="O91" i="65"/>
  <c r="J91" i="65"/>
  <c r="AA91" i="65"/>
  <c r="I91" i="65"/>
  <c r="AB91" i="65"/>
  <c r="Z91" i="65"/>
  <c r="X91" i="65"/>
  <c r="W91" i="65"/>
  <c r="R91" i="65"/>
  <c r="K91" i="65"/>
  <c r="U98" i="65"/>
  <c r="R118" i="65"/>
  <c r="L121" i="65"/>
  <c r="W127" i="65"/>
  <c r="L127" i="65"/>
  <c r="Z127" i="65"/>
  <c r="X127" i="65"/>
  <c r="O127" i="65"/>
  <c r="R127" i="65"/>
  <c r="P127" i="65"/>
  <c r="Y127" i="65"/>
  <c r="U127" i="65"/>
  <c r="Q127" i="65"/>
  <c r="I127" i="65"/>
  <c r="AB127" i="65"/>
  <c r="V127" i="65"/>
  <c r="T127" i="65"/>
  <c r="S127" i="65"/>
  <c r="N127" i="65"/>
  <c r="U139" i="65"/>
  <c r="W139" i="65"/>
  <c r="Z139" i="65"/>
  <c r="X139" i="65"/>
  <c r="N139" i="65"/>
  <c r="J139" i="65"/>
  <c r="T139" i="65"/>
  <c r="AB139" i="65"/>
  <c r="I139" i="65"/>
  <c r="AA139" i="65"/>
  <c r="Q139" i="65"/>
  <c r="R172" i="65"/>
  <c r="I180" i="65"/>
  <c r="P187" i="65"/>
  <c r="R192" i="65"/>
  <c r="I198" i="65"/>
  <c r="L206" i="65"/>
  <c r="Y51" i="65"/>
  <c r="W51" i="65"/>
  <c r="O51" i="65"/>
  <c r="T51" i="65"/>
  <c r="AB51" i="65"/>
  <c r="Z51" i="65"/>
  <c r="R51" i="65"/>
  <c r="X51" i="65"/>
  <c r="V51" i="65"/>
  <c r="U51" i="65"/>
  <c r="S51" i="65"/>
  <c r="L51" i="65"/>
  <c r="T105" i="65"/>
  <c r="X8" i="65"/>
  <c r="W19" i="65"/>
  <c r="AA23" i="65"/>
  <c r="J42" i="65"/>
  <c r="T44" i="65"/>
  <c r="P49" i="65"/>
  <c r="Q51" i="65"/>
  <c r="K56" i="65"/>
  <c r="V67" i="65"/>
  <c r="K70" i="65"/>
  <c r="X72" i="65"/>
  <c r="AA85" i="65"/>
  <c r="X98" i="65"/>
  <c r="S118" i="65"/>
  <c r="N121" i="65"/>
  <c r="T124" i="65"/>
  <c r="W124" i="65"/>
  <c r="M124" i="65"/>
  <c r="K124" i="65"/>
  <c r="Z124" i="65"/>
  <c r="X124" i="65"/>
  <c r="N124" i="65"/>
  <c r="Y124" i="65"/>
  <c r="U124" i="65"/>
  <c r="Q124" i="65"/>
  <c r="I124" i="65"/>
  <c r="J124" i="65"/>
  <c r="V124" i="65"/>
  <c r="R124" i="65"/>
  <c r="P124" i="65"/>
  <c r="O124" i="65"/>
  <c r="L124" i="65"/>
  <c r="L130" i="65"/>
  <c r="AB130" i="65"/>
  <c r="T130" i="65"/>
  <c r="K130" i="65"/>
  <c r="M130" i="65"/>
  <c r="I130" i="65"/>
  <c r="J130" i="65"/>
  <c r="Y130" i="65"/>
  <c r="W130" i="65"/>
  <c r="S130" i="65"/>
  <c r="N130" i="65"/>
  <c r="V130" i="65"/>
  <c r="R130" i="65"/>
  <c r="U163" i="65"/>
  <c r="P163" i="65"/>
  <c r="O163" i="65"/>
  <c r="T163" i="65"/>
  <c r="Y163" i="65"/>
  <c r="W163" i="65"/>
  <c r="K163" i="65"/>
  <c r="L163" i="65"/>
  <c r="I163" i="65"/>
  <c r="Z163" i="65"/>
  <c r="X163" i="65"/>
  <c r="V163" i="65"/>
  <c r="S163" i="65"/>
  <c r="R163" i="65"/>
  <c r="Q163" i="65"/>
  <c r="N163" i="65"/>
  <c r="M163" i="65"/>
  <c r="U172" i="65"/>
  <c r="J180" i="65"/>
  <c r="Q187" i="65"/>
  <c r="U192" i="65"/>
  <c r="R198" i="65"/>
  <c r="T206" i="65"/>
  <c r="O41" i="65"/>
  <c r="M41" i="65"/>
  <c r="Q41" i="65"/>
  <c r="N41" i="65"/>
  <c r="K41" i="65"/>
  <c r="I41" i="65"/>
  <c r="Y41" i="65"/>
  <c r="W41" i="65"/>
  <c r="V41" i="65"/>
  <c r="U41" i="65"/>
  <c r="T41" i="65"/>
  <c r="J41" i="65"/>
  <c r="N140" i="65"/>
  <c r="AA48" i="65"/>
  <c r="T138" i="65"/>
  <c r="U138" i="65"/>
  <c r="W138" i="65"/>
  <c r="S138" i="65"/>
  <c r="K138" i="65"/>
  <c r="V138" i="65"/>
  <c r="Z138" i="65"/>
  <c r="X138" i="65"/>
  <c r="J138" i="65"/>
  <c r="AA138" i="65"/>
  <c r="Q138" i="65"/>
  <c r="L138" i="65"/>
  <c r="AB138" i="65"/>
  <c r="Y138" i="65"/>
  <c r="R138" i="65"/>
  <c r="I138" i="65"/>
  <c r="O138" i="65"/>
  <c r="M138" i="65"/>
  <c r="J172" i="65"/>
  <c r="W67" i="65"/>
  <c r="O113" i="65"/>
  <c r="L113" i="65"/>
  <c r="J113" i="65"/>
  <c r="AA113" i="65"/>
  <c r="T113" i="65"/>
  <c r="R113" i="65"/>
  <c r="S113" i="65"/>
  <c r="P113" i="65"/>
  <c r="K113" i="65"/>
  <c r="AB113" i="65"/>
  <c r="V113" i="65"/>
  <c r="Y113" i="65"/>
  <c r="W113" i="65"/>
  <c r="U113" i="65"/>
  <c r="Q113" i="65"/>
  <c r="N113" i="65"/>
  <c r="W172" i="65"/>
  <c r="T177" i="65"/>
  <c r="S177" i="65"/>
  <c r="K177" i="65"/>
  <c r="V177" i="65"/>
  <c r="U177" i="65"/>
  <c r="Y177" i="65"/>
  <c r="Z177" i="65"/>
  <c r="AB177" i="65"/>
  <c r="X177" i="65"/>
  <c r="L177" i="65"/>
  <c r="M177" i="65"/>
  <c r="I177" i="65"/>
  <c r="AA177" i="65"/>
  <c r="W177" i="65"/>
  <c r="R177" i="65"/>
  <c r="J177" i="65"/>
  <c r="W192" i="65"/>
  <c r="R199" i="65"/>
  <c r="Q199" i="65"/>
  <c r="I199" i="65"/>
  <c r="AB199" i="65"/>
  <c r="T199" i="65"/>
  <c r="W199" i="65"/>
  <c r="O199" i="65"/>
  <c r="M199" i="65"/>
  <c r="Y199" i="65"/>
  <c r="V199" i="65"/>
  <c r="P199" i="65"/>
  <c r="L199" i="65"/>
  <c r="K199" i="65"/>
  <c r="J199" i="65"/>
  <c r="L200" i="65"/>
  <c r="J134" i="65"/>
  <c r="Y48" i="65"/>
  <c r="V10" i="65"/>
  <c r="S10" i="65"/>
  <c r="Q10" i="65"/>
  <c r="Y10" i="65"/>
  <c r="W10" i="65"/>
  <c r="U10" i="65"/>
  <c r="T10" i="65"/>
  <c r="R10" i="65"/>
  <c r="L10" i="65"/>
  <c r="Z8" i="65"/>
  <c r="Z19" i="65"/>
  <c r="X26" i="65"/>
  <c r="V26" i="65"/>
  <c r="N26" i="65"/>
  <c r="W26" i="65"/>
  <c r="M26" i="65"/>
  <c r="L26" i="65"/>
  <c r="J26" i="65"/>
  <c r="I26" i="65"/>
  <c r="Z26" i="65"/>
  <c r="L32" i="65"/>
  <c r="P40" i="65"/>
  <c r="S42" i="65"/>
  <c r="R49" i="65"/>
  <c r="O56" i="65"/>
  <c r="I63" i="65"/>
  <c r="Y67" i="65"/>
  <c r="M70" i="65"/>
  <c r="AA72" i="65"/>
  <c r="AB80" i="65"/>
  <c r="T80" i="65"/>
  <c r="R80" i="65"/>
  <c r="P80" i="65"/>
  <c r="M80" i="65"/>
  <c r="W80" i="65"/>
  <c r="AA80" i="65"/>
  <c r="Z80" i="65"/>
  <c r="S80" i="65"/>
  <c r="K80" i="65"/>
  <c r="N91" i="65"/>
  <c r="AB98" i="65"/>
  <c r="I110" i="65"/>
  <c r="I113" i="65"/>
  <c r="X118" i="65"/>
  <c r="P121" i="65"/>
  <c r="AA124" i="65"/>
  <c r="M127" i="65"/>
  <c r="P130" i="65"/>
  <c r="X132" i="65"/>
  <c r="R136" i="65"/>
  <c r="O136" i="65"/>
  <c r="N136" i="65"/>
  <c r="L136" i="65"/>
  <c r="T136" i="65"/>
  <c r="Q136" i="65"/>
  <c r="W136" i="65"/>
  <c r="Z136" i="65"/>
  <c r="S136" i="65"/>
  <c r="AA136" i="65"/>
  <c r="Y136" i="65"/>
  <c r="X136" i="65"/>
  <c r="V136" i="65"/>
  <c r="J136" i="65"/>
  <c r="M139" i="65"/>
  <c r="U142" i="65"/>
  <c r="AA163" i="65"/>
  <c r="AA172" i="65"/>
  <c r="N177" i="65"/>
  <c r="S187" i="65"/>
  <c r="X192" i="65"/>
  <c r="N199" i="65"/>
  <c r="V206" i="65"/>
  <c r="K92" i="65"/>
  <c r="R44" i="65"/>
  <c r="P44" i="65"/>
  <c r="AB44" i="65"/>
  <c r="Z44" i="65"/>
  <c r="Q44" i="65"/>
  <c r="W44" i="65"/>
  <c r="AA44" i="65"/>
  <c r="Y44" i="65"/>
  <c r="X44" i="65"/>
  <c r="O44" i="65"/>
  <c r="J44" i="65"/>
  <c r="AB92" i="65"/>
  <c r="N147" i="65"/>
  <c r="M147" i="65"/>
  <c r="AB147" i="65"/>
  <c r="P147" i="65"/>
  <c r="L147" i="65"/>
  <c r="U147" i="65"/>
  <c r="S147" i="65"/>
  <c r="T147" i="65"/>
  <c r="V147" i="65"/>
  <c r="Q147" i="65"/>
  <c r="J147" i="65"/>
  <c r="AA147" i="65"/>
  <c r="Z147" i="65"/>
  <c r="O147" i="65"/>
  <c r="Z41" i="65"/>
  <c r="M19" i="65"/>
  <c r="M67" i="65"/>
  <c r="O10" i="65"/>
  <c r="AB54" i="65"/>
  <c r="Z54" i="65"/>
  <c r="R54" i="65"/>
  <c r="Q54" i="65"/>
  <c r="O54" i="65"/>
  <c r="Y54" i="65"/>
  <c r="W54" i="65"/>
  <c r="V54" i="65"/>
  <c r="T54" i="65"/>
  <c r="L54" i="65"/>
  <c r="U54" i="65"/>
  <c r="K54" i="65"/>
  <c r="P10" i="65"/>
  <c r="N16" i="65"/>
  <c r="L16" i="65"/>
  <c r="AB16" i="65"/>
  <c r="S16" i="65"/>
  <c r="Q16" i="65"/>
  <c r="Y16" i="65"/>
  <c r="Z16" i="65"/>
  <c r="T16" i="65"/>
  <c r="O7" i="65"/>
  <c r="X10" i="65"/>
  <c r="P12" i="65"/>
  <c r="I16" i="65"/>
  <c r="AA19" i="65"/>
  <c r="K26" i="65"/>
  <c r="N32" i="65"/>
  <c r="Q40" i="65"/>
  <c r="V42" i="65"/>
  <c r="V49" i="65"/>
  <c r="Z52" i="65"/>
  <c r="X52" i="65"/>
  <c r="P52" i="65"/>
  <c r="I52" i="65"/>
  <c r="Y52" i="65"/>
  <c r="J52" i="65"/>
  <c r="AB52" i="65"/>
  <c r="AA52" i="65"/>
  <c r="S52" i="65"/>
  <c r="J54" i="65"/>
  <c r="P56" i="65"/>
  <c r="Z58" i="65"/>
  <c r="J63" i="65"/>
  <c r="AA65" i="65"/>
  <c r="Z67" i="65"/>
  <c r="U70" i="65"/>
  <c r="U77" i="65"/>
  <c r="I80" i="65"/>
  <c r="P91" i="65"/>
  <c r="N110" i="65"/>
  <c r="M113" i="65"/>
  <c r="U121" i="65"/>
  <c r="AB124" i="65"/>
  <c r="AA127" i="65"/>
  <c r="Q130" i="65"/>
  <c r="I136" i="65"/>
  <c r="O139" i="65"/>
  <c r="AB163" i="65"/>
  <c r="O177" i="65"/>
  <c r="AA192" i="65"/>
  <c r="S199" i="65"/>
  <c r="Z206" i="65"/>
  <c r="M43" i="65"/>
  <c r="K168" i="65"/>
  <c r="J168" i="65"/>
  <c r="Z168" i="65"/>
  <c r="I168" i="65"/>
  <c r="W168" i="65"/>
  <c r="M168" i="65"/>
  <c r="O168" i="65"/>
  <c r="L168" i="65"/>
  <c r="R168" i="65"/>
  <c r="P168" i="65"/>
  <c r="AB168" i="65"/>
  <c r="AA168" i="65"/>
  <c r="Y168" i="65"/>
  <c r="X168" i="65"/>
  <c r="Q168" i="65"/>
  <c r="V168" i="65"/>
  <c r="U168" i="65"/>
  <c r="I51" i="65"/>
  <c r="X105" i="65"/>
  <c r="T83" i="65"/>
  <c r="S90" i="65"/>
  <c r="I118" i="65"/>
  <c r="S159" i="65"/>
  <c r="AA8" i="65"/>
  <c r="P7" i="65"/>
  <c r="Z10" i="65"/>
  <c r="Q12" i="65"/>
  <c r="J16" i="65"/>
  <c r="R20" i="65"/>
  <c r="P20" i="65"/>
  <c r="X20" i="65"/>
  <c r="Z20" i="65"/>
  <c r="O20" i="65"/>
  <c r="N20" i="65"/>
  <c r="L20" i="65"/>
  <c r="K20" i="65"/>
  <c r="J20" i="65"/>
  <c r="I20" i="65"/>
  <c r="AB20" i="65"/>
  <c r="O26" i="65"/>
  <c r="R40" i="65"/>
  <c r="W42" i="65"/>
  <c r="S45" i="65"/>
  <c r="Q45" i="65"/>
  <c r="I45" i="65"/>
  <c r="V45" i="65"/>
  <c r="M45" i="65"/>
  <c r="K45" i="65"/>
  <c r="J45" i="65"/>
  <c r="L45" i="65"/>
  <c r="Y45" i="65"/>
  <c r="Y49" i="65"/>
  <c r="K52" i="65"/>
  <c r="M54" i="65"/>
  <c r="Q56" i="65"/>
  <c r="AA58" i="65"/>
  <c r="AB65" i="65"/>
  <c r="W70" i="65"/>
  <c r="X77" i="65"/>
  <c r="J80" i="65"/>
  <c r="V82" i="65"/>
  <c r="Z82" i="65"/>
  <c r="X82" i="65"/>
  <c r="T82" i="65"/>
  <c r="O82" i="65"/>
  <c r="U82" i="65"/>
  <c r="R82" i="65"/>
  <c r="Q82" i="65"/>
  <c r="P82" i="65"/>
  <c r="N82" i="65"/>
  <c r="I82" i="65"/>
  <c r="AB82" i="65"/>
  <c r="AA82" i="65"/>
  <c r="Y82" i="65"/>
  <c r="K82" i="65"/>
  <c r="S91" i="65"/>
  <c r="O110" i="65"/>
  <c r="X113" i="65"/>
  <c r="V121" i="65"/>
  <c r="U130" i="65"/>
  <c r="K136" i="65"/>
  <c r="P139" i="65"/>
  <c r="J143" i="65"/>
  <c r="I143" i="65"/>
  <c r="Y143" i="65"/>
  <c r="M143" i="65"/>
  <c r="S143" i="65"/>
  <c r="Q143" i="65"/>
  <c r="N143" i="65"/>
  <c r="K143" i="65"/>
  <c r="R143" i="65"/>
  <c r="O143" i="65"/>
  <c r="AA143" i="65"/>
  <c r="U143" i="65"/>
  <c r="AB143" i="65"/>
  <c r="X143" i="65"/>
  <c r="W143" i="65"/>
  <c r="V143" i="65"/>
  <c r="T143" i="65"/>
  <c r="P177" i="65"/>
  <c r="U199" i="65"/>
  <c r="S200" i="65"/>
  <c r="R200" i="65"/>
  <c r="J200" i="65"/>
  <c r="I200" i="65"/>
  <c r="AA200" i="65"/>
  <c r="Z200" i="65"/>
  <c r="O200" i="65"/>
  <c r="M200" i="65"/>
  <c r="Q200" i="65"/>
  <c r="P200" i="65"/>
  <c r="Y200" i="65"/>
  <c r="X200" i="65"/>
  <c r="W200" i="65"/>
  <c r="V200" i="65"/>
  <c r="K200" i="65"/>
  <c r="N200" i="65"/>
  <c r="R43" i="65"/>
  <c r="K140" i="65"/>
  <c r="I105" i="65"/>
  <c r="I44" i="65"/>
  <c r="R83" i="65"/>
  <c r="J51" i="65"/>
  <c r="Y19" i="65"/>
  <c r="AB32" i="65"/>
  <c r="T32" i="65"/>
  <c r="U32" i="65"/>
  <c r="R32" i="65"/>
  <c r="M32" i="65"/>
  <c r="K32" i="65"/>
  <c r="J32" i="65"/>
  <c r="I32" i="65"/>
  <c r="Y32" i="65"/>
  <c r="AA51" i="65"/>
  <c r="M63" i="65"/>
  <c r="K63" i="65"/>
  <c r="AA63" i="65"/>
  <c r="AB63" i="65"/>
  <c r="Y63" i="65"/>
  <c r="V63" i="65"/>
  <c r="Q63" i="65"/>
  <c r="X63" i="65"/>
  <c r="T63" i="65"/>
  <c r="R63" i="65"/>
  <c r="P63" i="65"/>
  <c r="O63" i="65"/>
  <c r="N63" i="65"/>
  <c r="U9" i="65"/>
  <c r="P9" i="65"/>
  <c r="N9" i="65"/>
  <c r="S9" i="65"/>
  <c r="Q9" i="65"/>
  <c r="O9" i="65"/>
  <c r="M9" i="65"/>
  <c r="L9" i="65"/>
  <c r="AA10" i="65"/>
  <c r="K16" i="65"/>
  <c r="P18" i="65"/>
  <c r="N18" i="65"/>
  <c r="Z18" i="65"/>
  <c r="X18" i="65"/>
  <c r="O18" i="65"/>
  <c r="I18" i="65"/>
  <c r="AA18" i="65"/>
  <c r="W18" i="65"/>
  <c r="V18" i="65"/>
  <c r="U18" i="65"/>
  <c r="T18" i="65"/>
  <c r="L18" i="65"/>
  <c r="P32" i="65"/>
  <c r="L38" i="65"/>
  <c r="J38" i="65"/>
  <c r="Z38" i="65"/>
  <c r="AB38" i="65"/>
  <c r="S38" i="65"/>
  <c r="R38" i="65"/>
  <c r="P38" i="65"/>
  <c r="O38" i="65"/>
  <c r="M38" i="65"/>
  <c r="T38" i="65"/>
  <c r="N38" i="65"/>
  <c r="K38" i="65"/>
  <c r="I38" i="65"/>
  <c r="S40" i="65"/>
  <c r="X42" i="65"/>
  <c r="Z49" i="65"/>
  <c r="N54" i="65"/>
  <c r="R56" i="65"/>
  <c r="S63" i="65"/>
  <c r="R68" i="65"/>
  <c r="P68" i="65"/>
  <c r="V68" i="65"/>
  <c r="T68" i="65"/>
  <c r="O68" i="65"/>
  <c r="J68" i="65"/>
  <c r="U68" i="65"/>
  <c r="Q68" i="65"/>
  <c r="N68" i="65"/>
  <c r="L68" i="65"/>
  <c r="AB68" i="65"/>
  <c r="Z68" i="65"/>
  <c r="Y68" i="65"/>
  <c r="X68" i="65"/>
  <c r="W68" i="65"/>
  <c r="X70" i="65"/>
  <c r="L80" i="65"/>
  <c r="T91" i="65"/>
  <c r="AA108" i="65"/>
  <c r="Y108" i="65"/>
  <c r="Q108" i="65"/>
  <c r="V108" i="65"/>
  <c r="T108" i="65"/>
  <c r="K108" i="65"/>
  <c r="Z108" i="65"/>
  <c r="S108" i="65"/>
  <c r="U108" i="65"/>
  <c r="M108" i="65"/>
  <c r="Z113" i="65"/>
  <c r="Z121" i="65"/>
  <c r="U125" i="65"/>
  <c r="Y125" i="65"/>
  <c r="Q125" i="65"/>
  <c r="O125" i="65"/>
  <c r="T125" i="65"/>
  <c r="AB125" i="65"/>
  <c r="V125" i="65"/>
  <c r="Z125" i="65"/>
  <c r="X125" i="65"/>
  <c r="W125" i="65"/>
  <c r="S125" i="65"/>
  <c r="L125" i="65"/>
  <c r="N125" i="65"/>
  <c r="X130" i="65"/>
  <c r="O133" i="65"/>
  <c r="I133" i="65"/>
  <c r="U133" i="65"/>
  <c r="AB133" i="65"/>
  <c r="Z133" i="65"/>
  <c r="Q133" i="65"/>
  <c r="X133" i="65"/>
  <c r="AA133" i="65"/>
  <c r="W133" i="65"/>
  <c r="S133" i="65"/>
  <c r="L133" i="65"/>
  <c r="J133" i="65"/>
  <c r="T133" i="65"/>
  <c r="P133" i="65"/>
  <c r="N133" i="65"/>
  <c r="M133" i="65"/>
  <c r="K133" i="65"/>
  <c r="M136" i="65"/>
  <c r="R139" i="65"/>
  <c r="V164" i="65"/>
  <c r="S164" i="65"/>
  <c r="R164" i="65"/>
  <c r="I164" i="65"/>
  <c r="Z164" i="65"/>
  <c r="T164" i="65"/>
  <c r="Y164" i="65"/>
  <c r="W164" i="65"/>
  <c r="K164" i="65"/>
  <c r="P164" i="65"/>
  <c r="N164" i="65"/>
  <c r="J164" i="65"/>
  <c r="X164" i="65"/>
  <c r="Q164" i="65"/>
  <c r="O164" i="65"/>
  <c r="M164" i="65"/>
  <c r="L164" i="65"/>
  <c r="Q177" i="65"/>
  <c r="L193" i="65"/>
  <c r="K193" i="65"/>
  <c r="AA193" i="65"/>
  <c r="U193" i="65"/>
  <c r="S193" i="65"/>
  <c r="I193" i="65"/>
  <c r="Y193" i="65"/>
  <c r="V193" i="65"/>
  <c r="Z193" i="65"/>
  <c r="T193" i="65"/>
  <c r="N193" i="65"/>
  <c r="AB193" i="65"/>
  <c r="P193" i="65"/>
  <c r="X193" i="65"/>
  <c r="W193" i="65"/>
  <c r="R193" i="65"/>
  <c r="Q193" i="65"/>
  <c r="X199" i="65"/>
  <c r="V48" i="65"/>
  <c r="T48" i="65"/>
  <c r="L48" i="65"/>
  <c r="R48" i="65"/>
  <c r="P48" i="65"/>
  <c r="Z48" i="65"/>
  <c r="S48" i="65"/>
  <c r="O48" i="65"/>
  <c r="N48" i="65"/>
  <c r="M48" i="65"/>
  <c r="K48" i="65"/>
  <c r="S43" i="65"/>
  <c r="S152" i="65"/>
  <c r="R152" i="65"/>
  <c r="J152" i="65"/>
  <c r="X152" i="65"/>
  <c r="W152" i="65"/>
  <c r="P152" i="65"/>
  <c r="N152" i="65"/>
  <c r="AA152" i="65"/>
  <c r="Q152" i="65"/>
  <c r="Y152" i="65"/>
  <c r="M152" i="65"/>
  <c r="U152" i="65"/>
  <c r="AB152" i="65"/>
  <c r="Z152" i="65"/>
  <c r="V152" i="65"/>
  <c r="T152" i="65"/>
  <c r="AB134" i="65"/>
  <c r="Q85" i="65"/>
  <c r="T118" i="65"/>
  <c r="W118" i="65"/>
  <c r="U118" i="65"/>
  <c r="L118" i="65"/>
  <c r="Q118" i="65"/>
  <c r="O118" i="65"/>
  <c r="AB118" i="65"/>
  <c r="Y118" i="65"/>
  <c r="P118" i="65"/>
  <c r="AA118" i="65"/>
  <c r="Z118" i="65"/>
  <c r="N118" i="65"/>
  <c r="I147" i="65"/>
  <c r="O172" i="65"/>
  <c r="N172" i="65"/>
  <c r="Z172" i="65"/>
  <c r="Y172" i="65"/>
  <c r="T172" i="65"/>
  <c r="S172" i="65"/>
  <c r="Q172" i="65"/>
  <c r="P172" i="65"/>
  <c r="I172" i="65"/>
  <c r="V172" i="65"/>
  <c r="X172" i="65"/>
  <c r="V123" i="65"/>
  <c r="Y8" i="65"/>
  <c r="L110" i="65"/>
  <c r="U110" i="65"/>
  <c r="T110" i="65"/>
  <c r="X110" i="65"/>
  <c r="V110" i="65"/>
  <c r="Q110" i="65"/>
  <c r="K110" i="65"/>
  <c r="AB110" i="65"/>
  <c r="Z110" i="65"/>
  <c r="Y110" i="65"/>
  <c r="W110" i="65"/>
  <c r="S110" i="65"/>
  <c r="M110" i="65"/>
  <c r="AA110" i="65"/>
  <c r="J110" i="65"/>
  <c r="I9" i="65"/>
  <c r="AB10" i="65"/>
  <c r="M16" i="65"/>
  <c r="J18" i="65"/>
  <c r="Q26" i="65"/>
  <c r="Q32" i="65"/>
  <c r="Q38" i="65"/>
  <c r="T40" i="65"/>
  <c r="Z42" i="65"/>
  <c r="AA49" i="65"/>
  <c r="P54" i="65"/>
  <c r="Z56" i="65"/>
  <c r="I59" i="65"/>
  <c r="W59" i="65"/>
  <c r="K59" i="65"/>
  <c r="Z59" i="65"/>
  <c r="AB59" i="65"/>
  <c r="Y59" i="65"/>
  <c r="S59" i="65"/>
  <c r="AA59" i="65"/>
  <c r="X59" i="65"/>
  <c r="Q59" i="65"/>
  <c r="L59" i="65"/>
  <c r="K61" i="65"/>
  <c r="I61" i="65"/>
  <c r="Y61" i="65"/>
  <c r="S61" i="65"/>
  <c r="Q61" i="65"/>
  <c r="N61" i="65"/>
  <c r="T61" i="65"/>
  <c r="P61" i="65"/>
  <c r="O61" i="65"/>
  <c r="L61" i="65"/>
  <c r="AB61" i="65"/>
  <c r="Z61" i="65"/>
  <c r="X61" i="65"/>
  <c r="W61" i="65"/>
  <c r="V61" i="65"/>
  <c r="U63" i="65"/>
  <c r="I68" i="65"/>
  <c r="AA70" i="65"/>
  <c r="N80" i="65"/>
  <c r="U91" i="65"/>
  <c r="I108" i="65"/>
  <c r="R110" i="65"/>
  <c r="P114" i="65"/>
  <c r="N114" i="65"/>
  <c r="L114" i="65"/>
  <c r="Y114" i="65"/>
  <c r="W114" i="65"/>
  <c r="M114" i="65"/>
  <c r="AB114" i="65"/>
  <c r="Z114" i="65"/>
  <c r="U114" i="65"/>
  <c r="O114" i="65"/>
  <c r="J114" i="65"/>
  <c r="V114" i="65"/>
  <c r="I125" i="65"/>
  <c r="Z130" i="65"/>
  <c r="R133" i="65"/>
  <c r="P136" i="65"/>
  <c r="S139" i="65"/>
  <c r="U164" i="65"/>
  <c r="J193" i="65"/>
  <c r="Z199" i="65"/>
  <c r="Z92" i="65"/>
  <c r="S92" i="65"/>
  <c r="Q92" i="65"/>
  <c r="I92" i="65"/>
  <c r="O92" i="65"/>
  <c r="M92" i="65"/>
  <c r="J92" i="65"/>
  <c r="U92" i="65"/>
  <c r="R92" i="65"/>
  <c r="P92" i="65"/>
  <c r="N92" i="65"/>
  <c r="L92" i="65"/>
  <c r="I83" i="65"/>
  <c r="W83" i="65"/>
  <c r="AB83" i="65"/>
  <c r="Y83" i="65"/>
  <c r="S83" i="65"/>
  <c r="AA83" i="65"/>
  <c r="Z83" i="65"/>
  <c r="X83" i="65"/>
  <c r="Q83" i="65"/>
  <c r="J83" i="65"/>
  <c r="U83" i="65"/>
  <c r="I134" i="65"/>
  <c r="N165" i="65"/>
  <c r="Q67" i="65"/>
  <c r="O67" i="65"/>
  <c r="R67" i="65"/>
  <c r="N67" i="65"/>
  <c r="K67" i="65"/>
  <c r="I67" i="65"/>
  <c r="AB67" i="65"/>
  <c r="J67" i="65"/>
  <c r="X67" i="65"/>
  <c r="K85" i="65"/>
  <c r="I85" i="65"/>
  <c r="Y85" i="65"/>
  <c r="M85" i="65"/>
  <c r="J85" i="65"/>
  <c r="AB85" i="65"/>
  <c r="R85" i="65"/>
  <c r="P85" i="65"/>
  <c r="O85" i="65"/>
  <c r="N85" i="65"/>
  <c r="L85" i="65"/>
  <c r="X85" i="65"/>
  <c r="S85" i="65"/>
  <c r="AA165" i="65"/>
  <c r="Q8" i="65"/>
  <c r="U44" i="65"/>
  <c r="J9" i="65"/>
  <c r="O16" i="65"/>
  <c r="K18" i="65"/>
  <c r="R26" i="65"/>
  <c r="S32" i="65"/>
  <c r="J36" i="65"/>
  <c r="X36" i="65"/>
  <c r="U36" i="65"/>
  <c r="S36" i="65"/>
  <c r="K36" i="65"/>
  <c r="AA36" i="65"/>
  <c r="T36" i="65"/>
  <c r="Z36" i="65"/>
  <c r="W36" i="65"/>
  <c r="V36" i="65"/>
  <c r="R36" i="65"/>
  <c r="Q36" i="65"/>
  <c r="L36" i="65"/>
  <c r="U38" i="65"/>
  <c r="U40" i="65"/>
  <c r="AA42" i="65"/>
  <c r="X50" i="65"/>
  <c r="V50" i="65"/>
  <c r="N50" i="65"/>
  <c r="AB50" i="65"/>
  <c r="Z50" i="65"/>
  <c r="P50" i="65"/>
  <c r="W50" i="65"/>
  <c r="T50" i="65"/>
  <c r="S50" i="65"/>
  <c r="Q50" i="65"/>
  <c r="J50" i="65"/>
  <c r="K50" i="65"/>
  <c r="S54" i="65"/>
  <c r="W63" i="65"/>
  <c r="K68" i="65"/>
  <c r="O80" i="65"/>
  <c r="V91" i="65"/>
  <c r="J108" i="65"/>
  <c r="I114" i="65"/>
  <c r="J125" i="65"/>
  <c r="AA130" i="65"/>
  <c r="V133" i="65"/>
  <c r="U136" i="65"/>
  <c r="V139" i="65"/>
  <c r="AA164" i="65"/>
  <c r="U178" i="65"/>
  <c r="T178" i="65"/>
  <c r="L178" i="65"/>
  <c r="Z178" i="65"/>
  <c r="Y178" i="65"/>
  <c r="M178" i="65"/>
  <c r="J178" i="65"/>
  <c r="P178" i="65"/>
  <c r="N178" i="65"/>
  <c r="AB178" i="65"/>
  <c r="X178" i="65"/>
  <c r="Q178" i="65"/>
  <c r="AA178" i="65"/>
  <c r="W178" i="65"/>
  <c r="K178" i="65"/>
  <c r="M193" i="65"/>
  <c r="AA199" i="65"/>
  <c r="P66" i="65"/>
  <c r="N66" i="65"/>
  <c r="L66" i="65"/>
  <c r="J66" i="65"/>
  <c r="AB66" i="65"/>
  <c r="AA66" i="65"/>
  <c r="Y66" i="65"/>
  <c r="T66" i="65"/>
  <c r="Q97" i="65"/>
  <c r="O97" i="65"/>
  <c r="V97" i="65"/>
  <c r="R97" i="65"/>
  <c r="N97" i="65"/>
  <c r="K97" i="65"/>
  <c r="AB97" i="65"/>
  <c r="U119" i="65"/>
  <c r="Y119" i="65"/>
  <c r="W119" i="65"/>
  <c r="N119" i="65"/>
  <c r="X119" i="65"/>
  <c r="T119" i="65"/>
  <c r="K119" i="65"/>
  <c r="AB119" i="65"/>
  <c r="J119" i="65"/>
  <c r="AB137" i="65"/>
  <c r="S137" i="65"/>
  <c r="Q137" i="65"/>
  <c r="R137" i="65"/>
  <c r="O137" i="65"/>
  <c r="Z137" i="65"/>
  <c r="X137" i="65"/>
  <c r="L137" i="65"/>
  <c r="K137" i="65"/>
  <c r="I137" i="65"/>
  <c r="J137" i="65"/>
  <c r="Q66" i="65"/>
  <c r="S117" i="65"/>
  <c r="U117" i="65"/>
  <c r="R117" i="65"/>
  <c r="J117" i="65"/>
  <c r="L117" i="65"/>
  <c r="I117" i="65"/>
  <c r="W117" i="65"/>
  <c r="T117" i="65"/>
  <c r="O117" i="65"/>
  <c r="Q117" i="65"/>
  <c r="N117" i="65"/>
  <c r="M117" i="65"/>
  <c r="K117" i="65"/>
  <c r="V126" i="65"/>
  <c r="J126" i="65"/>
  <c r="AA126" i="65"/>
  <c r="U126" i="65"/>
  <c r="S126" i="65"/>
  <c r="K126" i="65"/>
  <c r="I126" i="65"/>
  <c r="N126" i="65"/>
  <c r="L126" i="65"/>
  <c r="Q135" i="65"/>
  <c r="M135" i="65"/>
  <c r="K135" i="65"/>
  <c r="I135" i="65"/>
  <c r="AA135" i="65"/>
  <c r="L135" i="65"/>
  <c r="Y135" i="65"/>
  <c r="W135" i="65"/>
  <c r="N135" i="65"/>
  <c r="T135" i="65"/>
  <c r="R135" i="65"/>
  <c r="J135" i="65"/>
  <c r="U137" i="65"/>
  <c r="T201" i="65"/>
  <c r="S201" i="65"/>
  <c r="K201" i="65"/>
  <c r="N201" i="65"/>
  <c r="M201" i="65"/>
  <c r="Q201" i="65"/>
  <c r="O201" i="65"/>
  <c r="AA201" i="65"/>
  <c r="Y201" i="65"/>
  <c r="J201" i="65"/>
  <c r="Z201" i="65"/>
  <c r="W201" i="65"/>
  <c r="R201" i="65"/>
  <c r="W204" i="65"/>
  <c r="V204" i="65"/>
  <c r="N204" i="65"/>
  <c r="AB204" i="65"/>
  <c r="AA204" i="65"/>
  <c r="Q204" i="65"/>
  <c r="J204" i="65"/>
  <c r="Z204" i="65"/>
  <c r="O204" i="65"/>
  <c r="U204" i="65"/>
  <c r="S204" i="65"/>
  <c r="Y204" i="65"/>
  <c r="W66" i="65"/>
  <c r="N88" i="65"/>
  <c r="L88" i="65"/>
  <c r="AB88" i="65"/>
  <c r="Y88" i="65"/>
  <c r="W88" i="65"/>
  <c r="T88" i="65"/>
  <c r="O88" i="65"/>
  <c r="M88" i="65"/>
  <c r="J88" i="65"/>
  <c r="I88" i="65"/>
  <c r="X97" i="65"/>
  <c r="K109" i="65"/>
  <c r="AA109" i="65"/>
  <c r="S109" i="65"/>
  <c r="AB109" i="65"/>
  <c r="Y109" i="65"/>
  <c r="P109" i="65"/>
  <c r="O109" i="65"/>
  <c r="M109" i="65"/>
  <c r="I109" i="65"/>
  <c r="N109" i="65"/>
  <c r="J109" i="65"/>
  <c r="Z117" i="65"/>
  <c r="Z119" i="65"/>
  <c r="R122" i="65"/>
  <c r="AA122" i="65"/>
  <c r="W122" i="65"/>
  <c r="M122" i="65"/>
  <c r="K122" i="65"/>
  <c r="V122" i="65"/>
  <c r="S122" i="65"/>
  <c r="P122" i="65"/>
  <c r="O122" i="65"/>
  <c r="N122" i="65"/>
  <c r="L122" i="65"/>
  <c r="R126" i="65"/>
  <c r="V135" i="65"/>
  <c r="Y158" i="65"/>
  <c r="X158" i="65"/>
  <c r="P158" i="65"/>
  <c r="V158" i="65"/>
  <c r="U158" i="65"/>
  <c r="AB158" i="65"/>
  <c r="O158" i="65"/>
  <c r="Z158" i="65"/>
  <c r="K158" i="65"/>
  <c r="I158" i="65"/>
  <c r="W158" i="65"/>
  <c r="R158" i="65"/>
  <c r="J158" i="65"/>
  <c r="V201" i="65"/>
  <c r="P204" i="65"/>
  <c r="AA29" i="65"/>
  <c r="Y29" i="65"/>
  <c r="Q29" i="65"/>
  <c r="T29" i="65"/>
  <c r="R29" i="65"/>
  <c r="I29" i="65"/>
  <c r="J29" i="65"/>
  <c r="X66" i="65"/>
  <c r="K88" i="65"/>
  <c r="Y97" i="65"/>
  <c r="X104" i="65"/>
  <c r="V104" i="65"/>
  <c r="N104" i="65"/>
  <c r="I104" i="65"/>
  <c r="Z104" i="65"/>
  <c r="M104" i="65"/>
  <c r="K104" i="65"/>
  <c r="AA104" i="65"/>
  <c r="Y104" i="65"/>
  <c r="W104" i="65"/>
  <c r="U104" i="65"/>
  <c r="P104" i="65"/>
  <c r="Z106" i="65"/>
  <c r="X106" i="65"/>
  <c r="P106" i="65"/>
  <c r="R106" i="65"/>
  <c r="O106" i="65"/>
  <c r="AB106" i="65"/>
  <c r="W106" i="65"/>
  <c r="Q106" i="65"/>
  <c r="U106" i="65"/>
  <c r="S106" i="65"/>
  <c r="N106" i="65"/>
  <c r="M106" i="65"/>
  <c r="L106" i="65"/>
  <c r="L109" i="65"/>
  <c r="AA117" i="65"/>
  <c r="AA119" i="65"/>
  <c r="I122" i="65"/>
  <c r="T126" i="65"/>
  <c r="X135" i="65"/>
  <c r="L158" i="65"/>
  <c r="R175" i="65"/>
  <c r="Q175" i="65"/>
  <c r="I175" i="65"/>
  <c r="L175" i="65"/>
  <c r="K175" i="65"/>
  <c r="W175" i="65"/>
  <c r="U175" i="65"/>
  <c r="S175" i="65"/>
  <c r="O175" i="65"/>
  <c r="X175" i="65"/>
  <c r="P175" i="65"/>
  <c r="M175" i="65"/>
  <c r="W189" i="65"/>
  <c r="Q189" i="65"/>
  <c r="P189" i="65"/>
  <c r="Y189" i="65"/>
  <c r="V189" i="65"/>
  <c r="L189" i="65"/>
  <c r="R189" i="65"/>
  <c r="O189" i="65"/>
  <c r="M189" i="65"/>
  <c r="U189" i="65"/>
  <c r="AB189" i="65"/>
  <c r="AA189" i="65"/>
  <c r="N189" i="65"/>
  <c r="X201" i="65"/>
  <c r="R204" i="65"/>
  <c r="K29" i="65"/>
  <c r="Z66" i="65"/>
  <c r="X74" i="65"/>
  <c r="V74" i="65"/>
  <c r="N74" i="65"/>
  <c r="T74" i="65"/>
  <c r="R74" i="65"/>
  <c r="O74" i="65"/>
  <c r="I74" i="65"/>
  <c r="K74" i="65"/>
  <c r="P88" i="65"/>
  <c r="AB94" i="65"/>
  <c r="W94" i="65"/>
  <c r="U94" i="65"/>
  <c r="M94" i="65"/>
  <c r="AA94" i="65"/>
  <c r="Y94" i="65"/>
  <c r="T94" i="65"/>
  <c r="O94" i="65"/>
  <c r="Z97" i="65"/>
  <c r="J104" i="65"/>
  <c r="I106" i="65"/>
  <c r="Q109" i="65"/>
  <c r="AB117" i="65"/>
  <c r="J122" i="65"/>
  <c r="W126" i="65"/>
  <c r="Z135" i="65"/>
  <c r="W141" i="65"/>
  <c r="I141" i="65"/>
  <c r="X141" i="65"/>
  <c r="AA141" i="65"/>
  <c r="Y141" i="65"/>
  <c r="O141" i="65"/>
  <c r="Z141" i="65"/>
  <c r="U141" i="65"/>
  <c r="L141" i="65"/>
  <c r="T141" i="65"/>
  <c r="J141" i="65"/>
  <c r="Q150" i="65"/>
  <c r="P150" i="65"/>
  <c r="N150" i="65"/>
  <c r="M150" i="65"/>
  <c r="V150" i="65"/>
  <c r="S150" i="65"/>
  <c r="O150" i="65"/>
  <c r="Z150" i="65"/>
  <c r="AA150" i="65"/>
  <c r="T150" i="65"/>
  <c r="AB150" i="65"/>
  <c r="Y150" i="65"/>
  <c r="L150" i="65"/>
  <c r="M158" i="65"/>
  <c r="AB161" i="65"/>
  <c r="AA161" i="65"/>
  <c r="S161" i="65"/>
  <c r="I161" i="65"/>
  <c r="T161" i="65"/>
  <c r="Q161" i="65"/>
  <c r="X161" i="65"/>
  <c r="U161" i="65"/>
  <c r="P161" i="65"/>
  <c r="V161" i="65"/>
  <c r="J175" i="65"/>
  <c r="I189" i="65"/>
  <c r="AB201" i="65"/>
  <c r="T204" i="65"/>
  <c r="I35" i="65"/>
  <c r="W35" i="65"/>
  <c r="Q35" i="65"/>
  <c r="O35" i="65"/>
  <c r="Y35" i="65"/>
  <c r="V35" i="65"/>
  <c r="S35" i="65"/>
  <c r="L35" i="65"/>
  <c r="J60" i="65"/>
  <c r="X60" i="65"/>
  <c r="O60" i="65"/>
  <c r="M60" i="65"/>
  <c r="I60" i="65"/>
  <c r="AA60" i="65"/>
  <c r="J74" i="65"/>
  <c r="Q88" i="65"/>
  <c r="I94" i="65"/>
  <c r="AA97" i="65"/>
  <c r="L104" i="65"/>
  <c r="J106" i="65"/>
  <c r="R109" i="65"/>
  <c r="Q122" i="65"/>
  <c r="X126" i="65"/>
  <c r="AB135" i="65"/>
  <c r="K141" i="65"/>
  <c r="I150" i="65"/>
  <c r="N158" i="65"/>
  <c r="J161" i="65"/>
  <c r="N175" i="65"/>
  <c r="J189" i="65"/>
  <c r="X204" i="65"/>
  <c r="U202" i="65"/>
  <c r="T202" i="65"/>
  <c r="L202" i="65"/>
  <c r="R202" i="65"/>
  <c r="Q202" i="65"/>
  <c r="Z202" i="65"/>
  <c r="X202" i="65"/>
  <c r="K202" i="65"/>
  <c r="AA202" i="65"/>
  <c r="Y202" i="65"/>
  <c r="J202" i="65"/>
  <c r="I202" i="65"/>
  <c r="P202" i="65"/>
  <c r="X205" i="65"/>
  <c r="W205" i="65"/>
  <c r="O205" i="65"/>
  <c r="U205" i="65"/>
  <c r="R205" i="65"/>
  <c r="P205" i="65"/>
  <c r="AB205" i="65"/>
  <c r="Y205" i="65"/>
  <c r="V205" i="65"/>
  <c r="Z205" i="65"/>
  <c r="Q205" i="65"/>
  <c r="J205" i="65"/>
  <c r="T205" i="65"/>
  <c r="S205" i="65"/>
  <c r="N205" i="65"/>
  <c r="M205" i="65"/>
  <c r="N29" i="65"/>
  <c r="K35" i="65"/>
  <c r="L60" i="65"/>
  <c r="M74" i="65"/>
  <c r="S88" i="65"/>
  <c r="K94" i="65"/>
  <c r="P96" i="65"/>
  <c r="N96" i="65"/>
  <c r="AB96" i="65"/>
  <c r="Z96" i="65"/>
  <c r="R96" i="65"/>
  <c r="I96" i="65"/>
  <c r="AA96" i="65"/>
  <c r="Y96" i="65"/>
  <c r="X96" i="65"/>
  <c r="W96" i="65"/>
  <c r="V96" i="65"/>
  <c r="O96" i="65"/>
  <c r="Q104" i="65"/>
  <c r="T106" i="65"/>
  <c r="U109" i="65"/>
  <c r="R116" i="65"/>
  <c r="S116" i="65"/>
  <c r="P116" i="65"/>
  <c r="X116" i="65"/>
  <c r="L116" i="65"/>
  <c r="J116" i="65"/>
  <c r="Y116" i="65"/>
  <c r="U122" i="65"/>
  <c r="Z126" i="65"/>
  <c r="K129" i="65"/>
  <c r="Z129" i="65"/>
  <c r="Q129" i="65"/>
  <c r="W129" i="65"/>
  <c r="T129" i="65"/>
  <c r="M129" i="65"/>
  <c r="J129" i="65"/>
  <c r="S129" i="65"/>
  <c r="P129" i="65"/>
  <c r="O129" i="65"/>
  <c r="N129" i="65"/>
  <c r="L129" i="65"/>
  <c r="N141" i="65"/>
  <c r="K150" i="65"/>
  <c r="S158" i="65"/>
  <c r="L161" i="65"/>
  <c r="V175" i="65"/>
  <c r="X181" i="65"/>
  <c r="W181" i="65"/>
  <c r="O181" i="65"/>
  <c r="K181" i="65"/>
  <c r="J181" i="65"/>
  <c r="T181" i="65"/>
  <c r="N181" i="65"/>
  <c r="L181" i="65"/>
  <c r="M181" i="65"/>
  <c r="U181" i="65"/>
  <c r="R181" i="65"/>
  <c r="Q181" i="65"/>
  <c r="P181" i="65"/>
  <c r="I181" i="65"/>
  <c r="AA184" i="65"/>
  <c r="Z184" i="65"/>
  <c r="R184" i="65"/>
  <c r="X184" i="65"/>
  <c r="W184" i="65"/>
  <c r="V184" i="65"/>
  <c r="T184" i="65"/>
  <c r="K184" i="65"/>
  <c r="M184" i="65"/>
  <c r="J184" i="65"/>
  <c r="U184" i="65"/>
  <c r="Q184" i="65"/>
  <c r="AB184" i="65"/>
  <c r="P184" i="65"/>
  <c r="S189" i="65"/>
  <c r="M194" i="65"/>
  <c r="L194" i="65"/>
  <c r="AB194" i="65"/>
  <c r="K194" i="65"/>
  <c r="J194" i="65"/>
  <c r="AA194" i="65"/>
  <c r="Y194" i="65"/>
  <c r="Q194" i="65"/>
  <c r="R194" i="65"/>
  <c r="O194" i="65"/>
  <c r="P194" i="65"/>
  <c r="I194" i="65"/>
  <c r="S194" i="65"/>
  <c r="M202" i="65"/>
  <c r="I205" i="65"/>
  <c r="V155" i="65"/>
  <c r="U155" i="65"/>
  <c r="M155" i="65"/>
  <c r="I155" i="65"/>
  <c r="Z155" i="65"/>
  <c r="Y155" i="65"/>
  <c r="AA155" i="65"/>
  <c r="L155" i="65"/>
  <c r="J155" i="65"/>
  <c r="T153" i="65"/>
  <c r="S153" i="65"/>
  <c r="K153" i="65"/>
  <c r="AB153" i="65"/>
  <c r="AA153" i="65"/>
  <c r="X153" i="65"/>
  <c r="V153" i="65"/>
  <c r="L153" i="65"/>
  <c r="P153" i="65"/>
  <c r="N153" i="65"/>
  <c r="I153" i="65"/>
  <c r="J153" i="65"/>
  <c r="Q155" i="65"/>
  <c r="U81" i="65"/>
  <c r="W81" i="65"/>
  <c r="T81" i="65"/>
  <c r="Q81" i="65"/>
  <c r="L81" i="65"/>
  <c r="T100" i="65"/>
  <c r="R100" i="65"/>
  <c r="J100" i="65"/>
  <c r="S100" i="65"/>
  <c r="P100" i="65"/>
  <c r="K100" i="65"/>
  <c r="M131" i="65"/>
  <c r="W131" i="65"/>
  <c r="O131" i="65"/>
  <c r="R131" i="65"/>
  <c r="P131" i="65"/>
  <c r="T131" i="65"/>
  <c r="Q131" i="65"/>
  <c r="X131" i="65"/>
  <c r="L145" i="65"/>
  <c r="K145" i="65"/>
  <c r="AA145" i="65"/>
  <c r="U145" i="65"/>
  <c r="T145" i="65"/>
  <c r="R145" i="65"/>
  <c r="S145" i="65"/>
  <c r="Z145" i="65"/>
  <c r="W145" i="65"/>
  <c r="N145" i="65"/>
  <c r="AB162" i="65"/>
  <c r="T162" i="65"/>
  <c r="M162" i="65"/>
  <c r="L162" i="65"/>
  <c r="Z162" i="65"/>
  <c r="X162" i="65"/>
  <c r="O162" i="65"/>
  <c r="P162" i="65"/>
  <c r="K162" i="65"/>
  <c r="U162" i="65"/>
  <c r="W162" i="65"/>
  <c r="S162" i="65"/>
  <c r="N162" i="65"/>
  <c r="N171" i="65"/>
  <c r="M171" i="65"/>
  <c r="W171" i="65"/>
  <c r="V171" i="65"/>
  <c r="AA171" i="65"/>
  <c r="Y171" i="65"/>
  <c r="O171" i="65"/>
  <c r="I171" i="65"/>
  <c r="S171" i="65"/>
  <c r="Q171" i="65"/>
  <c r="Z171" i="65"/>
  <c r="P171" i="65"/>
  <c r="V203" i="65"/>
  <c r="U203" i="65"/>
  <c r="M203" i="65"/>
  <c r="X203" i="65"/>
  <c r="W203" i="65"/>
  <c r="L203" i="65"/>
  <c r="S203" i="65"/>
  <c r="P203" i="65"/>
  <c r="N203" i="65"/>
  <c r="AB203" i="65"/>
  <c r="AA203" i="65"/>
  <c r="Y203" i="65"/>
  <c r="Q203" i="65"/>
  <c r="I81" i="65"/>
  <c r="I100" i="65"/>
  <c r="I131" i="65"/>
  <c r="I145" i="65"/>
  <c r="R151" i="65"/>
  <c r="Q151" i="65"/>
  <c r="I151" i="65"/>
  <c r="T151" i="65"/>
  <c r="S151" i="65"/>
  <c r="J151" i="65"/>
  <c r="AB151" i="65"/>
  <c r="Z151" i="65"/>
  <c r="N151" i="65"/>
  <c r="U151" i="65"/>
  <c r="O151" i="65"/>
  <c r="L151" i="65"/>
  <c r="AA160" i="65"/>
  <c r="Z160" i="65"/>
  <c r="R160" i="65"/>
  <c r="M160" i="65"/>
  <c r="K160" i="65"/>
  <c r="Y160" i="65"/>
  <c r="W160" i="65"/>
  <c r="N160" i="65"/>
  <c r="AB160" i="65"/>
  <c r="V160" i="65"/>
  <c r="T160" i="65"/>
  <c r="P160" i="65"/>
  <c r="I162" i="65"/>
  <c r="J171" i="65"/>
  <c r="V179" i="65"/>
  <c r="U179" i="65"/>
  <c r="M179" i="65"/>
  <c r="S179" i="65"/>
  <c r="Q179" i="65"/>
  <c r="AA179" i="65"/>
  <c r="Y179" i="65"/>
  <c r="L179" i="65"/>
  <c r="T179" i="65"/>
  <c r="P179" i="65"/>
  <c r="J179" i="65"/>
  <c r="I203" i="65"/>
  <c r="U33" i="65"/>
  <c r="J33" i="65"/>
  <c r="Y33" i="65"/>
  <c r="J81" i="65"/>
  <c r="J84" i="65"/>
  <c r="X84" i="65"/>
  <c r="W84" i="65"/>
  <c r="L100" i="65"/>
  <c r="J131" i="65"/>
  <c r="J145" i="65"/>
  <c r="K151" i="65"/>
  <c r="Q153" i="65"/>
  <c r="T155" i="65"/>
  <c r="I160" i="65"/>
  <c r="J162" i="65"/>
  <c r="K171" i="65"/>
  <c r="I179" i="65"/>
  <c r="I190" i="65"/>
  <c r="X190" i="65"/>
  <c r="U190" i="65"/>
  <c r="T190" i="65"/>
  <c r="R190" i="65"/>
  <c r="J190" i="65"/>
  <c r="AB190" i="65"/>
  <c r="AA190" i="65"/>
  <c r="O190" i="65"/>
  <c r="N190" i="65"/>
  <c r="L190" i="65"/>
  <c r="J203" i="65"/>
  <c r="M81" i="65"/>
  <c r="N100" i="65"/>
  <c r="L131" i="65"/>
  <c r="O145" i="65"/>
  <c r="P151" i="65"/>
  <c r="U153" i="65"/>
  <c r="X155" i="65"/>
  <c r="L160" i="65"/>
  <c r="R162" i="65"/>
  <c r="L169" i="65"/>
  <c r="K169" i="65"/>
  <c r="AA169" i="65"/>
  <c r="O169" i="65"/>
  <c r="N169" i="65"/>
  <c r="M169" i="65"/>
  <c r="I169" i="65"/>
  <c r="V169" i="65"/>
  <c r="T169" i="65"/>
  <c r="Z169" i="65"/>
  <c r="X169" i="65"/>
  <c r="AB169" i="65"/>
  <c r="R169" i="65"/>
  <c r="R171" i="65"/>
  <c r="N179" i="65"/>
  <c r="AB186" i="65"/>
  <c r="T186" i="65"/>
  <c r="W186" i="65"/>
  <c r="S186" i="65"/>
  <c r="N186" i="65"/>
  <c r="L186" i="65"/>
  <c r="X186" i="65"/>
  <c r="U186" i="65"/>
  <c r="P186" i="65"/>
  <c r="I186" i="65"/>
  <c r="V188" i="65"/>
  <c r="M188" i="65"/>
  <c r="L188" i="65"/>
  <c r="R188" i="65"/>
  <c r="P188" i="65"/>
  <c r="U188" i="65"/>
  <c r="S188" i="65"/>
  <c r="Y188" i="65"/>
  <c r="Q188" i="65"/>
  <c r="N188" i="65"/>
  <c r="I188" i="65"/>
  <c r="M190" i="65"/>
  <c r="O203" i="65"/>
  <c r="I166" i="65"/>
  <c r="X166" i="65"/>
  <c r="AB166" i="65"/>
  <c r="AA166" i="65"/>
  <c r="U166" i="65"/>
  <c r="S166" i="65"/>
  <c r="K166" i="65"/>
  <c r="V166" i="65"/>
  <c r="R166" i="65"/>
  <c r="Q166" i="65"/>
  <c r="O166" i="65"/>
  <c r="M166" i="65"/>
  <c r="P166" i="65"/>
  <c r="O148" i="65"/>
  <c r="N148" i="65"/>
  <c r="T148" i="65"/>
  <c r="R148" i="65"/>
  <c r="AB148" i="65"/>
  <c r="Z148" i="65"/>
  <c r="P148" i="65"/>
  <c r="P173" i="65"/>
  <c r="O173" i="65"/>
  <c r="J173" i="65"/>
  <c r="Z173" i="65"/>
  <c r="AA173" i="65"/>
  <c r="R173" i="65"/>
  <c r="AA208" i="65"/>
  <c r="Z208" i="65"/>
  <c r="R208" i="65"/>
  <c r="Q208" i="65"/>
  <c r="P208" i="65"/>
  <c r="L208" i="65"/>
  <c r="J208" i="65"/>
  <c r="I208" i="65"/>
  <c r="J148" i="65"/>
  <c r="K173" i="65"/>
  <c r="J191" i="65"/>
  <c r="I191" i="65"/>
  <c r="Y191" i="65"/>
  <c r="Z191" i="65"/>
  <c r="X191" i="65"/>
  <c r="AA191" i="65"/>
  <c r="R191" i="65"/>
  <c r="P191" i="65"/>
  <c r="O196" i="65"/>
  <c r="N196" i="65"/>
  <c r="T196" i="65"/>
  <c r="S196" i="65"/>
  <c r="J196" i="65"/>
  <c r="AB196" i="65"/>
  <c r="X196" i="65"/>
  <c r="M208" i="65"/>
  <c r="M146" i="65"/>
  <c r="L146" i="65"/>
  <c r="AB146" i="65"/>
  <c r="Y146" i="65"/>
  <c r="X146" i="65"/>
  <c r="Z146" i="65"/>
  <c r="Q174" i="65"/>
  <c r="P174" i="65"/>
  <c r="O174" i="65"/>
  <c r="M174" i="65"/>
  <c r="E470" i="65"/>
  <c r="AB470" i="65" s="1"/>
  <c r="V70" i="21" s="1"/>
  <c r="E452" i="65"/>
  <c r="J452" i="65" s="1"/>
  <c r="D52" i="21" s="1"/>
  <c r="D21" i="13"/>
  <c r="D7" i="15"/>
  <c r="D20" i="42" s="1"/>
  <c r="E21" i="13"/>
  <c r="E7" i="15"/>
  <c r="H21" i="13"/>
  <c r="H7" i="15"/>
  <c r="H18" i="15" s="1"/>
  <c r="I21" i="13"/>
  <c r="I7" i="15"/>
  <c r="I20" i="42" s="1"/>
  <c r="E479" i="65"/>
  <c r="I479" i="65" s="1"/>
  <c r="C79" i="21" s="1"/>
  <c r="J479" i="65"/>
  <c r="D79" i="21" s="1"/>
  <c r="D428" i="65"/>
  <c r="M459" i="65"/>
  <c r="G59" i="21" s="1"/>
  <c r="E463" i="65"/>
  <c r="S463" i="65" s="1"/>
  <c r="M63" i="21" s="1"/>
  <c r="D472" i="65"/>
  <c r="D425" i="65"/>
  <c r="D431" i="65"/>
  <c r="D435" i="65"/>
  <c r="D437" i="65"/>
  <c r="D439" i="65"/>
  <c r="D441" i="65"/>
  <c r="D447" i="65"/>
  <c r="D449" i="65"/>
  <c r="D453" i="65"/>
  <c r="D461" i="65"/>
  <c r="D465" i="65"/>
  <c r="D467" i="65"/>
  <c r="D471" i="65"/>
  <c r="D473" i="65"/>
  <c r="D475" i="65"/>
  <c r="D477" i="65"/>
  <c r="N86" i="15"/>
  <c r="N8" i="15" s="1"/>
  <c r="N88" i="15"/>
  <c r="N10" i="15" s="1"/>
  <c r="N91" i="15"/>
  <c r="N13" i="15" s="1"/>
  <c r="N93" i="15"/>
  <c r="N15" i="15" s="1"/>
  <c r="N95" i="15"/>
  <c r="N17" i="15" s="1"/>
  <c r="C423" i="65"/>
  <c r="E423" i="65" s="1"/>
  <c r="C429" i="65"/>
  <c r="E429" i="65" s="1"/>
  <c r="C424" i="65"/>
  <c r="C438" i="65"/>
  <c r="C466" i="65"/>
  <c r="D84" i="74"/>
  <c r="E84" i="74"/>
  <c r="F69" i="74"/>
  <c r="C426" i="65"/>
  <c r="C69" i="74"/>
  <c r="C456" i="65"/>
  <c r="C469" i="65"/>
  <c r="C433" i="65"/>
  <c r="C468" i="65"/>
  <c r="C432" i="65"/>
  <c r="C422" i="65"/>
  <c r="E422" i="65" s="1"/>
  <c r="C462" i="65"/>
  <c r="E462" i="65" s="1"/>
  <c r="C472" i="65"/>
  <c r="C476" i="65"/>
  <c r="E476" i="65" s="1"/>
  <c r="D69" i="74"/>
  <c r="E79" i="74"/>
  <c r="E89" i="74"/>
  <c r="F74" i="74"/>
  <c r="F79" i="74"/>
  <c r="F84" i="74"/>
  <c r="F89" i="74"/>
  <c r="F85" i="15"/>
  <c r="G69" i="74"/>
  <c r="G74" i="74"/>
  <c r="G79" i="74"/>
  <c r="G84" i="74"/>
  <c r="G89" i="74"/>
  <c r="G85" i="15"/>
  <c r="D74" i="74"/>
  <c r="H84" i="74"/>
  <c r="H89" i="74"/>
  <c r="E69" i="74"/>
  <c r="H69" i="74"/>
  <c r="I84" i="74"/>
  <c r="I89" i="74"/>
  <c r="C444" i="65"/>
  <c r="D456" i="65"/>
  <c r="E456" i="65" s="1"/>
  <c r="D89" i="74"/>
  <c r="I69" i="74"/>
  <c r="I74" i="74"/>
  <c r="J69" i="74"/>
  <c r="J89" i="74"/>
  <c r="J85" i="15"/>
  <c r="D444" i="65"/>
  <c r="C448" i="65"/>
  <c r="C460" i="65"/>
  <c r="C89" i="74"/>
  <c r="C478" i="65"/>
  <c r="C85" i="15"/>
  <c r="C87" i="15"/>
  <c r="C9" i="15" s="1"/>
  <c r="H74" i="74"/>
  <c r="H79" i="74"/>
  <c r="J74" i="74"/>
  <c r="J84" i="74"/>
  <c r="K69" i="74"/>
  <c r="K74" i="74"/>
  <c r="K79" i="74"/>
  <c r="K84" i="74"/>
  <c r="K89" i="74"/>
  <c r="K85" i="15"/>
  <c r="C457" i="65"/>
  <c r="E457" i="65" s="1"/>
  <c r="E459" i="65"/>
  <c r="AB459" i="65" s="1"/>
  <c r="V59" i="21" s="1"/>
  <c r="C440" i="65"/>
  <c r="C79" i="74"/>
  <c r="C446" i="65"/>
  <c r="C464" i="65"/>
  <c r="E74" i="74"/>
  <c r="I79" i="74"/>
  <c r="J79" i="74"/>
  <c r="L69" i="74"/>
  <c r="L74" i="74"/>
  <c r="L79" i="74"/>
  <c r="L84" i="74"/>
  <c r="L89" i="74"/>
  <c r="L85" i="15"/>
  <c r="C445" i="65"/>
  <c r="C430" i="65"/>
  <c r="C436" i="65"/>
  <c r="C450" i="65"/>
  <c r="C84" i="74"/>
  <c r="C458" i="65"/>
  <c r="E458" i="65" s="1"/>
  <c r="C474" i="65"/>
  <c r="D79" i="74"/>
  <c r="M69" i="74"/>
  <c r="M74" i="74"/>
  <c r="M79" i="74"/>
  <c r="M84" i="74"/>
  <c r="M89" i="74"/>
  <c r="M85" i="15"/>
  <c r="D424" i="65"/>
  <c r="C74" i="74"/>
  <c r="C434" i="65"/>
  <c r="C442" i="65"/>
  <c r="C454" i="65"/>
  <c r="N69" i="74"/>
  <c r="D469" i="65"/>
  <c r="D433" i="65"/>
  <c r="D445" i="65"/>
  <c r="D468" i="65"/>
  <c r="D432" i="65"/>
  <c r="D426" i="65"/>
  <c r="D430" i="65"/>
  <c r="N74" i="74"/>
  <c r="D434" i="65"/>
  <c r="D436" i="65"/>
  <c r="D438" i="65"/>
  <c r="D440" i="65"/>
  <c r="D442" i="65"/>
  <c r="N79" i="74"/>
  <c r="D446" i="65"/>
  <c r="D448" i="65"/>
  <c r="D450" i="65"/>
  <c r="D454" i="65"/>
  <c r="N84" i="74"/>
  <c r="D460" i="65"/>
  <c r="D464" i="65"/>
  <c r="D466" i="65"/>
  <c r="N89" i="74"/>
  <c r="D474" i="65"/>
  <c r="D478" i="65"/>
  <c r="N85" i="15"/>
  <c r="N89" i="15"/>
  <c r="N11" i="15" s="1"/>
  <c r="N94" i="15"/>
  <c r="N16" i="15" s="1"/>
  <c r="C427" i="65"/>
  <c r="E427" i="65" s="1"/>
  <c r="C425" i="65"/>
  <c r="C431" i="65"/>
  <c r="C435" i="65"/>
  <c r="C437" i="65"/>
  <c r="C441" i="65"/>
  <c r="C443" i="65"/>
  <c r="E443" i="65" s="1"/>
  <c r="C449" i="65"/>
  <c r="C451" i="65"/>
  <c r="E451" i="65" s="1"/>
  <c r="C453" i="65"/>
  <c r="C455" i="65"/>
  <c r="E455" i="65" s="1"/>
  <c r="C461" i="65"/>
  <c r="C465" i="65"/>
  <c r="C471" i="65"/>
  <c r="C473" i="65"/>
  <c r="C475" i="65"/>
  <c r="C477" i="65"/>
  <c r="C88" i="15"/>
  <c r="C10" i="15" s="1"/>
  <c r="C95" i="15"/>
  <c r="C17" i="15" s="1"/>
  <c r="M29" i="74"/>
  <c r="M32" i="74"/>
  <c r="N32" i="74"/>
  <c r="L37" i="74"/>
  <c r="M37" i="74"/>
  <c r="J56" i="74"/>
  <c r="N24" i="74"/>
  <c r="N44" i="74"/>
  <c r="H17" i="74"/>
  <c r="K17" i="74"/>
  <c r="H49" i="74"/>
  <c r="K44" i="74"/>
  <c r="L44" i="74"/>
  <c r="G17" i="74"/>
  <c r="I44" i="74"/>
  <c r="K12" i="74"/>
  <c r="C38" i="74"/>
  <c r="J12" i="74"/>
  <c r="N37" i="74"/>
  <c r="I12" i="74"/>
  <c r="H12" i="74"/>
  <c r="I36" i="74"/>
  <c r="G61" i="74"/>
  <c r="D63" i="74"/>
  <c r="J61" i="74"/>
  <c r="N61" i="74"/>
  <c r="C62" i="74"/>
  <c r="G24" i="74"/>
  <c r="N12" i="74"/>
  <c r="J44" i="74"/>
  <c r="J17" i="74"/>
  <c r="C45" i="74"/>
  <c r="L17" i="74"/>
  <c r="J49" i="74"/>
  <c r="K49" i="74"/>
  <c r="H24" i="74"/>
  <c r="L49" i="74"/>
  <c r="I24" i="74"/>
  <c r="M49" i="74"/>
  <c r="M24" i="74"/>
  <c r="I56" i="74"/>
  <c r="J8" i="74"/>
  <c r="D26" i="74"/>
  <c r="K56" i="74"/>
  <c r="K8" i="74"/>
  <c r="E29" i="74"/>
  <c r="L56" i="74"/>
  <c r="L8" i="74"/>
  <c r="L29" i="74"/>
  <c r="D57" i="74"/>
  <c r="I8" i="74"/>
  <c r="H21" i="74"/>
  <c r="H26" i="74"/>
  <c r="F33" i="74"/>
  <c r="G38" i="74"/>
  <c r="J45" i="74"/>
  <c r="J51" i="74"/>
  <c r="J58" i="74"/>
  <c r="H63" i="74"/>
  <c r="J21" i="74"/>
  <c r="I26" i="74"/>
  <c r="J33" i="74"/>
  <c r="H38" i="74"/>
  <c r="K45" i="74"/>
  <c r="K51" i="74"/>
  <c r="K58" i="74"/>
  <c r="K63" i="74"/>
  <c r="K21" i="74"/>
  <c r="J26" i="74"/>
  <c r="K33" i="74"/>
  <c r="M38" i="74"/>
  <c r="L46" i="74"/>
  <c r="L51" i="74"/>
  <c r="L58" i="74"/>
  <c r="L63" i="74"/>
  <c r="L21" i="74"/>
  <c r="K26" i="74"/>
  <c r="L33" i="74"/>
  <c r="N38" i="74"/>
  <c r="M46" i="74"/>
  <c r="M51" i="74"/>
  <c r="M58" i="74"/>
  <c r="M63" i="74"/>
  <c r="D9" i="74"/>
  <c r="C33" i="74"/>
  <c r="E57" i="74"/>
  <c r="F20" i="74"/>
  <c r="M26" i="74"/>
  <c r="C52" i="74"/>
  <c r="F64" i="74"/>
  <c r="E22" i="74"/>
  <c r="H27" i="74"/>
  <c r="F35" i="74"/>
  <c r="F47" i="74"/>
  <c r="J59" i="74"/>
  <c r="H65" i="74"/>
  <c r="I22" i="74"/>
  <c r="I28" i="74"/>
  <c r="G35" i="74"/>
  <c r="H40" i="74"/>
  <c r="G47" i="74"/>
  <c r="H52" i="74"/>
  <c r="K59" i="74"/>
  <c r="J65" i="74"/>
  <c r="E38" i="74"/>
  <c r="N58" i="74"/>
  <c r="E34" i="74"/>
  <c r="J22" i="74"/>
  <c r="J28" i="74"/>
  <c r="K35" i="74"/>
  <c r="I40" i="74"/>
  <c r="H47" i="74"/>
  <c r="L52" i="74"/>
  <c r="L60" i="74"/>
  <c r="L65" i="74"/>
  <c r="M21" i="74"/>
  <c r="L26" i="74"/>
  <c r="D34" i="74"/>
  <c r="D40" i="74"/>
  <c r="C47" i="74"/>
  <c r="N51" i="74"/>
  <c r="N63" i="74"/>
  <c r="G21" i="74"/>
  <c r="E33" i="74"/>
  <c r="E45" i="74"/>
  <c r="I58" i="74"/>
  <c r="N21" i="74"/>
  <c r="D47" i="74"/>
  <c r="C22" i="74"/>
  <c r="F40" i="74"/>
  <c r="G64" i="74"/>
  <c r="J47" i="74"/>
  <c r="M28" i="74"/>
  <c r="C56" i="74"/>
  <c r="G27" i="74"/>
  <c r="E47" i="74"/>
  <c r="D59" i="74"/>
  <c r="G52" i="74"/>
  <c r="L35" i="74"/>
  <c r="M60" i="74"/>
  <c r="M23" i="74"/>
  <c r="N53" i="74"/>
  <c r="G26" i="74"/>
  <c r="F38" i="74"/>
  <c r="I50" i="74"/>
  <c r="G63" i="74"/>
  <c r="E40" i="74"/>
  <c r="C59" i="74"/>
  <c r="G40" i="74"/>
  <c r="J40" i="74"/>
  <c r="M65" i="74"/>
  <c r="K40" i="74"/>
  <c r="N65" i="74"/>
  <c r="D62" i="74"/>
  <c r="G57" i="74"/>
  <c r="J50" i="74"/>
  <c r="G41" i="74"/>
  <c r="K36" i="74"/>
  <c r="J27" i="74"/>
  <c r="C25" i="74"/>
  <c r="G20" i="74"/>
  <c r="N29" i="74"/>
  <c r="F48" i="74"/>
  <c r="H64" i="74"/>
  <c r="L59" i="74"/>
  <c r="N52" i="74"/>
  <c r="L45" i="74"/>
  <c r="C39" i="74"/>
  <c r="F34" i="74"/>
  <c r="K22" i="74"/>
  <c r="E20" i="74"/>
  <c r="D38" i="74"/>
  <c r="N49" i="74"/>
  <c r="E63" i="74"/>
  <c r="E26" i="74"/>
  <c r="D33" i="74"/>
  <c r="D45" i="74"/>
  <c r="H50" i="74"/>
  <c r="H58" i="74"/>
  <c r="F63" i="74"/>
  <c r="E35" i="74"/>
  <c r="F52" i="74"/>
  <c r="L23" i="74"/>
  <c r="K28" i="74"/>
  <c r="M52" i="74"/>
  <c r="L28" i="74"/>
  <c r="M35" i="74"/>
  <c r="D48" i="74"/>
  <c r="N60" i="74"/>
  <c r="N23" i="74"/>
  <c r="N35" i="74"/>
  <c r="M40" i="74"/>
  <c r="E48" i="74"/>
  <c r="C61" i="74"/>
  <c r="C24" i="74"/>
  <c r="N28" i="74"/>
  <c r="C36" i="74"/>
  <c r="E41" i="74"/>
  <c r="E49" i="74"/>
  <c r="D56" i="74"/>
  <c r="D61" i="74"/>
  <c r="D24" i="74"/>
  <c r="C29" i="74"/>
  <c r="D36" i="74"/>
  <c r="F41" i="74"/>
  <c r="F49" i="74"/>
  <c r="G56" i="74"/>
  <c r="E61" i="74"/>
  <c r="F24" i="74"/>
  <c r="D29" i="74"/>
  <c r="H36" i="74"/>
  <c r="H44" i="74"/>
  <c r="G49" i="74"/>
  <c r="H56" i="74"/>
  <c r="F61" i="74"/>
  <c r="F22" i="74"/>
  <c r="J24" i="74"/>
  <c r="N26" i="74"/>
  <c r="H29" i="74"/>
  <c r="M33" i="74"/>
  <c r="E36" i="74"/>
  <c r="I38" i="74"/>
  <c r="N40" i="74"/>
  <c r="F45" i="74"/>
  <c r="K47" i="74"/>
  <c r="E50" i="74"/>
  <c r="I52" i="74"/>
  <c r="M56" i="74"/>
  <c r="E59" i="74"/>
  <c r="K61" i="74"/>
  <c r="C64" i="74"/>
  <c r="G22" i="74"/>
  <c r="K24" i="74"/>
  <c r="C27" i="74"/>
  <c r="J29" i="74"/>
  <c r="N33" i="74"/>
  <c r="F36" i="74"/>
  <c r="J38" i="74"/>
  <c r="C41" i="74"/>
  <c r="G45" i="74"/>
  <c r="L47" i="74"/>
  <c r="F50" i="74"/>
  <c r="J52" i="74"/>
  <c r="N56" i="74"/>
  <c r="F59" i="74"/>
  <c r="L61" i="74"/>
  <c r="D64" i="74"/>
  <c r="D20" i="74"/>
  <c r="H22" i="74"/>
  <c r="L24" i="74"/>
  <c r="D27" i="74"/>
  <c r="K29" i="74"/>
  <c r="C34" i="74"/>
  <c r="G36" i="74"/>
  <c r="L38" i="74"/>
  <c r="D41" i="74"/>
  <c r="H45" i="74"/>
  <c r="M47" i="74"/>
  <c r="G50" i="74"/>
  <c r="K52" i="74"/>
  <c r="C57" i="74"/>
  <c r="H59" i="74"/>
  <c r="M61" i="74"/>
  <c r="E64" i="74"/>
  <c r="H20" i="74"/>
  <c r="L22" i="74"/>
  <c r="F25" i="74"/>
  <c r="K27" i="74"/>
  <c r="C32" i="74"/>
  <c r="G34" i="74"/>
  <c r="L36" i="74"/>
  <c r="D39" i="74"/>
  <c r="H41" i="74"/>
  <c r="C46" i="74"/>
  <c r="G48" i="74"/>
  <c r="K50" i="74"/>
  <c r="C53" i="74"/>
  <c r="H57" i="74"/>
  <c r="M59" i="74"/>
  <c r="E62" i="74"/>
  <c r="K64" i="74"/>
  <c r="I20" i="74"/>
  <c r="M22" i="74"/>
  <c r="G25" i="74"/>
  <c r="L27" i="74"/>
  <c r="D32" i="74"/>
  <c r="H34" i="74"/>
  <c r="M36" i="74"/>
  <c r="E39" i="74"/>
  <c r="J41" i="74"/>
  <c r="D46" i="74"/>
  <c r="H48" i="74"/>
  <c r="L50" i="74"/>
  <c r="D53" i="74"/>
  <c r="J57" i="74"/>
  <c r="N59" i="74"/>
  <c r="F62" i="74"/>
  <c r="L64" i="74"/>
  <c r="J20" i="74"/>
  <c r="N22" i="74"/>
  <c r="E32" i="74"/>
  <c r="J34" i="74"/>
  <c r="N36" i="74"/>
  <c r="F39" i="74"/>
  <c r="K41" i="74"/>
  <c r="E46" i="74"/>
  <c r="I48" i="74"/>
  <c r="F53" i="74"/>
  <c r="K57" i="74"/>
  <c r="C60" i="74"/>
  <c r="G62" i="74"/>
  <c r="M64" i="74"/>
  <c r="K20" i="74"/>
  <c r="E23" i="74"/>
  <c r="J25" i="74"/>
  <c r="N27" i="74"/>
  <c r="F32" i="74"/>
  <c r="K34" i="74"/>
  <c r="C37" i="74"/>
  <c r="G39" i="74"/>
  <c r="N41" i="74"/>
  <c r="F46" i="74"/>
  <c r="J48" i="74"/>
  <c r="N50" i="74"/>
  <c r="G53" i="74"/>
  <c r="L57" i="74"/>
  <c r="D60" i="74"/>
  <c r="J62" i="74"/>
  <c r="N64" i="74"/>
  <c r="M27" i="74"/>
  <c r="C28" i="74"/>
  <c r="D37" i="74"/>
  <c r="C44" i="74"/>
  <c r="K48" i="74"/>
  <c r="M57" i="74"/>
  <c r="L25" i="74"/>
  <c r="E37" i="74"/>
  <c r="H46" i="74"/>
  <c r="N57" i="74"/>
  <c r="D65" i="74"/>
  <c r="H25" i="74"/>
  <c r="K25" i="74"/>
  <c r="L34" i="74"/>
  <c r="G46" i="74"/>
  <c r="H53" i="74"/>
  <c r="C65" i="74"/>
  <c r="G23" i="74"/>
  <c r="M34" i="74"/>
  <c r="J39" i="74"/>
  <c r="L48" i="74"/>
  <c r="F60" i="74"/>
  <c r="D21" i="74"/>
  <c r="M25" i="74"/>
  <c r="J32" i="74"/>
  <c r="M39" i="74"/>
  <c r="I46" i="74"/>
  <c r="F51" i="74"/>
  <c r="C58" i="74"/>
  <c r="E65" i="74"/>
  <c r="M50" i="74"/>
  <c r="M20" i="74"/>
  <c r="I32" i="74"/>
  <c r="D44" i="74"/>
  <c r="J53" i="74"/>
  <c r="L62" i="74"/>
  <c r="E21" i="74"/>
  <c r="N25" i="74"/>
  <c r="F28" i="74"/>
  <c r="C35" i="74"/>
  <c r="G37" i="74"/>
  <c r="F44" i="74"/>
  <c r="N48" i="74"/>
  <c r="G51" i="74"/>
  <c r="D58" i="74"/>
  <c r="J60" i="74"/>
  <c r="F65" i="74"/>
  <c r="F23" i="74"/>
  <c r="G32" i="74"/>
  <c r="H39" i="74"/>
  <c r="C51" i="74"/>
  <c r="E60" i="74"/>
  <c r="K62" i="74"/>
  <c r="D28" i="74"/>
  <c r="E51" i="74"/>
  <c r="H23" i="74"/>
  <c r="E28" i="74"/>
  <c r="N34" i="74"/>
  <c r="F37" i="74"/>
  <c r="E44" i="74"/>
  <c r="M48" i="74"/>
  <c r="K53" i="74"/>
  <c r="I60" i="74"/>
  <c r="M62" i="74"/>
  <c r="I65" i="74"/>
  <c r="I63" i="74"/>
  <c r="I61" i="74"/>
  <c r="I59" i="74"/>
  <c r="I57" i="74"/>
  <c r="I53" i="74"/>
  <c r="I51" i="74"/>
  <c r="I49" i="74"/>
  <c r="I47" i="74"/>
  <c r="I45" i="74"/>
  <c r="I41" i="74"/>
  <c r="I39" i="74"/>
  <c r="I37" i="74"/>
  <c r="I35" i="74"/>
  <c r="I33" i="74"/>
  <c r="I29" i="74"/>
  <c r="I27" i="74"/>
  <c r="I25" i="74"/>
  <c r="I23" i="74"/>
  <c r="I21" i="74"/>
  <c r="J64" i="74"/>
  <c r="I62" i="74"/>
  <c r="H60" i="74"/>
  <c r="G58" i="74"/>
  <c r="F56" i="74"/>
  <c r="E52" i="74"/>
  <c r="D50" i="74"/>
  <c r="C48" i="74"/>
  <c r="N45" i="74"/>
  <c r="M41" i="74"/>
  <c r="L39" i="74"/>
  <c r="K37" i="74"/>
  <c r="J35" i="74"/>
  <c r="H33" i="74"/>
  <c r="G29" i="74"/>
  <c r="F27" i="74"/>
  <c r="E25" i="74"/>
  <c r="D23" i="74"/>
  <c r="C21" i="74"/>
  <c r="I64" i="74"/>
  <c r="G60" i="74"/>
  <c r="D52" i="74"/>
  <c r="C50" i="74"/>
  <c r="M45" i="74"/>
  <c r="K39" i="74"/>
  <c r="H35" i="74"/>
  <c r="E27" i="74"/>
  <c r="D25" i="74"/>
  <c r="H62" i="74"/>
  <c r="F58" i="74"/>
  <c r="E56" i="74"/>
  <c r="N47" i="74"/>
  <c r="J37" i="74"/>
  <c r="G33" i="74"/>
  <c r="F29" i="74"/>
  <c r="C23" i="74"/>
  <c r="N20" i="74"/>
  <c r="K65" i="74"/>
  <c r="J63" i="74"/>
  <c r="H61" i="74"/>
  <c r="G59" i="74"/>
  <c r="F57" i="74"/>
  <c r="E53" i="74"/>
  <c r="D51" i="74"/>
  <c r="C49" i="74"/>
  <c r="N46" i="74"/>
  <c r="M44" i="74"/>
  <c r="L40" i="74"/>
  <c r="K38" i="74"/>
  <c r="J36" i="74"/>
  <c r="I34" i="74"/>
  <c r="H32" i="74"/>
  <c r="G28" i="74"/>
  <c r="F26" i="74"/>
  <c r="E24" i="74"/>
  <c r="D22" i="74"/>
  <c r="C20" i="74"/>
  <c r="J23" i="74"/>
  <c r="K32" i="74"/>
  <c r="N39" i="74"/>
  <c r="J46" i="74"/>
  <c r="L53" i="74"/>
  <c r="N62" i="74"/>
  <c r="F21" i="74"/>
  <c r="K23" i="74"/>
  <c r="C26" i="74"/>
  <c r="H28" i="74"/>
  <c r="L32" i="74"/>
  <c r="D35" i="74"/>
  <c r="H37" i="74"/>
  <c r="C40" i="74"/>
  <c r="G44" i="74"/>
  <c r="K46" i="74"/>
  <c r="D49" i="74"/>
  <c r="H51" i="74"/>
  <c r="M53" i="74"/>
  <c r="E58" i="74"/>
  <c r="K60" i="74"/>
  <c r="C63" i="74"/>
  <c r="G65" i="74"/>
  <c r="O212" i="65" l="1"/>
  <c r="I229" i="65"/>
  <c r="Y311" i="65"/>
  <c r="K336" i="65"/>
  <c r="AA284" i="65"/>
  <c r="T301" i="65"/>
  <c r="K310" i="65"/>
  <c r="Y214" i="65"/>
  <c r="Y286" i="65"/>
  <c r="K307" i="65"/>
  <c r="I281" i="65"/>
  <c r="I240" i="65"/>
  <c r="I351" i="65"/>
  <c r="S249" i="65"/>
  <c r="Z333" i="65"/>
  <c r="X276" i="65"/>
  <c r="R323" i="65"/>
  <c r="R294" i="65"/>
  <c r="S402" i="65"/>
  <c r="V304" i="65"/>
  <c r="W274" i="65"/>
  <c r="I340" i="65"/>
  <c r="Y376" i="65"/>
  <c r="K319" i="65"/>
  <c r="W226" i="65"/>
  <c r="AA265" i="65"/>
  <c r="W384" i="65"/>
  <c r="X261" i="65"/>
  <c r="T365" i="65"/>
  <c r="U222" i="65"/>
  <c r="K361" i="65"/>
  <c r="R281" i="65"/>
  <c r="T294" i="65"/>
  <c r="I235" i="65"/>
  <c r="T222" i="65"/>
  <c r="S348" i="65"/>
  <c r="X301" i="65"/>
  <c r="AB404" i="65"/>
  <c r="AB394" i="65"/>
  <c r="X306" i="65"/>
  <c r="AA343" i="65"/>
  <c r="Y375" i="65"/>
  <c r="N212" i="65"/>
  <c r="M212" i="65"/>
  <c r="M214" i="65" s="1"/>
  <c r="K293" i="65"/>
  <c r="I375" i="65"/>
  <c r="W364" i="65"/>
  <c r="K212" i="65"/>
  <c r="K214" i="65"/>
  <c r="R219" i="65"/>
  <c r="K390" i="65"/>
  <c r="Y261" i="65"/>
  <c r="Z219" i="65"/>
  <c r="X233" i="65"/>
  <c r="I289" i="65"/>
  <c r="X212" i="65"/>
  <c r="X214" i="65" s="1"/>
  <c r="T384" i="65"/>
  <c r="I225" i="65"/>
  <c r="Y255" i="65"/>
  <c r="X244" i="65"/>
  <c r="R285" i="65"/>
  <c r="AA236" i="65"/>
  <c r="U263" i="65"/>
  <c r="K328" i="65"/>
  <c r="I222" i="65"/>
  <c r="Z377" i="65"/>
  <c r="S224" i="65"/>
  <c r="S218" i="65"/>
  <c r="R321" i="65"/>
  <c r="T257" i="65"/>
  <c r="S285" i="65"/>
  <c r="R280" i="65"/>
  <c r="Y323" i="65"/>
  <c r="Y320" i="65"/>
  <c r="AB227" i="65"/>
  <c r="W342" i="65"/>
  <c r="Z309" i="65"/>
  <c r="Z233" i="65"/>
  <c r="I212" i="65"/>
  <c r="Z393" i="65"/>
  <c r="AA281" i="65"/>
  <c r="V212" i="65"/>
  <c r="V294" i="65" s="1"/>
  <c r="X374" i="65"/>
  <c r="R413" i="65"/>
  <c r="R343" i="65"/>
  <c r="U272" i="65"/>
  <c r="K384" i="65"/>
  <c r="S284" i="65"/>
  <c r="U378" i="65"/>
  <c r="Y239" i="65"/>
  <c r="R399" i="65"/>
  <c r="Y396" i="65"/>
  <c r="T377" i="65"/>
  <c r="AA368" i="65"/>
  <c r="S411" i="65"/>
  <c r="W339" i="65"/>
  <c r="Z334" i="65"/>
  <c r="U369" i="65"/>
  <c r="AB302" i="65"/>
  <c r="I385" i="65"/>
  <c r="T338" i="65"/>
  <c r="X280" i="65"/>
  <c r="Y259" i="65"/>
  <c r="X257" i="65"/>
  <c r="Y340" i="65"/>
  <c r="K266" i="65"/>
  <c r="S216" i="65"/>
  <c r="U280" i="65"/>
  <c r="AA391" i="65"/>
  <c r="W297" i="65"/>
  <c r="I284" i="65"/>
  <c r="Y238" i="65"/>
  <c r="S396" i="65"/>
  <c r="R398" i="65"/>
  <c r="T389" i="65"/>
  <c r="S367" i="65"/>
  <c r="Z414" i="65"/>
  <c r="S250" i="65"/>
  <c r="AA256" i="65"/>
  <c r="S371" i="65"/>
  <c r="K278" i="65"/>
  <c r="K414" i="65"/>
  <c r="Y324" i="65"/>
  <c r="K372" i="65"/>
  <c r="K316" i="65"/>
  <c r="S271" i="65"/>
  <c r="R251" i="65"/>
  <c r="U351" i="65"/>
  <c r="I326" i="65"/>
  <c r="S407" i="65"/>
  <c r="X221" i="65"/>
  <c r="AA360" i="65"/>
  <c r="W372" i="65"/>
  <c r="S298" i="65"/>
  <c r="X405" i="65"/>
  <c r="X410" i="65"/>
  <c r="I355" i="65"/>
  <c r="I341" i="65"/>
  <c r="AA226" i="65"/>
  <c r="K408" i="65"/>
  <c r="R310" i="65"/>
  <c r="AB225" i="65"/>
  <c r="I336" i="65"/>
  <c r="W405" i="65"/>
  <c r="W286" i="65"/>
  <c r="X373" i="65"/>
  <c r="X383" i="65"/>
  <c r="I353" i="65"/>
  <c r="Y291" i="65"/>
  <c r="Z238" i="65"/>
  <c r="V281" i="65"/>
  <c r="K349" i="65"/>
  <c r="W263" i="65"/>
  <c r="R320" i="65"/>
  <c r="Z390" i="65"/>
  <c r="W373" i="65"/>
  <c r="W301" i="65"/>
  <c r="X219" i="65"/>
  <c r="X220" i="65"/>
  <c r="Y267" i="65"/>
  <c r="X338" i="65"/>
  <c r="Y316" i="65"/>
  <c r="Z257" i="65"/>
  <c r="W408" i="65"/>
  <c r="AA277" i="65"/>
  <c r="W283" i="65"/>
  <c r="S311" i="65"/>
  <c r="I310" i="65"/>
  <c r="AB393" i="65"/>
  <c r="S373" i="65"/>
  <c r="X249" i="65"/>
  <c r="R254" i="65"/>
  <c r="X367" i="65"/>
  <c r="Y279" i="65"/>
  <c r="Z277" i="65"/>
  <c r="X250" i="65"/>
  <c r="X226" i="65"/>
  <c r="X408" i="65"/>
  <c r="S393" i="65"/>
  <c r="P212" i="65"/>
  <c r="X292" i="65"/>
  <c r="AA304" i="65"/>
  <c r="T334" i="65"/>
  <c r="U235" i="65"/>
  <c r="U348" i="65"/>
  <c r="U281" i="65"/>
  <c r="K402" i="65"/>
  <c r="X366" i="65"/>
  <c r="Y329" i="65"/>
  <c r="S331" i="65"/>
  <c r="U303" i="65"/>
  <c r="AA311" i="65"/>
  <c r="AB336" i="65"/>
  <c r="Z267" i="65"/>
  <c r="X304" i="65"/>
  <c r="Y294" i="65"/>
  <c r="AA403" i="65"/>
  <c r="Y212" i="65"/>
  <c r="R212" i="65"/>
  <c r="R371" i="65" s="1"/>
  <c r="R297" i="65"/>
  <c r="U265" i="65"/>
  <c r="R319" i="65"/>
  <c r="R247" i="65"/>
  <c r="X384" i="65"/>
  <c r="AB212" i="65"/>
  <c r="AB294" i="65" s="1"/>
  <c r="X293" i="65"/>
  <c r="I346" i="65"/>
  <c r="I249" i="65"/>
  <c r="Y371" i="65"/>
  <c r="W212" i="65"/>
  <c r="W394" i="65" s="1"/>
  <c r="X365" i="65"/>
  <c r="I331" i="65"/>
  <c r="S229" i="65"/>
  <c r="I362" i="65"/>
  <c r="Y328" i="65"/>
  <c r="I400" i="65"/>
  <c r="Y247" i="65"/>
  <c r="S245" i="65"/>
  <c r="W336" i="65"/>
  <c r="U302" i="65"/>
  <c r="U327" i="65"/>
  <c r="S293" i="65"/>
  <c r="Z318" i="65"/>
  <c r="X400" i="65"/>
  <c r="Z293" i="65"/>
  <c r="T275" i="65"/>
  <c r="W285" i="65"/>
  <c r="Q212" i="65"/>
  <c r="W280" i="65"/>
  <c r="AB391" i="65"/>
  <c r="X300" i="65"/>
  <c r="AA342" i="65"/>
  <c r="R270" i="65"/>
  <c r="W261" i="65"/>
  <c r="W223" i="65"/>
  <c r="S239" i="65"/>
  <c r="J212" i="65"/>
  <c r="J214" i="65" s="1"/>
  <c r="U257" i="65"/>
  <c r="W215" i="65"/>
  <c r="Y280" i="65"/>
  <c r="X297" i="65"/>
  <c r="Y284" i="65"/>
  <c r="I384" i="65"/>
  <c r="W287" i="65"/>
  <c r="X279" i="65"/>
  <c r="X362" i="65"/>
  <c r="K311" i="65"/>
  <c r="I265" i="65"/>
  <c r="X223" i="65"/>
  <c r="Z310" i="65"/>
  <c r="S295" i="65"/>
  <c r="S286" i="65"/>
  <c r="U271" i="65"/>
  <c r="X360" i="65"/>
  <c r="AA316" i="65"/>
  <c r="AA271" i="65"/>
  <c r="R248" i="65"/>
  <c r="I259" i="65"/>
  <c r="AB371" i="65"/>
  <c r="U355" i="65"/>
  <c r="X326" i="65"/>
  <c r="T249" i="65"/>
  <c r="K264" i="65"/>
  <c r="R400" i="65"/>
  <c r="W395" i="65"/>
  <c r="I216" i="65"/>
  <c r="R272" i="65"/>
  <c r="U225" i="65"/>
  <c r="R255" i="65"/>
  <c r="K279" i="65"/>
  <c r="T415" i="65"/>
  <c r="Y223" i="65"/>
  <c r="X392" i="65"/>
  <c r="Y243" i="65"/>
  <c r="AA358" i="65"/>
  <c r="Z327" i="65"/>
  <c r="S409" i="65"/>
  <c r="K325" i="65"/>
  <c r="X291" i="65"/>
  <c r="W267" i="65"/>
  <c r="S248" i="65"/>
  <c r="U262" i="65"/>
  <c r="I280" i="65"/>
  <c r="Z348" i="65"/>
  <c r="R357" i="65"/>
  <c r="AB367" i="65"/>
  <c r="Z251" i="65"/>
  <c r="I236" i="65"/>
  <c r="AA263" i="65"/>
  <c r="Y229" i="65"/>
  <c r="X303" i="65"/>
  <c r="T283" i="65"/>
  <c r="S279" i="65"/>
  <c r="W242" i="65"/>
  <c r="S265" i="65"/>
  <c r="I366" i="65"/>
  <c r="Y412" i="65"/>
  <c r="Z291" i="65"/>
  <c r="W269" i="65"/>
  <c r="Y326" i="65"/>
  <c r="S333" i="65"/>
  <c r="I318" i="65"/>
  <c r="Y385" i="65"/>
  <c r="R332" i="65"/>
  <c r="K280" i="65"/>
  <c r="U313" i="65"/>
  <c r="V348" i="65"/>
  <c r="U391" i="65"/>
  <c r="X323" i="65"/>
  <c r="I339" i="65"/>
  <c r="I361" i="65"/>
  <c r="AA312" i="65"/>
  <c r="K366" i="65"/>
  <c r="R244" i="65"/>
  <c r="AA291" i="65"/>
  <c r="R341" i="65"/>
  <c r="X318" i="65"/>
  <c r="AB326" i="65"/>
  <c r="X335" i="65"/>
  <c r="S406" i="65"/>
  <c r="AB395" i="65"/>
  <c r="X298" i="65"/>
  <c r="L212" i="65"/>
  <c r="L214" i="65" s="1"/>
  <c r="X342" i="65"/>
  <c r="W379" i="65"/>
  <c r="Y304" i="65"/>
  <c r="Z305" i="65"/>
  <c r="AB397" i="65"/>
  <c r="X343" i="65"/>
  <c r="Z366" i="65"/>
  <c r="Z338" i="65"/>
  <c r="T318" i="65"/>
  <c r="S251" i="65"/>
  <c r="X333" i="65"/>
  <c r="W276" i="65"/>
  <c r="K224" i="65"/>
  <c r="Y240" i="65"/>
  <c r="Y351" i="65"/>
  <c r="I228" i="65"/>
  <c r="K385" i="65"/>
  <c r="U406" i="65"/>
  <c r="W340" i="65"/>
  <c r="X266" i="65"/>
  <c r="K380" i="65"/>
  <c r="W368" i="65"/>
  <c r="X339" i="65"/>
  <c r="I304" i="65"/>
  <c r="U413" i="65"/>
  <c r="T302" i="65"/>
  <c r="I330" i="65"/>
  <c r="Z312" i="65"/>
  <c r="Z412" i="65"/>
  <c r="X327" i="65"/>
  <c r="X285" i="65"/>
  <c r="S288" i="65"/>
  <c r="W234" i="65"/>
  <c r="W227" i="65"/>
  <c r="X248" i="65"/>
  <c r="AA350" i="65"/>
  <c r="Z381" i="65"/>
  <c r="Y411" i="65"/>
  <c r="W325" i="65"/>
  <c r="K276" i="65"/>
  <c r="AA401" i="65"/>
  <c r="AB333" i="65"/>
  <c r="Z276" i="65"/>
  <c r="U332" i="65"/>
  <c r="R377" i="65"/>
  <c r="R389" i="65"/>
  <c r="Y293" i="65"/>
  <c r="Y216" i="65"/>
  <c r="AA412" i="65"/>
  <c r="Y343" i="65"/>
  <c r="Y327" i="65"/>
  <c r="S262" i="65"/>
  <c r="I293" i="65"/>
  <c r="U322" i="65"/>
  <c r="T269" i="65"/>
  <c r="AA244" i="65"/>
  <c r="Z212" i="65"/>
  <c r="Z326" i="65" s="1"/>
  <c r="I302" i="65"/>
  <c r="Z322" i="65"/>
  <c r="Z340" i="65"/>
  <c r="U254" i="65"/>
  <c r="Z367" i="65"/>
  <c r="AA283" i="65"/>
  <c r="K282" i="65"/>
  <c r="S240" i="65"/>
  <c r="R240" i="65"/>
  <c r="AA266" i="65"/>
  <c r="K360" i="65"/>
  <c r="AB216" i="65"/>
  <c r="AA235" i="65"/>
  <c r="Z255" i="65"/>
  <c r="I296" i="65"/>
  <c r="I275" i="65"/>
  <c r="T240" i="65"/>
  <c r="I224" i="65"/>
  <c r="AA252" i="65"/>
  <c r="Z216" i="65"/>
  <c r="U321" i="65"/>
  <c r="S259" i="65"/>
  <c r="I248" i="65"/>
  <c r="T229" i="65"/>
  <c r="Z230" i="65"/>
  <c r="I269" i="65"/>
  <c r="Z246" i="65"/>
  <c r="AB240" i="65"/>
  <c r="Y257" i="65"/>
  <c r="T288" i="65"/>
  <c r="R218" i="65"/>
  <c r="I242" i="65"/>
  <c r="S214" i="65"/>
  <c r="S212" i="65"/>
  <c r="S359" i="65"/>
  <c r="S324" i="65"/>
  <c r="T351" i="65"/>
  <c r="Z275" i="65"/>
  <c r="Z252" i="65"/>
  <c r="T218" i="65"/>
  <c r="I257" i="65"/>
  <c r="S384" i="65"/>
  <c r="S255" i="65"/>
  <c r="U212" i="65"/>
  <c r="U251" i="65" s="1"/>
  <c r="E468" i="65"/>
  <c r="Z249" i="65"/>
  <c r="Z279" i="65"/>
  <c r="I245" i="65"/>
  <c r="I233" i="65"/>
  <c r="R232" i="65"/>
  <c r="K286" i="65"/>
  <c r="AA290" i="65"/>
  <c r="U298" i="65"/>
  <c r="Z391" i="65"/>
  <c r="I357" i="65"/>
  <c r="I227" i="65"/>
  <c r="K272" i="65"/>
  <c r="T265" i="65"/>
  <c r="K245" i="65"/>
  <c r="Z266" i="65"/>
  <c r="Y224" i="65"/>
  <c r="Z235" i="65"/>
  <c r="I221" i="65"/>
  <c r="AA214" i="65"/>
  <c r="AA212" i="65"/>
  <c r="U232" i="65"/>
  <c r="E469" i="65"/>
  <c r="R359" i="65"/>
  <c r="S243" i="65"/>
  <c r="Z316" i="65"/>
  <c r="K348" i="65"/>
  <c r="I290" i="65"/>
  <c r="AA216" i="65"/>
  <c r="K300" i="65"/>
  <c r="T212" i="65"/>
  <c r="T307" i="65" s="1"/>
  <c r="S307" i="65"/>
  <c r="W423" i="65"/>
  <c r="Q23" i="21" s="1"/>
  <c r="X423" i="65"/>
  <c r="R23" i="21" s="1"/>
  <c r="N476" i="65"/>
  <c r="H76" i="21" s="1"/>
  <c r="T62" i="74" s="1"/>
  <c r="O476" i="65"/>
  <c r="I76" i="21" s="1"/>
  <c r="AA462" i="65"/>
  <c r="U62" i="21" s="1"/>
  <c r="AG48" i="74" s="1"/>
  <c r="Z462" i="65"/>
  <c r="T62" i="21" s="1"/>
  <c r="AF48" i="74" s="1"/>
  <c r="E432" i="65"/>
  <c r="W422" i="65"/>
  <c r="Q22" i="21" s="1"/>
  <c r="Z422" i="65"/>
  <c r="T22" i="21" s="1"/>
  <c r="V443" i="65"/>
  <c r="P43" i="21" s="1"/>
  <c r="AB29" i="74" s="1"/>
  <c r="J443" i="65"/>
  <c r="D43" i="21" s="1"/>
  <c r="P29" i="74" s="1"/>
  <c r="Y443" i="65"/>
  <c r="S43" i="21" s="1"/>
  <c r="AE29" i="74" s="1"/>
  <c r="W443" i="65"/>
  <c r="Q43" i="21" s="1"/>
  <c r="AC29" i="74" s="1"/>
  <c r="AA443" i="65"/>
  <c r="U43" i="21" s="1"/>
  <c r="AG29" i="74" s="1"/>
  <c r="X443" i="65"/>
  <c r="R43" i="21" s="1"/>
  <c r="AD29" i="74" s="1"/>
  <c r="M443" i="65"/>
  <c r="G43" i="21" s="1"/>
  <c r="S29" i="74" s="1"/>
  <c r="L443" i="65"/>
  <c r="F43" i="21" s="1"/>
  <c r="R29" i="74" s="1"/>
  <c r="K443" i="65"/>
  <c r="E43" i="21" s="1"/>
  <c r="Q29" i="74" s="1"/>
  <c r="Z443" i="65"/>
  <c r="T43" i="21" s="1"/>
  <c r="AF29" i="74" s="1"/>
  <c r="I443" i="65"/>
  <c r="C43" i="21" s="1"/>
  <c r="O29" i="74" s="1"/>
  <c r="AB443" i="65"/>
  <c r="V43" i="21" s="1"/>
  <c r="AH29" i="74" s="1"/>
  <c r="AB458" i="65"/>
  <c r="V58" i="21" s="1"/>
  <c r="AH44" i="74" s="1"/>
  <c r="Q458" i="65"/>
  <c r="K58" i="21" s="1"/>
  <c r="W44" i="74" s="1"/>
  <c r="P458" i="65"/>
  <c r="J58" i="21" s="1"/>
  <c r="V44" i="74" s="1"/>
  <c r="O458" i="65"/>
  <c r="I58" i="21" s="1"/>
  <c r="U44" i="74" s="1"/>
  <c r="M458" i="65"/>
  <c r="G58" i="21" s="1"/>
  <c r="S44" i="74" s="1"/>
  <c r="X429" i="65"/>
  <c r="R29" i="21" s="1"/>
  <c r="Y429" i="65"/>
  <c r="S29" i="21" s="1"/>
  <c r="L429" i="65"/>
  <c r="F29" i="21" s="1"/>
  <c r="AA429" i="65"/>
  <c r="U29" i="21" s="1"/>
  <c r="P429" i="65"/>
  <c r="J29" i="21" s="1"/>
  <c r="N429" i="65"/>
  <c r="H29" i="21" s="1"/>
  <c r="K429" i="65"/>
  <c r="E29" i="21" s="1"/>
  <c r="J429" i="65"/>
  <c r="D29" i="21" s="1"/>
  <c r="AB429" i="65"/>
  <c r="V29" i="21" s="1"/>
  <c r="Z429" i="65"/>
  <c r="T29" i="21" s="1"/>
  <c r="Q479" i="65"/>
  <c r="K79" i="21" s="1"/>
  <c r="W65" i="74" s="1"/>
  <c r="L452" i="65"/>
  <c r="F52" i="21" s="1"/>
  <c r="R38" i="74" s="1"/>
  <c r="S479" i="65"/>
  <c r="M79" i="21" s="1"/>
  <c r="Y65" i="74" s="1"/>
  <c r="P452" i="65"/>
  <c r="J52" i="21" s="1"/>
  <c r="V38" i="74" s="1"/>
  <c r="Q459" i="65"/>
  <c r="K59" i="21" s="1"/>
  <c r="W45" i="74" s="1"/>
  <c r="V423" i="65"/>
  <c r="P23" i="21" s="1"/>
  <c r="V452" i="65"/>
  <c r="P52" i="21" s="1"/>
  <c r="AB38" i="74" s="1"/>
  <c r="R479" i="65"/>
  <c r="L79" i="21" s="1"/>
  <c r="X65" i="74" s="1"/>
  <c r="O479" i="65"/>
  <c r="I79" i="21" s="1"/>
  <c r="U65" i="74" s="1"/>
  <c r="K479" i="65"/>
  <c r="E79" i="21" s="1"/>
  <c r="Q65" i="74" s="1"/>
  <c r="L479" i="65"/>
  <c r="F79" i="21" s="1"/>
  <c r="R65" i="74" s="1"/>
  <c r="U452" i="65"/>
  <c r="O52" i="21" s="1"/>
  <c r="AA38" i="74" s="1"/>
  <c r="W452" i="65"/>
  <c r="Q52" i="21" s="1"/>
  <c r="AC38" i="74" s="1"/>
  <c r="S459" i="65"/>
  <c r="M59" i="21" s="1"/>
  <c r="Y45" i="74" s="1"/>
  <c r="X452" i="65"/>
  <c r="R52" i="21" s="1"/>
  <c r="AD38" i="74" s="1"/>
  <c r="AA423" i="65"/>
  <c r="U23" i="21" s="1"/>
  <c r="AB423" i="65"/>
  <c r="V23" i="21" s="1"/>
  <c r="Y452" i="65"/>
  <c r="S52" i="21" s="1"/>
  <c r="AE38" i="74" s="1"/>
  <c r="I423" i="65"/>
  <c r="C23" i="21" s="1"/>
  <c r="AA452" i="65"/>
  <c r="U52" i="21" s="1"/>
  <c r="N479" i="65"/>
  <c r="H79" i="21" s="1"/>
  <c r="R459" i="65"/>
  <c r="L59" i="21" s="1"/>
  <c r="X45" i="74" s="1"/>
  <c r="P423" i="65"/>
  <c r="J23" i="21" s="1"/>
  <c r="AB452" i="65"/>
  <c r="V52" i="21" s="1"/>
  <c r="AH38" i="74" s="1"/>
  <c r="Q423" i="65"/>
  <c r="K23" i="21" s="1"/>
  <c r="K452" i="65"/>
  <c r="E52" i="21" s="1"/>
  <c r="Q38" i="74" s="1"/>
  <c r="S452" i="65"/>
  <c r="M52" i="21" s="1"/>
  <c r="Y38" i="74" s="1"/>
  <c r="T452" i="65"/>
  <c r="N52" i="21" s="1"/>
  <c r="Z38" i="74" s="1"/>
  <c r="M479" i="65"/>
  <c r="G79" i="21" s="1"/>
  <c r="S65" i="74" s="1"/>
  <c r="R423" i="65"/>
  <c r="L23" i="21" s="1"/>
  <c r="M452" i="65"/>
  <c r="G52" i="21" s="1"/>
  <c r="S38" i="74" s="1"/>
  <c r="S423" i="65"/>
  <c r="M23" i="21" s="1"/>
  <c r="N452" i="65"/>
  <c r="H52" i="21" s="1"/>
  <c r="T38" i="74" s="1"/>
  <c r="Q452" i="65"/>
  <c r="K52" i="21" s="1"/>
  <c r="W38" i="74" s="1"/>
  <c r="R452" i="65"/>
  <c r="L52" i="21" s="1"/>
  <c r="X38" i="74" s="1"/>
  <c r="O459" i="65"/>
  <c r="I59" i="21" s="1"/>
  <c r="U45" i="74" s="1"/>
  <c r="U423" i="65"/>
  <c r="O23" i="21" s="1"/>
  <c r="O452" i="65"/>
  <c r="I52" i="21" s="1"/>
  <c r="U38" i="74" s="1"/>
  <c r="Z452" i="65"/>
  <c r="T52" i="21" s="1"/>
  <c r="AF38" i="74" s="1"/>
  <c r="M78" i="74"/>
  <c r="M80" i="74" s="1"/>
  <c r="L88" i="74"/>
  <c r="L90" i="74" s="1"/>
  <c r="H10" i="1"/>
  <c r="H9" i="1" s="1"/>
  <c r="H20" i="42"/>
  <c r="E10" i="1"/>
  <c r="E9" i="1" s="1"/>
  <c r="E18" i="15"/>
  <c r="E20" i="42"/>
  <c r="D10" i="1"/>
  <c r="D9" i="1" s="1"/>
  <c r="D11" i="1" s="1"/>
  <c r="D18" i="15"/>
  <c r="I10" i="1"/>
  <c r="I9" i="1" s="1"/>
  <c r="I11" i="1" s="1"/>
  <c r="I18" i="15"/>
  <c r="N19" i="54"/>
  <c r="I83" i="74"/>
  <c r="I85" i="74" s="1"/>
  <c r="I88" i="74"/>
  <c r="I90" i="74" s="1"/>
  <c r="N397" i="65"/>
  <c r="N361" i="65"/>
  <c r="N392" i="65"/>
  <c r="N387" i="65"/>
  <c r="N356" i="65"/>
  <c r="N351" i="65"/>
  <c r="N382" i="65"/>
  <c r="N346" i="65"/>
  <c r="N413" i="65"/>
  <c r="N408" i="65"/>
  <c r="N377" i="65"/>
  <c r="N372" i="65"/>
  <c r="N341" i="65"/>
  <c r="N336" i="65"/>
  <c r="N410" i="65"/>
  <c r="N405" i="65"/>
  <c r="N374" i="65"/>
  <c r="N369" i="65"/>
  <c r="N400" i="65"/>
  <c r="N364" i="65"/>
  <c r="N395" i="65"/>
  <c r="N390" i="65"/>
  <c r="N412" i="65"/>
  <c r="N409" i="65"/>
  <c r="N396" i="65"/>
  <c r="N367" i="65"/>
  <c r="N330" i="65"/>
  <c r="N309" i="65"/>
  <c r="N273" i="65"/>
  <c r="N362" i="65"/>
  <c r="N357" i="65"/>
  <c r="N304" i="65"/>
  <c r="N299" i="65"/>
  <c r="N394" i="65"/>
  <c r="N407" i="65"/>
  <c r="N352" i="65"/>
  <c r="N326" i="65"/>
  <c r="N321" i="65"/>
  <c r="N289" i="65"/>
  <c r="N403" i="65"/>
  <c r="N385" i="65"/>
  <c r="N316" i="65"/>
  <c r="N416" i="65"/>
  <c r="N414" i="65"/>
  <c r="N388" i="65"/>
  <c r="N363" i="65"/>
  <c r="N359" i="65"/>
  <c r="N274" i="65"/>
  <c r="N265" i="65"/>
  <c r="N260" i="65"/>
  <c r="N229" i="65"/>
  <c r="N224" i="65"/>
  <c r="N411" i="65"/>
  <c r="N398" i="65"/>
  <c r="N384" i="65"/>
  <c r="N365" i="65"/>
  <c r="N343" i="65"/>
  <c r="N322" i="65"/>
  <c r="N319" i="65"/>
  <c r="N310" i="65"/>
  <c r="N307" i="65"/>
  <c r="N255" i="65"/>
  <c r="N219" i="65"/>
  <c r="N386" i="65"/>
  <c r="N296" i="65"/>
  <c r="N278" i="65"/>
  <c r="N250" i="65"/>
  <c r="N245" i="65"/>
  <c r="N282" i="65"/>
  <c r="N240" i="65"/>
  <c r="N345" i="65"/>
  <c r="N286" i="65"/>
  <c r="N266" i="65"/>
  <c r="N235" i="65"/>
  <c r="N230" i="65"/>
  <c r="N375" i="65"/>
  <c r="N373" i="65"/>
  <c r="N337" i="65"/>
  <c r="N305" i="65"/>
  <c r="N302" i="65"/>
  <c r="N293" i="65"/>
  <c r="N328" i="65"/>
  <c r="N325" i="65"/>
  <c r="N317" i="65"/>
  <c r="N313" i="65"/>
  <c r="N371" i="65"/>
  <c r="N339" i="65"/>
  <c r="N354" i="65"/>
  <c r="N331" i="65"/>
  <c r="N383" i="65"/>
  <c r="N402" i="65"/>
  <c r="N381" i="65"/>
  <c r="N379" i="65"/>
  <c r="N291" i="65"/>
  <c r="N284" i="65"/>
  <c r="N280" i="65"/>
  <c r="N404" i="65"/>
  <c r="N366" i="65"/>
  <c r="N340" i="65"/>
  <c r="N333" i="65"/>
  <c r="N324" i="65"/>
  <c r="N221" i="65"/>
  <c r="N218" i="65"/>
  <c r="N314" i="65"/>
  <c r="N308" i="65"/>
  <c r="N257" i="65"/>
  <c r="N254" i="65"/>
  <c r="N246" i="65"/>
  <c r="N243" i="65"/>
  <c r="N232" i="65"/>
  <c r="N335" i="65"/>
  <c r="N350" i="65"/>
  <c r="N347" i="65"/>
  <c r="N268" i="65"/>
  <c r="N332" i="65"/>
  <c r="N376" i="65"/>
  <c r="N279" i="65"/>
  <c r="N275" i="65"/>
  <c r="N247" i="65"/>
  <c r="N349" i="65"/>
  <c r="N261" i="65"/>
  <c r="N258" i="65"/>
  <c r="N244" i="65"/>
  <c r="N370" i="65"/>
  <c r="N329" i="65"/>
  <c r="N323" i="65"/>
  <c r="N294" i="65"/>
  <c r="N283" i="65"/>
  <c r="N227" i="65"/>
  <c r="N216" i="65"/>
  <c r="N401" i="65"/>
  <c r="N292" i="65"/>
  <c r="N281" i="65"/>
  <c r="N277" i="65"/>
  <c r="N263" i="65"/>
  <c r="N252" i="65"/>
  <c r="N249" i="65"/>
  <c r="N241" i="65"/>
  <c r="N238" i="65"/>
  <c r="N320" i="65"/>
  <c r="N287" i="65"/>
  <c r="N271" i="65"/>
  <c r="N380" i="65"/>
  <c r="N360" i="65"/>
  <c r="N353" i="65"/>
  <c r="N285" i="65"/>
  <c r="N393" i="65"/>
  <c r="N342" i="65"/>
  <c r="N236" i="65"/>
  <c r="N233" i="65"/>
  <c r="N225" i="65"/>
  <c r="N222" i="65"/>
  <c r="N415" i="65"/>
  <c r="N399" i="65"/>
  <c r="N269" i="65"/>
  <c r="N301" i="65"/>
  <c r="N338" i="65"/>
  <c r="N242" i="65"/>
  <c r="N239" i="65"/>
  <c r="N231" i="65"/>
  <c r="N228" i="65"/>
  <c r="N220" i="65"/>
  <c r="N217" i="65"/>
  <c r="N306" i="65"/>
  <c r="N300" i="65"/>
  <c r="N378" i="65"/>
  <c r="N368" i="65"/>
  <c r="N348" i="65"/>
  <c r="N276" i="65"/>
  <c r="N267" i="65"/>
  <c r="N264" i="65"/>
  <c r="N256" i="65"/>
  <c r="N253" i="65"/>
  <c r="N406" i="65"/>
  <c r="N391" i="65"/>
  <c r="N298" i="65"/>
  <c r="N389" i="65"/>
  <c r="N327" i="65"/>
  <c r="N318" i="65"/>
  <c r="N311" i="65"/>
  <c r="N297" i="65"/>
  <c r="N290" i="65"/>
  <c r="N288" i="65"/>
  <c r="N270" i="65"/>
  <c r="N358" i="65"/>
  <c r="N237" i="65"/>
  <c r="N355" i="65"/>
  <c r="N334" i="65"/>
  <c r="N295" i="65"/>
  <c r="N262" i="65"/>
  <c r="N223" i="65"/>
  <c r="N248" i="65"/>
  <c r="N215" i="65"/>
  <c r="N312" i="65"/>
  <c r="N234" i="65"/>
  <c r="N272" i="65"/>
  <c r="N259" i="65"/>
  <c r="N344" i="65"/>
  <c r="N226" i="65"/>
  <c r="N251" i="65"/>
  <c r="N303" i="65"/>
  <c r="J391" i="65"/>
  <c r="J355" i="65"/>
  <c r="J386" i="65"/>
  <c r="J381" i="65"/>
  <c r="J350" i="65"/>
  <c r="J345" i="65"/>
  <c r="J412" i="65"/>
  <c r="J376" i="65"/>
  <c r="J340" i="65"/>
  <c r="J407" i="65"/>
  <c r="J402" i="65"/>
  <c r="J371" i="65"/>
  <c r="J366" i="65"/>
  <c r="J335" i="65"/>
  <c r="J404" i="65"/>
  <c r="J399" i="65"/>
  <c r="J368" i="65"/>
  <c r="J363" i="65"/>
  <c r="J394" i="65"/>
  <c r="J358" i="65"/>
  <c r="J389" i="65"/>
  <c r="J406" i="65"/>
  <c r="J364" i="65"/>
  <c r="J348" i="65"/>
  <c r="J342" i="65"/>
  <c r="J336" i="65"/>
  <c r="J303" i="65"/>
  <c r="J398" i="65"/>
  <c r="J387" i="65"/>
  <c r="J359" i="65"/>
  <c r="J354" i="65"/>
  <c r="J330" i="65"/>
  <c r="J298" i="65"/>
  <c r="J293" i="65"/>
  <c r="J411" i="65"/>
  <c r="J382" i="65"/>
  <c r="J339" i="65"/>
  <c r="J333" i="65"/>
  <c r="J325" i="65"/>
  <c r="J396" i="65"/>
  <c r="J377" i="65"/>
  <c r="J372" i="65"/>
  <c r="J320" i="65"/>
  <c r="J314" i="65"/>
  <c r="J409" i="65"/>
  <c r="J367" i="65"/>
  <c r="J309" i="65"/>
  <c r="J392" i="65"/>
  <c r="J403" i="65"/>
  <c r="J380" i="65"/>
  <c r="J351" i="65"/>
  <c r="J327" i="65"/>
  <c r="J324" i="65"/>
  <c r="J316" i="65"/>
  <c r="J312" i="65"/>
  <c r="J304" i="65"/>
  <c r="J301" i="65"/>
  <c r="J281" i="65"/>
  <c r="J277" i="65"/>
  <c r="J259" i="65"/>
  <c r="J254" i="65"/>
  <c r="J223" i="65"/>
  <c r="J218" i="65"/>
  <c r="J349" i="65"/>
  <c r="J334" i="65"/>
  <c r="J285" i="65"/>
  <c r="J249" i="65"/>
  <c r="J361" i="65"/>
  <c r="J292" i="65"/>
  <c r="J244" i="65"/>
  <c r="J239" i="65"/>
  <c r="J416" i="65"/>
  <c r="J393" i="65"/>
  <c r="J384" i="65"/>
  <c r="J347" i="65"/>
  <c r="J332" i="65"/>
  <c r="J289" i="65"/>
  <c r="J270" i="65"/>
  <c r="J234" i="65"/>
  <c r="J408" i="65"/>
  <c r="J388" i="65"/>
  <c r="J299" i="65"/>
  <c r="J278" i="65"/>
  <c r="J274" i="65"/>
  <c r="J265" i="65"/>
  <c r="J260" i="65"/>
  <c r="J229" i="65"/>
  <c r="J224" i="65"/>
  <c r="J365" i="65"/>
  <c r="J343" i="65"/>
  <c r="J322" i="65"/>
  <c r="J319" i="65"/>
  <c r="J310" i="65"/>
  <c r="J307" i="65"/>
  <c r="J405" i="65"/>
  <c r="J390" i="65"/>
  <c r="J341" i="65"/>
  <c r="J395" i="65"/>
  <c r="J369" i="65"/>
  <c r="J286" i="65"/>
  <c r="J413" i="65"/>
  <c r="J400" i="65"/>
  <c r="J375" i="65"/>
  <c r="J373" i="65"/>
  <c r="J352" i="65"/>
  <c r="J337" i="65"/>
  <c r="J305" i="65"/>
  <c r="J302" i="65"/>
  <c r="J410" i="65"/>
  <c r="J397" i="65"/>
  <c r="J415" i="65"/>
  <c r="J385" i="65"/>
  <c r="J383" i="65"/>
  <c r="J360" i="65"/>
  <c r="J311" i="65"/>
  <c r="J308" i="65"/>
  <c r="J300" i="65"/>
  <c r="J294" i="65"/>
  <c r="J287" i="65"/>
  <c r="J362" i="65"/>
  <c r="J344" i="65"/>
  <c r="J295" i="65"/>
  <c r="J251" i="65"/>
  <c r="J248" i="65"/>
  <c r="J240" i="65"/>
  <c r="J237" i="65"/>
  <c r="J226" i="65"/>
  <c r="J321" i="65"/>
  <c r="J290" i="65"/>
  <c r="J288" i="65"/>
  <c r="J262" i="65"/>
  <c r="J353" i="65"/>
  <c r="J297" i="65"/>
  <c r="J318" i="65"/>
  <c r="J221" i="65"/>
  <c r="J296" i="65"/>
  <c r="J257" i="65"/>
  <c r="J246" i="65"/>
  <c r="J243" i="65"/>
  <c r="J235" i="65"/>
  <c r="J232" i="65"/>
  <c r="J313" i="65"/>
  <c r="J346" i="65"/>
  <c r="J326" i="65"/>
  <c r="J279" i="65"/>
  <c r="J275" i="65"/>
  <c r="J268" i="65"/>
  <c r="J370" i="65"/>
  <c r="J283" i="65"/>
  <c r="J357" i="65"/>
  <c r="J323" i="65"/>
  <c r="J317" i="65"/>
  <c r="J401" i="65"/>
  <c r="J329" i="65"/>
  <c r="J230" i="65"/>
  <c r="J227" i="65"/>
  <c r="J219" i="65"/>
  <c r="J216" i="65"/>
  <c r="J273" i="65"/>
  <c r="J271" i="65"/>
  <c r="J266" i="65"/>
  <c r="J263" i="65"/>
  <c r="J255" i="65"/>
  <c r="J252" i="65"/>
  <c r="J241" i="65"/>
  <c r="J238" i="65"/>
  <c r="J356" i="65"/>
  <c r="J379" i="65"/>
  <c r="J328" i="65"/>
  <c r="J331" i="65"/>
  <c r="J236" i="65"/>
  <c r="J233" i="65"/>
  <c r="J225" i="65"/>
  <c r="J222" i="65"/>
  <c r="J374" i="65"/>
  <c r="J261" i="65"/>
  <c r="J258" i="65"/>
  <c r="J250" i="65"/>
  <c r="J247" i="65"/>
  <c r="J269" i="65"/>
  <c r="J414" i="65"/>
  <c r="J291" i="65"/>
  <c r="J306" i="65"/>
  <c r="J272" i="65"/>
  <c r="J215" i="65"/>
  <c r="J231" i="65"/>
  <c r="J256" i="65"/>
  <c r="J338" i="65"/>
  <c r="J217" i="65"/>
  <c r="J282" i="65"/>
  <c r="J378" i="65"/>
  <c r="J276" i="65"/>
  <c r="J284" i="65"/>
  <c r="J242" i="65"/>
  <c r="J267" i="65"/>
  <c r="J245" i="65"/>
  <c r="J253" i="65"/>
  <c r="J220" i="65"/>
  <c r="J280" i="65"/>
  <c r="J264" i="65"/>
  <c r="J228" i="65"/>
  <c r="O392" i="65"/>
  <c r="O387" i="65"/>
  <c r="O356" i="65"/>
  <c r="O351" i="65"/>
  <c r="O382" i="65"/>
  <c r="O346" i="65"/>
  <c r="O413" i="65"/>
  <c r="O408" i="65"/>
  <c r="O377" i="65"/>
  <c r="O372" i="65"/>
  <c r="O341" i="65"/>
  <c r="O336" i="65"/>
  <c r="O403" i="65"/>
  <c r="O367" i="65"/>
  <c r="O331" i="65"/>
  <c r="O400" i="65"/>
  <c r="O364" i="65"/>
  <c r="O395" i="65"/>
  <c r="O390" i="65"/>
  <c r="O359" i="65"/>
  <c r="O354" i="65"/>
  <c r="O407" i="65"/>
  <c r="O402" i="65"/>
  <c r="O362" i="65"/>
  <c r="O357" i="65"/>
  <c r="O304" i="65"/>
  <c r="O299" i="65"/>
  <c r="O394" i="65"/>
  <c r="O294" i="65"/>
  <c r="O352" i="65"/>
  <c r="O326" i="65"/>
  <c r="O321" i="65"/>
  <c r="O385" i="65"/>
  <c r="O316" i="65"/>
  <c r="O405" i="65"/>
  <c r="O380" i="65"/>
  <c r="O375" i="65"/>
  <c r="O349" i="65"/>
  <c r="O343" i="65"/>
  <c r="O337" i="65"/>
  <c r="O310" i="65"/>
  <c r="O305" i="65"/>
  <c r="O416" i="65"/>
  <c r="O411" i="65"/>
  <c r="O398" i="65"/>
  <c r="O384" i="65"/>
  <c r="O365" i="65"/>
  <c r="O322" i="65"/>
  <c r="O319" i="65"/>
  <c r="O307" i="65"/>
  <c r="O255" i="65"/>
  <c r="O219" i="65"/>
  <c r="O386" i="65"/>
  <c r="O361" i="65"/>
  <c r="O296" i="65"/>
  <c r="O278" i="65"/>
  <c r="O250" i="65"/>
  <c r="O245" i="65"/>
  <c r="O282" i="65"/>
  <c r="O240" i="65"/>
  <c r="O345" i="65"/>
  <c r="O330" i="65"/>
  <c r="O286" i="65"/>
  <c r="O266" i="65"/>
  <c r="O235" i="65"/>
  <c r="O230" i="65"/>
  <c r="O373" i="65"/>
  <c r="O302" i="65"/>
  <c r="O293" i="65"/>
  <c r="O261" i="65"/>
  <c r="O225" i="65"/>
  <c r="O369" i="65"/>
  <c r="O328" i="65"/>
  <c r="O325" i="65"/>
  <c r="O317" i="65"/>
  <c r="O313" i="65"/>
  <c r="O290" i="65"/>
  <c r="O275" i="65"/>
  <c r="O371" i="65"/>
  <c r="O339" i="65"/>
  <c r="O410" i="65"/>
  <c r="O397" i="65"/>
  <c r="O383" i="65"/>
  <c r="O360" i="65"/>
  <c r="O358" i="65"/>
  <c r="O311" i="65"/>
  <c r="O308" i="65"/>
  <c r="O300" i="65"/>
  <c r="O287" i="65"/>
  <c r="O283" i="65"/>
  <c r="O381" i="65"/>
  <c r="O379" i="65"/>
  <c r="O370" i="65"/>
  <c r="O368" i="65"/>
  <c r="O344" i="65"/>
  <c r="O318" i="65"/>
  <c r="O314" i="65"/>
  <c r="O306" i="65"/>
  <c r="O303" i="65"/>
  <c r="O414" i="65"/>
  <c r="O401" i="65"/>
  <c r="O389" i="65"/>
  <c r="O393" i="65"/>
  <c r="O257" i="65"/>
  <c r="O254" i="65"/>
  <c r="O246" i="65"/>
  <c r="O243" i="65"/>
  <c r="O232" i="65"/>
  <c r="O229" i="65"/>
  <c r="O396" i="65"/>
  <c r="O350" i="65"/>
  <c r="O347" i="65"/>
  <c r="O268" i="65"/>
  <c r="O265" i="65"/>
  <c r="O388" i="65"/>
  <c r="O376" i="65"/>
  <c r="O279" i="65"/>
  <c r="O366" i="65"/>
  <c r="O329" i="65"/>
  <c r="O323" i="65"/>
  <c r="O227" i="65"/>
  <c r="O224" i="65"/>
  <c r="O216" i="65"/>
  <c r="O415" i="65"/>
  <c r="O399" i="65"/>
  <c r="O269" i="65"/>
  <c r="O292" i="65"/>
  <c r="O281" i="65"/>
  <c r="O277" i="65"/>
  <c r="O263" i="65"/>
  <c r="O260" i="65"/>
  <c r="O252" i="65"/>
  <c r="O249" i="65"/>
  <c r="O241" i="65"/>
  <c r="O238" i="65"/>
  <c r="O320" i="65"/>
  <c r="O271" i="65"/>
  <c r="O409" i="65"/>
  <c r="O353" i="65"/>
  <c r="O285" i="65"/>
  <c r="O273" i="65"/>
  <c r="O342" i="65"/>
  <c r="O335" i="65"/>
  <c r="O332" i="65"/>
  <c r="O236" i="65"/>
  <c r="O233" i="65"/>
  <c r="O222" i="65"/>
  <c r="O258" i="65"/>
  <c r="O247" i="65"/>
  <c r="O244" i="65"/>
  <c r="O374" i="65"/>
  <c r="O301" i="65"/>
  <c r="O291" i="65"/>
  <c r="O289" i="65"/>
  <c r="O338" i="65"/>
  <c r="O242" i="65"/>
  <c r="O239" i="65"/>
  <c r="O231" i="65"/>
  <c r="O228" i="65"/>
  <c r="O220" i="65"/>
  <c r="O217" i="65"/>
  <c r="O334" i="65"/>
  <c r="O378" i="65"/>
  <c r="O348" i="65"/>
  <c r="O276" i="65"/>
  <c r="O267" i="65"/>
  <c r="O264" i="65"/>
  <c r="O256" i="65"/>
  <c r="O253" i="65"/>
  <c r="O355" i="65"/>
  <c r="O312" i="65"/>
  <c r="O406" i="65"/>
  <c r="O391" i="65"/>
  <c r="O298" i="65"/>
  <c r="O284" i="65"/>
  <c r="O280" i="65"/>
  <c r="O272" i="65"/>
  <c r="O297" i="65"/>
  <c r="O288" i="65"/>
  <c r="O270" i="65"/>
  <c r="O340" i="65"/>
  <c r="O333" i="65"/>
  <c r="O324" i="65"/>
  <c r="O221" i="65"/>
  <c r="O218" i="65"/>
  <c r="O237" i="65"/>
  <c r="O226" i="65"/>
  <c r="O295" i="65"/>
  <c r="O262" i="65"/>
  <c r="O223" i="65"/>
  <c r="O412" i="65"/>
  <c r="O248" i="65"/>
  <c r="O215" i="65"/>
  <c r="O404" i="65"/>
  <c r="O274" i="65"/>
  <c r="O234" i="65"/>
  <c r="O259" i="65"/>
  <c r="O327" i="65"/>
  <c r="O251" i="65"/>
  <c r="O309" i="65"/>
  <c r="O363" i="65"/>
  <c r="Q413" i="65"/>
  <c r="Q408" i="65"/>
  <c r="Q341" i="65"/>
  <c r="Q336" i="65"/>
  <c r="Q403" i="65"/>
  <c r="Q367" i="65"/>
  <c r="Q331" i="65"/>
  <c r="Q398" i="65"/>
  <c r="Q393" i="65"/>
  <c r="Q362" i="65"/>
  <c r="Q289" i="65"/>
  <c r="Q284" i="65"/>
  <c r="Q279" i="65"/>
  <c r="Q405" i="65"/>
  <c r="Q349" i="65"/>
  <c r="Q343" i="65"/>
  <c r="Q337" i="65"/>
  <c r="Q310" i="65"/>
  <c r="Q305" i="65"/>
  <c r="Q370" i="65"/>
  <c r="Q282" i="65"/>
  <c r="Q240" i="65"/>
  <c r="Q286" i="65"/>
  <c r="Q266" i="65"/>
  <c r="Q235" i="65"/>
  <c r="Q230" i="65"/>
  <c r="Q373" i="65"/>
  <c r="Q302" i="65"/>
  <c r="Q299" i="65"/>
  <c r="Q293" i="65"/>
  <c r="Q220" i="65"/>
  <c r="Q215" i="65"/>
  <c r="Q246" i="65"/>
  <c r="Q400" i="65"/>
  <c r="Q339" i="65"/>
  <c r="Q410" i="65"/>
  <c r="Q383" i="65"/>
  <c r="Q358" i="65"/>
  <c r="Q311" i="65"/>
  <c r="Q308" i="65"/>
  <c r="Q333" i="65"/>
  <c r="Q272" i="65"/>
  <c r="Q412" i="65"/>
  <c r="Q387" i="65"/>
  <c r="Q378" i="65"/>
  <c r="Q409" i="65"/>
  <c r="Q384" i="65"/>
  <c r="Q376" i="65"/>
  <c r="Q366" i="65"/>
  <c r="Q227" i="65"/>
  <c r="Q238" i="65"/>
  <c r="Q294" i="65"/>
  <c r="Q394" i="65"/>
  <c r="Q353" i="65"/>
  <c r="Q285" i="65"/>
  <c r="Q273" i="65"/>
  <c r="Q287" i="65"/>
  <c r="Q361" i="65"/>
  <c r="Q332" i="65"/>
  <c r="Q236" i="65"/>
  <c r="Q338" i="65"/>
  <c r="Q307" i="65"/>
  <c r="Q231" i="65"/>
  <c r="Q228" i="65"/>
  <c r="Q217" i="65"/>
  <c r="Q364" i="65"/>
  <c r="Q276" i="65"/>
  <c r="Q267" i="65"/>
  <c r="Q264" i="65"/>
  <c r="Q253" i="65"/>
  <c r="Q312" i="65"/>
  <c r="Q306" i="65"/>
  <c r="Q274" i="65"/>
  <c r="Q248" i="65"/>
  <c r="Q245" i="65"/>
  <c r="Q237" i="65"/>
  <c r="Q234" i="65"/>
  <c r="Q226" i="65"/>
  <c r="Q223" i="65"/>
  <c r="Q351" i="65"/>
  <c r="Q262" i="65"/>
  <c r="Q318" i="65"/>
  <c r="Q259" i="65"/>
  <c r="Q324" i="65"/>
  <c r="Q288" i="65"/>
  <c r="Q389" i="65"/>
  <c r="Q218" i="65"/>
  <c r="O214" i="65"/>
  <c r="N214" i="65"/>
  <c r="P382" i="65"/>
  <c r="P362" i="65"/>
  <c r="P357" i="65"/>
  <c r="P359" i="65"/>
  <c r="P354" i="65"/>
  <c r="P385" i="65"/>
  <c r="P416" i="65"/>
  <c r="P411" i="65"/>
  <c r="P397" i="65"/>
  <c r="P394" i="65"/>
  <c r="P294" i="65"/>
  <c r="P343" i="65"/>
  <c r="P337" i="65"/>
  <c r="P370" i="65"/>
  <c r="P300" i="65"/>
  <c r="P414" i="65"/>
  <c r="P386" i="65"/>
  <c r="P361" i="65"/>
  <c r="P296" i="65"/>
  <c r="P278" i="65"/>
  <c r="P250" i="65"/>
  <c r="P293" i="65"/>
  <c r="P261" i="65"/>
  <c r="P328" i="65"/>
  <c r="P325" i="65"/>
  <c r="P317" i="65"/>
  <c r="P313" i="65"/>
  <c r="P290" i="65"/>
  <c r="P275" i="65"/>
  <c r="P271" i="65"/>
  <c r="P256" i="65"/>
  <c r="P308" i="65"/>
  <c r="P287" i="65"/>
  <c r="P350" i="65"/>
  <c r="P335" i="65"/>
  <c r="P323" i="65"/>
  <c r="P320" i="65"/>
  <c r="P297" i="65"/>
  <c r="P402" i="65"/>
  <c r="P415" i="65"/>
  <c r="P399" i="65"/>
  <c r="P268" i="65"/>
  <c r="P265" i="65"/>
  <c r="P224" i="65"/>
  <c r="P216" i="65"/>
  <c r="P292" i="65"/>
  <c r="P283" i="65"/>
  <c r="P281" i="65"/>
  <c r="P277" i="65"/>
  <c r="P263" i="65"/>
  <c r="P260" i="65"/>
  <c r="P233" i="65"/>
  <c r="P222" i="65"/>
  <c r="P258" i="65"/>
  <c r="P255" i="65"/>
  <c r="P247" i="65"/>
  <c r="P244" i="65"/>
  <c r="P356" i="65"/>
  <c r="P269" i="65"/>
  <c r="P301" i="65"/>
  <c r="P291" i="65"/>
  <c r="P384" i="65"/>
  <c r="P406" i="65"/>
  <c r="P304" i="65"/>
  <c r="P298" i="65"/>
  <c r="P280" i="65"/>
  <c r="P319" i="65"/>
  <c r="P322" i="65"/>
  <c r="P272" i="65"/>
  <c r="P355" i="65"/>
  <c r="P334" i="65"/>
  <c r="P243" i="65"/>
  <c r="P232" i="65"/>
  <c r="P237" i="65"/>
  <c r="P295" i="65"/>
  <c r="P262" i="65"/>
  <c r="P223" i="65"/>
  <c r="P412" i="65"/>
  <c r="P248" i="65"/>
  <c r="P274" i="65"/>
  <c r="P303" i="65"/>
  <c r="L412" i="65"/>
  <c r="L376" i="65"/>
  <c r="L340" i="65"/>
  <c r="L407" i="65"/>
  <c r="L402" i="65"/>
  <c r="L371" i="65"/>
  <c r="L366" i="65"/>
  <c r="L335" i="65"/>
  <c r="L330" i="65"/>
  <c r="L397" i="65"/>
  <c r="L361" i="65"/>
  <c r="L392" i="65"/>
  <c r="L387" i="65"/>
  <c r="L356" i="65"/>
  <c r="L351" i="65"/>
  <c r="L389" i="65"/>
  <c r="L384" i="65"/>
  <c r="L353" i="65"/>
  <c r="L415" i="65"/>
  <c r="L379" i="65"/>
  <c r="L410" i="65"/>
  <c r="L405" i="65"/>
  <c r="L391" i="65"/>
  <c r="L411" i="65"/>
  <c r="L382" i="65"/>
  <c r="L345" i="65"/>
  <c r="L339" i="65"/>
  <c r="L333" i="65"/>
  <c r="L325" i="65"/>
  <c r="L288" i="65"/>
  <c r="L377" i="65"/>
  <c r="L372" i="65"/>
  <c r="L320" i="65"/>
  <c r="L314" i="65"/>
  <c r="L283" i="65"/>
  <c r="L278" i="65"/>
  <c r="L409" i="65"/>
  <c r="L396" i="65"/>
  <c r="L367" i="65"/>
  <c r="L309" i="65"/>
  <c r="L362" i="65"/>
  <c r="L357" i="65"/>
  <c r="L304" i="65"/>
  <c r="L299" i="65"/>
  <c r="L394" i="65"/>
  <c r="L416" i="65"/>
  <c r="L292" i="65"/>
  <c r="L244" i="65"/>
  <c r="L239" i="65"/>
  <c r="L393" i="65"/>
  <c r="L347" i="65"/>
  <c r="L332" i="65"/>
  <c r="L289" i="65"/>
  <c r="L270" i="65"/>
  <c r="L234" i="65"/>
  <c r="L408" i="65"/>
  <c r="L388" i="65"/>
  <c r="L363" i="65"/>
  <c r="L359" i="65"/>
  <c r="L274" i="65"/>
  <c r="L265" i="65"/>
  <c r="L260" i="65"/>
  <c r="L229" i="65"/>
  <c r="L224" i="65"/>
  <c r="L398" i="65"/>
  <c r="L365" i="65"/>
  <c r="L343" i="65"/>
  <c r="L322" i="65"/>
  <c r="L319" i="65"/>
  <c r="L310" i="65"/>
  <c r="L307" i="65"/>
  <c r="L255" i="65"/>
  <c r="L219" i="65"/>
  <c r="L390" i="65"/>
  <c r="L386" i="65"/>
  <c r="L296" i="65"/>
  <c r="L250" i="65"/>
  <c r="L245" i="65"/>
  <c r="L341" i="65"/>
  <c r="L282" i="65"/>
  <c r="L395" i="65"/>
  <c r="L369" i="65"/>
  <c r="L413" i="65"/>
  <c r="L400" i="65"/>
  <c r="L375" i="65"/>
  <c r="L373" i="65"/>
  <c r="L352" i="65"/>
  <c r="L337" i="65"/>
  <c r="L305" i="65"/>
  <c r="L302" i="65"/>
  <c r="L328" i="65"/>
  <c r="L317" i="65"/>
  <c r="L313" i="65"/>
  <c r="L290" i="65"/>
  <c r="L279" i="65"/>
  <c r="L348" i="65"/>
  <c r="L364" i="65"/>
  <c r="L370" i="65"/>
  <c r="L368" i="65"/>
  <c r="L354" i="65"/>
  <c r="L327" i="65"/>
  <c r="L318" i="65"/>
  <c r="L311" i="65"/>
  <c r="L297" i="65"/>
  <c r="L403" i="65"/>
  <c r="L324" i="65"/>
  <c r="L221" i="65"/>
  <c r="L218" i="65"/>
  <c r="L308" i="65"/>
  <c r="L257" i="65"/>
  <c r="L254" i="65"/>
  <c r="L246" i="65"/>
  <c r="L243" i="65"/>
  <c r="L235" i="65"/>
  <c r="L232" i="65"/>
  <c r="L381" i="65"/>
  <c r="L350" i="65"/>
  <c r="L346" i="65"/>
  <c r="L268" i="65"/>
  <c r="L385" i="65"/>
  <c r="L326" i="65"/>
  <c r="L275" i="65"/>
  <c r="L294" i="65"/>
  <c r="L336" i="65"/>
  <c r="L329" i="65"/>
  <c r="L323" i="65"/>
  <c r="L230" i="65"/>
  <c r="L227" i="65"/>
  <c r="L216" i="65"/>
  <c r="L401" i="65"/>
  <c r="L281" i="65"/>
  <c r="L277" i="65"/>
  <c r="L273" i="65"/>
  <c r="L266" i="65"/>
  <c r="L263" i="65"/>
  <c r="L252" i="65"/>
  <c r="L249" i="65"/>
  <c r="L241" i="65"/>
  <c r="L238" i="65"/>
  <c r="L287" i="65"/>
  <c r="L271" i="65"/>
  <c r="L380" i="65"/>
  <c r="L360" i="65"/>
  <c r="L285" i="65"/>
  <c r="L342" i="65"/>
  <c r="L331" i="65"/>
  <c r="L236" i="65"/>
  <c r="L233" i="65"/>
  <c r="L225" i="65"/>
  <c r="L222" i="65"/>
  <c r="L399" i="65"/>
  <c r="L374" i="65"/>
  <c r="L349" i="65"/>
  <c r="L261" i="65"/>
  <c r="L258" i="65"/>
  <c r="L247" i="65"/>
  <c r="L269" i="65"/>
  <c r="L378" i="65"/>
  <c r="L414" i="65"/>
  <c r="L291" i="65"/>
  <c r="L406" i="65"/>
  <c r="L301" i="65"/>
  <c r="L338" i="65"/>
  <c r="L242" i="65"/>
  <c r="L231" i="65"/>
  <c r="L228" i="65"/>
  <c r="L220" i="65"/>
  <c r="L217" i="65"/>
  <c r="L404" i="65"/>
  <c r="L344" i="65"/>
  <c r="L303" i="65"/>
  <c r="L295" i="65"/>
  <c r="L251" i="65"/>
  <c r="L248" i="65"/>
  <c r="L240" i="65"/>
  <c r="L237" i="65"/>
  <c r="L226" i="65"/>
  <c r="L223" i="65"/>
  <c r="L358" i="65"/>
  <c r="L321" i="65"/>
  <c r="L262" i="65"/>
  <c r="L259" i="65"/>
  <c r="L286" i="65"/>
  <c r="L253" i="65"/>
  <c r="L306" i="65"/>
  <c r="L276" i="65"/>
  <c r="L284" i="65"/>
  <c r="L355" i="65"/>
  <c r="L334" i="65"/>
  <c r="L293" i="65"/>
  <c r="L267" i="65"/>
  <c r="L316" i="65"/>
  <c r="L215" i="65"/>
  <c r="L280" i="65"/>
  <c r="L272" i="65"/>
  <c r="L312" i="65"/>
  <c r="L300" i="65"/>
  <c r="L264" i="65"/>
  <c r="L383" i="65"/>
  <c r="L298" i="65"/>
  <c r="L256" i="65"/>
  <c r="M407" i="65"/>
  <c r="M402" i="65"/>
  <c r="M371" i="65"/>
  <c r="M366" i="65"/>
  <c r="M335" i="65"/>
  <c r="M330" i="65"/>
  <c r="M397" i="65"/>
  <c r="M361" i="65"/>
  <c r="M392" i="65"/>
  <c r="M387" i="65"/>
  <c r="M356" i="65"/>
  <c r="M351" i="65"/>
  <c r="M382" i="65"/>
  <c r="M346" i="65"/>
  <c r="M415" i="65"/>
  <c r="M379" i="65"/>
  <c r="M410" i="65"/>
  <c r="M405" i="65"/>
  <c r="M374" i="65"/>
  <c r="M369" i="65"/>
  <c r="M400" i="65"/>
  <c r="M377" i="65"/>
  <c r="M372" i="65"/>
  <c r="M320" i="65"/>
  <c r="M314" i="65"/>
  <c r="M283" i="65"/>
  <c r="M278" i="65"/>
  <c r="M409" i="65"/>
  <c r="M396" i="65"/>
  <c r="M367" i="65"/>
  <c r="M309" i="65"/>
  <c r="M273" i="65"/>
  <c r="M362" i="65"/>
  <c r="M357" i="65"/>
  <c r="M304" i="65"/>
  <c r="M299" i="65"/>
  <c r="M394" i="65"/>
  <c r="M294" i="65"/>
  <c r="M352" i="65"/>
  <c r="M326" i="65"/>
  <c r="M321" i="65"/>
  <c r="M403" i="65"/>
  <c r="M390" i="65"/>
  <c r="M416" i="65"/>
  <c r="M393" i="65"/>
  <c r="M347" i="65"/>
  <c r="M332" i="65"/>
  <c r="M289" i="65"/>
  <c r="M270" i="65"/>
  <c r="M234" i="65"/>
  <c r="M408" i="65"/>
  <c r="M388" i="65"/>
  <c r="M363" i="65"/>
  <c r="M359" i="65"/>
  <c r="M274" i="65"/>
  <c r="M265" i="65"/>
  <c r="M260" i="65"/>
  <c r="M229" i="65"/>
  <c r="M224" i="65"/>
  <c r="M411" i="65"/>
  <c r="M398" i="65"/>
  <c r="M384" i="65"/>
  <c r="M365" i="65"/>
  <c r="M343" i="65"/>
  <c r="M322" i="65"/>
  <c r="M319" i="65"/>
  <c r="M310" i="65"/>
  <c r="M307" i="65"/>
  <c r="M255" i="65"/>
  <c r="M219" i="65"/>
  <c r="M386" i="65"/>
  <c r="M296" i="65"/>
  <c r="M250" i="65"/>
  <c r="M245" i="65"/>
  <c r="M341" i="65"/>
  <c r="M282" i="65"/>
  <c r="M240" i="65"/>
  <c r="M395" i="65"/>
  <c r="M345" i="65"/>
  <c r="M286" i="65"/>
  <c r="M413" i="65"/>
  <c r="M375" i="65"/>
  <c r="M373" i="65"/>
  <c r="M337" i="65"/>
  <c r="M305" i="65"/>
  <c r="M302" i="65"/>
  <c r="M328" i="65"/>
  <c r="M325" i="65"/>
  <c r="M317" i="65"/>
  <c r="M313" i="65"/>
  <c r="M339" i="65"/>
  <c r="M385" i="65"/>
  <c r="M383" i="65"/>
  <c r="M412" i="65"/>
  <c r="M399" i="65"/>
  <c r="M370" i="65"/>
  <c r="M368" i="65"/>
  <c r="M404" i="65"/>
  <c r="M406" i="65"/>
  <c r="M391" i="65"/>
  <c r="M318" i="65"/>
  <c r="M311" i="65"/>
  <c r="M297" i="65"/>
  <c r="M290" i="65"/>
  <c r="M288" i="65"/>
  <c r="M340" i="65"/>
  <c r="M333" i="65"/>
  <c r="M324" i="65"/>
  <c r="M221" i="65"/>
  <c r="M218" i="65"/>
  <c r="M233" i="65"/>
  <c r="M308" i="65"/>
  <c r="M257" i="65"/>
  <c r="M254" i="65"/>
  <c r="M246" i="65"/>
  <c r="M243" i="65"/>
  <c r="M235" i="65"/>
  <c r="M232" i="65"/>
  <c r="M381" i="65"/>
  <c r="M350" i="65"/>
  <c r="M268" i="65"/>
  <c r="M376" i="65"/>
  <c r="M279" i="65"/>
  <c r="M275" i="65"/>
  <c r="M331" i="65"/>
  <c r="M236" i="65"/>
  <c r="M225" i="65"/>
  <c r="M222" i="65"/>
  <c r="M336" i="65"/>
  <c r="M329" i="65"/>
  <c r="M323" i="65"/>
  <c r="M230" i="65"/>
  <c r="M227" i="65"/>
  <c r="M216" i="65"/>
  <c r="M401" i="65"/>
  <c r="M292" i="65"/>
  <c r="M281" i="65"/>
  <c r="M277" i="65"/>
  <c r="M266" i="65"/>
  <c r="M263" i="65"/>
  <c r="M252" i="65"/>
  <c r="M249" i="65"/>
  <c r="M241" i="65"/>
  <c r="M238" i="65"/>
  <c r="M287" i="65"/>
  <c r="M271" i="65"/>
  <c r="M380" i="65"/>
  <c r="M360" i="65"/>
  <c r="M353" i="65"/>
  <c r="M285" i="65"/>
  <c r="M349" i="65"/>
  <c r="M261" i="65"/>
  <c r="M258" i="65"/>
  <c r="M247" i="65"/>
  <c r="M244" i="65"/>
  <c r="M269" i="65"/>
  <c r="M414" i="65"/>
  <c r="M364" i="65"/>
  <c r="M291" i="65"/>
  <c r="M316" i="65"/>
  <c r="M301" i="65"/>
  <c r="M338" i="65"/>
  <c r="M242" i="65"/>
  <c r="M239" i="65"/>
  <c r="M231" i="65"/>
  <c r="M228" i="65"/>
  <c r="M220" i="65"/>
  <c r="M217" i="65"/>
  <c r="M378" i="65"/>
  <c r="M348" i="65"/>
  <c r="M293" i="65"/>
  <c r="M284" i="65"/>
  <c r="M280" i="65"/>
  <c r="M276" i="65"/>
  <c r="M267" i="65"/>
  <c r="M264" i="65"/>
  <c r="M256" i="65"/>
  <c r="M253" i="65"/>
  <c r="M358" i="65"/>
  <c r="M262" i="65"/>
  <c r="M259" i="65"/>
  <c r="M389" i="65"/>
  <c r="M354" i="65"/>
  <c r="M327" i="65"/>
  <c r="M306" i="65"/>
  <c r="M237" i="65"/>
  <c r="M355" i="65"/>
  <c r="M334" i="65"/>
  <c r="M295" i="65"/>
  <c r="M223" i="65"/>
  <c r="M248" i="65"/>
  <c r="M215" i="65"/>
  <c r="M303" i="65"/>
  <c r="M312" i="65"/>
  <c r="M300" i="65"/>
  <c r="M272" i="65"/>
  <c r="M342" i="65"/>
  <c r="M226" i="65"/>
  <c r="M298" i="65"/>
  <c r="M251" i="65"/>
  <c r="M344" i="65"/>
  <c r="AA427" i="65"/>
  <c r="U27" i="21" s="1"/>
  <c r="X427" i="65"/>
  <c r="R27" i="21" s="1"/>
  <c r="W427" i="65"/>
  <c r="Q27" i="21" s="1"/>
  <c r="V427" i="65"/>
  <c r="P27" i="21" s="1"/>
  <c r="U427" i="65"/>
  <c r="O27" i="21" s="1"/>
  <c r="T427" i="65"/>
  <c r="N27" i="21" s="1"/>
  <c r="S427" i="65"/>
  <c r="M27" i="21" s="1"/>
  <c r="R427" i="65"/>
  <c r="L27" i="21" s="1"/>
  <c r="Q427" i="65"/>
  <c r="K27" i="21" s="1"/>
  <c r="P427" i="65"/>
  <c r="J27" i="21" s="1"/>
  <c r="O427" i="65"/>
  <c r="I27" i="21" s="1"/>
  <c r="N427" i="65"/>
  <c r="H27" i="21" s="1"/>
  <c r="M427" i="65"/>
  <c r="G27" i="21" s="1"/>
  <c r="K427" i="65"/>
  <c r="E27" i="21" s="1"/>
  <c r="I427" i="65"/>
  <c r="C27" i="21" s="1"/>
  <c r="AB427" i="65"/>
  <c r="V27" i="21" s="1"/>
  <c r="J427" i="65"/>
  <c r="D27" i="21" s="1"/>
  <c r="Z427" i="65"/>
  <c r="T27" i="21" s="1"/>
  <c r="L427" i="65"/>
  <c r="F27" i="21" s="1"/>
  <c r="Y427" i="65"/>
  <c r="S27" i="21" s="1"/>
  <c r="T451" i="65"/>
  <c r="N51" i="21" s="1"/>
  <c r="Z37" i="74" s="1"/>
  <c r="S451" i="65"/>
  <c r="M51" i="21" s="1"/>
  <c r="Y37" i="74" s="1"/>
  <c r="V451" i="65"/>
  <c r="P51" i="21" s="1"/>
  <c r="AB37" i="74" s="1"/>
  <c r="R451" i="65"/>
  <c r="L51" i="21" s="1"/>
  <c r="X37" i="74" s="1"/>
  <c r="Q451" i="65"/>
  <c r="K51" i="21" s="1"/>
  <c r="W37" i="74" s="1"/>
  <c r="P451" i="65"/>
  <c r="J51" i="21" s="1"/>
  <c r="V37" i="74" s="1"/>
  <c r="O451" i="65"/>
  <c r="I51" i="21" s="1"/>
  <c r="U37" i="74" s="1"/>
  <c r="W451" i="65"/>
  <c r="Q51" i="21" s="1"/>
  <c r="AC37" i="74" s="1"/>
  <c r="N451" i="65"/>
  <c r="H51" i="21" s="1"/>
  <c r="T37" i="74" s="1"/>
  <c r="U451" i="65"/>
  <c r="O51" i="21" s="1"/>
  <c r="AA37" i="74" s="1"/>
  <c r="AA451" i="65"/>
  <c r="U51" i="21" s="1"/>
  <c r="AG37" i="74" s="1"/>
  <c r="AB451" i="65"/>
  <c r="V51" i="21" s="1"/>
  <c r="AH37" i="74" s="1"/>
  <c r="J451" i="65"/>
  <c r="D51" i="21" s="1"/>
  <c r="P37" i="74" s="1"/>
  <c r="Y451" i="65"/>
  <c r="S51" i="21" s="1"/>
  <c r="AE37" i="74" s="1"/>
  <c r="M451" i="65"/>
  <c r="G51" i="21" s="1"/>
  <c r="S37" i="74" s="1"/>
  <c r="X451" i="65"/>
  <c r="R51" i="21" s="1"/>
  <c r="AD37" i="74" s="1"/>
  <c r="L451" i="65"/>
  <c r="F51" i="21" s="1"/>
  <c r="R37" i="74" s="1"/>
  <c r="K451" i="65"/>
  <c r="E51" i="21" s="1"/>
  <c r="Q37" i="74" s="1"/>
  <c r="I451" i="65"/>
  <c r="C51" i="21" s="1"/>
  <c r="O37" i="74" s="1"/>
  <c r="Z451" i="65"/>
  <c r="T51" i="21" s="1"/>
  <c r="AF37" i="74" s="1"/>
  <c r="L455" i="65"/>
  <c r="F55" i="21" s="1"/>
  <c r="R41" i="74" s="1"/>
  <c r="K455" i="65"/>
  <c r="E55" i="21" s="1"/>
  <c r="Q41" i="74" s="1"/>
  <c r="J455" i="65"/>
  <c r="D55" i="21" s="1"/>
  <c r="P41" i="74" s="1"/>
  <c r="AB455" i="65"/>
  <c r="V55" i="21" s="1"/>
  <c r="AH41" i="74" s="1"/>
  <c r="AA455" i="65"/>
  <c r="U55" i="21" s="1"/>
  <c r="AG41" i="74" s="1"/>
  <c r="Z455" i="65"/>
  <c r="T55" i="21" s="1"/>
  <c r="AF41" i="74" s="1"/>
  <c r="I455" i="65"/>
  <c r="C55" i="21" s="1"/>
  <c r="O41" i="74" s="1"/>
  <c r="N455" i="65"/>
  <c r="H55" i="21" s="1"/>
  <c r="T41" i="74" s="1"/>
  <c r="U455" i="65"/>
  <c r="O55" i="21" s="1"/>
  <c r="AA41" i="74" s="1"/>
  <c r="T455" i="65"/>
  <c r="N55" i="21" s="1"/>
  <c r="Z41" i="74" s="1"/>
  <c r="S455" i="65"/>
  <c r="M55" i="21" s="1"/>
  <c r="Y41" i="74" s="1"/>
  <c r="M455" i="65"/>
  <c r="G55" i="21" s="1"/>
  <c r="S41" i="74" s="1"/>
  <c r="Q455" i="65"/>
  <c r="K55" i="21" s="1"/>
  <c r="W41" i="74" s="1"/>
  <c r="Y455" i="65"/>
  <c r="S55" i="21" s="1"/>
  <c r="AE41" i="74" s="1"/>
  <c r="O455" i="65"/>
  <c r="I55" i="21" s="1"/>
  <c r="U41" i="74" s="1"/>
  <c r="X455" i="65"/>
  <c r="R55" i="21" s="1"/>
  <c r="AD41" i="74" s="1"/>
  <c r="P455" i="65"/>
  <c r="J55" i="21" s="1"/>
  <c r="V41" i="74" s="1"/>
  <c r="W455" i="65"/>
  <c r="Q55" i="21" s="1"/>
  <c r="AC41" i="74" s="1"/>
  <c r="V455" i="65"/>
  <c r="P55" i="21" s="1"/>
  <c r="AB41" i="74" s="1"/>
  <c r="R455" i="65"/>
  <c r="L55" i="21" s="1"/>
  <c r="X41" i="74" s="1"/>
  <c r="E431" i="65"/>
  <c r="I425" i="65"/>
  <c r="C25" i="21" s="1"/>
  <c r="E425" i="65"/>
  <c r="X425" i="65" s="1"/>
  <c r="R25" i="21" s="1"/>
  <c r="N470" i="65"/>
  <c r="H70" i="21" s="1"/>
  <c r="Y459" i="65"/>
  <c r="S59" i="21" s="1"/>
  <c r="AE45" i="74" s="1"/>
  <c r="AB463" i="65"/>
  <c r="V63" i="21" s="1"/>
  <c r="AH49" i="74" s="1"/>
  <c r="J423" i="65"/>
  <c r="D23" i="21" s="1"/>
  <c r="P459" i="65"/>
  <c r="J59" i="21" s="1"/>
  <c r="V45" i="74" s="1"/>
  <c r="X458" i="65"/>
  <c r="R58" i="21" s="1"/>
  <c r="O463" i="65"/>
  <c r="I63" i="21" s="1"/>
  <c r="U49" i="74" s="1"/>
  <c r="L462" i="65"/>
  <c r="F62" i="21" s="1"/>
  <c r="R48" i="74" s="1"/>
  <c r="O470" i="65"/>
  <c r="I70" i="21" s="1"/>
  <c r="U56" i="74" s="1"/>
  <c r="J462" i="65"/>
  <c r="D62" i="21" s="1"/>
  <c r="P48" i="74" s="1"/>
  <c r="E445" i="65"/>
  <c r="W463" i="65"/>
  <c r="Q63" i="21" s="1"/>
  <c r="AC49" i="74" s="1"/>
  <c r="K423" i="65"/>
  <c r="E23" i="21" s="1"/>
  <c r="V422" i="65"/>
  <c r="P22" i="21" s="1"/>
  <c r="M462" i="65"/>
  <c r="G62" i="21" s="1"/>
  <c r="S48" i="74" s="1"/>
  <c r="P470" i="65"/>
  <c r="J70" i="21" s="1"/>
  <c r="V56" i="74" s="1"/>
  <c r="T463" i="65"/>
  <c r="N63" i="21" s="1"/>
  <c r="Z49" i="74" s="1"/>
  <c r="N21" i="13"/>
  <c r="N7" i="15"/>
  <c r="N18" i="15" s="1"/>
  <c r="E433" i="65"/>
  <c r="Y463" i="65"/>
  <c r="S63" i="21" s="1"/>
  <c r="L423" i="65"/>
  <c r="F23" i="21" s="1"/>
  <c r="N462" i="65"/>
  <c r="H62" i="21" s="1"/>
  <c r="T48" i="74" s="1"/>
  <c r="S470" i="65"/>
  <c r="M70" i="21" s="1"/>
  <c r="Y56" i="74" s="1"/>
  <c r="U463" i="65"/>
  <c r="O63" i="21" s="1"/>
  <c r="AA49" i="74" s="1"/>
  <c r="Y428" i="65"/>
  <c r="S28" i="21" s="1"/>
  <c r="T428" i="65"/>
  <c r="N28" i="21" s="1"/>
  <c r="M428" i="65"/>
  <c r="G28" i="21" s="1"/>
  <c r="K428" i="65"/>
  <c r="E28" i="21" s="1"/>
  <c r="AA428" i="65"/>
  <c r="U28" i="21" s="1"/>
  <c r="N428" i="65"/>
  <c r="H28" i="21" s="1"/>
  <c r="L428" i="65"/>
  <c r="F28" i="21" s="1"/>
  <c r="E428" i="65"/>
  <c r="E478" i="65"/>
  <c r="L478" i="65" s="1"/>
  <c r="F78" i="21" s="1"/>
  <c r="R64" i="74" s="1"/>
  <c r="V478" i="65"/>
  <c r="P78" i="21" s="1"/>
  <c r="AB64" i="74" s="1"/>
  <c r="T478" i="65"/>
  <c r="N78" i="21" s="1"/>
  <c r="Z64" i="74" s="1"/>
  <c r="R478" i="65"/>
  <c r="L78" i="21" s="1"/>
  <c r="X64" i="74" s="1"/>
  <c r="O478" i="65"/>
  <c r="I78" i="21" s="1"/>
  <c r="U64" i="74" s="1"/>
  <c r="N478" i="65"/>
  <c r="H78" i="21" s="1"/>
  <c r="T64" i="74" s="1"/>
  <c r="M478" i="65"/>
  <c r="G78" i="21" s="1"/>
  <c r="S64" i="74" s="1"/>
  <c r="I478" i="65"/>
  <c r="C78" i="21" s="1"/>
  <c r="O64" i="74" s="1"/>
  <c r="AB478" i="65"/>
  <c r="V78" i="21" s="1"/>
  <c r="AH64" i="74" s="1"/>
  <c r="AA478" i="65"/>
  <c r="U78" i="21" s="1"/>
  <c r="Z478" i="65"/>
  <c r="T78" i="21" s="1"/>
  <c r="AF64" i="74" s="1"/>
  <c r="Z463" i="65"/>
  <c r="T63" i="21" s="1"/>
  <c r="AF49" i="74" s="1"/>
  <c r="M423" i="65"/>
  <c r="G23" i="21" s="1"/>
  <c r="Q476" i="65"/>
  <c r="K76" i="21" s="1"/>
  <c r="O462" i="65"/>
  <c r="I62" i="21" s="1"/>
  <c r="U48" i="74" s="1"/>
  <c r="U470" i="65"/>
  <c r="O70" i="21" s="1"/>
  <c r="AA56" i="74" s="1"/>
  <c r="E474" i="65"/>
  <c r="Y474" i="65"/>
  <c r="S74" i="21" s="1"/>
  <c r="AE60" i="74" s="1"/>
  <c r="M474" i="65"/>
  <c r="G74" i="21" s="1"/>
  <c r="S60" i="74" s="1"/>
  <c r="L474" i="65"/>
  <c r="F74" i="21" s="1"/>
  <c r="R60" i="74" s="1"/>
  <c r="J474" i="65"/>
  <c r="D74" i="21" s="1"/>
  <c r="P60" i="74" s="1"/>
  <c r="Z423" i="65"/>
  <c r="T23" i="21" s="1"/>
  <c r="AA463" i="65"/>
  <c r="U63" i="21" s="1"/>
  <c r="AG49" i="74" s="1"/>
  <c r="N423" i="65"/>
  <c r="H23" i="21" s="1"/>
  <c r="P479" i="65"/>
  <c r="J79" i="21" s="1"/>
  <c r="V65" i="74" s="1"/>
  <c r="S476" i="65"/>
  <c r="M76" i="21" s="1"/>
  <c r="Y62" i="74" s="1"/>
  <c r="I429" i="65"/>
  <c r="C29" i="21" s="1"/>
  <c r="P462" i="65"/>
  <c r="J62" i="21" s="1"/>
  <c r="V48" i="74" s="1"/>
  <c r="Q470" i="65"/>
  <c r="K70" i="21" s="1"/>
  <c r="W56" i="74" s="1"/>
  <c r="E430" i="65"/>
  <c r="V430" i="65" s="1"/>
  <c r="P30" i="21" s="1"/>
  <c r="AB430" i="65"/>
  <c r="V30" i="21" s="1"/>
  <c r="M430" i="65"/>
  <c r="G30" i="21" s="1"/>
  <c r="E426" i="65"/>
  <c r="M426" i="65" s="1"/>
  <c r="G26" i="21" s="1"/>
  <c r="J476" i="65"/>
  <c r="D76" i="21" s="1"/>
  <c r="P62" i="74" s="1"/>
  <c r="K462" i="65"/>
  <c r="E62" i="21" s="1"/>
  <c r="Q48" i="74" s="1"/>
  <c r="G21" i="13"/>
  <c r="G7" i="15"/>
  <c r="G18" i="15" s="1"/>
  <c r="AA422" i="65"/>
  <c r="U22" i="21" s="1"/>
  <c r="O423" i="65"/>
  <c r="I23" i="21" s="1"/>
  <c r="I458" i="65"/>
  <c r="C58" i="21" s="1"/>
  <c r="O44" i="74" s="1"/>
  <c r="L476" i="65"/>
  <c r="F76" i="21" s="1"/>
  <c r="R62" i="74" s="1"/>
  <c r="Q462" i="65"/>
  <c r="K62" i="21" s="1"/>
  <c r="W48" i="74" s="1"/>
  <c r="R470" i="65"/>
  <c r="L70" i="21" s="1"/>
  <c r="X56" i="74" s="1"/>
  <c r="J470" i="65"/>
  <c r="D70" i="21" s="1"/>
  <c r="P56" i="74" s="1"/>
  <c r="I463" i="65"/>
  <c r="C63" i="21" s="1"/>
  <c r="O49" i="74" s="1"/>
  <c r="E466" i="65"/>
  <c r="U466" i="65" s="1"/>
  <c r="O66" i="21" s="1"/>
  <c r="AA52" i="74" s="1"/>
  <c r="AB422" i="65"/>
  <c r="V22" i="21" s="1"/>
  <c r="E477" i="65"/>
  <c r="K477" i="65" s="1"/>
  <c r="E77" i="21" s="1"/>
  <c r="Q63" i="74" s="1"/>
  <c r="AA458" i="65"/>
  <c r="U58" i="21" s="1"/>
  <c r="AG44" i="74" s="1"/>
  <c r="P476" i="65"/>
  <c r="J76" i="21" s="1"/>
  <c r="V62" i="74" s="1"/>
  <c r="R462" i="65"/>
  <c r="L62" i="21" s="1"/>
  <c r="X48" i="74" s="1"/>
  <c r="T470" i="65"/>
  <c r="N70" i="21" s="1"/>
  <c r="Z56" i="74" s="1"/>
  <c r="E464" i="65"/>
  <c r="O464" i="65" s="1"/>
  <c r="I64" i="21" s="1"/>
  <c r="U50" i="74" s="1"/>
  <c r="Q464" i="65"/>
  <c r="K64" i="21" s="1"/>
  <c r="W50" i="74" s="1"/>
  <c r="U464" i="65"/>
  <c r="O64" i="21" s="1"/>
  <c r="AA50" i="74" s="1"/>
  <c r="E475" i="65"/>
  <c r="W475" i="65" s="1"/>
  <c r="Q75" i="21" s="1"/>
  <c r="AC61" i="74" s="1"/>
  <c r="J475" i="65"/>
  <c r="D75" i="21" s="1"/>
  <c r="P61" i="74" s="1"/>
  <c r="Q475" i="65"/>
  <c r="K75" i="21" s="1"/>
  <c r="W61" i="74" s="1"/>
  <c r="P475" i="65"/>
  <c r="J75" i="21" s="1"/>
  <c r="V61" i="74" s="1"/>
  <c r="M475" i="65"/>
  <c r="G75" i="21" s="1"/>
  <c r="S61" i="74" s="1"/>
  <c r="R476" i="65"/>
  <c r="L76" i="21" s="1"/>
  <c r="X62" i="74" s="1"/>
  <c r="S462" i="65"/>
  <c r="M62" i="21" s="1"/>
  <c r="V470" i="65"/>
  <c r="P70" i="21" s="1"/>
  <c r="AB56" i="74" s="1"/>
  <c r="E460" i="65"/>
  <c r="C21" i="13"/>
  <c r="C7" i="15"/>
  <c r="C18" i="15" s="1"/>
  <c r="I422" i="65"/>
  <c r="C22" i="21" s="1"/>
  <c r="E473" i="65"/>
  <c r="O473" i="65" s="1"/>
  <c r="I73" i="21" s="1"/>
  <c r="U59" i="74" s="1"/>
  <c r="J458" i="65"/>
  <c r="D58" i="21" s="1"/>
  <c r="P44" i="74" s="1"/>
  <c r="T476" i="65"/>
  <c r="N76" i="21" s="1"/>
  <c r="Z62" i="74" s="1"/>
  <c r="I462" i="65"/>
  <c r="C62" i="21" s="1"/>
  <c r="O48" i="74" s="1"/>
  <c r="T462" i="65"/>
  <c r="N62" i="21" s="1"/>
  <c r="Z48" i="74" s="1"/>
  <c r="W470" i="65"/>
  <c r="Q70" i="21" s="1"/>
  <c r="AC56" i="74" s="1"/>
  <c r="X463" i="65"/>
  <c r="R63" i="21" s="1"/>
  <c r="AD49" i="74" s="1"/>
  <c r="K459" i="65"/>
  <c r="E59" i="21" s="1"/>
  <c r="Q45" i="74" s="1"/>
  <c r="K458" i="65"/>
  <c r="E58" i="21" s="1"/>
  <c r="Q44" i="74" s="1"/>
  <c r="U476" i="65"/>
  <c r="O76" i="21" s="1"/>
  <c r="AA62" i="74" s="1"/>
  <c r="V462" i="65"/>
  <c r="P62" i="21" s="1"/>
  <c r="AB48" i="74" s="1"/>
  <c r="X470" i="65"/>
  <c r="R70" i="21" s="1"/>
  <c r="V463" i="65"/>
  <c r="P63" i="21" s="1"/>
  <c r="AB49" i="74" s="1"/>
  <c r="E454" i="65"/>
  <c r="Q454" i="65" s="1"/>
  <c r="K54" i="21" s="1"/>
  <c r="W40" i="74" s="1"/>
  <c r="AA454" i="65"/>
  <c r="U54" i="21" s="1"/>
  <c r="AG40" i="74" s="1"/>
  <c r="Z454" i="65"/>
  <c r="T54" i="21" s="1"/>
  <c r="AF40" i="74" s="1"/>
  <c r="Y454" i="65"/>
  <c r="S54" i="21" s="1"/>
  <c r="AE40" i="74" s="1"/>
  <c r="X454" i="65"/>
  <c r="R54" i="21" s="1"/>
  <c r="AD40" i="74" s="1"/>
  <c r="U424" i="65"/>
  <c r="O24" i="21" s="1"/>
  <c r="S424" i="65"/>
  <c r="M24" i="21" s="1"/>
  <c r="E424" i="65"/>
  <c r="O424" i="65" s="1"/>
  <c r="I24" i="21" s="1"/>
  <c r="X424" i="65"/>
  <c r="R24" i="21" s="1"/>
  <c r="W424" i="65"/>
  <c r="Q24" i="21" s="1"/>
  <c r="L459" i="65"/>
  <c r="F59" i="21" s="1"/>
  <c r="R45" i="74" s="1"/>
  <c r="K422" i="65"/>
  <c r="E22" i="21" s="1"/>
  <c r="E467" i="65"/>
  <c r="AB467" i="65" s="1"/>
  <c r="V67" i="21" s="1"/>
  <c r="AH53" i="74" s="1"/>
  <c r="T423" i="65"/>
  <c r="N23" i="21" s="1"/>
  <c r="T479" i="65"/>
  <c r="N79" i="21" s="1"/>
  <c r="Z65" i="74" s="1"/>
  <c r="L458" i="65"/>
  <c r="F58" i="21" s="1"/>
  <c r="R44" i="74" s="1"/>
  <c r="V476" i="65"/>
  <c r="P76" i="21" s="1"/>
  <c r="AB62" i="74" s="1"/>
  <c r="M429" i="65"/>
  <c r="G29" i="21" s="1"/>
  <c r="U462" i="65"/>
  <c r="O62" i="21" s="1"/>
  <c r="AA48" i="74" s="1"/>
  <c r="Y470" i="65"/>
  <c r="S70" i="21" s="1"/>
  <c r="K21" i="13"/>
  <c r="K7" i="15"/>
  <c r="K18" i="15" s="1"/>
  <c r="E450" i="65"/>
  <c r="L450" i="65" s="1"/>
  <c r="F50" i="21" s="1"/>
  <c r="R36" i="74" s="1"/>
  <c r="S450" i="65"/>
  <c r="M50" i="21" s="1"/>
  <c r="Y36" i="74" s="1"/>
  <c r="N459" i="65"/>
  <c r="H59" i="21" s="1"/>
  <c r="T45" i="74" s="1"/>
  <c r="L422" i="65"/>
  <c r="F22" i="21" s="1"/>
  <c r="E465" i="65"/>
  <c r="M463" i="65"/>
  <c r="G63" i="21" s="1"/>
  <c r="S49" i="74" s="1"/>
  <c r="U479" i="65"/>
  <c r="O79" i="21" s="1"/>
  <c r="AA65" i="74" s="1"/>
  <c r="N458" i="65"/>
  <c r="H58" i="21" s="1"/>
  <c r="T44" i="74" s="1"/>
  <c r="W476" i="65"/>
  <c r="Q76" i="21" s="1"/>
  <c r="AC62" i="74" s="1"/>
  <c r="N443" i="65"/>
  <c r="H43" i="21" s="1"/>
  <c r="T29" i="74" s="1"/>
  <c r="O429" i="65"/>
  <c r="I29" i="21" s="1"/>
  <c r="W462" i="65"/>
  <c r="Q62" i="21" s="1"/>
  <c r="AC48" i="74" s="1"/>
  <c r="I470" i="65"/>
  <c r="C70" i="21" s="1"/>
  <c r="O56" i="74" s="1"/>
  <c r="E448" i="65"/>
  <c r="N448" i="65" s="1"/>
  <c r="H48" i="21" s="1"/>
  <c r="T34" i="74" s="1"/>
  <c r="AA448" i="65"/>
  <c r="U48" i="21" s="1"/>
  <c r="AG34" i="74" s="1"/>
  <c r="W448" i="65"/>
  <c r="Q48" i="21" s="1"/>
  <c r="AC34" i="74" s="1"/>
  <c r="U448" i="65"/>
  <c r="O48" i="21" s="1"/>
  <c r="AA34" i="74" s="1"/>
  <c r="R448" i="65"/>
  <c r="L48" i="21" s="1"/>
  <c r="X34" i="74" s="1"/>
  <c r="T448" i="65"/>
  <c r="N48" i="21" s="1"/>
  <c r="Z34" i="74" s="1"/>
  <c r="T459" i="65"/>
  <c r="N59" i="21" s="1"/>
  <c r="Z45" i="74" s="1"/>
  <c r="F21" i="13"/>
  <c r="F7" i="15"/>
  <c r="F18" i="15" s="1"/>
  <c r="M422" i="65"/>
  <c r="G22" i="21" s="1"/>
  <c r="E461" i="65"/>
  <c r="I461" i="65" s="1"/>
  <c r="C61" i="21" s="1"/>
  <c r="O47" i="74" s="1"/>
  <c r="Z461" i="65"/>
  <c r="T61" i="21" s="1"/>
  <c r="AF47" i="74" s="1"/>
  <c r="Y461" i="65"/>
  <c r="S61" i="21" s="1"/>
  <c r="AE47" i="74" s="1"/>
  <c r="X422" i="65"/>
  <c r="R22" i="21" s="1"/>
  <c r="V479" i="65"/>
  <c r="P79" i="21" s="1"/>
  <c r="AB65" i="74" s="1"/>
  <c r="R458" i="65"/>
  <c r="L58" i="21" s="1"/>
  <c r="X44" i="74" s="1"/>
  <c r="X476" i="65"/>
  <c r="R76" i="21" s="1"/>
  <c r="AD62" i="74" s="1"/>
  <c r="O443" i="65"/>
  <c r="I43" i="21" s="1"/>
  <c r="U29" i="74" s="1"/>
  <c r="Q429" i="65"/>
  <c r="K29" i="21" s="1"/>
  <c r="X462" i="65"/>
  <c r="R62" i="21" s="1"/>
  <c r="AD48" i="74" s="1"/>
  <c r="K470" i="65"/>
  <c r="E70" i="21" s="1"/>
  <c r="Q56" i="74" s="1"/>
  <c r="E446" i="65"/>
  <c r="P446" i="65" s="1"/>
  <c r="J46" i="21" s="1"/>
  <c r="V32" i="74" s="1"/>
  <c r="U459" i="65"/>
  <c r="O59" i="21" s="1"/>
  <c r="AA45" i="74" s="1"/>
  <c r="K463" i="65"/>
  <c r="E63" i="21" s="1"/>
  <c r="Q49" i="74" s="1"/>
  <c r="N422" i="65"/>
  <c r="H22" i="21" s="1"/>
  <c r="E453" i="65"/>
  <c r="K453" i="65" s="1"/>
  <c r="E53" i="21" s="1"/>
  <c r="Q39" i="74" s="1"/>
  <c r="Z453" i="65"/>
  <c r="T53" i="21" s="1"/>
  <c r="AF39" i="74" s="1"/>
  <c r="E472" i="65"/>
  <c r="Z472" i="65" s="1"/>
  <c r="T72" i="21" s="1"/>
  <c r="AF58" i="74" s="1"/>
  <c r="W479" i="65"/>
  <c r="Q79" i="21" s="1"/>
  <c r="AC65" i="74" s="1"/>
  <c r="S458" i="65"/>
  <c r="M58" i="21" s="1"/>
  <c r="Y44" i="74" s="1"/>
  <c r="Y476" i="65"/>
  <c r="S76" i="21" s="1"/>
  <c r="AE62" i="74" s="1"/>
  <c r="P443" i="65"/>
  <c r="J43" i="21" s="1"/>
  <c r="V29" i="74" s="1"/>
  <c r="R429" i="65"/>
  <c r="L29" i="21" s="1"/>
  <c r="Y462" i="65"/>
  <c r="S62" i="21" s="1"/>
  <c r="AE48" i="74" s="1"/>
  <c r="L470" i="65"/>
  <c r="F70" i="21" s="1"/>
  <c r="R56" i="74" s="1"/>
  <c r="J21" i="13"/>
  <c r="J7" i="15"/>
  <c r="J18" i="15" s="1"/>
  <c r="L21" i="13"/>
  <c r="L7" i="15"/>
  <c r="L18" i="15" s="1"/>
  <c r="V459" i="65"/>
  <c r="P59" i="21" s="1"/>
  <c r="AB45" i="74" s="1"/>
  <c r="E444" i="65"/>
  <c r="L463" i="65"/>
  <c r="F63" i="21" s="1"/>
  <c r="R49" i="74" s="1"/>
  <c r="O422" i="65"/>
  <c r="I22" i="21" s="1"/>
  <c r="E449" i="65"/>
  <c r="AB449" i="65" s="1"/>
  <c r="V49" i="21" s="1"/>
  <c r="AH35" i="74" s="1"/>
  <c r="U422" i="65"/>
  <c r="O22" i="21" s="1"/>
  <c r="X479" i="65"/>
  <c r="R79" i="21" s="1"/>
  <c r="AD65" i="74" s="1"/>
  <c r="T458" i="65"/>
  <c r="N58" i="21" s="1"/>
  <c r="Z44" i="74" s="1"/>
  <c r="Z476" i="65"/>
  <c r="T76" i="21" s="1"/>
  <c r="AF62" i="74" s="1"/>
  <c r="Q443" i="65"/>
  <c r="K43" i="21" s="1"/>
  <c r="W29" i="74" s="1"/>
  <c r="S429" i="65"/>
  <c r="M29" i="21" s="1"/>
  <c r="AB462" i="65"/>
  <c r="V62" i="21" s="1"/>
  <c r="AH48" i="74" s="1"/>
  <c r="M470" i="65"/>
  <c r="G70" i="21" s="1"/>
  <c r="S56" i="74" s="1"/>
  <c r="E442" i="65"/>
  <c r="L442" i="65" s="1"/>
  <c r="F42" i="21" s="1"/>
  <c r="R28" i="74" s="1"/>
  <c r="W459" i="65"/>
  <c r="Q59" i="21" s="1"/>
  <c r="AC45" i="74" s="1"/>
  <c r="Y423" i="65"/>
  <c r="S23" i="21" s="1"/>
  <c r="N463" i="65"/>
  <c r="H63" i="21" s="1"/>
  <c r="T49" i="74" s="1"/>
  <c r="P422" i="65"/>
  <c r="J22" i="21" s="1"/>
  <c r="E447" i="65"/>
  <c r="J459" i="65"/>
  <c r="D59" i="21" s="1"/>
  <c r="P45" i="74" s="1"/>
  <c r="Y479" i="65"/>
  <c r="S79" i="21" s="1"/>
  <c r="AE65" i="74" s="1"/>
  <c r="U458" i="65"/>
  <c r="O58" i="21" s="1"/>
  <c r="AA44" i="74" s="1"/>
  <c r="AA476" i="65"/>
  <c r="U76" i="21" s="1"/>
  <c r="AG62" i="74" s="1"/>
  <c r="R443" i="65"/>
  <c r="L43" i="21" s="1"/>
  <c r="X29" i="74" s="1"/>
  <c r="T429" i="65"/>
  <c r="N29" i="21" s="1"/>
  <c r="I459" i="65"/>
  <c r="C59" i="21" s="1"/>
  <c r="O45" i="74" s="1"/>
  <c r="Z470" i="65"/>
  <c r="T70" i="21" s="1"/>
  <c r="E440" i="65"/>
  <c r="Q440" i="65" s="1"/>
  <c r="K40" i="21" s="1"/>
  <c r="W26" i="74" s="1"/>
  <c r="S440" i="65"/>
  <c r="M40" i="21" s="1"/>
  <c r="Y26" i="74" s="1"/>
  <c r="M21" i="13"/>
  <c r="M7" i="15"/>
  <c r="M18" i="15" s="1"/>
  <c r="X459" i="65"/>
  <c r="R59" i="21" s="1"/>
  <c r="AD45" i="74" s="1"/>
  <c r="P463" i="65"/>
  <c r="J63" i="21" s="1"/>
  <c r="V49" i="74" s="1"/>
  <c r="Q422" i="65"/>
  <c r="K22" i="21" s="1"/>
  <c r="E441" i="65"/>
  <c r="Z441" i="65" s="1"/>
  <c r="T41" i="21" s="1"/>
  <c r="AF27" i="74" s="1"/>
  <c r="T422" i="65"/>
  <c r="N22" i="21" s="1"/>
  <c r="AA479" i="65"/>
  <c r="U79" i="21" s="1"/>
  <c r="AG65" i="74" s="1"/>
  <c r="V458" i="65"/>
  <c r="P58" i="21" s="1"/>
  <c r="AB44" i="74" s="1"/>
  <c r="AB476" i="65"/>
  <c r="V76" i="21" s="1"/>
  <c r="AH62" i="74" s="1"/>
  <c r="S443" i="65"/>
  <c r="M43" i="21" s="1"/>
  <c r="Y29" i="74" s="1"/>
  <c r="U429" i="65"/>
  <c r="O29" i="21" s="1"/>
  <c r="Y422" i="65"/>
  <c r="S22" i="21" s="1"/>
  <c r="AA470" i="65"/>
  <c r="U70" i="21" s="1"/>
  <c r="AG56" i="74" s="1"/>
  <c r="I476" i="65"/>
  <c r="C76" i="21" s="1"/>
  <c r="O62" i="74" s="1"/>
  <c r="E471" i="65"/>
  <c r="E438" i="65"/>
  <c r="Z438" i="65" s="1"/>
  <c r="T38" i="21" s="1"/>
  <c r="AF24" i="74" s="1"/>
  <c r="Z459" i="65"/>
  <c r="T59" i="21" s="1"/>
  <c r="AF45" i="74" s="1"/>
  <c r="Q463" i="65"/>
  <c r="K63" i="21" s="1"/>
  <c r="W49" i="74" s="1"/>
  <c r="R422" i="65"/>
  <c r="L22" i="21" s="1"/>
  <c r="E439" i="65"/>
  <c r="Z439" i="65" s="1"/>
  <c r="T39" i="21" s="1"/>
  <c r="AF25" i="74" s="1"/>
  <c r="Z479" i="65"/>
  <c r="T79" i="21" s="1"/>
  <c r="AF65" i="74" s="1"/>
  <c r="W458" i="65"/>
  <c r="Q58" i="21" s="1"/>
  <c r="AC44" i="74" s="1"/>
  <c r="K476" i="65"/>
  <c r="E76" i="21" s="1"/>
  <c r="Q62" i="74" s="1"/>
  <c r="T443" i="65"/>
  <c r="N43" i="21" s="1"/>
  <c r="Z29" i="74" s="1"/>
  <c r="V429" i="65"/>
  <c r="P29" i="21" s="1"/>
  <c r="E436" i="65"/>
  <c r="W436" i="65" s="1"/>
  <c r="Q36" i="21" s="1"/>
  <c r="AC22" i="74" s="1"/>
  <c r="X436" i="65"/>
  <c r="R36" i="21" s="1"/>
  <c r="AD22" i="74" s="1"/>
  <c r="AA459" i="65"/>
  <c r="U59" i="21" s="1"/>
  <c r="AG45" i="74" s="1"/>
  <c r="R463" i="65"/>
  <c r="L63" i="21" s="1"/>
  <c r="X49" i="74" s="1"/>
  <c r="S422" i="65"/>
  <c r="M22" i="21" s="1"/>
  <c r="E437" i="65"/>
  <c r="Z437" i="65" s="1"/>
  <c r="T37" i="21" s="1"/>
  <c r="AF23" i="74" s="1"/>
  <c r="J463" i="65"/>
  <c r="D63" i="21" s="1"/>
  <c r="P49" i="74" s="1"/>
  <c r="AB479" i="65"/>
  <c r="V79" i="21" s="1"/>
  <c r="AH65" i="74" s="1"/>
  <c r="Y458" i="65"/>
  <c r="S58" i="21" s="1"/>
  <c r="M476" i="65"/>
  <c r="G76" i="21" s="1"/>
  <c r="S62" i="74" s="1"/>
  <c r="U443" i="65"/>
  <c r="O43" i="21" s="1"/>
  <c r="AA29" i="74" s="1"/>
  <c r="W429" i="65"/>
  <c r="Q29" i="21" s="1"/>
  <c r="I452" i="65"/>
  <c r="C52" i="21" s="1"/>
  <c r="O38" i="74" s="1"/>
  <c r="J422" i="65"/>
  <c r="D22" i="21" s="1"/>
  <c r="E434" i="65"/>
  <c r="X434" i="65" s="1"/>
  <c r="R34" i="21" s="1"/>
  <c r="E435" i="65"/>
  <c r="W435" i="65" s="1"/>
  <c r="Q35" i="21" s="1"/>
  <c r="AC21" i="74" s="1"/>
  <c r="Z458" i="65"/>
  <c r="T58" i="21" s="1"/>
  <c r="AF44" i="74" s="1"/>
  <c r="K88" i="74"/>
  <c r="K90" i="74" s="1"/>
  <c r="N78" i="74"/>
  <c r="N80" i="74" s="1"/>
  <c r="H78" i="74"/>
  <c r="J83" i="74"/>
  <c r="G78" i="74"/>
  <c r="I78" i="74"/>
  <c r="I80" i="74" s="1"/>
  <c r="L83" i="74"/>
  <c r="L85" i="74" s="1"/>
  <c r="J88" i="74"/>
  <c r="J90" i="74" s="1"/>
  <c r="G15" i="74"/>
  <c r="G93" i="16"/>
  <c r="G15" i="16" s="1"/>
  <c r="D19" i="53"/>
  <c r="D19" i="54"/>
  <c r="M8" i="74"/>
  <c r="M85" i="16"/>
  <c r="M7" i="16" s="1"/>
  <c r="H19" i="56"/>
  <c r="D19" i="56"/>
  <c r="M19" i="53"/>
  <c r="J78" i="74"/>
  <c r="D83" i="74"/>
  <c r="L20" i="74"/>
  <c r="L73" i="74" s="1"/>
  <c r="L85" i="16"/>
  <c r="L7" i="16" s="1"/>
  <c r="M11" i="74"/>
  <c r="M88" i="16"/>
  <c r="M10" i="16" s="1"/>
  <c r="K83" i="74"/>
  <c r="L41" i="74"/>
  <c r="L78" i="74" s="1"/>
  <c r="L95" i="16"/>
  <c r="L17" i="16" s="1"/>
  <c r="N83" i="74"/>
  <c r="N9" i="74"/>
  <c r="N86" i="16"/>
  <c r="N8" i="16" s="1"/>
  <c r="M19" i="54"/>
  <c r="M17" i="74"/>
  <c r="M95" i="16"/>
  <c r="M17" i="16" s="1"/>
  <c r="G88" i="74"/>
  <c r="G90" i="74" s="1"/>
  <c r="J19" i="54"/>
  <c r="H15" i="74"/>
  <c r="H93" i="16"/>
  <c r="H15" i="16" s="1"/>
  <c r="E11" i="74"/>
  <c r="E88" i="16"/>
  <c r="E10" i="16" s="1"/>
  <c r="I19" i="54"/>
  <c r="C19" i="53"/>
  <c r="E13" i="74"/>
  <c r="E91" i="16"/>
  <c r="E13" i="16" s="1"/>
  <c r="K19" i="56"/>
  <c r="C83" i="74"/>
  <c r="AD44" i="74"/>
  <c r="C88" i="16"/>
  <c r="C10" i="16" s="1"/>
  <c r="C11" i="74"/>
  <c r="I17" i="74"/>
  <c r="I95" i="16"/>
  <c r="I17" i="16" s="1"/>
  <c r="D11" i="74"/>
  <c r="D88" i="16"/>
  <c r="D10" i="16" s="1"/>
  <c r="C9" i="74"/>
  <c r="C86" i="16"/>
  <c r="C8" i="16" s="1"/>
  <c r="F15" i="74"/>
  <c r="F93" i="16"/>
  <c r="F15" i="16" s="1"/>
  <c r="C10" i="74"/>
  <c r="C87" i="16"/>
  <c r="C9" i="16" s="1"/>
  <c r="E19" i="54"/>
  <c r="E88" i="74"/>
  <c r="E90" i="74" s="1"/>
  <c r="M73" i="74"/>
  <c r="AG64" i="74"/>
  <c r="D13" i="74"/>
  <c r="D91" i="16"/>
  <c r="D13" i="16" s="1"/>
  <c r="D17" i="74"/>
  <c r="D95" i="16"/>
  <c r="D17" i="16" s="1"/>
  <c r="C15" i="74"/>
  <c r="C93" i="16"/>
  <c r="C15" i="16" s="1"/>
  <c r="K10" i="74"/>
  <c r="K87" i="16"/>
  <c r="K9" i="16" s="1"/>
  <c r="J14" i="74"/>
  <c r="J92" i="16"/>
  <c r="J14" i="16" s="1"/>
  <c r="F14" i="74"/>
  <c r="F92" i="16"/>
  <c r="F14" i="16" s="1"/>
  <c r="F8" i="74"/>
  <c r="F85" i="16"/>
  <c r="F7" i="16" s="1"/>
  <c r="AG38" i="74"/>
  <c r="P38" i="74"/>
  <c r="E10" i="74"/>
  <c r="E87" i="16"/>
  <c r="E9" i="16" s="1"/>
  <c r="W62" i="74"/>
  <c r="U62" i="74"/>
  <c r="D14" i="74"/>
  <c r="D92" i="16"/>
  <c r="D14" i="16" s="1"/>
  <c r="N13" i="74"/>
  <c r="N91" i="16"/>
  <c r="N13" i="16" s="1"/>
  <c r="M19" i="33"/>
  <c r="H83" i="74"/>
  <c r="F12" i="74"/>
  <c r="F89" i="16"/>
  <c r="F11" i="16" s="1"/>
  <c r="N19" i="56"/>
  <c r="I10" i="74"/>
  <c r="I87" i="16"/>
  <c r="I9" i="16" s="1"/>
  <c r="F10" i="74"/>
  <c r="F87" i="16"/>
  <c r="F9" i="16" s="1"/>
  <c r="S45" i="74"/>
  <c r="AH45" i="74"/>
  <c r="E16" i="74"/>
  <c r="E94" i="16"/>
  <c r="E16" i="16" s="1"/>
  <c r="AH56" i="74"/>
  <c r="T56" i="74"/>
  <c r="N88" i="74"/>
  <c r="N90" i="74" s="1"/>
  <c r="G8" i="74"/>
  <c r="G85" i="16"/>
  <c r="G7" i="16" s="1"/>
  <c r="C13" i="74"/>
  <c r="C91" i="16"/>
  <c r="C13" i="16" s="1"/>
  <c r="E19" i="56"/>
  <c r="M19" i="56"/>
  <c r="I14" i="74"/>
  <c r="I92" i="16"/>
  <c r="I14" i="16" s="1"/>
  <c r="L10" i="74"/>
  <c r="L87" i="16"/>
  <c r="L9" i="16" s="1"/>
  <c r="E83" i="74"/>
  <c r="I19" i="53"/>
  <c r="G95" i="16"/>
  <c r="G17" i="16" s="1"/>
  <c r="D10" i="74"/>
  <c r="D87" i="16"/>
  <c r="D9" i="16" s="1"/>
  <c r="M83" i="74"/>
  <c r="M88" i="74"/>
  <c r="M90" i="74" s="1"/>
  <c r="P65" i="74"/>
  <c r="T65" i="74"/>
  <c r="O65" i="74"/>
  <c r="K89" i="16"/>
  <c r="K11" i="16" s="1"/>
  <c r="N14" i="74"/>
  <c r="N92" i="16"/>
  <c r="N14" i="16" s="1"/>
  <c r="H10" i="74"/>
  <c r="H87" i="16"/>
  <c r="H9" i="16" s="1"/>
  <c r="F9" i="74"/>
  <c r="F86" i="16"/>
  <c r="F8" i="16" s="1"/>
  <c r="F17" i="74"/>
  <c r="F95" i="16"/>
  <c r="F17" i="16" s="1"/>
  <c r="G88" i="16"/>
  <c r="G10" i="16" s="1"/>
  <c r="G11" i="74"/>
  <c r="F19" i="56"/>
  <c r="F19" i="54"/>
  <c r="E78" i="74"/>
  <c r="G12" i="74"/>
  <c r="G89" i="16"/>
  <c r="G11" i="16" s="1"/>
  <c r="D15" i="74"/>
  <c r="D93" i="16"/>
  <c r="D15" i="16" s="1"/>
  <c r="C16" i="74"/>
  <c r="C94" i="16"/>
  <c r="C16" i="16" s="1"/>
  <c r="M15" i="74"/>
  <c r="M93" i="16"/>
  <c r="M15" i="16" s="1"/>
  <c r="H95" i="16"/>
  <c r="H17" i="16" s="1"/>
  <c r="Y48" i="74"/>
  <c r="F78" i="74"/>
  <c r="C78" i="74"/>
  <c r="H8" i="74"/>
  <c r="H85" i="16"/>
  <c r="H7" i="16" s="1"/>
  <c r="H89" i="16"/>
  <c r="H11" i="16" s="1"/>
  <c r="M10" i="74"/>
  <c r="M87" i="16"/>
  <c r="M9" i="16" s="1"/>
  <c r="J73" i="74"/>
  <c r="J95" i="16"/>
  <c r="J17" i="16" s="1"/>
  <c r="F73" i="74"/>
  <c r="F16" i="74"/>
  <c r="F94" i="16"/>
  <c r="F16" i="16" s="1"/>
  <c r="D78" i="74"/>
  <c r="J13" i="74"/>
  <c r="J91" i="16"/>
  <c r="J13" i="16" s="1"/>
  <c r="G87" i="16"/>
  <c r="G9" i="16" s="1"/>
  <c r="G10" i="74"/>
  <c r="E9" i="74"/>
  <c r="E86" i="16"/>
  <c r="E8" i="16" s="1"/>
  <c r="I89" i="16"/>
  <c r="I11" i="16" s="1"/>
  <c r="D12" i="74"/>
  <c r="D89" i="16"/>
  <c r="D11" i="16" s="1"/>
  <c r="C8" i="74"/>
  <c r="C85" i="16"/>
  <c r="C7" i="16" s="1"/>
  <c r="H16" i="74"/>
  <c r="H94" i="16"/>
  <c r="H16" i="16" s="1"/>
  <c r="I88" i="16"/>
  <c r="I10" i="16" s="1"/>
  <c r="I11" i="74"/>
  <c r="J11" i="74"/>
  <c r="J88" i="16"/>
  <c r="J10" i="16" s="1"/>
  <c r="C95" i="16"/>
  <c r="C17" i="16" s="1"/>
  <c r="C17" i="74"/>
  <c r="G73" i="74"/>
  <c r="C88" i="74"/>
  <c r="C90" i="74" s="1"/>
  <c r="G80" i="74"/>
  <c r="J16" i="74"/>
  <c r="J94" i="16"/>
  <c r="J16" i="16" s="1"/>
  <c r="M16" i="74"/>
  <c r="M94" i="16"/>
  <c r="M16" i="16" s="1"/>
  <c r="M13" i="74"/>
  <c r="M91" i="16"/>
  <c r="M13" i="16" s="1"/>
  <c r="L12" i="74"/>
  <c r="L89" i="16"/>
  <c r="L11" i="16" s="1"/>
  <c r="G19" i="54"/>
  <c r="K73" i="74"/>
  <c r="H9" i="74"/>
  <c r="H86" i="16"/>
  <c r="H8" i="16" s="1"/>
  <c r="H73" i="74"/>
  <c r="E8" i="74"/>
  <c r="E85" i="16"/>
  <c r="E7" i="16" s="1"/>
  <c r="G13" i="74"/>
  <c r="G91" i="16"/>
  <c r="G13" i="16" s="1"/>
  <c r="E15" i="74"/>
  <c r="E93" i="16"/>
  <c r="E15" i="16" s="1"/>
  <c r="K95" i="16"/>
  <c r="K17" i="16" s="1"/>
  <c r="K85" i="16"/>
  <c r="K7" i="16" s="1"/>
  <c r="D8" i="74"/>
  <c r="D85" i="16"/>
  <c r="D7" i="16" s="1"/>
  <c r="E19" i="53"/>
  <c r="N8" i="74"/>
  <c r="N85" i="16"/>
  <c r="N7" i="16" s="1"/>
  <c r="K9" i="74"/>
  <c r="K86" i="16"/>
  <c r="K8" i="16" s="1"/>
  <c r="N15" i="74"/>
  <c r="N93" i="16"/>
  <c r="N15" i="16" s="1"/>
  <c r="N73" i="74"/>
  <c r="N10" i="74"/>
  <c r="N87" i="16"/>
  <c r="N9" i="16" s="1"/>
  <c r="I16" i="74"/>
  <c r="I94" i="16"/>
  <c r="I16" i="16" s="1"/>
  <c r="G16" i="74"/>
  <c r="G94" i="16"/>
  <c r="G16" i="16" s="1"/>
  <c r="D16" i="74"/>
  <c r="D94" i="16"/>
  <c r="D16" i="16" s="1"/>
  <c r="I19" i="56"/>
  <c r="G19" i="56"/>
  <c r="F11" i="74"/>
  <c r="F88" i="16"/>
  <c r="F10" i="16" s="1"/>
  <c r="J89" i="16"/>
  <c r="J11" i="16" s="1"/>
  <c r="K14" i="74"/>
  <c r="K92" i="16"/>
  <c r="K14" i="16" s="1"/>
  <c r="F88" i="74"/>
  <c r="F90" i="74" s="1"/>
  <c r="K16" i="74"/>
  <c r="K94" i="16"/>
  <c r="K16" i="16" s="1"/>
  <c r="F83" i="74"/>
  <c r="E14" i="74"/>
  <c r="E92" i="16"/>
  <c r="E14" i="16" s="1"/>
  <c r="L14" i="74"/>
  <c r="L92" i="16"/>
  <c r="L14" i="16" s="1"/>
  <c r="C12" i="74"/>
  <c r="C89" i="16"/>
  <c r="C11" i="16" s="1"/>
  <c r="N11" i="74"/>
  <c r="N88" i="16"/>
  <c r="N10" i="16" s="1"/>
  <c r="F19" i="53"/>
  <c r="C73" i="74"/>
  <c r="M12" i="74"/>
  <c r="M89" i="16"/>
  <c r="M11" i="16" s="1"/>
  <c r="M9" i="74"/>
  <c r="M86" i="16"/>
  <c r="M8" i="16" s="1"/>
  <c r="L9" i="74"/>
  <c r="L86" i="16"/>
  <c r="L8" i="16" s="1"/>
  <c r="K19" i="54"/>
  <c r="I9" i="74"/>
  <c r="I86" i="16"/>
  <c r="I8" i="16" s="1"/>
  <c r="C14" i="74"/>
  <c r="C92" i="16"/>
  <c r="C14" i="16" s="1"/>
  <c r="I73" i="74"/>
  <c r="K13" i="74"/>
  <c r="K91" i="16"/>
  <c r="K13" i="16" s="1"/>
  <c r="D88" i="74"/>
  <c r="D90" i="74" s="1"/>
  <c r="L15" i="74"/>
  <c r="L93" i="16"/>
  <c r="L15" i="16" s="1"/>
  <c r="J19" i="56"/>
  <c r="E17" i="74"/>
  <c r="E95" i="16"/>
  <c r="E17" i="16" s="1"/>
  <c r="K78" i="74"/>
  <c r="L16" i="74"/>
  <c r="L94" i="16"/>
  <c r="L16" i="16" s="1"/>
  <c r="M14" i="74"/>
  <c r="M92" i="16"/>
  <c r="M14" i="16" s="1"/>
  <c r="K11" i="74"/>
  <c r="K88" i="16"/>
  <c r="K10" i="16" s="1"/>
  <c r="G14" i="74"/>
  <c r="G92" i="16"/>
  <c r="G14" i="16" s="1"/>
  <c r="L13" i="74"/>
  <c r="L91" i="16"/>
  <c r="L13" i="16" s="1"/>
  <c r="L11" i="74"/>
  <c r="L88" i="16"/>
  <c r="L10" i="16" s="1"/>
  <c r="H88" i="16"/>
  <c r="H10" i="16" s="1"/>
  <c r="H11" i="74"/>
  <c r="D73" i="74"/>
  <c r="Y49" i="74"/>
  <c r="AE49" i="74"/>
  <c r="J10" i="74"/>
  <c r="J87" i="16"/>
  <c r="J9" i="16" s="1"/>
  <c r="D86" i="16"/>
  <c r="D8" i="16" s="1"/>
  <c r="J85" i="16"/>
  <c r="J7" i="16" s="1"/>
  <c r="H19" i="53"/>
  <c r="H88" i="74"/>
  <c r="H90" i="74" s="1"/>
  <c r="G83" i="74"/>
  <c r="K19" i="53"/>
  <c r="H14" i="74"/>
  <c r="H92" i="16"/>
  <c r="H14" i="16" s="1"/>
  <c r="N16" i="74"/>
  <c r="N94" i="16"/>
  <c r="N16" i="16" s="1"/>
  <c r="I13" i="74"/>
  <c r="I91" i="16"/>
  <c r="I13" i="16" s="1"/>
  <c r="C19" i="54"/>
  <c r="J86" i="16"/>
  <c r="J8" i="16" s="1"/>
  <c r="J9" i="74"/>
  <c r="G9" i="74"/>
  <c r="G86" i="16"/>
  <c r="G8" i="16" s="1"/>
  <c r="K15" i="74"/>
  <c r="K93" i="16"/>
  <c r="K15" i="16" s="1"/>
  <c r="N17" i="74"/>
  <c r="N95" i="16"/>
  <c r="N17" i="16" s="1"/>
  <c r="I85" i="16"/>
  <c r="I7" i="16" s="1"/>
  <c r="E12" i="74"/>
  <c r="E89" i="16"/>
  <c r="E11" i="16" s="1"/>
  <c r="I15" i="74"/>
  <c r="I93" i="16"/>
  <c r="I15" i="16" s="1"/>
  <c r="H19" i="54"/>
  <c r="F13" i="74"/>
  <c r="F91" i="16"/>
  <c r="F13" i="16" s="1"/>
  <c r="J15" i="74"/>
  <c r="J93" i="16"/>
  <c r="J15" i="16" s="1"/>
  <c r="N89" i="16"/>
  <c r="N11" i="16" s="1"/>
  <c r="E73" i="74"/>
  <c r="C19" i="56"/>
  <c r="L19" i="56"/>
  <c r="H13" i="74"/>
  <c r="H91" i="16"/>
  <c r="H13" i="16" s="1"/>
  <c r="H5" i="21" l="1"/>
  <c r="T7" i="56" s="1"/>
  <c r="R475" i="65"/>
  <c r="L75" i="21" s="1"/>
  <c r="X61" i="74" s="1"/>
  <c r="V401" i="65"/>
  <c r="T471" i="65"/>
  <c r="N71" i="21" s="1"/>
  <c r="Z57" i="74" s="1"/>
  <c r="AB471" i="65"/>
  <c r="V71" i="21" s="1"/>
  <c r="AH57" i="74" s="1"/>
  <c r="V471" i="65"/>
  <c r="P71" i="21" s="1"/>
  <c r="AB57" i="74" s="1"/>
  <c r="V321" i="65"/>
  <c r="V399" i="65"/>
  <c r="V317" i="65"/>
  <c r="V308" i="65"/>
  <c r="V406" i="65"/>
  <c r="V357" i="65"/>
  <c r="V345" i="65"/>
  <c r="V311" i="65"/>
  <c r="V415" i="65"/>
  <c r="V380" i="65"/>
  <c r="V319" i="65"/>
  <c r="V215" i="65"/>
  <c r="V363" i="65"/>
  <c r="V280" i="65"/>
  <c r="V287" i="65"/>
  <c r="V351" i="65"/>
  <c r="V332" i="65"/>
  <c r="V283" i="65"/>
  <c r="V398" i="65"/>
  <c r="V307" i="65"/>
  <c r="V278" i="65"/>
  <c r="V341" i="65"/>
  <c r="V394" i="65"/>
  <c r="V276" i="65"/>
  <c r="V248" i="65"/>
  <c r="V324" i="65"/>
  <c r="V383" i="65"/>
  <c r="V273" i="65"/>
  <c r="V228" i="65"/>
  <c r="V254" i="65"/>
  <c r="V389" i="65"/>
  <c r="V225" i="65"/>
  <c r="V237" i="65"/>
  <c r="V251" i="65"/>
  <c r="V384" i="65"/>
  <c r="V336" i="65"/>
  <c r="V217" i="65"/>
  <c r="V234" i="65"/>
  <c r="V353" i="65"/>
  <c r="V301" i="65"/>
  <c r="V405" i="65"/>
  <c r="V393" i="65"/>
  <c r="V240" i="65"/>
  <c r="V296" i="65"/>
  <c r="V314" i="65"/>
  <c r="V374" i="65"/>
  <c r="V220" i="65"/>
  <c r="V386" i="65"/>
  <c r="V302" i="65"/>
  <c r="V349" i="65"/>
  <c r="V325" i="65"/>
  <c r="V229" i="65"/>
  <c r="V402" i="65"/>
  <c r="V367" i="65"/>
  <c r="V320" i="65"/>
  <c r="V329" i="65"/>
  <c r="V346" i="65"/>
  <c r="V246" i="65"/>
  <c r="V265" i="65"/>
  <c r="V290" i="65"/>
  <c r="V385" i="65"/>
  <c r="V409" i="65"/>
  <c r="V279" i="65"/>
  <c r="V372" i="65"/>
  <c r="V277" i="65"/>
  <c r="V227" i="65"/>
  <c r="V267" i="65"/>
  <c r="V310" i="65"/>
  <c r="V362" i="65"/>
  <c r="V337" i="65"/>
  <c r="V231" i="65"/>
  <c r="V295" i="65"/>
  <c r="V381" i="65"/>
  <c r="V354" i="65"/>
  <c r="V282" i="65"/>
  <c r="V350" i="65"/>
  <c r="V230" i="65"/>
  <c r="V259" i="65"/>
  <c r="V330" i="65"/>
  <c r="V376" i="65"/>
  <c r="V222" i="65"/>
  <c r="V256" i="65"/>
  <c r="V285" i="65"/>
  <c r="V258" i="65"/>
  <c r="V274" i="65"/>
  <c r="V266" i="65"/>
  <c r="V260" i="65"/>
  <c r="V250" i="65"/>
  <c r="V416" i="65"/>
  <c r="V255" i="65"/>
  <c r="V249" i="65"/>
  <c r="V404" i="65"/>
  <c r="V293" i="65"/>
  <c r="V327" i="65"/>
  <c r="V288" i="65"/>
  <c r="V339" i="65"/>
  <c r="V244" i="65"/>
  <c r="V238" i="65"/>
  <c r="V359" i="65"/>
  <c r="V326" i="65"/>
  <c r="V241" i="65"/>
  <c r="V235" i="65"/>
  <c r="V298" i="65"/>
  <c r="V370" i="65"/>
  <c r="V392" i="65"/>
  <c r="V309" i="65"/>
  <c r="V322" i="65"/>
  <c r="V270" i="65"/>
  <c r="V334" i="65"/>
  <c r="V360" i="65"/>
  <c r="V236" i="65"/>
  <c r="V271" i="65"/>
  <c r="V382" i="65"/>
  <c r="V268" i="65"/>
  <c r="V413" i="65"/>
  <c r="V269" i="65"/>
  <c r="V247" i="65"/>
  <c r="V323" i="65"/>
  <c r="V338" i="65"/>
  <c r="V313" i="65"/>
  <c r="V252" i="65"/>
  <c r="V291" i="65"/>
  <c r="V375" i="65"/>
  <c r="V289" i="65"/>
  <c r="V356" i="65"/>
  <c r="V261" i="65"/>
  <c r="V272" i="65"/>
  <c r="V284" i="65"/>
  <c r="V333" i="65"/>
  <c r="V253" i="65"/>
  <c r="V407" i="65"/>
  <c r="V300" i="65"/>
  <c r="V378" i="65"/>
  <c r="V366" i="65"/>
  <c r="V403" i="65"/>
  <c r="V387" i="65"/>
  <c r="V224" i="65"/>
  <c r="V263" i="65"/>
  <c r="V410" i="65"/>
  <c r="V286" i="65"/>
  <c r="V328" i="65"/>
  <c r="V219" i="65"/>
  <c r="V343" i="65"/>
  <c r="V347" i="65"/>
  <c r="V292" i="65"/>
  <c r="V331" i="65"/>
  <c r="V303" i="65"/>
  <c r="V397" i="65"/>
  <c r="V412" i="65"/>
  <c r="V243" i="65"/>
  <c r="V365" i="65"/>
  <c r="V369" i="65"/>
  <c r="V335" i="65"/>
  <c r="V262" i="65"/>
  <c r="V233" i="65"/>
  <c r="V352" i="65"/>
  <c r="V223" i="65"/>
  <c r="V340" i="65"/>
  <c r="V364" i="65"/>
  <c r="V242" i="65"/>
  <c r="V414" i="65"/>
  <c r="V411" i="65"/>
  <c r="V239" i="65"/>
  <c r="V218" i="65"/>
  <c r="V221" i="65"/>
  <c r="V371" i="65"/>
  <c r="V408" i="65"/>
  <c r="V232" i="65"/>
  <c r="V275" i="65"/>
  <c r="V368" i="65"/>
  <c r="V297" i="65"/>
  <c r="V306" i="65"/>
  <c r="V318" i="65"/>
  <c r="V379" i="65"/>
  <c r="V344" i="65"/>
  <c r="V226" i="65"/>
  <c r="V395" i="65"/>
  <c r="V358" i="65"/>
  <c r="V312" i="65"/>
  <c r="Q214" i="65"/>
  <c r="K5" i="21" s="1"/>
  <c r="Q357" i="65"/>
  <c r="Q300" i="65"/>
  <c r="K9" i="21" s="1"/>
  <c r="W11" i="33" s="1"/>
  <c r="Q261" i="65"/>
  <c r="Q397" i="65"/>
  <c r="Q224" i="65"/>
  <c r="Q233" i="65"/>
  <c r="Q250" i="65"/>
  <c r="Q257" i="65"/>
  <c r="Q388" i="65"/>
  <c r="Q414" i="65"/>
  <c r="Q225" i="65"/>
  <c r="Q381" i="65"/>
  <c r="Q216" i="65"/>
  <c r="Q222" i="65"/>
  <c r="Q391" i="65"/>
  <c r="Q254" i="65"/>
  <c r="Q352" i="65"/>
  <c r="Q390" i="65"/>
  <c r="Q369" i="65"/>
  <c r="Q379" i="65"/>
  <c r="Q329" i="65"/>
  <c r="Q219" i="65"/>
  <c r="Q368" i="65"/>
  <c r="Q243" i="65"/>
  <c r="Q385" i="65"/>
  <c r="K13" i="21" s="1"/>
  <c r="W15" i="33" s="1"/>
  <c r="Q365" i="65"/>
  <c r="K12" i="21" s="1"/>
  <c r="W14" i="33" s="1"/>
  <c r="Q328" i="65"/>
  <c r="Q354" i="65"/>
  <c r="Q292" i="65"/>
  <c r="Q342" i="65"/>
  <c r="Q304" i="65"/>
  <c r="Q232" i="65"/>
  <c r="Q416" i="65"/>
  <c r="Q360" i="65"/>
  <c r="Q325" i="65"/>
  <c r="Q350" i="65"/>
  <c r="Q283" i="65"/>
  <c r="Q258" i="65"/>
  <c r="Q298" i="65"/>
  <c r="Q229" i="65"/>
  <c r="Q411" i="65"/>
  <c r="Q346" i="65"/>
  <c r="Q317" i="65"/>
  <c r="Q335" i="65"/>
  <c r="Q281" i="65"/>
  <c r="Q255" i="65"/>
  <c r="Q280" i="65"/>
  <c r="K7" i="21" s="1"/>
  <c r="Q396" i="65"/>
  <c r="Q380" i="65"/>
  <c r="Q340" i="65"/>
  <c r="Q313" i="65"/>
  <c r="Q323" i="65"/>
  <c r="Q277" i="65"/>
  <c r="Q247" i="65"/>
  <c r="Q309" i="65"/>
  <c r="Q347" i="65"/>
  <c r="Q375" i="65"/>
  <c r="Q334" i="65"/>
  <c r="Q290" i="65"/>
  <c r="Q320" i="65"/>
  <c r="Q263" i="65"/>
  <c r="Q244" i="65"/>
  <c r="Q303" i="65"/>
  <c r="Q314" i="65"/>
  <c r="Q406" i="65"/>
  <c r="Q327" i="65"/>
  <c r="Q275" i="65"/>
  <c r="Q297" i="65"/>
  <c r="Q260" i="65"/>
  <c r="K6" i="21" s="1"/>
  <c r="Q269" i="65"/>
  <c r="Q322" i="65"/>
  <c r="K11" i="21" s="1"/>
  <c r="W13" i="33" s="1"/>
  <c r="Q268" i="65"/>
  <c r="Q392" i="65"/>
  <c r="K14" i="21" s="1"/>
  <c r="W16" i="33" s="1"/>
  <c r="Q295" i="65"/>
  <c r="K8" i="21" s="1"/>
  <c r="W10" i="33" s="1"/>
  <c r="Q271" i="65"/>
  <c r="Q402" i="65"/>
  <c r="K15" i="21" s="1"/>
  <c r="W17" i="33" s="1"/>
  <c r="Q252" i="65"/>
  <c r="Q386" i="65"/>
  <c r="Q363" i="65"/>
  <c r="Q265" i="65"/>
  <c r="Q382" i="65"/>
  <c r="Q270" i="65"/>
  <c r="Q326" i="65"/>
  <c r="Q401" i="65"/>
  <c r="Q256" i="65"/>
  <c r="Q356" i="65"/>
  <c r="Q249" i="65"/>
  <c r="Q374" i="65"/>
  <c r="Q344" i="65"/>
  <c r="Q359" i="65"/>
  <c r="Q321" i="65"/>
  <c r="Q251" i="65"/>
  <c r="Q348" i="65"/>
  <c r="Q241" i="65"/>
  <c r="Q296" i="65"/>
  <c r="Q355" i="65"/>
  <c r="Q377" i="65"/>
  <c r="Q407" i="65"/>
  <c r="Q345" i="65"/>
  <c r="Q395" i="65"/>
  <c r="Q415" i="65"/>
  <c r="Q301" i="65"/>
  <c r="Q242" i="65"/>
  <c r="Q319" i="65"/>
  <c r="Q404" i="65"/>
  <c r="Q372" i="65"/>
  <c r="Q316" i="65"/>
  <c r="Q330" i="65"/>
  <c r="Q371" i="65"/>
  <c r="Q399" i="65"/>
  <c r="Q291" i="65"/>
  <c r="Q239" i="65"/>
  <c r="Q278" i="65"/>
  <c r="Q221" i="65"/>
  <c r="V355" i="65"/>
  <c r="V257" i="65"/>
  <c r="AB260" i="65"/>
  <c r="AB308" i="65"/>
  <c r="AB329" i="65"/>
  <c r="AB222" i="65"/>
  <c r="AB273" i="65"/>
  <c r="AB365" i="65"/>
  <c r="AB296" i="65"/>
  <c r="AB324" i="65"/>
  <c r="AB407" i="65"/>
  <c r="AB369" i="65"/>
  <c r="AB388" i="65"/>
  <c r="AB292" i="65"/>
  <c r="AB342" i="65"/>
  <c r="AB328" i="65"/>
  <c r="AB234" i="65"/>
  <c r="AB415" i="65"/>
  <c r="AB321" i="65"/>
  <c r="AB320" i="65"/>
  <c r="AB313" i="65"/>
  <c r="AB406" i="65"/>
  <c r="AB399" i="65"/>
  <c r="AB262" i="65"/>
  <c r="AB382" i="65"/>
  <c r="AB283" i="65"/>
  <c r="AB350" i="65"/>
  <c r="AB253" i="65"/>
  <c r="AB298" i="65"/>
  <c r="AB244" i="65"/>
  <c r="AB334" i="65"/>
  <c r="AB299" i="65"/>
  <c r="AB359" i="65"/>
  <c r="AB276" i="65"/>
  <c r="AB217" i="65"/>
  <c r="AB389" i="65"/>
  <c r="AB354" i="65"/>
  <c r="AB352" i="65"/>
  <c r="AB360" i="65"/>
  <c r="AB370" i="65"/>
  <c r="AB286" i="65"/>
  <c r="AB256" i="65"/>
  <c r="AB380" i="65"/>
  <c r="AB346" i="65"/>
  <c r="AB282" i="65"/>
  <c r="AB241" i="65"/>
  <c r="AB312" i="65"/>
  <c r="AB303" i="65"/>
  <c r="AB396" i="65"/>
  <c r="AB259" i="65"/>
  <c r="AB228" i="65"/>
  <c r="AB246" i="65"/>
  <c r="AB363" i="65"/>
  <c r="AB300" i="65"/>
  <c r="AB374" i="65"/>
  <c r="AB414" i="65"/>
  <c r="AB267" i="65"/>
  <c r="AB249" i="65"/>
  <c r="AB307" i="65"/>
  <c r="AB258" i="65"/>
  <c r="AB378" i="65"/>
  <c r="AB289" i="65"/>
  <c r="AB257" i="65"/>
  <c r="AB280" i="65"/>
  <c r="AB361" i="65"/>
  <c r="AB358" i="65"/>
  <c r="AB291" i="65"/>
  <c r="AB330" i="65"/>
  <c r="AB385" i="65"/>
  <c r="AB381" i="65"/>
  <c r="AB269" i="65"/>
  <c r="AB220" i="65"/>
  <c r="AB347" i="65"/>
  <c r="AB233" i="65"/>
  <c r="AB237" i="65"/>
  <c r="AB413" i="65"/>
  <c r="AB247" i="65"/>
  <c r="AB341" i="65"/>
  <c r="AB392" i="65"/>
  <c r="V14" i="21" s="1"/>
  <c r="AB405" i="65"/>
  <c r="AB304" i="65"/>
  <c r="AB250" i="65"/>
  <c r="AB387" i="65"/>
  <c r="AB339" i="65"/>
  <c r="AB377" i="65"/>
  <c r="AB410" i="65"/>
  <c r="AB383" i="65"/>
  <c r="AB316" i="65"/>
  <c r="AB340" i="65"/>
  <c r="AB402" i="65"/>
  <c r="AB314" i="65"/>
  <c r="AB386" i="65"/>
  <c r="AB306" i="65"/>
  <c r="AB351" i="65"/>
  <c r="AB411" i="65"/>
  <c r="AB344" i="65"/>
  <c r="AB311" i="65"/>
  <c r="AB353" i="65"/>
  <c r="AB322" i="65"/>
  <c r="AB236" i="65"/>
  <c r="AB239" i="65"/>
  <c r="AB325" i="65"/>
  <c r="AB416" i="65"/>
  <c r="AB301" i="65"/>
  <c r="AB338" i="65"/>
  <c r="AB266" i="65"/>
  <c r="AB319" i="65"/>
  <c r="AB337" i="65"/>
  <c r="AB364" i="65"/>
  <c r="AB268" i="65"/>
  <c r="AB285" i="65"/>
  <c r="AB215" i="65"/>
  <c r="AB263" i="65"/>
  <c r="AB409" i="65"/>
  <c r="AB357" i="65"/>
  <c r="AB343" i="65"/>
  <c r="AB226" i="65"/>
  <c r="AB379" i="65"/>
  <c r="AB248" i="65"/>
  <c r="AB408" i="65"/>
  <c r="AB366" i="65"/>
  <c r="AB349" i="65"/>
  <c r="AB232" i="65"/>
  <c r="AB345" i="65"/>
  <c r="AB221" i="65"/>
  <c r="AB375" i="65"/>
  <c r="AB274" i="65"/>
  <c r="AB243" i="65"/>
  <c r="AB310" i="65"/>
  <c r="AB265" i="65"/>
  <c r="AB372" i="65"/>
  <c r="AB373" i="65"/>
  <c r="AB264" i="65"/>
  <c r="AB271" i="65"/>
  <c r="AB362" i="65"/>
  <c r="AB331" i="65"/>
  <c r="AB288" i="65"/>
  <c r="AB238" i="65"/>
  <c r="AB261" i="65"/>
  <c r="AB355" i="65"/>
  <c r="AB272" i="65"/>
  <c r="AB281" i="65"/>
  <c r="AB245" i="65"/>
  <c r="AB251" i="65"/>
  <c r="AB275" i="65"/>
  <c r="AB403" i="65"/>
  <c r="AB384" i="65"/>
  <c r="AB309" i="65"/>
  <c r="AB348" i="65"/>
  <c r="AB284" i="65"/>
  <c r="AB277" i="65"/>
  <c r="AB376" i="65"/>
  <c r="AB270" i="65"/>
  <c r="AB287" i="65"/>
  <c r="AB224" i="65"/>
  <c r="AB219" i="65"/>
  <c r="AB290" i="65"/>
  <c r="AB235" i="65"/>
  <c r="AB335" i="65"/>
  <c r="AB242" i="65"/>
  <c r="AB368" i="65"/>
  <c r="AB230" i="65"/>
  <c r="AB252" i="65"/>
  <c r="AB332" i="65"/>
  <c r="AB317" i="65"/>
  <c r="AB305" i="65"/>
  <c r="AB356" i="65"/>
  <c r="AB278" i="65"/>
  <c r="AB223" i="65"/>
  <c r="AB400" i="65"/>
  <c r="AB229" i="65"/>
  <c r="AB231" i="65"/>
  <c r="AB297" i="65"/>
  <c r="AB279" i="65"/>
  <c r="AB412" i="65"/>
  <c r="AB327" i="65"/>
  <c r="V316" i="65"/>
  <c r="P11" i="21" s="1"/>
  <c r="AB13" i="56" s="1"/>
  <c r="F5" i="21"/>
  <c r="R7" i="33" s="1"/>
  <c r="AB214" i="65"/>
  <c r="V391" i="65"/>
  <c r="AB295" i="65"/>
  <c r="K474" i="65"/>
  <c r="E74" i="21" s="1"/>
  <c r="Q60" i="74" s="1"/>
  <c r="U474" i="65"/>
  <c r="O74" i="21" s="1"/>
  <c r="AA60" i="74" s="1"/>
  <c r="T474" i="65"/>
  <c r="N74" i="21" s="1"/>
  <c r="Z60" i="74" s="1"/>
  <c r="S474" i="65"/>
  <c r="M74" i="21" s="1"/>
  <c r="Y60" i="74" s="1"/>
  <c r="R474" i="65"/>
  <c r="L74" i="21" s="1"/>
  <c r="X60" i="74" s="1"/>
  <c r="Q474" i="65"/>
  <c r="K74" i="21" s="1"/>
  <c r="W60" i="74" s="1"/>
  <c r="P474" i="65"/>
  <c r="J74" i="21" s="1"/>
  <c r="V60" i="74" s="1"/>
  <c r="AA465" i="65"/>
  <c r="U65" i="21" s="1"/>
  <c r="AG51" i="74" s="1"/>
  <c r="X465" i="65"/>
  <c r="R65" i="21" s="1"/>
  <c r="AD51" i="74" s="1"/>
  <c r="U465" i="65"/>
  <c r="O65" i="21" s="1"/>
  <c r="AA51" i="74" s="1"/>
  <c r="X447" i="65"/>
  <c r="R47" i="21" s="1"/>
  <c r="AD33" i="74" s="1"/>
  <c r="AB447" i="65"/>
  <c r="V47" i="21" s="1"/>
  <c r="AH33" i="74" s="1"/>
  <c r="AA447" i="65"/>
  <c r="U47" i="21" s="1"/>
  <c r="AG33" i="74" s="1"/>
  <c r="P439" i="65"/>
  <c r="J39" i="21" s="1"/>
  <c r="V25" i="74" s="1"/>
  <c r="AB254" i="65"/>
  <c r="P214" i="65"/>
  <c r="P346" i="65"/>
  <c r="P352" i="65"/>
  <c r="P245" i="65"/>
  <c r="P251" i="65"/>
  <c r="P404" i="65"/>
  <c r="P252" i="65"/>
  <c r="P338" i="65"/>
  <c r="P312" i="65"/>
  <c r="P234" i="65"/>
  <c r="P413" i="65"/>
  <c r="P326" i="65"/>
  <c r="P282" i="65"/>
  <c r="P220" i="65"/>
  <c r="P366" i="65"/>
  <c r="P249" i="65"/>
  <c r="P307" i="65"/>
  <c r="P306" i="65"/>
  <c r="P259" i="65"/>
  <c r="P408" i="65"/>
  <c r="P321" i="65"/>
  <c r="J11" i="21" s="1"/>
  <c r="V13" i="33" s="1"/>
  <c r="P240" i="65"/>
  <c r="P215" i="65"/>
  <c r="P364" i="65"/>
  <c r="J12" i="21" s="1"/>
  <c r="V14" i="33" s="1"/>
  <c r="P241" i="65"/>
  <c r="P242" i="65"/>
  <c r="P340" i="65"/>
  <c r="P327" i="65"/>
  <c r="P377" i="65"/>
  <c r="P289" i="65"/>
  <c r="J8" i="21" s="1"/>
  <c r="V10" i="33" s="1"/>
  <c r="P345" i="65"/>
  <c r="P371" i="65"/>
  <c r="P342" i="65"/>
  <c r="P238" i="65"/>
  <c r="P239" i="65"/>
  <c r="P333" i="65"/>
  <c r="P363" i="65"/>
  <c r="P372" i="65"/>
  <c r="P284" i="65"/>
  <c r="P330" i="65"/>
  <c r="P279" i="65"/>
  <c r="P329" i="65"/>
  <c r="P374" i="65"/>
  <c r="P231" i="65"/>
  <c r="P324" i="65"/>
  <c r="P226" i="65"/>
  <c r="P341" i="65"/>
  <c r="P407" i="65"/>
  <c r="P286" i="65"/>
  <c r="J7" i="21" s="1"/>
  <c r="P400" i="65"/>
  <c r="P401" i="65"/>
  <c r="J15" i="21" s="1"/>
  <c r="V17" i="33" s="1"/>
  <c r="P387" i="65"/>
  <c r="J13" i="21" s="1"/>
  <c r="V15" i="33" s="1"/>
  <c r="P228" i="65"/>
  <c r="P318" i="65"/>
  <c r="P344" i="65"/>
  <c r="P336" i="65"/>
  <c r="P316" i="65"/>
  <c r="P266" i="65"/>
  <c r="P339" i="65"/>
  <c r="P389" i="65"/>
  <c r="P409" i="65"/>
  <c r="P217" i="65"/>
  <c r="P221" i="65"/>
  <c r="P309" i="65"/>
  <c r="P403" i="65"/>
  <c r="P405" i="65"/>
  <c r="P235" i="65"/>
  <c r="P410" i="65"/>
  <c r="P378" i="65"/>
  <c r="P353" i="65"/>
  <c r="P348" i="65"/>
  <c r="P218" i="65"/>
  <c r="P288" i="65"/>
  <c r="P367" i="65"/>
  <c r="P392" i="65"/>
  <c r="P230" i="65"/>
  <c r="P383" i="65"/>
  <c r="P388" i="65"/>
  <c r="P285" i="65"/>
  <c r="P276" i="65"/>
  <c r="P351" i="65"/>
  <c r="P331" i="65"/>
  <c r="P380" i="65"/>
  <c r="P373" i="65"/>
  <c r="P360" i="65"/>
  <c r="P396" i="65"/>
  <c r="P273" i="65"/>
  <c r="P267" i="65"/>
  <c r="J6" i="21" s="1"/>
  <c r="V8" i="33" s="1"/>
  <c r="P257" i="65"/>
  <c r="P349" i="65"/>
  <c r="P299" i="65"/>
  <c r="P311" i="65"/>
  <c r="P236" i="65"/>
  <c r="P253" i="65"/>
  <c r="P398" i="65"/>
  <c r="P375" i="65"/>
  <c r="P302" i="65"/>
  <c r="J9" i="21" s="1"/>
  <c r="V11" i="33" s="1"/>
  <c r="P358" i="65"/>
  <c r="P347" i="65"/>
  <c r="P332" i="65"/>
  <c r="P264" i="65"/>
  <c r="P254" i="65"/>
  <c r="P393" i="65"/>
  <c r="P314" i="65"/>
  <c r="P246" i="65"/>
  <c r="P395" i="65"/>
  <c r="P310" i="65"/>
  <c r="P225" i="65"/>
  <c r="P381" i="65"/>
  <c r="P376" i="65"/>
  <c r="P219" i="65"/>
  <c r="P391" i="65"/>
  <c r="J14" i="21" s="1"/>
  <c r="P229" i="65"/>
  <c r="P390" i="65"/>
  <c r="P305" i="65"/>
  <c r="P369" i="65"/>
  <c r="P379" i="65"/>
  <c r="P227" i="65"/>
  <c r="P365" i="65"/>
  <c r="P368" i="65"/>
  <c r="P270" i="65"/>
  <c r="V373" i="65"/>
  <c r="X439" i="65"/>
  <c r="R39" i="21" s="1"/>
  <c r="AD25" i="74" s="1"/>
  <c r="X442" i="65"/>
  <c r="R42" i="21" s="1"/>
  <c r="AD28" i="74" s="1"/>
  <c r="V361" i="65"/>
  <c r="AB390" i="65"/>
  <c r="AA471" i="65"/>
  <c r="U71" i="21" s="1"/>
  <c r="AG57" i="74" s="1"/>
  <c r="V214" i="65"/>
  <c r="AB255" i="65"/>
  <c r="AB401" i="65"/>
  <c r="V377" i="65"/>
  <c r="Y434" i="65"/>
  <c r="S34" i="21" s="1"/>
  <c r="AE20" i="74" s="1"/>
  <c r="J441" i="65"/>
  <c r="D41" i="21" s="1"/>
  <c r="P27" i="74" s="1"/>
  <c r="AB218" i="65"/>
  <c r="V216" i="65"/>
  <c r="V245" i="65"/>
  <c r="V264" i="65"/>
  <c r="K441" i="65"/>
  <c r="E41" i="21" s="1"/>
  <c r="Q27" i="74" s="1"/>
  <c r="V400" i="65"/>
  <c r="AB318" i="65"/>
  <c r="V390" i="65"/>
  <c r="AB293" i="65"/>
  <c r="V431" i="65"/>
  <c r="P31" i="21" s="1"/>
  <c r="AB17" i="74" s="1"/>
  <c r="L431" i="65"/>
  <c r="F31" i="21" s="1"/>
  <c r="K431" i="65"/>
  <c r="E31" i="21" s="1"/>
  <c r="AA431" i="65"/>
  <c r="U31" i="21" s="1"/>
  <c r="AG17" i="74" s="1"/>
  <c r="Y431" i="65"/>
  <c r="S31" i="21" s="1"/>
  <c r="AE17" i="74" s="1"/>
  <c r="Z431" i="65"/>
  <c r="T31" i="21" s="1"/>
  <c r="AF17" i="74" s="1"/>
  <c r="W431" i="65"/>
  <c r="Q31" i="21" s="1"/>
  <c r="AC17" i="74" s="1"/>
  <c r="Q438" i="65"/>
  <c r="K38" i="21" s="1"/>
  <c r="W24" i="74" s="1"/>
  <c r="X474" i="65"/>
  <c r="R74" i="21" s="1"/>
  <c r="AD60" i="74" s="1"/>
  <c r="X428" i="65"/>
  <c r="R28" i="21" s="1"/>
  <c r="AD14" i="74" s="1"/>
  <c r="Z428" i="65"/>
  <c r="T28" i="21" s="1"/>
  <c r="AF14" i="74" s="1"/>
  <c r="AB428" i="65"/>
  <c r="V28" i="21" s="1"/>
  <c r="R428" i="65"/>
  <c r="L28" i="21" s="1"/>
  <c r="X14" i="74" s="1"/>
  <c r="P428" i="65"/>
  <c r="J28" i="21" s="1"/>
  <c r="V14" i="74" s="1"/>
  <c r="V388" i="65"/>
  <c r="V396" i="65"/>
  <c r="V305" i="65"/>
  <c r="AB398" i="65"/>
  <c r="V299" i="65"/>
  <c r="I474" i="65"/>
  <c r="C74" i="21" s="1"/>
  <c r="O60" i="74" s="1"/>
  <c r="I428" i="65"/>
  <c r="C28" i="21" s="1"/>
  <c r="O14" i="74" s="1"/>
  <c r="G5" i="21"/>
  <c r="S7" i="56" s="1"/>
  <c r="V342" i="65"/>
  <c r="AB323" i="65"/>
  <c r="K355" i="65"/>
  <c r="K416" i="65"/>
  <c r="K364" i="65"/>
  <c r="K356" i="65"/>
  <c r="K237" i="65"/>
  <c r="K371" i="65"/>
  <c r="K393" i="65"/>
  <c r="K273" i="65"/>
  <c r="K268" i="65"/>
  <c r="K243" i="65"/>
  <c r="K215" i="65"/>
  <c r="E5" i="21" s="1"/>
  <c r="K377" i="65"/>
  <c r="K347" i="65"/>
  <c r="K269" i="65"/>
  <c r="K227" i="65"/>
  <c r="K248" i="65"/>
  <c r="K335" i="65"/>
  <c r="K332" i="65"/>
  <c r="K277" i="65"/>
  <c r="K246" i="65"/>
  <c r="K330" i="65"/>
  <c r="K320" i="65"/>
  <c r="K289" i="65"/>
  <c r="K369" i="65"/>
  <c r="K281" i="65"/>
  <c r="E7" i="21" s="1"/>
  <c r="K324" i="65"/>
  <c r="K397" i="65"/>
  <c r="K314" i="65"/>
  <c r="K270" i="65"/>
  <c r="K413" i="65"/>
  <c r="K218" i="65"/>
  <c r="K295" i="65"/>
  <c r="K394" i="65"/>
  <c r="K358" i="65"/>
  <c r="K309" i="65"/>
  <c r="K388" i="65"/>
  <c r="K373" i="65"/>
  <c r="K389" i="65"/>
  <c r="K392" i="65"/>
  <c r="K363" i="65"/>
  <c r="K374" i="65"/>
  <c r="K220" i="65"/>
  <c r="K344" i="65"/>
  <c r="K404" i="65"/>
  <c r="K387" i="65"/>
  <c r="K403" i="65"/>
  <c r="K317" i="65"/>
  <c r="K247" i="65"/>
  <c r="K381" i="65"/>
  <c r="K406" i="65"/>
  <c r="K238" i="65"/>
  <c r="K350" i="65"/>
  <c r="K313" i="65"/>
  <c r="K216" i="65"/>
  <c r="K223" i="65"/>
  <c r="K345" i="65"/>
  <c r="K334" i="65"/>
  <c r="K290" i="65"/>
  <c r="K241" i="65"/>
  <c r="K412" i="65"/>
  <c r="K285" i="65"/>
  <c r="K275" i="65"/>
  <c r="K294" i="65"/>
  <c r="K340" i="65"/>
  <c r="K292" i="65"/>
  <c r="K326" i="65"/>
  <c r="K225" i="65"/>
  <c r="K217" i="65"/>
  <c r="K398" i="65"/>
  <c r="K260" i="65"/>
  <c r="K379" i="65"/>
  <c r="K407" i="65"/>
  <c r="K365" i="65"/>
  <c r="K221" i="65"/>
  <c r="K323" i="65"/>
  <c r="K304" i="65"/>
  <c r="K226" i="65"/>
  <c r="K343" i="65"/>
  <c r="K299" i="65"/>
  <c r="K370" i="65"/>
  <c r="K250" i="65"/>
  <c r="K415" i="65"/>
  <c r="K322" i="65"/>
  <c r="K259" i="65"/>
  <c r="K312" i="65"/>
  <c r="K401" i="65"/>
  <c r="K346" i="65"/>
  <c r="K357" i="65"/>
  <c r="K254" i="65"/>
  <c r="K405" i="65"/>
  <c r="K249" i="65"/>
  <c r="K342" i="65"/>
  <c r="K396" i="65"/>
  <c r="K262" i="65"/>
  <c r="K333" i="65"/>
  <c r="K239" i="65"/>
  <c r="K359" i="65"/>
  <c r="K399" i="65"/>
  <c r="K244" i="65"/>
  <c r="K354" i="65"/>
  <c r="K255" i="65"/>
  <c r="K298" i="65"/>
  <c r="K219" i="65"/>
  <c r="K321" i="65"/>
  <c r="K327" i="65"/>
  <c r="K305" i="65"/>
  <c r="K233" i="65"/>
  <c r="K391" i="65"/>
  <c r="K411" i="65"/>
  <c r="K302" i="65"/>
  <c r="K351" i="65"/>
  <c r="K382" i="65"/>
  <c r="K410" i="65"/>
  <c r="K301" i="65"/>
  <c r="K236" i="65"/>
  <c r="K257" i="65"/>
  <c r="K339" i="65"/>
  <c r="K271" i="65"/>
  <c r="K283" i="65"/>
  <c r="K232" i="65"/>
  <c r="K368" i="65"/>
  <c r="K297" i="65"/>
  <c r="K252" i="65"/>
  <c r="K258" i="65"/>
  <c r="K263" i="65"/>
  <c r="K329" i="65"/>
  <c r="K261" i="65"/>
  <c r="K386" i="65"/>
  <c r="K376" i="65"/>
  <c r="K234" i="65"/>
  <c r="K274" i="65"/>
  <c r="K265" i="65"/>
  <c r="K229" i="65"/>
  <c r="K291" i="65"/>
  <c r="K256" i="65"/>
  <c r="S448" i="65"/>
  <c r="M48" i="21" s="1"/>
  <c r="Y34" i="74" s="1"/>
  <c r="AA260" i="65"/>
  <c r="AA410" i="65"/>
  <c r="U15" i="21" s="1"/>
  <c r="AA318" i="65"/>
  <c r="AA324" i="65"/>
  <c r="AA253" i="65"/>
  <c r="AA292" i="65"/>
  <c r="AA287" i="65"/>
  <c r="AA405" i="65"/>
  <c r="AA286" i="65"/>
  <c r="AA406" i="65"/>
  <c r="AA248" i="65"/>
  <c r="AA394" i="65"/>
  <c r="AA241" i="65"/>
  <c r="AA217" i="65"/>
  <c r="AA240" i="65"/>
  <c r="AA274" i="65"/>
  <c r="AA369" i="65"/>
  <c r="AA294" i="65"/>
  <c r="AA415" i="65"/>
  <c r="AA251" i="65"/>
  <c r="AA338" i="65"/>
  <c r="AA237" i="65"/>
  <c r="AA254" i="65"/>
  <c r="AA220" i="65"/>
  <c r="AA275" i="65"/>
  <c r="AA333" i="65"/>
  <c r="AA373" i="65"/>
  <c r="AA356" i="65"/>
  <c r="AA223" i="65"/>
  <c r="AA352" i="65"/>
  <c r="AA243" i="65"/>
  <c r="AA357" i="65"/>
  <c r="AA344" i="65"/>
  <c r="AA337" i="65"/>
  <c r="AA366" i="65"/>
  <c r="AA355" i="65"/>
  <c r="AA268" i="65"/>
  <c r="AA362" i="65"/>
  <c r="AA390" i="65"/>
  <c r="AA276" i="65"/>
  <c r="AA346" i="65"/>
  <c r="AA282" i="65"/>
  <c r="AA330" i="65"/>
  <c r="AA308" i="65"/>
  <c r="AA359" i="65"/>
  <c r="AA331" i="65"/>
  <c r="AA414" i="65"/>
  <c r="AA249" i="65"/>
  <c r="AA382" i="65"/>
  <c r="AA375" i="65"/>
  <c r="AA247" i="65"/>
  <c r="AA416" i="65"/>
  <c r="AA314" i="65"/>
  <c r="AA224" i="65"/>
  <c r="AA269" i="65"/>
  <c r="AA413" i="65"/>
  <c r="AA303" i="65"/>
  <c r="AA408" i="65"/>
  <c r="AA300" i="65"/>
  <c r="AA289" i="65"/>
  <c r="AA377" i="65"/>
  <c r="AA258" i="65"/>
  <c r="AA296" i="65"/>
  <c r="AA301" i="65"/>
  <c r="AA238" i="65"/>
  <c r="AA302" i="65"/>
  <c r="AA387" i="65"/>
  <c r="AA278" i="65"/>
  <c r="AA365" i="65"/>
  <c r="AA228" i="65"/>
  <c r="AA347" i="65"/>
  <c r="AA340" i="65"/>
  <c r="AA272" i="65"/>
  <c r="AA353" i="65"/>
  <c r="AA392" i="65"/>
  <c r="U14" i="21" s="1"/>
  <c r="AA239" i="65"/>
  <c r="AA321" i="65"/>
  <c r="AA309" i="65"/>
  <c r="AA341" i="65"/>
  <c r="AA295" i="65"/>
  <c r="AA231" i="65"/>
  <c r="AA280" i="65"/>
  <c r="AA349" i="65"/>
  <c r="AA407" i="65"/>
  <c r="AA383" i="65"/>
  <c r="AA335" i="65"/>
  <c r="AA384" i="65"/>
  <c r="AA234" i="65"/>
  <c r="AA257" i="65"/>
  <c r="AA305" i="65"/>
  <c r="AA354" i="65"/>
  <c r="AA385" i="65"/>
  <c r="AA225" i="65"/>
  <c r="AA297" i="65"/>
  <c r="AA398" i="65"/>
  <c r="AA334" i="65"/>
  <c r="AA242" i="65"/>
  <c r="AA339" i="65"/>
  <c r="AA288" i="65"/>
  <c r="AA267" i="65"/>
  <c r="AA317" i="65"/>
  <c r="U11" i="21" s="1"/>
  <c r="AA409" i="65"/>
  <c r="AA386" i="65"/>
  <c r="AA221" i="65"/>
  <c r="AA245" i="65"/>
  <c r="AA388" i="65"/>
  <c r="AA246" i="65"/>
  <c r="AA381" i="65"/>
  <c r="AA298" i="65"/>
  <c r="AA372" i="65"/>
  <c r="AA378" i="65"/>
  <c r="AA329" i="65"/>
  <c r="AA250" i="65"/>
  <c r="AA227" i="65"/>
  <c r="AA345" i="65"/>
  <c r="AA396" i="65"/>
  <c r="AA402" i="65"/>
  <c r="AA264" i="65"/>
  <c r="AA379" i="65"/>
  <c r="AA326" i="65"/>
  <c r="AA322" i="65"/>
  <c r="AA222" i="65"/>
  <c r="AA262" i="65"/>
  <c r="AA327" i="65"/>
  <c r="AA259" i="65"/>
  <c r="U6" i="21" s="1"/>
  <c r="AG8" i="33" s="1"/>
  <c r="AA279" i="65"/>
  <c r="AA389" i="65"/>
  <c r="AA325" i="65"/>
  <c r="AA307" i="65"/>
  <c r="AA319" i="65"/>
  <c r="AA370" i="65"/>
  <c r="AA371" i="65"/>
  <c r="AA306" i="65"/>
  <c r="AA363" i="65"/>
  <c r="AA397" i="65"/>
  <c r="AA320" i="65"/>
  <c r="AA323" i="65"/>
  <c r="AA404" i="65"/>
  <c r="AA351" i="65"/>
  <c r="S329" i="65"/>
  <c r="S289" i="65"/>
  <c r="S375" i="65"/>
  <c r="S256" i="65"/>
  <c r="S379" i="65"/>
  <c r="S277" i="65"/>
  <c r="S346" i="65"/>
  <c r="S354" i="65"/>
  <c r="S281" i="65"/>
  <c r="S340" i="65"/>
  <c r="S220" i="65"/>
  <c r="S350" i="65"/>
  <c r="S227" i="65"/>
  <c r="S292" i="65"/>
  <c r="S334" i="65"/>
  <c r="S335" i="65"/>
  <c r="S327" i="65"/>
  <c r="S323" i="65"/>
  <c r="S326" i="65"/>
  <c r="S403" i="65"/>
  <c r="S320" i="65"/>
  <c r="S228" i="65"/>
  <c r="S282" i="65"/>
  <c r="S237" i="65"/>
  <c r="S387" i="65"/>
  <c r="S391" i="65"/>
  <c r="S235" i="65"/>
  <c r="S343" i="65"/>
  <c r="S226" i="65"/>
  <c r="S414" i="65"/>
  <c r="S287" i="65"/>
  <c r="S381" i="65"/>
  <c r="S383" i="65"/>
  <c r="S283" i="65"/>
  <c r="S302" i="65"/>
  <c r="S397" i="65"/>
  <c r="S299" i="65"/>
  <c r="S347" i="65"/>
  <c r="S304" i="65"/>
  <c r="S238" i="65"/>
  <c r="S225" i="65"/>
  <c r="S312" i="65"/>
  <c r="S368" i="65"/>
  <c r="S234" i="65"/>
  <c r="S389" i="65"/>
  <c r="S349" i="65"/>
  <c r="S291" i="65"/>
  <c r="S366" i="65"/>
  <c r="S365" i="65"/>
  <c r="S290" i="65"/>
  <c r="S382" i="65"/>
  <c r="S274" i="65"/>
  <c r="S416" i="65"/>
  <c r="S328" i="65"/>
  <c r="S360" i="65"/>
  <c r="S246" i="65"/>
  <c r="S332" i="65"/>
  <c r="S413" i="65"/>
  <c r="S400" i="65"/>
  <c r="S297" i="65"/>
  <c r="S322" i="65"/>
  <c r="S369" i="65"/>
  <c r="S408" i="65"/>
  <c r="S339" i="65"/>
  <c r="S410" i="65"/>
  <c r="S377" i="65"/>
  <c r="S294" i="65"/>
  <c r="S261" i="65"/>
  <c r="S296" i="65"/>
  <c r="S362" i="65"/>
  <c r="S405" i="65"/>
  <c r="S241" i="65"/>
  <c r="S267" i="65"/>
  <c r="S268" i="65"/>
  <c r="S412" i="65"/>
  <c r="S219" i="65"/>
  <c r="S310" i="65"/>
  <c r="S236" i="65"/>
  <c r="S404" i="65"/>
  <c r="S305" i="65"/>
  <c r="S380" i="65"/>
  <c r="S252" i="65"/>
  <c r="S392" i="65"/>
  <c r="S231" i="65"/>
  <c r="S356" i="65"/>
  <c r="S363" i="65"/>
  <c r="S386" i="65"/>
  <c r="S260" i="65"/>
  <c r="S385" i="65"/>
  <c r="S358" i="65"/>
  <c r="S276" i="65"/>
  <c r="S273" i="65"/>
  <c r="S263" i="65"/>
  <c r="S300" i="65"/>
  <c r="S308" i="65"/>
  <c r="S398" i="65"/>
  <c r="S390" i="65"/>
  <c r="S353" i="65"/>
  <c r="S355" i="65"/>
  <c r="S415" i="65"/>
  <c r="S399" i="65"/>
  <c r="S374" i="65"/>
  <c r="S372" i="65"/>
  <c r="S222" i="65"/>
  <c r="S325" i="65"/>
  <c r="S338" i="65"/>
  <c r="S230" i="65"/>
  <c r="S341" i="65"/>
  <c r="S313" i="65"/>
  <c r="S376" i="65"/>
  <c r="S336" i="65"/>
  <c r="S275" i="65"/>
  <c r="S401" i="65"/>
  <c r="S357" i="65"/>
  <c r="S388" i="65"/>
  <c r="S352" i="65"/>
  <c r="S221" i="65"/>
  <c r="AA361" i="65"/>
  <c r="S351" i="65"/>
  <c r="S272" i="65"/>
  <c r="AA313" i="65"/>
  <c r="T401" i="65"/>
  <c r="W250" i="65"/>
  <c r="R402" i="65"/>
  <c r="R264" i="65"/>
  <c r="T361" i="65"/>
  <c r="R278" i="65"/>
  <c r="K375" i="65"/>
  <c r="I239" i="65"/>
  <c r="I342" i="65"/>
  <c r="I404" i="65"/>
  <c r="I370" i="65"/>
  <c r="I349" i="65"/>
  <c r="I286" i="65"/>
  <c r="I231" i="65"/>
  <c r="I376" i="65"/>
  <c r="I387" i="65"/>
  <c r="I271" i="65"/>
  <c r="I416" i="65"/>
  <c r="I292" i="65"/>
  <c r="I237" i="65"/>
  <c r="I382" i="65"/>
  <c r="I414" i="65"/>
  <c r="I354" i="65"/>
  <c r="I298" i="65"/>
  <c r="I388" i="65"/>
  <c r="I367" i="65"/>
  <c r="I394" i="65"/>
  <c r="I373" i="65"/>
  <c r="I230" i="65"/>
  <c r="I218" i="65"/>
  <c r="I320" i="65"/>
  <c r="I258" i="65"/>
  <c r="I403" i="65"/>
  <c r="I285" i="65"/>
  <c r="I305" i="65"/>
  <c r="I381" i="65"/>
  <c r="I350" i="65"/>
  <c r="I288" i="65"/>
  <c r="I316" i="65"/>
  <c r="I369" i="65"/>
  <c r="I319" i="65"/>
  <c r="I347" i="65"/>
  <c r="I337" i="65"/>
  <c r="I308" i="65"/>
  <c r="I325" i="65"/>
  <c r="I352" i="65"/>
  <c r="I272" i="65"/>
  <c r="I338" i="65"/>
  <c r="I359" i="65"/>
  <c r="I358" i="65"/>
  <c r="I344" i="65"/>
  <c r="I364" i="65"/>
  <c r="I348" i="65"/>
  <c r="I372" i="65"/>
  <c r="I266" i="65"/>
  <c r="C6" i="21" s="1"/>
  <c r="I327" i="65"/>
  <c r="I314" i="65"/>
  <c r="I234" i="65"/>
  <c r="I262" i="65"/>
  <c r="I334" i="65"/>
  <c r="I276" i="65"/>
  <c r="I377" i="65"/>
  <c r="I407" i="65"/>
  <c r="I219" i="65"/>
  <c r="I405" i="65"/>
  <c r="I268" i="65"/>
  <c r="I247" i="65"/>
  <c r="I278" i="65"/>
  <c r="I408" i="65"/>
  <c r="I273" i="65"/>
  <c r="I279" i="65"/>
  <c r="C7" i="21" s="1"/>
  <c r="O9" i="56" s="1"/>
  <c r="I291" i="65"/>
  <c r="I232" i="65"/>
  <c r="I254" i="65"/>
  <c r="I246" i="65"/>
  <c r="I274" i="65"/>
  <c r="I406" i="65"/>
  <c r="I299" i="65"/>
  <c r="I393" i="65"/>
  <c r="I356" i="65"/>
  <c r="I374" i="65"/>
  <c r="I252" i="65"/>
  <c r="I217" i="65"/>
  <c r="I401" i="65"/>
  <c r="I413" i="65"/>
  <c r="I391" i="65"/>
  <c r="I409" i="65"/>
  <c r="I220" i="65"/>
  <c r="I324" i="65"/>
  <c r="I264" i="65"/>
  <c r="I323" i="65"/>
  <c r="I282" i="65"/>
  <c r="I312" i="65"/>
  <c r="I295" i="65"/>
  <c r="I307" i="65"/>
  <c r="I297" i="65"/>
  <c r="I270" i="65"/>
  <c r="I329" i="65"/>
  <c r="I335" i="65"/>
  <c r="I223" i="65"/>
  <c r="I253" i="65"/>
  <c r="I267" i="65"/>
  <c r="I415" i="65"/>
  <c r="I214" i="65"/>
  <c r="I360" i="65"/>
  <c r="I402" i="65"/>
  <c r="I260" i="65"/>
  <c r="I300" i="65"/>
  <c r="I395" i="65"/>
  <c r="I241" i="65"/>
  <c r="I306" i="65"/>
  <c r="I397" i="65"/>
  <c r="I412" i="65"/>
  <c r="I345" i="65"/>
  <c r="I379" i="65"/>
  <c r="I301" i="65"/>
  <c r="I261" i="65"/>
  <c r="I313" i="65"/>
  <c r="I396" i="65"/>
  <c r="I368" i="65"/>
  <c r="I244" i="65"/>
  <c r="I322" i="65"/>
  <c r="I328" i="65"/>
  <c r="I399" i="65"/>
  <c r="I380" i="65"/>
  <c r="I363" i="65"/>
  <c r="I411" i="65"/>
  <c r="I333" i="65"/>
  <c r="I250" i="65"/>
  <c r="I386" i="65"/>
  <c r="I392" i="65"/>
  <c r="I398" i="65"/>
  <c r="I238" i="65"/>
  <c r="I256" i="65"/>
  <c r="I303" i="65"/>
  <c r="I309" i="65"/>
  <c r="K338" i="65"/>
  <c r="W375" i="65"/>
  <c r="X227" i="65"/>
  <c r="R342" i="65"/>
  <c r="R388" i="65"/>
  <c r="I383" i="65"/>
  <c r="T408" i="65"/>
  <c r="Z446" i="65"/>
  <c r="T46" i="21" s="1"/>
  <c r="S254" i="65"/>
  <c r="K231" i="65"/>
  <c r="S370" i="65"/>
  <c r="K288" i="65"/>
  <c r="S337" i="65"/>
  <c r="K318" i="65"/>
  <c r="Z388" i="65"/>
  <c r="R214" i="65"/>
  <c r="U247" i="65"/>
  <c r="W295" i="65"/>
  <c r="T227" i="65"/>
  <c r="U310" i="65"/>
  <c r="U277" i="65"/>
  <c r="T223" i="65"/>
  <c r="X256" i="65"/>
  <c r="AA218" i="65"/>
  <c r="I263" i="65"/>
  <c r="J446" i="65"/>
  <c r="D46" i="21" s="1"/>
  <c r="P32" i="74" s="1"/>
  <c r="Q467" i="65"/>
  <c r="K67" i="21" s="1"/>
  <c r="W53" i="74" s="1"/>
  <c r="N477" i="65"/>
  <c r="H77" i="21" s="1"/>
  <c r="T63" i="74" s="1"/>
  <c r="H8" i="21"/>
  <c r="T10" i="33" s="1"/>
  <c r="K306" i="65"/>
  <c r="AA411" i="65"/>
  <c r="K353" i="65"/>
  <c r="K267" i="65"/>
  <c r="S247" i="65"/>
  <c r="R243" i="65"/>
  <c r="R318" i="65"/>
  <c r="R401" i="65"/>
  <c r="R355" i="65"/>
  <c r="R256" i="65"/>
  <c r="R283" i="65"/>
  <c r="R322" i="65"/>
  <c r="R407" i="65"/>
  <c r="R220" i="65"/>
  <c r="R277" i="65"/>
  <c r="R316" i="65"/>
  <c r="R215" i="65"/>
  <c r="R348" i="65"/>
  <c r="R263" i="65"/>
  <c r="R403" i="65"/>
  <c r="R408" i="65"/>
  <c r="R395" i="65"/>
  <c r="R333" i="65"/>
  <c r="R260" i="65"/>
  <c r="R258" i="65"/>
  <c r="R405" i="65"/>
  <c r="R345" i="65"/>
  <c r="R415" i="65"/>
  <c r="R252" i="65"/>
  <c r="R245" i="65"/>
  <c r="R331" i="65"/>
  <c r="R349" i="65"/>
  <c r="R237" i="65"/>
  <c r="R286" i="65"/>
  <c r="R246" i="65"/>
  <c r="R234" i="65"/>
  <c r="R393" i="65"/>
  <c r="R337" i="65"/>
  <c r="R266" i="65"/>
  <c r="R276" i="65"/>
  <c r="R269" i="65"/>
  <c r="R226" i="65"/>
  <c r="R362" i="65"/>
  <c r="R235" i="65"/>
  <c r="R339" i="65"/>
  <c r="R394" i="65"/>
  <c r="R387" i="65"/>
  <c r="R296" i="65"/>
  <c r="R223" i="65"/>
  <c r="R305" i="65"/>
  <c r="R230" i="65"/>
  <c r="R241" i="65"/>
  <c r="R353" i="65"/>
  <c r="R384" i="65"/>
  <c r="R390" i="65"/>
  <c r="R261" i="65"/>
  <c r="R374" i="65"/>
  <c r="R307" i="65"/>
  <c r="R282" i="65"/>
  <c r="R411" i="65"/>
  <c r="R224" i="65"/>
  <c r="R304" i="65"/>
  <c r="R380" i="65"/>
  <c r="R317" i="65"/>
  <c r="R216" i="65"/>
  <c r="R298" i="65"/>
  <c r="R375" i="65"/>
  <c r="R313" i="65"/>
  <c r="R382" i="65"/>
  <c r="R406" i="65"/>
  <c r="R275" i="65"/>
  <c r="R329" i="65"/>
  <c r="R312" i="65"/>
  <c r="R274" i="65"/>
  <c r="R236" i="65"/>
  <c r="R326" i="65"/>
  <c r="R363" i="65"/>
  <c r="R392" i="65"/>
  <c r="R404" i="65"/>
  <c r="R346" i="65"/>
  <c r="R231" i="65"/>
  <c r="R328" i="65"/>
  <c r="R217" i="65"/>
  <c r="R360" i="65"/>
  <c r="R391" i="65"/>
  <c r="R259" i="65"/>
  <c r="R268" i="65"/>
  <c r="R302" i="65"/>
  <c r="R351" i="65"/>
  <c r="R271" i="65"/>
  <c r="R336" i="65"/>
  <c r="R295" i="65"/>
  <c r="R292" i="65"/>
  <c r="R352" i="65"/>
  <c r="R410" i="65"/>
  <c r="R287" i="65"/>
  <c r="R372" i="65"/>
  <c r="R414" i="65"/>
  <c r="R358" i="65"/>
  <c r="R361" i="65"/>
  <c r="R309" i="65"/>
  <c r="R376" i="65"/>
  <c r="R327" i="65"/>
  <c r="R262" i="65"/>
  <c r="R290" i="65"/>
  <c r="R373" i="65"/>
  <c r="R383" i="65"/>
  <c r="R308" i="65"/>
  <c r="R291" i="65"/>
  <c r="R227" i="65"/>
  <c r="R347" i="65"/>
  <c r="R397" i="65"/>
  <c r="R364" i="65"/>
  <c r="R344" i="65"/>
  <c r="R386" i="65"/>
  <c r="R314" i="65"/>
  <c r="R379" i="65"/>
  <c r="R289" i="65"/>
  <c r="R416" i="65"/>
  <c r="R354" i="65"/>
  <c r="R267" i="65"/>
  <c r="R370" i="65"/>
  <c r="R350" i="65"/>
  <c r="R253" i="65"/>
  <c r="R385" i="65"/>
  <c r="R335" i="65"/>
  <c r="R250" i="65"/>
  <c r="R340" i="65"/>
  <c r="R300" i="65"/>
  <c r="R368" i="65"/>
  <c r="R409" i="65"/>
  <c r="R273" i="65"/>
  <c r="R288" i="65"/>
  <c r="R306" i="65"/>
  <c r="R334" i="65"/>
  <c r="R303" i="65"/>
  <c r="R366" i="65"/>
  <c r="R265" i="65"/>
  <c r="R299" i="65"/>
  <c r="R228" i="65"/>
  <c r="R293" i="65"/>
  <c r="R225" i="65"/>
  <c r="R369" i="65"/>
  <c r="R338" i="65"/>
  <c r="R242" i="65"/>
  <c r="R239" i="65"/>
  <c r="R229" i="65"/>
  <c r="T254" i="65"/>
  <c r="Z372" i="65"/>
  <c r="R396" i="65"/>
  <c r="K308" i="65"/>
  <c r="AA399" i="65"/>
  <c r="T346" i="65"/>
  <c r="W307" i="65"/>
  <c r="Z261" i="65"/>
  <c r="R325" i="65"/>
  <c r="X329" i="65"/>
  <c r="R365" i="65"/>
  <c r="Z337" i="65"/>
  <c r="T297" i="65"/>
  <c r="T246" i="65"/>
  <c r="S278" i="65"/>
  <c r="S257" i="65"/>
  <c r="AA328" i="65"/>
  <c r="S258" i="65"/>
  <c r="AA376" i="65"/>
  <c r="K400" i="65"/>
  <c r="K303" i="65"/>
  <c r="K242" i="65"/>
  <c r="W360" i="65"/>
  <c r="U294" i="65"/>
  <c r="T387" i="65"/>
  <c r="K362" i="65"/>
  <c r="AA270" i="65"/>
  <c r="S317" i="65"/>
  <c r="T320" i="65"/>
  <c r="U216" i="65"/>
  <c r="I251" i="65"/>
  <c r="X295" i="65"/>
  <c r="W214" i="65"/>
  <c r="S314" i="65"/>
  <c r="T404" i="65"/>
  <c r="K228" i="65"/>
  <c r="T266" i="65"/>
  <c r="S215" i="65"/>
  <c r="R284" i="65"/>
  <c r="U372" i="65"/>
  <c r="AA364" i="65"/>
  <c r="K378" i="65"/>
  <c r="Y353" i="65"/>
  <c r="Y388" i="65"/>
  <c r="Y297" i="65"/>
  <c r="Y370" i="65"/>
  <c r="Y310" i="65"/>
  <c r="Y348" i="65"/>
  <c r="Y252" i="65"/>
  <c r="Y258" i="65"/>
  <c r="Y409" i="65"/>
  <c r="Y345" i="65"/>
  <c r="Y222" i="65"/>
  <c r="Y357" i="65"/>
  <c r="Y278" i="65"/>
  <c r="Y379" i="65"/>
  <c r="Y383" i="65"/>
  <c r="Y416" i="65"/>
  <c r="Y248" i="65"/>
  <c r="Y378" i="65"/>
  <c r="Y269" i="65"/>
  <c r="Y245" i="65"/>
  <c r="Y226" i="65"/>
  <c r="Y410" i="65"/>
  <c r="Y272" i="65"/>
  <c r="Y332" i="65"/>
  <c r="Y234" i="65"/>
  <c r="Y347" i="65"/>
  <c r="Y405" i="65"/>
  <c r="Y325" i="65"/>
  <c r="Y231" i="65"/>
  <c r="Y398" i="65"/>
  <c r="Y374" i="65"/>
  <c r="Y242" i="65"/>
  <c r="Y382" i="65"/>
  <c r="Y339" i="65"/>
  <c r="Y355" i="65"/>
  <c r="Y369" i="65"/>
  <c r="Y373" i="65"/>
  <c r="Y381" i="65"/>
  <c r="Y360" i="65"/>
  <c r="Y380" i="65"/>
  <c r="Y220" i="65"/>
  <c r="Y338" i="65"/>
  <c r="Y350" i="65"/>
  <c r="Y377" i="65"/>
  <c r="Y282" i="65"/>
  <c r="Y288" i="65"/>
  <c r="Y333" i="65"/>
  <c r="Y344" i="65"/>
  <c r="Y362" i="65"/>
  <c r="Y393" i="65"/>
  <c r="Y236" i="65"/>
  <c r="Y265" i="65"/>
  <c r="Y392" i="65"/>
  <c r="Y307" i="65"/>
  <c r="Y337" i="65"/>
  <c r="Y274" i="65"/>
  <c r="Y322" i="65"/>
  <c r="Y390" i="65"/>
  <c r="Y298" i="65"/>
  <c r="Y264" i="65"/>
  <c r="Y354" i="65"/>
  <c r="Y281" i="65"/>
  <c r="S7" i="21" s="1"/>
  <c r="Y277" i="65"/>
  <c r="Y253" i="65"/>
  <c r="Y246" i="65"/>
  <c r="Y389" i="65"/>
  <c r="Y394" i="65"/>
  <c r="Y250" i="65"/>
  <c r="Y400" i="65"/>
  <c r="Y276" i="65"/>
  <c r="Y386" i="65"/>
  <c r="Y292" i="65"/>
  <c r="Y364" i="65"/>
  <c r="Y237" i="65"/>
  <c r="Y256" i="65"/>
  <c r="Y358" i="65"/>
  <c r="Y404" i="65"/>
  <c r="Y232" i="65"/>
  <c r="Y218" i="65"/>
  <c r="Y263" i="65"/>
  <c r="Y225" i="65"/>
  <c r="Y221" i="65"/>
  <c r="Y270" i="65"/>
  <c r="Y262" i="65"/>
  <c r="Y273" i="65"/>
  <c r="Y227" i="65"/>
  <c r="Y217" i="65"/>
  <c r="Y235" i="65"/>
  <c r="Y244" i="65"/>
  <c r="Y408" i="65"/>
  <c r="Y402" i="65"/>
  <c r="Y260" i="65"/>
  <c r="Y241" i="65"/>
  <c r="Y230" i="65"/>
  <c r="Y314" i="65"/>
  <c r="Y349" i="65"/>
  <c r="Y372" i="65"/>
  <c r="Y285" i="65"/>
  <c r="Y313" i="65"/>
  <c r="Y308" i="65"/>
  <c r="Y403" i="65"/>
  <c r="Y384" i="65"/>
  <c r="Y303" i="65"/>
  <c r="Y289" i="65"/>
  <c r="Y296" i="65"/>
  <c r="Y368" i="65"/>
  <c r="Y266" i="65"/>
  <c r="Y302" i="65"/>
  <c r="Y336" i="65"/>
  <c r="Y406" i="65"/>
  <c r="Y361" i="65"/>
  <c r="S12" i="21" s="1"/>
  <c r="Y346" i="65"/>
  <c r="Y365" i="65"/>
  <c r="Y387" i="65"/>
  <c r="Y331" i="65"/>
  <c r="Y391" i="65"/>
  <c r="Y341" i="65"/>
  <c r="Y356" i="65"/>
  <c r="Y407" i="65"/>
  <c r="Y359" i="65"/>
  <c r="Y399" i="65"/>
  <c r="Y342" i="65"/>
  <c r="Y334" i="65"/>
  <c r="Y401" i="65"/>
  <c r="Y321" i="65"/>
  <c r="Y395" i="65"/>
  <c r="Y363" i="65"/>
  <c r="Y290" i="65"/>
  <c r="Y301" i="65"/>
  <c r="Y215" i="65"/>
  <c r="Y306" i="65"/>
  <c r="Y414" i="65"/>
  <c r="Y312" i="65"/>
  <c r="Y254" i="65"/>
  <c r="Y275" i="65"/>
  <c r="S6" i="21" s="1"/>
  <c r="Y330" i="65"/>
  <c r="Y317" i="65"/>
  <c r="Y352" i="65"/>
  <c r="Y268" i="65"/>
  <c r="Y299" i="65"/>
  <c r="Y283" i="65"/>
  <c r="Y228" i="65"/>
  <c r="Y219" i="65"/>
  <c r="U244" i="65"/>
  <c r="Y318" i="65"/>
  <c r="T398" i="65"/>
  <c r="AA233" i="65"/>
  <c r="K230" i="65"/>
  <c r="I311" i="65"/>
  <c r="Y366" i="65"/>
  <c r="K287" i="65"/>
  <c r="Y309" i="65"/>
  <c r="I294" i="65"/>
  <c r="M425" i="65"/>
  <c r="G25" i="21" s="1"/>
  <c r="S11" i="74" s="1"/>
  <c r="S330" i="65"/>
  <c r="AA255" i="65"/>
  <c r="AA285" i="65"/>
  <c r="AA374" i="65"/>
  <c r="S264" i="65"/>
  <c r="S345" i="65"/>
  <c r="T286" i="65"/>
  <c r="AA332" i="65"/>
  <c r="W268" i="65"/>
  <c r="W347" i="65"/>
  <c r="W397" i="65"/>
  <c r="W288" i="65"/>
  <c r="W289" i="65"/>
  <c r="W321" i="65"/>
  <c r="W273" i="65"/>
  <c r="W414" i="65"/>
  <c r="W356" i="65"/>
  <c r="W248" i="65"/>
  <c r="W264" i="65"/>
  <c r="W334" i="65"/>
  <c r="W249" i="65"/>
  <c r="W290" i="65"/>
  <c r="W333" i="65"/>
  <c r="W245" i="65"/>
  <c r="W224" i="65"/>
  <c r="W404" i="65"/>
  <c r="W279" i="65"/>
  <c r="Q7" i="21" s="1"/>
  <c r="AC9" i="53" s="1"/>
  <c r="W272" i="65"/>
  <c r="W396" i="65"/>
  <c r="W253" i="65"/>
  <c r="W218" i="65"/>
  <c r="W399" i="65"/>
  <c r="W247" i="65"/>
  <c r="W361" i="65"/>
  <c r="W337" i="65"/>
  <c r="W231" i="65"/>
  <c r="W220" i="65"/>
  <c r="W363" i="65"/>
  <c r="W331" i="65"/>
  <c r="W413" i="65"/>
  <c r="W381" i="65"/>
  <c r="W409" i="65"/>
  <c r="W369" i="65"/>
  <c r="W351" i="65"/>
  <c r="W332" i="65"/>
  <c r="W317" i="65"/>
  <c r="W308" i="65"/>
  <c r="W377" i="65"/>
  <c r="W217" i="65"/>
  <c r="W310" i="65"/>
  <c r="W341" i="65"/>
  <c r="W311" i="65"/>
  <c r="W305" i="65"/>
  <c r="W233" i="65"/>
  <c r="W380" i="65"/>
  <c r="W298" i="65"/>
  <c r="W324" i="65"/>
  <c r="W358" i="65"/>
  <c r="W230" i="65"/>
  <c r="W400" i="65"/>
  <c r="W260" i="65"/>
  <c r="W389" i="65"/>
  <c r="W237" i="65"/>
  <c r="W222" i="65"/>
  <c r="W254" i="65"/>
  <c r="W300" i="65"/>
  <c r="W228" i="65"/>
  <c r="W406" i="65"/>
  <c r="W229" i="65"/>
  <c r="W376" i="65"/>
  <c r="W335" i="65"/>
  <c r="W370" i="65"/>
  <c r="W293" i="65"/>
  <c r="W407" i="65"/>
  <c r="W320" i="65"/>
  <c r="W357" i="65"/>
  <c r="W402" i="65"/>
  <c r="W345" i="65"/>
  <c r="W359" i="65"/>
  <c r="W371" i="65"/>
  <c r="W252" i="65"/>
  <c r="W319" i="65"/>
  <c r="W322" i="65"/>
  <c r="W355" i="65"/>
  <c r="W352" i="65"/>
  <c r="W251" i="65"/>
  <c r="W306" i="65"/>
  <c r="W344" i="65"/>
  <c r="W296" i="65"/>
  <c r="W243" i="65"/>
  <c r="W291" i="65"/>
  <c r="W329" i="65"/>
  <c r="W393" i="65"/>
  <c r="W382" i="65"/>
  <c r="W236" i="65"/>
  <c r="W410" i="65"/>
  <c r="W221" i="65"/>
  <c r="W225" i="65"/>
  <c r="W401" i="65"/>
  <c r="W390" i="65"/>
  <c r="W391" i="65"/>
  <c r="W270" i="65"/>
  <c r="W246" i="65"/>
  <c r="W232" i="65"/>
  <c r="W383" i="65"/>
  <c r="W265" i="65"/>
  <c r="W354" i="65"/>
  <c r="W388" i="65"/>
  <c r="W327" i="65"/>
  <c r="W378" i="65"/>
  <c r="W350" i="65"/>
  <c r="W374" i="65"/>
  <c r="W366" i="65"/>
  <c r="W362" i="65"/>
  <c r="W219" i="65"/>
  <c r="W299" i="65"/>
  <c r="W216" i="65"/>
  <c r="W349" i="65"/>
  <c r="W240" i="65"/>
  <c r="W255" i="65"/>
  <c r="W241" i="65"/>
  <c r="W353" i="65"/>
  <c r="W314" i="65"/>
  <c r="W338" i="65"/>
  <c r="W348" i="65"/>
  <c r="W303" i="65"/>
  <c r="W313" i="65"/>
  <c r="W316" i="65"/>
  <c r="W415" i="65"/>
  <c r="W392" i="65"/>
  <c r="W284" i="65"/>
  <c r="W343" i="65"/>
  <c r="W282" i="65"/>
  <c r="W416" i="65"/>
  <c r="W326" i="65"/>
  <c r="W259" i="65"/>
  <c r="W309" i="65"/>
  <c r="W328" i="65"/>
  <c r="W258" i="65"/>
  <c r="W412" i="65"/>
  <c r="W387" i="65"/>
  <c r="W256" i="65"/>
  <c r="W238" i="65"/>
  <c r="W385" i="65"/>
  <c r="W346" i="65"/>
  <c r="W266" i="65"/>
  <c r="W398" i="65"/>
  <c r="W323" i="65"/>
  <c r="W239" i="65"/>
  <c r="W367" i="65"/>
  <c r="W330" i="65"/>
  <c r="W292" i="65"/>
  <c r="W257" i="65"/>
  <c r="W312" i="65"/>
  <c r="W281" i="65"/>
  <c r="W277" i="65"/>
  <c r="W271" i="65"/>
  <c r="W318" i="65"/>
  <c r="W262" i="65"/>
  <c r="S342" i="65"/>
  <c r="S319" i="65"/>
  <c r="U396" i="65"/>
  <c r="Y415" i="65"/>
  <c r="R257" i="65"/>
  <c r="T378" i="65"/>
  <c r="K352" i="65"/>
  <c r="Y305" i="65"/>
  <c r="X238" i="65"/>
  <c r="X415" i="65"/>
  <c r="X414" i="65"/>
  <c r="X354" i="65"/>
  <c r="X311" i="65"/>
  <c r="X282" i="65"/>
  <c r="X254" i="65"/>
  <c r="X379" i="65"/>
  <c r="X302" i="65"/>
  <c r="X267" i="65"/>
  <c r="X345" i="65"/>
  <c r="X251" i="65"/>
  <c r="X328" i="65"/>
  <c r="X320" i="65"/>
  <c r="X259" i="65"/>
  <c r="X243" i="65"/>
  <c r="X317" i="65"/>
  <c r="X278" i="65"/>
  <c r="X240" i="65"/>
  <c r="X347" i="65"/>
  <c r="X229" i="65"/>
  <c r="X378" i="65"/>
  <c r="X252" i="65"/>
  <c r="X245" i="65"/>
  <c r="X330" i="65"/>
  <c r="X369" i="65"/>
  <c r="X216" i="65"/>
  <c r="X239" i="65"/>
  <c r="X234" i="65"/>
  <c r="X398" i="65"/>
  <c r="X375" i="65"/>
  <c r="X387" i="65"/>
  <c r="X236" i="65"/>
  <c r="X231" i="65"/>
  <c r="X265" i="65"/>
  <c r="X412" i="65"/>
  <c r="X356" i="65"/>
  <c r="X275" i="65"/>
  <c r="X228" i="65"/>
  <c r="X372" i="65"/>
  <c r="X407" i="65"/>
  <c r="X272" i="65"/>
  <c r="X225" i="65"/>
  <c r="X402" i="65"/>
  <c r="X350" i="65"/>
  <c r="X247" i="65"/>
  <c r="X258" i="65"/>
  <c r="X217" i="65"/>
  <c r="X316" i="65"/>
  <c r="X321" i="65"/>
  <c r="X308" i="65"/>
  <c r="X273" i="65"/>
  <c r="X299" i="65"/>
  <c r="R9" i="21" s="1"/>
  <c r="AD11" i="56" s="1"/>
  <c r="X289" i="65"/>
  <c r="R8" i="21" s="1"/>
  <c r="X322" i="65"/>
  <c r="X358" i="65"/>
  <c r="X262" i="65"/>
  <c r="X351" i="65"/>
  <c r="X389" i="65"/>
  <c r="X336" i="65"/>
  <c r="X382" i="65"/>
  <c r="X353" i="65"/>
  <c r="X380" i="65"/>
  <c r="X281" i="65"/>
  <c r="R7" i="21" s="1"/>
  <c r="X242" i="65"/>
  <c r="X255" i="65"/>
  <c r="X309" i="65"/>
  <c r="X381" i="65"/>
  <c r="X355" i="65"/>
  <c r="X337" i="65"/>
  <c r="X357" i="65"/>
  <c r="X218" i="65"/>
  <c r="X397" i="65"/>
  <c r="X284" i="65"/>
  <c r="X361" i="65"/>
  <c r="X314" i="65"/>
  <c r="X253" i="65"/>
  <c r="X271" i="65"/>
  <c r="X283" i="65"/>
  <c r="X246" i="65"/>
  <c r="X409" i="65"/>
  <c r="X346" i="65"/>
  <c r="X310" i="65"/>
  <c r="X290" i="65"/>
  <c r="X390" i="65"/>
  <c r="X416" i="65"/>
  <c r="X331" i="65"/>
  <c r="X274" i="65"/>
  <c r="X411" i="65"/>
  <c r="X370" i="65"/>
  <c r="X377" i="65"/>
  <c r="X237" i="65"/>
  <c r="X288" i="65"/>
  <c r="X359" i="65"/>
  <c r="X332" i="65"/>
  <c r="X319" i="65"/>
  <c r="X294" i="65"/>
  <c r="X393" i="65"/>
  <c r="X270" i="65"/>
  <c r="X368" i="65"/>
  <c r="X334" i="65"/>
  <c r="X287" i="65"/>
  <c r="X401" i="65"/>
  <c r="X404" i="65"/>
  <c r="X286" i="65"/>
  <c r="X305" i="65"/>
  <c r="X406" i="65"/>
  <c r="X215" i="65"/>
  <c r="R5" i="21" s="1"/>
  <c r="X296" i="65"/>
  <c r="X391" i="65"/>
  <c r="X363" i="65"/>
  <c r="X376" i="65"/>
  <c r="X344" i="65"/>
  <c r="X403" i="65"/>
  <c r="X341" i="65"/>
  <c r="X413" i="65"/>
  <c r="X224" i="65"/>
  <c r="X241" i="65"/>
  <c r="X324" i="65"/>
  <c r="X386" i="65"/>
  <c r="X340" i="65"/>
  <c r="X395" i="65"/>
  <c r="X269" i="65"/>
  <c r="X396" i="65"/>
  <c r="X325" i="65"/>
  <c r="X352" i="65"/>
  <c r="X277" i="65"/>
  <c r="X349" i="65"/>
  <c r="X260" i="65"/>
  <c r="X394" i="65"/>
  <c r="X348" i="65"/>
  <c r="X268" i="65"/>
  <c r="X263" i="65"/>
  <c r="X232" i="65"/>
  <c r="X313" i="65"/>
  <c r="X264" i="65"/>
  <c r="X312" i="65"/>
  <c r="W386" i="65"/>
  <c r="U342" i="65"/>
  <c r="T391" i="65"/>
  <c r="T369" i="65"/>
  <c r="T413" i="65"/>
  <c r="T289" i="65"/>
  <c r="T259" i="65"/>
  <c r="T403" i="65"/>
  <c r="T308" i="65"/>
  <c r="T386" i="65"/>
  <c r="T392" i="65"/>
  <c r="T305" i="65"/>
  <c r="T344" i="65"/>
  <c r="T319" i="65"/>
  <c r="T235" i="65"/>
  <c r="T313" i="65"/>
  <c r="T287" i="65"/>
  <c r="T282" i="65"/>
  <c r="T238" i="65"/>
  <c r="T388" i="65"/>
  <c r="T300" i="65"/>
  <c r="T310" i="65"/>
  <c r="T314" i="65"/>
  <c r="T326" i="65"/>
  <c r="T352" i="65"/>
  <c r="T390" i="65"/>
  <c r="T262" i="65"/>
  <c r="T303" i="65"/>
  <c r="T414" i="65"/>
  <c r="T380" i="65"/>
  <c r="T271" i="65"/>
  <c r="T407" i="65"/>
  <c r="T383" i="65"/>
  <c r="T375" i="65"/>
  <c r="T256" i="65"/>
  <c r="T226" i="65"/>
  <c r="T251" i="65"/>
  <c r="T221" i="65"/>
  <c r="T353" i="65"/>
  <c r="T304" i="65"/>
  <c r="T347" i="65"/>
  <c r="T340" i="65"/>
  <c r="T220" i="65"/>
  <c r="T405" i="65"/>
  <c r="T324" i="65"/>
  <c r="T228" i="65"/>
  <c r="T263" i="65"/>
  <c r="T370" i="65"/>
  <c r="T350" i="65"/>
  <c r="T298" i="65"/>
  <c r="T296" i="65"/>
  <c r="T332" i="65"/>
  <c r="T241" i="65"/>
  <c r="T411" i="65"/>
  <c r="T244" i="65"/>
  <c r="T236" i="65"/>
  <c r="T216" i="65"/>
  <c r="T406" i="65"/>
  <c r="T239" i="65"/>
  <c r="T247" i="65"/>
  <c r="T258" i="65"/>
  <c r="T243" i="65"/>
  <c r="T396" i="65"/>
  <c r="T279" i="65"/>
  <c r="T255" i="65"/>
  <c r="T267" i="65"/>
  <c r="T224" i="65"/>
  <c r="T242" i="65"/>
  <c r="T397" i="65"/>
  <c r="T362" i="65"/>
  <c r="T274" i="65"/>
  <c r="T237" i="65"/>
  <c r="T373" i="65"/>
  <c r="T381" i="65"/>
  <c r="T285" i="65"/>
  <c r="T299" i="65"/>
  <c r="T337" i="65"/>
  <c r="T379" i="65"/>
  <c r="T280" i="65"/>
  <c r="T252" i="65"/>
  <c r="T306" i="65"/>
  <c r="T364" i="65"/>
  <c r="T382" i="65"/>
  <c r="T395" i="65"/>
  <c r="T341" i="65"/>
  <c r="T399" i="65"/>
  <c r="T354" i="65"/>
  <c r="T345" i="65"/>
  <c r="T233" i="65"/>
  <c r="T215" i="65"/>
  <c r="T248" i="65"/>
  <c r="T330" i="65"/>
  <c r="T368" i="65"/>
  <c r="T335" i="65"/>
  <c r="T260" i="65"/>
  <c r="T253" i="65"/>
  <c r="T410" i="65"/>
  <c r="T277" i="65"/>
  <c r="T245" i="65"/>
  <c r="T363" i="65"/>
  <c r="T323" i="65"/>
  <c r="T372" i="65"/>
  <c r="T400" i="65"/>
  <c r="T360" i="65"/>
  <c r="T292" i="65"/>
  <c r="T284" i="65"/>
  <c r="T225" i="65"/>
  <c r="T402" i="65"/>
  <c r="T250" i="65"/>
  <c r="T268" i="65"/>
  <c r="T356" i="65"/>
  <c r="T270" i="65"/>
  <c r="T293" i="65"/>
  <c r="T290" i="65"/>
  <c r="T348" i="65"/>
  <c r="T316" i="65"/>
  <c r="T261" i="65"/>
  <c r="T374" i="65"/>
  <c r="T219" i="65"/>
  <c r="T322" i="65"/>
  <c r="T333" i="65"/>
  <c r="T264" i="65"/>
  <c r="T357" i="65"/>
  <c r="T336" i="65"/>
  <c r="T416" i="65"/>
  <c r="T321" i="65"/>
  <c r="T393" i="65"/>
  <c r="T230" i="65"/>
  <c r="T371" i="65"/>
  <c r="T317" i="65"/>
  <c r="T312" i="65"/>
  <c r="T359" i="65"/>
  <c r="T311" i="65"/>
  <c r="T412" i="65"/>
  <c r="T281" i="65"/>
  <c r="T272" i="65"/>
  <c r="T394" i="65"/>
  <c r="T217" i="65"/>
  <c r="T234" i="65"/>
  <c r="T366" i="65"/>
  <c r="T342" i="65"/>
  <c r="T273" i="65"/>
  <c r="T376" i="65"/>
  <c r="T231" i="65"/>
  <c r="T409" i="65"/>
  <c r="T367" i="65"/>
  <c r="T339" i="65"/>
  <c r="K253" i="65"/>
  <c r="AA273" i="65"/>
  <c r="S364" i="65"/>
  <c r="S301" i="65"/>
  <c r="U330" i="65"/>
  <c r="T385" i="65"/>
  <c r="K341" i="65"/>
  <c r="K395" i="65"/>
  <c r="U279" i="65"/>
  <c r="O7" i="21" s="1"/>
  <c r="AA9" i="53" s="1"/>
  <c r="Y413" i="65"/>
  <c r="I371" i="65"/>
  <c r="Y251" i="65"/>
  <c r="K409" i="65"/>
  <c r="I243" i="65"/>
  <c r="T232" i="65"/>
  <c r="R221" i="65"/>
  <c r="X364" i="65"/>
  <c r="S280" i="65"/>
  <c r="M7" i="21" s="1"/>
  <c r="R356" i="65"/>
  <c r="K222" i="65"/>
  <c r="S244" i="65"/>
  <c r="R378" i="65"/>
  <c r="Y397" i="65"/>
  <c r="Y233" i="65"/>
  <c r="AA293" i="65"/>
  <c r="T327" i="65"/>
  <c r="W411" i="65"/>
  <c r="AA310" i="65"/>
  <c r="Y295" i="65"/>
  <c r="T214" i="65"/>
  <c r="T276" i="65"/>
  <c r="AA336" i="65"/>
  <c r="S344" i="65"/>
  <c r="Z336" i="65"/>
  <c r="Z273" i="65"/>
  <c r="Z349" i="65"/>
  <c r="Z240" i="65"/>
  <c r="Z345" i="65"/>
  <c r="Z297" i="65"/>
  <c r="Z329" i="65"/>
  <c r="Z330" i="65"/>
  <c r="Z243" i="65"/>
  <c r="Z374" i="65"/>
  <c r="Z379" i="65"/>
  <c r="Z328" i="65"/>
  <c r="Z375" i="65"/>
  <c r="Z289" i="65"/>
  <c r="Z403" i="65"/>
  <c r="Z343" i="65"/>
  <c r="Z284" i="65"/>
  <c r="Z278" i="65"/>
  <c r="Z409" i="65"/>
  <c r="Z410" i="65"/>
  <c r="Z383" i="65"/>
  <c r="Z247" i="65"/>
  <c r="Z280" i="65"/>
  <c r="Z411" i="65"/>
  <c r="Z405" i="65"/>
  <c r="Z242" i="65"/>
  <c r="Z253" i="65"/>
  <c r="Z254" i="65"/>
  <c r="Z282" i="65"/>
  <c r="Z231" i="65"/>
  <c r="Z296" i="65"/>
  <c r="Z248" i="65"/>
  <c r="Z386" i="65"/>
  <c r="Z292" i="65"/>
  <c r="Z369" i="65"/>
  <c r="Z217" i="65"/>
  <c r="Z361" i="65"/>
  <c r="Z286" i="65"/>
  <c r="Z294" i="65"/>
  <c r="Z308" i="65"/>
  <c r="Z360" i="65"/>
  <c r="Z400" i="65"/>
  <c r="Z237" i="65"/>
  <c r="Z320" i="65"/>
  <c r="Z228" i="65"/>
  <c r="Z354" i="65"/>
  <c r="Z342" i="65"/>
  <c r="Z283" i="65"/>
  <c r="T7" i="21" s="1"/>
  <c r="Z344" i="65"/>
  <c r="Z407" i="65"/>
  <c r="Z398" i="65"/>
  <c r="Z264" i="65"/>
  <c r="Z370" i="65"/>
  <c r="Z324" i="65"/>
  <c r="Z287" i="65"/>
  <c r="Z271" i="65"/>
  <c r="Z363" i="65"/>
  <c r="Z321" i="65"/>
  <c r="Z215" i="65"/>
  <c r="Z307" i="65"/>
  <c r="Z218" i="65"/>
  <c r="Z220" i="65"/>
  <c r="Z397" i="65"/>
  <c r="Z298" i="65"/>
  <c r="Z339" i="65"/>
  <c r="Z299" i="65"/>
  <c r="Z241" i="65"/>
  <c r="Z268" i="65"/>
  <c r="Z269" i="65"/>
  <c r="Z408" i="65"/>
  <c r="Z404" i="65"/>
  <c r="Z262" i="65"/>
  <c r="Z311" i="65"/>
  <c r="Z394" i="65"/>
  <c r="Z389" i="65"/>
  <c r="Z265" i="65"/>
  <c r="Z332" i="65"/>
  <c r="Z226" i="65"/>
  <c r="Z392" i="65"/>
  <c r="Z399" i="65"/>
  <c r="Z376" i="65"/>
  <c r="Z225" i="65"/>
  <c r="Z227" i="65"/>
  <c r="Z359" i="65"/>
  <c r="Z313" i="65"/>
  <c r="Z373" i="65"/>
  <c r="Z221" i="65"/>
  <c r="Z351" i="65"/>
  <c r="Z239" i="65"/>
  <c r="Z402" i="65"/>
  <c r="Z270" i="65"/>
  <c r="Z245" i="65"/>
  <c r="Z353" i="65"/>
  <c r="Z364" i="65"/>
  <c r="Z258" i="65"/>
  <c r="Z371" i="65"/>
  <c r="Z222" i="65"/>
  <c r="Z350" i="65"/>
  <c r="Z224" i="65"/>
  <c r="Z355" i="65"/>
  <c r="Z319" i="65"/>
  <c r="Z325" i="65"/>
  <c r="Z304" i="65"/>
  <c r="Z300" i="65"/>
  <c r="Z302" i="65"/>
  <c r="Z406" i="65"/>
  <c r="Z380" i="65"/>
  <c r="Z236" i="65"/>
  <c r="Z357" i="65"/>
  <c r="Z395" i="65"/>
  <c r="Z365" i="65"/>
  <c r="Z256" i="65"/>
  <c r="Z301" i="65"/>
  <c r="Z358" i="65"/>
  <c r="Z317" i="65"/>
  <c r="Z401" i="65"/>
  <c r="Z347" i="65"/>
  <c r="Z229" i="65"/>
  <c r="Z341" i="65"/>
  <c r="Z274" i="65"/>
  <c r="Z396" i="65"/>
  <c r="Z263" i="65"/>
  <c r="Z234" i="65"/>
  <c r="Z314" i="65"/>
  <c r="Z303" i="65"/>
  <c r="Z416" i="65"/>
  <c r="Z285" i="65"/>
  <c r="Z259" i="65"/>
  <c r="Z356" i="65"/>
  <c r="Z382" i="65"/>
  <c r="Z306" i="65"/>
  <c r="Z413" i="65"/>
  <c r="Z387" i="65"/>
  <c r="Z362" i="65"/>
  <c r="Z346" i="65"/>
  <c r="Z331" i="65"/>
  <c r="Z288" i="65"/>
  <c r="Z250" i="65"/>
  <c r="Z335" i="65"/>
  <c r="R301" i="65"/>
  <c r="W304" i="65"/>
  <c r="U249" i="65"/>
  <c r="R330" i="65"/>
  <c r="T355" i="65"/>
  <c r="Z232" i="65"/>
  <c r="R367" i="65"/>
  <c r="X230" i="65"/>
  <c r="Y300" i="65"/>
  <c r="Y335" i="65"/>
  <c r="X399" i="65"/>
  <c r="I255" i="65"/>
  <c r="S270" i="65"/>
  <c r="W235" i="65"/>
  <c r="W302" i="65"/>
  <c r="R279" i="65"/>
  <c r="Z352" i="65"/>
  <c r="I317" i="65"/>
  <c r="U286" i="65"/>
  <c r="U223" i="65"/>
  <c r="I424" i="65"/>
  <c r="C24" i="21" s="1"/>
  <c r="S478" i="65"/>
  <c r="M78" i="21" s="1"/>
  <c r="Y64" i="74" s="1"/>
  <c r="S223" i="65"/>
  <c r="S316" i="65"/>
  <c r="R324" i="65"/>
  <c r="U238" i="65"/>
  <c r="U240" i="65"/>
  <c r="Z214" i="65"/>
  <c r="U329" i="65"/>
  <c r="Z244" i="65"/>
  <c r="Y249" i="65"/>
  <c r="Y367" i="65"/>
  <c r="Z384" i="65"/>
  <c r="U353" i="65"/>
  <c r="W275" i="65"/>
  <c r="AA367" i="65"/>
  <c r="R412" i="65"/>
  <c r="R233" i="65"/>
  <c r="T291" i="65"/>
  <c r="AA393" i="65"/>
  <c r="R222" i="65"/>
  <c r="Z415" i="65"/>
  <c r="K367" i="65"/>
  <c r="X371" i="65"/>
  <c r="X235" i="65"/>
  <c r="I283" i="65"/>
  <c r="U325" i="65"/>
  <c r="U284" i="65"/>
  <c r="T349" i="65"/>
  <c r="I390" i="65"/>
  <c r="U397" i="65"/>
  <c r="AA232" i="65"/>
  <c r="AA261" i="65"/>
  <c r="S318" i="65"/>
  <c r="AA230" i="65"/>
  <c r="S217" i="65"/>
  <c r="Z323" i="65"/>
  <c r="AA229" i="65"/>
  <c r="S394" i="65"/>
  <c r="Z385" i="65"/>
  <c r="R249" i="65"/>
  <c r="T358" i="65"/>
  <c r="W294" i="65"/>
  <c r="S253" i="65"/>
  <c r="R311" i="65"/>
  <c r="Z272" i="65"/>
  <c r="I287" i="65"/>
  <c r="X385" i="65"/>
  <c r="T278" i="65"/>
  <c r="S378" i="65"/>
  <c r="I343" i="65"/>
  <c r="W365" i="65"/>
  <c r="I277" i="65"/>
  <c r="I410" i="65"/>
  <c r="K284" i="65"/>
  <c r="R238" i="65"/>
  <c r="I389" i="65"/>
  <c r="I365" i="65"/>
  <c r="C12" i="21" s="1"/>
  <c r="I378" i="65"/>
  <c r="AA299" i="65"/>
  <c r="K383" i="65"/>
  <c r="U292" i="65"/>
  <c r="U404" i="65"/>
  <c r="U370" i="65"/>
  <c r="U402" i="65"/>
  <c r="U273" i="65"/>
  <c r="U382" i="65"/>
  <c r="U399" i="65"/>
  <c r="U267" i="65"/>
  <c r="U356" i="65"/>
  <c r="U408" i="65"/>
  <c r="U282" i="65"/>
  <c r="U368" i="65"/>
  <c r="U285" i="65"/>
  <c r="U231" i="65"/>
  <c r="U359" i="65"/>
  <c r="U245" i="65"/>
  <c r="U269" i="65"/>
  <c r="U268" i="65"/>
  <c r="U363" i="65"/>
  <c r="U416" i="65"/>
  <c r="U333" i="65"/>
  <c r="U224" i="65"/>
  <c r="U274" i="65"/>
  <c r="U248" i="65"/>
  <c r="U228" i="65"/>
  <c r="U403" i="65"/>
  <c r="U410" i="65"/>
  <c r="U227" i="65"/>
  <c r="U260" i="65"/>
  <c r="U394" i="65"/>
  <c r="U365" i="65"/>
  <c r="U308" i="65"/>
  <c r="U415" i="65"/>
  <c r="U293" i="65"/>
  <c r="U358" i="65"/>
  <c r="U360" i="65"/>
  <c r="U305" i="65"/>
  <c r="U331" i="65"/>
  <c r="U287" i="65"/>
  <c r="U344" i="65"/>
  <c r="U316" i="65"/>
  <c r="U317" i="65"/>
  <c r="U283" i="65"/>
  <c r="U318" i="65"/>
  <c r="U386" i="65"/>
  <c r="U311" i="65"/>
  <c r="U314" i="65"/>
  <c r="U215" i="65"/>
  <c r="U381" i="65"/>
  <c r="U306" i="65"/>
  <c r="U218" i="65"/>
  <c r="U278" i="65"/>
  <c r="U324" i="65"/>
  <c r="U380" i="65"/>
  <c r="U395" i="65"/>
  <c r="U379" i="65"/>
  <c r="U250" i="65"/>
  <c r="U338" i="65"/>
  <c r="U340" i="65"/>
  <c r="U323" i="65"/>
  <c r="U214" i="65"/>
  <c r="U334" i="65"/>
  <c r="U320" i="65"/>
  <c r="U266" i="65"/>
  <c r="U217" i="65"/>
  <c r="U295" i="65"/>
  <c r="U252" i="65"/>
  <c r="U220" i="65"/>
  <c r="U401" i="65"/>
  <c r="O15" i="21" s="1"/>
  <c r="AA17" i="33" s="1"/>
  <c r="U377" i="65"/>
  <c r="U253" i="65"/>
  <c r="U239" i="65"/>
  <c r="U246" i="65"/>
  <c r="U237" i="65"/>
  <c r="U405" i="65"/>
  <c r="U291" i="65"/>
  <c r="U309" i="65"/>
  <c r="U255" i="65"/>
  <c r="U258" i="65"/>
  <c r="U409" i="65"/>
  <c r="U357" i="65"/>
  <c r="U373" i="65"/>
  <c r="U354" i="65"/>
  <c r="U328" i="65"/>
  <c r="U336" i="65"/>
  <c r="U337" i="65"/>
  <c r="U350" i="65"/>
  <c r="U230" i="65"/>
  <c r="U301" i="65"/>
  <c r="U296" i="65"/>
  <c r="U371" i="65"/>
  <c r="U412" i="65"/>
  <c r="U335" i="65"/>
  <c r="U233" i="65"/>
  <c r="U242" i="65"/>
  <c r="U389" i="65"/>
  <c r="U312" i="65"/>
  <c r="U367" i="65"/>
  <c r="U319" i="65"/>
  <c r="U398" i="65"/>
  <c r="U270" i="65"/>
  <c r="U339" i="65"/>
  <c r="U393" i="65"/>
  <c r="U300" i="65"/>
  <c r="U243" i="65"/>
  <c r="U390" i="65"/>
  <c r="U392" i="65"/>
  <c r="O14" i="21" s="1"/>
  <c r="U349" i="65"/>
  <c r="U375" i="65"/>
  <c r="U366" i="65"/>
  <c r="U352" i="65"/>
  <c r="U364" i="65"/>
  <c r="U288" i="65"/>
  <c r="U234" i="65"/>
  <c r="U346" i="65"/>
  <c r="U326" i="65"/>
  <c r="U385" i="65"/>
  <c r="U361" i="65"/>
  <c r="U376" i="65"/>
  <c r="U374" i="65"/>
  <c r="U400" i="65"/>
  <c r="U411" i="65"/>
  <c r="U304" i="65"/>
  <c r="U290" i="65"/>
  <c r="U407" i="65"/>
  <c r="U276" i="65"/>
  <c r="U387" i="65"/>
  <c r="U388" i="65"/>
  <c r="U341" i="65"/>
  <c r="U226" i="65"/>
  <c r="U241" i="65"/>
  <c r="U221" i="65"/>
  <c r="U347" i="65"/>
  <c r="U307" i="65"/>
  <c r="U362" i="65"/>
  <c r="U383" i="65"/>
  <c r="U414" i="65"/>
  <c r="U261" i="65"/>
  <c r="U264" i="65"/>
  <c r="U289" i="65"/>
  <c r="O8" i="21" s="1"/>
  <c r="AA10" i="33" s="1"/>
  <c r="U236" i="65"/>
  <c r="U299" i="65"/>
  <c r="U259" i="65"/>
  <c r="U275" i="65"/>
  <c r="U343" i="65"/>
  <c r="U219" i="65"/>
  <c r="U256" i="65"/>
  <c r="U345" i="65"/>
  <c r="S242" i="65"/>
  <c r="S269" i="65"/>
  <c r="AA215" i="65"/>
  <c r="W278" i="65"/>
  <c r="T325" i="65"/>
  <c r="Z260" i="65"/>
  <c r="S306" i="65"/>
  <c r="Z223" i="65"/>
  <c r="I321" i="65"/>
  <c r="Y271" i="65"/>
  <c r="W244" i="65"/>
  <c r="R381" i="65"/>
  <c r="AA348" i="65"/>
  <c r="U384" i="65"/>
  <c r="S303" i="65"/>
  <c r="K235" i="65"/>
  <c r="S395" i="65"/>
  <c r="X388" i="65"/>
  <c r="W403" i="65"/>
  <c r="U297" i="65"/>
  <c r="K337" i="65"/>
  <c r="T331" i="65"/>
  <c r="Z281" i="65"/>
  <c r="T309" i="65"/>
  <c r="X222" i="65"/>
  <c r="S321" i="65"/>
  <c r="S232" i="65"/>
  <c r="S309" i="65"/>
  <c r="U229" i="65"/>
  <c r="Z290" i="65"/>
  <c r="K240" i="65"/>
  <c r="T343" i="65"/>
  <c r="S266" i="65"/>
  <c r="AA380" i="65"/>
  <c r="I215" i="65"/>
  <c r="Y319" i="65"/>
  <c r="T328" i="65"/>
  <c r="I226" i="65"/>
  <c r="I332" i="65"/>
  <c r="AA219" i="65"/>
  <c r="K331" i="65"/>
  <c r="Z378" i="65"/>
  <c r="AA400" i="65"/>
  <c r="AA395" i="65"/>
  <c r="K296" i="65"/>
  <c r="Y287" i="65"/>
  <c r="K251" i="65"/>
  <c r="Z368" i="65"/>
  <c r="X307" i="65"/>
  <c r="T295" i="65"/>
  <c r="Z295" i="65"/>
  <c r="T329" i="65"/>
  <c r="S361" i="65"/>
  <c r="S233" i="65"/>
  <c r="L446" i="65"/>
  <c r="F46" i="21" s="1"/>
  <c r="S467" i="65"/>
  <c r="M67" i="21" s="1"/>
  <c r="Y53" i="74" s="1"/>
  <c r="I454" i="65"/>
  <c r="C54" i="21" s="1"/>
  <c r="O40" i="74" s="1"/>
  <c r="N473" i="65"/>
  <c r="H73" i="21" s="1"/>
  <c r="T59" i="74" s="1"/>
  <c r="S477" i="65"/>
  <c r="M77" i="21" s="1"/>
  <c r="Y63" i="74" s="1"/>
  <c r="U426" i="65"/>
  <c r="O26" i="21" s="1"/>
  <c r="AA12" i="74" s="1"/>
  <c r="Y446" i="65"/>
  <c r="S46" i="21" s="1"/>
  <c r="AE32" i="74" s="1"/>
  <c r="AB465" i="65"/>
  <c r="V65" i="21" s="1"/>
  <c r="AH51" i="74" s="1"/>
  <c r="T467" i="65"/>
  <c r="N67" i="21" s="1"/>
  <c r="Z53" i="74" s="1"/>
  <c r="K454" i="65"/>
  <c r="E54" i="21" s="1"/>
  <c r="Q40" i="74" s="1"/>
  <c r="P473" i="65"/>
  <c r="J73" i="21" s="1"/>
  <c r="V59" i="74" s="1"/>
  <c r="T477" i="65"/>
  <c r="N77" i="21" s="1"/>
  <c r="Z63" i="74" s="1"/>
  <c r="R446" i="65"/>
  <c r="L46" i="21" s="1"/>
  <c r="X32" i="74" s="1"/>
  <c r="V465" i="65"/>
  <c r="P65" i="21" s="1"/>
  <c r="AB51" i="74" s="1"/>
  <c r="V467" i="65"/>
  <c r="P67" i="21" s="1"/>
  <c r="AB53" i="74" s="1"/>
  <c r="L454" i="65"/>
  <c r="F54" i="21" s="1"/>
  <c r="R40" i="74" s="1"/>
  <c r="R473" i="65"/>
  <c r="L73" i="21" s="1"/>
  <c r="X59" i="74" s="1"/>
  <c r="I477" i="65"/>
  <c r="C77" i="21" s="1"/>
  <c r="O63" i="74" s="1"/>
  <c r="P478" i="65"/>
  <c r="J78" i="21" s="1"/>
  <c r="V64" i="74" s="1"/>
  <c r="L440" i="65"/>
  <c r="F40" i="21" s="1"/>
  <c r="R26" i="74" s="1"/>
  <c r="AB446" i="65"/>
  <c r="V46" i="21" s="1"/>
  <c r="AH32" i="74" s="1"/>
  <c r="P465" i="65"/>
  <c r="J65" i="21" s="1"/>
  <c r="V51" i="74" s="1"/>
  <c r="N467" i="65"/>
  <c r="H67" i="21" s="1"/>
  <c r="T53" i="74" s="1"/>
  <c r="M454" i="65"/>
  <c r="G54" i="21" s="1"/>
  <c r="S40" i="74" s="1"/>
  <c r="S473" i="65"/>
  <c r="M73" i="21" s="1"/>
  <c r="Y59" i="74" s="1"/>
  <c r="V474" i="65"/>
  <c r="P74" i="21" s="1"/>
  <c r="AB60" i="74" s="1"/>
  <c r="Q478" i="65"/>
  <c r="K78" i="21" s="1"/>
  <c r="W64" i="74" s="1"/>
  <c r="I467" i="65"/>
  <c r="C67" i="21" s="1"/>
  <c r="O53" i="74" s="1"/>
  <c r="U473" i="65"/>
  <c r="O73" i="21" s="1"/>
  <c r="AA59" i="74" s="1"/>
  <c r="S471" i="65"/>
  <c r="M71" i="21" s="1"/>
  <c r="Y57" i="74" s="1"/>
  <c r="W473" i="65"/>
  <c r="Q73" i="21" s="1"/>
  <c r="AC59" i="74" s="1"/>
  <c r="AB464" i="65"/>
  <c r="V64" i="21" s="1"/>
  <c r="AH50" i="74" s="1"/>
  <c r="J436" i="65"/>
  <c r="D36" i="21" s="1"/>
  <c r="P22" i="74" s="1"/>
  <c r="X471" i="65"/>
  <c r="R71" i="21" s="1"/>
  <c r="AD57" i="74" s="1"/>
  <c r="X473" i="65"/>
  <c r="R73" i="21" s="1"/>
  <c r="AD59" i="74" s="1"/>
  <c r="L461" i="65"/>
  <c r="F61" i="21" s="1"/>
  <c r="R47" i="74" s="1"/>
  <c r="R454" i="65"/>
  <c r="L54" i="21" s="1"/>
  <c r="X40" i="74" s="1"/>
  <c r="AB454" i="65"/>
  <c r="V54" i="21" s="1"/>
  <c r="AH40" i="74" s="1"/>
  <c r="Q436" i="65"/>
  <c r="K36" i="21" s="1"/>
  <c r="W22" i="74" s="1"/>
  <c r="R477" i="65"/>
  <c r="L77" i="21" s="1"/>
  <c r="X63" i="74" s="1"/>
  <c r="U434" i="65"/>
  <c r="O34" i="21" s="1"/>
  <c r="AA20" i="74" s="1"/>
  <c r="AB436" i="65"/>
  <c r="V36" i="21" s="1"/>
  <c r="AH22" i="74" s="1"/>
  <c r="U471" i="65"/>
  <c r="O71" i="21" s="1"/>
  <c r="AA57" i="74" s="1"/>
  <c r="AB448" i="65"/>
  <c r="V48" i="21" s="1"/>
  <c r="AH34" i="74" s="1"/>
  <c r="AA425" i="65"/>
  <c r="U25" i="21" s="1"/>
  <c r="AG11" i="74" s="1"/>
  <c r="O454" i="65"/>
  <c r="I54" i="21" s="1"/>
  <c r="U40" i="74" s="1"/>
  <c r="S454" i="65"/>
  <c r="M54" i="21" s="1"/>
  <c r="Y40" i="74" s="1"/>
  <c r="AB473" i="65"/>
  <c r="V73" i="21" s="1"/>
  <c r="AH59" i="74" s="1"/>
  <c r="W471" i="65"/>
  <c r="Q71" i="21" s="1"/>
  <c r="AC57" i="74" s="1"/>
  <c r="AB425" i="65"/>
  <c r="V25" i="21" s="1"/>
  <c r="O426" i="65"/>
  <c r="I26" i="21" s="1"/>
  <c r="P477" i="65"/>
  <c r="J77" i="21" s="1"/>
  <c r="V63" i="74" s="1"/>
  <c r="P426" i="65"/>
  <c r="J26" i="21" s="1"/>
  <c r="M461" i="65"/>
  <c r="G61" i="21" s="1"/>
  <c r="S47" i="74" s="1"/>
  <c r="I440" i="65"/>
  <c r="C40" i="21" s="1"/>
  <c r="O26" i="74" s="1"/>
  <c r="R471" i="65"/>
  <c r="L71" i="21" s="1"/>
  <c r="X57" i="74" s="1"/>
  <c r="Z425" i="65"/>
  <c r="T25" i="21" s="1"/>
  <c r="N454" i="65"/>
  <c r="H54" i="21" s="1"/>
  <c r="T40" i="74" s="1"/>
  <c r="AA473" i="65"/>
  <c r="U73" i="21" s="1"/>
  <c r="AG59" i="74" s="1"/>
  <c r="Y464" i="65"/>
  <c r="S64" i="21" s="1"/>
  <c r="AE50" i="74" s="1"/>
  <c r="V454" i="65"/>
  <c r="P54" i="21" s="1"/>
  <c r="AB40" i="74" s="1"/>
  <c r="Q426" i="65"/>
  <c r="K26" i="21" s="1"/>
  <c r="W12" i="74" s="1"/>
  <c r="V473" i="65"/>
  <c r="P73" i="21" s="1"/>
  <c r="AB59" i="74" s="1"/>
  <c r="Z473" i="65"/>
  <c r="T73" i="21" s="1"/>
  <c r="AF59" i="74" s="1"/>
  <c r="M441" i="65"/>
  <c r="G41" i="21" s="1"/>
  <c r="S27" i="74" s="1"/>
  <c r="L477" i="65"/>
  <c r="F77" i="21" s="1"/>
  <c r="R63" i="74" s="1"/>
  <c r="P471" i="65"/>
  <c r="J71" i="21" s="1"/>
  <c r="V57" i="74" s="1"/>
  <c r="O441" i="65"/>
  <c r="I41" i="21" s="1"/>
  <c r="U27" i="74" s="1"/>
  <c r="W447" i="65"/>
  <c r="Q47" i="21" s="1"/>
  <c r="AC33" i="74" s="1"/>
  <c r="R461" i="65"/>
  <c r="L61" i="21" s="1"/>
  <c r="X47" i="74" s="1"/>
  <c r="U454" i="65"/>
  <c r="O54" i="21" s="1"/>
  <c r="AA40" i="74" s="1"/>
  <c r="N425" i="65"/>
  <c r="H25" i="21" s="1"/>
  <c r="T11" i="74" s="1"/>
  <c r="I464" i="65"/>
  <c r="C64" i="21" s="1"/>
  <c r="O50" i="74" s="1"/>
  <c r="J471" i="65"/>
  <c r="D71" i="21" s="1"/>
  <c r="P57" i="74" s="1"/>
  <c r="T454" i="65"/>
  <c r="N54" i="21" s="1"/>
  <c r="Z40" i="74" s="1"/>
  <c r="Q471" i="65"/>
  <c r="K71" i="21" s="1"/>
  <c r="W57" i="74" s="1"/>
  <c r="I441" i="65"/>
  <c r="C41" i="21" s="1"/>
  <c r="O27" i="74" s="1"/>
  <c r="Z447" i="65"/>
  <c r="T47" i="21" s="1"/>
  <c r="AF33" i="74" s="1"/>
  <c r="X461" i="65"/>
  <c r="R61" i="21" s="1"/>
  <c r="AD47" i="74" s="1"/>
  <c r="W454" i="65"/>
  <c r="Q54" i="21" s="1"/>
  <c r="AC40" i="74" s="1"/>
  <c r="T431" i="65"/>
  <c r="N31" i="21" s="1"/>
  <c r="Z17" i="74" s="1"/>
  <c r="Q434" i="65"/>
  <c r="K34" i="21" s="1"/>
  <c r="W20" i="74" s="1"/>
  <c r="T436" i="65"/>
  <c r="N36" i="21" s="1"/>
  <c r="Z22" i="74" s="1"/>
  <c r="AB441" i="65"/>
  <c r="V41" i="21" s="1"/>
  <c r="AH27" i="74" s="1"/>
  <c r="AB440" i="65"/>
  <c r="V40" i="21" s="1"/>
  <c r="AH26" i="74" s="1"/>
  <c r="U447" i="65"/>
  <c r="O47" i="21" s="1"/>
  <c r="AA33" i="74" s="1"/>
  <c r="P442" i="65"/>
  <c r="J42" i="21" s="1"/>
  <c r="V28" i="74" s="1"/>
  <c r="M450" i="65"/>
  <c r="G50" i="21" s="1"/>
  <c r="S36" i="74" s="1"/>
  <c r="K475" i="65"/>
  <c r="E75" i="21" s="1"/>
  <c r="Q61" i="74" s="1"/>
  <c r="AA477" i="65"/>
  <c r="U77" i="21" s="1"/>
  <c r="AG63" i="74" s="1"/>
  <c r="W466" i="65"/>
  <c r="Q66" i="21" s="1"/>
  <c r="AC52" i="74" s="1"/>
  <c r="AA426" i="65"/>
  <c r="U26" i="21" s="1"/>
  <c r="AG12" i="74" s="1"/>
  <c r="Z430" i="65"/>
  <c r="T30" i="21" s="1"/>
  <c r="AF16" i="74" s="1"/>
  <c r="O474" i="65"/>
  <c r="I74" i="21" s="1"/>
  <c r="U60" i="74" s="1"/>
  <c r="J425" i="65"/>
  <c r="D25" i="21" s="1"/>
  <c r="P11" i="74" s="1"/>
  <c r="X431" i="65"/>
  <c r="R31" i="21" s="1"/>
  <c r="AD17" i="74" s="1"/>
  <c r="T434" i="65"/>
  <c r="N34" i="21" s="1"/>
  <c r="Z20" i="74" s="1"/>
  <c r="U436" i="65"/>
  <c r="O36" i="21" s="1"/>
  <c r="AA22" i="74" s="1"/>
  <c r="V447" i="65"/>
  <c r="P47" i="21" s="1"/>
  <c r="AB33" i="74" s="1"/>
  <c r="R442" i="65"/>
  <c r="L42" i="21" s="1"/>
  <c r="X28" i="74" s="1"/>
  <c r="Q461" i="65"/>
  <c r="K61" i="21" s="1"/>
  <c r="W47" i="74" s="1"/>
  <c r="K448" i="65"/>
  <c r="E48" i="21" s="1"/>
  <c r="Q34" i="74" s="1"/>
  <c r="T465" i="65"/>
  <c r="N65" i="21" s="1"/>
  <c r="Z51" i="74" s="1"/>
  <c r="N450" i="65"/>
  <c r="H50" i="21" s="1"/>
  <c r="T36" i="74" s="1"/>
  <c r="L475" i="65"/>
  <c r="F75" i="21" s="1"/>
  <c r="R61" i="74" s="1"/>
  <c r="I466" i="65"/>
  <c r="C66" i="21" s="1"/>
  <c r="O52" i="74" s="1"/>
  <c r="AB426" i="65"/>
  <c r="V26" i="21" s="1"/>
  <c r="AH12" i="74" s="1"/>
  <c r="AA430" i="65"/>
  <c r="U30" i="21" s="1"/>
  <c r="AG16" i="74" s="1"/>
  <c r="W425" i="65"/>
  <c r="Q25" i="21" s="1"/>
  <c r="AC11" i="74" s="1"/>
  <c r="S431" i="65"/>
  <c r="M31" i="21" s="1"/>
  <c r="Y17" i="74" s="1"/>
  <c r="V434" i="65"/>
  <c r="P34" i="21" s="1"/>
  <c r="AB20" i="74" s="1"/>
  <c r="S442" i="65"/>
  <c r="M42" i="21" s="1"/>
  <c r="Y28" i="74" s="1"/>
  <c r="J466" i="65"/>
  <c r="D66" i="21" s="1"/>
  <c r="P52" i="74" s="1"/>
  <c r="R434" i="65"/>
  <c r="L34" i="21" s="1"/>
  <c r="X20" i="74" s="1"/>
  <c r="N438" i="65"/>
  <c r="H38" i="21" s="1"/>
  <c r="T24" i="74" s="1"/>
  <c r="Y447" i="65"/>
  <c r="S47" i="21" s="1"/>
  <c r="AE33" i="74" s="1"/>
  <c r="T442" i="65"/>
  <c r="N42" i="21" s="1"/>
  <c r="Z28" i="74" s="1"/>
  <c r="T461" i="65"/>
  <c r="N61" i="21" s="1"/>
  <c r="Z47" i="74" s="1"/>
  <c r="V448" i="65"/>
  <c r="P48" i="21" s="1"/>
  <c r="AB34" i="74" s="1"/>
  <c r="Y465" i="65"/>
  <c r="S65" i="21" s="1"/>
  <c r="AE51" i="74" s="1"/>
  <c r="O475" i="65"/>
  <c r="I75" i="21" s="1"/>
  <c r="U61" i="74" s="1"/>
  <c r="K466" i="65"/>
  <c r="E66" i="21" s="1"/>
  <c r="Q52" i="74" s="1"/>
  <c r="N426" i="65"/>
  <c r="H26" i="21" s="1"/>
  <c r="T12" i="74" s="1"/>
  <c r="Y425" i="65"/>
  <c r="S25" i="21" s="1"/>
  <c r="AE11" i="74" s="1"/>
  <c r="U431" i="65"/>
  <c r="O31" i="21" s="1"/>
  <c r="AA17" i="74" s="1"/>
  <c r="R465" i="65"/>
  <c r="L65" i="21" s="1"/>
  <c r="X51" i="74" s="1"/>
  <c r="S475" i="65"/>
  <c r="M75" i="21" s="1"/>
  <c r="Y61" i="74" s="1"/>
  <c r="R426" i="65"/>
  <c r="L26" i="21" s="1"/>
  <c r="X12" i="74" s="1"/>
  <c r="I447" i="65"/>
  <c r="C47" i="21" s="1"/>
  <c r="O33" i="74" s="1"/>
  <c r="I446" i="65"/>
  <c r="C46" i="21" s="1"/>
  <c r="O32" i="74" s="1"/>
  <c r="J461" i="65"/>
  <c r="D61" i="21" s="1"/>
  <c r="P47" i="74" s="1"/>
  <c r="Y448" i="65"/>
  <c r="S48" i="21" s="1"/>
  <c r="AE34" i="74" s="1"/>
  <c r="S465" i="65"/>
  <c r="M65" i="21" s="1"/>
  <c r="Y51" i="74" s="1"/>
  <c r="P424" i="65"/>
  <c r="J24" i="21" s="1"/>
  <c r="V10" i="74" s="1"/>
  <c r="T475" i="65"/>
  <c r="N75" i="21" s="1"/>
  <c r="Z61" i="74" s="1"/>
  <c r="S426" i="65"/>
  <c r="M26" i="21" s="1"/>
  <c r="Y12" i="74" s="1"/>
  <c r="K425" i="65"/>
  <c r="E25" i="21" s="1"/>
  <c r="Q11" i="74" s="1"/>
  <c r="AB431" i="65"/>
  <c r="V31" i="21" s="1"/>
  <c r="AH17" i="74" s="1"/>
  <c r="K461" i="65"/>
  <c r="E61" i="21" s="1"/>
  <c r="Q47" i="74" s="1"/>
  <c r="Z448" i="65"/>
  <c r="T48" i="21" s="1"/>
  <c r="AF34" i="74" s="1"/>
  <c r="W465" i="65"/>
  <c r="Q65" i="21" s="1"/>
  <c r="AC51" i="74" s="1"/>
  <c r="R424" i="65"/>
  <c r="L24" i="21" s="1"/>
  <c r="X10" i="74" s="1"/>
  <c r="U475" i="65"/>
  <c r="O75" i="21" s="1"/>
  <c r="AA61" i="74" s="1"/>
  <c r="Z466" i="65"/>
  <c r="T66" i="21" s="1"/>
  <c r="AF52" i="74" s="1"/>
  <c r="T426" i="65"/>
  <c r="N26" i="21" s="1"/>
  <c r="Z12" i="74" s="1"/>
  <c r="L425" i="65"/>
  <c r="F25" i="21" s="1"/>
  <c r="R11" i="74" s="1"/>
  <c r="J431" i="65"/>
  <c r="D31" i="21" s="1"/>
  <c r="P17" i="74" s="1"/>
  <c r="X466" i="65"/>
  <c r="R66" i="21" s="1"/>
  <c r="AD52" i="74" s="1"/>
  <c r="Y471" i="65"/>
  <c r="S71" i="21" s="1"/>
  <c r="AE57" i="74" s="1"/>
  <c r="T440" i="65"/>
  <c r="N40" i="21" s="1"/>
  <c r="Z26" i="74" s="1"/>
  <c r="K447" i="65"/>
  <c r="E47" i="21" s="1"/>
  <c r="Q33" i="74" s="1"/>
  <c r="U442" i="65"/>
  <c r="O42" i="21" s="1"/>
  <c r="AA28" i="74" s="1"/>
  <c r="S461" i="65"/>
  <c r="M61" i="21" s="1"/>
  <c r="Y47" i="74" s="1"/>
  <c r="J448" i="65"/>
  <c r="D48" i="21" s="1"/>
  <c r="P34" i="74" s="1"/>
  <c r="M465" i="65"/>
  <c r="G65" i="21" s="1"/>
  <c r="S51" i="74" s="1"/>
  <c r="P464" i="65"/>
  <c r="J64" i="21" s="1"/>
  <c r="V50" i="74" s="1"/>
  <c r="O477" i="65"/>
  <c r="I77" i="21" s="1"/>
  <c r="U63" i="74" s="1"/>
  <c r="L466" i="65"/>
  <c r="F66" i="21" s="1"/>
  <c r="R52" i="74" s="1"/>
  <c r="N430" i="65"/>
  <c r="H30" i="21" s="1"/>
  <c r="T16" i="74" s="1"/>
  <c r="AA474" i="65"/>
  <c r="U74" i="21" s="1"/>
  <c r="AG60" i="74" s="1"/>
  <c r="U478" i="65"/>
  <c r="O78" i="21" s="1"/>
  <c r="AA64" i="74" s="1"/>
  <c r="Q425" i="65"/>
  <c r="K25" i="21" s="1"/>
  <c r="W11" i="74" s="1"/>
  <c r="Y466" i="65"/>
  <c r="S66" i="21" s="1"/>
  <c r="AE52" i="74" s="1"/>
  <c r="N461" i="65"/>
  <c r="H61" i="21" s="1"/>
  <c r="T47" i="74" s="1"/>
  <c r="K465" i="65"/>
  <c r="E65" i="21" s="1"/>
  <c r="Q51" i="74" s="1"/>
  <c r="AA466" i="65"/>
  <c r="U66" i="21" s="1"/>
  <c r="AG52" i="74" s="1"/>
  <c r="W426" i="65"/>
  <c r="Q26" i="21" s="1"/>
  <c r="AC12" i="74" s="1"/>
  <c r="O425" i="65"/>
  <c r="I25" i="21" s="1"/>
  <c r="U11" i="74" s="1"/>
  <c r="O461" i="65"/>
  <c r="I61" i="21" s="1"/>
  <c r="U47" i="74" s="1"/>
  <c r="I448" i="65"/>
  <c r="C48" i="21" s="1"/>
  <c r="O34" i="74" s="1"/>
  <c r="L465" i="65"/>
  <c r="F65" i="21" s="1"/>
  <c r="R51" i="74" s="1"/>
  <c r="P425" i="65"/>
  <c r="J25" i="21" s="1"/>
  <c r="I431" i="65"/>
  <c r="C31" i="21" s="1"/>
  <c r="O17" i="74" s="1"/>
  <c r="Z471" i="65"/>
  <c r="T71" i="21" s="1"/>
  <c r="AF57" i="74" s="1"/>
  <c r="V440" i="65"/>
  <c r="P40" i="21" s="1"/>
  <c r="AB26" i="74" s="1"/>
  <c r="O447" i="65"/>
  <c r="I47" i="21" s="1"/>
  <c r="U33" i="74" s="1"/>
  <c r="V442" i="65"/>
  <c r="P42" i="21" s="1"/>
  <c r="AB28" i="74" s="1"/>
  <c r="U461" i="65"/>
  <c r="O61" i="21" s="1"/>
  <c r="AA47" i="74" s="1"/>
  <c r="S464" i="65"/>
  <c r="M64" i="21" s="1"/>
  <c r="Y50" i="74" s="1"/>
  <c r="Q477" i="65"/>
  <c r="K77" i="21" s="1"/>
  <c r="W63" i="74" s="1"/>
  <c r="M466" i="65"/>
  <c r="G66" i="21" s="1"/>
  <c r="S52" i="74" s="1"/>
  <c r="R430" i="65"/>
  <c r="L30" i="21" s="1"/>
  <c r="X16" i="74" s="1"/>
  <c r="AB474" i="65"/>
  <c r="V74" i="21" s="1"/>
  <c r="AH60" i="74" s="1"/>
  <c r="W478" i="65"/>
  <c r="Q78" i="21" s="1"/>
  <c r="AC64" i="74" s="1"/>
  <c r="R425" i="65"/>
  <c r="L25" i="21" s="1"/>
  <c r="X11" i="74" s="1"/>
  <c r="K440" i="65"/>
  <c r="E40" i="21" s="1"/>
  <c r="Q26" i="74" s="1"/>
  <c r="L447" i="65"/>
  <c r="F47" i="21" s="1"/>
  <c r="R33" i="74" s="1"/>
  <c r="V461" i="65"/>
  <c r="P61" i="21" s="1"/>
  <c r="AB47" i="74" s="1"/>
  <c r="U477" i="65"/>
  <c r="O77" i="21" s="1"/>
  <c r="AA63" i="74" s="1"/>
  <c r="N466" i="65"/>
  <c r="H66" i="21" s="1"/>
  <c r="T52" i="74" s="1"/>
  <c r="O430" i="65"/>
  <c r="I30" i="21" s="1"/>
  <c r="U16" i="74" s="1"/>
  <c r="X478" i="65"/>
  <c r="R78" i="21" s="1"/>
  <c r="AD64" i="74" s="1"/>
  <c r="S425" i="65"/>
  <c r="M25" i="21" s="1"/>
  <c r="Y11" i="74" s="1"/>
  <c r="U439" i="65"/>
  <c r="O39" i="21" s="1"/>
  <c r="AA25" i="74" s="1"/>
  <c r="I471" i="65"/>
  <c r="C71" i="21" s="1"/>
  <c r="O57" i="74" s="1"/>
  <c r="R440" i="65"/>
  <c r="L40" i="21" s="1"/>
  <c r="X26" i="74" s="1"/>
  <c r="J447" i="65"/>
  <c r="D47" i="21" s="1"/>
  <c r="P33" i="74" s="1"/>
  <c r="Y442" i="65"/>
  <c r="S42" i="21" s="1"/>
  <c r="AE28" i="74" s="1"/>
  <c r="AA472" i="65"/>
  <c r="U72" i="21" s="1"/>
  <c r="AG58" i="74" s="1"/>
  <c r="W461" i="65"/>
  <c r="Q61" i="21" s="1"/>
  <c r="AC47" i="74" s="1"/>
  <c r="J464" i="65"/>
  <c r="D64" i="21" s="1"/>
  <c r="P50" i="74" s="1"/>
  <c r="V477" i="65"/>
  <c r="P77" i="21" s="1"/>
  <c r="AB63" i="74" s="1"/>
  <c r="O466" i="65"/>
  <c r="I66" i="21" s="1"/>
  <c r="U52" i="74" s="1"/>
  <c r="J430" i="65"/>
  <c r="D30" i="21" s="1"/>
  <c r="P16" i="74" s="1"/>
  <c r="Y478" i="65"/>
  <c r="S78" i="21" s="1"/>
  <c r="AE64" i="74" s="1"/>
  <c r="T425" i="65"/>
  <c r="N25" i="21" s="1"/>
  <c r="Z11" i="74" s="1"/>
  <c r="AA461" i="65"/>
  <c r="U61" i="21" s="1"/>
  <c r="AG47" i="74" s="1"/>
  <c r="Z450" i="65"/>
  <c r="T50" i="21" s="1"/>
  <c r="AF36" i="74" s="1"/>
  <c r="W477" i="65"/>
  <c r="Q77" i="21" s="1"/>
  <c r="AC63" i="74" s="1"/>
  <c r="P466" i="65"/>
  <c r="J66" i="21" s="1"/>
  <c r="V52" i="74" s="1"/>
  <c r="K430" i="65"/>
  <c r="E30" i="21" s="1"/>
  <c r="Q16" i="74" s="1"/>
  <c r="U425" i="65"/>
  <c r="O25" i="21" s="1"/>
  <c r="AA11" i="74" s="1"/>
  <c r="T435" i="65"/>
  <c r="N35" i="21" s="1"/>
  <c r="Z21" i="74" s="1"/>
  <c r="Y439" i="65"/>
  <c r="S39" i="21" s="1"/>
  <c r="AE25" i="74" s="1"/>
  <c r="K471" i="65"/>
  <c r="E71" i="21" s="1"/>
  <c r="Q57" i="74" s="1"/>
  <c r="U440" i="65"/>
  <c r="O40" i="21" s="1"/>
  <c r="AA26" i="74" s="1"/>
  <c r="N447" i="65"/>
  <c r="H47" i="21" s="1"/>
  <c r="T33" i="74" s="1"/>
  <c r="AB442" i="65"/>
  <c r="V42" i="21" s="1"/>
  <c r="AH28" i="74" s="1"/>
  <c r="O449" i="65"/>
  <c r="I49" i="21" s="1"/>
  <c r="U35" i="74" s="1"/>
  <c r="J472" i="65"/>
  <c r="D72" i="21" s="1"/>
  <c r="P58" i="74" s="1"/>
  <c r="Y450" i="65"/>
  <c r="S50" i="21" s="1"/>
  <c r="AE36" i="74" s="1"/>
  <c r="R464" i="65"/>
  <c r="L64" i="21" s="1"/>
  <c r="X50" i="74" s="1"/>
  <c r="Z477" i="65"/>
  <c r="T77" i="21" s="1"/>
  <c r="AF63" i="74" s="1"/>
  <c r="Q466" i="65"/>
  <c r="K66" i="21" s="1"/>
  <c r="W52" i="74" s="1"/>
  <c r="L430" i="65"/>
  <c r="F30" i="21" s="1"/>
  <c r="R16" i="74" s="1"/>
  <c r="J478" i="65"/>
  <c r="D78" i="21" s="1"/>
  <c r="P64" i="74" s="1"/>
  <c r="V425" i="65"/>
  <c r="P25" i="21" s="1"/>
  <c r="AB11" i="74" s="1"/>
  <c r="I475" i="65"/>
  <c r="C75" i="21" s="1"/>
  <c r="O61" i="74" s="1"/>
  <c r="Q447" i="65"/>
  <c r="K47" i="21" s="1"/>
  <c r="W33" i="74" s="1"/>
  <c r="M447" i="65"/>
  <c r="G47" i="21" s="1"/>
  <c r="S33" i="74" s="1"/>
  <c r="AB439" i="65"/>
  <c r="V39" i="21" s="1"/>
  <c r="AH25" i="74" s="1"/>
  <c r="L471" i="65"/>
  <c r="F71" i="21" s="1"/>
  <c r="R57" i="74" s="1"/>
  <c r="W440" i="65"/>
  <c r="Q40" i="21" s="1"/>
  <c r="AC26" i="74" s="1"/>
  <c r="P447" i="65"/>
  <c r="J47" i="21" s="1"/>
  <c r="V33" i="74" s="1"/>
  <c r="I442" i="65"/>
  <c r="C42" i="21" s="1"/>
  <c r="O28" i="74" s="1"/>
  <c r="I449" i="65"/>
  <c r="C49" i="21" s="1"/>
  <c r="O35" i="74" s="1"/>
  <c r="U450" i="65"/>
  <c r="O50" i="21" s="1"/>
  <c r="AA36" i="74" s="1"/>
  <c r="K467" i="65"/>
  <c r="E67" i="21" s="1"/>
  <c r="Q53" i="74" s="1"/>
  <c r="V464" i="65"/>
  <c r="P64" i="21" s="1"/>
  <c r="AB50" i="74" s="1"/>
  <c r="AB477" i="65"/>
  <c r="V77" i="21" s="1"/>
  <c r="AH63" i="74" s="1"/>
  <c r="R466" i="65"/>
  <c r="L66" i="21" s="1"/>
  <c r="X52" i="74" s="1"/>
  <c r="I426" i="65"/>
  <c r="C26" i="21" s="1"/>
  <c r="O12" i="74" s="1"/>
  <c r="P430" i="65"/>
  <c r="J30" i="21" s="1"/>
  <c r="V16" i="74" s="1"/>
  <c r="K478" i="65"/>
  <c r="E78" i="21" s="1"/>
  <c r="Q64" i="74" s="1"/>
  <c r="O431" i="65"/>
  <c r="I31" i="21" s="1"/>
  <c r="U17" i="74" s="1"/>
  <c r="N471" i="65"/>
  <c r="H71" i="21" s="1"/>
  <c r="T57" i="74" s="1"/>
  <c r="Y440" i="65"/>
  <c r="S40" i="21" s="1"/>
  <c r="AE26" i="74" s="1"/>
  <c r="R447" i="65"/>
  <c r="L47" i="21" s="1"/>
  <c r="X33" i="74" s="1"/>
  <c r="M442" i="65"/>
  <c r="G42" i="21" s="1"/>
  <c r="S28" i="74" s="1"/>
  <c r="J449" i="65"/>
  <c r="D49" i="21" s="1"/>
  <c r="P35" i="74" s="1"/>
  <c r="X450" i="65"/>
  <c r="R50" i="21" s="1"/>
  <c r="AD36" i="74" s="1"/>
  <c r="Y475" i="65"/>
  <c r="S75" i="21" s="1"/>
  <c r="AE61" i="74" s="1"/>
  <c r="W464" i="65"/>
  <c r="Q64" i="21" s="1"/>
  <c r="AC50" i="74" s="1"/>
  <c r="M477" i="65"/>
  <c r="G77" i="21" s="1"/>
  <c r="S63" i="74" s="1"/>
  <c r="S466" i="65"/>
  <c r="M66" i="21" s="1"/>
  <c r="Y52" i="74" s="1"/>
  <c r="X426" i="65"/>
  <c r="R26" i="21" s="1"/>
  <c r="AD12" i="74" s="1"/>
  <c r="W430" i="65"/>
  <c r="Q30" i="21" s="1"/>
  <c r="AC16" i="74" s="1"/>
  <c r="W474" i="65"/>
  <c r="Q74" i="21" s="1"/>
  <c r="AC60" i="74" s="1"/>
  <c r="P431" i="65"/>
  <c r="J31" i="21" s="1"/>
  <c r="V17" i="74" s="1"/>
  <c r="V426" i="65"/>
  <c r="P26" i="21" s="1"/>
  <c r="AB12" i="74" s="1"/>
  <c r="W442" i="65"/>
  <c r="Q42" i="21" s="1"/>
  <c r="AC28" i="74" s="1"/>
  <c r="AB466" i="65"/>
  <c r="V66" i="21" s="1"/>
  <c r="AH52" i="74" s="1"/>
  <c r="AA442" i="65"/>
  <c r="U42" i="21" s="1"/>
  <c r="AG28" i="74" s="1"/>
  <c r="I439" i="65"/>
  <c r="C39" i="21" s="1"/>
  <c r="O25" i="74" s="1"/>
  <c r="M471" i="65"/>
  <c r="G71" i="21" s="1"/>
  <c r="S57" i="74" s="1"/>
  <c r="T441" i="65"/>
  <c r="N41" i="21" s="1"/>
  <c r="Z27" i="74" s="1"/>
  <c r="Z440" i="65"/>
  <c r="T40" i="21" s="1"/>
  <c r="AF26" i="74" s="1"/>
  <c r="S447" i="65"/>
  <c r="M47" i="21" s="1"/>
  <c r="Y33" i="74" s="1"/>
  <c r="N442" i="65"/>
  <c r="H42" i="21" s="1"/>
  <c r="T28" i="74" s="1"/>
  <c r="AB450" i="65"/>
  <c r="V50" i="21" s="1"/>
  <c r="AH36" i="74" s="1"/>
  <c r="O467" i="65"/>
  <c r="I67" i="21" s="1"/>
  <c r="U53" i="74" s="1"/>
  <c r="J454" i="65"/>
  <c r="D54" i="21" s="1"/>
  <c r="P40" i="74" s="1"/>
  <c r="Q473" i="65"/>
  <c r="K73" i="21" s="1"/>
  <c r="W59" i="74" s="1"/>
  <c r="X475" i="65"/>
  <c r="R75" i="21" s="1"/>
  <c r="AD61" i="74" s="1"/>
  <c r="X464" i="65"/>
  <c r="R64" i="21" s="1"/>
  <c r="AD50" i="74" s="1"/>
  <c r="X477" i="65"/>
  <c r="R77" i="21" s="1"/>
  <c r="AD63" i="74" s="1"/>
  <c r="T466" i="65"/>
  <c r="N66" i="21" s="1"/>
  <c r="Z52" i="74" s="1"/>
  <c r="Y426" i="65"/>
  <c r="S26" i="21" s="1"/>
  <c r="AE12" i="74" s="1"/>
  <c r="X430" i="65"/>
  <c r="R30" i="21" s="1"/>
  <c r="AD16" i="74" s="1"/>
  <c r="Z474" i="65"/>
  <c r="T74" i="21" s="1"/>
  <c r="AF60" i="74" s="1"/>
  <c r="M431" i="65"/>
  <c r="G31" i="21" s="1"/>
  <c r="S17" i="74" s="1"/>
  <c r="O471" i="65"/>
  <c r="I71" i="21" s="1"/>
  <c r="U57" i="74" s="1"/>
  <c r="X441" i="65"/>
  <c r="R41" i="21" s="1"/>
  <c r="AD27" i="74" s="1"/>
  <c r="AA440" i="65"/>
  <c r="U40" i="21" s="1"/>
  <c r="AG26" i="74" s="1"/>
  <c r="T447" i="65"/>
  <c r="N47" i="21" s="1"/>
  <c r="Z33" i="74" s="1"/>
  <c r="O442" i="65"/>
  <c r="I42" i="21" s="1"/>
  <c r="U28" i="74" s="1"/>
  <c r="I450" i="65"/>
  <c r="C50" i="21" s="1"/>
  <c r="O36" i="74" s="1"/>
  <c r="M473" i="65"/>
  <c r="G73" i="21" s="1"/>
  <c r="S59" i="74" s="1"/>
  <c r="Z475" i="65"/>
  <c r="T75" i="21" s="1"/>
  <c r="AF61" i="74" s="1"/>
  <c r="Z464" i="65"/>
  <c r="T64" i="21" s="1"/>
  <c r="AF50" i="74" s="1"/>
  <c r="Y477" i="65"/>
  <c r="S77" i="21" s="1"/>
  <c r="AE63" i="74" s="1"/>
  <c r="V466" i="65"/>
  <c r="P66" i="21" s="1"/>
  <c r="AB52" i="74" s="1"/>
  <c r="Z426" i="65"/>
  <c r="T26" i="21" s="1"/>
  <c r="AF12" i="74" s="1"/>
  <c r="Y430" i="65"/>
  <c r="S30" i="21" s="1"/>
  <c r="AE16" i="74" s="1"/>
  <c r="N474" i="65"/>
  <c r="H74" i="21" s="1"/>
  <c r="T60" i="74" s="1"/>
  <c r="N431" i="65"/>
  <c r="H31" i="21" s="1"/>
  <c r="T17" i="74" s="1"/>
  <c r="T7" i="54"/>
  <c r="J19" i="53"/>
  <c r="J20" i="53" s="1"/>
  <c r="D68" i="74"/>
  <c r="D70" i="74" s="1"/>
  <c r="K68" i="74"/>
  <c r="J68" i="74"/>
  <c r="H80" i="74"/>
  <c r="D12" i="21"/>
  <c r="D5" i="21"/>
  <c r="P7" i="33" s="1"/>
  <c r="S7" i="54"/>
  <c r="S7" i="53"/>
  <c r="P7" i="54"/>
  <c r="P7" i="56"/>
  <c r="G6" i="21"/>
  <c r="S8" i="33" s="1"/>
  <c r="I8" i="21"/>
  <c r="U10" i="33" s="1"/>
  <c r="I11" i="21"/>
  <c r="U13" i="33" s="1"/>
  <c r="H13" i="21"/>
  <c r="T15" i="33" s="1"/>
  <c r="G9" i="21"/>
  <c r="S11" i="33" s="1"/>
  <c r="D7" i="21"/>
  <c r="D14" i="21"/>
  <c r="P16" i="53" s="1"/>
  <c r="F6" i="21"/>
  <c r="R8" i="33" s="1"/>
  <c r="H11" i="21"/>
  <c r="T13" i="33" s="1"/>
  <c r="I5" i="21"/>
  <c r="I12" i="21"/>
  <c r="U14" i="33" s="1"/>
  <c r="G12" i="21"/>
  <c r="S14" i="33" s="1"/>
  <c r="F12" i="21"/>
  <c r="R14" i="33" s="1"/>
  <c r="I6" i="21"/>
  <c r="I14" i="21"/>
  <c r="U16" i="33" s="1"/>
  <c r="I15" i="21"/>
  <c r="F15" i="21"/>
  <c r="R17" i="33" s="1"/>
  <c r="I9" i="21"/>
  <c r="U11" i="33" s="1"/>
  <c r="G14" i="21"/>
  <c r="S16" i="53" s="1"/>
  <c r="H15" i="21"/>
  <c r="T17" i="33" s="1"/>
  <c r="G7" i="21"/>
  <c r="S9" i="53" s="1"/>
  <c r="F8" i="21"/>
  <c r="R10" i="33" s="1"/>
  <c r="H9" i="21"/>
  <c r="G8" i="21"/>
  <c r="S10" i="33" s="1"/>
  <c r="I7" i="21"/>
  <c r="U9" i="33" s="1"/>
  <c r="H14" i="21"/>
  <c r="T16" i="53" s="1"/>
  <c r="G13" i="21"/>
  <c r="S15" i="33" s="1"/>
  <c r="D6" i="21"/>
  <c r="P8" i="33" s="1"/>
  <c r="I13" i="21"/>
  <c r="U15" i="33" s="1"/>
  <c r="H6" i="21"/>
  <c r="T8" i="33" s="1"/>
  <c r="F11" i="21"/>
  <c r="R13" i="33" s="1"/>
  <c r="D9" i="21"/>
  <c r="P11" i="33" s="1"/>
  <c r="F7" i="21"/>
  <c r="R9" i="33" s="1"/>
  <c r="F14" i="21"/>
  <c r="R16" i="53" s="1"/>
  <c r="D15" i="21"/>
  <c r="T7" i="53"/>
  <c r="H12" i="21"/>
  <c r="T14" i="33" s="1"/>
  <c r="F13" i="21"/>
  <c r="R15" i="33" s="1"/>
  <c r="F9" i="21"/>
  <c r="R11" i="33" s="1"/>
  <c r="D11" i="21"/>
  <c r="P13" i="33" s="1"/>
  <c r="D8" i="21"/>
  <c r="P10" i="33" s="1"/>
  <c r="G11" i="21"/>
  <c r="S13" i="33" s="1"/>
  <c r="G15" i="21"/>
  <c r="S17" i="33" s="1"/>
  <c r="D13" i="21"/>
  <c r="P15" i="33" s="1"/>
  <c r="H7" i="21"/>
  <c r="T9" i="53" s="1"/>
  <c r="AD20" i="74"/>
  <c r="O460" i="65"/>
  <c r="I60" i="21" s="1"/>
  <c r="N460" i="65"/>
  <c r="H60" i="21" s="1"/>
  <c r="T46" i="74" s="1"/>
  <c r="L460" i="65"/>
  <c r="F60" i="21" s="1"/>
  <c r="R46" i="74" s="1"/>
  <c r="K460" i="65"/>
  <c r="E60" i="21" s="1"/>
  <c r="Q46" i="74" s="1"/>
  <c r="J460" i="65"/>
  <c r="D60" i="21" s="1"/>
  <c r="P46" i="74" s="1"/>
  <c r="U460" i="65"/>
  <c r="O60" i="21" s="1"/>
  <c r="AA46" i="74" s="1"/>
  <c r="T460" i="65"/>
  <c r="N60" i="21" s="1"/>
  <c r="Z46" i="74" s="1"/>
  <c r="S460" i="65"/>
  <c r="M60" i="21" s="1"/>
  <c r="Y46" i="74" s="1"/>
  <c r="Q460" i="65"/>
  <c r="K60" i="21" s="1"/>
  <c r="X460" i="65"/>
  <c r="R60" i="21" s="1"/>
  <c r="AD46" i="74" s="1"/>
  <c r="R460" i="65"/>
  <c r="L60" i="21" s="1"/>
  <c r="X46" i="74" s="1"/>
  <c r="M460" i="65"/>
  <c r="G60" i="21" s="1"/>
  <c r="S435" i="65"/>
  <c r="M35" i="21" s="1"/>
  <c r="Y21" i="74" s="1"/>
  <c r="R435" i="65"/>
  <c r="L35" i="21" s="1"/>
  <c r="X21" i="74" s="1"/>
  <c r="Z435" i="65"/>
  <c r="T35" i="21" s="1"/>
  <c r="AF21" i="74" s="1"/>
  <c r="Q435" i="65"/>
  <c r="K35" i="21" s="1"/>
  <c r="W21" i="74" s="1"/>
  <c r="P435" i="65"/>
  <c r="J35" i="21" s="1"/>
  <c r="V21" i="74" s="1"/>
  <c r="AA435" i="65"/>
  <c r="U35" i="21" s="1"/>
  <c r="AG21" i="74" s="1"/>
  <c r="N435" i="65"/>
  <c r="H35" i="21" s="1"/>
  <c r="T21" i="74" s="1"/>
  <c r="L435" i="65"/>
  <c r="F35" i="21" s="1"/>
  <c r="R21" i="74" s="1"/>
  <c r="Y435" i="65"/>
  <c r="S35" i="21" s="1"/>
  <c r="AE21" i="74" s="1"/>
  <c r="AA453" i="65"/>
  <c r="U53" i="21" s="1"/>
  <c r="AG39" i="74" s="1"/>
  <c r="Q453" i="65"/>
  <c r="K53" i="21" s="1"/>
  <c r="W39" i="74" s="1"/>
  <c r="P453" i="65"/>
  <c r="J53" i="21" s="1"/>
  <c r="V39" i="74" s="1"/>
  <c r="O453" i="65"/>
  <c r="I53" i="21" s="1"/>
  <c r="U39" i="74" s="1"/>
  <c r="M453" i="65"/>
  <c r="G53" i="21" s="1"/>
  <c r="S39" i="74" s="1"/>
  <c r="I453" i="65"/>
  <c r="C53" i="21" s="1"/>
  <c r="O39" i="74" s="1"/>
  <c r="AB453" i="65"/>
  <c r="V53" i="21" s="1"/>
  <c r="AH39" i="74" s="1"/>
  <c r="X453" i="65"/>
  <c r="R53" i="21" s="1"/>
  <c r="AD39" i="74" s="1"/>
  <c r="V453" i="65"/>
  <c r="P53" i="21" s="1"/>
  <c r="AB39" i="74" s="1"/>
  <c r="U453" i="65"/>
  <c r="O53" i="21" s="1"/>
  <c r="AA39" i="74" s="1"/>
  <c r="N453" i="65"/>
  <c r="H53" i="21" s="1"/>
  <c r="T39" i="74" s="1"/>
  <c r="Y453" i="65"/>
  <c r="S53" i="21" s="1"/>
  <c r="AE39" i="74" s="1"/>
  <c r="R453" i="65"/>
  <c r="L53" i="21" s="1"/>
  <c r="X39" i="74" s="1"/>
  <c r="I460" i="65"/>
  <c r="C60" i="21" s="1"/>
  <c r="O46" i="74" s="1"/>
  <c r="I435" i="65"/>
  <c r="C35" i="21" s="1"/>
  <c r="O21" i="74" s="1"/>
  <c r="Y441" i="65"/>
  <c r="S41" i="21" s="1"/>
  <c r="AE27" i="74" s="1"/>
  <c r="Z460" i="65"/>
  <c r="T60" i="21" s="1"/>
  <c r="AF46" i="74" s="1"/>
  <c r="J435" i="65"/>
  <c r="D35" i="21" s="1"/>
  <c r="P21" i="74" s="1"/>
  <c r="AA449" i="65"/>
  <c r="U49" i="21" s="1"/>
  <c r="AG35" i="74" s="1"/>
  <c r="K435" i="65"/>
  <c r="E35" i="21" s="1"/>
  <c r="Q21" i="74" s="1"/>
  <c r="P436" i="65"/>
  <c r="J36" i="21" s="1"/>
  <c r="V22" i="74" s="1"/>
  <c r="O436" i="65"/>
  <c r="I36" i="21" s="1"/>
  <c r="U22" i="74" s="1"/>
  <c r="N436" i="65"/>
  <c r="H36" i="21" s="1"/>
  <c r="T22" i="74" s="1"/>
  <c r="M436" i="65"/>
  <c r="G36" i="21" s="1"/>
  <c r="S22" i="74" s="1"/>
  <c r="L436" i="65"/>
  <c r="F36" i="21" s="1"/>
  <c r="R22" i="74" s="1"/>
  <c r="K436" i="65"/>
  <c r="E36" i="21" s="1"/>
  <c r="Q22" i="74" s="1"/>
  <c r="I436" i="65"/>
  <c r="C36" i="21" s="1"/>
  <c r="O22" i="74" s="1"/>
  <c r="AA436" i="65"/>
  <c r="U36" i="21" s="1"/>
  <c r="AG22" i="74" s="1"/>
  <c r="Z436" i="65"/>
  <c r="T36" i="21" s="1"/>
  <c r="AF22" i="74" s="1"/>
  <c r="V436" i="65"/>
  <c r="P36" i="21" s="1"/>
  <c r="AB22" i="74" s="1"/>
  <c r="Y436" i="65"/>
  <c r="S36" i="21" s="1"/>
  <c r="AE22" i="74" s="1"/>
  <c r="S436" i="65"/>
  <c r="M36" i="21" s="1"/>
  <c r="Y22" i="74" s="1"/>
  <c r="T439" i="65"/>
  <c r="N39" i="21" s="1"/>
  <c r="Z25" i="74" s="1"/>
  <c r="S439" i="65"/>
  <c r="M39" i="21" s="1"/>
  <c r="Y25" i="74" s="1"/>
  <c r="Q439" i="65"/>
  <c r="K39" i="21" s="1"/>
  <c r="W25" i="74" s="1"/>
  <c r="O439" i="65"/>
  <c r="I39" i="21" s="1"/>
  <c r="U25" i="74" s="1"/>
  <c r="N439" i="65"/>
  <c r="H39" i="21" s="1"/>
  <c r="T25" i="74" s="1"/>
  <c r="R439" i="65"/>
  <c r="L39" i="21" s="1"/>
  <c r="X25" i="74" s="1"/>
  <c r="K439" i="65"/>
  <c r="E39" i="21" s="1"/>
  <c r="Q25" i="74" s="1"/>
  <c r="M439" i="65"/>
  <c r="G39" i="21" s="1"/>
  <c r="S25" i="74" s="1"/>
  <c r="L439" i="65"/>
  <c r="F39" i="21" s="1"/>
  <c r="R25" i="74" s="1"/>
  <c r="AA439" i="65"/>
  <c r="U39" i="21" s="1"/>
  <c r="AG25" i="74" s="1"/>
  <c r="Q449" i="65"/>
  <c r="K49" i="21" s="1"/>
  <c r="W35" i="74" s="1"/>
  <c r="M435" i="65"/>
  <c r="G35" i="21" s="1"/>
  <c r="S21" i="74" s="1"/>
  <c r="X449" i="65"/>
  <c r="R49" i="21" s="1"/>
  <c r="AD35" i="74" s="1"/>
  <c r="AB435" i="65"/>
  <c r="V35" i="21" s="1"/>
  <c r="AH21" i="74" s="1"/>
  <c r="W441" i="65"/>
  <c r="Q41" i="21" s="1"/>
  <c r="AC27" i="74" s="1"/>
  <c r="S441" i="65"/>
  <c r="M41" i="21" s="1"/>
  <c r="Y27" i="74" s="1"/>
  <c r="R441" i="65"/>
  <c r="L41" i="21" s="1"/>
  <c r="X27" i="74" s="1"/>
  <c r="V441" i="65"/>
  <c r="P41" i="21" s="1"/>
  <c r="AB27" i="74" s="1"/>
  <c r="Q441" i="65"/>
  <c r="K41" i="21" s="1"/>
  <c r="W27" i="74" s="1"/>
  <c r="P441" i="65"/>
  <c r="J41" i="21" s="1"/>
  <c r="V27" i="74" s="1"/>
  <c r="AA441" i="65"/>
  <c r="U41" i="21" s="1"/>
  <c r="AG27" i="74" s="1"/>
  <c r="U441" i="65"/>
  <c r="O41" i="21" s="1"/>
  <c r="AA27" i="74" s="1"/>
  <c r="N441" i="65"/>
  <c r="H41" i="21" s="1"/>
  <c r="T27" i="74" s="1"/>
  <c r="Z449" i="65"/>
  <c r="T49" i="21" s="1"/>
  <c r="AF35" i="74" s="1"/>
  <c r="R436" i="65"/>
  <c r="L36" i="21" s="1"/>
  <c r="X22" i="74" s="1"/>
  <c r="L441" i="65"/>
  <c r="F41" i="21" s="1"/>
  <c r="R27" i="74" s="1"/>
  <c r="AF32" i="74"/>
  <c r="E11" i="1"/>
  <c r="W449" i="65"/>
  <c r="Q49" i="21" s="1"/>
  <c r="AC35" i="74" s="1"/>
  <c r="V449" i="65"/>
  <c r="P49" i="21" s="1"/>
  <c r="AB35" i="74" s="1"/>
  <c r="U449" i="65"/>
  <c r="O49" i="21" s="1"/>
  <c r="AA35" i="74" s="1"/>
  <c r="T449" i="65"/>
  <c r="N49" i="21" s="1"/>
  <c r="Z35" i="74" s="1"/>
  <c r="S449" i="65"/>
  <c r="M49" i="21" s="1"/>
  <c r="Y35" i="74" s="1"/>
  <c r="R449" i="65"/>
  <c r="L49" i="21" s="1"/>
  <c r="X35" i="74" s="1"/>
  <c r="P449" i="65"/>
  <c r="J49" i="21" s="1"/>
  <c r="V35" i="74" s="1"/>
  <c r="Y449" i="65"/>
  <c r="S49" i="21" s="1"/>
  <c r="AE35" i="74" s="1"/>
  <c r="N449" i="65"/>
  <c r="H49" i="21" s="1"/>
  <c r="T35" i="74" s="1"/>
  <c r="L449" i="65"/>
  <c r="F49" i="21" s="1"/>
  <c r="R35" i="74" s="1"/>
  <c r="N20" i="42"/>
  <c r="N10" i="1"/>
  <c r="P7" i="53"/>
  <c r="M449" i="65"/>
  <c r="G49" i="21" s="1"/>
  <c r="S35" i="74" s="1"/>
  <c r="R32" i="74"/>
  <c r="W437" i="65"/>
  <c r="Q37" i="21" s="1"/>
  <c r="AC23" i="74" s="1"/>
  <c r="AB438" i="65"/>
  <c r="V38" i="21" s="1"/>
  <c r="AH24" i="74" s="1"/>
  <c r="S472" i="65"/>
  <c r="M72" i="21" s="1"/>
  <c r="Y58" i="74" s="1"/>
  <c r="Q472" i="65"/>
  <c r="K72" i="21" s="1"/>
  <c r="W58" i="74" s="1"/>
  <c r="Y472" i="65"/>
  <c r="S72" i="21" s="1"/>
  <c r="AE58" i="74" s="1"/>
  <c r="X472" i="65"/>
  <c r="R72" i="21" s="1"/>
  <c r="AD58" i="74" s="1"/>
  <c r="W472" i="65"/>
  <c r="Q72" i="21" s="1"/>
  <c r="AC58" i="74" s="1"/>
  <c r="V472" i="65"/>
  <c r="P72" i="21" s="1"/>
  <c r="AB58" i="74" s="1"/>
  <c r="P472" i="65"/>
  <c r="J72" i="21" s="1"/>
  <c r="V58" i="74" s="1"/>
  <c r="N472" i="65"/>
  <c r="H72" i="21" s="1"/>
  <c r="T58" i="74" s="1"/>
  <c r="M472" i="65"/>
  <c r="G72" i="21" s="1"/>
  <c r="S58" i="74" s="1"/>
  <c r="L472" i="65"/>
  <c r="F72" i="21" s="1"/>
  <c r="R58" i="74" s="1"/>
  <c r="K472" i="65"/>
  <c r="E72" i="21" s="1"/>
  <c r="Q58" i="74" s="1"/>
  <c r="I472" i="65"/>
  <c r="C72" i="21" s="1"/>
  <c r="O58" i="74" s="1"/>
  <c r="AD56" i="74"/>
  <c r="X437" i="65"/>
  <c r="R37" i="21" s="1"/>
  <c r="AD23" i="74" s="1"/>
  <c r="AF56" i="74"/>
  <c r="S434" i="65"/>
  <c r="M34" i="21" s="1"/>
  <c r="Y437" i="65"/>
  <c r="S37" i="21" s="1"/>
  <c r="AE23" i="74" s="1"/>
  <c r="R438" i="65"/>
  <c r="L38" i="21" s="1"/>
  <c r="X24" i="74" s="1"/>
  <c r="K449" i="65"/>
  <c r="E49" i="21" s="1"/>
  <c r="Q35" i="74" s="1"/>
  <c r="O472" i="65"/>
  <c r="I72" i="21" s="1"/>
  <c r="U58" i="74" s="1"/>
  <c r="S438" i="65"/>
  <c r="M38" i="21" s="1"/>
  <c r="Y24" i="74" s="1"/>
  <c r="R472" i="65"/>
  <c r="L72" i="21" s="1"/>
  <c r="X58" i="74" s="1"/>
  <c r="T437" i="65"/>
  <c r="N37" i="21" s="1"/>
  <c r="Z23" i="74" s="1"/>
  <c r="S437" i="65"/>
  <c r="M37" i="21" s="1"/>
  <c r="Y23" i="74" s="1"/>
  <c r="R437" i="65"/>
  <c r="L37" i="21" s="1"/>
  <c r="X23" i="74" s="1"/>
  <c r="Q437" i="65"/>
  <c r="K37" i="21" s="1"/>
  <c r="W23" i="74" s="1"/>
  <c r="P437" i="65"/>
  <c r="J37" i="21" s="1"/>
  <c r="V23" i="74" s="1"/>
  <c r="O437" i="65"/>
  <c r="I37" i="21" s="1"/>
  <c r="U23" i="74" s="1"/>
  <c r="M437" i="65"/>
  <c r="G37" i="21" s="1"/>
  <c r="S23" i="74" s="1"/>
  <c r="K437" i="65"/>
  <c r="E37" i="21" s="1"/>
  <c r="Q23" i="74" s="1"/>
  <c r="I437" i="65"/>
  <c r="C37" i="21" s="1"/>
  <c r="O23" i="74" s="1"/>
  <c r="AA437" i="65"/>
  <c r="U37" i="21" s="1"/>
  <c r="AG23" i="74" s="1"/>
  <c r="J437" i="65"/>
  <c r="D37" i="21" s="1"/>
  <c r="P23" i="74" s="1"/>
  <c r="AB437" i="65"/>
  <c r="V37" i="21" s="1"/>
  <c r="AH23" i="74" s="1"/>
  <c r="T438" i="65"/>
  <c r="N38" i="21" s="1"/>
  <c r="Z24" i="74" s="1"/>
  <c r="T472" i="65"/>
  <c r="N72" i="21" s="1"/>
  <c r="Z58" i="74" s="1"/>
  <c r="X446" i="65"/>
  <c r="R46" i="21" s="1"/>
  <c r="W446" i="65"/>
  <c r="Q46" i="21" s="1"/>
  <c r="V446" i="65"/>
  <c r="P46" i="21" s="1"/>
  <c r="U446" i="65"/>
  <c r="O46" i="21" s="1"/>
  <c r="T446" i="65"/>
  <c r="N46" i="21" s="1"/>
  <c r="S446" i="65"/>
  <c r="M46" i="21" s="1"/>
  <c r="Q446" i="65"/>
  <c r="K46" i="21" s="1"/>
  <c r="O446" i="65"/>
  <c r="I46" i="21" s="1"/>
  <c r="N446" i="65"/>
  <c r="H46" i="21" s="1"/>
  <c r="M446" i="65"/>
  <c r="G46" i="21" s="1"/>
  <c r="K446" i="65"/>
  <c r="E46" i="21" s="1"/>
  <c r="AA446" i="65"/>
  <c r="U46" i="21" s="1"/>
  <c r="L437" i="65"/>
  <c r="F37" i="21" s="1"/>
  <c r="R23" i="74" s="1"/>
  <c r="U438" i="65"/>
  <c r="O38" i="21" s="1"/>
  <c r="AA24" i="74" s="1"/>
  <c r="U472" i="65"/>
  <c r="O72" i="21" s="1"/>
  <c r="AA58" i="74" s="1"/>
  <c r="P434" i="65"/>
  <c r="J34" i="21" s="1"/>
  <c r="O434" i="65"/>
  <c r="I34" i="21" s="1"/>
  <c r="N434" i="65"/>
  <c r="H34" i="21" s="1"/>
  <c r="M434" i="65"/>
  <c r="G34" i="21" s="1"/>
  <c r="L434" i="65"/>
  <c r="F34" i="21" s="1"/>
  <c r="K434" i="65"/>
  <c r="E34" i="21" s="1"/>
  <c r="AB434" i="65"/>
  <c r="V34" i="21" s="1"/>
  <c r="AA434" i="65"/>
  <c r="U34" i="21" s="1"/>
  <c r="J434" i="65"/>
  <c r="D34" i="21" s="1"/>
  <c r="W434" i="65"/>
  <c r="Q34" i="21" s="1"/>
  <c r="N437" i="65"/>
  <c r="H37" i="21" s="1"/>
  <c r="T23" i="74" s="1"/>
  <c r="V438" i="65"/>
  <c r="P38" i="21" s="1"/>
  <c r="AB24" i="74" s="1"/>
  <c r="M20" i="42"/>
  <c r="M10" i="1"/>
  <c r="AB472" i="65"/>
  <c r="V72" i="21" s="1"/>
  <c r="AH58" i="74" s="1"/>
  <c r="AE44" i="74"/>
  <c r="I434" i="65"/>
  <c r="C34" i="21" s="1"/>
  <c r="U437" i="65"/>
  <c r="O37" i="21" s="1"/>
  <c r="AA23" i="74" s="1"/>
  <c r="X438" i="65"/>
  <c r="R38" i="21" s="1"/>
  <c r="AD24" i="74" s="1"/>
  <c r="S453" i="65"/>
  <c r="M53" i="21" s="1"/>
  <c r="Y39" i="74" s="1"/>
  <c r="P460" i="65"/>
  <c r="J60" i="21" s="1"/>
  <c r="U435" i="65"/>
  <c r="O35" i="21" s="1"/>
  <c r="AA21" i="74" s="1"/>
  <c r="Z434" i="65"/>
  <c r="T34" i="21" s="1"/>
  <c r="V437" i="65"/>
  <c r="P37" i="21" s="1"/>
  <c r="AB23" i="74" s="1"/>
  <c r="J439" i="65"/>
  <c r="D39" i="21" s="1"/>
  <c r="P25" i="74" s="1"/>
  <c r="Y438" i="65"/>
  <c r="S38" i="21" s="1"/>
  <c r="AE24" i="74" s="1"/>
  <c r="T453" i="65"/>
  <c r="N53" i="21" s="1"/>
  <c r="Z39" i="74" s="1"/>
  <c r="W460" i="65"/>
  <c r="Q60" i="21" s="1"/>
  <c r="AC46" i="74" s="1"/>
  <c r="X435" i="65"/>
  <c r="R35" i="21" s="1"/>
  <c r="AD21" i="74" s="1"/>
  <c r="J453" i="65"/>
  <c r="D53" i="21" s="1"/>
  <c r="P39" i="74" s="1"/>
  <c r="Y460" i="65"/>
  <c r="S60" i="21" s="1"/>
  <c r="AE46" i="74" s="1"/>
  <c r="P438" i="65"/>
  <c r="J38" i="21" s="1"/>
  <c r="V24" i="74" s="1"/>
  <c r="O438" i="65"/>
  <c r="I38" i="21" s="1"/>
  <c r="U24" i="74" s="1"/>
  <c r="M438" i="65"/>
  <c r="G38" i="21" s="1"/>
  <c r="S24" i="74" s="1"/>
  <c r="K438" i="65"/>
  <c r="E38" i="21" s="1"/>
  <c r="Q24" i="74" s="1"/>
  <c r="J438" i="65"/>
  <c r="D38" i="21" s="1"/>
  <c r="P24" i="74" s="1"/>
  <c r="I438" i="65"/>
  <c r="C38" i="21" s="1"/>
  <c r="O24" i="74" s="1"/>
  <c r="AA438" i="65"/>
  <c r="U38" i="21" s="1"/>
  <c r="AG24" i="74" s="1"/>
  <c r="L438" i="65"/>
  <c r="F38" i="21" s="1"/>
  <c r="R24" i="74" s="1"/>
  <c r="W438" i="65"/>
  <c r="Q38" i="21" s="1"/>
  <c r="AC24" i="74" s="1"/>
  <c r="V460" i="65"/>
  <c r="P60" i="21" s="1"/>
  <c r="AB46" i="74" s="1"/>
  <c r="O435" i="65"/>
  <c r="I35" i="21" s="1"/>
  <c r="U21" i="74" s="1"/>
  <c r="V439" i="65"/>
  <c r="P39" i="21" s="1"/>
  <c r="AB25" i="74" s="1"/>
  <c r="W453" i="65"/>
  <c r="Q53" i="21" s="1"/>
  <c r="AC39" i="74" s="1"/>
  <c r="AA460" i="65"/>
  <c r="U60" i="21" s="1"/>
  <c r="AG46" i="74" s="1"/>
  <c r="V435" i="65"/>
  <c r="P35" i="21" s="1"/>
  <c r="AB21" i="74" s="1"/>
  <c r="W439" i="65"/>
  <c r="Q39" i="21" s="1"/>
  <c r="AC25" i="74" s="1"/>
  <c r="L453" i="65"/>
  <c r="F53" i="21" s="1"/>
  <c r="R39" i="74" s="1"/>
  <c r="AB460" i="65"/>
  <c r="V60" i="21" s="1"/>
  <c r="AA450" i="65"/>
  <c r="U50" i="21" s="1"/>
  <c r="AG36" i="74" s="1"/>
  <c r="M467" i="65"/>
  <c r="G67" i="21" s="1"/>
  <c r="S53" i="74" s="1"/>
  <c r="Q424" i="65"/>
  <c r="K24" i="21" s="1"/>
  <c r="W10" i="74" s="1"/>
  <c r="V450" i="65"/>
  <c r="P50" i="21" s="1"/>
  <c r="AB36" i="74" s="1"/>
  <c r="T424" i="65"/>
  <c r="N24" i="21" s="1"/>
  <c r="Z10" i="74" s="1"/>
  <c r="X440" i="65"/>
  <c r="R40" i="21" s="1"/>
  <c r="AD26" i="74" s="1"/>
  <c r="Z442" i="65"/>
  <c r="T42" i="21" s="1"/>
  <c r="AF28" i="74" s="1"/>
  <c r="X448" i="65"/>
  <c r="R48" i="21" s="1"/>
  <c r="AD34" i="74" s="1"/>
  <c r="Q465" i="65"/>
  <c r="K65" i="21" s="1"/>
  <c r="W51" i="74" s="1"/>
  <c r="W450" i="65"/>
  <c r="Q50" i="21" s="1"/>
  <c r="AC36" i="74" s="1"/>
  <c r="T473" i="65"/>
  <c r="N73" i="21" s="1"/>
  <c r="Z59" i="74" s="1"/>
  <c r="N475" i="65"/>
  <c r="H75" i="21" s="1"/>
  <c r="T61" i="74" s="1"/>
  <c r="T464" i="65"/>
  <c r="N64" i="21" s="1"/>
  <c r="Z50" i="74" s="1"/>
  <c r="G20" i="42"/>
  <c r="G10" i="1"/>
  <c r="Z465" i="65"/>
  <c r="T65" i="21" s="1"/>
  <c r="AF51" i="74" s="1"/>
  <c r="O450" i="65"/>
  <c r="I50" i="21" s="1"/>
  <c r="U36" i="74" s="1"/>
  <c r="J467" i="65"/>
  <c r="D67" i="21" s="1"/>
  <c r="P53" i="74" s="1"/>
  <c r="AB424" i="65"/>
  <c r="V24" i="21" s="1"/>
  <c r="J428" i="65"/>
  <c r="D28" i="21" s="1"/>
  <c r="P14" i="74" s="1"/>
  <c r="P450" i="65"/>
  <c r="J50" i="21" s="1"/>
  <c r="V36" i="74" s="1"/>
  <c r="L467" i="65"/>
  <c r="F67" i="21" s="1"/>
  <c r="Y424" i="65"/>
  <c r="S24" i="21" s="1"/>
  <c r="J440" i="65"/>
  <c r="D40" i="21" s="1"/>
  <c r="P26" i="74" s="1"/>
  <c r="I465" i="65"/>
  <c r="C65" i="21" s="1"/>
  <c r="O51" i="74" s="1"/>
  <c r="Q450" i="65"/>
  <c r="K50" i="21" s="1"/>
  <c r="W36" i="74" s="1"/>
  <c r="P467" i="65"/>
  <c r="J67" i="21" s="1"/>
  <c r="V53" i="74" s="1"/>
  <c r="AA424" i="65"/>
  <c r="U24" i="21" s="1"/>
  <c r="Q442" i="65"/>
  <c r="K42" i="21" s="1"/>
  <c r="W28" i="74" s="1"/>
  <c r="P461" i="65"/>
  <c r="J61" i="21" s="1"/>
  <c r="V47" i="74" s="1"/>
  <c r="F20" i="42"/>
  <c r="F10" i="1"/>
  <c r="J465" i="65"/>
  <c r="D65" i="21" s="1"/>
  <c r="P51" i="74" s="1"/>
  <c r="R450" i="65"/>
  <c r="L50" i="21" s="1"/>
  <c r="X36" i="74" s="1"/>
  <c r="R467" i="65"/>
  <c r="L67" i="21" s="1"/>
  <c r="X53" i="74" s="1"/>
  <c r="Z424" i="65"/>
  <c r="T24" i="21" s="1"/>
  <c r="Y473" i="65"/>
  <c r="S73" i="21" s="1"/>
  <c r="AE59" i="74" s="1"/>
  <c r="V475" i="65"/>
  <c r="P75" i="21" s="1"/>
  <c r="AB61" i="74" s="1"/>
  <c r="AA464" i="65"/>
  <c r="U64" i="21" s="1"/>
  <c r="K426" i="65"/>
  <c r="E26" i="21" s="1"/>
  <c r="Q12" i="74" s="1"/>
  <c r="I430" i="65"/>
  <c r="C30" i="21" s="1"/>
  <c r="O428" i="65"/>
  <c r="I28" i="21" s="1"/>
  <c r="U14" i="74" s="1"/>
  <c r="L20" i="42"/>
  <c r="L10" i="1"/>
  <c r="T450" i="65"/>
  <c r="N50" i="21" s="1"/>
  <c r="Z36" i="74" s="1"/>
  <c r="U467" i="65"/>
  <c r="O67" i="21" s="1"/>
  <c r="V424" i="65"/>
  <c r="P24" i="21" s="1"/>
  <c r="AB10" i="74" s="1"/>
  <c r="T430" i="65"/>
  <c r="N30" i="21" s="1"/>
  <c r="Z16" i="74" s="1"/>
  <c r="Q428" i="65"/>
  <c r="K28" i="21" s="1"/>
  <c r="C10" i="1"/>
  <c r="C9" i="1" s="1"/>
  <c r="C20" i="42"/>
  <c r="M440" i="65"/>
  <c r="G40" i="21" s="1"/>
  <c r="S26" i="74" s="1"/>
  <c r="L448" i="65"/>
  <c r="F48" i="21" s="1"/>
  <c r="R34" i="74" s="1"/>
  <c r="N465" i="65"/>
  <c r="H65" i="21" s="1"/>
  <c r="T51" i="74" s="1"/>
  <c r="J450" i="65"/>
  <c r="D50" i="21" s="1"/>
  <c r="P36" i="74" s="1"/>
  <c r="W467" i="65"/>
  <c r="Q67" i="21" s="1"/>
  <c r="AC53" i="74" s="1"/>
  <c r="J424" i="65"/>
  <c r="D24" i="21" s="1"/>
  <c r="S428" i="65"/>
  <c r="M28" i="21" s="1"/>
  <c r="Y14" i="74" s="1"/>
  <c r="N440" i="65"/>
  <c r="H40" i="21" s="1"/>
  <c r="T26" i="74" s="1"/>
  <c r="J442" i="65"/>
  <c r="D42" i="21" s="1"/>
  <c r="P28" i="74" s="1"/>
  <c r="M448" i="65"/>
  <c r="G48" i="21" s="1"/>
  <c r="S34" i="74" s="1"/>
  <c r="O465" i="65"/>
  <c r="I65" i="21" s="1"/>
  <c r="U51" i="74" s="1"/>
  <c r="K450" i="65"/>
  <c r="E50" i="21" s="1"/>
  <c r="Q36" i="74" s="1"/>
  <c r="X467" i="65"/>
  <c r="R67" i="21" s="1"/>
  <c r="AD53" i="74" s="1"/>
  <c r="K424" i="65"/>
  <c r="E24" i="21" s="1"/>
  <c r="Q10" i="74" s="1"/>
  <c r="J473" i="65"/>
  <c r="D73" i="21" s="1"/>
  <c r="P59" i="74" s="1"/>
  <c r="K464" i="65"/>
  <c r="E64" i="21" s="1"/>
  <c r="Q50" i="74" s="1"/>
  <c r="AE56" i="74"/>
  <c r="O440" i="65"/>
  <c r="I40" i="21" s="1"/>
  <c r="U26" i="74" s="1"/>
  <c r="K442" i="65"/>
  <c r="E42" i="21" s="1"/>
  <c r="Q28" i="74" s="1"/>
  <c r="O448" i="65"/>
  <c r="I48" i="21" s="1"/>
  <c r="U34" i="74" s="1"/>
  <c r="Y467" i="65"/>
  <c r="S67" i="21" s="1"/>
  <c r="AE53" i="74" s="1"/>
  <c r="L424" i="65"/>
  <c r="F24" i="21" s="1"/>
  <c r="R10" i="74" s="1"/>
  <c r="K473" i="65"/>
  <c r="E73" i="21" s="1"/>
  <c r="Q59" i="74" s="1"/>
  <c r="L464" i="65"/>
  <c r="F64" i="21" s="1"/>
  <c r="R50" i="74" s="1"/>
  <c r="Q430" i="65"/>
  <c r="K30" i="21" s="1"/>
  <c r="W16" i="74" s="1"/>
  <c r="U428" i="65"/>
  <c r="O28" i="21" s="1"/>
  <c r="AA14" i="74" s="1"/>
  <c r="P440" i="65"/>
  <c r="J40" i="21" s="1"/>
  <c r="V26" i="74" s="1"/>
  <c r="J20" i="42"/>
  <c r="J10" i="1"/>
  <c r="AB461" i="65"/>
  <c r="V61" i="21" s="1"/>
  <c r="AH47" i="74" s="1"/>
  <c r="P448" i="65"/>
  <c r="J48" i="21" s="1"/>
  <c r="Z467" i="65"/>
  <c r="T67" i="21" s="1"/>
  <c r="AF53" i="74" s="1"/>
  <c r="M424" i="65"/>
  <c r="G24" i="21" s="1"/>
  <c r="P454" i="65"/>
  <c r="J54" i="21" s="1"/>
  <c r="V40" i="74" s="1"/>
  <c r="L473" i="65"/>
  <c r="F73" i="21" s="1"/>
  <c r="AB475" i="65"/>
  <c r="V75" i="21" s="1"/>
  <c r="M464" i="65"/>
  <c r="G64" i="21" s="1"/>
  <c r="S50" i="74" s="1"/>
  <c r="J477" i="65"/>
  <c r="D77" i="21" s="1"/>
  <c r="J426" i="65"/>
  <c r="D26" i="21" s="1"/>
  <c r="P12" i="74" s="1"/>
  <c r="S430" i="65"/>
  <c r="M30" i="21" s="1"/>
  <c r="Y16" i="74" s="1"/>
  <c r="V428" i="65"/>
  <c r="P28" i="21" s="1"/>
  <c r="AB14" i="74" s="1"/>
  <c r="Q431" i="65"/>
  <c r="K31" i="21" s="1"/>
  <c r="W17" i="74" s="1"/>
  <c r="Q448" i="65"/>
  <c r="K48" i="21" s="1"/>
  <c r="W34" i="74" s="1"/>
  <c r="AA467" i="65"/>
  <c r="U67" i="21" s="1"/>
  <c r="AG53" i="74" s="1"/>
  <c r="N424" i="65"/>
  <c r="H24" i="21" s="1"/>
  <c r="I473" i="65"/>
  <c r="C73" i="21" s="1"/>
  <c r="AA475" i="65"/>
  <c r="U75" i="21" s="1"/>
  <c r="N464" i="65"/>
  <c r="H64" i="21" s="1"/>
  <c r="T50" i="74" s="1"/>
  <c r="L426" i="65"/>
  <c r="F26" i="21" s="1"/>
  <c r="R12" i="74" s="1"/>
  <c r="U430" i="65"/>
  <c r="O30" i="21" s="1"/>
  <c r="W428" i="65"/>
  <c r="Q28" i="21" s="1"/>
  <c r="AC14" i="74" s="1"/>
  <c r="R431" i="65"/>
  <c r="L31" i="21" s="1"/>
  <c r="K20" i="42"/>
  <c r="K10" i="1"/>
  <c r="H11" i="1"/>
  <c r="G19" i="53"/>
  <c r="G20" i="53" s="1"/>
  <c r="I19" i="33"/>
  <c r="L19" i="33"/>
  <c r="L20" i="33" s="1"/>
  <c r="K19" i="33"/>
  <c r="I68" i="74"/>
  <c r="I70" i="74" s="1"/>
  <c r="J85" i="74"/>
  <c r="F20" i="56"/>
  <c r="K20" i="53"/>
  <c r="E20" i="54"/>
  <c r="D20" i="56"/>
  <c r="K20" i="54"/>
  <c r="E20" i="56"/>
  <c r="I20" i="54"/>
  <c r="O15" i="74"/>
  <c r="AH15" i="74"/>
  <c r="AG15" i="74"/>
  <c r="AA15" i="74"/>
  <c r="V15" i="74"/>
  <c r="U15" i="74"/>
  <c r="T15" i="74"/>
  <c r="S15" i="74"/>
  <c r="Q15" i="74"/>
  <c r="P15" i="74"/>
  <c r="AF15" i="74"/>
  <c r="AE15" i="74"/>
  <c r="AD15" i="74"/>
  <c r="AC15" i="74"/>
  <c r="W15" i="74"/>
  <c r="R15" i="74"/>
  <c r="AB15" i="74"/>
  <c r="Z15" i="74"/>
  <c r="Y15" i="74"/>
  <c r="X15" i="74"/>
  <c r="E15" i="42"/>
  <c r="E16" i="13"/>
  <c r="F14" i="13"/>
  <c r="F13" i="42"/>
  <c r="L10" i="42"/>
  <c r="L11" i="13"/>
  <c r="H14" i="42"/>
  <c r="H15" i="13"/>
  <c r="J9" i="42"/>
  <c r="J10" i="13"/>
  <c r="K17" i="13"/>
  <c r="K16" i="42"/>
  <c r="J11" i="13"/>
  <c r="J10" i="42"/>
  <c r="F8" i="42"/>
  <c r="F9" i="13"/>
  <c r="C15" i="42"/>
  <c r="C16" i="13"/>
  <c r="M12" i="13"/>
  <c r="M11" i="42"/>
  <c r="N16" i="42"/>
  <c r="N17" i="13"/>
  <c r="K80" i="74"/>
  <c r="C85" i="74"/>
  <c r="U17" i="33"/>
  <c r="N20" i="56"/>
  <c r="D10" i="42"/>
  <c r="D11" i="13"/>
  <c r="C10" i="42"/>
  <c r="C11" i="13"/>
  <c r="L12" i="13"/>
  <c r="L11" i="42"/>
  <c r="M15" i="42"/>
  <c r="M16" i="13"/>
  <c r="N14" i="42"/>
  <c r="N15" i="13"/>
  <c r="G18" i="13"/>
  <c r="G17" i="42"/>
  <c r="F12" i="13"/>
  <c r="F11" i="42"/>
  <c r="L13" i="42"/>
  <c r="L14" i="13"/>
  <c r="G14" i="42"/>
  <c r="G15" i="13"/>
  <c r="I11" i="13"/>
  <c r="I10" i="42"/>
  <c r="F18" i="13"/>
  <c r="F17" i="42"/>
  <c r="T14" i="74"/>
  <c r="S14" i="74"/>
  <c r="R14" i="74"/>
  <c r="Q14" i="74"/>
  <c r="AH14" i="74"/>
  <c r="AG14" i="74"/>
  <c r="AE14" i="74"/>
  <c r="Z14" i="74"/>
  <c r="E9" i="42"/>
  <c r="E10" i="13"/>
  <c r="N8" i="42"/>
  <c r="N9" i="13"/>
  <c r="L17" i="42"/>
  <c r="L18" i="13"/>
  <c r="D85" i="74"/>
  <c r="I11" i="42"/>
  <c r="I12" i="13"/>
  <c r="C16" i="42"/>
  <c r="C17" i="13"/>
  <c r="L9" i="42"/>
  <c r="L10" i="13"/>
  <c r="H85" i="74"/>
  <c r="F8" i="13"/>
  <c r="F7" i="42"/>
  <c r="AE9" i="74"/>
  <c r="AD9" i="74"/>
  <c r="AC9" i="74"/>
  <c r="AB9" i="74"/>
  <c r="AA9" i="74"/>
  <c r="Z9" i="74"/>
  <c r="Y9" i="74"/>
  <c r="S9" i="74"/>
  <c r="W9" i="74"/>
  <c r="V9" i="74"/>
  <c r="U9" i="74"/>
  <c r="T9" i="74"/>
  <c r="Q9" i="74"/>
  <c r="P9" i="74"/>
  <c r="O9" i="74"/>
  <c r="AH9" i="74"/>
  <c r="AG9" i="74"/>
  <c r="AF9" i="74"/>
  <c r="X9" i="74"/>
  <c r="R9" i="74"/>
  <c r="M10" i="42"/>
  <c r="M11" i="13"/>
  <c r="P14" i="33"/>
  <c r="E17" i="42"/>
  <c r="E18" i="13"/>
  <c r="D20" i="53"/>
  <c r="M16" i="42"/>
  <c r="M17" i="13"/>
  <c r="I20" i="53"/>
  <c r="C13" i="42"/>
  <c r="C14" i="13"/>
  <c r="F68" i="74"/>
  <c r="D18" i="13"/>
  <c r="D17" i="42"/>
  <c r="L19" i="53"/>
  <c r="N85" i="74"/>
  <c r="K85" i="74"/>
  <c r="N10" i="42"/>
  <c r="N11" i="13"/>
  <c r="K14" i="42"/>
  <c r="K15" i="13"/>
  <c r="M13" i="42"/>
  <c r="M14" i="13"/>
  <c r="E8" i="42"/>
  <c r="E9" i="13"/>
  <c r="D15" i="42"/>
  <c r="D16" i="13"/>
  <c r="G10" i="42"/>
  <c r="G11" i="13"/>
  <c r="C19" i="33"/>
  <c r="D10" i="13"/>
  <c r="D9" i="42"/>
  <c r="M20" i="33"/>
  <c r="K20" i="56"/>
  <c r="K10" i="42"/>
  <c r="K11" i="13"/>
  <c r="O11" i="74"/>
  <c r="AD11" i="74"/>
  <c r="AH11" i="74"/>
  <c r="AF11" i="74"/>
  <c r="G8" i="13"/>
  <c r="G7" i="42"/>
  <c r="E16" i="42"/>
  <c r="E17" i="13"/>
  <c r="D14" i="13"/>
  <c r="D13" i="42"/>
  <c r="U16" i="53"/>
  <c r="K14" i="13"/>
  <c r="K13" i="42"/>
  <c r="J12" i="13"/>
  <c r="J11" i="42"/>
  <c r="D7" i="42"/>
  <c r="D8" i="13"/>
  <c r="J20" i="54"/>
  <c r="G11" i="42"/>
  <c r="G12" i="13"/>
  <c r="G68" i="74"/>
  <c r="M17" i="42"/>
  <c r="M18" i="13"/>
  <c r="J80" i="74"/>
  <c r="L20" i="56"/>
  <c r="J8" i="42"/>
  <c r="J9" i="13"/>
  <c r="H12" i="13"/>
  <c r="H11" i="42"/>
  <c r="H20" i="56"/>
  <c r="H8" i="13"/>
  <c r="H7" i="42"/>
  <c r="F80" i="74"/>
  <c r="K11" i="42"/>
  <c r="K12" i="13"/>
  <c r="N13" i="42"/>
  <c r="N14" i="13"/>
  <c r="M8" i="13"/>
  <c r="M7" i="42"/>
  <c r="H14" i="13"/>
  <c r="H13" i="42"/>
  <c r="H16" i="42"/>
  <c r="H17" i="13"/>
  <c r="F75" i="74"/>
  <c r="M9" i="42"/>
  <c r="M10" i="13"/>
  <c r="H20" i="54"/>
  <c r="I7" i="42"/>
  <c r="I8" i="13"/>
  <c r="L80" i="74"/>
  <c r="M14" i="42"/>
  <c r="M15" i="13"/>
  <c r="J20" i="56"/>
  <c r="L8" i="42"/>
  <c r="L9" i="13"/>
  <c r="F11" i="13"/>
  <c r="F10" i="42"/>
  <c r="G9" i="42"/>
  <c r="G10" i="13"/>
  <c r="J17" i="42"/>
  <c r="J18" i="13"/>
  <c r="J75" i="74"/>
  <c r="H68" i="74"/>
  <c r="AC13" i="74"/>
  <c r="AB13" i="74"/>
  <c r="AA13" i="74"/>
  <c r="Z13" i="74"/>
  <c r="Y13" i="74"/>
  <c r="X13" i="74"/>
  <c r="W13" i="74"/>
  <c r="V13" i="74"/>
  <c r="P13" i="74"/>
  <c r="AF13" i="74"/>
  <c r="AE13" i="74"/>
  <c r="AH13" i="74"/>
  <c r="S13" i="74"/>
  <c r="R13" i="74"/>
  <c r="T13" i="74"/>
  <c r="Q13" i="74"/>
  <c r="O13" i="74"/>
  <c r="AG13" i="74"/>
  <c r="AD13" i="74"/>
  <c r="U13" i="74"/>
  <c r="J14" i="42"/>
  <c r="J15" i="13"/>
  <c r="M75" i="74"/>
  <c r="I18" i="13"/>
  <c r="I17" i="42"/>
  <c r="E14" i="13"/>
  <c r="E13" i="42"/>
  <c r="M68" i="74"/>
  <c r="C20" i="56"/>
  <c r="C20" i="54"/>
  <c r="I75" i="74"/>
  <c r="L68" i="74"/>
  <c r="I20" i="56"/>
  <c r="D16" i="42"/>
  <c r="D17" i="13"/>
  <c r="K8" i="42"/>
  <c r="K9" i="13"/>
  <c r="C80" i="74"/>
  <c r="E85" i="74"/>
  <c r="K70" i="74"/>
  <c r="N17" i="42"/>
  <c r="N18" i="13"/>
  <c r="T7" i="33"/>
  <c r="S7" i="33"/>
  <c r="N19" i="33"/>
  <c r="C11" i="42"/>
  <c r="C12" i="13"/>
  <c r="I16" i="42"/>
  <c r="I17" i="13"/>
  <c r="E80" i="74"/>
  <c r="D19" i="33"/>
  <c r="C9" i="42"/>
  <c r="C10" i="13"/>
  <c r="C20" i="53"/>
  <c r="C14" i="42"/>
  <c r="C15" i="13"/>
  <c r="C7" i="42"/>
  <c r="C8" i="13"/>
  <c r="D12" i="13"/>
  <c r="D11" i="42"/>
  <c r="M20" i="53"/>
  <c r="D75" i="74"/>
  <c r="G20" i="56"/>
  <c r="U8" i="74"/>
  <c r="AH8" i="74"/>
  <c r="AG8" i="74"/>
  <c r="AF8" i="74"/>
  <c r="Z8" i="74"/>
  <c r="T8" i="74"/>
  <c r="S8" i="74"/>
  <c r="R8" i="74"/>
  <c r="Q8" i="74"/>
  <c r="O8" i="74"/>
  <c r="N68" i="74"/>
  <c r="AC8" i="74"/>
  <c r="AB8" i="74"/>
  <c r="AA8" i="74"/>
  <c r="Y8" i="74"/>
  <c r="X8" i="74"/>
  <c r="W8" i="74"/>
  <c r="V8" i="74"/>
  <c r="P8" i="74"/>
  <c r="AE8" i="74"/>
  <c r="AD8" i="74"/>
  <c r="C68" i="74"/>
  <c r="G19" i="33"/>
  <c r="F20" i="53"/>
  <c r="R17" i="74"/>
  <c r="Q17" i="74"/>
  <c r="G85" i="74"/>
  <c r="L17" i="13"/>
  <c r="L16" i="42"/>
  <c r="M8" i="42"/>
  <c r="M9" i="13"/>
  <c r="V12" i="74"/>
  <c r="S12" i="74"/>
  <c r="U12" i="74"/>
  <c r="N8" i="13"/>
  <c r="N7" i="42"/>
  <c r="K8" i="13"/>
  <c r="K7" i="42"/>
  <c r="K15" i="42"/>
  <c r="K16" i="13"/>
  <c r="L14" i="42"/>
  <c r="L15" i="13"/>
  <c r="E75" i="74"/>
  <c r="L16" i="13"/>
  <c r="L15" i="42"/>
  <c r="G16" i="42"/>
  <c r="G17" i="13"/>
  <c r="J17" i="13"/>
  <c r="J16" i="42"/>
  <c r="I14" i="42"/>
  <c r="I15" i="13"/>
  <c r="D14" i="42"/>
  <c r="D15" i="13"/>
  <c r="K9" i="42"/>
  <c r="K10" i="13"/>
  <c r="N12" i="13"/>
  <c r="N11" i="42"/>
  <c r="I15" i="42"/>
  <c r="I16" i="13"/>
  <c r="I14" i="13"/>
  <c r="I13" i="42"/>
  <c r="E14" i="42"/>
  <c r="E15" i="13"/>
  <c r="N75" i="74"/>
  <c r="E7" i="42"/>
  <c r="E8" i="13"/>
  <c r="J14" i="13"/>
  <c r="J13" i="42"/>
  <c r="D80" i="74"/>
  <c r="F20" i="54"/>
  <c r="F9" i="42"/>
  <c r="F10" i="13"/>
  <c r="F15" i="42"/>
  <c r="F16" i="13"/>
  <c r="H15" i="42"/>
  <c r="H16" i="13"/>
  <c r="E68" i="74"/>
  <c r="G75" i="74"/>
  <c r="F16" i="42"/>
  <c r="F17" i="13"/>
  <c r="M20" i="56"/>
  <c r="J19" i="33"/>
  <c r="D20" i="54"/>
  <c r="P9" i="33"/>
  <c r="E10" i="42"/>
  <c r="E11" i="13"/>
  <c r="L8" i="13"/>
  <c r="L7" i="42"/>
  <c r="G15" i="42"/>
  <c r="G16" i="13"/>
  <c r="K17" i="42"/>
  <c r="K18" i="13"/>
  <c r="H8" i="42"/>
  <c r="H9" i="13"/>
  <c r="G20" i="54"/>
  <c r="M85" i="74"/>
  <c r="E19" i="33"/>
  <c r="F14" i="42"/>
  <c r="F15" i="13"/>
  <c r="C8" i="42"/>
  <c r="C9" i="13"/>
  <c r="L75" i="74"/>
  <c r="L19" i="54"/>
  <c r="E12" i="13"/>
  <c r="E11" i="42"/>
  <c r="G8" i="42"/>
  <c r="G9" i="13"/>
  <c r="I8" i="42"/>
  <c r="I9" i="13"/>
  <c r="F85" i="74"/>
  <c r="N10" i="13"/>
  <c r="N9" i="42"/>
  <c r="J15" i="42"/>
  <c r="J16" i="13"/>
  <c r="H20" i="53"/>
  <c r="H19" i="33"/>
  <c r="AC10" i="74"/>
  <c r="U10" i="74"/>
  <c r="AD10" i="74"/>
  <c r="Y10" i="74"/>
  <c r="AA10" i="74"/>
  <c r="O10" i="74"/>
  <c r="N16" i="13"/>
  <c r="N15" i="42"/>
  <c r="E20" i="53"/>
  <c r="U8" i="33"/>
  <c r="G13" i="42"/>
  <c r="G14" i="13"/>
  <c r="K75" i="74"/>
  <c r="C18" i="13"/>
  <c r="C17" i="42"/>
  <c r="H18" i="13"/>
  <c r="H17" i="42"/>
  <c r="F19" i="33"/>
  <c r="P9" i="53"/>
  <c r="AB16" i="74"/>
  <c r="AA16" i="74"/>
  <c r="AH16" i="74"/>
  <c r="S16" i="74"/>
  <c r="J7" i="42"/>
  <c r="J8" i="13"/>
  <c r="D8" i="42"/>
  <c r="D9" i="13"/>
  <c r="H11" i="13"/>
  <c r="H10" i="42"/>
  <c r="C75" i="74"/>
  <c r="H75" i="74"/>
  <c r="H9" i="42"/>
  <c r="H10" i="13"/>
  <c r="I9" i="42"/>
  <c r="I10" i="13"/>
  <c r="N19" i="53"/>
  <c r="R7" i="56" l="1"/>
  <c r="AA9" i="33"/>
  <c r="U9" i="53"/>
  <c r="R16" i="33"/>
  <c r="R7" i="54"/>
  <c r="R7" i="53"/>
  <c r="T9" i="33"/>
  <c r="V9" i="33"/>
  <c r="V9" i="53"/>
  <c r="W9" i="53"/>
  <c r="W9" i="33"/>
  <c r="Q9" i="54"/>
  <c r="Q9" i="56"/>
  <c r="Q9" i="53"/>
  <c r="Q9" i="33"/>
  <c r="Y9" i="54"/>
  <c r="Y9" i="56"/>
  <c r="Y9" i="53"/>
  <c r="Y9" i="33"/>
  <c r="O14" i="56"/>
  <c r="O14" i="54"/>
  <c r="O14" i="53"/>
  <c r="O14" i="33"/>
  <c r="AE8" i="54"/>
  <c r="AE8" i="53"/>
  <c r="AE8" i="56"/>
  <c r="AE8" i="33"/>
  <c r="O8" i="56"/>
  <c r="O8" i="53"/>
  <c r="O8" i="54"/>
  <c r="O8" i="33"/>
  <c r="AG16" i="54"/>
  <c r="AG16" i="56"/>
  <c r="AG16" i="33"/>
  <c r="AG16" i="53"/>
  <c r="AH16" i="54"/>
  <c r="AH16" i="56"/>
  <c r="AH16" i="33"/>
  <c r="AH16" i="53"/>
  <c r="AG17" i="53"/>
  <c r="AG17" i="54"/>
  <c r="AG17" i="56"/>
  <c r="AG17" i="33"/>
  <c r="V16" i="33"/>
  <c r="V16" i="53"/>
  <c r="AD7" i="56"/>
  <c r="AD7" i="33"/>
  <c r="R17" i="21"/>
  <c r="AD21" i="13" s="1"/>
  <c r="AD7" i="53"/>
  <c r="AD7" i="54"/>
  <c r="W7" i="33"/>
  <c r="W7" i="53"/>
  <c r="W7" i="56"/>
  <c r="W7" i="54"/>
  <c r="AD9" i="54"/>
  <c r="AD9" i="56"/>
  <c r="AD9" i="53"/>
  <c r="AD9" i="33"/>
  <c r="AA16" i="54"/>
  <c r="AA16" i="53"/>
  <c r="AA16" i="33"/>
  <c r="AA16" i="56"/>
  <c r="Q7" i="33"/>
  <c r="Q7" i="53"/>
  <c r="Q7" i="54"/>
  <c r="Q7" i="56"/>
  <c r="O5" i="21"/>
  <c r="AA7" i="42" s="1"/>
  <c r="L12" i="21"/>
  <c r="X14" i="42" s="1"/>
  <c r="N15" i="21"/>
  <c r="Z17" i="42" s="1"/>
  <c r="M14" i="21"/>
  <c r="Y17" i="13" s="1"/>
  <c r="M8" i="21"/>
  <c r="Y11" i="13" s="1"/>
  <c r="S16" i="33"/>
  <c r="N9" i="21"/>
  <c r="Q9" i="21"/>
  <c r="AC11" i="42" s="1"/>
  <c r="C8" i="21"/>
  <c r="E6" i="21"/>
  <c r="AE9" i="56"/>
  <c r="AE9" i="54"/>
  <c r="V9" i="21"/>
  <c r="AH12" i="13" s="1"/>
  <c r="L13" i="21"/>
  <c r="X16" i="13" s="1"/>
  <c r="AD11" i="33"/>
  <c r="V6" i="21"/>
  <c r="AH9" i="13" s="1"/>
  <c r="S15" i="21"/>
  <c r="AE17" i="42" s="1"/>
  <c r="T12" i="21"/>
  <c r="AF14" i="42" s="1"/>
  <c r="T10" i="54"/>
  <c r="T10" i="56"/>
  <c r="T10" i="53"/>
  <c r="Q6" i="21"/>
  <c r="AC8" i="42" s="1"/>
  <c r="P8" i="21"/>
  <c r="AB11" i="13" s="1"/>
  <c r="AD10" i="53"/>
  <c r="AD10" i="54"/>
  <c r="AD10" i="56"/>
  <c r="AE9" i="33"/>
  <c r="L7" i="21"/>
  <c r="X9" i="42" s="1"/>
  <c r="T5" i="21"/>
  <c r="AF8" i="13" s="1"/>
  <c r="L8" i="21"/>
  <c r="X10" i="42" s="1"/>
  <c r="E9" i="21"/>
  <c r="Q11" i="42" s="1"/>
  <c r="E14" i="21"/>
  <c r="Q17" i="13" s="1"/>
  <c r="T9" i="21"/>
  <c r="AF11" i="42" s="1"/>
  <c r="O9" i="33"/>
  <c r="M12" i="21"/>
  <c r="U12" i="21"/>
  <c r="T13" i="21"/>
  <c r="R6" i="21"/>
  <c r="AD9" i="13" s="1"/>
  <c r="U5" i="21"/>
  <c r="V15" i="21"/>
  <c r="AH18" i="13" s="1"/>
  <c r="Q14" i="21"/>
  <c r="AC17" i="13" s="1"/>
  <c r="AG13" i="56"/>
  <c r="AG13" i="53"/>
  <c r="AG13" i="54"/>
  <c r="AD11" i="53"/>
  <c r="AD11" i="54"/>
  <c r="P9" i="21"/>
  <c r="AB11" i="42" s="1"/>
  <c r="C9" i="21"/>
  <c r="O11" i="42" s="1"/>
  <c r="N5" i="21"/>
  <c r="Z8" i="13" s="1"/>
  <c r="R11" i="21"/>
  <c r="AD14" i="13" s="1"/>
  <c r="S5" i="21"/>
  <c r="AE8" i="13" s="1"/>
  <c r="S8" i="21"/>
  <c r="AE11" i="13" s="1"/>
  <c r="E12" i="21"/>
  <c r="Q15" i="13" s="1"/>
  <c r="N14" i="21"/>
  <c r="Z17" i="13" s="1"/>
  <c r="O9" i="54"/>
  <c r="Q13" i="21"/>
  <c r="V7" i="21"/>
  <c r="AH9" i="42" s="1"/>
  <c r="AC89" i="74"/>
  <c r="R14" i="21"/>
  <c r="Q8" i="21"/>
  <c r="AC11" i="13" s="1"/>
  <c r="V12" i="21"/>
  <c r="P13" i="21"/>
  <c r="AB16" i="13" s="1"/>
  <c r="C5" i="21"/>
  <c r="AC9" i="54"/>
  <c r="AC9" i="56"/>
  <c r="R12" i="21"/>
  <c r="AD15" i="13" s="1"/>
  <c r="J5" i="21"/>
  <c r="V8" i="13" s="1"/>
  <c r="P5" i="21"/>
  <c r="AB7" i="42" s="1"/>
  <c r="R13" i="21"/>
  <c r="AD15" i="42" s="1"/>
  <c r="T6" i="21"/>
  <c r="AF9" i="13" s="1"/>
  <c r="N11" i="21"/>
  <c r="Z13" i="42" s="1"/>
  <c r="L9" i="21"/>
  <c r="X11" i="42" s="1"/>
  <c r="M15" i="21"/>
  <c r="Y17" i="42" s="1"/>
  <c r="M5" i="21"/>
  <c r="Y8" i="13" s="1"/>
  <c r="U13" i="21"/>
  <c r="AG16" i="13" s="1"/>
  <c r="U8" i="21"/>
  <c r="U17" i="21" s="1"/>
  <c r="V11" i="21"/>
  <c r="AF9" i="56"/>
  <c r="AF9" i="54"/>
  <c r="L5" i="21"/>
  <c r="X8" i="13" s="1"/>
  <c r="E11" i="21"/>
  <c r="Q14" i="13" s="1"/>
  <c r="AF9" i="33"/>
  <c r="N8" i="21"/>
  <c r="Z11" i="13" s="1"/>
  <c r="AD10" i="33"/>
  <c r="C11" i="21"/>
  <c r="M6" i="21"/>
  <c r="Y8" i="42" s="1"/>
  <c r="U9" i="21"/>
  <c r="AG12" i="13" s="1"/>
  <c r="R9" i="53"/>
  <c r="AF9" i="53"/>
  <c r="AC9" i="33"/>
  <c r="Q12" i="21"/>
  <c r="AC14" i="42" s="1"/>
  <c r="S9" i="21"/>
  <c r="AE11" i="42" s="1"/>
  <c r="S14" i="21"/>
  <c r="AE16" i="42" s="1"/>
  <c r="C14" i="21"/>
  <c r="O17" i="13" s="1"/>
  <c r="V8" i="21"/>
  <c r="AB13" i="53"/>
  <c r="N13" i="21"/>
  <c r="Z16" i="13" s="1"/>
  <c r="O13" i="21"/>
  <c r="AA15" i="42" s="1"/>
  <c r="L11" i="21"/>
  <c r="X14" i="13" s="1"/>
  <c r="E13" i="21"/>
  <c r="Q15" i="42" s="1"/>
  <c r="P15" i="21"/>
  <c r="AB17" i="42" s="1"/>
  <c r="AE14" i="53"/>
  <c r="AE14" i="56"/>
  <c r="AE14" i="54"/>
  <c r="O11" i="21"/>
  <c r="AA14" i="13" s="1"/>
  <c r="T15" i="21"/>
  <c r="AF17" i="42" s="1"/>
  <c r="E15" i="21"/>
  <c r="Q17" i="42" s="1"/>
  <c r="V13" i="21"/>
  <c r="AH16" i="13" s="1"/>
  <c r="P6" i="21"/>
  <c r="O9" i="53"/>
  <c r="N7" i="21"/>
  <c r="Z9" i="42" s="1"/>
  <c r="Q11" i="21"/>
  <c r="C15" i="21"/>
  <c r="C13" i="21"/>
  <c r="O15" i="42" s="1"/>
  <c r="M9" i="21"/>
  <c r="Y11" i="42" s="1"/>
  <c r="P14" i="21"/>
  <c r="AB16" i="42" s="1"/>
  <c r="AA17" i="56"/>
  <c r="AA17" i="54"/>
  <c r="AA17" i="53"/>
  <c r="AA10" i="53"/>
  <c r="AA10" i="54"/>
  <c r="AA10" i="56"/>
  <c r="S13" i="21"/>
  <c r="AE16" i="13" s="1"/>
  <c r="Q15" i="21"/>
  <c r="M11" i="21"/>
  <c r="Y13" i="42" s="1"/>
  <c r="T11" i="21"/>
  <c r="AF13" i="42" s="1"/>
  <c r="AB13" i="54"/>
  <c r="T8" i="21"/>
  <c r="AE9" i="53"/>
  <c r="AG13" i="33"/>
  <c r="AE14" i="33"/>
  <c r="O6" i="21"/>
  <c r="AA8" i="42" s="1"/>
  <c r="S11" i="21"/>
  <c r="L6" i="21"/>
  <c r="X9" i="13" s="1"/>
  <c r="E8" i="21"/>
  <c r="Q11" i="13" s="1"/>
  <c r="V10" i="54"/>
  <c r="V10" i="56"/>
  <c r="V10" i="53"/>
  <c r="V5" i="21"/>
  <c r="Q5" i="21"/>
  <c r="AC7" i="42" s="1"/>
  <c r="AG8" i="54"/>
  <c r="AG8" i="53"/>
  <c r="AG8" i="56"/>
  <c r="AA9" i="54"/>
  <c r="AA9" i="56"/>
  <c r="M13" i="21"/>
  <c r="Y15" i="42" s="1"/>
  <c r="P7" i="21"/>
  <c r="AB10" i="13" s="1"/>
  <c r="L15" i="21"/>
  <c r="X17" i="42" s="1"/>
  <c r="N12" i="21"/>
  <c r="N6" i="21"/>
  <c r="Z9" i="13" s="1"/>
  <c r="AB13" i="33"/>
  <c r="O9" i="21"/>
  <c r="AA11" i="42" s="1"/>
  <c r="O12" i="21"/>
  <c r="AA15" i="13" s="1"/>
  <c r="T14" i="21"/>
  <c r="AF17" i="13" s="1"/>
  <c r="R15" i="21"/>
  <c r="L14" i="21"/>
  <c r="X16" i="42" s="1"/>
  <c r="U7" i="21"/>
  <c r="P12" i="21"/>
  <c r="U88" i="74"/>
  <c r="AE83" i="74"/>
  <c r="Y88" i="74"/>
  <c r="AA88" i="74"/>
  <c r="Y69" i="74"/>
  <c r="AH78" i="74"/>
  <c r="AH80" i="74" s="1"/>
  <c r="Z69" i="74"/>
  <c r="V69" i="74"/>
  <c r="AC88" i="74"/>
  <c r="AD69" i="74"/>
  <c r="AE78" i="74"/>
  <c r="X74" i="74"/>
  <c r="AG69" i="74"/>
  <c r="V89" i="74"/>
  <c r="Q88" i="74"/>
  <c r="V88" i="74"/>
  <c r="X89" i="74"/>
  <c r="X88" i="74"/>
  <c r="AF78" i="74"/>
  <c r="AA89" i="74"/>
  <c r="W89" i="74"/>
  <c r="AD88" i="74"/>
  <c r="AH69" i="74"/>
  <c r="AH79" i="74"/>
  <c r="AD89" i="74"/>
  <c r="V11" i="74"/>
  <c r="V68" i="74" s="1"/>
  <c r="O78" i="74"/>
  <c r="R81" i="21"/>
  <c r="AB84" i="74"/>
  <c r="AD83" i="74"/>
  <c r="AG10" i="74"/>
  <c r="AG68" i="74" s="1"/>
  <c r="Z73" i="74"/>
  <c r="U89" i="74"/>
  <c r="AF88" i="74"/>
  <c r="AE79" i="74"/>
  <c r="R78" i="74"/>
  <c r="Y83" i="74"/>
  <c r="F81" i="21"/>
  <c r="O81" i="21"/>
  <c r="Y89" i="74"/>
  <c r="Y90" i="74" s="1"/>
  <c r="Z83" i="74"/>
  <c r="R69" i="74"/>
  <c r="S88" i="74"/>
  <c r="AA74" i="74"/>
  <c r="Y84" i="74"/>
  <c r="AA69" i="74"/>
  <c r="P78" i="74"/>
  <c r="T83" i="74"/>
  <c r="I81" i="21"/>
  <c r="W88" i="74"/>
  <c r="AE73" i="74"/>
  <c r="Q83" i="74"/>
  <c r="AF89" i="74"/>
  <c r="O79" i="74"/>
  <c r="AB83" i="74"/>
  <c r="AE74" i="74"/>
  <c r="E81" i="21"/>
  <c r="P84" i="74"/>
  <c r="X78" i="74"/>
  <c r="O83" i="74"/>
  <c r="AF83" i="74"/>
  <c r="AA73" i="74"/>
  <c r="AB73" i="74"/>
  <c r="AB75" i="74" s="1"/>
  <c r="AE88" i="74"/>
  <c r="P83" i="74"/>
  <c r="Z88" i="74"/>
  <c r="AC83" i="74"/>
  <c r="AD73" i="74"/>
  <c r="K20" i="33"/>
  <c r="X73" i="74"/>
  <c r="T88" i="74"/>
  <c r="J70" i="74"/>
  <c r="W73" i="74"/>
  <c r="AB88" i="74"/>
  <c r="X83" i="74"/>
  <c r="P16" i="33"/>
  <c r="P14" i="54"/>
  <c r="P14" i="53"/>
  <c r="P14" i="56"/>
  <c r="R10" i="56"/>
  <c r="R10" i="53"/>
  <c r="R10" i="54"/>
  <c r="T14" i="56"/>
  <c r="T14" i="53"/>
  <c r="T14" i="54"/>
  <c r="W15" i="53"/>
  <c r="W15" i="56"/>
  <c r="W15" i="54"/>
  <c r="T13" i="54"/>
  <c r="T13" i="53"/>
  <c r="T13" i="56"/>
  <c r="I17" i="21"/>
  <c r="U7" i="54"/>
  <c r="U7" i="56"/>
  <c r="W16" i="54"/>
  <c r="W16" i="56"/>
  <c r="R8" i="53"/>
  <c r="R8" i="54"/>
  <c r="R8" i="56"/>
  <c r="U7" i="33"/>
  <c r="U19" i="33" s="1"/>
  <c r="P17" i="54"/>
  <c r="P17" i="56"/>
  <c r="P17" i="53"/>
  <c r="S9" i="54"/>
  <c r="S9" i="56"/>
  <c r="P16" i="56"/>
  <c r="P16" i="54"/>
  <c r="R16" i="56"/>
  <c r="R16" i="54"/>
  <c r="T17" i="56"/>
  <c r="T17" i="53"/>
  <c r="T17" i="54"/>
  <c r="P9" i="54"/>
  <c r="P9" i="56"/>
  <c r="T11" i="53"/>
  <c r="T11" i="56"/>
  <c r="T11" i="54"/>
  <c r="R9" i="56"/>
  <c r="R9" i="54"/>
  <c r="V8" i="53"/>
  <c r="V8" i="54"/>
  <c r="V8" i="56"/>
  <c r="W17" i="53"/>
  <c r="W17" i="54"/>
  <c r="W17" i="56"/>
  <c r="W8" i="54"/>
  <c r="W8" i="56"/>
  <c r="W8" i="53"/>
  <c r="S16" i="56"/>
  <c r="S16" i="54"/>
  <c r="S11" i="56"/>
  <c r="S11" i="53"/>
  <c r="S11" i="54"/>
  <c r="T9" i="56"/>
  <c r="T9" i="54"/>
  <c r="P11" i="53"/>
  <c r="P11" i="54"/>
  <c r="P11" i="56"/>
  <c r="W10" i="54"/>
  <c r="W10" i="53"/>
  <c r="W10" i="56"/>
  <c r="R13" i="54"/>
  <c r="R13" i="53"/>
  <c r="R13" i="56"/>
  <c r="T15" i="54"/>
  <c r="T15" i="53"/>
  <c r="T15" i="56"/>
  <c r="W8" i="33"/>
  <c r="V11" i="56"/>
  <c r="V11" i="54"/>
  <c r="V11" i="53"/>
  <c r="T8" i="56"/>
  <c r="T8" i="53"/>
  <c r="T8" i="54"/>
  <c r="U11" i="56"/>
  <c r="U11" i="53"/>
  <c r="U11" i="54"/>
  <c r="U13" i="54"/>
  <c r="U13" i="53"/>
  <c r="U13" i="56"/>
  <c r="U15" i="54"/>
  <c r="U15" i="53"/>
  <c r="U15" i="56"/>
  <c r="U10" i="56"/>
  <c r="U10" i="53"/>
  <c r="U10" i="54"/>
  <c r="P15" i="54"/>
  <c r="P15" i="53"/>
  <c r="P15" i="56"/>
  <c r="H17" i="21"/>
  <c r="V9" i="56"/>
  <c r="V9" i="54"/>
  <c r="S8" i="53"/>
  <c r="S8" i="54"/>
  <c r="S8" i="56"/>
  <c r="K17" i="21"/>
  <c r="S17" i="54"/>
  <c r="S17" i="56"/>
  <c r="S17" i="53"/>
  <c r="P8" i="53"/>
  <c r="P8" i="56"/>
  <c r="P8" i="54"/>
  <c r="R17" i="54"/>
  <c r="R17" i="56"/>
  <c r="R17" i="53"/>
  <c r="S9" i="33"/>
  <c r="S13" i="54"/>
  <c r="S13" i="53"/>
  <c r="S13" i="56"/>
  <c r="W14" i="56"/>
  <c r="W14" i="53"/>
  <c r="W14" i="54"/>
  <c r="U17" i="53"/>
  <c r="U17" i="54"/>
  <c r="U17" i="56"/>
  <c r="P10" i="54"/>
  <c r="P10" i="53"/>
  <c r="P10" i="56"/>
  <c r="V14" i="53"/>
  <c r="V14" i="54"/>
  <c r="V14" i="56"/>
  <c r="U16" i="56"/>
  <c r="U16" i="54"/>
  <c r="P13" i="56"/>
  <c r="P13" i="54"/>
  <c r="P13" i="53"/>
  <c r="S15" i="54"/>
  <c r="S15" i="53"/>
  <c r="S15" i="56"/>
  <c r="U8" i="56"/>
  <c r="U8" i="53"/>
  <c r="U8" i="54"/>
  <c r="T11" i="33"/>
  <c r="W13" i="53"/>
  <c r="W13" i="56"/>
  <c r="W13" i="54"/>
  <c r="V17" i="56"/>
  <c r="V17" i="54"/>
  <c r="V17" i="53"/>
  <c r="P17" i="33"/>
  <c r="V15" i="53"/>
  <c r="V15" i="56"/>
  <c r="V15" i="54"/>
  <c r="T16" i="56"/>
  <c r="T16" i="33"/>
  <c r="T16" i="54"/>
  <c r="R14" i="54"/>
  <c r="R14" i="53"/>
  <c r="R14" i="56"/>
  <c r="N20" i="54"/>
  <c r="V16" i="56"/>
  <c r="V16" i="54"/>
  <c r="U9" i="56"/>
  <c r="U9" i="54"/>
  <c r="S14" i="56"/>
  <c r="S14" i="54"/>
  <c r="S14" i="53"/>
  <c r="F17" i="21"/>
  <c r="W16" i="53"/>
  <c r="R11" i="53"/>
  <c r="R11" i="54"/>
  <c r="R11" i="56"/>
  <c r="W11" i="56"/>
  <c r="W11" i="54"/>
  <c r="W11" i="53"/>
  <c r="D17" i="21"/>
  <c r="R15" i="54"/>
  <c r="R15" i="53"/>
  <c r="R15" i="56"/>
  <c r="S10" i="56"/>
  <c r="S10" i="54"/>
  <c r="S10" i="53"/>
  <c r="U14" i="54"/>
  <c r="U14" i="53"/>
  <c r="U14" i="56"/>
  <c r="U7" i="53"/>
  <c r="W9" i="54"/>
  <c r="W9" i="56"/>
  <c r="V13" i="53"/>
  <c r="V13" i="56"/>
  <c r="V13" i="54"/>
  <c r="G17" i="21"/>
  <c r="P69" i="74"/>
  <c r="D81" i="21"/>
  <c r="AH61" i="74"/>
  <c r="AH88" i="74" s="1"/>
  <c r="AH89" i="74"/>
  <c r="P63" i="74"/>
  <c r="P88" i="74" s="1"/>
  <c r="P89" i="74"/>
  <c r="R59" i="74"/>
  <c r="R88" i="74" s="1"/>
  <c r="R89" i="74"/>
  <c r="AE10" i="74"/>
  <c r="AE68" i="74" s="1"/>
  <c r="AE69" i="74"/>
  <c r="S81" i="21"/>
  <c r="G81" i="21"/>
  <c r="S69" i="74"/>
  <c r="S10" i="74"/>
  <c r="S68" i="74" s="1"/>
  <c r="T84" i="74"/>
  <c r="O16" i="74"/>
  <c r="O68" i="74" s="1"/>
  <c r="C81" i="21"/>
  <c r="O69" i="74"/>
  <c r="R53" i="74"/>
  <c r="R83" i="74" s="1"/>
  <c r="R84" i="74"/>
  <c r="X69" i="74"/>
  <c r="L81" i="21"/>
  <c r="X17" i="74"/>
  <c r="X68" i="74" s="1"/>
  <c r="V34" i="74"/>
  <c r="V78" i="74" s="1"/>
  <c r="V79" i="74"/>
  <c r="Z79" i="74"/>
  <c r="Z32" i="74"/>
  <c r="Z78" i="74" s="1"/>
  <c r="P10" i="74"/>
  <c r="P68" i="74" s="1"/>
  <c r="AG50" i="74"/>
  <c r="AG83" i="74" s="1"/>
  <c r="AG84" i="74"/>
  <c r="AG85" i="74" s="1"/>
  <c r="U69" i="74"/>
  <c r="W14" i="74"/>
  <c r="W68" i="74" s="1"/>
  <c r="W69" i="74"/>
  <c r="K81" i="21"/>
  <c r="AG61" i="74"/>
  <c r="AG88" i="74" s="1"/>
  <c r="AG89" i="74"/>
  <c r="O59" i="74"/>
  <c r="O88" i="74" s="1"/>
  <c r="O89" i="74"/>
  <c r="T10" i="74"/>
  <c r="T68" i="74" s="1"/>
  <c r="H81" i="21"/>
  <c r="T69" i="74"/>
  <c r="AB69" i="74"/>
  <c r="P81" i="21"/>
  <c r="AA53" i="74"/>
  <c r="AA83" i="74" s="1"/>
  <c r="AA84" i="74"/>
  <c r="L9" i="1"/>
  <c r="N81" i="21"/>
  <c r="Q79" i="74"/>
  <c r="Q32" i="74"/>
  <c r="Q78" i="74" s="1"/>
  <c r="Q81" i="21"/>
  <c r="S79" i="74"/>
  <c r="S32" i="74"/>
  <c r="S78" i="74" s="1"/>
  <c r="X79" i="74"/>
  <c r="Y74" i="74"/>
  <c r="Y20" i="74"/>
  <c r="Y73" i="74" s="1"/>
  <c r="AC69" i="74"/>
  <c r="T79" i="74"/>
  <c r="T32" i="74"/>
  <c r="T78" i="74" s="1"/>
  <c r="T80" i="74" s="1"/>
  <c r="AH10" i="74"/>
  <c r="AH68" i="74" s="1"/>
  <c r="AF84" i="74"/>
  <c r="U79" i="74"/>
  <c r="U32" i="74"/>
  <c r="U78" i="74" s="1"/>
  <c r="AF79" i="74"/>
  <c r="Z89" i="74"/>
  <c r="O74" i="74"/>
  <c r="O20" i="74"/>
  <c r="O73" i="74" s="1"/>
  <c r="O75" i="74" s="1"/>
  <c r="W79" i="74"/>
  <c r="W32" i="74"/>
  <c r="W78" i="74" s="1"/>
  <c r="Y79" i="74"/>
  <c r="Y32" i="74"/>
  <c r="Y78" i="74" s="1"/>
  <c r="AA79" i="74"/>
  <c r="AA32" i="74"/>
  <c r="AA78" i="74" s="1"/>
  <c r="N9" i="1"/>
  <c r="AE84" i="74"/>
  <c r="M9" i="1"/>
  <c r="AB79" i="74"/>
  <c r="AB32" i="74"/>
  <c r="AB78" i="74" s="1"/>
  <c r="AC79" i="74"/>
  <c r="AC32" i="74"/>
  <c r="AC78" i="74" s="1"/>
  <c r="J9" i="1"/>
  <c r="AD79" i="74"/>
  <c r="AD32" i="74"/>
  <c r="AD78" i="74" s="1"/>
  <c r="P79" i="74"/>
  <c r="S84" i="74"/>
  <c r="S46" i="74"/>
  <c r="S83" i="74" s="1"/>
  <c r="AF69" i="74"/>
  <c r="T81" i="21"/>
  <c r="AC84" i="74"/>
  <c r="AC74" i="74"/>
  <c r="AC20" i="74"/>
  <c r="AC73" i="74" s="1"/>
  <c r="AB74" i="74"/>
  <c r="W74" i="74"/>
  <c r="J81" i="21"/>
  <c r="AD84" i="74"/>
  <c r="G9" i="1"/>
  <c r="U81" i="21"/>
  <c r="M81" i="21"/>
  <c r="P74" i="74"/>
  <c r="P20" i="74"/>
  <c r="P73" i="74" s="1"/>
  <c r="R79" i="74"/>
  <c r="W84" i="74"/>
  <c r="W46" i="74"/>
  <c r="W83" i="74" s="1"/>
  <c r="W85" i="74" s="1"/>
  <c r="F9" i="1"/>
  <c r="AF10" i="74"/>
  <c r="AF68" i="74" s="1"/>
  <c r="Z84" i="74"/>
  <c r="AG74" i="74"/>
  <c r="AG20" i="74"/>
  <c r="AG73" i="74" s="1"/>
  <c r="AH74" i="74"/>
  <c r="AH20" i="74"/>
  <c r="AH73" i="74" s="1"/>
  <c r="X84" i="74"/>
  <c r="AE89" i="74"/>
  <c r="Q74" i="74"/>
  <c r="Q20" i="74"/>
  <c r="Q73" i="74" s="1"/>
  <c r="O84" i="74"/>
  <c r="R74" i="74"/>
  <c r="R20" i="74"/>
  <c r="R73" i="74" s="1"/>
  <c r="Q69" i="74"/>
  <c r="V81" i="21"/>
  <c r="S74" i="74"/>
  <c r="S20" i="74"/>
  <c r="S73" i="74" s="1"/>
  <c r="T89" i="74"/>
  <c r="Q89" i="74"/>
  <c r="AF74" i="74"/>
  <c r="AF20" i="74"/>
  <c r="AF73" i="74" s="1"/>
  <c r="T74" i="74"/>
  <c r="T20" i="74"/>
  <c r="T73" i="74" s="1"/>
  <c r="Z74" i="74"/>
  <c r="K9" i="1"/>
  <c r="AH84" i="74"/>
  <c r="AH46" i="74"/>
  <c r="AH83" i="74" s="1"/>
  <c r="U74" i="74"/>
  <c r="U20" i="74"/>
  <c r="U73" i="74" s="1"/>
  <c r="Q84" i="74"/>
  <c r="V84" i="74"/>
  <c r="V46" i="74"/>
  <c r="V83" i="74" s="1"/>
  <c r="V74" i="74"/>
  <c r="V20" i="74"/>
  <c r="V73" i="74" s="1"/>
  <c r="U84" i="74"/>
  <c r="U46" i="74"/>
  <c r="U83" i="74" s="1"/>
  <c r="AB89" i="74"/>
  <c r="S89" i="74"/>
  <c r="AG79" i="74"/>
  <c r="AG32" i="74"/>
  <c r="AG78" i="74" s="1"/>
  <c r="AD74" i="74"/>
  <c r="I20" i="33"/>
  <c r="AD68" i="74"/>
  <c r="M19" i="42"/>
  <c r="U7" i="42"/>
  <c r="T7" i="42"/>
  <c r="S7" i="42"/>
  <c r="Q7" i="42"/>
  <c r="P7" i="42"/>
  <c r="O7" i="42"/>
  <c r="AH7" i="42"/>
  <c r="AG7" i="42"/>
  <c r="W7" i="42"/>
  <c r="R7" i="42"/>
  <c r="N19" i="42"/>
  <c r="AD7" i="42"/>
  <c r="AC10" i="42"/>
  <c r="AA10" i="42"/>
  <c r="Z10" i="42"/>
  <c r="V10" i="42"/>
  <c r="U10" i="42"/>
  <c r="T10" i="42"/>
  <c r="W10" i="42"/>
  <c r="S10" i="42"/>
  <c r="R10" i="42"/>
  <c r="P10" i="42"/>
  <c r="AD10" i="42"/>
  <c r="AH17" i="13"/>
  <c r="AG17" i="13"/>
  <c r="AE17" i="13"/>
  <c r="AD17" i="13"/>
  <c r="U17" i="13"/>
  <c r="T17" i="13"/>
  <c r="S17" i="13"/>
  <c r="R17" i="13"/>
  <c r="P17" i="13"/>
  <c r="AA17" i="13"/>
  <c r="W17" i="13"/>
  <c r="V17" i="13"/>
  <c r="W16" i="42"/>
  <c r="V16" i="42"/>
  <c r="U16" i="42"/>
  <c r="T16" i="42"/>
  <c r="S16" i="42"/>
  <c r="AG16" i="42"/>
  <c r="AF16" i="42"/>
  <c r="AD16" i="42"/>
  <c r="AA16" i="42"/>
  <c r="AH16" i="42"/>
  <c r="R16" i="42"/>
  <c r="P16" i="42"/>
  <c r="U68" i="74"/>
  <c r="E20" i="33"/>
  <c r="H19" i="42"/>
  <c r="F19" i="42"/>
  <c r="AD8" i="13"/>
  <c r="R8" i="13"/>
  <c r="Q8" i="13"/>
  <c r="P8" i="13"/>
  <c r="O8" i="13"/>
  <c r="N20" i="13"/>
  <c r="AH8" i="13"/>
  <c r="AG8" i="13"/>
  <c r="W8" i="13"/>
  <c r="T8" i="13"/>
  <c r="S8" i="13"/>
  <c r="U8" i="13"/>
  <c r="H20" i="13"/>
  <c r="F20" i="13"/>
  <c r="M20" i="13"/>
  <c r="L19" i="42"/>
  <c r="L70" i="74"/>
  <c r="G20" i="13"/>
  <c r="V12" i="13"/>
  <c r="AD12" i="13"/>
  <c r="R12" i="13"/>
  <c r="P12" i="13"/>
  <c r="W12" i="13"/>
  <c r="U12" i="13"/>
  <c r="T12" i="13"/>
  <c r="S12" i="13"/>
  <c r="E70" i="74"/>
  <c r="Y68" i="74"/>
  <c r="L20" i="13"/>
  <c r="F20" i="33"/>
  <c r="H70" i="74"/>
  <c r="J20" i="13"/>
  <c r="AB68" i="74"/>
  <c r="AA68" i="74"/>
  <c r="J19" i="42"/>
  <c r="AC68" i="74"/>
  <c r="V9" i="13"/>
  <c r="AG9" i="13"/>
  <c r="AE9" i="13"/>
  <c r="W9" i="13"/>
  <c r="S9" i="13"/>
  <c r="R9" i="13"/>
  <c r="P9" i="13"/>
  <c r="O9" i="13"/>
  <c r="AB9" i="13"/>
  <c r="AA9" i="13"/>
  <c r="Y9" i="13"/>
  <c r="U9" i="13"/>
  <c r="T9" i="13"/>
  <c r="G19" i="42"/>
  <c r="U8" i="42"/>
  <c r="O8" i="42"/>
  <c r="AH8" i="42"/>
  <c r="AG8" i="42"/>
  <c r="AB8" i="42"/>
  <c r="S8" i="42"/>
  <c r="R8" i="42"/>
  <c r="P8" i="42"/>
  <c r="AE8" i="42"/>
  <c r="W8" i="42"/>
  <c r="V8" i="42"/>
  <c r="T8" i="42"/>
  <c r="AF15" i="42"/>
  <c r="AB15" i="42"/>
  <c r="U15" i="42"/>
  <c r="X15" i="42"/>
  <c r="W15" i="42"/>
  <c r="T15" i="42"/>
  <c r="S15" i="42"/>
  <c r="R15" i="42"/>
  <c r="AH15" i="42"/>
  <c r="P15" i="42"/>
  <c r="V15" i="42"/>
  <c r="L20" i="54"/>
  <c r="E20" i="13"/>
  <c r="L20" i="53"/>
  <c r="H20" i="33"/>
  <c r="Q68" i="74"/>
  <c r="C20" i="13"/>
  <c r="D20" i="13"/>
  <c r="Y15" i="13"/>
  <c r="W15" i="13"/>
  <c r="V15" i="13"/>
  <c r="U15" i="13"/>
  <c r="T15" i="13"/>
  <c r="S15" i="13"/>
  <c r="AG15" i="13"/>
  <c r="AE15" i="13"/>
  <c r="AC15" i="13"/>
  <c r="AB15" i="13"/>
  <c r="R15" i="13"/>
  <c r="AH15" i="13"/>
  <c r="P15" i="13"/>
  <c r="O15" i="13"/>
  <c r="C20" i="33"/>
  <c r="R68" i="74"/>
  <c r="D19" i="42"/>
  <c r="P14" i="42"/>
  <c r="O14" i="42"/>
  <c r="Y14" i="42"/>
  <c r="W14" i="42"/>
  <c r="V14" i="42"/>
  <c r="T14" i="42"/>
  <c r="S14" i="42"/>
  <c r="R14" i="42"/>
  <c r="U14" i="42"/>
  <c r="AH14" i="42"/>
  <c r="AG14" i="42"/>
  <c r="AE14" i="42"/>
  <c r="AB14" i="42"/>
  <c r="V16" i="13"/>
  <c r="S16" i="13"/>
  <c r="R16" i="13"/>
  <c r="P16" i="13"/>
  <c r="O16" i="13"/>
  <c r="AF16" i="13"/>
  <c r="T16" i="13"/>
  <c r="W16" i="13"/>
  <c r="U16" i="13"/>
  <c r="R19" i="33"/>
  <c r="E19" i="42"/>
  <c r="N20" i="53"/>
  <c r="C19" i="42"/>
  <c r="D20" i="33"/>
  <c r="AG11" i="42"/>
  <c r="U11" i="42"/>
  <c r="W11" i="42"/>
  <c r="V11" i="42"/>
  <c r="T11" i="42"/>
  <c r="R11" i="42"/>
  <c r="P11" i="42"/>
  <c r="AD11" i="42"/>
  <c r="S11" i="42"/>
  <c r="N70" i="74"/>
  <c r="U18" i="13"/>
  <c r="R18" i="13"/>
  <c r="AG18" i="13"/>
  <c r="AD18" i="13"/>
  <c r="AA18" i="13"/>
  <c r="V18" i="13"/>
  <c r="T18" i="13"/>
  <c r="W18" i="13"/>
  <c r="S18" i="13"/>
  <c r="Q18" i="13"/>
  <c r="P18" i="13"/>
  <c r="O18" i="13"/>
  <c r="I20" i="13"/>
  <c r="G20" i="33"/>
  <c r="AG9" i="42"/>
  <c r="AF9" i="42"/>
  <c r="AE9" i="42"/>
  <c r="AD9" i="42"/>
  <c r="AA9" i="42"/>
  <c r="U9" i="42"/>
  <c r="Q9" i="42"/>
  <c r="P9" i="42"/>
  <c r="O9" i="42"/>
  <c r="W9" i="42"/>
  <c r="V9" i="42"/>
  <c r="T9" i="42"/>
  <c r="S9" i="42"/>
  <c r="R9" i="42"/>
  <c r="AC9" i="42"/>
  <c r="Y9" i="42"/>
  <c r="K19" i="42"/>
  <c r="Z68" i="74"/>
  <c r="N20" i="33"/>
  <c r="P17" i="42"/>
  <c r="O17" i="42"/>
  <c r="AH17" i="42"/>
  <c r="AG17" i="42"/>
  <c r="AA17" i="42"/>
  <c r="U17" i="42"/>
  <c r="AD17" i="42"/>
  <c r="W17" i="42"/>
  <c r="V17" i="42"/>
  <c r="T17" i="42"/>
  <c r="S17" i="42"/>
  <c r="R17" i="42"/>
  <c r="I19" i="42"/>
  <c r="AG14" i="13"/>
  <c r="AE14" i="13"/>
  <c r="AC14" i="13"/>
  <c r="AB14" i="13"/>
  <c r="U14" i="13"/>
  <c r="T14" i="13"/>
  <c r="S14" i="13"/>
  <c r="R14" i="13"/>
  <c r="P14" i="13"/>
  <c r="O14" i="13"/>
  <c r="V14" i="13"/>
  <c r="W14" i="13"/>
  <c r="F70" i="74"/>
  <c r="AC10" i="13"/>
  <c r="AA10" i="13"/>
  <c r="Z10" i="13"/>
  <c r="Y10" i="13"/>
  <c r="W10" i="13"/>
  <c r="V10" i="13"/>
  <c r="Q10" i="13"/>
  <c r="P10" i="13"/>
  <c r="AG10" i="13"/>
  <c r="AF10" i="13"/>
  <c r="AE10" i="13"/>
  <c r="AD10" i="13"/>
  <c r="U10" i="13"/>
  <c r="T10" i="13"/>
  <c r="S10" i="13"/>
  <c r="R10" i="13"/>
  <c r="O10" i="13"/>
  <c r="J20" i="33"/>
  <c r="K20" i="13"/>
  <c r="C70" i="74"/>
  <c r="M70" i="74"/>
  <c r="W13" i="42"/>
  <c r="V13" i="42"/>
  <c r="S13" i="42"/>
  <c r="U13" i="42"/>
  <c r="T13" i="42"/>
  <c r="R13" i="42"/>
  <c r="O13" i="42"/>
  <c r="AC13" i="42"/>
  <c r="AB13" i="42"/>
  <c r="AG13" i="42"/>
  <c r="AE13" i="42"/>
  <c r="P13" i="42"/>
  <c r="G70" i="74"/>
  <c r="AD11" i="13"/>
  <c r="V11" i="13"/>
  <c r="U11" i="13"/>
  <c r="T11" i="13"/>
  <c r="S11" i="13"/>
  <c r="R11" i="13"/>
  <c r="P11" i="13"/>
  <c r="AA11" i="13"/>
  <c r="W11" i="13"/>
  <c r="U90" i="74" l="1"/>
  <c r="AD14" i="42"/>
  <c r="AC16" i="42"/>
  <c r="V7" i="42"/>
  <c r="AF75" i="74"/>
  <c r="Y7" i="42"/>
  <c r="Q80" i="74"/>
  <c r="AA90" i="74"/>
  <c r="AF15" i="13"/>
  <c r="X8" i="42"/>
  <c r="P85" i="74"/>
  <c r="Z85" i="74"/>
  <c r="AD13" i="42"/>
  <c r="AE15" i="42"/>
  <c r="Y16" i="13"/>
  <c r="AE18" i="13"/>
  <c r="AA16" i="13"/>
  <c r="AE7" i="42"/>
  <c r="E17" i="21"/>
  <c r="Q10" i="1" s="1"/>
  <c r="Q9" i="1" s="1"/>
  <c r="AB9" i="42"/>
  <c r="AD8" i="42"/>
  <c r="AD90" i="74"/>
  <c r="AA8" i="13"/>
  <c r="Y10" i="42"/>
  <c r="Y12" i="13"/>
  <c r="X15" i="13"/>
  <c r="Q10" i="42"/>
  <c r="X13" i="42"/>
  <c r="AD16" i="13"/>
  <c r="AD20" i="13" s="1"/>
  <c r="O16" i="42"/>
  <c r="Z18" i="13"/>
  <c r="AG10" i="42"/>
  <c r="AG15" i="42"/>
  <c r="Y14" i="13"/>
  <c r="AH11" i="42"/>
  <c r="X17" i="13"/>
  <c r="Z16" i="42"/>
  <c r="AE80" i="74"/>
  <c r="Z90" i="74"/>
  <c r="Z8" i="42"/>
  <c r="AC9" i="13"/>
  <c r="AA12" i="13"/>
  <c r="AC8" i="13"/>
  <c r="AB12" i="13"/>
  <c r="AF8" i="42"/>
  <c r="AE85" i="74"/>
  <c r="X18" i="13"/>
  <c r="O12" i="13"/>
  <c r="S85" i="74"/>
  <c r="AG80" i="74"/>
  <c r="Y85" i="74"/>
  <c r="AH9" i="56"/>
  <c r="AH9" i="54"/>
  <c r="AH9" i="53"/>
  <c r="AH9" i="33"/>
  <c r="AC15" i="53"/>
  <c r="AC15" i="54"/>
  <c r="AC15" i="56"/>
  <c r="AC15" i="33"/>
  <c r="X10" i="53"/>
  <c r="X10" i="54"/>
  <c r="X10" i="56"/>
  <c r="X10" i="33"/>
  <c r="Q16" i="42"/>
  <c r="X90" i="74"/>
  <c r="AC90" i="74"/>
  <c r="AF16" i="54"/>
  <c r="AF16" i="56"/>
  <c r="AF16" i="53"/>
  <c r="AF16" i="33"/>
  <c r="Q17" i="54"/>
  <c r="Q17" i="53"/>
  <c r="Q17" i="56"/>
  <c r="Q17" i="33"/>
  <c r="Z10" i="53"/>
  <c r="Z10" i="54"/>
  <c r="Z10" i="56"/>
  <c r="Z10" i="33"/>
  <c r="AD16" i="56"/>
  <c r="AD16" i="54"/>
  <c r="AD16" i="53"/>
  <c r="AD16" i="33"/>
  <c r="Y14" i="54"/>
  <c r="Y14" i="53"/>
  <c r="Y14" i="56"/>
  <c r="Y14" i="33"/>
  <c r="O10" i="53"/>
  <c r="O10" i="56"/>
  <c r="O10" i="54"/>
  <c r="O10" i="33"/>
  <c r="AC11" i="53"/>
  <c r="AC11" i="56"/>
  <c r="AC11" i="54"/>
  <c r="AC11" i="33"/>
  <c r="AA13" i="42"/>
  <c r="AH10" i="13"/>
  <c r="AB17" i="54"/>
  <c r="AB17" i="56"/>
  <c r="AB17" i="53"/>
  <c r="AB17" i="33"/>
  <c r="AA75" i="74"/>
  <c r="AB18" i="13"/>
  <c r="Q75" i="74"/>
  <c r="R80" i="74"/>
  <c r="Y15" i="54"/>
  <c r="Y15" i="53"/>
  <c r="Y15" i="56"/>
  <c r="Y15" i="33"/>
  <c r="AE15" i="54"/>
  <c r="AE15" i="56"/>
  <c r="AE15" i="53"/>
  <c r="AE15" i="33"/>
  <c r="X13" i="56"/>
  <c r="X13" i="54"/>
  <c r="X13" i="53"/>
  <c r="X13" i="33"/>
  <c r="AG15" i="56"/>
  <c r="AG15" i="54"/>
  <c r="AG15" i="53"/>
  <c r="AG15" i="33"/>
  <c r="S17" i="21"/>
  <c r="AE7" i="54"/>
  <c r="AE7" i="33"/>
  <c r="AE7" i="53"/>
  <c r="AE7" i="56"/>
  <c r="Z17" i="56"/>
  <c r="Z17" i="54"/>
  <c r="Z17" i="53"/>
  <c r="Z17" i="33"/>
  <c r="Q13" i="56"/>
  <c r="Q13" i="53"/>
  <c r="Q13" i="54"/>
  <c r="Q13" i="33"/>
  <c r="X17" i="53"/>
  <c r="X17" i="54"/>
  <c r="X17" i="56"/>
  <c r="X17" i="33"/>
  <c r="Y13" i="56"/>
  <c r="Y13" i="53"/>
  <c r="Y13" i="54"/>
  <c r="Y13" i="33"/>
  <c r="AH13" i="56"/>
  <c r="AH13" i="53"/>
  <c r="AH13" i="54"/>
  <c r="AH13" i="33"/>
  <c r="Q14" i="54"/>
  <c r="Q14" i="53"/>
  <c r="Q14" i="56"/>
  <c r="Q14" i="33"/>
  <c r="AF7" i="54"/>
  <c r="AF7" i="56"/>
  <c r="AF7" i="33"/>
  <c r="AF7" i="53"/>
  <c r="Y10" i="54"/>
  <c r="Y10" i="53"/>
  <c r="Y10" i="56"/>
  <c r="Y10" i="33"/>
  <c r="AH14" i="13"/>
  <c r="Q8" i="42"/>
  <c r="Q9" i="13"/>
  <c r="AB9" i="54"/>
  <c r="AB9" i="56"/>
  <c r="AB9" i="33"/>
  <c r="AB9" i="53"/>
  <c r="AC17" i="54"/>
  <c r="AC17" i="56"/>
  <c r="AC17" i="53"/>
  <c r="AC17" i="33"/>
  <c r="Q15" i="53"/>
  <c r="Q15" i="56"/>
  <c r="Q15" i="54"/>
  <c r="Q15" i="33"/>
  <c r="AG10" i="54"/>
  <c r="AG10" i="56"/>
  <c r="AG10" i="53"/>
  <c r="AG10" i="33"/>
  <c r="AE10" i="53"/>
  <c r="AE10" i="54"/>
  <c r="AE10" i="56"/>
  <c r="AE10" i="33"/>
  <c r="X9" i="54"/>
  <c r="X9" i="56"/>
  <c r="X9" i="33"/>
  <c r="X9" i="53"/>
  <c r="Y16" i="54"/>
  <c r="Y16" i="56"/>
  <c r="Y16" i="53"/>
  <c r="Y16" i="33"/>
  <c r="AC18" i="13"/>
  <c r="AC16" i="13"/>
  <c r="AB8" i="13"/>
  <c r="AA15" i="56"/>
  <c r="AA15" i="53"/>
  <c r="AA15" i="54"/>
  <c r="AA15" i="33"/>
  <c r="Y7" i="53"/>
  <c r="Y7" i="33"/>
  <c r="Y7" i="56"/>
  <c r="Y7" i="54"/>
  <c r="AD13" i="53"/>
  <c r="AD13" i="54"/>
  <c r="AD13" i="56"/>
  <c r="AD13" i="33"/>
  <c r="X14" i="53"/>
  <c r="X14" i="56"/>
  <c r="X14" i="54"/>
  <c r="X14" i="33"/>
  <c r="T17" i="21"/>
  <c r="AF10" i="56"/>
  <c r="AF10" i="53"/>
  <c r="AF10" i="54"/>
  <c r="AF10" i="33"/>
  <c r="X11" i="53"/>
  <c r="X11" i="54"/>
  <c r="X11" i="56"/>
  <c r="X11" i="33"/>
  <c r="AH10" i="56"/>
  <c r="AH10" i="54"/>
  <c r="AH10" i="53"/>
  <c r="AH10" i="33"/>
  <c r="Z13" i="56"/>
  <c r="Z13" i="53"/>
  <c r="Z13" i="54"/>
  <c r="Z13" i="33"/>
  <c r="AB11" i="56"/>
  <c r="AB11" i="53"/>
  <c r="AB11" i="54"/>
  <c r="AB11" i="33"/>
  <c r="AB10" i="53"/>
  <c r="AB10" i="54"/>
  <c r="AB10" i="56"/>
  <c r="AB10" i="33"/>
  <c r="AH13" i="42"/>
  <c r="AF90" i="74"/>
  <c r="O16" i="54"/>
  <c r="O16" i="56"/>
  <c r="O16" i="53"/>
  <c r="O16" i="33"/>
  <c r="AF8" i="54"/>
  <c r="AF8" i="53"/>
  <c r="AF8" i="56"/>
  <c r="AF8" i="33"/>
  <c r="AC8" i="54"/>
  <c r="AC8" i="53"/>
  <c r="AC8" i="56"/>
  <c r="AC8" i="33"/>
  <c r="M17" i="21"/>
  <c r="AA14" i="54"/>
  <c r="AA14" i="53"/>
  <c r="AA14" i="56"/>
  <c r="AA14" i="33"/>
  <c r="Z7" i="53"/>
  <c r="Z7" i="54"/>
  <c r="Z7" i="33"/>
  <c r="Z7" i="56"/>
  <c r="N17" i="21"/>
  <c r="AD10" i="1"/>
  <c r="AD9" i="1" s="1"/>
  <c r="AB7" i="56"/>
  <c r="AB7" i="54"/>
  <c r="AB7" i="33"/>
  <c r="AB7" i="53"/>
  <c r="AG11" i="13"/>
  <c r="AG20" i="13" s="1"/>
  <c r="Q14" i="42"/>
  <c r="X12" i="13"/>
  <c r="AD20" i="42"/>
  <c r="V90" i="74"/>
  <c r="AH7" i="54"/>
  <c r="AH7" i="33"/>
  <c r="AH7" i="53"/>
  <c r="AH7" i="56"/>
  <c r="Y11" i="54"/>
  <c r="Y11" i="53"/>
  <c r="Y11" i="56"/>
  <c r="Y11" i="33"/>
  <c r="AC14" i="53"/>
  <c r="AC14" i="56"/>
  <c r="AC14" i="54"/>
  <c r="AC14" i="33"/>
  <c r="J17" i="21"/>
  <c r="V7" i="53"/>
  <c r="V19" i="53" s="1"/>
  <c r="V7" i="56"/>
  <c r="V19" i="56" s="1"/>
  <c r="V7" i="54"/>
  <c r="V19" i="54" s="1"/>
  <c r="V7" i="33"/>
  <c r="V19" i="33" s="1"/>
  <c r="Q16" i="54"/>
  <c r="Q16" i="56"/>
  <c r="Q16" i="33"/>
  <c r="Q16" i="53"/>
  <c r="Z11" i="54"/>
  <c r="Z11" i="56"/>
  <c r="Z11" i="53"/>
  <c r="Z11" i="33"/>
  <c r="Z14" i="56"/>
  <c r="Z14" i="54"/>
  <c r="Z14" i="53"/>
  <c r="Z14" i="33"/>
  <c r="AE16" i="54"/>
  <c r="AE16" i="56"/>
  <c r="AE16" i="33"/>
  <c r="AE16" i="53"/>
  <c r="AC7" i="56"/>
  <c r="Q17" i="21"/>
  <c r="AC7" i="54"/>
  <c r="AC7" i="53"/>
  <c r="AC7" i="33"/>
  <c r="AB16" i="54"/>
  <c r="AB16" i="56"/>
  <c r="AB16" i="33"/>
  <c r="AB16" i="53"/>
  <c r="AE11" i="56"/>
  <c r="AE11" i="53"/>
  <c r="AE11" i="54"/>
  <c r="AE11" i="33"/>
  <c r="AC17" i="42"/>
  <c r="Y16" i="42"/>
  <c r="AH11" i="13"/>
  <c r="Q16" i="13"/>
  <c r="AE10" i="42"/>
  <c r="O15" i="53"/>
  <c r="O15" i="54"/>
  <c r="O15" i="33"/>
  <c r="O15" i="56"/>
  <c r="AD14" i="54"/>
  <c r="AD14" i="53"/>
  <c r="AD14" i="56"/>
  <c r="AD14" i="33"/>
  <c r="AF14" i="54"/>
  <c r="AF14" i="53"/>
  <c r="AF14" i="56"/>
  <c r="AF14" i="33"/>
  <c r="AF11" i="56"/>
  <c r="AF11" i="54"/>
  <c r="AF11" i="53"/>
  <c r="AF11" i="33"/>
  <c r="Z8" i="56"/>
  <c r="Z8" i="54"/>
  <c r="Z8" i="53"/>
  <c r="Z8" i="33"/>
  <c r="AF13" i="56"/>
  <c r="AF13" i="53"/>
  <c r="AF13" i="54"/>
  <c r="AF13" i="33"/>
  <c r="AG21" i="13"/>
  <c r="AG10" i="1"/>
  <c r="AG9" i="1" s="1"/>
  <c r="AG11" i="1" s="1"/>
  <c r="AG20" i="42"/>
  <c r="Z14" i="13"/>
  <c r="Q85" i="74"/>
  <c r="O17" i="54"/>
  <c r="O17" i="53"/>
  <c r="O17" i="56"/>
  <c r="O17" i="33"/>
  <c r="AC16" i="54"/>
  <c r="AC16" i="56"/>
  <c r="AC16" i="53"/>
  <c r="AC16" i="33"/>
  <c r="AE17" i="54"/>
  <c r="AE17" i="56"/>
  <c r="AE17" i="53"/>
  <c r="AE17" i="33"/>
  <c r="AF17" i="54"/>
  <c r="AF17" i="56"/>
  <c r="AF17" i="53"/>
  <c r="AF17" i="33"/>
  <c r="X7" i="33"/>
  <c r="L17" i="21"/>
  <c r="X7" i="54"/>
  <c r="X7" i="56"/>
  <c r="X7" i="53"/>
  <c r="Z15" i="54"/>
  <c r="Z15" i="56"/>
  <c r="Z15" i="53"/>
  <c r="Z15" i="33"/>
  <c r="X11" i="13"/>
  <c r="AF11" i="13"/>
  <c r="AC15" i="42"/>
  <c r="Z12" i="13"/>
  <c r="X10" i="13"/>
  <c r="AC12" i="13"/>
  <c r="AH10" i="42"/>
  <c r="X7" i="42"/>
  <c r="S19" i="33"/>
  <c r="S20" i="33" s="1"/>
  <c r="AC13" i="53"/>
  <c r="AC13" i="54"/>
  <c r="AC13" i="56"/>
  <c r="AC13" i="33"/>
  <c r="AH17" i="53"/>
  <c r="AH17" i="54"/>
  <c r="AH17" i="56"/>
  <c r="AH17" i="33"/>
  <c r="V17" i="21"/>
  <c r="AH8" i="54"/>
  <c r="AH8" i="56"/>
  <c r="AH8" i="53"/>
  <c r="AH8" i="33"/>
  <c r="AA13" i="54"/>
  <c r="AA13" i="56"/>
  <c r="AA13" i="53"/>
  <c r="AA13" i="33"/>
  <c r="Q11" i="53"/>
  <c r="Q11" i="54"/>
  <c r="Q11" i="56"/>
  <c r="Q11" i="33"/>
  <c r="Z15" i="42"/>
  <c r="AD15" i="56"/>
  <c r="AD15" i="53"/>
  <c r="AD15" i="54"/>
  <c r="AD15" i="33"/>
  <c r="AB10" i="42"/>
  <c r="AE12" i="13"/>
  <c r="AF10" i="42"/>
  <c r="W90" i="74"/>
  <c r="AB14" i="54"/>
  <c r="AB14" i="53"/>
  <c r="AB14" i="56"/>
  <c r="AB14" i="33"/>
  <c r="Q10" i="56"/>
  <c r="Q10" i="53"/>
  <c r="Q10" i="54"/>
  <c r="Q10" i="33"/>
  <c r="Z9" i="54"/>
  <c r="Z9" i="56"/>
  <c r="Z9" i="53"/>
  <c r="Z9" i="33"/>
  <c r="AG11" i="54"/>
  <c r="AG11" i="56"/>
  <c r="AG11" i="53"/>
  <c r="AG11" i="33"/>
  <c r="O7" i="56"/>
  <c r="O7" i="53"/>
  <c r="C17" i="21"/>
  <c r="O7" i="54"/>
  <c r="O7" i="33"/>
  <c r="M20" i="54"/>
  <c r="AG7" i="54"/>
  <c r="AG7" i="56"/>
  <c r="AG7" i="53"/>
  <c r="AG7" i="33"/>
  <c r="Q8" i="56"/>
  <c r="Q8" i="53"/>
  <c r="Q8" i="54"/>
  <c r="Q8" i="33"/>
  <c r="AA11" i="54"/>
  <c r="AA11" i="53"/>
  <c r="AA11" i="56"/>
  <c r="AA11" i="33"/>
  <c r="Y17" i="54"/>
  <c r="Y17" i="56"/>
  <c r="Y17" i="53"/>
  <c r="Y17" i="33"/>
  <c r="AF18" i="13"/>
  <c r="O11" i="54"/>
  <c r="O11" i="53"/>
  <c r="O11" i="56"/>
  <c r="O11" i="33"/>
  <c r="Z7" i="42"/>
  <c r="W19" i="33"/>
  <c r="W20" i="33" s="1"/>
  <c r="AG9" i="56"/>
  <c r="AG9" i="54"/>
  <c r="AG9" i="33"/>
  <c r="AG9" i="53"/>
  <c r="X8" i="53"/>
  <c r="X8" i="56"/>
  <c r="X8" i="54"/>
  <c r="X8" i="33"/>
  <c r="Y8" i="56"/>
  <c r="Y8" i="53"/>
  <c r="Y8" i="54"/>
  <c r="Y8" i="33"/>
  <c r="AB15" i="54"/>
  <c r="AB15" i="56"/>
  <c r="AB15" i="53"/>
  <c r="AB15" i="33"/>
  <c r="AD8" i="53"/>
  <c r="AD8" i="54"/>
  <c r="AD8" i="56"/>
  <c r="AD8" i="33"/>
  <c r="X15" i="53"/>
  <c r="X15" i="56"/>
  <c r="X15" i="54"/>
  <c r="X15" i="33"/>
  <c r="Z16" i="54"/>
  <c r="Z16" i="56"/>
  <c r="Z16" i="53"/>
  <c r="Z16" i="33"/>
  <c r="AA7" i="56"/>
  <c r="AA7" i="33"/>
  <c r="AA7" i="54"/>
  <c r="O17" i="21"/>
  <c r="AA7" i="53"/>
  <c r="Q13" i="42"/>
  <c r="O11" i="13"/>
  <c r="Y18" i="13"/>
  <c r="O10" i="42"/>
  <c r="AA14" i="42"/>
  <c r="AB17" i="13"/>
  <c r="AF7" i="42"/>
  <c r="X16" i="54"/>
  <c r="X16" i="56"/>
  <c r="X16" i="33"/>
  <c r="X16" i="53"/>
  <c r="AE13" i="56"/>
  <c r="AE13" i="53"/>
  <c r="AE13" i="54"/>
  <c r="AE13" i="33"/>
  <c r="P17" i="21"/>
  <c r="AB8" i="56"/>
  <c r="AB8" i="53"/>
  <c r="AB8" i="54"/>
  <c r="AB8" i="33"/>
  <c r="O13" i="54"/>
  <c r="O13" i="33"/>
  <c r="O13" i="56"/>
  <c r="O13" i="53"/>
  <c r="AH14" i="54"/>
  <c r="AH14" i="56"/>
  <c r="AH14" i="53"/>
  <c r="AH14" i="33"/>
  <c r="AF15" i="54"/>
  <c r="AF15" i="53"/>
  <c r="AF15" i="56"/>
  <c r="AF15" i="33"/>
  <c r="AH11" i="54"/>
  <c r="AH11" i="56"/>
  <c r="AH11" i="53"/>
  <c r="AH11" i="33"/>
  <c r="Z15" i="13"/>
  <c r="AF14" i="13"/>
  <c r="Z14" i="42"/>
  <c r="AF12" i="13"/>
  <c r="Z11" i="42"/>
  <c r="Q12" i="13"/>
  <c r="AD17" i="54"/>
  <c r="AD17" i="56"/>
  <c r="AD17" i="53"/>
  <c r="AD17" i="33"/>
  <c r="AA8" i="56"/>
  <c r="AA8" i="53"/>
  <c r="AA8" i="54"/>
  <c r="AA8" i="33"/>
  <c r="AH15" i="53"/>
  <c r="AH15" i="54"/>
  <c r="AH15" i="56"/>
  <c r="AH15" i="33"/>
  <c r="AC10" i="54"/>
  <c r="AC10" i="56"/>
  <c r="AC10" i="53"/>
  <c r="AC10" i="33"/>
  <c r="AG14" i="54"/>
  <c r="AG14" i="53"/>
  <c r="AG14" i="56"/>
  <c r="AG14" i="33"/>
  <c r="AC75" i="74"/>
  <c r="AF80" i="74"/>
  <c r="X80" i="74"/>
  <c r="AD75" i="74"/>
  <c r="V80" i="74"/>
  <c r="P80" i="74"/>
  <c r="U80" i="74"/>
  <c r="AD70" i="74"/>
  <c r="T85" i="74"/>
  <c r="X85" i="74"/>
  <c r="Q90" i="74"/>
  <c r="AD85" i="74"/>
  <c r="AA85" i="74"/>
  <c r="AE75" i="74"/>
  <c r="AB85" i="74"/>
  <c r="O85" i="74"/>
  <c r="AC85" i="74"/>
  <c r="X75" i="74"/>
  <c r="O80" i="74"/>
  <c r="Z75" i="74"/>
  <c r="U85" i="74"/>
  <c r="AF85" i="74"/>
  <c r="AE90" i="74"/>
  <c r="S90" i="74"/>
  <c r="AB90" i="74"/>
  <c r="R85" i="74"/>
  <c r="T90" i="74"/>
  <c r="P19" i="33"/>
  <c r="P20" i="33" s="1"/>
  <c r="S19" i="56"/>
  <c r="S20" i="56" s="1"/>
  <c r="W19" i="53"/>
  <c r="W20" i="53" s="1"/>
  <c r="T19" i="33"/>
  <c r="T20" i="33" s="1"/>
  <c r="T19" i="53"/>
  <c r="T20" i="53" s="1"/>
  <c r="R19" i="53"/>
  <c r="R20" i="53" s="1"/>
  <c r="U19" i="53"/>
  <c r="U20" i="53" s="1"/>
  <c r="S19" i="53"/>
  <c r="S20" i="53" s="1"/>
  <c r="AG90" i="74"/>
  <c r="V85" i="74"/>
  <c r="AC80" i="74"/>
  <c r="W80" i="74"/>
  <c r="AH90" i="74"/>
  <c r="AB80" i="74"/>
  <c r="R90" i="74"/>
  <c r="AH75" i="74"/>
  <c r="P75" i="74"/>
  <c r="W75" i="74"/>
  <c r="S75" i="74"/>
  <c r="Y75" i="74"/>
  <c r="P19" i="53"/>
  <c r="P20" i="53" s="1"/>
  <c r="T10" i="1"/>
  <c r="T20" i="42"/>
  <c r="T21" i="13"/>
  <c r="R19" i="56"/>
  <c r="R19" i="54"/>
  <c r="T19" i="54"/>
  <c r="U19" i="56"/>
  <c r="T19" i="56"/>
  <c r="U19" i="54"/>
  <c r="U20" i="42"/>
  <c r="U10" i="1"/>
  <c r="U21" i="13"/>
  <c r="P19" i="54"/>
  <c r="P19" i="56"/>
  <c r="P10" i="1"/>
  <c r="P21" i="13"/>
  <c r="P20" i="42"/>
  <c r="W19" i="56"/>
  <c r="W19" i="54"/>
  <c r="W21" i="13"/>
  <c r="W10" i="1"/>
  <c r="W20" i="42"/>
  <c r="S19" i="54"/>
  <c r="S10" i="1"/>
  <c r="S21" i="13"/>
  <c r="S20" i="42"/>
  <c r="R10" i="1"/>
  <c r="R20" i="42"/>
  <c r="R21" i="13"/>
  <c r="P90" i="74"/>
  <c r="C11" i="1"/>
  <c r="T75" i="74"/>
  <c r="K11" i="1"/>
  <c r="F11" i="1"/>
  <c r="AG75" i="74"/>
  <c r="G11" i="1"/>
  <c r="M11" i="1"/>
  <c r="AD80" i="74"/>
  <c r="L11" i="1"/>
  <c r="N11" i="1"/>
  <c r="O90" i="74"/>
  <c r="R75" i="74"/>
  <c r="Z80" i="74"/>
  <c r="AA80" i="74"/>
  <c r="AH85" i="74"/>
  <c r="V75" i="74"/>
  <c r="AH70" i="74"/>
  <c r="S80" i="74"/>
  <c r="J11" i="1"/>
  <c r="Y80" i="74"/>
  <c r="U75" i="74"/>
  <c r="M21" i="42"/>
  <c r="P19" i="42"/>
  <c r="E21" i="42"/>
  <c r="S19" i="42"/>
  <c r="U20" i="13"/>
  <c r="F21" i="42"/>
  <c r="T19" i="42"/>
  <c r="U70" i="74"/>
  <c r="I21" i="42"/>
  <c r="D22" i="13"/>
  <c r="AE70" i="74"/>
  <c r="V20" i="13"/>
  <c r="U19" i="42"/>
  <c r="F22" i="13"/>
  <c r="W20" i="13"/>
  <c r="H21" i="42"/>
  <c r="AG70" i="74"/>
  <c r="T20" i="13"/>
  <c r="W70" i="74"/>
  <c r="C22" i="13"/>
  <c r="S70" i="74"/>
  <c r="D21" i="42"/>
  <c r="G22" i="13"/>
  <c r="U20" i="33"/>
  <c r="R70" i="74"/>
  <c r="Q70" i="74"/>
  <c r="L22" i="13"/>
  <c r="P70" i="74"/>
  <c r="S20" i="13"/>
  <c r="I22" i="13"/>
  <c r="V19" i="42"/>
  <c r="N21" i="42"/>
  <c r="V70" i="74"/>
  <c r="K21" i="42"/>
  <c r="AF70" i="74"/>
  <c r="L21" i="42"/>
  <c r="N22" i="13"/>
  <c r="R19" i="42"/>
  <c r="AA70" i="74"/>
  <c r="R20" i="33"/>
  <c r="H22" i="13"/>
  <c r="J22" i="13"/>
  <c r="Z70" i="74"/>
  <c r="AC70" i="74"/>
  <c r="O70" i="74"/>
  <c r="W19" i="42"/>
  <c r="T70" i="74"/>
  <c r="X70" i="74"/>
  <c r="Y70" i="74"/>
  <c r="M22" i="13"/>
  <c r="P20" i="13"/>
  <c r="K22" i="13"/>
  <c r="C21" i="42"/>
  <c r="E22" i="13"/>
  <c r="AB70" i="74"/>
  <c r="G21" i="42"/>
  <c r="R20" i="13"/>
  <c r="J21" i="42"/>
  <c r="AA20" i="13" l="1"/>
  <c r="AD19" i="42"/>
  <c r="AE20" i="13"/>
  <c r="AB19" i="42"/>
  <c r="Q19" i="33"/>
  <c r="Q20" i="33" s="1"/>
  <c r="AE19" i="42"/>
  <c r="AG19" i="42"/>
  <c r="AG21" i="42" s="1"/>
  <c r="Q20" i="42"/>
  <c r="Y19" i="42"/>
  <c r="Y21" i="42" s="1"/>
  <c r="Q21" i="13"/>
  <c r="X19" i="42"/>
  <c r="AC20" i="13"/>
  <c r="AD19" i="53"/>
  <c r="AD20" i="53" s="1"/>
  <c r="X20" i="13"/>
  <c r="O19" i="42"/>
  <c r="Y20" i="13"/>
  <c r="Q19" i="54"/>
  <c r="Q20" i="54" s="1"/>
  <c r="AD19" i="33"/>
  <c r="AD20" i="33" s="1"/>
  <c r="V20" i="33"/>
  <c r="AB19" i="54"/>
  <c r="AB20" i="54" s="1"/>
  <c r="AD19" i="56"/>
  <c r="AD20" i="56" s="1"/>
  <c r="Z19" i="42"/>
  <c r="AH19" i="42"/>
  <c r="AH21" i="42" s="1"/>
  <c r="V20" i="54"/>
  <c r="Q19" i="56"/>
  <c r="Q20" i="56" s="1"/>
  <c r="V20" i="53"/>
  <c r="Q20" i="13"/>
  <c r="Q22" i="13" s="1"/>
  <c r="Z20" i="13"/>
  <c r="AH20" i="13"/>
  <c r="Z19" i="54"/>
  <c r="Z20" i="54" s="1"/>
  <c r="AC19" i="42"/>
  <c r="AD19" i="54"/>
  <c r="AD20" i="54" s="1"/>
  <c r="AF19" i="42"/>
  <c r="Z19" i="56"/>
  <c r="Z20" i="56" s="1"/>
  <c r="Q19" i="42"/>
  <c r="Q21" i="42" s="1"/>
  <c r="AB20" i="13"/>
  <c r="AA19" i="42"/>
  <c r="AF20" i="13"/>
  <c r="O20" i="13"/>
  <c r="AA19" i="53"/>
  <c r="AA20" i="53" s="1"/>
  <c r="Y20" i="42"/>
  <c r="Y21" i="13"/>
  <c r="Y10" i="1"/>
  <c r="Y9" i="1" s="1"/>
  <c r="Y11" i="1" s="1"/>
  <c r="AA19" i="56"/>
  <c r="AA20" i="56" s="1"/>
  <c r="AH21" i="13"/>
  <c r="AH10" i="1"/>
  <c r="AH9" i="1" s="1"/>
  <c r="AH11" i="1" s="1"/>
  <c r="AH20" i="42"/>
  <c r="X19" i="56"/>
  <c r="X20" i="56" s="1"/>
  <c r="AH19" i="56"/>
  <c r="AH20" i="56" s="1"/>
  <c r="Y19" i="54"/>
  <c r="Y20" i="54" s="1"/>
  <c r="AF19" i="56"/>
  <c r="AF20" i="56" s="1"/>
  <c r="AG19" i="33"/>
  <c r="AG20" i="33" s="1"/>
  <c r="X19" i="54"/>
  <c r="X20" i="54" s="1"/>
  <c r="AH19" i="53"/>
  <c r="AH20" i="53" s="1"/>
  <c r="Y19" i="56"/>
  <c r="Y20" i="56" s="1"/>
  <c r="AF19" i="54"/>
  <c r="AF20" i="54" s="1"/>
  <c r="AA20" i="42"/>
  <c r="AA10" i="1"/>
  <c r="AA9" i="1" s="1"/>
  <c r="AA11" i="1" s="1"/>
  <c r="AA21" i="13"/>
  <c r="AA22" i="13" s="1"/>
  <c r="Q19" i="53"/>
  <c r="Q20" i="53" s="1"/>
  <c r="AG19" i="53"/>
  <c r="AG20" i="53" s="1"/>
  <c r="X10" i="1"/>
  <c r="X9" i="1" s="1"/>
  <c r="X11" i="1" s="1"/>
  <c r="X21" i="13"/>
  <c r="X22" i="13" s="1"/>
  <c r="X20" i="42"/>
  <c r="X21" i="42" s="1"/>
  <c r="AH19" i="33"/>
  <c r="AH20" i="33" s="1"/>
  <c r="Y19" i="33"/>
  <c r="Y20" i="33" s="1"/>
  <c r="AE19" i="56"/>
  <c r="AE20" i="56" s="1"/>
  <c r="AF19" i="53"/>
  <c r="AF20" i="53" s="1"/>
  <c r="AA19" i="33"/>
  <c r="AA20" i="33" s="1"/>
  <c r="AG19" i="56"/>
  <c r="AG20" i="56" s="1"/>
  <c r="X19" i="33"/>
  <c r="X20" i="33" s="1"/>
  <c r="AH19" i="54"/>
  <c r="AH20" i="54" s="1"/>
  <c r="Y19" i="53"/>
  <c r="Y20" i="53" s="1"/>
  <c r="AE19" i="53"/>
  <c r="AE20" i="53" s="1"/>
  <c r="AB19" i="56"/>
  <c r="AB20" i="56" s="1"/>
  <c r="AC19" i="56"/>
  <c r="AC20" i="56" s="1"/>
  <c r="AB21" i="13"/>
  <c r="AB20" i="42"/>
  <c r="AB21" i="42" s="1"/>
  <c r="AB10" i="1"/>
  <c r="AB9" i="1" s="1"/>
  <c r="AB11" i="1" s="1"/>
  <c r="AG19" i="54"/>
  <c r="AG20" i="54" s="1"/>
  <c r="AE19" i="33"/>
  <c r="AE20" i="33" s="1"/>
  <c r="AC19" i="33"/>
  <c r="AC20" i="33" s="1"/>
  <c r="AA19" i="54"/>
  <c r="AA20" i="54" s="1"/>
  <c r="X19" i="53"/>
  <c r="X20" i="53" s="1"/>
  <c r="AE19" i="54"/>
  <c r="AE20" i="54" s="1"/>
  <c r="Z21" i="13"/>
  <c r="Z10" i="1"/>
  <c r="Z9" i="1" s="1"/>
  <c r="Z11" i="1" s="1"/>
  <c r="Z20" i="42"/>
  <c r="V10" i="1"/>
  <c r="V9" i="1" s="1"/>
  <c r="V11" i="1" s="1"/>
  <c r="V21" i="13"/>
  <c r="V20" i="42"/>
  <c r="V21" i="42" s="1"/>
  <c r="AC19" i="54"/>
  <c r="AC20" i="54" s="1"/>
  <c r="Z19" i="53"/>
  <c r="Z20" i="53" s="1"/>
  <c r="O19" i="33"/>
  <c r="O20" i="33" s="1"/>
  <c r="AE20" i="42"/>
  <c r="AE21" i="42" s="1"/>
  <c r="AE10" i="1"/>
  <c r="AE9" i="1" s="1"/>
  <c r="AE11" i="1" s="1"/>
  <c r="AE21" i="13"/>
  <c r="AC19" i="53"/>
  <c r="AC20" i="53" s="1"/>
  <c r="Z19" i="33"/>
  <c r="Z20" i="33" s="1"/>
  <c r="O19" i="54"/>
  <c r="O20" i="54" s="1"/>
  <c r="O10" i="1"/>
  <c r="O9" i="1" s="1"/>
  <c r="O11" i="1" s="1"/>
  <c r="O21" i="13"/>
  <c r="O20" i="42"/>
  <c r="AC20" i="42"/>
  <c r="AC21" i="42" s="1"/>
  <c r="AC10" i="1"/>
  <c r="AC9" i="1" s="1"/>
  <c r="AC11" i="1" s="1"/>
  <c r="AC21" i="13"/>
  <c r="O19" i="53"/>
  <c r="O20" i="53" s="1"/>
  <c r="AB19" i="53"/>
  <c r="AB20" i="53" s="1"/>
  <c r="AF20" i="42"/>
  <c r="AF21" i="13"/>
  <c r="AF10" i="1"/>
  <c r="AF9" i="1" s="1"/>
  <c r="AF11" i="1" s="1"/>
  <c r="AF19" i="33"/>
  <c r="AF20" i="33" s="1"/>
  <c r="O19" i="56"/>
  <c r="O20" i="56" s="1"/>
  <c r="AB19" i="33"/>
  <c r="AB20" i="33" s="1"/>
  <c r="S9" i="1"/>
  <c r="V20" i="56"/>
  <c r="U9" i="1"/>
  <c r="W9" i="1"/>
  <c r="U20" i="54"/>
  <c r="T20" i="56"/>
  <c r="W20" i="54"/>
  <c r="U20" i="56"/>
  <c r="S20" i="54"/>
  <c r="Q11" i="1"/>
  <c r="T20" i="54"/>
  <c r="W20" i="56"/>
  <c r="R9" i="1"/>
  <c r="AD11" i="1"/>
  <c r="P9" i="1"/>
  <c r="R20" i="54"/>
  <c r="P20" i="56"/>
  <c r="R20" i="56"/>
  <c r="T9" i="1"/>
  <c r="P20" i="54"/>
  <c r="P21" i="42"/>
  <c r="R22" i="13"/>
  <c r="W22" i="13"/>
  <c r="W21" i="42"/>
  <c r="T21" i="42"/>
  <c r="AD21" i="42"/>
  <c r="AG22" i="13"/>
  <c r="U22" i="13"/>
  <c r="R21" i="42"/>
  <c r="U21" i="42"/>
  <c r="P22" i="13"/>
  <c r="V22" i="13"/>
  <c r="S21" i="42"/>
  <c r="S22" i="13"/>
  <c r="AD22" i="13"/>
  <c r="T22" i="13"/>
  <c r="AE22" i="13" l="1"/>
  <c r="AC22" i="13"/>
  <c r="AF21" i="42"/>
  <c r="Y22" i="13"/>
  <c r="O21" i="42"/>
  <c r="Z21" i="42"/>
  <c r="O22" i="13"/>
  <c r="Z22" i="13"/>
  <c r="AA21" i="42"/>
  <c r="AB22" i="13"/>
  <c r="AH22" i="13"/>
  <c r="AF22" i="13"/>
  <c r="W11" i="1"/>
  <c r="T11" i="1"/>
  <c r="R11" i="1"/>
  <c r="U11" i="1"/>
  <c r="P11" i="1"/>
  <c r="S11" i="1"/>
</calcChain>
</file>

<file path=xl/sharedStrings.xml><?xml version="1.0" encoding="utf-8"?>
<sst xmlns="http://schemas.openxmlformats.org/spreadsheetml/2006/main" count="2347" uniqueCount="303">
  <si>
    <t>Projected</t>
  </si>
  <si>
    <t>Female</t>
  </si>
  <si>
    <t>Male</t>
  </si>
  <si>
    <t>Age Group</t>
  </si>
  <si>
    <t>Gender</t>
  </si>
  <si>
    <t>Method 1</t>
  </si>
  <si>
    <t>Method 2A</t>
  </si>
  <si>
    <t>Method 2B</t>
  </si>
  <si>
    <t>Group</t>
  </si>
  <si>
    <t>Percentage of All Deaths</t>
  </si>
  <si>
    <t>Cancer</t>
  </si>
  <si>
    <t>Organ Failure</t>
  </si>
  <si>
    <t>Dementia</t>
  </si>
  <si>
    <t>Cancer Deaths</t>
  </si>
  <si>
    <t>Palliative Care Deaths</t>
  </si>
  <si>
    <t>Data Sources (blue tabs)</t>
  </si>
  <si>
    <t>Acronyms</t>
  </si>
  <si>
    <t>0-44</t>
  </si>
  <si>
    <t>45-65</t>
  </si>
  <si>
    <t>65-74</t>
  </si>
  <si>
    <t>75-84</t>
  </si>
  <si>
    <t>85+</t>
  </si>
  <si>
    <t>All deaths</t>
  </si>
  <si>
    <t>Females 0 - 44</t>
  </si>
  <si>
    <t>Females 45-64</t>
  </si>
  <si>
    <t>Females 65-74</t>
  </si>
  <si>
    <t>Females 75-84</t>
  </si>
  <si>
    <t>Females 85+</t>
  </si>
  <si>
    <t>Males 0 - 44</t>
  </si>
  <si>
    <t>Males 45-64</t>
  </si>
  <si>
    <t>Males 65-74</t>
  </si>
  <si>
    <t>Males 75-84</t>
  </si>
  <si>
    <t>Males 85+</t>
  </si>
  <si>
    <t>Australia</t>
  </si>
  <si>
    <t>Australia by Remoteness</t>
  </si>
  <si>
    <t>Inner regional</t>
  </si>
  <si>
    <t>Outer regional</t>
  </si>
  <si>
    <t>Remote</t>
  </si>
  <si>
    <t>Very remote</t>
  </si>
  <si>
    <t>Major cities</t>
  </si>
  <si>
    <t>Other</t>
  </si>
  <si>
    <t>Inner regional Female 0-44</t>
  </si>
  <si>
    <t>Inner regional Female 45-65</t>
  </si>
  <si>
    <t>Inner regional Female 65-74</t>
  </si>
  <si>
    <t>Inner regional Female 75-84</t>
  </si>
  <si>
    <t>Inner regional Female 85+</t>
  </si>
  <si>
    <t>Inner regional Male 45-65</t>
  </si>
  <si>
    <t>Inner regional Male 65-74</t>
  </si>
  <si>
    <t>Inner regional Male 75-84</t>
  </si>
  <si>
    <t>Inner regional Male 85+</t>
  </si>
  <si>
    <t>Outer regional Female 0-44</t>
  </si>
  <si>
    <t>Outer regional Female 45-65</t>
  </si>
  <si>
    <t>Outer regional Female 65-74</t>
  </si>
  <si>
    <t>Outer regional Female 75-84</t>
  </si>
  <si>
    <t>Outer regional Female 85+</t>
  </si>
  <si>
    <t>Outer regional Male 0-44</t>
  </si>
  <si>
    <t>Outer regional Male 45-65</t>
  </si>
  <si>
    <t>Outer regional Male 65-74</t>
  </si>
  <si>
    <t>Outer regional Male 75-84</t>
  </si>
  <si>
    <t>Outer regional Male 85+</t>
  </si>
  <si>
    <t>Remote Female 0-44</t>
  </si>
  <si>
    <t>Remote Female 45-65</t>
  </si>
  <si>
    <t>Remote Female 65-74</t>
  </si>
  <si>
    <t>Remote Female 75-84</t>
  </si>
  <si>
    <t>Remote Female 85+</t>
  </si>
  <si>
    <t>Remote Male 0-44</t>
  </si>
  <si>
    <t>Remote Male 45-65</t>
  </si>
  <si>
    <t>Remote Male 65-74</t>
  </si>
  <si>
    <t>Remote Male 75-84</t>
  </si>
  <si>
    <t>Remote Male 85+</t>
  </si>
  <si>
    <t>Very remote Female 0-44</t>
  </si>
  <si>
    <t>Very remote Female 45-65</t>
  </si>
  <si>
    <t>Very remote Female 65-74</t>
  </si>
  <si>
    <t>Very remote Female 75-84</t>
  </si>
  <si>
    <t>Very remote Female 85+</t>
  </si>
  <si>
    <t>Very remote Male 0-44</t>
  </si>
  <si>
    <t>Very remote Male 45-65</t>
  </si>
  <si>
    <t>Very remote Male 65-74</t>
  </si>
  <si>
    <t>Very remote Male 75-84</t>
  </si>
  <si>
    <t>Very remote Male 85+</t>
  </si>
  <si>
    <t>Major cities Female 0-44</t>
  </si>
  <si>
    <t>Major cities Female 45-65</t>
  </si>
  <si>
    <t>Major cities Female 65-74</t>
  </si>
  <si>
    <t>Major cities Female 75-84</t>
  </si>
  <si>
    <t>Major cities Female 85+</t>
  </si>
  <si>
    <t>Major cities Male 0-44</t>
  </si>
  <si>
    <t>Major cities Male 45-65</t>
  </si>
  <si>
    <t>Major cities Male 65-74</t>
  </si>
  <si>
    <t>Major cities Male 75-84</t>
  </si>
  <si>
    <t>Major cities Male 85+</t>
  </si>
  <si>
    <t>Australia - Cancer</t>
  </si>
  <si>
    <t>Australia - Organ Failure</t>
  </si>
  <si>
    <t>Australia - Dementia</t>
  </si>
  <si>
    <t>Australia - Neurological diseases, stroke and HIV</t>
  </si>
  <si>
    <t>45-64</t>
  </si>
  <si>
    <t>Organ failure</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</si>
  <si>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</si>
  <si>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</si>
  <si>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</si>
  <si>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</si>
  <si>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</si>
  <si>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</si>
  <si>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</si>
  <si>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</si>
  <si>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</si>
  <si>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</si>
  <si>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</si>
  <si>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</si>
  <si>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</si>
  <si>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</si>
  <si>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</si>
  <si>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</si>
  <si>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</si>
  <si>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</si>
  <si>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</si>
  <si>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</si>
  <si>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</si>
  <si>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</si>
  <si>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</si>
  <si>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</si>
  <si>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</si>
  <si>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</si>
  <si>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</si>
  <si>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</si>
  <si>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</si>
  <si>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</si>
  <si>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</si>
  <si>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</si>
  <si>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</si>
  <si>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</si>
  <si>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</si>
  <si>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</si>
  <si>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</si>
  <si>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</si>
  <si>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</si>
  <si>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</si>
  <si>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</si>
  <si>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</si>
  <si>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</si>
  <si>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</si>
  <si>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</si>
  <si>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</si>
  <si>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</si>
  <si>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</si>
  <si>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</si>
  <si>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</si>
  <si>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</si>
  <si>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</si>
  <si>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</si>
  <si>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</si>
  <si>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</si>
  <si>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</si>
  <si>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</si>
  <si>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</si>
  <si>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</si>
  <si>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</si>
  <si>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</si>
  <si>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</si>
  <si>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</si>
  <si>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</si>
  <si>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</si>
  <si>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</si>
  <si>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</si>
  <si>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</si>
  <si>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</si>
  <si>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</si>
  <si>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</si>
  <si>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</si>
  <si>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</si>
  <si>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</si>
  <si>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</si>
  <si>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</si>
  <si>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</si>
  <si>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</si>
  <si>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</si>
  <si>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</si>
  <si>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</si>
  <si>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</si>
  <si>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</si>
  <si>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</si>
  <si>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</si>
  <si>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</si>
  <si>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</si>
  <si>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</si>
  <si>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</si>
  <si>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</si>
  <si>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</si>
  <si>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</si>
  <si>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</si>
  <si>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</si>
  <si>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</si>
  <si>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</si>
  <si>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</si>
  <si>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</si>
  <si>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</si>
  <si>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</si>
  <si>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Mean annual change</t>
  </si>
  <si>
    <t>Total deaths per year</t>
  </si>
  <si>
    <t>100+</t>
  </si>
  <si>
    <t>Age</t>
  </si>
  <si>
    <t>Source: Series B, Projected population, components of change and summary statistics, Australian Bureau of Statistics</t>
  </si>
  <si>
    <t>Sex</t>
  </si>
  <si>
    <t>Source: Table B9, Population Projections by age and sex, Australia - medium series, Australian Bureau of Statistics</t>
  </si>
  <si>
    <t>Observed Australian Mortality Data</t>
  </si>
  <si>
    <t>See full list here</t>
  </si>
  <si>
    <t>Proportion of 2011 deaths</t>
  </si>
  <si>
    <t>Other Palliative Care Deaths</t>
  </si>
  <si>
    <t>Dementia Deaths</t>
  </si>
  <si>
    <t>Organ Failure Deaths</t>
  </si>
  <si>
    <t>Australian Population Projections - provided by the ABS</t>
  </si>
  <si>
    <t>Analysis (orange tabs)</t>
  </si>
  <si>
    <t>Method 2B - main underlying cause, mean annual change</t>
  </si>
  <si>
    <t>Method 2A - main underlying cause, constant proportion</t>
  </si>
  <si>
    <t>AIHW</t>
  </si>
  <si>
    <t>Australian Institute for Health and Welfare</t>
  </si>
  <si>
    <t>ABS</t>
  </si>
  <si>
    <t xml:space="preserve">Australian Bureau of Statistics </t>
  </si>
  <si>
    <t>Contents</t>
  </si>
  <si>
    <t>Palliative Care Conditions - sourced from external study</t>
  </si>
  <si>
    <t>Additional Information (red tabs)</t>
  </si>
  <si>
    <t>ASGS-RA</t>
  </si>
  <si>
    <t>Australian Statistical Geography Standard – Remoteness Area</t>
  </si>
  <si>
    <t>Observed</t>
  </si>
  <si>
    <t xml:space="preserve">   </t>
  </si>
  <si>
    <t>Source: Age-specific mortality rates males and females, Population Projections Australia</t>
  </si>
  <si>
    <t>Australian Population Projection Data</t>
  </si>
  <si>
    <t>Table 1: Observed deaths by Sex and Age, Australia</t>
  </si>
  <si>
    <t>Table 2: Observed deaths by Remoteness (ASGS-RA), Sex, Age, Australia</t>
  </si>
  <si>
    <t>Observed Deaths Associated with Palliative Care, Australia</t>
  </si>
  <si>
    <t>Total deaths</t>
  </si>
  <si>
    <t>Difference (between 2022 &amp; 2046 mortality rates)</t>
  </si>
  <si>
    <t>Mean annual change (2022 - 2046)</t>
  </si>
  <si>
    <t>2022 (mortality rate only)</t>
  </si>
  <si>
    <t>Proportion of 2022 deaths</t>
  </si>
  <si>
    <t>Proportion of all deaths that are associated with palliative care</t>
  </si>
  <si>
    <t xml:space="preserve">Based on </t>
  </si>
  <si>
    <t>% PC deaths</t>
  </si>
  <si>
    <t>PC deaths</t>
  </si>
  <si>
    <t>Male 0-44</t>
  </si>
  <si>
    <t>% of PC deaths</t>
  </si>
  <si>
    <t>Interim Mortality Projection Calculations - Australia</t>
  </si>
  <si>
    <t>Adjustment factor</t>
  </si>
  <si>
    <t>Remoteness table</t>
  </si>
  <si>
    <t>Region of birth table</t>
  </si>
  <si>
    <t>Total observed deaths based on</t>
  </si>
  <si>
    <t>Other PC deaths</t>
  </si>
  <si>
    <t>Australia by Cause of Death</t>
  </si>
  <si>
    <t>Table 10: Observed deaths associated with Palliative Care by Cause of Death, Sex, Age, Australia</t>
  </si>
  <si>
    <t>Australia, Observed Deaths Associated with Palliative Care - provided by AIHW</t>
  </si>
  <si>
    <t>Australia, All Deaths</t>
  </si>
  <si>
    <t>Australia, Interim Mortality Calculations</t>
  </si>
  <si>
    <t>Australia, Mortality Projections</t>
  </si>
  <si>
    <t>Mortality Projection - Australia</t>
  </si>
  <si>
    <t>Method 1 - 75% proportion of all deaths</t>
  </si>
  <si>
    <t>Subgroup analyses (green tabs)</t>
  </si>
  <si>
    <t>Additional file 1</t>
  </si>
  <si>
    <t>Estimating the need for palliative care services in Australia by 2042</t>
  </si>
  <si>
    <t>Isaiah Luc, Ann Dadich &amp; Caroline Laurence</t>
  </si>
  <si>
    <t>Table 3: Observed deaths associated with Palliative Care by Sex, Age, Australia</t>
  </si>
  <si>
    <t>Table 4: Observed deaths associated with Palliative Care by Remoteness (ASGS-RA), Sex, Age, Australia</t>
  </si>
  <si>
    <t>Table 5: Australian Mortality Projections</t>
  </si>
  <si>
    <t>Table 6: Australian Population Projections by Age and Sex</t>
  </si>
  <si>
    <t>Table 7: 2022 &amp; 2046 Australian Sex and Age Specific Mortality Rate</t>
  </si>
  <si>
    <t>Table 8: Calculated Mortality Projections by Age and Sex - Australia</t>
  </si>
  <si>
    <t>Table 9: Calculated Mortality Projections by Age and Sex with adjusted - Australia</t>
  </si>
  <si>
    <t>Table 10: Calculated Mortality Projections by Remoteness (ASGS-RA), Age and Sex, Australia</t>
  </si>
  <si>
    <t>Table 11: Mortality Projections by Sex and Age group</t>
  </si>
  <si>
    <t>Table 12: Mortality Projections by Remoteness (ASGS-RA), Sex and Age group</t>
  </si>
  <si>
    <t>Table 13: Palliative Care Need in Australia, Method 1</t>
  </si>
  <si>
    <t>Table 14: Palliative Care Need in Australia, Method 2A</t>
  </si>
  <si>
    <t>Table 15: Palliative care need in Australia by Sex, Age, Method 2B</t>
  </si>
  <si>
    <t>Table 16: Palliative care need by Remoteness (ASGS-RA), Sex, Age in Australia, Method 2B</t>
  </si>
  <si>
    <t>Table 17: Cancer deaths by Sex, Age, Method 2B, Australia</t>
  </si>
  <si>
    <t>Table 18: Organ failure deaths by Sex, Age, Method 2B, Australia</t>
  </si>
  <si>
    <t>Table 19: Dementia deaths by Sex, Age, Method 2B, Australia</t>
  </si>
  <si>
    <t>Table 20: Other Palliative Care Deaths, Method 2B, Australia</t>
  </si>
  <si>
    <t>Palliative Care Conditions</t>
  </si>
  <si>
    <t>Table 21: Conditions and ICD-10 codes associated with palliative care need</t>
  </si>
  <si>
    <t>Disease Group</t>
  </si>
  <si>
    <t>ICD10 Code</t>
  </si>
  <si>
    <t>Conditions Included</t>
  </si>
  <si>
    <t>C00-C97</t>
  </si>
  <si>
    <t>All deaths from malignant neoplasms.</t>
  </si>
  <si>
    <t xml:space="preserve">I00-I52 (excluding I12 &amp; I13) </t>
  </si>
  <si>
    <t>Heart disease amd heart failure.</t>
  </si>
  <si>
    <t>J40-47, J96</t>
  </si>
  <si>
    <t>Chronic lower respiratory disease, respiratory failure.</t>
  </si>
  <si>
    <t>I12, I13, N17, N18, N28</t>
  </si>
  <si>
    <t>Reno-vascular disease, renal failure.</t>
  </si>
  <si>
    <t>K70-77</t>
  </si>
  <si>
    <t>Liver disease.</t>
  </si>
  <si>
    <t>F01, F03, G30, R54</t>
  </si>
  <si>
    <t>Dementia, vascular dementia, Alzheimer's disease, senility.</t>
  </si>
  <si>
    <t>G10, G12.2, G20, G23.1, G35, G90.3</t>
  </si>
  <si>
    <t xml:space="preserve">Huntington's disease, motor neurone disease, Parkinson's disease, progressive supranuclear palsy, multiple sclerosis, multi-system atrophy. </t>
  </si>
  <si>
    <t>I60-I69</t>
  </si>
  <si>
    <t xml:space="preserve">Haemorrhagic, ischaemic and unspecified stroke. </t>
  </si>
  <si>
    <t>B20-24</t>
  </si>
  <si>
    <t>HIV.</t>
  </si>
  <si>
    <t xml:space="preserve">Source: Murtagh FEM, Bausewein C, Verne J, et al. How many people need palliative care? A study developing and comparing methods for population-based estimates. Palliative Medicine 2013; 28: 49-58. DOI: 10.1177/0269216313489367.  </t>
  </si>
  <si>
    <t>Remoteness</t>
  </si>
  <si>
    <t>Source: Deaths data are from AIHW National Mortality Database (unpublished).</t>
  </si>
  <si>
    <t>Source: Deaths data are from AIHW National Mortality Database (unpublished). Cause of Death Unit Record File data are provided to the AIHW by the Registries of Births, Deaths and Marriages and the National Coronial Information System (managed by the Victorian Department of Justice) and include cause of death coded by the Australian Bureau of Statistics (ABS). The data are maintained by the AIHW in the National Mortality Database.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</si>
</sst>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00"/>
    <numFmt numFmtId="165" formatCode="#,##0.000000"/>
    <numFmt numFmtId="166" formatCode="0.0%"/>
    <numFmt numFmtId="167" formatCode="0;\-0;0;@"/>
    <numFmt numFmtId="168" formatCode="0.0000"/>
    <numFmt numFmtId="169" formatCode="_-* #,##0_-;\-* #,##0_-;_-* &quot;-&quot;??_-;_-@_-"/>
    <numFmt numFmtId="170" formatCode="0.0000%"/>
  </numFmts>
  <fonts count="17" x14ac:knownFonts="1">
    <font>
      <sz val="11"/>
      <color theme="1"/>
      <name val="Calibri"/>
      <family val="2"/>
      <scheme val="minor"/>
    </font>
    <font>
      <b/>
      <sz val="11"/>
      <color theme="1"/>
      <name val="Calibri"/>
      <family val="2"/>
      <scheme val="minor"/>
    </font>
    <font>
      <sz val="10"/>
      <name val="Arial"/>
      <family val="2"/>
    </font>
    <font>
      <sz val="10"/>
      <name val="MS Sans Serif"/>
    </font>
    <font>
      <sz val="10"/>
      <name val="MS Sans Serif"/>
      <family val="2"/>
    </font>
    <font>
      <u/>
      <sz val="11"/>
      <color indexed="12"/>
      <name val="Calibri"/>
      <family val="2"/>
    </font>
    <font>
      <sz val="11"/>
      <color indexed="8"/>
      <name val="Calibri"/>
      <family val="2"/>
    </font>
    <font>
      <u/>
      <sz val="11"/>
      <color theme="10"/>
      <name val="Calibri"/>
      <family val="2"/>
      <scheme val="minor"/>
    </font>
    <font>
      <sz val="11"/>
      <color theme="1"/>
      <name val="Calibri"/>
      <family val="2"/>
      <scheme val="minor"/>
    </font>
    <font>
      <b/>
      <sz val="11"/>
      <name val="Calibri"/>
      <family val="2"/>
    </font>
    <font>
      <sz val="11"/>
      <name val="Calibri"/>
      <family val="2"/>
    </font>
    <font>
      <b/>
      <sz val="11"/>
      <name val="Calibri"/>
      <family val="2"/>
    </font>
    <font>
      <b/>
      <u/>
      <sz val="16"/>
      <color theme="1"/>
      <name val="Cambria"/>
      <family val="1"/>
      <scheme val="major"/>
    </font>
    <font>
      <sz val="16"/>
      <color theme="1"/>
      <name val="Calibri"/>
      <family val="2"/>
      <scheme val="minor"/>
    </font>
    <font>
      <sz val="12"/>
      <color theme="1"/>
      <name val="Calibri"/>
      <family val="2"/>
      <scheme val="minor"/>
    </font>
    <font>
      <b/>
      <sz val="11"/>
      <name val="Calibri"/>
      <family val="2"/>
      <scheme val="minor"/>
    </font>
    <font>
      <b/>
      <sz val="12"/>
      <color theme="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9"/>
        <bgColor indexed="64"/>
      </patternFill>
    </fill>
  </fills>
  <borders count="2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3" fillId="0" borderId="0"/>
    <xf numFmtId="0" fontId="5" fillId="0" borderId="0" applyNumberFormat="0" applyFill="0" applyBorder="0" applyAlignment="0" applyProtection="0"/>
    <xf numFmtId="0" fontId="6" fillId="0" borderId="0"/>
    <xf numFmtId="0" fontId="4" fillId="0" borderId="0"/>
    <xf numFmtId="0" fontId="4" fillId="0" borderId="0"/>
    <xf numFmtId="0" fontId="7"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14" fillId="0" borderId="0"/>
  </cellStyleXfs>
  <cellXfs count="153">
    <xf numFmtId="0" fontId="0" fillId="0" borderId="0" xfId="0"/>
    <xf numFmtId="3" fontId="0" fillId="0" borderId="0" xfId="0" applyNumberFormat="1"/>
    <xf numFmtId="0" fontId="1" fillId="0" borderId="0" xfId="0" applyFont="1"/>
    <xf numFmtId="165" fontId="0" fillId="0" borderId="0" xfId="0" applyNumberFormat="1"/>
    <xf numFmtId="164" fontId="0" fillId="0" borderId="0" xfId="0" applyNumberFormat="1"/>
    <xf numFmtId="166" fontId="0" fillId="0" borderId="0" xfId="0" applyNumberFormat="1"/>
    <xf numFmtId="3" fontId="0" fillId="0" borderId="3" xfId="0" applyNumberFormat="1" applyBorder="1"/>
    <xf numFmtId="3" fontId="0" fillId="0" borderId="5" xfId="0" applyNumberFormat="1" applyBorder="1"/>
    <xf numFmtId="3" fontId="0" fillId="0" borderId="6" xfId="0" applyNumberFormat="1" applyBorder="1"/>
    <xf numFmtId="1" fontId="0" fillId="0" borderId="0" xfId="0" applyNumberFormat="1"/>
    <xf numFmtId="0" fontId="1" fillId="0" borderId="1" xfId="0" applyFont="1" applyBorder="1"/>
    <xf numFmtId="0" fontId="1" fillId="0" borderId="7" xfId="0" applyFont="1" applyBorder="1"/>
    <xf numFmtId="0" fontId="1" fillId="0" borderId="2" xfId="0" applyFont="1" applyBorder="1"/>
    <xf numFmtId="0" fontId="0" fillId="0" borderId="9" xfId="0" applyBorder="1"/>
    <xf numFmtId="0" fontId="0" fillId="0" borderId="3" xfId="0" applyBorder="1"/>
    <xf numFmtId="0" fontId="0" fillId="0" borderId="10" xfId="0" applyBorder="1" applyAlignment="1">
      <alignment horizontal="center"/>
    </xf>
    <xf numFmtId="0" fontId="0" fillId="0" borderId="5" xfId="0" applyBorder="1" applyAlignment="1">
      <alignment horizontal="center"/>
    </xf>
    <xf numFmtId="0" fontId="0" fillId="0" borderId="5" xfId="0" applyBorder="1"/>
    <xf numFmtId="0" fontId="0" fillId="0" borderId="6" xfId="0" applyBorder="1"/>
    <xf numFmtId="0" fontId="1" fillId="0" borderId="9" xfId="0" applyFont="1" applyBorder="1"/>
    <xf numFmtId="0" fontId="0" fillId="0" borderId="10" xfId="0" applyBorder="1"/>
    <xf numFmtId="0" fontId="1" fillId="0" borderId="11" xfId="0" applyFont="1" applyBorder="1"/>
    <xf numFmtId="0" fontId="1" fillId="0" borderId="12" xfId="0" applyFont="1" applyBorder="1"/>
    <xf numFmtId="0" fontId="1" fillId="0" borderId="13" xfId="0" applyFont="1" applyBorder="1"/>
    <xf numFmtId="1" fontId="0" fillId="0" borderId="5" xfId="0" applyNumberFormat="1" applyBorder="1"/>
    <xf numFmtId="0" fontId="0" fillId="0" borderId="13" xfId="0" applyBorder="1"/>
    <xf numFmtId="0" fontId="0" fillId="0" borderId="12" xfId="0" applyBorder="1"/>
    <xf numFmtId="0" fontId="1" fillId="0" borderId="10" xfId="0" applyFont="1" applyBorder="1"/>
    <xf numFmtId="10" fontId="0" fillId="0" borderId="5" xfId="0" applyNumberFormat="1" applyBorder="1"/>
    <xf numFmtId="0" fontId="0" fillId="0" borderId="11" xfId="0" applyBorder="1"/>
    <xf numFmtId="1" fontId="0" fillId="0" borderId="9" xfId="0" applyNumberFormat="1" applyBorder="1"/>
    <xf numFmtId="10" fontId="0" fillId="0" borderId="0" xfId="0" applyNumberFormat="1"/>
    <xf numFmtId="0" fontId="1" fillId="0" borderId="8" xfId="0" applyFont="1" applyBorder="1"/>
    <xf numFmtId="10" fontId="0" fillId="0" borderId="9" xfId="0" applyNumberFormat="1" applyBorder="1"/>
    <xf numFmtId="0" fontId="7" fillId="0" borderId="0" xfId="7"/>
    <xf numFmtId="0" fontId="9" fillId="0" borderId="0" xfId="0" applyFont="1"/>
    <xf numFmtId="0" fontId="7" fillId="0" borderId="0" xfId="7" applyAlignment="1">
      <alignment horizontal="left"/>
    </xf>
    <xf numFmtId="0" fontId="0" fillId="0" borderId="4" xfId="0" applyBorder="1"/>
    <xf numFmtId="0" fontId="1" fillId="0" borderId="4" xfId="0" applyFont="1" applyBorder="1"/>
    <xf numFmtId="167" fontId="0" fillId="0" borderId="0" xfId="0" applyNumberFormat="1"/>
    <xf numFmtId="0" fontId="0" fillId="0" borderId="3" xfId="0" applyBorder="1" applyAlignment="1">
      <alignment horizontal="left"/>
    </xf>
    <xf numFmtId="0" fontId="0" fillId="0" borderId="6" xfId="0" applyBorder="1" applyAlignment="1">
      <alignment horizontal="left"/>
    </xf>
    <xf numFmtId="164" fontId="0" fillId="0" borderId="5" xfId="0" applyNumberFormat="1" applyBorder="1"/>
    <xf numFmtId="0" fontId="10" fillId="0" borderId="0" xfId="0" applyFont="1"/>
    <xf numFmtId="0" fontId="12" fillId="0" borderId="0" xfId="0" applyFont="1"/>
    <xf numFmtId="164" fontId="0" fillId="0" borderId="3" xfId="0" applyNumberFormat="1" applyBorder="1"/>
    <xf numFmtId="164" fontId="0" fillId="0" borderId="6" xfId="0" applyNumberFormat="1" applyBorder="1"/>
    <xf numFmtId="0" fontId="10" fillId="0" borderId="3" xfId="0" applyFont="1" applyBorder="1"/>
    <xf numFmtId="0" fontId="10" fillId="0" borderId="6" xfId="0" applyFont="1" applyBorder="1"/>
    <xf numFmtId="0" fontId="11" fillId="0" borderId="2" xfId="0" applyFont="1" applyBorder="1"/>
    <xf numFmtId="0" fontId="1" fillId="0" borderId="0" xfId="0" applyFont="1" applyAlignment="1">
      <alignment horizontal="center"/>
    </xf>
    <xf numFmtId="0" fontId="11" fillId="0" borderId="12" xfId="0" applyFont="1" applyBorder="1"/>
    <xf numFmtId="0" fontId="9" fillId="0" borderId="1" xfId="0" applyFont="1" applyBorder="1"/>
    <xf numFmtId="0" fontId="7" fillId="0" borderId="0" xfId="7" applyBorder="1"/>
    <xf numFmtId="168" fontId="0" fillId="0" borderId="0" xfId="0" applyNumberFormat="1"/>
    <xf numFmtId="0" fontId="9" fillId="0" borderId="3" xfId="0" applyFont="1" applyBorder="1"/>
    <xf numFmtId="3" fontId="0" fillId="0" borderId="0" xfId="8" applyNumberFormat="1" applyFont="1" applyBorder="1"/>
    <xf numFmtId="0" fontId="0" fillId="4" borderId="14" xfId="0" applyFill="1" applyBorder="1"/>
    <xf numFmtId="0" fontId="1" fillId="4" borderId="0" xfId="0" applyFont="1" applyFill="1"/>
    <xf numFmtId="0" fontId="0" fillId="4" borderId="0" xfId="0" applyFill="1"/>
    <xf numFmtId="0" fontId="0" fillId="4" borderId="15" xfId="0" applyFill="1" applyBorder="1"/>
    <xf numFmtId="0" fontId="7" fillId="4" borderId="0" xfId="7" applyFill="1" applyBorder="1" applyAlignment="1"/>
    <xf numFmtId="0" fontId="8" fillId="4" borderId="0" xfId="7" applyFont="1" applyFill="1" applyBorder="1" applyAlignment="1"/>
    <xf numFmtId="0" fontId="7" fillId="4" borderId="15" xfId="7" applyFill="1" applyBorder="1" applyAlignment="1"/>
    <xf numFmtId="0" fontId="1" fillId="4" borderId="15" xfId="0" applyFont="1" applyFill="1" applyBorder="1"/>
    <xf numFmtId="0" fontId="7" fillId="4" borderId="15" xfId="7" applyFill="1" applyBorder="1" applyAlignment="1">
      <alignment horizontal="left"/>
    </xf>
    <xf numFmtId="0" fontId="0" fillId="4" borderId="0" xfId="7" applyFont="1" applyFill="1" applyBorder="1" applyAlignment="1"/>
    <xf numFmtId="0" fontId="0" fillId="4" borderId="16" xfId="0" applyFill="1" applyBorder="1"/>
    <xf numFmtId="0" fontId="0" fillId="4" borderId="17" xfId="0" applyFill="1" applyBorder="1"/>
    <xf numFmtId="0" fontId="7" fillId="4" borderId="17" xfId="7" applyFill="1" applyBorder="1" applyAlignment="1"/>
    <xf numFmtId="0" fontId="0" fillId="4" borderId="18" xfId="0" applyFill="1" applyBorder="1"/>
    <xf numFmtId="0" fontId="0" fillId="4" borderId="14" xfId="0" applyFill="1" applyBorder="1" applyAlignment="1">
      <alignment horizontal="center"/>
    </xf>
    <xf numFmtId="0" fontId="0" fillId="4" borderId="0" xfId="0" applyFill="1" applyAlignment="1">
      <alignment horizontal="center"/>
    </xf>
    <xf numFmtId="0" fontId="0" fillId="4" borderId="15" xfId="0" applyFill="1" applyBorder="1" applyAlignment="1">
      <alignment horizontal="center"/>
    </xf>
    <xf numFmtId="0" fontId="7" fillId="4" borderId="0" xfId="7" applyFill="1" applyBorder="1" applyAlignment="1">
      <alignment horizontal="left"/>
    </xf>
    <xf numFmtId="0" fontId="10" fillId="0" borderId="1" xfId="0" applyFont="1" applyBorder="1"/>
    <xf numFmtId="169" fontId="0" fillId="0" borderId="0" xfId="9" applyNumberFormat="1" applyFont="1"/>
    <xf numFmtId="169" fontId="0" fillId="0" borderId="0" xfId="9" applyNumberFormat="1" applyFont="1" applyBorder="1"/>
    <xf numFmtId="169" fontId="0" fillId="0" borderId="3" xfId="9" applyNumberFormat="1" applyFont="1" applyBorder="1"/>
    <xf numFmtId="169" fontId="0" fillId="0" borderId="9" xfId="9" applyNumberFormat="1" applyFont="1" applyBorder="1"/>
    <xf numFmtId="169" fontId="0" fillId="0" borderId="5" xfId="9" applyNumberFormat="1" applyFont="1" applyBorder="1"/>
    <xf numFmtId="169" fontId="0" fillId="0" borderId="6" xfId="9" applyNumberFormat="1" applyFont="1" applyBorder="1"/>
    <xf numFmtId="164" fontId="0" fillId="0" borderId="9" xfId="0" applyNumberFormat="1" applyBorder="1"/>
    <xf numFmtId="164" fontId="0" fillId="0" borderId="10" xfId="0" applyNumberFormat="1" applyBorder="1"/>
    <xf numFmtId="169" fontId="0" fillId="0" borderId="10" xfId="9" applyNumberFormat="1" applyFont="1" applyBorder="1"/>
    <xf numFmtId="169" fontId="0" fillId="0" borderId="0" xfId="0" applyNumberFormat="1"/>
    <xf numFmtId="1" fontId="1" fillId="0" borderId="13" xfId="9" applyNumberFormat="1" applyFont="1" applyBorder="1"/>
    <xf numFmtId="1" fontId="1" fillId="0" borderId="12" xfId="9" applyNumberFormat="1" applyFont="1" applyBorder="1"/>
    <xf numFmtId="169" fontId="0" fillId="0" borderId="11" xfId="9" applyNumberFormat="1" applyFont="1" applyBorder="1"/>
    <xf numFmtId="169" fontId="0" fillId="0" borderId="13" xfId="9" applyNumberFormat="1" applyFont="1" applyBorder="1"/>
    <xf numFmtId="169" fontId="0" fillId="0" borderId="12" xfId="9" applyNumberFormat="1" applyFont="1" applyBorder="1"/>
    <xf numFmtId="0" fontId="1" fillId="3" borderId="0" xfId="0" applyFont="1" applyFill="1"/>
    <xf numFmtId="9" fontId="1" fillId="5" borderId="0" xfId="0" applyNumberFormat="1" applyFont="1" applyFill="1" applyAlignment="1">
      <alignment horizontal="center" vertical="center"/>
    </xf>
    <xf numFmtId="9" fontId="0" fillId="0" borderId="0" xfId="8" applyFont="1" applyBorder="1"/>
    <xf numFmtId="3" fontId="0" fillId="0" borderId="13" xfId="0" applyNumberFormat="1" applyBorder="1"/>
    <xf numFmtId="9" fontId="0" fillId="0" borderId="5" xfId="8" applyFont="1" applyBorder="1"/>
    <xf numFmtId="9" fontId="0" fillId="0" borderId="6" xfId="8" applyFont="1" applyBorder="1"/>
    <xf numFmtId="0" fontId="1" fillId="0" borderId="8" xfId="0"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9" fontId="0" fillId="0" borderId="5" xfId="0" applyNumberFormat="1" applyBorder="1"/>
    <xf numFmtId="9" fontId="0" fillId="0" borderId="6" xfId="0" applyNumberFormat="1" applyBorder="1"/>
    <xf numFmtId="1" fontId="0" fillId="0" borderId="3" xfId="0" applyNumberFormat="1" applyBorder="1"/>
    <xf numFmtId="3" fontId="0" fillId="0" borderId="3" xfId="0" applyNumberFormat="1" applyBorder="1" applyAlignment="1">
      <alignment horizontal="right"/>
    </xf>
    <xf numFmtId="9" fontId="0" fillId="0" borderId="0" xfId="8" applyFont="1" applyBorder="1" applyAlignment="1">
      <alignment horizontal="right"/>
    </xf>
    <xf numFmtId="9" fontId="0" fillId="0" borderId="3" xfId="8" applyFont="1" applyBorder="1" applyAlignment="1">
      <alignment horizontal="right"/>
    </xf>
    <xf numFmtId="9" fontId="0" fillId="0" borderId="3" xfId="8" applyFont="1" applyBorder="1"/>
    <xf numFmtId="10" fontId="0" fillId="0" borderId="10" xfId="0" applyNumberFormat="1" applyBorder="1"/>
    <xf numFmtId="168" fontId="0" fillId="0" borderId="5" xfId="0" applyNumberFormat="1" applyBorder="1"/>
    <xf numFmtId="1" fontId="0" fillId="0" borderId="6" xfId="0" applyNumberFormat="1" applyBorder="1"/>
    <xf numFmtId="170" fontId="0" fillId="0" borderId="0" xfId="8" applyNumberFormat="1" applyFont="1" applyFill="1" applyBorder="1"/>
    <xf numFmtId="3" fontId="0" fillId="0" borderId="0" xfId="0" applyNumberFormat="1" applyAlignment="1">
      <alignment horizontal="right"/>
    </xf>
    <xf numFmtId="3" fontId="1" fillId="0" borderId="0" xfId="0" applyNumberFormat="1" applyFont="1"/>
    <xf numFmtId="0" fontId="15" fillId="0" borderId="0" xfId="0" applyFont="1"/>
    <xf numFmtId="0" fontId="15" fillId="0" borderId="9" xfId="0" applyFont="1" applyBorder="1"/>
    <xf numFmtId="0" fontId="15" fillId="0" borderId="0" xfId="0" applyFont="1" applyAlignment="1">
      <alignment horizontal="left"/>
    </xf>
    <xf numFmtId="0" fontId="1" fillId="0" borderId="7" xfId="0" applyFont="1" applyBorder="1" applyAlignment="1">
      <alignment wrapText="1"/>
    </xf>
    <xf numFmtId="0" fontId="11" fillId="0" borderId="2" xfId="0" applyFont="1" applyBorder="1" applyAlignment="1">
      <alignment wrapText="1"/>
    </xf>
    <xf numFmtId="0" fontId="1" fillId="0" borderId="1" xfId="0" applyFont="1" applyBorder="1" applyAlignment="1">
      <alignment wrapText="1"/>
    </xf>
    <xf numFmtId="0" fontId="9" fillId="0" borderId="1" xfId="0" applyFont="1" applyBorder="1" applyAlignment="1">
      <alignment wrapText="1"/>
    </xf>
    <xf numFmtId="0" fontId="9" fillId="0" borderId="2" xfId="0" applyFont="1" applyBorder="1" applyAlignment="1">
      <alignment wrapText="1"/>
    </xf>
    <xf numFmtId="0" fontId="9" fillId="0" borderId="0" xfId="0" applyFont="1" applyAlignment="1">
      <alignment wrapText="1"/>
    </xf>
    <xf numFmtId="0" fontId="0" fillId="0" borderId="0" xfId="0" applyAlignment="1">
      <alignment wrapText="1"/>
    </xf>
    <xf numFmtId="0" fontId="16" fillId="0" borderId="23" xfId="0" applyFont="1" applyBorder="1" applyAlignment="1">
      <alignment horizontal="center" wrapText="1"/>
    </xf>
    <xf numFmtId="0" fontId="16" fillId="0" borderId="23" xfId="0" applyFont="1" applyBorder="1" applyAlignment="1">
      <alignment wrapText="1"/>
    </xf>
    <xf numFmtId="0" fontId="0" fillId="0" borderId="23" xfId="0" applyBorder="1" applyAlignment="1">
      <alignment horizontal="center" wrapText="1"/>
    </xf>
    <xf numFmtId="0" fontId="0" fillId="0" borderId="23" xfId="0" applyBorder="1" applyAlignment="1">
      <alignment wrapText="1"/>
    </xf>
    <xf numFmtId="0" fontId="0" fillId="0" borderId="2" xfId="0" applyBorder="1" applyAlignment="1">
      <alignment wrapText="1"/>
    </xf>
    <xf numFmtId="0" fontId="0" fillId="0" borderId="8" xfId="0" applyBorder="1" applyAlignment="1">
      <alignment wrapText="1"/>
    </xf>
    <xf numFmtId="0" fontId="0" fillId="0" borderId="12" xfId="0" applyBorder="1" applyAlignment="1">
      <alignment wrapText="1"/>
    </xf>
    <xf numFmtId="0" fontId="0" fillId="0" borderId="19"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6" xfId="0" applyBorder="1" applyAlignment="1">
      <alignment wrapText="1"/>
    </xf>
    <xf numFmtId="0" fontId="0" fillId="0" borderId="8" xfId="0" applyBorder="1" applyAlignment="1">
      <alignment vertical="center" wrapText="1"/>
    </xf>
    <xf numFmtId="0" fontId="7" fillId="4" borderId="0" xfId="7" applyFill="1" applyBorder="1" applyAlignment="1">
      <alignment horizontal="left"/>
    </xf>
    <xf numFmtId="0" fontId="12" fillId="4" borderId="20" xfId="0" applyFont="1" applyFill="1" applyBorder="1" applyAlignment="1">
      <alignment horizontal="center" wrapText="1"/>
    </xf>
    <xf numFmtId="0" fontId="12" fillId="4" borderId="21" xfId="0" applyFont="1" applyFill="1" applyBorder="1" applyAlignment="1">
      <alignment horizontal="center" wrapText="1"/>
    </xf>
    <xf numFmtId="0" fontId="12" fillId="4" borderId="22" xfId="0" applyFont="1" applyFill="1" applyBorder="1" applyAlignment="1">
      <alignment horizontal="center" wrapText="1"/>
    </xf>
    <xf numFmtId="0" fontId="0" fillId="4" borderId="14" xfId="0" applyFill="1" applyBorder="1" applyAlignment="1">
      <alignment horizontal="center"/>
    </xf>
    <xf numFmtId="0" fontId="0" fillId="4" borderId="0" xfId="0" applyFill="1" applyAlignment="1">
      <alignment horizontal="center"/>
    </xf>
    <xf numFmtId="0" fontId="0" fillId="4" borderId="15" xfId="0" applyFill="1" applyBorder="1" applyAlignment="1">
      <alignment horizontal="center"/>
    </xf>
    <xf numFmtId="0" fontId="12" fillId="4" borderId="14" xfId="0" applyFont="1" applyFill="1" applyBorder="1" applyAlignment="1">
      <alignment horizontal="center"/>
    </xf>
    <xf numFmtId="0" fontId="12" fillId="4" borderId="0" xfId="0" applyFont="1" applyFill="1" applyAlignment="1">
      <alignment horizontal="center"/>
    </xf>
    <xf numFmtId="0" fontId="12" fillId="4" borderId="15" xfId="0" applyFont="1" applyFill="1" applyBorder="1" applyAlignment="1">
      <alignment horizontal="center"/>
    </xf>
    <xf numFmtId="0" fontId="13" fillId="4" borderId="14" xfId="0" applyFont="1" applyFill="1" applyBorder="1" applyAlignment="1">
      <alignment horizontal="center"/>
    </xf>
    <xf numFmtId="0" fontId="13" fillId="4" borderId="0" xfId="0" applyFont="1" applyFill="1" applyAlignment="1">
      <alignment horizontal="center"/>
    </xf>
    <xf numFmtId="0" fontId="13" fillId="4" borderId="15" xfId="0" applyFont="1" applyFill="1" applyBorder="1" applyAlignment="1">
      <alignment horizontal="center"/>
    </xf>
    <xf numFmtId="0" fontId="1" fillId="2" borderId="0" xfId="0" applyFont="1" applyFill="1" applyAlignment="1">
      <alignment horizontal="center"/>
    </xf>
    <xf numFmtId="0" fontId="1" fillId="3" borderId="0" xfId="0" applyFont="1" applyFill="1" applyAlignment="1">
      <alignment horizontal="center"/>
    </xf>
    <xf numFmtId="0" fontId="0" fillId="0" borderId="8" xfId="0" applyBorder="1" applyAlignment="1">
      <alignment horizontal="center" vertical="center" wrapText="1"/>
    </xf>
    <xf numFmtId="0" fontId="0" fillId="0" borderId="19" xfId="0" applyBorder="1" applyAlignment="1">
      <alignment horizontal="center" vertical="center" wrapText="1"/>
    </xf>
    <xf numFmtId="0" fontId="0" fillId="0" borderId="4" xfId="0" applyBorder="1" applyAlignment="1">
      <alignment horizontal="center" vertical="center" wrapText="1"/>
    </xf>
  </cellXfs>
  <cellStyles count="11">
    <cellStyle name="Comma" xfId="9" builtinId="3"/>
    <cellStyle name="Hyperlink" xfId="7" builtinId="8"/>
    <cellStyle name="Hyperlink 2" xfId="3" xr:uid="{00000000-0005-0000-0000-000001000000}"/>
    <cellStyle name="Normal" xfId="0" builtinId="0"/>
    <cellStyle name="Normal 2" xfId="1" xr:uid="{00000000-0005-0000-0000-000003000000}"/>
    <cellStyle name="Normal 2 2" xfId="4" xr:uid="{00000000-0005-0000-0000-000004000000}"/>
    <cellStyle name="Normal 3" xfId="2" xr:uid="{00000000-0005-0000-0000-000005000000}"/>
    <cellStyle name="Normal 4" xfId="5" xr:uid="{00000000-0005-0000-0000-000006000000}"/>
    <cellStyle name="Normal 4 2" xfId="6" xr:uid="{00000000-0005-0000-0000-000007000000}"/>
    <cellStyle name="Normal 5" xfId="10" xr:uid="{CBDCD889-E8BA-4E6B-8548-C07CFAE012B1}"/>
    <cellStyle name="Percent" xfId="8" builtinId="5"/>
  </cellStyles>
  <dxfs count="0"/>
  <tableStyles count="0" defaultTableStyle="TableStyleMedium9" defaultPivotStyle="PivotStyleLight16"/>
  <colors>
    <mruColors>
      <color rgb="FF5F5F5F"/>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abs.gov.au/statistics/people/population/population-projections-australia/2022-base-2071" TargetMode="External"/><Relationship Id="rId2" Type="http://schemas.openxmlformats.org/officeDocument/2006/relationships/hyperlink" Target="https://www.abs.gov.au/statistics/people/population/population-projections-australia/2022-base-2071" TargetMode="External"/><Relationship Id="rId1" Type="http://schemas.openxmlformats.org/officeDocument/2006/relationships/hyperlink" Target="https://www.abs.gov.au/statistics/people/population/population-projections-australia/2017-base-2066/32220ds01_2017-2066_summary_statistics.xl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pageSetUpPr autoPageBreaks="0"/>
  </sheetPr>
  <dimension ref="B2:W53"/>
  <sheetViews>
    <sheetView topLeftCell="A6" workbookViewId="0">
      <selection activeCell="D9" sqref="D9:G9"/>
    </sheetView>
  </sheetViews>
  <sheetFormatPr defaultRowHeight="14.4" x14ac:dyDescent="0.3"/>
  <cols>
    <col min="1" max="1" width="9.109375" customWidth="1"/>
    <col min="2" max="2" width="1.88671875" customWidth="1"/>
    <col min="3" max="3" width="2.88671875" customWidth="1"/>
    <col min="4" max="4" width="3.44140625" customWidth="1"/>
    <col min="5" max="5" width="5.88671875" customWidth="1"/>
    <col min="6" max="6" width="9.109375" customWidth="1"/>
    <col min="7" max="7" width="10.109375" customWidth="1"/>
    <col min="8" max="10" width="9.109375" customWidth="1"/>
    <col min="11" max="11" width="23.44140625" customWidth="1"/>
    <col min="12" max="12" width="9.109375" customWidth="1"/>
    <col min="13" max="13" width="4.88671875" customWidth="1"/>
    <col min="14" max="14" width="7.88671875" customWidth="1"/>
    <col min="15" max="15" width="0.33203125" customWidth="1"/>
    <col min="17" max="17" width="28.5546875" customWidth="1"/>
  </cols>
  <sheetData>
    <row r="2" spans="2:23" ht="15" thickBot="1" x14ac:dyDescent="0.35"/>
    <row r="3" spans="2:23" ht="42.75" customHeight="1" x14ac:dyDescent="0.35">
      <c r="B3" s="136" t="s">
        <v>256</v>
      </c>
      <c r="C3" s="137"/>
      <c r="D3" s="137"/>
      <c r="E3" s="137"/>
      <c r="F3" s="137"/>
      <c r="G3" s="137"/>
      <c r="H3" s="137"/>
      <c r="I3" s="137"/>
      <c r="J3" s="137"/>
      <c r="K3" s="137"/>
      <c r="L3" s="137"/>
      <c r="M3" s="137"/>
      <c r="N3" s="137"/>
      <c r="O3" s="138"/>
    </row>
    <row r="4" spans="2:23" ht="21.75" customHeight="1" x14ac:dyDescent="0.3">
      <c r="B4" s="139" t="s">
        <v>257</v>
      </c>
      <c r="C4" s="140"/>
      <c r="D4" s="140"/>
      <c r="E4" s="140"/>
      <c r="F4" s="140"/>
      <c r="G4" s="140"/>
      <c r="H4" s="140"/>
      <c r="I4" s="140"/>
      <c r="J4" s="140"/>
      <c r="K4" s="140"/>
      <c r="L4" s="140"/>
      <c r="M4" s="140"/>
      <c r="N4" s="140"/>
      <c r="O4" s="141"/>
      <c r="Q4" t="s">
        <v>244</v>
      </c>
      <c r="W4" t="s">
        <v>242</v>
      </c>
    </row>
    <row r="5" spans="2:23" x14ac:dyDescent="0.3">
      <c r="B5" s="71"/>
      <c r="C5" s="72"/>
      <c r="D5" s="72"/>
      <c r="E5" s="72"/>
      <c r="F5" s="72"/>
      <c r="G5" s="72"/>
      <c r="H5" s="72"/>
      <c r="I5" s="72"/>
      <c r="J5" s="72"/>
      <c r="K5" s="72"/>
      <c r="L5" s="72"/>
      <c r="M5" s="72"/>
      <c r="N5" s="72"/>
      <c r="O5" s="73"/>
      <c r="Q5" s="92" t="s">
        <v>242</v>
      </c>
      <c r="W5" t="s">
        <v>243</v>
      </c>
    </row>
    <row r="6" spans="2:23" ht="20.399999999999999" x14ac:dyDescent="0.35">
      <c r="B6" s="142" t="s">
        <v>255</v>
      </c>
      <c r="C6" s="143"/>
      <c r="D6" s="143"/>
      <c r="E6" s="143"/>
      <c r="F6" s="143"/>
      <c r="G6" s="143"/>
      <c r="H6" s="143"/>
      <c r="I6" s="143"/>
      <c r="J6" s="143"/>
      <c r="K6" s="143"/>
      <c r="L6" s="143"/>
      <c r="M6" s="143"/>
      <c r="N6" s="143"/>
      <c r="O6" s="144"/>
    </row>
    <row r="7" spans="2:23" ht="21" x14ac:dyDescent="0.4">
      <c r="B7" s="145" t="s">
        <v>217</v>
      </c>
      <c r="C7" s="146"/>
      <c r="D7" s="146"/>
      <c r="E7" s="146"/>
      <c r="F7" s="146"/>
      <c r="G7" s="146"/>
      <c r="H7" s="146"/>
      <c r="I7" s="146"/>
      <c r="J7" s="146"/>
      <c r="K7" s="146"/>
      <c r="L7" s="146"/>
      <c r="M7" s="146"/>
      <c r="N7" s="146"/>
      <c r="O7" s="147"/>
    </row>
    <row r="8" spans="2:23" x14ac:dyDescent="0.3">
      <c r="B8" s="57"/>
      <c r="C8" s="58" t="s">
        <v>15</v>
      </c>
      <c r="D8" s="59"/>
      <c r="E8" s="58"/>
      <c r="F8" s="58"/>
      <c r="G8" s="58"/>
      <c r="H8" s="59"/>
      <c r="I8" s="59"/>
      <c r="J8" s="59"/>
      <c r="K8" s="59"/>
      <c r="L8" s="59"/>
      <c r="M8" s="59"/>
      <c r="N8" s="59"/>
      <c r="O8" s="60"/>
    </row>
    <row r="9" spans="2:23" x14ac:dyDescent="0.3">
      <c r="B9" s="57"/>
      <c r="C9" s="59"/>
      <c r="D9" s="135" t="s">
        <v>249</v>
      </c>
      <c r="E9" s="135"/>
      <c r="F9" s="135"/>
      <c r="G9" s="135"/>
      <c r="H9" s="59"/>
      <c r="I9" s="59"/>
      <c r="J9" s="59"/>
      <c r="K9" s="59"/>
      <c r="L9" s="59"/>
      <c r="M9" s="59"/>
      <c r="N9" s="59"/>
      <c r="O9" s="60"/>
    </row>
    <row r="10" spans="2:23" x14ac:dyDescent="0.3">
      <c r="B10" s="57"/>
      <c r="C10" s="59"/>
      <c r="D10" s="61"/>
      <c r="E10" s="62" t="str">
        <f>'AUS All Deaths'!A4</f>
        <v>Table 1: Observed deaths by Sex and Age, Australia</v>
      </c>
      <c r="F10" s="61"/>
      <c r="G10" s="61"/>
      <c r="H10" s="61"/>
      <c r="I10" s="61"/>
      <c r="J10" s="61"/>
      <c r="K10" s="61"/>
      <c r="L10" s="61"/>
      <c r="M10" s="61"/>
      <c r="N10" s="61"/>
      <c r="O10" s="63"/>
    </row>
    <row r="11" spans="2:23" x14ac:dyDescent="0.3">
      <c r="B11" s="57"/>
      <c r="C11" s="59"/>
      <c r="D11" s="61"/>
      <c r="E11" s="62" t="str">
        <f>'AUS All Deaths'!A21</f>
        <v>Table 2: Observed deaths by Remoteness (ASGS-RA), Sex, Age, Australia</v>
      </c>
      <c r="F11" s="61"/>
      <c r="G11" s="61"/>
      <c r="H11" s="61"/>
      <c r="I11" s="61"/>
      <c r="J11" s="61"/>
      <c r="K11" s="61"/>
      <c r="L11" s="61"/>
      <c r="M11" s="61"/>
      <c r="N11" s="61"/>
      <c r="O11" s="63"/>
    </row>
    <row r="12" spans="2:23" x14ac:dyDescent="0.3">
      <c r="B12" s="57"/>
      <c r="C12" s="59"/>
      <c r="D12" s="135" t="s">
        <v>248</v>
      </c>
      <c r="E12" s="135"/>
      <c r="F12" s="135"/>
      <c r="G12" s="135"/>
      <c r="H12" s="135"/>
      <c r="I12" s="135"/>
      <c r="J12" s="135"/>
      <c r="K12" s="135"/>
      <c r="L12" s="61"/>
      <c r="M12" s="61"/>
      <c r="N12" s="61"/>
      <c r="O12" s="63"/>
    </row>
    <row r="13" spans="2:23" x14ac:dyDescent="0.3">
      <c r="B13" s="57"/>
      <c r="C13" s="59"/>
      <c r="D13" s="61"/>
      <c r="E13" s="62" t="str">
        <f>'AUS Observed PC Deaths'!A4</f>
        <v>Table 3: Observed deaths associated with Palliative Care by Sex, Age, Australia</v>
      </c>
      <c r="F13" s="61"/>
      <c r="G13" s="61"/>
      <c r="H13" s="61"/>
      <c r="I13" s="61"/>
      <c r="J13" s="61"/>
      <c r="K13" s="61"/>
      <c r="L13" s="61"/>
      <c r="M13" s="61"/>
      <c r="N13" s="61"/>
      <c r="O13" s="63"/>
    </row>
    <row r="14" spans="2:23" x14ac:dyDescent="0.3">
      <c r="B14" s="57"/>
      <c r="C14" s="59"/>
      <c r="D14" s="61"/>
      <c r="E14" s="62" t="str">
        <f>'AUS Observed PC Deaths'!A21</f>
        <v>Table 4: Observed deaths associated with Palliative Care by Remoteness (ASGS-RA), Sex, Age, Australia</v>
      </c>
      <c r="F14" s="61"/>
      <c r="G14" s="61"/>
      <c r="H14" s="61"/>
      <c r="I14" s="61"/>
      <c r="J14" s="61"/>
      <c r="K14" s="61"/>
      <c r="L14" s="61"/>
      <c r="M14" s="61"/>
      <c r="N14" s="61"/>
      <c r="O14" s="63"/>
    </row>
    <row r="15" spans="2:23" x14ac:dyDescent="0.3">
      <c r="B15" s="57"/>
      <c r="C15" s="59"/>
      <c r="D15" s="61" t="s">
        <v>209</v>
      </c>
      <c r="E15" s="61"/>
      <c r="F15" s="61"/>
      <c r="G15" s="61"/>
      <c r="H15" s="61"/>
      <c r="I15" s="61"/>
      <c r="J15" s="61"/>
      <c r="K15" s="61"/>
      <c r="L15" s="61"/>
      <c r="M15" s="61"/>
      <c r="N15" s="61"/>
      <c r="O15" s="63"/>
    </row>
    <row r="16" spans="2:23" x14ac:dyDescent="0.3">
      <c r="B16" s="57"/>
      <c r="C16" s="59"/>
      <c r="D16" s="61"/>
      <c r="E16" s="62" t="str">
        <f>'AUS Population Projections'!A3</f>
        <v>Table 5: Australian Mortality Projections</v>
      </c>
      <c r="F16" s="61"/>
      <c r="G16" s="61"/>
      <c r="H16" s="61"/>
      <c r="I16" s="61"/>
      <c r="J16" s="61"/>
      <c r="K16" s="61"/>
      <c r="L16" s="61"/>
      <c r="M16" s="61"/>
      <c r="N16" s="61"/>
      <c r="O16" s="63"/>
    </row>
    <row r="17" spans="2:15" x14ac:dyDescent="0.3">
      <c r="B17" s="57"/>
      <c r="C17" s="59"/>
      <c r="D17" s="61"/>
      <c r="E17" s="62" t="str">
        <f>'AUS Population Projections'!A8</f>
        <v>Table 6: Australian Population Projections by Age and Sex</v>
      </c>
      <c r="F17" s="61"/>
      <c r="G17" s="61"/>
      <c r="H17" s="61"/>
      <c r="I17" s="61"/>
      <c r="J17" s="61"/>
      <c r="K17" s="61"/>
      <c r="L17" s="61"/>
      <c r="M17" s="61"/>
      <c r="N17" s="61"/>
      <c r="O17" s="63"/>
    </row>
    <row r="18" spans="2:15" x14ac:dyDescent="0.3">
      <c r="B18" s="57"/>
      <c r="C18" s="59"/>
      <c r="D18" s="61"/>
      <c r="E18" s="62" t="str">
        <f>'AUS Population Projections'!A215</f>
        <v>Table 7: 2022 &amp; 2046 Australian Sex and Age Specific Mortality Rate</v>
      </c>
      <c r="F18" s="61"/>
      <c r="G18" s="61"/>
      <c r="H18" s="61"/>
      <c r="I18" s="61"/>
      <c r="J18" s="61"/>
      <c r="K18" s="61"/>
      <c r="L18" s="61"/>
      <c r="M18" s="61"/>
      <c r="N18" s="61"/>
      <c r="O18" s="63"/>
    </row>
    <row r="19" spans="2:15" x14ac:dyDescent="0.3">
      <c r="B19" s="57"/>
      <c r="C19" s="58" t="s">
        <v>210</v>
      </c>
      <c r="D19" s="61"/>
      <c r="E19" s="62"/>
      <c r="F19" s="61"/>
      <c r="G19" s="61"/>
      <c r="H19" s="61"/>
      <c r="I19" s="61"/>
      <c r="J19" s="61"/>
      <c r="K19" s="61"/>
      <c r="L19" s="61"/>
      <c r="M19" s="61"/>
      <c r="N19" s="61"/>
      <c r="O19" s="63"/>
    </row>
    <row r="20" spans="2:15" x14ac:dyDescent="0.3">
      <c r="B20" s="57"/>
      <c r="C20" s="59"/>
      <c r="D20" s="135" t="s">
        <v>250</v>
      </c>
      <c r="E20" s="135"/>
      <c r="F20" s="135"/>
      <c r="G20" s="135"/>
      <c r="H20" s="135"/>
      <c r="I20" s="61"/>
      <c r="J20" s="61"/>
      <c r="K20" s="61"/>
      <c r="L20" s="61"/>
      <c r="M20" s="61"/>
      <c r="N20" s="61"/>
      <c r="O20" s="63"/>
    </row>
    <row r="21" spans="2:15" x14ac:dyDescent="0.3">
      <c r="B21" s="57"/>
      <c r="C21" s="59"/>
      <c r="D21" s="59"/>
      <c r="E21" s="59" t="str">
        <f>'AUS Mortality Calculations'!A4</f>
        <v>Table 8: Calculated Mortality Projections by Age and Sex - Australia</v>
      </c>
      <c r="F21" s="59"/>
      <c r="G21" s="59"/>
      <c r="H21" s="59"/>
      <c r="I21" s="59"/>
      <c r="J21" s="59"/>
      <c r="K21" s="59"/>
      <c r="L21" s="59"/>
      <c r="M21" s="59"/>
      <c r="N21" s="59"/>
      <c r="O21" s="60"/>
    </row>
    <row r="22" spans="2:15" x14ac:dyDescent="0.3">
      <c r="B22" s="57"/>
      <c r="C22" s="59"/>
      <c r="D22" s="59"/>
      <c r="E22" s="59" t="str">
        <f>'AUS Mortality Calculations'!A210</f>
        <v>Table 9: Calculated Mortality Projections by Age and Sex with adjusted - Australia</v>
      </c>
      <c r="F22" s="59"/>
      <c r="G22" s="59"/>
      <c r="H22" s="59"/>
      <c r="I22" s="59"/>
      <c r="J22" s="58"/>
      <c r="K22" s="58"/>
      <c r="L22" s="58"/>
      <c r="M22" s="58"/>
      <c r="N22" s="58"/>
      <c r="O22" s="64"/>
    </row>
    <row r="23" spans="2:15" x14ac:dyDescent="0.3">
      <c r="B23" s="57"/>
      <c r="C23" s="59"/>
      <c r="D23" s="59"/>
      <c r="E23" s="59" t="str">
        <f>'AUS Mortality Calculations'!A419</f>
        <v>Table 10: Calculated Mortality Projections by Remoteness (ASGS-RA), Age and Sex, Australia</v>
      </c>
      <c r="F23" s="59"/>
      <c r="G23" s="59"/>
      <c r="H23" s="59"/>
      <c r="I23" s="59"/>
      <c r="J23" s="59"/>
      <c r="K23" s="59"/>
      <c r="L23" s="59"/>
      <c r="M23" s="59"/>
      <c r="N23" s="59"/>
      <c r="O23" s="60"/>
    </row>
    <row r="24" spans="2:15" x14ac:dyDescent="0.3">
      <c r="B24" s="57"/>
      <c r="C24" s="59"/>
      <c r="D24" s="135" t="s">
        <v>251</v>
      </c>
      <c r="E24" s="135"/>
      <c r="F24" s="135"/>
      <c r="G24" s="135"/>
      <c r="H24" s="59"/>
      <c r="I24" s="59"/>
      <c r="J24" s="59"/>
      <c r="K24" s="59"/>
      <c r="L24" s="59"/>
      <c r="M24" s="59"/>
      <c r="N24" s="59"/>
      <c r="O24" s="60"/>
    </row>
    <row r="25" spans="2:15" x14ac:dyDescent="0.3">
      <c r="B25" s="57"/>
      <c r="C25" s="59"/>
      <c r="D25" s="59"/>
      <c r="E25" s="59" t="str">
        <f>'AUS Mortality Projections'!A3</f>
        <v>Table 11: Mortality Projections by Sex and Age group</v>
      </c>
      <c r="F25" s="59"/>
      <c r="G25" s="59"/>
      <c r="H25" s="59"/>
      <c r="I25" s="59"/>
      <c r="J25" s="59"/>
      <c r="K25" s="59"/>
      <c r="L25" s="59"/>
      <c r="M25" s="59"/>
      <c r="N25" s="59"/>
      <c r="O25" s="60"/>
    </row>
    <row r="26" spans="2:15" x14ac:dyDescent="0.3">
      <c r="B26" s="57"/>
      <c r="C26" s="59"/>
      <c r="D26" s="59"/>
      <c r="E26" s="59" t="str">
        <f>'AUS Mortality Projections'!A19</f>
        <v>Table 12: Mortality Projections by Remoteness (ASGS-RA), Sex and Age group</v>
      </c>
      <c r="F26" s="59"/>
      <c r="G26" s="59"/>
      <c r="H26" s="59"/>
      <c r="I26" s="59"/>
      <c r="J26" s="59"/>
      <c r="K26" s="59"/>
      <c r="L26" s="59"/>
      <c r="M26" s="59"/>
      <c r="N26" s="59"/>
      <c r="O26" s="60"/>
    </row>
    <row r="27" spans="2:15" x14ac:dyDescent="0.3">
      <c r="B27" s="57"/>
      <c r="C27" s="59"/>
      <c r="D27" s="135" t="s">
        <v>253</v>
      </c>
      <c r="E27" s="135"/>
      <c r="F27" s="135"/>
      <c r="G27" s="135"/>
      <c r="H27" s="135"/>
      <c r="I27" s="135"/>
      <c r="J27" s="59"/>
      <c r="K27" s="59"/>
      <c r="L27" s="59"/>
      <c r="M27" s="59"/>
      <c r="N27" s="59"/>
      <c r="O27" s="60"/>
    </row>
    <row r="28" spans="2:15" ht="15.45" customHeight="1" x14ac:dyDescent="0.3">
      <c r="B28" s="57"/>
      <c r="C28" s="59"/>
      <c r="D28" s="59"/>
      <c r="E28" s="59" t="str">
        <f>'Method 1'!B8</f>
        <v>Table 13: Palliative Care Need in Australia, Method 1</v>
      </c>
      <c r="F28" s="59"/>
      <c r="G28" s="59"/>
      <c r="H28" s="59"/>
      <c r="I28" s="59"/>
      <c r="J28" s="59"/>
      <c r="K28" s="59"/>
      <c r="L28" s="59"/>
      <c r="M28" s="59"/>
      <c r="N28" s="59"/>
      <c r="O28" s="60"/>
    </row>
    <row r="29" spans="2:15" x14ac:dyDescent="0.3">
      <c r="B29" s="57"/>
      <c r="C29" s="59"/>
      <c r="D29" s="135" t="s">
        <v>212</v>
      </c>
      <c r="E29" s="135"/>
      <c r="F29" s="135"/>
      <c r="G29" s="135"/>
      <c r="H29" s="135"/>
      <c r="I29" s="135"/>
      <c r="J29" s="135"/>
      <c r="K29" s="59"/>
      <c r="L29" s="59"/>
      <c r="M29" s="59"/>
      <c r="N29" s="59"/>
      <c r="O29" s="60"/>
    </row>
    <row r="30" spans="2:15" x14ac:dyDescent="0.3">
      <c r="B30" s="57"/>
      <c r="C30" s="59"/>
      <c r="D30" s="59"/>
      <c r="E30" s="59" t="str">
        <f>'Method 2A'!B6</f>
        <v>Table 14: Palliative Care Need in Australia, Method 2A</v>
      </c>
      <c r="F30" s="59"/>
      <c r="G30" s="59"/>
      <c r="H30" s="59"/>
      <c r="I30" s="59"/>
      <c r="J30" s="59"/>
      <c r="K30" s="59"/>
      <c r="L30" s="59"/>
      <c r="M30" s="59"/>
      <c r="N30" s="59"/>
      <c r="O30" s="60"/>
    </row>
    <row r="31" spans="2:15" x14ac:dyDescent="0.3">
      <c r="B31" s="57"/>
      <c r="C31" s="59"/>
      <c r="D31" s="135" t="s">
        <v>211</v>
      </c>
      <c r="E31" s="135"/>
      <c r="F31" s="135"/>
      <c r="G31" s="135"/>
      <c r="H31" s="135"/>
      <c r="I31" s="135"/>
      <c r="J31" s="135"/>
      <c r="K31" s="59"/>
      <c r="L31" s="59"/>
      <c r="M31" s="59"/>
      <c r="N31" s="59"/>
      <c r="O31" s="60"/>
    </row>
    <row r="32" spans="2:15" x14ac:dyDescent="0.3">
      <c r="B32" s="57"/>
      <c r="C32" s="59"/>
      <c r="D32" s="59"/>
      <c r="E32" s="59" t="str">
        <f>'Method 2B'!B5</f>
        <v>Table 15: Palliative care need in Australia by Sex, Age, Method 2B</v>
      </c>
      <c r="F32" s="59"/>
      <c r="G32" s="59"/>
      <c r="H32" s="59"/>
      <c r="I32" s="59"/>
      <c r="J32" s="59"/>
      <c r="K32" s="59"/>
      <c r="L32" s="59"/>
      <c r="M32" s="59"/>
      <c r="N32" s="59"/>
      <c r="O32" s="60"/>
    </row>
    <row r="33" spans="2:15" x14ac:dyDescent="0.3">
      <c r="B33" s="57"/>
      <c r="C33" s="58" t="s">
        <v>254</v>
      </c>
      <c r="D33" s="59"/>
      <c r="E33" s="59"/>
      <c r="F33" s="59"/>
      <c r="G33" s="59"/>
      <c r="H33" s="59"/>
      <c r="I33" s="59"/>
      <c r="J33" s="59"/>
      <c r="K33" s="59"/>
      <c r="L33" s="59"/>
      <c r="M33" s="59"/>
      <c r="N33" s="59"/>
      <c r="O33" s="60"/>
    </row>
    <row r="34" spans="2:15" x14ac:dyDescent="0.3">
      <c r="B34" s="57"/>
      <c r="C34" s="58"/>
      <c r="D34" s="61" t="s">
        <v>300</v>
      </c>
      <c r="E34" s="61"/>
      <c r="F34" s="59"/>
      <c r="G34" s="59"/>
      <c r="H34" s="59"/>
      <c r="I34" s="59"/>
      <c r="J34" s="59"/>
      <c r="K34" s="59"/>
      <c r="L34" s="59"/>
      <c r="M34" s="59"/>
      <c r="N34" s="59"/>
      <c r="O34" s="60"/>
    </row>
    <row r="35" spans="2:15" x14ac:dyDescent="0.3">
      <c r="B35" s="57"/>
      <c r="C35" s="58"/>
      <c r="D35" s="59"/>
      <c r="E35" s="59" t="str">
        <f>'Sub group analyses'!B5</f>
        <v>Table 16: Palliative care need by Remoteness (ASGS-RA), Sex, Age in Australia, Method 2B</v>
      </c>
      <c r="F35" s="59"/>
      <c r="G35" s="59"/>
      <c r="H35" s="59"/>
      <c r="I35" s="59"/>
      <c r="J35" s="59"/>
      <c r="K35" s="59"/>
      <c r="L35" s="59"/>
      <c r="M35" s="59"/>
      <c r="N35" s="59"/>
      <c r="O35" s="60"/>
    </row>
    <row r="36" spans="2:15" x14ac:dyDescent="0.3">
      <c r="B36" s="57"/>
      <c r="C36" s="59"/>
      <c r="D36" s="135" t="s">
        <v>10</v>
      </c>
      <c r="E36" s="135"/>
      <c r="F36" s="59"/>
      <c r="G36" s="59"/>
      <c r="H36" s="59"/>
      <c r="I36" s="59"/>
      <c r="J36" s="74"/>
      <c r="K36" s="74"/>
      <c r="L36" s="74"/>
      <c r="M36" s="74"/>
      <c r="N36" s="74"/>
      <c r="O36" s="65"/>
    </row>
    <row r="37" spans="2:15" x14ac:dyDescent="0.3">
      <c r="B37" s="57"/>
      <c r="C37" s="59"/>
      <c r="D37" s="59"/>
      <c r="E37" s="59" t="str">
        <f>Cancer!B5</f>
        <v>Table 17: Cancer deaths by Sex, Age, Method 2B, Australia</v>
      </c>
      <c r="F37" s="59"/>
      <c r="G37" s="59"/>
      <c r="H37" s="59"/>
      <c r="I37" s="59"/>
      <c r="J37" s="59"/>
      <c r="K37" s="59"/>
      <c r="L37" s="59"/>
      <c r="M37" s="59"/>
      <c r="N37" s="59"/>
      <c r="O37" s="60"/>
    </row>
    <row r="38" spans="2:15" x14ac:dyDescent="0.3">
      <c r="B38" s="57"/>
      <c r="C38" s="59"/>
      <c r="D38" s="135" t="s">
        <v>11</v>
      </c>
      <c r="E38" s="135"/>
      <c r="F38" s="135"/>
      <c r="G38" s="58"/>
      <c r="H38" s="58"/>
      <c r="I38" s="58"/>
      <c r="J38" s="59"/>
      <c r="K38" s="59"/>
      <c r="L38" s="59"/>
      <c r="M38" s="59"/>
      <c r="N38" s="59"/>
      <c r="O38" s="60"/>
    </row>
    <row r="39" spans="2:15" x14ac:dyDescent="0.3">
      <c r="B39" s="57"/>
      <c r="C39" s="59"/>
      <c r="D39" s="61"/>
      <c r="E39" s="62" t="str">
        <f>'Organ Failure'!B5</f>
        <v>Table 18: Organ failure deaths by Sex, Age, Method 2B, Australia</v>
      </c>
      <c r="F39" s="61"/>
      <c r="G39" s="61"/>
      <c r="H39" s="61"/>
      <c r="I39" s="61"/>
      <c r="J39" s="59"/>
      <c r="K39" s="59"/>
      <c r="L39" s="59"/>
      <c r="M39" s="59"/>
      <c r="N39" s="59"/>
      <c r="O39" s="60"/>
    </row>
    <row r="40" spans="2:15" x14ac:dyDescent="0.3">
      <c r="B40" s="57"/>
      <c r="C40" s="59"/>
      <c r="D40" s="135" t="s">
        <v>12</v>
      </c>
      <c r="E40" s="135"/>
      <c r="F40" s="135"/>
      <c r="G40" s="66"/>
      <c r="H40" s="66"/>
      <c r="I40" s="66"/>
      <c r="J40" s="59"/>
      <c r="K40" s="59"/>
      <c r="L40" s="59"/>
      <c r="M40" s="59"/>
      <c r="N40" s="59"/>
      <c r="O40" s="60"/>
    </row>
    <row r="41" spans="2:15" x14ac:dyDescent="0.3">
      <c r="B41" s="57"/>
      <c r="C41" s="59"/>
      <c r="D41" s="66"/>
      <c r="E41" s="66" t="str">
        <f>Dementia!B5</f>
        <v>Table 19: Dementia deaths by Sex, Age, Method 2B, Australia</v>
      </c>
      <c r="F41" s="66"/>
      <c r="G41" s="66"/>
      <c r="H41" s="66"/>
      <c r="I41" s="66"/>
      <c r="J41" s="59"/>
      <c r="K41" s="59"/>
      <c r="L41" s="59"/>
      <c r="M41" s="59"/>
      <c r="N41" s="59"/>
      <c r="O41" s="60"/>
    </row>
    <row r="42" spans="2:15" x14ac:dyDescent="0.3">
      <c r="B42" s="57"/>
      <c r="C42" s="59"/>
      <c r="D42" s="135" t="s">
        <v>206</v>
      </c>
      <c r="E42" s="135"/>
      <c r="F42" s="135"/>
      <c r="G42" s="135"/>
      <c r="H42" s="61"/>
      <c r="I42" s="61"/>
      <c r="J42" s="59"/>
      <c r="K42" s="59"/>
      <c r="L42" s="59"/>
      <c r="M42" s="59"/>
      <c r="N42" s="59"/>
      <c r="O42" s="60"/>
    </row>
    <row r="43" spans="2:15" x14ac:dyDescent="0.3">
      <c r="B43" s="57"/>
      <c r="C43" s="59"/>
      <c r="D43" s="59"/>
      <c r="E43" s="59" t="str">
        <f>'Other PC deaths'!B5</f>
        <v>Table 20: Other Palliative Care Deaths, Method 2B, Australia</v>
      </c>
      <c r="F43" s="59"/>
      <c r="G43" s="59"/>
      <c r="H43" s="59"/>
      <c r="I43" s="59"/>
      <c r="J43" s="59"/>
      <c r="K43" s="59"/>
      <c r="L43" s="59"/>
      <c r="M43" s="59"/>
      <c r="N43" s="59"/>
      <c r="O43" s="60"/>
    </row>
    <row r="44" spans="2:15" x14ac:dyDescent="0.3">
      <c r="B44" s="57"/>
      <c r="C44" s="58" t="s">
        <v>219</v>
      </c>
      <c r="D44" s="58"/>
      <c r="E44" s="58"/>
      <c r="F44" s="58"/>
      <c r="G44" s="58"/>
      <c r="H44" s="58"/>
      <c r="I44" s="58"/>
      <c r="J44" s="59"/>
      <c r="K44" s="59"/>
      <c r="L44" s="59"/>
      <c r="M44" s="59"/>
      <c r="N44" s="59"/>
      <c r="O44" s="60"/>
    </row>
    <row r="45" spans="2:15" x14ac:dyDescent="0.3">
      <c r="B45" s="57"/>
      <c r="C45" s="59"/>
      <c r="D45" s="135" t="s">
        <v>218</v>
      </c>
      <c r="E45" s="135"/>
      <c r="F45" s="135"/>
      <c r="G45" s="135"/>
      <c r="H45" s="135"/>
      <c r="I45" s="135"/>
      <c r="J45" s="135"/>
      <c r="K45" s="59"/>
      <c r="L45" s="59"/>
      <c r="M45" s="59"/>
      <c r="N45" s="59"/>
      <c r="O45" s="60"/>
    </row>
    <row r="46" spans="2:15" x14ac:dyDescent="0.3">
      <c r="B46" s="57"/>
      <c r="C46" s="59"/>
      <c r="D46" s="59"/>
      <c r="E46" s="59" t="str">
        <f>'PC Conditions'!A3</f>
        <v>Table 21: Conditions and ICD-10 codes associated with palliative care need</v>
      </c>
      <c r="F46" s="59"/>
      <c r="G46" s="59"/>
      <c r="H46" s="59"/>
      <c r="I46" s="59"/>
      <c r="J46" s="59"/>
      <c r="K46" s="59"/>
      <c r="L46" s="59"/>
      <c r="M46" s="59"/>
      <c r="N46" s="59"/>
      <c r="O46" s="60"/>
    </row>
    <row r="47" spans="2:15" x14ac:dyDescent="0.3">
      <c r="B47" s="57"/>
      <c r="C47" s="59"/>
      <c r="D47" s="59"/>
      <c r="E47" s="59"/>
      <c r="F47" s="59"/>
      <c r="G47" s="59"/>
      <c r="H47" s="59"/>
      <c r="I47" s="59"/>
      <c r="J47" s="59"/>
      <c r="K47" s="59"/>
      <c r="L47" s="59"/>
      <c r="M47" s="59"/>
      <c r="N47" s="59"/>
      <c r="O47" s="60"/>
    </row>
    <row r="48" spans="2:15" x14ac:dyDescent="0.3">
      <c r="B48" s="57"/>
      <c r="C48" s="58" t="s">
        <v>16</v>
      </c>
      <c r="D48" s="58"/>
      <c r="E48" s="58"/>
      <c r="F48" s="58"/>
      <c r="G48" s="61"/>
      <c r="H48" s="61"/>
      <c r="I48" s="61"/>
      <c r="J48" s="59"/>
      <c r="K48" s="59"/>
      <c r="L48" s="59"/>
      <c r="M48" s="59"/>
      <c r="N48" s="59"/>
      <c r="O48" s="60"/>
    </row>
    <row r="49" spans="2:15" x14ac:dyDescent="0.3">
      <c r="B49" s="57"/>
      <c r="C49" s="59"/>
      <c r="D49" s="59" t="s">
        <v>215</v>
      </c>
      <c r="E49" s="59"/>
      <c r="F49" s="59" t="s">
        <v>216</v>
      </c>
      <c r="G49" s="59"/>
      <c r="H49" s="59"/>
      <c r="I49" s="59"/>
      <c r="J49" s="59"/>
      <c r="K49" s="59"/>
      <c r="L49" s="59"/>
      <c r="M49" s="59"/>
      <c r="N49" s="59"/>
      <c r="O49" s="60"/>
    </row>
    <row r="50" spans="2:15" x14ac:dyDescent="0.3">
      <c r="B50" s="57"/>
      <c r="C50" s="59"/>
      <c r="D50" s="59" t="s">
        <v>213</v>
      </c>
      <c r="E50" s="59"/>
      <c r="F50" s="59" t="s">
        <v>214</v>
      </c>
      <c r="G50" s="61"/>
      <c r="H50" s="61"/>
      <c r="I50" s="61"/>
      <c r="J50" s="59"/>
      <c r="K50" s="59"/>
      <c r="L50" s="59"/>
      <c r="M50" s="59"/>
      <c r="N50" s="59"/>
      <c r="O50" s="60"/>
    </row>
    <row r="51" spans="2:15" ht="15" thickBot="1" x14ac:dyDescent="0.35">
      <c r="B51" s="67"/>
      <c r="C51" s="68"/>
      <c r="D51" s="68" t="s">
        <v>220</v>
      </c>
      <c r="E51" s="68"/>
      <c r="F51" s="68" t="s">
        <v>221</v>
      </c>
      <c r="G51" s="69"/>
      <c r="H51" s="69"/>
      <c r="I51" s="69"/>
      <c r="J51" s="68"/>
      <c r="K51" s="68"/>
      <c r="L51" s="68"/>
      <c r="M51" s="68"/>
      <c r="N51" s="68"/>
      <c r="O51" s="70"/>
    </row>
    <row r="53" spans="2:15" x14ac:dyDescent="0.3">
      <c r="D53" s="36"/>
      <c r="E53" s="36"/>
      <c r="F53" s="36"/>
      <c r="G53" s="36"/>
      <c r="H53" s="36"/>
      <c r="I53" s="36"/>
    </row>
  </sheetData>
  <mergeCells count="16">
    <mergeCell ref="D27:I27"/>
    <mergeCell ref="D29:J29"/>
    <mergeCell ref="D45:J45"/>
    <mergeCell ref="D31:J31"/>
    <mergeCell ref="D36:E36"/>
    <mergeCell ref="D38:F38"/>
    <mergeCell ref="D42:G42"/>
    <mergeCell ref="D40:F40"/>
    <mergeCell ref="D12:K12"/>
    <mergeCell ref="D24:G24"/>
    <mergeCell ref="D20:H20"/>
    <mergeCell ref="B3:O3"/>
    <mergeCell ref="B4:O4"/>
    <mergeCell ref="B6:O6"/>
    <mergeCell ref="B7:O7"/>
    <mergeCell ref="D9:G9"/>
  </mergeCells>
  <dataValidations count="1">
    <dataValidation type="list" allowBlank="1" showInputMessage="1" showErrorMessage="1" sqref="Q5" xr:uid="{E4D1B1A8-3451-4728-9E96-C7B04754CC7F}">
      <formula1>$W$6:$W$7</formula1>
    </dataValidation>
  </dataValidations>
  <hyperlinks>
    <hyperlink ref="D12" location="'Observed PC Deaths'!A1" display="Observed Deaths Associated with Palliative Care - provided by AIHW" xr:uid="{569E723D-11BA-44F2-AB6E-DA81431F6E2C}"/>
    <hyperlink ref="D15" location="'AUS Population Projections'!A1" display="Australian Population Projections - provided by the ABS" xr:uid="{0F20B3C1-8682-4955-9154-D592642FAD0A}"/>
    <hyperlink ref="D20" location="'Mortality Calculations'!A1" display="Interim Mortality Calculations" xr:uid="{DA8BBE5D-9E5C-4E25-9F47-5E8BE0BD283C}"/>
    <hyperlink ref="D24" location="'Mortality Projections'!A1" display="Mortality Projections" xr:uid="{A4D6D117-BD17-496E-882B-13575314F113}"/>
    <hyperlink ref="D27" location="'Method 1'!A1" display="Method 1 - 0.75 proportion of all deaths" xr:uid="{6251B860-AC4D-4ECE-AE13-6CF3EB4342F1}"/>
    <hyperlink ref="D29" location="'Method 2A'!A1" display="Method 2B - main underlying cause, constant proportion" xr:uid="{55ECD905-9E0A-4BE9-9EF6-E91BEF1CC79C}"/>
    <hyperlink ref="D31" location="'Method 2B'!A1" display="Method 2B - main underlying cause, mean annual change" xr:uid="{A975F01E-A55A-4593-9383-CF00EAA11B21}"/>
    <hyperlink ref="D36" location="Cancer!A1" display="Cancer" xr:uid="{60CFB676-40A0-465A-9105-111BB7ED529B}"/>
    <hyperlink ref="D38" location="'Organ Failure'!A1" display="Organ Failure" xr:uid="{F48792D0-D62F-4126-B7A5-7E33EA40F5C3}"/>
    <hyperlink ref="D40" location="Dementia!A1" display="Dementia" xr:uid="{EDE8D7E7-3FF2-4817-A102-3578E6925B18}"/>
    <hyperlink ref="D42" location="'Other PC deaths'!A1" display="Other Palliative Care Deaths" xr:uid="{D7F28397-05E1-41BD-A428-6C47EDB237B9}"/>
    <hyperlink ref="D45:G45" location="'PC Diseases'!A1" display="Palliative Care Conditions" xr:uid="{F53959F2-3868-423D-A103-EC19529B207D}"/>
    <hyperlink ref="D9:G9" location="'AUS All Deaths'!A1" display="Australia, All Deaths" xr:uid="{E6E30A23-8847-4383-83DD-D51E0479ECB1}"/>
    <hyperlink ref="D34" location="'Sub group analyses'!A1" display="Remoteness and Region of Birth" xr:uid="{2E0E9149-E312-4F17-A238-F6B8AFD95A4B}"/>
    <hyperlink ref="D12:K12" location="'AUS Observed PC Deaths'!A1" display="Australia, Observed Deaths Associated with Palliative Care - provided by AIHW" xr:uid="{49F65766-6F01-45B8-AB99-33F319017B2E}"/>
    <hyperlink ref="D45:J45" location="'PC Conditions'!A1" display="Palliative Care Conditions - sourced from external study" xr:uid="{528FBFEF-6EEF-46DE-A86D-C546CDD2B877}"/>
    <hyperlink ref="D24:G24" location="'AUS Mortality Projections'!A1" display="Australia, Mortality Projections" xr:uid="{E9FC1582-E0AC-4391-B5F7-10E37C29AA65}"/>
    <hyperlink ref="D20:H20" location="'AUS Mortality Calculations'!A1" display="Australia, Interim Mortality Calculations" xr:uid="{7B9EE32D-A804-45CE-8880-450A9789C368}"/>
  </hyperlinks>
  <pageMargins left="0.7" right="0.7" top="0.75" bottom="0.75" header="0.3" footer="0.3"/>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F9F16-38AD-46DB-9AD5-78EC4F54E2C2}">
  <sheetPr>
    <tabColor rgb="FFFFC000"/>
    <pageSetUpPr autoPageBreaks="0"/>
  </sheetPr>
  <dimension ref="A1:AH90"/>
  <sheetViews>
    <sheetView workbookViewId="0"/>
  </sheetViews>
  <sheetFormatPr defaultRowHeight="14.4" x14ac:dyDescent="0.3"/>
  <cols>
    <col min="1" max="1" width="1.44140625" customWidth="1"/>
    <col min="2" max="2" width="47" customWidth="1"/>
    <col min="3" max="3" width="9.88671875" customWidth="1"/>
    <col min="4" max="12" width="9.109375" customWidth="1"/>
    <col min="13" max="13" width="10.109375" customWidth="1"/>
    <col min="14" max="32" width="9.5546875" bestFit="1" customWidth="1"/>
  </cols>
  <sheetData>
    <row r="1" spans="1:34" ht="20.399999999999999" x14ac:dyDescent="0.35">
      <c r="A1" s="44" t="s">
        <v>7</v>
      </c>
    </row>
    <row r="2" spans="1:34" ht="15.75" customHeight="1" x14ac:dyDescent="0.3">
      <c r="O2">
        <v>1</v>
      </c>
      <c r="P2">
        <v>2</v>
      </c>
      <c r="Q2">
        <v>3</v>
      </c>
      <c r="R2">
        <v>4</v>
      </c>
      <c r="S2">
        <v>5</v>
      </c>
      <c r="T2">
        <v>6</v>
      </c>
      <c r="U2">
        <v>7</v>
      </c>
      <c r="V2">
        <v>8</v>
      </c>
      <c r="W2">
        <v>9</v>
      </c>
      <c r="X2">
        <v>10</v>
      </c>
      <c r="Y2">
        <v>11</v>
      </c>
      <c r="Z2">
        <v>12</v>
      </c>
      <c r="AA2">
        <v>13</v>
      </c>
      <c r="AB2">
        <v>14</v>
      </c>
      <c r="AC2">
        <v>15</v>
      </c>
      <c r="AD2">
        <v>16</v>
      </c>
      <c r="AE2">
        <v>17</v>
      </c>
      <c r="AF2">
        <v>18</v>
      </c>
      <c r="AG2">
        <v>19</v>
      </c>
      <c r="AH2">
        <v>20</v>
      </c>
    </row>
    <row r="3" spans="1:34" x14ac:dyDescent="0.3">
      <c r="C3" s="148" t="s">
        <v>222</v>
      </c>
      <c r="D3" s="148"/>
      <c r="E3" s="148"/>
      <c r="F3" s="148"/>
      <c r="G3" s="148"/>
      <c r="H3" s="148"/>
      <c r="I3" s="148"/>
      <c r="J3" s="148"/>
      <c r="K3" s="148"/>
      <c r="L3" s="148"/>
      <c r="M3" s="148"/>
      <c r="N3" s="148"/>
      <c r="O3" s="149" t="s">
        <v>0</v>
      </c>
      <c r="P3" s="149"/>
      <c r="Q3" s="149"/>
      <c r="R3" s="149"/>
      <c r="S3" s="149"/>
      <c r="T3" s="149"/>
      <c r="U3" s="149"/>
      <c r="V3" s="149"/>
      <c r="W3" s="149"/>
      <c r="X3" s="149"/>
      <c r="Y3" s="149"/>
      <c r="Z3" s="149"/>
      <c r="AA3" s="149"/>
      <c r="AB3" s="149"/>
      <c r="AC3" s="149"/>
      <c r="AD3" s="149"/>
      <c r="AE3" s="149"/>
      <c r="AF3" s="149"/>
      <c r="AG3" s="149"/>
      <c r="AH3" s="149"/>
    </row>
    <row r="4" spans="1:34" x14ac:dyDescent="0.3">
      <c r="B4" s="2"/>
      <c r="C4" s="2">
        <v>2011</v>
      </c>
      <c r="D4" s="2">
        <v>2012</v>
      </c>
      <c r="E4" s="2">
        <v>2013</v>
      </c>
      <c r="F4" s="2">
        <v>2014</v>
      </c>
      <c r="G4" s="2">
        <v>2015</v>
      </c>
      <c r="H4" s="2">
        <v>2016</v>
      </c>
      <c r="I4" s="2">
        <v>2017</v>
      </c>
      <c r="J4" s="2">
        <v>2018</v>
      </c>
      <c r="K4" s="2">
        <v>2019</v>
      </c>
      <c r="L4" s="2">
        <v>2020</v>
      </c>
      <c r="M4" s="2">
        <v>2021</v>
      </c>
      <c r="N4" s="2">
        <v>2022</v>
      </c>
      <c r="O4" s="2">
        <v>2023</v>
      </c>
      <c r="P4" s="2">
        <v>2024</v>
      </c>
      <c r="Q4" s="2">
        <v>2025</v>
      </c>
      <c r="R4" s="2">
        <v>2026</v>
      </c>
      <c r="S4" s="2">
        <v>2027</v>
      </c>
      <c r="T4" s="2">
        <v>2028</v>
      </c>
      <c r="U4" s="2">
        <v>2029</v>
      </c>
      <c r="V4" s="2">
        <v>2030</v>
      </c>
      <c r="W4" s="2">
        <v>2031</v>
      </c>
      <c r="X4" s="2">
        <v>2032</v>
      </c>
      <c r="Y4" s="2">
        <v>2033</v>
      </c>
      <c r="Z4" s="2">
        <v>2034</v>
      </c>
      <c r="AA4" s="2">
        <v>2035</v>
      </c>
      <c r="AB4" s="2">
        <v>2036</v>
      </c>
      <c r="AC4" s="2">
        <v>2037</v>
      </c>
      <c r="AD4" s="2">
        <v>2038</v>
      </c>
      <c r="AE4" s="2">
        <v>2039</v>
      </c>
      <c r="AF4" s="2">
        <v>2040</v>
      </c>
      <c r="AG4" s="2">
        <v>2041</v>
      </c>
      <c r="AH4" s="2">
        <v>2042</v>
      </c>
    </row>
    <row r="5" spans="1:34" x14ac:dyDescent="0.3">
      <c r="B5" s="113" t="s">
        <v>271</v>
      </c>
    </row>
    <row r="6" spans="1:34" x14ac:dyDescent="0.3">
      <c r="B6" s="21" t="s">
        <v>34</v>
      </c>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6"/>
    </row>
    <row r="7" spans="1:34" x14ac:dyDescent="0.3">
      <c r="B7" s="19" t="s">
        <v>39</v>
      </c>
      <c r="AH7" s="14"/>
    </row>
    <row r="8" spans="1:34" x14ac:dyDescent="0.3">
      <c r="B8" s="13" t="s">
        <v>80</v>
      </c>
      <c r="C8" s="1">
        <f>'AUS Observed PC Deaths'!C25</f>
        <v>661</v>
      </c>
      <c r="D8" s="1">
        <f>'AUS Observed PC Deaths'!D25</f>
        <v>621</v>
      </c>
      <c r="E8" s="1">
        <f>'AUS Observed PC Deaths'!E25</f>
        <v>645</v>
      </c>
      <c r="F8" s="1">
        <f>'AUS Observed PC Deaths'!F25</f>
        <v>650</v>
      </c>
      <c r="G8" s="1">
        <f>'AUS Observed PC Deaths'!G25</f>
        <v>669</v>
      </c>
      <c r="H8" s="1">
        <f>'AUS Observed PC Deaths'!H25</f>
        <v>655</v>
      </c>
      <c r="I8" s="1">
        <f>'AUS Observed PC Deaths'!I25</f>
        <v>654</v>
      </c>
      <c r="J8" s="1">
        <f>'AUS Observed PC Deaths'!J25</f>
        <v>620</v>
      </c>
      <c r="K8" s="1">
        <f>'AUS Observed PC Deaths'!K25</f>
        <v>659</v>
      </c>
      <c r="L8" s="1">
        <f>'AUS Observed PC Deaths'!L25</f>
        <v>612</v>
      </c>
      <c r="M8" s="1">
        <f>'AUS Observed PC Deaths'!M25</f>
        <v>641</v>
      </c>
      <c r="N8" s="1">
        <f>'AUS Observed PC Deaths'!N25</f>
        <v>650</v>
      </c>
      <c r="O8" s="1">
        <f>(($N8/'AUS All Deaths'!$N25)+((($N8/'AUS All Deaths'!$N25)-('Sub group analyses'!$C8/'AUS All Deaths'!$C25))/COUNT($C$4:$N$4))*'Sub group analyses'!O$2)*'AUS Mortality Projections'!C22</f>
        <v>598.75456332296005</v>
      </c>
      <c r="P8" s="1">
        <f>(($N8/'AUS All Deaths'!$N25)+((($N8/'AUS All Deaths'!$N25)-('Sub group analyses'!$C8/'AUS All Deaths'!$C25))/COUNT($C$4:$N$4))*'Sub group analyses'!P$2)*'AUS Mortality Projections'!D22</f>
        <v>595.11465475674913</v>
      </c>
      <c r="Q8" s="1">
        <f>(($N8/'AUS All Deaths'!$N25)+((($N8/'AUS All Deaths'!$N25)-('Sub group analyses'!$C8/'AUS All Deaths'!$C25))/COUNT($C$4:$N$4))*'Sub group analyses'!Q$2)*'AUS Mortality Projections'!E22</f>
        <v>591.21598864182477</v>
      </c>
      <c r="R8" s="1">
        <f>(($N8/'AUS All Deaths'!$N25)+((($N8/'AUS All Deaths'!$N25)-('Sub group analyses'!$C8/'AUS All Deaths'!$C25))/COUNT($C$4:$N$4))*'Sub group analyses'!R$2)*'AUS Mortality Projections'!F22</f>
        <v>583.67277090967946</v>
      </c>
      <c r="S8" s="1">
        <f>(($N8/'AUS All Deaths'!$N25)+((($N8/'AUS All Deaths'!$N25)-('Sub group analyses'!$C8/'AUS All Deaths'!$C25))/COUNT($C$4:$N$4))*'Sub group analyses'!S$2)*'AUS Mortality Projections'!G22</f>
        <v>582.70810532498058</v>
      </c>
      <c r="T8" s="1">
        <f>(($N8/'AUS All Deaths'!$N25)+((($N8/'AUS All Deaths'!$N25)-('Sub group analyses'!$C8/'AUS All Deaths'!$C25))/COUNT($C$4:$N$4))*'Sub group analyses'!T$2)*'AUS Mortality Projections'!H22</f>
        <v>581.51315569724477</v>
      </c>
      <c r="U8" s="1">
        <f>(($N8/'AUS All Deaths'!$N25)+((($N8/'AUS All Deaths'!$N25)-('Sub group analyses'!$C8/'AUS All Deaths'!$C25))/COUNT($C$4:$N$4))*'Sub group analyses'!U$2)*'AUS Mortality Projections'!I22</f>
        <v>580.15071140664554</v>
      </c>
      <c r="V8" s="1">
        <f>(($N8/'AUS All Deaths'!$N25)+((($N8/'AUS All Deaths'!$N25)-('Sub group analyses'!$C8/'AUS All Deaths'!$C25))/COUNT($C$4:$N$4))*'Sub group analyses'!V$2)*'AUS Mortality Projections'!J22</f>
        <v>578.57857532540356</v>
      </c>
      <c r="W8" s="1">
        <f>(($N8/'AUS All Deaths'!$N25)+((($N8/'AUS All Deaths'!$N25)-('Sub group analyses'!$C8/'AUS All Deaths'!$C25))/COUNT($C$4:$N$4))*'Sub group analyses'!W$2)*'AUS Mortality Projections'!K22</f>
        <v>576.55685800017795</v>
      </c>
      <c r="X8" s="1">
        <f>(($N8/'AUS All Deaths'!$N25)+((($N8/'AUS All Deaths'!$N25)-('Sub group analyses'!$C8/'AUS All Deaths'!$C25))/COUNT($C$4:$N$4))*'Sub group analyses'!X$2)*'AUS Mortality Projections'!L22</f>
        <v>575.80305007539221</v>
      </c>
      <c r="Y8" s="1">
        <f>(($N8/'AUS All Deaths'!$N25)+((($N8/'AUS All Deaths'!$N25)-('Sub group analyses'!$C8/'AUS All Deaths'!$C25))/COUNT($C$4:$N$4))*'Sub group analyses'!Y$2)*'AUS Mortality Projections'!M22</f>
        <v>574.46256358042581</v>
      </c>
      <c r="Z8" s="1">
        <f>(($N8/'AUS All Deaths'!$N25)+((($N8/'AUS All Deaths'!$N25)-('Sub group analyses'!$C8/'AUS All Deaths'!$C25))/COUNT($C$4:$N$4))*'Sub group analyses'!Z$2)*'AUS Mortality Projections'!N22</f>
        <v>572.49317606446402</v>
      </c>
      <c r="AA8" s="1">
        <f>(($N8/'AUS All Deaths'!$N25)+((($N8/'AUS All Deaths'!$N25)-('Sub group analyses'!$C8/'AUS All Deaths'!$C25))/COUNT($C$4:$N$4))*'Sub group analyses'!AA$2)*'AUS Mortality Projections'!O22</f>
        <v>569.78392977878616</v>
      </c>
      <c r="AB8" s="1">
        <f>(($N8/'AUS All Deaths'!$N25)+((($N8/'AUS All Deaths'!$N25)-('Sub group analyses'!$C8/'AUS All Deaths'!$C25))/COUNT($C$4:$N$4))*'Sub group analyses'!AB$2)*'AUS Mortality Projections'!P22</f>
        <v>566.11871945072699</v>
      </c>
      <c r="AC8" s="1">
        <f>(($N8/'AUS All Deaths'!$N25)+((($N8/'AUS All Deaths'!$N25)-('Sub group analyses'!$C8/'AUS All Deaths'!$C25))/COUNT($C$4:$N$4))*'Sub group analyses'!AC$2)*'AUS Mortality Projections'!Q22</f>
        <v>562.08898684932501</v>
      </c>
      <c r="AD8" s="1">
        <f>(($N8/'AUS All Deaths'!$N25)+((($N8/'AUS All Deaths'!$N25)-('Sub group analyses'!$C8/'AUS All Deaths'!$C25))/COUNT($C$4:$N$4))*'Sub group analyses'!AD$2)*'AUS Mortality Projections'!R22</f>
        <v>557.01005193390972</v>
      </c>
      <c r="AE8" s="1">
        <f>(($N8/'AUS All Deaths'!$N25)+((($N8/'AUS All Deaths'!$N25)-('Sub group analyses'!$C8/'AUS All Deaths'!$C25))/COUNT($C$4:$N$4))*'Sub group analyses'!AE$2)*'AUS Mortality Projections'!S22</f>
        <v>550.76825182091932</v>
      </c>
      <c r="AF8" s="1">
        <f>(($N8/'AUS All Deaths'!$N25)+((($N8/'AUS All Deaths'!$N25)-('Sub group analyses'!$C8/'AUS All Deaths'!$C25))/COUNT($C$4:$N$4))*'Sub group analyses'!AF$2)*'AUS Mortality Projections'!T22</f>
        <v>543.43929629779052</v>
      </c>
      <c r="AG8" s="1">
        <f>(($N8/'AUS All Deaths'!$N25)+((($N8/'AUS All Deaths'!$N25)-('Sub group analyses'!$C8/'AUS All Deaths'!$C25))/COUNT($C$4:$N$4))*'Sub group analyses'!AG$2)*'AUS Mortality Projections'!U22</f>
        <v>535.01392930275154</v>
      </c>
      <c r="AH8" s="6">
        <f>(($N8/'AUS All Deaths'!$N25)+((($N8/'AUS All Deaths'!$N25)-('Sub group analyses'!$C8/'AUS All Deaths'!$C25))/COUNT($C$4:$N$4))*'Sub group analyses'!AH$2)*'AUS Mortality Projections'!V22</f>
        <v>525.46894643024677</v>
      </c>
    </row>
    <row r="9" spans="1:34" x14ac:dyDescent="0.3">
      <c r="B9" s="13" t="s">
        <v>81</v>
      </c>
      <c r="C9" s="1">
        <f>'AUS Observed PC Deaths'!C26</f>
        <v>3839</v>
      </c>
      <c r="D9" s="1">
        <f>'AUS Observed PC Deaths'!D26</f>
        <v>3715</v>
      </c>
      <c r="E9" s="1">
        <f>'AUS Observed PC Deaths'!E26</f>
        <v>3847</v>
      </c>
      <c r="F9" s="1">
        <f>'AUS Observed PC Deaths'!F26</f>
        <v>3811</v>
      </c>
      <c r="G9" s="1">
        <f>'AUS Observed PC Deaths'!G26</f>
        <v>3857</v>
      </c>
      <c r="H9" s="1">
        <f>'AUS Observed PC Deaths'!H26</f>
        <v>3834</v>
      </c>
      <c r="I9" s="1">
        <f>'AUS Observed PC Deaths'!I26</f>
        <v>3742</v>
      </c>
      <c r="J9" s="1">
        <f>'AUS Observed PC Deaths'!J26</f>
        <v>3932</v>
      </c>
      <c r="K9" s="1">
        <f>'AUS Observed PC Deaths'!K26</f>
        <v>3873</v>
      </c>
      <c r="L9" s="1">
        <f>'AUS Observed PC Deaths'!L26</f>
        <v>3846</v>
      </c>
      <c r="M9" s="1">
        <f>'AUS Observed PC Deaths'!M26</f>
        <v>3773</v>
      </c>
      <c r="N9" s="1">
        <f>'AUS Observed PC Deaths'!N26</f>
        <v>3888</v>
      </c>
      <c r="O9" s="1">
        <f>(($N9/'AUS All Deaths'!$N26)+((($N9/'AUS All Deaths'!$N26)-('Sub group analyses'!$C9/'AUS All Deaths'!$C26))/COUNT($C$4:$N$4))*'Sub group analyses'!O$2)*'AUS Mortality Projections'!C23</f>
        <v>3594.4627806223343</v>
      </c>
      <c r="P9" s="1">
        <f>(($N9/'AUS All Deaths'!$N26)+((($N9/'AUS All Deaths'!$N26)-('Sub group analyses'!$C9/'AUS All Deaths'!$C26))/COUNT($C$4:$N$4))*'Sub group analyses'!P$2)*'AUS Mortality Projections'!D23</f>
        <v>3586.1584328747217</v>
      </c>
      <c r="Q9" s="1">
        <f>(($N9/'AUS All Deaths'!$N26)+((($N9/'AUS All Deaths'!$N26)-('Sub group analyses'!$C9/'AUS All Deaths'!$C26))/COUNT($C$4:$N$4))*'Sub group analyses'!Q$2)*'AUS Mortality Projections'!E23</f>
        <v>3576.7976474196571</v>
      </c>
      <c r="R9" s="1">
        <f>(($N9/'AUS All Deaths'!$N26)+((($N9/'AUS All Deaths'!$N26)-('Sub group analyses'!$C9/'AUS All Deaths'!$C26))/COUNT($C$4:$N$4))*'Sub group analyses'!R$2)*'AUS Mortality Projections'!F23</f>
        <v>3545.8252074004195</v>
      </c>
      <c r="S9" s="1">
        <f>(($N9/'AUS All Deaths'!$N26)+((($N9/'AUS All Deaths'!$N26)-('Sub group analyses'!$C9/'AUS All Deaths'!$C26))/COUNT($C$4:$N$4))*'Sub group analyses'!S$2)*'AUS Mortality Projections'!G23</f>
        <v>3555.3628714473139</v>
      </c>
      <c r="T9" s="1">
        <f>(($N9/'AUS All Deaths'!$N26)+((($N9/'AUS All Deaths'!$N26)-('Sub group analyses'!$C9/'AUS All Deaths'!$C26))/COUNT($C$4:$N$4))*'Sub group analyses'!T$2)*'AUS Mortality Projections'!H23</f>
        <v>3564.2493328937076</v>
      </c>
      <c r="U9" s="1">
        <f>(($N9/'AUS All Deaths'!$N26)+((($N9/'AUS All Deaths'!$N26)-('Sub group analyses'!$C9/'AUS All Deaths'!$C26))/COUNT($C$4:$N$4))*'Sub group analyses'!U$2)*'AUS Mortality Projections'!I23</f>
        <v>3572.9053931500639</v>
      </c>
      <c r="V9" s="1">
        <f>(($N9/'AUS All Deaths'!$N26)+((($N9/'AUS All Deaths'!$N26)-('Sub group analyses'!$C9/'AUS All Deaths'!$C26))/COUNT($C$4:$N$4))*'Sub group analyses'!V$2)*'AUS Mortality Projections'!J23</f>
        <v>3581.1127398987987</v>
      </c>
      <c r="W9" s="1">
        <f>(($N9/'AUS All Deaths'!$N26)+((($N9/'AUS All Deaths'!$N26)-('Sub group analyses'!$C9/'AUS All Deaths'!$C26))/COUNT($C$4:$N$4))*'Sub group analyses'!W$2)*'AUS Mortality Projections'!K23</f>
        <v>3587.4214058625894</v>
      </c>
      <c r="X9" s="1">
        <f>(($N9/'AUS All Deaths'!$N26)+((($N9/'AUS All Deaths'!$N26)-('Sub group analyses'!$C9/'AUS All Deaths'!$C26))/COUNT($C$4:$N$4))*'Sub group analyses'!X$2)*'AUS Mortality Projections'!L23</f>
        <v>3602.5988888108409</v>
      </c>
      <c r="Y9" s="1">
        <f>(($N9/'AUS All Deaths'!$N26)+((($N9/'AUS All Deaths'!$N26)-('Sub group analyses'!$C9/'AUS All Deaths'!$C26))/COUNT($C$4:$N$4))*'Sub group analyses'!Y$2)*'AUS Mortality Projections'!M23</f>
        <v>3615.1853676597102</v>
      </c>
      <c r="Z9" s="1">
        <f>(($N9/'AUS All Deaths'!$N26)+((($N9/'AUS All Deaths'!$N26)-('Sub group analyses'!$C9/'AUS All Deaths'!$C26))/COUNT($C$4:$N$4))*'Sub group analyses'!Z$2)*'AUS Mortality Projections'!N23</f>
        <v>3624.9337351325134</v>
      </c>
      <c r="AA9" s="1">
        <f>(($N9/'AUS All Deaths'!$N26)+((($N9/'AUS All Deaths'!$N26)-('Sub group analyses'!$C9/'AUS All Deaths'!$C26))/COUNT($C$4:$N$4))*'Sub group analyses'!AA$2)*'AUS Mortality Projections'!O23</f>
        <v>3631.1531075244493</v>
      </c>
      <c r="AB9" s="1">
        <f>(($N9/'AUS All Deaths'!$N26)+((($N9/'AUS All Deaths'!$N26)-('Sub group analyses'!$C9/'AUS All Deaths'!$C26))/COUNT($C$4:$N$4))*'Sub group analyses'!AB$2)*'AUS Mortality Projections'!P23</f>
        <v>3632.4592637603632</v>
      </c>
      <c r="AC9" s="1">
        <f>(($N9/'AUS All Deaths'!$N26)+((($N9/'AUS All Deaths'!$N26)-('Sub group analyses'!$C9/'AUS All Deaths'!$C26))/COUNT($C$4:$N$4))*'Sub group analyses'!AC$2)*'AUS Mortality Projections'!Q23</f>
        <v>3632.6457910994718</v>
      </c>
      <c r="AD9" s="1">
        <f>(($N9/'AUS All Deaths'!$N26)+((($N9/'AUS All Deaths'!$N26)-('Sub group analyses'!$C9/'AUS All Deaths'!$C26))/COUNT($C$4:$N$4))*'Sub group analyses'!AD$2)*'AUS Mortality Projections'!R23</f>
        <v>3627.3075283778294</v>
      </c>
      <c r="AE9" s="1">
        <f>(($N9/'AUS All Deaths'!$N26)+((($N9/'AUS All Deaths'!$N26)-('Sub group analyses'!$C9/'AUS All Deaths'!$C26))/COUNT($C$4:$N$4))*'Sub group analyses'!AE$2)*'AUS Mortality Projections'!S23</f>
        <v>3615.6493058861984</v>
      </c>
      <c r="AF9" s="1">
        <f>(($N9/'AUS All Deaths'!$N26)+((($N9/'AUS All Deaths'!$N26)-('Sub group analyses'!$C9/'AUS All Deaths'!$C26))/COUNT($C$4:$N$4))*'Sub group analyses'!AF$2)*'AUS Mortality Projections'!T23</f>
        <v>3598.0958105254658</v>
      </c>
      <c r="AG9" s="1">
        <f>(($N9/'AUS All Deaths'!$N26)+((($N9/'AUS All Deaths'!$N26)-('Sub group analyses'!$C9/'AUS All Deaths'!$C26))/COUNT($C$4:$N$4))*'Sub group analyses'!AG$2)*'AUS Mortality Projections'!U23</f>
        <v>3574.5097564085436</v>
      </c>
      <c r="AH9" s="6">
        <f>(($N9/'AUS All Deaths'!$N26)+((($N9/'AUS All Deaths'!$N26)-('Sub group analyses'!$C9/'AUS All Deaths'!$C26))/COUNT($C$4:$N$4))*'Sub group analyses'!AH$2)*'AUS Mortality Projections'!V23</f>
        <v>3544.6446621386726</v>
      </c>
    </row>
    <row r="10" spans="1:34" x14ac:dyDescent="0.3">
      <c r="B10" s="13" t="s">
        <v>82</v>
      </c>
      <c r="C10" s="1">
        <f>'AUS Observed PC Deaths'!C27</f>
        <v>4322</v>
      </c>
      <c r="D10" s="1">
        <f>'AUS Observed PC Deaths'!D27</f>
        <v>4353</v>
      </c>
      <c r="E10" s="1">
        <f>'AUS Observed PC Deaths'!E27</f>
        <v>4445</v>
      </c>
      <c r="F10" s="1">
        <f>'AUS Observed PC Deaths'!F27</f>
        <v>4696</v>
      </c>
      <c r="G10" s="1">
        <f>'AUS Observed PC Deaths'!G27</f>
        <v>4849</v>
      </c>
      <c r="H10" s="1">
        <f>'AUS Observed PC Deaths'!H27</f>
        <v>4713</v>
      </c>
      <c r="I10" s="1">
        <f>'AUS Observed PC Deaths'!I27</f>
        <v>5087</v>
      </c>
      <c r="J10" s="1">
        <f>'AUS Observed PC Deaths'!J27</f>
        <v>5057</v>
      </c>
      <c r="K10" s="1">
        <f>'AUS Observed PC Deaths'!K27</f>
        <v>5334</v>
      </c>
      <c r="L10" s="1">
        <f>'AUS Observed PC Deaths'!L27</f>
        <v>5122</v>
      </c>
      <c r="M10" s="1">
        <f>'AUS Observed PC Deaths'!M27</f>
        <v>5316</v>
      </c>
      <c r="N10" s="1">
        <f>'AUS Observed PC Deaths'!N27</f>
        <v>5452</v>
      </c>
      <c r="O10" s="1">
        <f>(($N10/'AUS All Deaths'!$N27)+((($N10/'AUS All Deaths'!$N27)-('Sub group analyses'!$C10/'AUS All Deaths'!$C27))/COUNT($C$4:$N$4))*'Sub group analyses'!O$2)*'AUS Mortality Projections'!C24</f>
        <v>5147.201869346578</v>
      </c>
      <c r="P10" s="1">
        <f>(($N10/'AUS All Deaths'!$N27)+((($N10/'AUS All Deaths'!$N27)-('Sub group analyses'!$C10/'AUS All Deaths'!$C27))/COUNT($C$4:$N$4))*'Sub group analyses'!P$2)*'AUS Mortality Projections'!D24</f>
        <v>5245.3324792926533</v>
      </c>
      <c r="Q10" s="1">
        <f>(($N10/'AUS All Deaths'!$N27)+((($N10/'AUS All Deaths'!$N27)-('Sub group analyses'!$C10/'AUS All Deaths'!$C27))/COUNT($C$4:$N$4))*'Sub group analyses'!Q$2)*'AUS Mortality Projections'!E24</f>
        <v>5344.9799048473642</v>
      </c>
      <c r="R10" s="1">
        <f>(($N10/'AUS All Deaths'!$N27)+((($N10/'AUS All Deaths'!$N27)-('Sub group analyses'!$C10/'AUS All Deaths'!$C27))/COUNT($C$4:$N$4))*'Sub group analyses'!R$2)*'AUS Mortality Projections'!F24</f>
        <v>5414.7976244656502</v>
      </c>
      <c r="S10" s="1">
        <f>(($N10/'AUS All Deaths'!$N27)+((($N10/'AUS All Deaths'!$N27)-('Sub group analyses'!$C10/'AUS All Deaths'!$C27))/COUNT($C$4:$N$4))*'Sub group analyses'!S$2)*'AUS Mortality Projections'!G24</f>
        <v>5549.7120327936882</v>
      </c>
      <c r="T10" s="1">
        <f>(($N10/'AUS All Deaths'!$N27)+((($N10/'AUS All Deaths'!$N27)-('Sub group analyses'!$C10/'AUS All Deaths'!$C27))/COUNT($C$4:$N$4))*'Sub group analyses'!T$2)*'AUS Mortality Projections'!H24</f>
        <v>5688.3736889180609</v>
      </c>
      <c r="U10" s="1">
        <f>(($N10/'AUS All Deaths'!$N27)+((($N10/'AUS All Deaths'!$N27)-('Sub group analyses'!$C10/'AUS All Deaths'!$C27))/COUNT($C$4:$N$4))*'Sub group analyses'!U$2)*'AUS Mortality Projections'!I24</f>
        <v>5831.639421465341</v>
      </c>
      <c r="V10" s="1">
        <f>(($N10/'AUS All Deaths'!$N27)+((($N10/'AUS All Deaths'!$N27)-('Sub group analyses'!$C10/'AUS All Deaths'!$C27))/COUNT($C$4:$N$4))*'Sub group analyses'!V$2)*'AUS Mortality Projections'!J24</f>
        <v>5979.3730194882419</v>
      </c>
      <c r="W10" s="1">
        <f>(($N10/'AUS All Deaths'!$N27)+((($N10/'AUS All Deaths'!$N27)-('Sub group analyses'!$C10/'AUS All Deaths'!$C27))/COUNT($C$4:$N$4))*'Sub group analyses'!W$2)*'AUS Mortality Projections'!K24</f>
        <v>6129.3152213316589</v>
      </c>
      <c r="X10" s="1">
        <f>(($N10/'AUS All Deaths'!$N27)+((($N10/'AUS All Deaths'!$N27)-('Sub group analyses'!$C10/'AUS All Deaths'!$C27))/COUNT($C$4:$N$4))*'Sub group analyses'!X$2)*'AUS Mortality Projections'!L24</f>
        <v>6300.3541508836597</v>
      </c>
      <c r="Y10" s="1">
        <f>(($N10/'AUS All Deaths'!$N27)+((($N10/'AUS All Deaths'!$N27)-('Sub group analyses'!$C10/'AUS All Deaths'!$C27))/COUNT($C$4:$N$4))*'Sub group analyses'!Y$2)*'AUS Mortality Projections'!M24</f>
        <v>6473.3795411264073</v>
      </c>
      <c r="Z10" s="1">
        <f>(($N10/'AUS All Deaths'!$N27)+((($N10/'AUS All Deaths'!$N27)-('Sub group analyses'!$C10/'AUS All Deaths'!$C27))/COUNT($C$4:$N$4))*'Sub group analyses'!Z$2)*'AUS Mortality Projections'!N24</f>
        <v>6647.9625665317262</v>
      </c>
      <c r="AA10" s="1">
        <f>(($N10/'AUS All Deaths'!$N27)+((($N10/'AUS All Deaths'!$N27)-('Sub group analyses'!$C10/'AUS All Deaths'!$C27))/COUNT($C$4:$N$4))*'Sub group analyses'!AA$2)*'AUS Mortality Projections'!O24</f>
        <v>6822.7962124717078</v>
      </c>
      <c r="AB10" s="1">
        <f>(($N10/'AUS All Deaths'!$N27)+((($N10/'AUS All Deaths'!$N27)-('Sub group analyses'!$C10/'AUS All Deaths'!$C27))/COUNT($C$4:$N$4))*'Sub group analyses'!AB$2)*'AUS Mortality Projections'!P24</f>
        <v>6995.106528623719</v>
      </c>
      <c r="AC10" s="1">
        <f>(($N10/'AUS All Deaths'!$N27)+((($N10/'AUS All Deaths'!$N27)-('Sub group analyses'!$C10/'AUS All Deaths'!$C27))/COUNT($C$4:$N$4))*'Sub group analyses'!AC$2)*'AUS Mortality Projections'!Q24</f>
        <v>7172.0625779781531</v>
      </c>
      <c r="AD10" s="1">
        <f>(($N10/'AUS All Deaths'!$N27)+((($N10/'AUS All Deaths'!$N27)-('Sub group analyses'!$C10/'AUS All Deaths'!$C27))/COUNT($C$4:$N$4))*'Sub group analyses'!AD$2)*'AUS Mortality Projections'!R24</f>
        <v>7344.9711802569745</v>
      </c>
      <c r="AE10" s="1">
        <f>(($N10/'AUS All Deaths'!$N27)+((($N10/'AUS All Deaths'!$N27)-('Sub group analyses'!$C10/'AUS All Deaths'!$C27))/COUNT($C$4:$N$4))*'Sub group analyses'!AE$2)*'AUS Mortality Projections'!S24</f>
        <v>7511.7278573267449</v>
      </c>
      <c r="AF10" s="1">
        <f>(($N10/'AUS All Deaths'!$N27)+((($N10/'AUS All Deaths'!$N27)-('Sub group analyses'!$C10/'AUS All Deaths'!$C27))/COUNT($C$4:$N$4))*'Sub group analyses'!AF$2)*'AUS Mortality Projections'!T24</f>
        <v>7672.6147409185623</v>
      </c>
      <c r="AG10" s="1">
        <f>(($N10/'AUS All Deaths'!$N27)+((($N10/'AUS All Deaths'!$N27)-('Sub group analyses'!$C10/'AUS All Deaths'!$C27))/COUNT($C$4:$N$4))*'Sub group analyses'!AG$2)*'AUS Mortality Projections'!U24</f>
        <v>7826.7251047097388</v>
      </c>
      <c r="AH10" s="6">
        <f>(($N10/'AUS All Deaths'!$N27)+((($N10/'AUS All Deaths'!$N27)-('Sub group analyses'!$C10/'AUS All Deaths'!$C27))/COUNT($C$4:$N$4))*'Sub group analyses'!AH$2)*'AUS Mortality Projections'!V24</f>
        <v>7972.8187815558567</v>
      </c>
    </row>
    <row r="11" spans="1:34" x14ac:dyDescent="0.3">
      <c r="B11" s="13" t="s">
        <v>83</v>
      </c>
      <c r="C11" s="1">
        <f>'AUS Observed PC Deaths'!C28</f>
        <v>9308</v>
      </c>
      <c r="D11" s="1">
        <f>'AUS Observed PC Deaths'!D28</f>
        <v>9140</v>
      </c>
      <c r="E11" s="1">
        <f>'AUS Observed PC Deaths'!E28</f>
        <v>9156</v>
      </c>
      <c r="F11" s="1">
        <f>'AUS Observed PC Deaths'!F28</f>
        <v>9180</v>
      </c>
      <c r="G11" s="1">
        <f>'AUS Observed PC Deaths'!G28</f>
        <v>9184</v>
      </c>
      <c r="H11" s="1">
        <f>'AUS Observed PC Deaths'!H28</f>
        <v>9074</v>
      </c>
      <c r="I11" s="1">
        <f>'AUS Observed PC Deaths'!I28</f>
        <v>9082</v>
      </c>
      <c r="J11" s="1">
        <f>'AUS Observed PC Deaths'!J28</f>
        <v>8999</v>
      </c>
      <c r="K11" s="1">
        <f>'AUS Observed PC Deaths'!K28</f>
        <v>9273</v>
      </c>
      <c r="L11" s="1">
        <f>'AUS Observed PC Deaths'!L28</f>
        <v>9026</v>
      </c>
      <c r="M11" s="1">
        <f>'AUS Observed PC Deaths'!M28</f>
        <v>9615</v>
      </c>
      <c r="N11" s="1">
        <f>'AUS Observed PC Deaths'!N28</f>
        <v>10396</v>
      </c>
      <c r="O11" s="1">
        <f>(($N11/'AUS All Deaths'!$N28)+((($N11/'AUS All Deaths'!$N28)-('Sub group analyses'!$C11/'AUS All Deaths'!$C28))/COUNT($C$4:$N$4))*'Sub group analyses'!O$2)*'AUS Mortality Projections'!C25</f>
        <v>9705.3952301084973</v>
      </c>
      <c r="P11" s="1">
        <f>(($N11/'AUS All Deaths'!$N28)+((($N11/'AUS All Deaths'!$N28)-('Sub group analyses'!$C11/'AUS All Deaths'!$C28))/COUNT($C$4:$N$4))*'Sub group analyses'!P$2)*'AUS Mortality Projections'!D25</f>
        <v>9779.8751215356187</v>
      </c>
      <c r="Q11" s="1">
        <f>(($N11/'AUS All Deaths'!$N28)+((($N11/'AUS All Deaths'!$N28)-('Sub group analyses'!$C11/'AUS All Deaths'!$C28))/COUNT($C$4:$N$4))*'Sub group analyses'!Q$2)*'AUS Mortality Projections'!E25</f>
        <v>9853.9629573792517</v>
      </c>
      <c r="R11" s="1">
        <f>(($N11/'AUS All Deaths'!$N28)+((($N11/'AUS All Deaths'!$N28)-('Sub group analyses'!$C11/'AUS All Deaths'!$C28))/COUNT($C$4:$N$4))*'Sub group analyses'!R$2)*'AUS Mortality Projections'!F25</f>
        <v>9870.463922768271</v>
      </c>
      <c r="S11" s="1">
        <f>(($N11/'AUS All Deaths'!$N28)+((($N11/'AUS All Deaths'!$N28)-('Sub group analyses'!$C11/'AUS All Deaths'!$C28))/COUNT($C$4:$N$4))*'Sub group analyses'!S$2)*'AUS Mortality Projections'!G25</f>
        <v>10002.344800698018</v>
      </c>
      <c r="T11" s="1">
        <f>(($N11/'AUS All Deaths'!$N28)+((($N11/'AUS All Deaths'!$N28)-('Sub group analyses'!$C11/'AUS All Deaths'!$C28))/COUNT($C$4:$N$4))*'Sub group analyses'!T$2)*'AUS Mortality Projections'!H25</f>
        <v>10136.32894449187</v>
      </c>
      <c r="U11" s="1">
        <f>(($N11/'AUS All Deaths'!$N28)+((($N11/'AUS All Deaths'!$N28)-('Sub group analyses'!$C11/'AUS All Deaths'!$C28))/COUNT($C$4:$N$4))*'Sub group analyses'!U$2)*'AUS Mortality Projections'!I25</f>
        <v>10273.755419734254</v>
      </c>
      <c r="V11" s="1">
        <f>(($N11/'AUS All Deaths'!$N28)+((($N11/'AUS All Deaths'!$N28)-('Sub group analyses'!$C11/'AUS All Deaths'!$C28))/COUNT($C$4:$N$4))*'Sub group analyses'!V$2)*'AUS Mortality Projections'!J25</f>
        <v>10414.16784145672</v>
      </c>
      <c r="W11" s="1">
        <f>(($N11/'AUS All Deaths'!$N28)+((($N11/'AUS All Deaths'!$N28)-('Sub group analyses'!$C11/'AUS All Deaths'!$C28))/COUNT($C$4:$N$4))*'Sub group analyses'!W$2)*'AUS Mortality Projections'!K25</f>
        <v>10553.468778656066</v>
      </c>
      <c r="X11" s="1">
        <f>(($N11/'AUS All Deaths'!$N28)+((($N11/'AUS All Deaths'!$N28)-('Sub group analyses'!$C11/'AUS All Deaths'!$C28))/COUNT($C$4:$N$4))*'Sub group analyses'!X$2)*'AUS Mortality Projections'!L25</f>
        <v>10723.737020799383</v>
      </c>
      <c r="Y11" s="1">
        <f>(($N11/'AUS All Deaths'!$N28)+((($N11/'AUS All Deaths'!$N28)-('Sub group analyses'!$C11/'AUS All Deaths'!$C28))/COUNT($C$4:$N$4))*'Sub group analyses'!Y$2)*'AUS Mortality Projections'!M25</f>
        <v>10891.641575389251</v>
      </c>
      <c r="Z11" s="1">
        <f>(($N11/'AUS All Deaths'!$N28)+((($N11/'AUS All Deaths'!$N28)-('Sub group analyses'!$C11/'AUS All Deaths'!$C28))/COUNT($C$4:$N$4))*'Sub group analyses'!Z$2)*'AUS Mortality Projections'!N25</f>
        <v>11056.42302941597</v>
      </c>
      <c r="AA11" s="1">
        <f>(($N11/'AUS All Deaths'!$N28)+((($N11/'AUS All Deaths'!$N28)-('Sub group analyses'!$C11/'AUS All Deaths'!$C28))/COUNT($C$4:$N$4))*'Sub group analyses'!AA$2)*'AUS Mortality Projections'!O25</f>
        <v>11215.912074330283</v>
      </c>
      <c r="AB11" s="1">
        <f>(($N11/'AUS All Deaths'!$N28)+((($N11/'AUS All Deaths'!$N28)-('Sub group analyses'!$C11/'AUS All Deaths'!$C28))/COUNT($C$4:$N$4))*'Sub group analyses'!AB$2)*'AUS Mortality Projections'!P25</f>
        <v>11365.656040733546</v>
      </c>
      <c r="AC11" s="1">
        <f>(($N11/'AUS All Deaths'!$N28)+((($N11/'AUS All Deaths'!$N28)-('Sub group analyses'!$C11/'AUS All Deaths'!$C28))/COUNT($C$4:$N$4))*'Sub group analyses'!AC$2)*'AUS Mortality Projections'!Q25</f>
        <v>11517.378628497616</v>
      </c>
      <c r="AD11" s="1">
        <f>(($N11/'AUS All Deaths'!$N28)+((($N11/'AUS All Deaths'!$N28)-('Sub group analyses'!$C11/'AUS All Deaths'!$C28))/COUNT($C$4:$N$4))*'Sub group analyses'!AD$2)*'AUS Mortality Projections'!R25</f>
        <v>11657.086827422556</v>
      </c>
      <c r="AE11" s="1">
        <f>(($N11/'AUS All Deaths'!$N28)+((($N11/'AUS All Deaths'!$N28)-('Sub group analyses'!$C11/'AUS All Deaths'!$C28))/COUNT($C$4:$N$4))*'Sub group analyses'!AE$2)*'AUS Mortality Projections'!S25</f>
        <v>11781.772737999521</v>
      </c>
      <c r="AF11" s="1">
        <f>(($N11/'AUS All Deaths'!$N28)+((($N11/'AUS All Deaths'!$N28)-('Sub group analyses'!$C11/'AUS All Deaths'!$C28))/COUNT($C$4:$N$4))*'Sub group analyses'!AF$2)*'AUS Mortality Projections'!T25</f>
        <v>11892.278595925371</v>
      </c>
      <c r="AG11" s="1">
        <f>(($N11/'AUS All Deaths'!$N28)+((($N11/'AUS All Deaths'!$N28)-('Sub group analyses'!$C11/'AUS All Deaths'!$C28))/COUNT($C$4:$N$4))*'Sub group analyses'!AG$2)*'AUS Mortality Projections'!U25</f>
        <v>11987.598667486849</v>
      </c>
      <c r="AH11" s="6">
        <f>(($N11/'AUS All Deaths'!$N28)+((($N11/'AUS All Deaths'!$N28)-('Sub group analyses'!$C11/'AUS All Deaths'!$C28))/COUNT($C$4:$N$4))*'Sub group analyses'!AH$2)*'AUS Mortality Projections'!V25</f>
        <v>12066.282558117648</v>
      </c>
    </row>
    <row r="12" spans="1:34" x14ac:dyDescent="0.3">
      <c r="B12" s="13" t="s">
        <v>84</v>
      </c>
      <c r="C12" s="1">
        <f>'AUS Observed PC Deaths'!C29</f>
        <v>17679</v>
      </c>
      <c r="D12" s="1">
        <f>'AUS Observed PC Deaths'!D29</f>
        <v>17842</v>
      </c>
      <c r="E12" s="1">
        <f>'AUS Observed PC Deaths'!E29</f>
        <v>18129</v>
      </c>
      <c r="F12" s="1">
        <f>'AUS Observed PC Deaths'!F29</f>
        <v>19357</v>
      </c>
      <c r="G12" s="1">
        <f>'AUS Observed PC Deaths'!G29</f>
        <v>19905</v>
      </c>
      <c r="H12" s="1">
        <f>'AUS Observed PC Deaths'!H29</f>
        <v>19546</v>
      </c>
      <c r="I12" s="1">
        <f>'AUS Observed PC Deaths'!I29</f>
        <v>19784</v>
      </c>
      <c r="J12" s="1">
        <f>'AUS Observed PC Deaths'!J29</f>
        <v>19092</v>
      </c>
      <c r="K12" s="1">
        <f>'AUS Observed PC Deaths'!K29</f>
        <v>19727</v>
      </c>
      <c r="L12" s="1">
        <f>'AUS Observed PC Deaths'!L29</f>
        <v>18760</v>
      </c>
      <c r="M12" s="1">
        <f>'AUS Observed PC Deaths'!M29</f>
        <v>20112</v>
      </c>
      <c r="N12" s="1">
        <f>'AUS Observed PC Deaths'!N29</f>
        <v>21036</v>
      </c>
      <c r="O12" s="1">
        <f>(($N12/'AUS All Deaths'!$N29)+((($N12/'AUS All Deaths'!$N29)-('Sub group analyses'!$C12/'AUS All Deaths'!$C29))/COUNT($C$4:$N$4))*'Sub group analyses'!O$2)*'AUS Mortality Projections'!C26</f>
        <v>19755.446959146775</v>
      </c>
      <c r="P12" s="1">
        <f>(($N12/'AUS All Deaths'!$N29)+((($N12/'AUS All Deaths'!$N29)-('Sub group analyses'!$C12/'AUS All Deaths'!$C29))/COUNT($C$4:$N$4))*'Sub group analyses'!P$2)*'AUS Mortality Projections'!D26</f>
        <v>20025.334010779021</v>
      </c>
      <c r="Q12" s="1">
        <f>(($N12/'AUS All Deaths'!$N29)+((($N12/'AUS All Deaths'!$N29)-('Sub group analyses'!$C12/'AUS All Deaths'!$C29))/COUNT($C$4:$N$4))*'Sub group analyses'!Q$2)*'AUS Mortality Projections'!E26</f>
        <v>20296.726404345849</v>
      </c>
      <c r="R12" s="1">
        <f>(($N12/'AUS All Deaths'!$N29)+((($N12/'AUS All Deaths'!$N29)-('Sub group analyses'!$C12/'AUS All Deaths'!$C29))/COUNT($C$4:$N$4))*'Sub group analyses'!R$2)*'AUS Mortality Projections'!F26</f>
        <v>20451.102673541893</v>
      </c>
      <c r="S12" s="1">
        <f>(($N12/'AUS All Deaths'!$N29)+((($N12/'AUS All Deaths'!$N29)-('Sub group analyses'!$C12/'AUS All Deaths'!$C29))/COUNT($C$4:$N$4))*'Sub group analyses'!S$2)*'AUS Mortality Projections'!G26</f>
        <v>20846.839835661332</v>
      </c>
      <c r="T12" s="1">
        <f>(($N12/'AUS All Deaths'!$N29)+((($N12/'AUS All Deaths'!$N29)-('Sub group analyses'!$C12/'AUS All Deaths'!$C29))/COUNT($C$4:$N$4))*'Sub group analyses'!T$2)*'AUS Mortality Projections'!H26</f>
        <v>21250.696091983747</v>
      </c>
      <c r="U12" s="1">
        <f>(($N12/'AUS All Deaths'!$N29)+((($N12/'AUS All Deaths'!$N29)-('Sub group analyses'!$C12/'AUS All Deaths'!$C29))/COUNT($C$4:$N$4))*'Sub group analyses'!U$2)*'AUS Mortality Projections'!I26</f>
        <v>21665.573819541398</v>
      </c>
      <c r="V12" s="1">
        <f>(($N12/'AUS All Deaths'!$N29)+((($N12/'AUS All Deaths'!$N29)-('Sub group analyses'!$C12/'AUS All Deaths'!$C29))/COUNT($C$4:$N$4))*'Sub group analyses'!V$2)*'AUS Mortality Projections'!J26</f>
        <v>22090.631437940581</v>
      </c>
      <c r="W12" s="1">
        <f>(($N12/'AUS All Deaths'!$N29)+((($N12/'AUS All Deaths'!$N29)-('Sub group analyses'!$C12/'AUS All Deaths'!$C29))/COUNT($C$4:$N$4))*'Sub group analyses'!W$2)*'AUS Mortality Projections'!K26</f>
        <v>22517.234396544198</v>
      </c>
      <c r="X12" s="1">
        <f>(($N12/'AUS All Deaths'!$N29)+((($N12/'AUS All Deaths'!$N29)-('Sub group analyses'!$C12/'AUS All Deaths'!$C29))/COUNT($C$4:$N$4))*'Sub group analyses'!X$2)*'AUS Mortality Projections'!L26</f>
        <v>23014.179551013167</v>
      </c>
      <c r="Y12" s="1">
        <f>(($N12/'AUS All Deaths'!$N29)+((($N12/'AUS All Deaths'!$N29)-('Sub group analyses'!$C12/'AUS All Deaths'!$C29))/COUNT($C$4:$N$4))*'Sub group analyses'!Y$2)*'AUS Mortality Projections'!M26</f>
        <v>23510.671199593304</v>
      </c>
      <c r="Z12" s="1">
        <f>(($N12/'AUS All Deaths'!$N29)+((($N12/'AUS All Deaths'!$N29)-('Sub group analyses'!$C12/'AUS All Deaths'!$C29))/COUNT($C$4:$N$4))*'Sub group analyses'!Z$2)*'AUS Mortality Projections'!N26</f>
        <v>24004.962918658999</v>
      </c>
      <c r="AA12" s="1">
        <f>(($N12/'AUS All Deaths'!$N29)+((($N12/'AUS All Deaths'!$N29)-('Sub group analyses'!$C12/'AUS All Deaths'!$C29))/COUNT($C$4:$N$4))*'Sub group analyses'!AA$2)*'AUS Mortality Projections'!O26</f>
        <v>24492.187176132997</v>
      </c>
      <c r="AB12" s="1">
        <f>(($N12/'AUS All Deaths'!$N29)+((($N12/'AUS All Deaths'!$N29)-('Sub group analyses'!$C12/'AUS All Deaths'!$C29))/COUNT($C$4:$N$4))*'Sub group analyses'!AB$2)*'AUS Mortality Projections'!P26</f>
        <v>24962.347721763956</v>
      </c>
      <c r="AC12" s="1">
        <f>(($N12/'AUS All Deaths'!$N29)+((($N12/'AUS All Deaths'!$N29)-('Sub group analyses'!$C12/'AUS All Deaths'!$C29))/COUNT($C$4:$N$4))*'Sub group analyses'!AC$2)*'AUS Mortality Projections'!Q26</f>
        <v>25440.95076506375</v>
      </c>
      <c r="AD12" s="1">
        <f>(($N12/'AUS All Deaths'!$N29)+((($N12/'AUS All Deaths'!$N29)-('Sub group analyses'!$C12/'AUS All Deaths'!$C29))/COUNT($C$4:$N$4))*'Sub group analyses'!AD$2)*'AUS Mortality Projections'!R26</f>
        <v>25896.958447246707</v>
      </c>
      <c r="AE12" s="1">
        <f>(($N12/'AUS All Deaths'!$N29)+((($N12/'AUS All Deaths'!$N29)-('Sub group analyses'!$C12/'AUS All Deaths'!$C29))/COUNT($C$4:$N$4))*'Sub group analyses'!AE$2)*'AUS Mortality Projections'!S26</f>
        <v>26323.16293326901</v>
      </c>
      <c r="AF12" s="1">
        <f>(($N12/'AUS All Deaths'!$N29)+((($N12/'AUS All Deaths'!$N29)-('Sub group analyses'!$C12/'AUS All Deaths'!$C29))/COUNT($C$4:$N$4))*'Sub group analyses'!AF$2)*'AUS Mortality Projections'!T26</f>
        <v>26720.848651782759</v>
      </c>
      <c r="AG12" s="1">
        <f>(($N12/'AUS All Deaths'!$N29)+((($N12/'AUS All Deaths'!$N29)-('Sub group analyses'!$C12/'AUS All Deaths'!$C29))/COUNT($C$4:$N$4))*'Sub group analyses'!AG$2)*'AUS Mortality Projections'!U26</f>
        <v>27087.16095928353</v>
      </c>
      <c r="AH12" s="6">
        <f>(($N12/'AUS All Deaths'!$N29)+((($N12/'AUS All Deaths'!$N29)-('Sub group analyses'!$C12/'AUS All Deaths'!$C29))/COUNT($C$4:$N$4))*'Sub group analyses'!AH$2)*'AUS Mortality Projections'!V26</f>
        <v>27418.177879923558</v>
      </c>
    </row>
    <row r="13" spans="1:34" x14ac:dyDescent="0.3">
      <c r="B13" s="13" t="s">
        <v>85</v>
      </c>
      <c r="C13" s="1">
        <f>'AUS Observed PC Deaths'!C30</f>
        <v>849</v>
      </c>
      <c r="D13" s="1">
        <f>'AUS Observed PC Deaths'!D30</f>
        <v>782</v>
      </c>
      <c r="E13" s="1">
        <f>'AUS Observed PC Deaths'!E30</f>
        <v>827</v>
      </c>
      <c r="F13" s="1">
        <f>'AUS Observed PC Deaths'!F30</f>
        <v>822</v>
      </c>
      <c r="G13" s="1">
        <f>'AUS Observed PC Deaths'!G30</f>
        <v>848</v>
      </c>
      <c r="H13" s="1">
        <f>'AUS Observed PC Deaths'!H30</f>
        <v>806</v>
      </c>
      <c r="I13" s="1">
        <f>'AUS Observed PC Deaths'!I30</f>
        <v>775</v>
      </c>
      <c r="J13" s="1">
        <f>'AUS Observed PC Deaths'!J30</f>
        <v>772</v>
      </c>
      <c r="K13" s="1">
        <f>'AUS Observed PC Deaths'!K30</f>
        <v>818</v>
      </c>
      <c r="L13" s="1">
        <f>'AUS Observed PC Deaths'!L30</f>
        <v>738</v>
      </c>
      <c r="M13" s="1">
        <f>'AUS Observed PC Deaths'!M30</f>
        <v>769</v>
      </c>
      <c r="N13" s="1">
        <f>'AUS Observed PC Deaths'!N30</f>
        <v>853</v>
      </c>
      <c r="O13" s="1">
        <f>(($N13/'AUS All Deaths'!$N30)+((($N13/'AUS All Deaths'!$N30)-('Sub group analyses'!$C13/'AUS All Deaths'!$C30))/COUNT($C$4:$N$4))*'Sub group analyses'!O$2)*'AUS Mortality Projections'!C27</f>
        <v>787.81063739370268</v>
      </c>
      <c r="P13" s="1">
        <f>(($N13/'AUS All Deaths'!$N30)+((($N13/'AUS All Deaths'!$N30)-('Sub group analyses'!$C13/'AUS All Deaths'!$C30))/COUNT($C$4:$N$4))*'Sub group analyses'!P$2)*'AUS Mortality Projections'!D27</f>
        <v>785.1701656844931</v>
      </c>
      <c r="Q13" s="1">
        <f>(($N13/'AUS All Deaths'!$N30)+((($N13/'AUS All Deaths'!$N30)-('Sub group analyses'!$C13/'AUS All Deaths'!$C30))/COUNT($C$4:$N$4))*'Sub group analyses'!Q$2)*'AUS Mortality Projections'!E27</f>
        <v>782.26793003198179</v>
      </c>
      <c r="R13" s="1">
        <f>(($N13/'AUS All Deaths'!$N30)+((($N13/'AUS All Deaths'!$N30)-('Sub group analyses'!$C13/'AUS All Deaths'!$C30))/COUNT($C$4:$N$4))*'Sub group analyses'!R$2)*'AUS Mortality Projections'!F27</f>
        <v>774.61266629834256</v>
      </c>
      <c r="S13" s="1">
        <f>(($N13/'AUS All Deaths'!$N30)+((($N13/'AUS All Deaths'!$N30)-('Sub group analyses'!$C13/'AUS All Deaths'!$C30))/COUNT($C$4:$N$4))*'Sub group analyses'!S$2)*'AUS Mortality Projections'!G27</f>
        <v>775.77437176563694</v>
      </c>
      <c r="T13" s="1">
        <f>(($N13/'AUS All Deaths'!$N30)+((($N13/'AUS All Deaths'!$N30)-('Sub group analyses'!$C13/'AUS All Deaths'!$C30))/COUNT($C$4:$N$4))*'Sub group analyses'!T$2)*'AUS Mortality Projections'!H27</f>
        <v>776.74890922879399</v>
      </c>
      <c r="U13" s="1">
        <f>(($N13/'AUS All Deaths'!$N30)+((($N13/'AUS All Deaths'!$N30)-('Sub group analyses'!$C13/'AUS All Deaths'!$C30))/COUNT($C$4:$N$4))*'Sub group analyses'!U$2)*'AUS Mortality Projections'!I27</f>
        <v>777.62583809733201</v>
      </c>
      <c r="V13" s="1">
        <f>(($N13/'AUS All Deaths'!$N30)+((($N13/'AUS All Deaths'!$N30)-('Sub group analyses'!$C13/'AUS All Deaths'!$C30))/COUNT($C$4:$N$4))*'Sub group analyses'!V$2)*'AUS Mortality Projections'!J27</f>
        <v>778.35517657132903</v>
      </c>
      <c r="W13" s="1">
        <f>(($N13/'AUS All Deaths'!$N30)+((($N13/'AUS All Deaths'!$N30)-('Sub group analyses'!$C13/'AUS All Deaths'!$C30))/COUNT($C$4:$N$4))*'Sub group analyses'!W$2)*'AUS Mortality Projections'!K27</f>
        <v>778.61971425264926</v>
      </c>
      <c r="X13" s="1">
        <f>(($N13/'AUS All Deaths'!$N30)+((($N13/'AUS All Deaths'!$N30)-('Sub group analyses'!$C13/'AUS All Deaths'!$C30))/COUNT($C$4:$N$4))*'Sub group analyses'!X$2)*'AUS Mortality Projections'!L27</f>
        <v>780.75169433969086</v>
      </c>
      <c r="Y13" s="1">
        <f>(($N13/'AUS All Deaths'!$N30)+((($N13/'AUS All Deaths'!$N30)-('Sub group analyses'!$C13/'AUS All Deaths'!$C30))/COUNT($C$4:$N$4))*'Sub group analyses'!Y$2)*'AUS Mortality Projections'!M27</f>
        <v>782.25918275263882</v>
      </c>
      <c r="Z13" s="1">
        <f>(($N13/'AUS All Deaths'!$N30)+((($N13/'AUS All Deaths'!$N30)-('Sub group analyses'!$C13/'AUS All Deaths'!$C30))/COUNT($C$4:$N$4))*'Sub group analyses'!Z$2)*'AUS Mortality Projections'!N27</f>
        <v>783.08761881858902</v>
      </c>
      <c r="AA13" s="1">
        <f>(($N13/'AUS All Deaths'!$N30)+((($N13/'AUS All Deaths'!$N30)-('Sub group analyses'!$C13/'AUS All Deaths'!$C30))/COUNT($C$4:$N$4))*'Sub group analyses'!AA$2)*'AUS Mortality Projections'!O27</f>
        <v>783.08706510507602</v>
      </c>
      <c r="AB13" s="1">
        <f>(($N13/'AUS All Deaths'!$N30)+((($N13/'AUS All Deaths'!$N30)-('Sub group analyses'!$C13/'AUS All Deaths'!$C30))/COUNT($C$4:$N$4))*'Sub group analyses'!AB$2)*'AUS Mortality Projections'!P27</f>
        <v>781.95938832801994</v>
      </c>
      <c r="AC13" s="1">
        <f>(($N13/'AUS All Deaths'!$N30)+((($N13/'AUS All Deaths'!$N30)-('Sub group analyses'!$C13/'AUS All Deaths'!$C30))/COUNT($C$4:$N$4))*'Sub group analyses'!AC$2)*'AUS Mortality Projections'!Q27</f>
        <v>780.52129483285239</v>
      </c>
      <c r="AD13" s="1">
        <f>(($N13/'AUS All Deaths'!$N30)+((($N13/'AUS All Deaths'!$N30)-('Sub group analyses'!$C13/'AUS All Deaths'!$C30))/COUNT($C$4:$N$4))*'Sub group analyses'!AD$2)*'AUS Mortality Projections'!R27</f>
        <v>777.82514846554693</v>
      </c>
      <c r="AE13" s="1">
        <f>(($N13/'AUS All Deaths'!$N30)+((($N13/'AUS All Deaths'!$N30)-('Sub group analyses'!$C13/'AUS All Deaths'!$C30))/COUNT($C$4:$N$4))*'Sub group analyses'!AE$2)*'AUS Mortality Projections'!S27</f>
        <v>773.703495472128</v>
      </c>
      <c r="AF13" s="1">
        <f>(($N13/'AUS All Deaths'!$N30)+((($N13/'AUS All Deaths'!$N30)-('Sub group analyses'!$C13/'AUS All Deaths'!$C30))/COUNT($C$4:$N$4))*'Sub group analyses'!AF$2)*'AUS Mortality Projections'!T27</f>
        <v>768.25121102049536</v>
      </c>
      <c r="AG13" s="1">
        <f>(($N13/'AUS All Deaths'!$N30)+((($N13/'AUS All Deaths'!$N30)-('Sub group analyses'!$C13/'AUS All Deaths'!$C30))/COUNT($C$4:$N$4))*'Sub group analyses'!AG$2)*'AUS Mortality Projections'!U27</f>
        <v>761.44314867577896</v>
      </c>
      <c r="AH13" s="6">
        <f>(($N13/'AUS All Deaths'!$N30)+((($N13/'AUS All Deaths'!$N30)-('Sub group analyses'!$C13/'AUS All Deaths'!$C30))/COUNT($C$4:$N$4))*'Sub group analyses'!AH$2)*'AUS Mortality Projections'!V27</f>
        <v>753.23177483425695</v>
      </c>
    </row>
    <row r="14" spans="1:34" x14ac:dyDescent="0.3">
      <c r="B14" s="13" t="s">
        <v>86</v>
      </c>
      <c r="C14" s="1">
        <f>'AUS Observed PC Deaths'!C31</f>
        <v>5826</v>
      </c>
      <c r="D14" s="1">
        <f>'AUS Observed PC Deaths'!D31</f>
        <v>5471</v>
      </c>
      <c r="E14" s="1">
        <f>'AUS Observed PC Deaths'!E31</f>
        <v>5567</v>
      </c>
      <c r="F14" s="1">
        <f>'AUS Observed PC Deaths'!F31</f>
        <v>5608</v>
      </c>
      <c r="G14" s="1">
        <f>'AUS Observed PC Deaths'!G31</f>
        <v>5699</v>
      </c>
      <c r="H14" s="1">
        <f>'AUS Observed PC Deaths'!H31</f>
        <v>5560</v>
      </c>
      <c r="I14" s="1">
        <f>'AUS Observed PC Deaths'!I31</f>
        <v>5530</v>
      </c>
      <c r="J14" s="1">
        <f>'AUS Observed PC Deaths'!J31</f>
        <v>5551</v>
      </c>
      <c r="K14" s="1">
        <f>'AUS Observed PC Deaths'!K31</f>
        <v>5721</v>
      </c>
      <c r="L14" s="1">
        <f>'AUS Observed PC Deaths'!L31</f>
        <v>5568</v>
      </c>
      <c r="M14" s="1">
        <f>'AUS Observed PC Deaths'!M31</f>
        <v>5478</v>
      </c>
      <c r="N14" s="1">
        <f>'AUS Observed PC Deaths'!N31</f>
        <v>5725</v>
      </c>
      <c r="O14" s="1">
        <f>(($N14/'AUS All Deaths'!$N31)+((($N14/'AUS All Deaths'!$N31)-('Sub group analyses'!$C14/'AUS All Deaths'!$C31))/COUNT($C$4:$N$4))*'Sub group analyses'!O$2)*'AUS Mortality Projections'!C28</f>
        <v>5276.7620742163544</v>
      </c>
      <c r="P14" s="1">
        <f>(($N14/'AUS All Deaths'!$N31)+((($N14/'AUS All Deaths'!$N31)-('Sub group analyses'!$C14/'AUS All Deaths'!$C31))/COUNT($C$4:$N$4))*'Sub group analyses'!P$2)*'AUS Mortality Projections'!D28</f>
        <v>5248.2398686257011</v>
      </c>
      <c r="Q14" s="1">
        <f>(($N14/'AUS All Deaths'!$N31)+((($N14/'AUS All Deaths'!$N31)-('Sub group analyses'!$C14/'AUS All Deaths'!$C31))/COUNT($C$4:$N$4))*'Sub group analyses'!Q$2)*'AUS Mortality Projections'!E28</f>
        <v>5217.8825043879806</v>
      </c>
      <c r="R14" s="1">
        <f>(($N14/'AUS All Deaths'!$N31)+((($N14/'AUS All Deaths'!$N31)-('Sub group analyses'!$C14/'AUS All Deaths'!$C31))/COUNT($C$4:$N$4))*'Sub group analyses'!R$2)*'AUS Mortality Projections'!F28</f>
        <v>5155.8060586191559</v>
      </c>
      <c r="S14" s="1">
        <f>(($N14/'AUS All Deaths'!$N31)+((($N14/'AUS All Deaths'!$N31)-('Sub group analyses'!$C14/'AUS All Deaths'!$C31))/COUNT($C$4:$N$4))*'Sub group analyses'!S$2)*'AUS Mortality Projections'!G28</f>
        <v>5152.340966870941</v>
      </c>
      <c r="T14" s="1">
        <f>(($N14/'AUS All Deaths'!$N31)+((($N14/'AUS All Deaths'!$N31)-('Sub group analyses'!$C14/'AUS All Deaths'!$C31))/COUNT($C$4:$N$4))*'Sub group analyses'!T$2)*'AUS Mortality Projections'!H28</f>
        <v>5147.4322199776225</v>
      </c>
      <c r="U14" s="1">
        <f>(($N14/'AUS All Deaths'!$N31)+((($N14/'AUS All Deaths'!$N31)-('Sub group analyses'!$C14/'AUS All Deaths'!$C31))/COUNT($C$4:$N$4))*'Sub group analyses'!U$2)*'AUS Mortality Projections'!I28</f>
        <v>5141.6765886651256</v>
      </c>
      <c r="V14" s="1">
        <f>(($N14/'AUS All Deaths'!$N31)+((($N14/'AUS All Deaths'!$N31)-('Sub group analyses'!$C14/'AUS All Deaths'!$C31))/COUNT($C$4:$N$4))*'Sub group analyses'!V$2)*'AUS Mortality Projections'!J28</f>
        <v>5134.7451362884194</v>
      </c>
      <c r="W14" s="1">
        <f>(($N14/'AUS All Deaths'!$N31)+((($N14/'AUS All Deaths'!$N31)-('Sub group analyses'!$C14/'AUS All Deaths'!$C31))/COUNT($C$4:$N$4))*'Sub group analyses'!W$2)*'AUS Mortality Projections'!K28</f>
        <v>5124.5533421150858</v>
      </c>
      <c r="X14" s="1">
        <f>(($N14/'AUS All Deaths'!$N31)+((($N14/'AUS All Deaths'!$N31)-('Sub group analyses'!$C14/'AUS All Deaths'!$C31))/COUNT($C$4:$N$4))*'Sub group analyses'!X$2)*'AUS Mortality Projections'!L28</f>
        <v>5126.4330320342442</v>
      </c>
      <c r="Y14" s="1">
        <f>(($N14/'AUS All Deaths'!$N31)+((($N14/'AUS All Deaths'!$N31)-('Sub group analyses'!$C14/'AUS All Deaths'!$C31))/COUNT($C$4:$N$4))*'Sub group analyses'!Y$2)*'AUS Mortality Projections'!M28</f>
        <v>5123.9698902236787</v>
      </c>
      <c r="Z14" s="1">
        <f>(($N14/'AUS All Deaths'!$N31)+((($N14/'AUS All Deaths'!$N31)-('Sub group analyses'!$C14/'AUS All Deaths'!$C31))/COUNT($C$4:$N$4))*'Sub group analyses'!Z$2)*'AUS Mortality Projections'!N28</f>
        <v>5116.8331048537711</v>
      </c>
      <c r="AA14" s="1">
        <f>(($N14/'AUS All Deaths'!$N31)+((($N14/'AUS All Deaths'!$N31)-('Sub group analyses'!$C14/'AUS All Deaths'!$C31))/COUNT($C$4:$N$4))*'Sub group analyses'!AA$2)*'AUS Mortality Projections'!O28</f>
        <v>5104.0747364464269</v>
      </c>
      <c r="AB14" s="1">
        <f>(($N14/'AUS All Deaths'!$N31)+((($N14/'AUS All Deaths'!$N31)-('Sub group analyses'!$C14/'AUS All Deaths'!$C31))/COUNT($C$4:$N$4))*'Sub group analyses'!AB$2)*'AUS Mortality Projections'!P28</f>
        <v>5083.794389819318</v>
      </c>
      <c r="AC14" s="1">
        <f>(($N14/'AUS All Deaths'!$N31)+((($N14/'AUS All Deaths'!$N31)-('Sub group analyses'!$C14/'AUS All Deaths'!$C31))/COUNT($C$4:$N$4))*'Sub group analyses'!AC$2)*'AUS Mortality Projections'!Q28</f>
        <v>5061.3423181549715</v>
      </c>
      <c r="AD14" s="1">
        <f>(($N14/'AUS All Deaths'!$N31)+((($N14/'AUS All Deaths'!$N31)-('Sub group analyses'!$C14/'AUS All Deaths'!$C31))/COUNT($C$4:$N$4))*'Sub group analyses'!AD$2)*'AUS Mortality Projections'!R28</f>
        <v>5030.6040648546768</v>
      </c>
      <c r="AE14" s="1">
        <f>(($N14/'AUS All Deaths'!$N31)+((($N14/'AUS All Deaths'!$N31)-('Sub group analyses'!$C14/'AUS All Deaths'!$C31))/COUNT($C$4:$N$4))*'Sub group analyses'!AE$2)*'AUS Mortality Projections'!S28</f>
        <v>4990.5637962534038</v>
      </c>
      <c r="AF14" s="1">
        <f>(($N14/'AUS All Deaths'!$N31)+((($N14/'AUS All Deaths'!$N31)-('Sub group analyses'!$C14/'AUS All Deaths'!$C31))/COUNT($C$4:$N$4))*'Sub group analyses'!AF$2)*'AUS Mortality Projections'!T28</f>
        <v>4941.9071385570232</v>
      </c>
      <c r="AG14" s="1">
        <f>(($N14/'AUS All Deaths'!$N31)+((($N14/'AUS All Deaths'!$N31)-('Sub group analyses'!$C14/'AUS All Deaths'!$C31))/COUNT($C$4:$N$4))*'Sub group analyses'!AG$2)*'AUS Mortality Projections'!U28</f>
        <v>4884.5455957545355</v>
      </c>
      <c r="AH14" s="6">
        <f>(($N14/'AUS All Deaths'!$N31)+((($N14/'AUS All Deaths'!$N31)-('Sub group analyses'!$C14/'AUS All Deaths'!$C31))/COUNT($C$4:$N$4))*'Sub group analyses'!AH$2)*'AUS Mortality Projections'!V28</f>
        <v>4818.2517717115061</v>
      </c>
    </row>
    <row r="15" spans="1:34" x14ac:dyDescent="0.3">
      <c r="B15" s="13" t="s">
        <v>87</v>
      </c>
      <c r="C15" s="1">
        <f>'AUS Observed PC Deaths'!C32</f>
        <v>6664</v>
      </c>
      <c r="D15" s="1">
        <f>'AUS Observed PC Deaths'!D32</f>
        <v>6570</v>
      </c>
      <c r="E15" s="1">
        <f>'AUS Observed PC Deaths'!E32</f>
        <v>7024</v>
      </c>
      <c r="F15" s="1">
        <f>'AUS Observed PC Deaths'!F32</f>
        <v>7094</v>
      </c>
      <c r="G15" s="1">
        <f>'AUS Observed PC Deaths'!G32</f>
        <v>7259</v>
      </c>
      <c r="H15" s="1">
        <f>'AUS Observed PC Deaths'!H32</f>
        <v>7346</v>
      </c>
      <c r="I15" s="1">
        <f>'AUS Observed PC Deaths'!I32</f>
        <v>7544</v>
      </c>
      <c r="J15" s="1">
        <f>'AUS Observed PC Deaths'!J32</f>
        <v>7554</v>
      </c>
      <c r="K15" s="1">
        <f>'AUS Observed PC Deaths'!K32</f>
        <v>7665</v>
      </c>
      <c r="L15" s="1">
        <f>'AUS Observed PC Deaths'!L32</f>
        <v>7372</v>
      </c>
      <c r="M15" s="1">
        <f>'AUS Observed PC Deaths'!M32</f>
        <v>7700</v>
      </c>
      <c r="N15" s="1">
        <f>'AUS Observed PC Deaths'!N32</f>
        <v>7733</v>
      </c>
      <c r="O15" s="1">
        <f>(($N15/'AUS All Deaths'!$N32)+((($N15/'AUS All Deaths'!$N32)-('Sub group analyses'!$C15/'AUS All Deaths'!$C32))/COUNT($C$4:$N$4))*'Sub group analyses'!O$2)*'AUS Mortality Projections'!C29</f>
        <v>7245.8807111792739</v>
      </c>
      <c r="P15" s="1">
        <f>(($N15/'AUS All Deaths'!$N32)+((($N15/'AUS All Deaths'!$N32)-('Sub group analyses'!$C15/'AUS All Deaths'!$C32))/COUNT($C$4:$N$4))*'Sub group analyses'!P$2)*'AUS Mortality Projections'!D29</f>
        <v>7328.3170342996937</v>
      </c>
      <c r="Q15" s="1">
        <f>(($N15/'AUS All Deaths'!$N32)+((($N15/'AUS All Deaths'!$N32)-('Sub group analyses'!$C15/'AUS All Deaths'!$C32))/COUNT($C$4:$N$4))*'Sub group analyses'!Q$2)*'AUS Mortality Projections'!E29</f>
        <v>7410.9055879228854</v>
      </c>
      <c r="R15" s="1">
        <f>(($N15/'AUS All Deaths'!$N32)+((($N15/'AUS All Deaths'!$N32)-('Sub group analyses'!$C15/'AUS All Deaths'!$C32))/COUNT($C$4:$N$4))*'Sub group analyses'!R$2)*'AUS Mortality Projections'!F29</f>
        <v>7450.4654920993225</v>
      </c>
      <c r="S15" s="1">
        <f>(($N15/'AUS All Deaths'!$N32)+((($N15/'AUS All Deaths'!$N32)-('Sub group analyses'!$C15/'AUS All Deaths'!$C32))/COUNT($C$4:$N$4))*'Sub group analyses'!S$2)*'AUS Mortality Projections'!G29</f>
        <v>7577.5506307299847</v>
      </c>
      <c r="T15" s="1">
        <f>(($N15/'AUS All Deaths'!$N32)+((($N15/'AUS All Deaths'!$N32)-('Sub group analyses'!$C15/'AUS All Deaths'!$C32))/COUNT($C$4:$N$4))*'Sub group analyses'!T$2)*'AUS Mortality Projections'!H29</f>
        <v>7706.9795651523646</v>
      </c>
      <c r="U15" s="1">
        <f>(($N15/'AUS All Deaths'!$N32)+((($N15/'AUS All Deaths'!$N32)-('Sub group analyses'!$C15/'AUS All Deaths'!$C32))/COUNT($C$4:$N$4))*'Sub group analyses'!U$2)*'AUS Mortality Projections'!I29</f>
        <v>7839.784239617501</v>
      </c>
      <c r="V15" s="1">
        <f>(($N15/'AUS All Deaths'!$N32)+((($N15/'AUS All Deaths'!$N32)-('Sub group analyses'!$C15/'AUS All Deaths'!$C32))/COUNT($C$4:$N$4))*'Sub group analyses'!V$2)*'AUS Mortality Projections'!J29</f>
        <v>7975.6354337404009</v>
      </c>
      <c r="W15" s="1">
        <f>(($N15/'AUS All Deaths'!$N32)+((($N15/'AUS All Deaths'!$N32)-('Sub group analyses'!$C15/'AUS All Deaths'!$C32))/COUNT($C$4:$N$4))*'Sub group analyses'!W$2)*'AUS Mortality Projections'!K29</f>
        <v>8111.3994144973185</v>
      </c>
      <c r="X15" s="1">
        <f>(($N15/'AUS All Deaths'!$N32)+((($N15/'AUS All Deaths'!$N32)-('Sub group analyses'!$C15/'AUS All Deaths'!$C32))/COUNT($C$4:$N$4))*'Sub group analyses'!X$2)*'AUS Mortality Projections'!L29</f>
        <v>8271.8009328308017</v>
      </c>
      <c r="Y15" s="1">
        <f>(($N15/'AUS All Deaths'!$N32)+((($N15/'AUS All Deaths'!$N32)-('Sub group analyses'!$C15/'AUS All Deaths'!$C32))/COUNT($C$4:$N$4))*'Sub group analyses'!Y$2)*'AUS Mortality Projections'!M29</f>
        <v>8431.2826063522061</v>
      </c>
      <c r="Z15" s="1">
        <f>(($N15/'AUS All Deaths'!$N32)+((($N15/'AUS All Deaths'!$N32)-('Sub group analyses'!$C15/'AUS All Deaths'!$C32))/COUNT($C$4:$N$4))*'Sub group analyses'!Z$2)*'AUS Mortality Projections'!N29</f>
        <v>8589.2221985549568</v>
      </c>
      <c r="AA15" s="1">
        <f>(($N15/'AUS All Deaths'!$N32)+((($N15/'AUS All Deaths'!$N32)-('Sub group analyses'!$C15/'AUS All Deaths'!$C32))/COUNT($C$4:$N$4))*'Sub group analyses'!AA$2)*'AUS Mortality Projections'!O29</f>
        <v>8743.8886637691576</v>
      </c>
      <c r="AB15" s="1">
        <f>(($N15/'AUS All Deaths'!$N32)+((($N15/'AUS All Deaths'!$N32)-('Sub group analyses'!$C15/'AUS All Deaths'!$C32))/COUNT($C$4:$N$4))*'Sub group analyses'!AB$2)*'AUS Mortality Projections'!P29</f>
        <v>8891.7394898335588</v>
      </c>
      <c r="AC15" s="1">
        <f>(($N15/'AUS All Deaths'!$N32)+((($N15/'AUS All Deaths'!$N32)-('Sub group analyses'!$C15/'AUS All Deaths'!$C32))/COUNT($C$4:$N$4))*'Sub group analyses'!AC$2)*'AUS Mortality Projections'!Q29</f>
        <v>9041.8816974663641</v>
      </c>
      <c r="AD15" s="1">
        <f>(($N15/'AUS All Deaths'!$N32)+((($N15/'AUS All Deaths'!$N32)-('Sub group analyses'!$C15/'AUS All Deaths'!$C32))/COUNT($C$4:$N$4))*'Sub group analyses'!AD$2)*'AUS Mortality Projections'!R29</f>
        <v>9183.2895431729612</v>
      </c>
      <c r="AE15" s="1">
        <f>(($N15/'AUS All Deaths'!$N32)+((($N15/'AUS All Deaths'!$N32)-('Sub group analyses'!$C15/'AUS All Deaths'!$C32))/COUNT($C$4:$N$4))*'Sub group analyses'!AE$2)*'AUS Mortality Projections'!S29</f>
        <v>9313.4673978008086</v>
      </c>
      <c r="AF15" s="1">
        <f>(($N15/'AUS All Deaths'!$N32)+((($N15/'AUS All Deaths'!$N32)-('Sub group analyses'!$C15/'AUS All Deaths'!$C32))/COUNT($C$4:$N$4))*'Sub group analyses'!AF$2)*'AUS Mortality Projections'!T29</f>
        <v>9432.9400679831615</v>
      </c>
      <c r="AG15" s="1">
        <f>(($N15/'AUS All Deaths'!$N32)+((($N15/'AUS All Deaths'!$N32)-('Sub group analyses'!$C15/'AUS All Deaths'!$C32))/COUNT($C$4:$N$4))*'Sub group analyses'!AG$2)*'AUS Mortality Projections'!U29</f>
        <v>9540.7699483595534</v>
      </c>
      <c r="AH15" s="6">
        <f>(($N15/'AUS All Deaths'!$N32)+((($N15/'AUS All Deaths'!$N32)-('Sub group analyses'!$C15/'AUS All Deaths'!$C32))/COUNT($C$4:$N$4))*'Sub group analyses'!AH$2)*'AUS Mortality Projections'!V29</f>
        <v>9635.6529490984867</v>
      </c>
    </row>
    <row r="16" spans="1:34" x14ac:dyDescent="0.3">
      <c r="B16" s="13" t="s">
        <v>88</v>
      </c>
      <c r="C16" s="1">
        <f>'AUS Observed PC Deaths'!C33</f>
        <v>11322</v>
      </c>
      <c r="D16" s="1">
        <f>'AUS Observed PC Deaths'!D33</f>
        <v>10993</v>
      </c>
      <c r="E16" s="1">
        <f>'AUS Observed PC Deaths'!E33</f>
        <v>10828</v>
      </c>
      <c r="F16" s="1">
        <f>'AUS Observed PC Deaths'!F33</f>
        <v>11148</v>
      </c>
      <c r="G16" s="1">
        <f>'AUS Observed PC Deaths'!G33</f>
        <v>10996</v>
      </c>
      <c r="H16" s="1">
        <f>'AUS Observed PC Deaths'!H33</f>
        <v>11082</v>
      </c>
      <c r="I16" s="1">
        <f>'AUS Observed PC Deaths'!I33</f>
        <v>11243</v>
      </c>
      <c r="J16" s="1">
        <f>'AUS Observed PC Deaths'!J33</f>
        <v>10994</v>
      </c>
      <c r="K16" s="1">
        <f>'AUS Observed PC Deaths'!K33</f>
        <v>11579</v>
      </c>
      <c r="L16" s="1">
        <f>'AUS Observed PC Deaths'!L33</f>
        <v>11302</v>
      </c>
      <c r="M16" s="1">
        <f>'AUS Observed PC Deaths'!M33</f>
        <v>11820</v>
      </c>
      <c r="N16" s="1">
        <f>'AUS Observed PC Deaths'!N33</f>
        <v>12929</v>
      </c>
      <c r="O16" s="1">
        <f>(($N16/'AUS All Deaths'!$N33)+((($N16/'AUS All Deaths'!$N33)-('Sub group analyses'!$C16/'AUS All Deaths'!$C33))/COUNT($C$4:$N$4))*'Sub group analyses'!O$2)*'AUS Mortality Projections'!C30</f>
        <v>12096.840999360047</v>
      </c>
      <c r="P16" s="1">
        <f>(($N16/'AUS All Deaths'!$N33)+((($N16/'AUS All Deaths'!$N33)-('Sub group analyses'!$C16/'AUS All Deaths'!$C33))/COUNT($C$4:$N$4))*'Sub group analyses'!P$2)*'AUS Mortality Projections'!D30</f>
        <v>12216.734505815353</v>
      </c>
      <c r="Q16" s="1">
        <f>(($N16/'AUS All Deaths'!$N33)+((($N16/'AUS All Deaths'!$N33)-('Sub group analyses'!$C16/'AUS All Deaths'!$C33))/COUNT($C$4:$N$4))*'Sub group analyses'!Q$2)*'AUS Mortality Projections'!E30</f>
        <v>12336.692494996261</v>
      </c>
      <c r="R16" s="1">
        <f>(($N16/'AUS All Deaths'!$N33)+((($N16/'AUS All Deaths'!$N33)-('Sub group analyses'!$C16/'AUS All Deaths'!$C33))/COUNT($C$4:$N$4))*'Sub group analyses'!R$2)*'AUS Mortality Projections'!F30</f>
        <v>12384.94775636309</v>
      </c>
      <c r="S16" s="1">
        <f>(($N16/'AUS All Deaths'!$N33)+((($N16/'AUS All Deaths'!$N33)-('Sub group analyses'!$C16/'AUS All Deaths'!$C33))/COUNT($C$4:$N$4))*'Sub group analyses'!S$2)*'AUS Mortality Projections'!G30</f>
        <v>12578.531533481422</v>
      </c>
      <c r="T16" s="1">
        <f>(($N16/'AUS All Deaths'!$N33)+((($N16/'AUS All Deaths'!$N33)-('Sub group analyses'!$C16/'AUS All Deaths'!$C33))/COUNT($C$4:$N$4))*'Sub group analyses'!T$2)*'AUS Mortality Projections'!H30</f>
        <v>12775.647614710229</v>
      </c>
      <c r="U16" s="1">
        <f>(($N16/'AUS All Deaths'!$N33)+((($N16/'AUS All Deaths'!$N33)-('Sub group analyses'!$C16/'AUS All Deaths'!$C33))/COUNT($C$4:$N$4))*'Sub group analyses'!U$2)*'AUS Mortality Projections'!I30</f>
        <v>12978.008092458256</v>
      </c>
      <c r="V16" s="1">
        <f>(($N16/'AUS All Deaths'!$N33)+((($N16/'AUS All Deaths'!$N33)-('Sub group analyses'!$C16/'AUS All Deaths'!$C33))/COUNT($C$4:$N$4))*'Sub group analyses'!V$2)*'AUS Mortality Projections'!J30</f>
        <v>13185.066926846248</v>
      </c>
      <c r="W16" s="1">
        <f>(($N16/'AUS All Deaths'!$N33)+((($N16/'AUS All Deaths'!$N33)-('Sub group analyses'!$C16/'AUS All Deaths'!$C33))/COUNT($C$4:$N$4))*'Sub group analyses'!W$2)*'AUS Mortality Projections'!K30</f>
        <v>13391.652434270314</v>
      </c>
      <c r="X16" s="1">
        <f>(($N16/'AUS All Deaths'!$N33)+((($N16/'AUS All Deaths'!$N33)-('Sub group analyses'!$C16/'AUS All Deaths'!$C33))/COUNT($C$4:$N$4))*'Sub group analyses'!X$2)*'AUS Mortality Projections'!L30</f>
        <v>13638.554815040483</v>
      </c>
      <c r="Y16" s="1">
        <f>(($N16/'AUS All Deaths'!$N33)+((($N16/'AUS All Deaths'!$N33)-('Sub group analyses'!$C16/'AUS All Deaths'!$C33))/COUNT($C$4:$N$4))*'Sub group analyses'!Y$2)*'AUS Mortality Projections'!M30</f>
        <v>13883.556554987341</v>
      </c>
      <c r="Z16" s="1">
        <f>(($N16/'AUS All Deaths'!$N33)+((($N16/'AUS All Deaths'!$N33)-('Sub group analyses'!$C16/'AUS All Deaths'!$C33))/COUNT($C$4:$N$4))*'Sub group analyses'!Z$2)*'AUS Mortality Projections'!N30</f>
        <v>14125.668509755127</v>
      </c>
      <c r="AA16" s="1">
        <f>(($N16/'AUS All Deaths'!$N33)+((($N16/'AUS All Deaths'!$N33)-('Sub group analyses'!$C16/'AUS All Deaths'!$C33))/COUNT($C$4:$N$4))*'Sub group analyses'!AA$2)*'AUS Mortality Projections'!O30</f>
        <v>14362.086487676959</v>
      </c>
      <c r="AB16" s="1">
        <f>(($N16/'AUS All Deaths'!$N33)+((($N16/'AUS All Deaths'!$N33)-('Sub group analyses'!$C16/'AUS All Deaths'!$C33))/COUNT($C$4:$N$4))*'Sub group analyses'!AB$2)*'AUS Mortality Projections'!P30</f>
        <v>14587.049492249991</v>
      </c>
      <c r="AC16" s="1">
        <f>(($N16/'AUS All Deaths'!$N33)+((($N16/'AUS All Deaths'!$N33)-('Sub group analyses'!$C16/'AUS All Deaths'!$C33))/COUNT($C$4:$N$4))*'Sub group analyses'!AC$2)*'AUS Mortality Projections'!Q30</f>
        <v>14815.551926668295</v>
      </c>
      <c r="AD16" s="1">
        <f>(($N16/'AUS All Deaths'!$N33)+((($N16/'AUS All Deaths'!$N33)-('Sub group analyses'!$C16/'AUS All Deaths'!$C33))/COUNT($C$4:$N$4))*'Sub group analyses'!AD$2)*'AUS Mortality Projections'!R30</f>
        <v>15029.568064546547</v>
      </c>
      <c r="AE16" s="1">
        <f>(($N16/'AUS All Deaths'!$N33)+((($N16/'AUS All Deaths'!$N33)-('Sub group analyses'!$C16/'AUS All Deaths'!$C33))/COUNT($C$4:$N$4))*'Sub group analyses'!AE$2)*'AUS Mortality Projections'!S30</f>
        <v>15225.101850647787</v>
      </c>
      <c r="AF16" s="1">
        <f>(($N16/'AUS All Deaths'!$N33)+((($N16/'AUS All Deaths'!$N33)-('Sub group analyses'!$C16/'AUS All Deaths'!$C33))/COUNT($C$4:$N$4))*'Sub group analyses'!AF$2)*'AUS Mortality Projections'!T30</f>
        <v>15403.106862836315</v>
      </c>
      <c r="AG16" s="1">
        <f>(($N16/'AUS All Deaths'!$N33)+((($N16/'AUS All Deaths'!$N33)-('Sub group analyses'!$C16/'AUS All Deaths'!$C33))/COUNT($C$4:$N$4))*'Sub group analyses'!AG$2)*'AUS Mortality Projections'!U30</f>
        <v>15562.146021362218</v>
      </c>
      <c r="AH16" s="6">
        <f>(($N16/'AUS All Deaths'!$N33)+((($N16/'AUS All Deaths'!$N33)-('Sub group analyses'!$C16/'AUS All Deaths'!$C33))/COUNT($C$4:$N$4))*'Sub group analyses'!AH$2)*'AUS Mortality Projections'!V30</f>
        <v>15700.190133558524</v>
      </c>
    </row>
    <row r="17" spans="2:34" x14ac:dyDescent="0.3">
      <c r="B17" s="13" t="s">
        <v>89</v>
      </c>
      <c r="C17" s="1">
        <f>'AUS Observed PC Deaths'!C34</f>
        <v>10704</v>
      </c>
      <c r="D17" s="1">
        <f>'AUS Observed PC Deaths'!D34</f>
        <v>10900</v>
      </c>
      <c r="E17" s="1">
        <f>'AUS Observed PC Deaths'!E34</f>
        <v>11517</v>
      </c>
      <c r="F17" s="1">
        <f>'AUS Observed PC Deaths'!F34</f>
        <v>12083</v>
      </c>
      <c r="G17" s="1">
        <f>'AUS Observed PC Deaths'!G34</f>
        <v>12859</v>
      </c>
      <c r="H17" s="1">
        <f>'AUS Observed PC Deaths'!H34</f>
        <v>13031</v>
      </c>
      <c r="I17" s="1">
        <f>'AUS Observed PC Deaths'!I34</f>
        <v>13412</v>
      </c>
      <c r="J17" s="1">
        <f>'AUS Observed PC Deaths'!J34</f>
        <v>13121</v>
      </c>
      <c r="K17" s="1">
        <f>'AUS Observed PC Deaths'!K34</f>
        <v>13656</v>
      </c>
      <c r="L17" s="1">
        <f>'AUS Observed PC Deaths'!L34</f>
        <v>13131</v>
      </c>
      <c r="M17" s="1">
        <f>'AUS Observed PC Deaths'!M34</f>
        <v>14363</v>
      </c>
      <c r="N17" s="1">
        <f>'AUS Observed PC Deaths'!N34</f>
        <v>14936</v>
      </c>
      <c r="O17" s="1">
        <f>(($N17/'AUS All Deaths'!$N34)+((($N17/'AUS All Deaths'!$N34)-('Sub group analyses'!$C17/'AUS All Deaths'!$C34))/COUNT($C$4:$N$4))*'Sub group analyses'!O$2)*'AUS Mortality Projections'!C31</f>
        <v>14205.393099395355</v>
      </c>
      <c r="P17" s="1">
        <f>(($N17/'AUS All Deaths'!$N34)+((($N17/'AUS All Deaths'!$N34)-('Sub group analyses'!$C17/'AUS All Deaths'!$C34))/COUNT($C$4:$N$4))*'Sub group analyses'!P$2)*'AUS Mortality Projections'!D31</f>
        <v>14578.684836500039</v>
      </c>
      <c r="Q17" s="1">
        <f>(($N17/'AUS All Deaths'!$N34)+((($N17/'AUS All Deaths'!$N34)-('Sub group analyses'!$C17/'AUS All Deaths'!$C34))/COUNT($C$4:$N$4))*'Sub group analyses'!Q$2)*'AUS Mortality Projections'!E31</f>
        <v>14956.04451900982</v>
      </c>
      <c r="R17" s="1">
        <f>(($N17/'AUS All Deaths'!$N34)+((($N17/'AUS All Deaths'!$N34)-('Sub group analyses'!$C17/'AUS All Deaths'!$C34))/COUNT($C$4:$N$4))*'Sub group analyses'!R$2)*'AUS Mortality Projections'!F31</f>
        <v>15249.040717272988</v>
      </c>
      <c r="S17" s="1">
        <f>(($N17/'AUS All Deaths'!$N34)+((($N17/'AUS All Deaths'!$N34)-('Sub group analyses'!$C17/'AUS All Deaths'!$C34))/COUNT($C$4:$N$4))*'Sub group analyses'!S$2)*'AUS Mortality Projections'!G31</f>
        <v>15724.854876130044</v>
      </c>
      <c r="T17" s="1">
        <f>(($N17/'AUS All Deaths'!$N34)+((($N17/'AUS All Deaths'!$N34)-('Sub group analyses'!$C17/'AUS All Deaths'!$C34))/COUNT($C$4:$N$4))*'Sub group analyses'!T$2)*'AUS Mortality Projections'!H31</f>
        <v>16211.691056746289</v>
      </c>
      <c r="U17" s="1">
        <f>(($N17/'AUS All Deaths'!$N34)+((($N17/'AUS All Deaths'!$N34)-('Sub group analyses'!$C17/'AUS All Deaths'!$C34))/COUNT($C$4:$N$4))*'Sub group analyses'!U$2)*'AUS Mortality Projections'!I31</f>
        <v>16711.852840756761</v>
      </c>
      <c r="V17" s="1">
        <f>(($N17/'AUS All Deaths'!$N34)+((($N17/'AUS All Deaths'!$N34)-('Sub group analyses'!$C17/'AUS All Deaths'!$C34))/COUNT($C$4:$N$4))*'Sub group analyses'!V$2)*'AUS Mortality Projections'!J31</f>
        <v>17224.813396740465</v>
      </c>
      <c r="W17" s="1">
        <f>(($N17/'AUS All Deaths'!$N34)+((($N17/'AUS All Deaths'!$N34)-('Sub group analyses'!$C17/'AUS All Deaths'!$C34))/COUNT($C$4:$N$4))*'Sub group analyses'!W$2)*'AUS Mortality Projections'!K31</f>
        <v>17743.866592264258</v>
      </c>
      <c r="X17" s="1">
        <f>(($N17/'AUS All Deaths'!$N34)+((($N17/'AUS All Deaths'!$N34)-('Sub group analyses'!$C17/'AUS All Deaths'!$C34))/COUNT($C$4:$N$4))*'Sub group analyses'!X$2)*'AUS Mortality Projections'!L31</f>
        <v>18323.663617267084</v>
      </c>
      <c r="Y17" s="1">
        <f>(($N17/'AUS All Deaths'!$N34)+((($N17/'AUS All Deaths'!$N34)-('Sub group analyses'!$C17/'AUS All Deaths'!$C34))/COUNT($C$4:$N$4))*'Sub group analyses'!Y$2)*'AUS Mortality Projections'!M31</f>
        <v>18908.802847332929</v>
      </c>
      <c r="Z17" s="1">
        <f>(($N17/'AUS All Deaths'!$N34)+((($N17/'AUS All Deaths'!$N34)-('Sub group analyses'!$C17/'AUS All Deaths'!$C34))/COUNT($C$4:$N$4))*'Sub group analyses'!Z$2)*'AUS Mortality Projections'!N31</f>
        <v>19497.660979302393</v>
      </c>
      <c r="AA17" s="1">
        <f>(($N17/'AUS All Deaths'!$N34)+((($N17/'AUS All Deaths'!$N34)-('Sub group analyses'!$C17/'AUS All Deaths'!$C34))/COUNT($C$4:$N$4))*'Sub group analyses'!AA$2)*'AUS Mortality Projections'!O31</f>
        <v>20085.994859455423</v>
      </c>
      <c r="AB17" s="1">
        <f>(($N17/'AUS All Deaths'!$N34)+((($N17/'AUS All Deaths'!$N34)-('Sub group analyses'!$C17/'AUS All Deaths'!$C34))/COUNT($C$4:$N$4))*'Sub group analyses'!AB$2)*'AUS Mortality Projections'!P31</f>
        <v>20665.159998230058</v>
      </c>
      <c r="AC17" s="1">
        <f>(($N17/'AUS All Deaths'!$N34)+((($N17/'AUS All Deaths'!$N34)-('Sub group analyses'!$C17/'AUS All Deaths'!$C34))/COUNT($C$4:$N$4))*'Sub group analyses'!AC$2)*'AUS Mortality Projections'!Q31</f>
        <v>21255.866832049138</v>
      </c>
      <c r="AD17" s="1">
        <f>(($N17/'AUS All Deaths'!$N34)+((($N17/'AUS All Deaths'!$N34)-('Sub group analyses'!$C17/'AUS All Deaths'!$C34))/COUNT($C$4:$N$4))*'Sub group analyses'!AD$2)*'AUS Mortality Projections'!R31</f>
        <v>21831.930770759038</v>
      </c>
      <c r="AE17" s="1">
        <f>(($N17/'AUS All Deaths'!$N34)+((($N17/'AUS All Deaths'!$N34)-('Sub group analyses'!$C17/'AUS All Deaths'!$C34))/COUNT($C$4:$N$4))*'Sub group analyses'!AE$2)*'AUS Mortality Projections'!S31</f>
        <v>22386.499746594971</v>
      </c>
      <c r="AF17" s="1">
        <f>(($N17/'AUS All Deaths'!$N34)+((($N17/'AUS All Deaths'!$N34)-('Sub group analyses'!$C17/'AUS All Deaths'!$C34))/COUNT($C$4:$N$4))*'Sub group analyses'!AF$2)*'AUS Mortality Projections'!T31</f>
        <v>22919.803813188712</v>
      </c>
      <c r="AG17" s="1">
        <f>(($N17/'AUS All Deaths'!$N34)+((($N17/'AUS All Deaths'!$N34)-('Sub group analyses'!$C17/'AUS All Deaths'!$C34))/COUNT($C$4:$N$4))*'Sub group analyses'!AG$2)*'AUS Mortality Projections'!U31</f>
        <v>23428.54351894958</v>
      </c>
      <c r="AH17" s="6">
        <f>(($N17/'AUS All Deaths'!$N34)+((($N17/'AUS All Deaths'!$N34)-('Sub group analyses'!$C17/'AUS All Deaths'!$C34))/COUNT($C$4:$N$4))*'Sub group analyses'!AH$2)*'AUS Mortality Projections'!V31</f>
        <v>23908.421027372326</v>
      </c>
    </row>
    <row r="18" spans="2:34" x14ac:dyDescent="0.3">
      <c r="B18" s="13"/>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6"/>
    </row>
    <row r="19" spans="2:34" x14ac:dyDescent="0.3">
      <c r="B19" s="19" t="s">
        <v>35</v>
      </c>
      <c r="C19" s="56"/>
      <c r="D19" s="56"/>
      <c r="E19" s="56"/>
      <c r="F19" s="56"/>
      <c r="G19" s="56"/>
      <c r="H19" s="56"/>
      <c r="I19" s="56"/>
      <c r="J19" s="56"/>
      <c r="K19" s="56"/>
      <c r="L19" s="56"/>
      <c r="M19" s="1"/>
      <c r="N19" s="1"/>
      <c r="O19" s="1"/>
      <c r="P19" s="1"/>
      <c r="Q19" s="1"/>
      <c r="R19" s="1"/>
      <c r="S19" s="1"/>
      <c r="T19" s="1"/>
      <c r="U19" s="1"/>
      <c r="V19" s="1"/>
      <c r="W19" s="1"/>
      <c r="X19" s="1"/>
      <c r="Y19" s="1"/>
      <c r="Z19" s="1"/>
      <c r="AA19" s="1"/>
      <c r="AB19" s="1"/>
      <c r="AC19" s="1"/>
      <c r="AD19" s="1"/>
      <c r="AE19" s="1"/>
      <c r="AF19" s="1"/>
      <c r="AG19" s="1"/>
      <c r="AH19" s="6"/>
    </row>
    <row r="20" spans="2:34" x14ac:dyDescent="0.3">
      <c r="B20" s="13" t="s">
        <v>41</v>
      </c>
      <c r="C20" s="1">
        <f>'AUS Observed PC Deaths'!C37</f>
        <v>213</v>
      </c>
      <c r="D20" s="1">
        <f>'AUS Observed PC Deaths'!D37</f>
        <v>151</v>
      </c>
      <c r="E20" s="1">
        <f>'AUS Observed PC Deaths'!E37</f>
        <v>187</v>
      </c>
      <c r="F20" s="1">
        <f>'AUS Observed PC Deaths'!F37</f>
        <v>180</v>
      </c>
      <c r="G20" s="1">
        <f>'AUS Observed PC Deaths'!G37</f>
        <v>193</v>
      </c>
      <c r="H20" s="1">
        <f>'AUS Observed PC Deaths'!H37</f>
        <v>204</v>
      </c>
      <c r="I20" s="1">
        <f>'AUS Observed PC Deaths'!I37</f>
        <v>179</v>
      </c>
      <c r="J20" s="1">
        <f>'AUS Observed PC Deaths'!J37</f>
        <v>168</v>
      </c>
      <c r="K20" s="1">
        <f>'AUS Observed PC Deaths'!K37</f>
        <v>148</v>
      </c>
      <c r="L20" s="1">
        <f>'AUS Observed PC Deaths'!L37</f>
        <v>151</v>
      </c>
      <c r="M20" s="1">
        <f>'AUS Observed PC Deaths'!M37</f>
        <v>149</v>
      </c>
      <c r="N20" s="1">
        <f>'AUS Observed PC Deaths'!N37</f>
        <v>179</v>
      </c>
      <c r="O20" s="1">
        <f>(($N20/'AUS All Deaths'!$N37)+((($N20/'AUS All Deaths'!$N37)-('Sub group analyses'!$C20/'AUS All Deaths'!$C37))/COUNT($C$4:$N$4))*'Sub group analyses'!O$2)*'AUS Mortality Projections'!C34</f>
        <v>161.88748313887655</v>
      </c>
      <c r="P20" s="1">
        <f>(($N20/'AUS All Deaths'!$N37)+((($N20/'AUS All Deaths'!$N37)-('Sub group analyses'!$C20/'AUS All Deaths'!$C37))/COUNT($C$4:$N$4))*'Sub group analyses'!P$2)*'AUS Mortality Projections'!D34</f>
        <v>157.82176356030709</v>
      </c>
      <c r="Q20" s="1">
        <f>(($N20/'AUS All Deaths'!$N37)+((($N20/'AUS All Deaths'!$N37)-('Sub group analyses'!$C20/'AUS All Deaths'!$C37))/COUNT($C$4:$N$4))*'Sub group analyses'!Q$2)*'AUS Mortality Projections'!E34</f>
        <v>153.62190544511907</v>
      </c>
      <c r="R20" s="1">
        <f>(($N20/'AUS All Deaths'!$N37)+((($N20/'AUS All Deaths'!$N37)-('Sub group analyses'!$C20/'AUS All Deaths'!$C37))/COUNT($C$4:$N$4))*'Sub group analyses'!R$2)*'AUS Mortality Projections'!F34</f>
        <v>148.42701108482535</v>
      </c>
      <c r="S20" s="1">
        <f>(($N20/'AUS All Deaths'!$N37)+((($N20/'AUS All Deaths'!$N37)-('Sub group analyses'!$C20/'AUS All Deaths'!$C37))/COUNT($C$4:$N$4))*'Sub group analyses'!S$2)*'AUS Mortality Projections'!G34</f>
        <v>144.8364698800217</v>
      </c>
      <c r="T20" s="1">
        <f>(($N20/'AUS All Deaths'!$N37)+((($N20/'AUS All Deaths'!$N37)-('Sub group analyses'!$C20/'AUS All Deaths'!$C37))/COUNT($C$4:$N$4))*'Sub group analyses'!T$2)*'AUS Mortality Projections'!H34</f>
        <v>141.07846389369072</v>
      </c>
      <c r="U20" s="1">
        <f>(($N20/'AUS All Deaths'!$N37)+((($N20/'AUS All Deaths'!$N37)-('Sub group analyses'!$C20/'AUS All Deaths'!$C37))/COUNT($C$4:$N$4))*'Sub group analyses'!U$2)*'AUS Mortality Projections'!I34</f>
        <v>137.16494400624057</v>
      </c>
      <c r="V20" s="1">
        <f>(($N20/'AUS All Deaths'!$N37)+((($N20/'AUS All Deaths'!$N37)-('Sub group analyses'!$C20/'AUS All Deaths'!$C37))/COUNT($C$4:$N$4))*'Sub group analyses'!V$2)*'AUS Mortality Projections'!J34</f>
        <v>133.08177740706398</v>
      </c>
      <c r="W20" s="1">
        <f>(($N20/'AUS All Deaths'!$N37)+((($N20/'AUS All Deaths'!$N37)-('Sub group analyses'!$C20/'AUS All Deaths'!$C37))/COUNT($C$4:$N$4))*'Sub group analyses'!W$2)*'AUS Mortality Projections'!K34</f>
        <v>128.7713423827436</v>
      </c>
      <c r="X20" s="1">
        <f>(($N20/'AUS All Deaths'!$N37)+((($N20/'AUS All Deaths'!$N37)-('Sub group analyses'!$C20/'AUS All Deaths'!$C37))/COUNT($C$4:$N$4))*'Sub group analyses'!X$2)*'AUS Mortality Projections'!L34</f>
        <v>124.60581231514733</v>
      </c>
      <c r="Y20" s="1">
        <f>(($N20/'AUS All Deaths'!$N37)+((($N20/'AUS All Deaths'!$N37)-('Sub group analyses'!$C20/'AUS All Deaths'!$C37))/COUNT($C$4:$N$4))*'Sub group analyses'!Y$2)*'AUS Mortality Projections'!M34</f>
        <v>120.16040607535965</v>
      </c>
      <c r="Z20" s="1">
        <f>(($N20/'AUS All Deaths'!$N37)+((($N20/'AUS All Deaths'!$N37)-('Sub group analyses'!$C20/'AUS All Deaths'!$C37))/COUNT($C$4:$N$4))*'Sub group analyses'!Z$2)*'AUS Mortality Projections'!N34</f>
        <v>115.42841021351099</v>
      </c>
      <c r="AA20" s="1">
        <f>(($N20/'AUS All Deaths'!$N37)+((($N20/'AUS All Deaths'!$N37)-('Sub group analyses'!$C20/'AUS All Deaths'!$C37))/COUNT($C$4:$N$4))*'Sub group analyses'!AA$2)*'AUS Mortality Projections'!O34</f>
        <v>110.39111512246565</v>
      </c>
      <c r="AB20" s="1">
        <f>(($N20/'AUS All Deaths'!$N37)+((($N20/'AUS All Deaths'!$N37)-('Sub group analyses'!$C20/'AUS All Deaths'!$C37))/COUNT($C$4:$N$4))*'Sub group analyses'!AB$2)*'AUS Mortality Projections'!P34</f>
        <v>105.01403686276269</v>
      </c>
      <c r="AC20" s="1">
        <f>(($N20/'AUS All Deaths'!$N37)+((($N20/'AUS All Deaths'!$N37)-('Sub group analyses'!$C20/'AUS All Deaths'!$C37))/COUNT($C$4:$N$4))*'Sub group analyses'!AC$2)*'AUS Mortality Projections'!Q34</f>
        <v>99.413312879614452</v>
      </c>
      <c r="AD20" s="1">
        <f>(($N20/'AUS All Deaths'!$N37)+((($N20/'AUS All Deaths'!$N37)-('Sub group analyses'!$C20/'AUS All Deaths'!$C37))/COUNT($C$4:$N$4))*'Sub group analyses'!AD$2)*'AUS Mortality Projections'!R34</f>
        <v>93.470426765954997</v>
      </c>
      <c r="AE20" s="1">
        <f>(($N20/'AUS All Deaths'!$N37)+((($N20/'AUS All Deaths'!$N37)-('Sub group analyses'!$C20/'AUS All Deaths'!$C37))/COUNT($C$4:$N$4))*'Sub group analyses'!AE$2)*'AUS Mortality Projections'!S34</f>
        <v>87.182715095302115</v>
      </c>
      <c r="AF20" s="1">
        <f>(($N20/'AUS All Deaths'!$N37)+((($N20/'AUS All Deaths'!$N37)-('Sub group analyses'!$C20/'AUS All Deaths'!$C37))/COUNT($C$4:$N$4))*'Sub group analyses'!AF$2)*'AUS Mortality Projections'!T34</f>
        <v>80.581501962017072</v>
      </c>
      <c r="AG20" s="1">
        <f>(($N20/'AUS All Deaths'!$N37)+((($N20/'AUS All Deaths'!$N37)-('Sub group analyses'!$C20/'AUS All Deaths'!$C37))/COUNT($C$4:$N$4))*'Sub group analyses'!AG$2)*'AUS Mortality Projections'!U34</f>
        <v>73.685129022433387</v>
      </c>
      <c r="AH20" s="6">
        <f>(($N20/'AUS All Deaths'!$N37)+((($N20/'AUS All Deaths'!$N37)-('Sub group analyses'!$C20/'AUS All Deaths'!$C37))/COUNT($C$4:$N$4))*'Sub group analyses'!AH$2)*'AUS Mortality Projections'!V34</f>
        <v>66.512515968977795</v>
      </c>
    </row>
    <row r="21" spans="2:34" x14ac:dyDescent="0.3">
      <c r="B21" s="13" t="s">
        <v>42</v>
      </c>
      <c r="C21" s="1">
        <f>'AUS Observed PC Deaths'!C38</f>
        <v>1338</v>
      </c>
      <c r="D21" s="1">
        <f>'AUS Observed PC Deaths'!D38</f>
        <v>1263</v>
      </c>
      <c r="E21" s="1">
        <f>'AUS Observed PC Deaths'!E38</f>
        <v>1233</v>
      </c>
      <c r="F21" s="1">
        <f>'AUS Observed PC Deaths'!F38</f>
        <v>1382</v>
      </c>
      <c r="G21" s="1">
        <f>'AUS Observed PC Deaths'!G38</f>
        <v>1367</v>
      </c>
      <c r="H21" s="1">
        <f>'AUS Observed PC Deaths'!H38</f>
        <v>1365</v>
      </c>
      <c r="I21" s="1">
        <f>'AUS Observed PC Deaths'!I38</f>
        <v>1328</v>
      </c>
      <c r="J21" s="1">
        <f>'AUS Observed PC Deaths'!J38</f>
        <v>1435</v>
      </c>
      <c r="K21" s="1">
        <f>'AUS Observed PC Deaths'!K38</f>
        <v>1361</v>
      </c>
      <c r="L21" s="1">
        <f>'AUS Observed PC Deaths'!L38</f>
        <v>1328</v>
      </c>
      <c r="M21" s="1">
        <f>'AUS Observed PC Deaths'!M38</f>
        <v>1326</v>
      </c>
      <c r="N21" s="1">
        <f>'AUS Observed PC Deaths'!N38</f>
        <v>1389</v>
      </c>
      <c r="O21" s="1">
        <f>(($N21/'AUS All Deaths'!$N38)+((($N21/'AUS All Deaths'!$N38)-('Sub group analyses'!$C21/'AUS All Deaths'!$C38))/COUNT($C$4:$N$4))*'Sub group analyses'!O$2)*'AUS Mortality Projections'!C35</f>
        <v>1287.1856807782026</v>
      </c>
      <c r="P21" s="1">
        <f>(($N21/'AUS All Deaths'!$N38)+((($N21/'AUS All Deaths'!$N38)-('Sub group analyses'!$C21/'AUS All Deaths'!$C38))/COUNT($C$4:$N$4))*'Sub group analyses'!P$2)*'AUS Mortality Projections'!D35</f>
        <v>1287.3269941621236</v>
      </c>
      <c r="Q21" s="1">
        <f>(($N21/'AUS All Deaths'!$N38)+((($N21/'AUS All Deaths'!$N38)-('Sub group analyses'!$C21/'AUS All Deaths'!$C38))/COUNT($C$4:$N$4))*'Sub group analyses'!Q$2)*'AUS Mortality Projections'!E35</f>
        <v>1287.1454704358232</v>
      </c>
      <c r="R21" s="1">
        <f>(($N21/'AUS All Deaths'!$N38)+((($N21/'AUS All Deaths'!$N38)-('Sub group analyses'!$C21/'AUS All Deaths'!$C38))/COUNT($C$4:$N$4))*'Sub group analyses'!R$2)*'AUS Mortality Projections'!F35</f>
        <v>1279.2246649721283</v>
      </c>
      <c r="S21" s="1">
        <f>(($N21/'AUS All Deaths'!$N38)+((($N21/'AUS All Deaths'!$N38)-('Sub group analyses'!$C21/'AUS All Deaths'!$C38))/COUNT($C$4:$N$4))*'Sub group analyses'!S$2)*'AUS Mortality Projections'!G35</f>
        <v>1285.9758422110472</v>
      </c>
      <c r="T21" s="1">
        <f>(($N21/'AUS All Deaths'!$N38)+((($N21/'AUS All Deaths'!$N38)-('Sub group analyses'!$C21/'AUS All Deaths'!$C38))/COUNT($C$4:$N$4))*'Sub group analyses'!T$2)*'AUS Mortality Projections'!H35</f>
        <v>1292.5884082401151</v>
      </c>
      <c r="U21" s="1">
        <f>(($N21/'AUS All Deaths'!$N38)+((($N21/'AUS All Deaths'!$N38)-('Sub group analyses'!$C21/'AUS All Deaths'!$C38))/COUNT($C$4:$N$4))*'Sub group analyses'!U$2)*'AUS Mortality Projections'!I35</f>
        <v>1299.2171808924331</v>
      </c>
      <c r="V21" s="1">
        <f>(($N21/'AUS All Deaths'!$N38)+((($N21/'AUS All Deaths'!$N38)-('Sub group analyses'!$C21/'AUS All Deaths'!$C38))/COUNT($C$4:$N$4))*'Sub group analyses'!V$2)*'AUS Mortality Projections'!J35</f>
        <v>1305.7857275931935</v>
      </c>
      <c r="W21" s="1">
        <f>(($N21/'AUS All Deaths'!$N38)+((($N21/'AUS All Deaths'!$N38)-('Sub group analyses'!$C21/'AUS All Deaths'!$C38))/COUNT($C$4:$N$4))*'Sub group analyses'!W$2)*'AUS Mortality Projections'!K35</f>
        <v>1311.7665336458458</v>
      </c>
      <c r="X21" s="1">
        <f>(($N21/'AUS All Deaths'!$N38)+((($N21/'AUS All Deaths'!$N38)-('Sub group analyses'!$C21/'AUS All Deaths'!$C38))/COUNT($C$4:$N$4))*'Sub group analyses'!X$2)*'AUS Mortality Projections'!L35</f>
        <v>1321.1063964680786</v>
      </c>
      <c r="Y21" s="1">
        <f>(($N21/'AUS All Deaths'!$N38)+((($N21/'AUS All Deaths'!$N38)-('Sub group analyses'!$C21/'AUS All Deaths'!$C38))/COUNT($C$4:$N$4))*'Sub group analyses'!Y$2)*'AUS Mortality Projections'!M35</f>
        <v>1329.6235753881911</v>
      </c>
      <c r="Z21" s="1">
        <f>(($N21/'AUS All Deaths'!$N38)+((($N21/'AUS All Deaths'!$N38)-('Sub group analyses'!$C21/'AUS All Deaths'!$C38))/COUNT($C$4:$N$4))*'Sub group analyses'!Z$2)*'AUS Mortality Projections'!N35</f>
        <v>1337.2236440893614</v>
      </c>
      <c r="AA21" s="1">
        <f>(($N21/'AUS All Deaths'!$N38)+((($N21/'AUS All Deaths'!$N38)-('Sub group analyses'!$C21/'AUS All Deaths'!$C38))/COUNT($C$4:$N$4))*'Sub group analyses'!AA$2)*'AUS Mortality Projections'!O35</f>
        <v>1343.6466945352165</v>
      </c>
      <c r="AB21" s="1">
        <f>(($N21/'AUS All Deaths'!$N38)+((($N21/'AUS All Deaths'!$N38)-('Sub group analyses'!$C21/'AUS All Deaths'!$C38))/COUNT($C$4:$N$4))*'Sub group analyses'!AB$2)*'AUS Mortality Projections'!P35</f>
        <v>1348.3720240110135</v>
      </c>
      <c r="AC21" s="1">
        <f>(($N21/'AUS All Deaths'!$N38)+((($N21/'AUS All Deaths'!$N38)-('Sub group analyses'!$C21/'AUS All Deaths'!$C38))/COUNT($C$4:$N$4))*'Sub group analyses'!AC$2)*'AUS Mortality Projections'!Q35</f>
        <v>1352.8001603611592</v>
      </c>
      <c r="AD21" s="1">
        <f>(($N21/'AUS All Deaths'!$N38)+((($N21/'AUS All Deaths'!$N38)-('Sub group analyses'!$C21/'AUS All Deaths'!$C38))/COUNT($C$4:$N$4))*'Sub group analyses'!AD$2)*'AUS Mortality Projections'!R35</f>
        <v>1355.2863678302879</v>
      </c>
      <c r="AE21" s="1">
        <f>(($N21/'AUS All Deaths'!$N38)+((($N21/'AUS All Deaths'!$N38)-('Sub group analyses'!$C21/'AUS All Deaths'!$C38))/COUNT($C$4:$N$4))*'Sub group analyses'!AE$2)*'AUS Mortality Projections'!S35</f>
        <v>1355.517058501262</v>
      </c>
      <c r="AF21" s="1">
        <f>(($N21/'AUS All Deaths'!$N38)+((($N21/'AUS All Deaths'!$N38)-('Sub group analyses'!$C21/'AUS All Deaths'!$C38))/COUNT($C$4:$N$4))*'Sub group analyses'!AF$2)*'AUS Mortality Projections'!T35</f>
        <v>1353.6325582465245</v>
      </c>
      <c r="AG21" s="1">
        <f>(($N21/'AUS All Deaths'!$N38)+((($N21/'AUS All Deaths'!$N38)-('Sub group analyses'!$C21/'AUS All Deaths'!$C38))/COUNT($C$4:$N$4))*'Sub group analyses'!AG$2)*'AUS Mortality Projections'!U35</f>
        <v>1349.5621997813098</v>
      </c>
      <c r="AH21" s="6">
        <f>(($N21/'AUS All Deaths'!$N38)+((($N21/'AUS All Deaths'!$N38)-('Sub group analyses'!$C21/'AUS All Deaths'!$C38))/COUNT($C$4:$N$4))*'Sub group analyses'!AH$2)*'AUS Mortality Projections'!V35</f>
        <v>1343.1920934653558</v>
      </c>
    </row>
    <row r="22" spans="2:34" x14ac:dyDescent="0.3">
      <c r="B22" s="13" t="s">
        <v>43</v>
      </c>
      <c r="C22" s="1">
        <f>'AUS Observed PC Deaths'!C39</f>
        <v>1566</v>
      </c>
      <c r="D22" s="1">
        <f>'AUS Observed PC Deaths'!D39</f>
        <v>1666</v>
      </c>
      <c r="E22" s="1">
        <f>'AUS Observed PC Deaths'!E39</f>
        <v>1637</v>
      </c>
      <c r="F22" s="1">
        <f>'AUS Observed PC Deaths'!F39</f>
        <v>1757</v>
      </c>
      <c r="G22" s="1">
        <f>'AUS Observed PC Deaths'!G39</f>
        <v>1836</v>
      </c>
      <c r="H22" s="1">
        <f>'AUS Observed PC Deaths'!H39</f>
        <v>1848</v>
      </c>
      <c r="I22" s="1">
        <f>'AUS Observed PC Deaths'!I39</f>
        <v>1867</v>
      </c>
      <c r="J22" s="1">
        <f>'AUS Observed PC Deaths'!J39</f>
        <v>1920</v>
      </c>
      <c r="K22" s="1">
        <f>'AUS Observed PC Deaths'!K39</f>
        <v>1989</v>
      </c>
      <c r="L22" s="1">
        <f>'AUS Observed PC Deaths'!L39</f>
        <v>1951</v>
      </c>
      <c r="M22" s="1">
        <f>'AUS Observed PC Deaths'!M39</f>
        <v>2130</v>
      </c>
      <c r="N22" s="1">
        <f>'AUS Observed PC Deaths'!N39</f>
        <v>2114</v>
      </c>
      <c r="O22" s="1">
        <f>(($N22/'AUS All Deaths'!$N39)+((($N22/'AUS All Deaths'!$N39)-('Sub group analyses'!$C22/'AUS All Deaths'!$C39))/COUNT($C$4:$N$4))*'Sub group analyses'!O$2)*'AUS Mortality Projections'!C36</f>
        <v>2007.550581622955</v>
      </c>
      <c r="P22" s="1">
        <f>(($N22/'AUS All Deaths'!$N39)+((($N22/'AUS All Deaths'!$N39)-('Sub group analyses'!$C22/'AUS All Deaths'!$C39))/COUNT($C$4:$N$4))*'Sub group analyses'!P$2)*'AUS Mortality Projections'!D36</f>
        <v>2057.8302491610953</v>
      </c>
      <c r="Q22" s="1">
        <f>(($N22/'AUS All Deaths'!$N39)+((($N22/'AUS All Deaths'!$N39)-('Sub group analyses'!$C22/'AUS All Deaths'!$C39))/COUNT($C$4:$N$4))*'Sub group analyses'!Q$2)*'AUS Mortality Projections'!E36</f>
        <v>2109.2080578239052</v>
      </c>
      <c r="R22" s="1">
        <f>(($N22/'AUS All Deaths'!$N39)+((($N22/'AUS All Deaths'!$N39)-('Sub group analyses'!$C22/'AUS All Deaths'!$C39))/COUNT($C$4:$N$4))*'Sub group analyses'!R$2)*'AUS Mortality Projections'!F36</f>
        <v>2149.2577418533751</v>
      </c>
      <c r="S22" s="1">
        <f>(($N22/'AUS All Deaths'!$N39)+((($N22/'AUS All Deaths'!$N39)-('Sub group analyses'!$C22/'AUS All Deaths'!$C39))/COUNT($C$4:$N$4))*'Sub group analyses'!S$2)*'AUS Mortality Projections'!G36</f>
        <v>2215.6760483979324</v>
      </c>
      <c r="T22" s="1">
        <f>(($N22/'AUS All Deaths'!$N39)+((($N22/'AUS All Deaths'!$N39)-('Sub group analyses'!$C22/'AUS All Deaths'!$C39))/COUNT($C$4:$N$4))*'Sub group analyses'!T$2)*'AUS Mortality Projections'!H36</f>
        <v>2284.2866853944984</v>
      </c>
      <c r="U22" s="1">
        <f>(($N22/'AUS All Deaths'!$N39)+((($N22/'AUS All Deaths'!$N39)-('Sub group analyses'!$C22/'AUS All Deaths'!$C39))/COUNT($C$4:$N$4))*'Sub group analyses'!U$2)*'AUS Mortality Projections'!I36</f>
        <v>2355.4694132740442</v>
      </c>
      <c r="V22" s="1">
        <f>(($N22/'AUS All Deaths'!$N39)+((($N22/'AUS All Deaths'!$N39)-('Sub group analyses'!$C22/'AUS All Deaths'!$C39))/COUNT($C$4:$N$4))*'Sub group analyses'!V$2)*'AUS Mortality Projections'!J36</f>
        <v>2429.2092206195598</v>
      </c>
      <c r="W22" s="1">
        <f>(($N22/'AUS All Deaths'!$N39)+((($N22/'AUS All Deaths'!$N39)-('Sub group analyses'!$C22/'AUS All Deaths'!$C39))/COUNT($C$4:$N$4))*'Sub group analyses'!W$2)*'AUS Mortality Projections'!K36</f>
        <v>2504.6229594579077</v>
      </c>
      <c r="X22" s="1">
        <f>(($N22/'AUS All Deaths'!$N39)+((($N22/'AUS All Deaths'!$N39)-('Sub group analyses'!$C22/'AUS All Deaths'!$C39))/COUNT($C$4:$N$4))*'Sub group analyses'!X$2)*'AUS Mortality Projections'!L36</f>
        <v>2589.4984615445692</v>
      </c>
      <c r="Y22" s="1">
        <f>(($N22/'AUS All Deaths'!$N39)+((($N22/'AUS All Deaths'!$N39)-('Sub group analyses'!$C22/'AUS All Deaths'!$C39))/COUNT($C$4:$N$4))*'Sub group analyses'!Y$2)*'AUS Mortality Projections'!M36</f>
        <v>2676.0962935119032</v>
      </c>
      <c r="Z22" s="1">
        <f>(($N22/'AUS All Deaths'!$N39)+((($N22/'AUS All Deaths'!$N39)-('Sub group analyses'!$C22/'AUS All Deaths'!$C39))/COUNT($C$4:$N$4))*'Sub group analyses'!Z$2)*'AUS Mortality Projections'!N36</f>
        <v>2764.2631633419237</v>
      </c>
      <c r="AA22" s="1">
        <f>(($N22/'AUS All Deaths'!$N39)+((($N22/'AUS All Deaths'!$N39)-('Sub group analyses'!$C22/'AUS All Deaths'!$C39))/COUNT($C$4:$N$4))*'Sub group analyses'!AA$2)*'AUS Mortality Projections'!O36</f>
        <v>2853.4749895258237</v>
      </c>
      <c r="AB22" s="1">
        <f>(($N22/'AUS All Deaths'!$N39)+((($N22/'AUS All Deaths'!$N39)-('Sub group analyses'!$C22/'AUS All Deaths'!$C39))/COUNT($C$4:$N$4))*'Sub group analyses'!AB$2)*'AUS Mortality Projections'!P36</f>
        <v>2942.5785027765005</v>
      </c>
      <c r="AC22" s="1">
        <f>(($N22/'AUS All Deaths'!$N39)+((($N22/'AUS All Deaths'!$N39)-('Sub group analyses'!$C22/'AUS All Deaths'!$C39))/COUNT($C$4:$N$4))*'Sub group analyses'!AC$2)*'AUS Mortality Projections'!Q36</f>
        <v>3034.6007916121503</v>
      </c>
      <c r="AD22" s="1">
        <f>(($N22/'AUS All Deaths'!$N39)+((($N22/'AUS All Deaths'!$N39)-('Sub group analyses'!$C22/'AUS All Deaths'!$C39))/COUNT($C$4:$N$4))*'Sub group analyses'!AD$2)*'AUS Mortality Projections'!R36</f>
        <v>3125.8893081937322</v>
      </c>
      <c r="AE22" s="1">
        <f>(($N22/'AUS All Deaths'!$N39)+((($N22/'AUS All Deaths'!$N39)-('Sub group analyses'!$C22/'AUS All Deaths'!$C39))/COUNT($C$4:$N$4))*'Sub group analyses'!AE$2)*'AUS Mortality Projections'!S36</f>
        <v>3215.5265075910311</v>
      </c>
      <c r="AF22" s="1">
        <f>(($N22/'AUS All Deaths'!$N39)+((($N22/'AUS All Deaths'!$N39)-('Sub group analyses'!$C22/'AUS All Deaths'!$C39))/COUNT($C$4:$N$4))*'Sub group analyses'!AF$2)*'AUS Mortality Projections'!T36</f>
        <v>3303.6015131611148</v>
      </c>
      <c r="AG22" s="1">
        <f>(($N22/'AUS All Deaths'!$N39)+((($N22/'AUS All Deaths'!$N39)-('Sub group analyses'!$C22/'AUS All Deaths'!$C39))/COUNT($C$4:$N$4))*'Sub group analyses'!AG$2)*'AUS Mortality Projections'!U36</f>
        <v>3389.691303288133</v>
      </c>
      <c r="AH22" s="6">
        <f>(($N22/'AUS All Deaths'!$N39)+((($N22/'AUS All Deaths'!$N39)-('Sub group analyses'!$C22/'AUS All Deaths'!$C39))/COUNT($C$4:$N$4))*'Sub group analyses'!AH$2)*'AUS Mortality Projections'!V36</f>
        <v>3473.2182891751413</v>
      </c>
    </row>
    <row r="23" spans="2:34" x14ac:dyDescent="0.3">
      <c r="B23" s="13" t="s">
        <v>44</v>
      </c>
      <c r="C23" s="1">
        <f>'AUS Observed PC Deaths'!C40</f>
        <v>3174</v>
      </c>
      <c r="D23" s="1">
        <f>'AUS Observed PC Deaths'!D40</f>
        <v>3127</v>
      </c>
      <c r="E23" s="1">
        <f>'AUS Observed PC Deaths'!E40</f>
        <v>3120</v>
      </c>
      <c r="F23" s="1">
        <f>'AUS Observed PC Deaths'!F40</f>
        <v>3091</v>
      </c>
      <c r="G23" s="1">
        <f>'AUS Observed PC Deaths'!G40</f>
        <v>3236</v>
      </c>
      <c r="H23" s="1">
        <f>'AUS Observed PC Deaths'!H40</f>
        <v>3221</v>
      </c>
      <c r="I23" s="1">
        <f>'AUS Observed PC Deaths'!I40</f>
        <v>3217</v>
      </c>
      <c r="J23" s="1">
        <f>'AUS Observed PC Deaths'!J40</f>
        <v>3234</v>
      </c>
      <c r="K23" s="1">
        <f>'AUS Observed PC Deaths'!K40</f>
        <v>3324</v>
      </c>
      <c r="L23" s="1">
        <f>'AUS Observed PC Deaths'!L40</f>
        <v>3195</v>
      </c>
      <c r="M23" s="1">
        <f>'AUS Observed PC Deaths'!M40</f>
        <v>3517</v>
      </c>
      <c r="N23" s="1">
        <f>'AUS Observed PC Deaths'!N40</f>
        <v>3766</v>
      </c>
      <c r="O23" s="1">
        <f>(($N23/'AUS All Deaths'!$N40)+((($N23/'AUS All Deaths'!$N40)-('Sub group analyses'!$C23/'AUS All Deaths'!$C40))/COUNT($C$4:$N$4))*'Sub group analyses'!O$2)*'AUS Mortality Projections'!C37</f>
        <v>3535.8159853283846</v>
      </c>
      <c r="P23" s="1">
        <f>(($N23/'AUS All Deaths'!$N40)+((($N23/'AUS All Deaths'!$N40)-('Sub group analyses'!$C23/'AUS All Deaths'!$C40))/COUNT($C$4:$N$4))*'Sub group analyses'!P$2)*'AUS Mortality Projections'!D37</f>
        <v>3583.4276105632957</v>
      </c>
      <c r="Q23" s="1">
        <f>(($N23/'AUS All Deaths'!$N40)+((($N23/'AUS All Deaths'!$N40)-('Sub group analyses'!$C23/'AUS All Deaths'!$C40))/COUNT($C$4:$N$4))*'Sub group analyses'!Q$2)*'AUS Mortality Projections'!E37</f>
        <v>3631.5506707575241</v>
      </c>
      <c r="R23" s="1">
        <f>(($N23/'AUS All Deaths'!$N40)+((($N23/'AUS All Deaths'!$N40)-('Sub group analyses'!$C23/'AUS All Deaths'!$C40))/COUNT($C$4:$N$4))*'Sub group analyses'!R$2)*'AUS Mortality Projections'!F37</f>
        <v>3658.9967308333835</v>
      </c>
      <c r="S23" s="1">
        <f>(($N23/'AUS All Deaths'!$N40)+((($N23/'AUS All Deaths'!$N40)-('Sub group analyses'!$C23/'AUS All Deaths'!$C40))/COUNT($C$4:$N$4))*'Sub group analyses'!S$2)*'AUS Mortality Projections'!G37</f>
        <v>3729.902117782704</v>
      </c>
      <c r="T23" s="1">
        <f>(($N23/'AUS All Deaths'!$N40)+((($N23/'AUS All Deaths'!$N40)-('Sub group analyses'!$C23/'AUS All Deaths'!$C40))/COUNT($C$4:$N$4))*'Sub group analyses'!T$2)*'AUS Mortality Projections'!H37</f>
        <v>3802.5578515289644</v>
      </c>
      <c r="U23" s="1">
        <f>(($N23/'AUS All Deaths'!$N40)+((($N23/'AUS All Deaths'!$N40)-('Sub group analyses'!$C23/'AUS All Deaths'!$C40))/COUNT($C$4:$N$4))*'Sub group analyses'!U$2)*'AUS Mortality Projections'!I37</f>
        <v>3877.5082541108804</v>
      </c>
      <c r="V23" s="1">
        <f>(($N23/'AUS All Deaths'!$N40)+((($N23/'AUS All Deaths'!$N40)-('Sub group analyses'!$C23/'AUS All Deaths'!$C40))/COUNT($C$4:$N$4))*'Sub group analyses'!V$2)*'AUS Mortality Projections'!J37</f>
        <v>3954.6295829155897</v>
      </c>
      <c r="W23" s="1">
        <f>(($N23/'AUS All Deaths'!$N40)+((($N23/'AUS All Deaths'!$N40)-('Sub group analyses'!$C23/'AUS All Deaths'!$C40))/COUNT($C$4:$N$4))*'Sub group analyses'!W$2)*'AUS Mortality Projections'!K37</f>
        <v>4032.404278091863</v>
      </c>
      <c r="X23" s="1">
        <f>(($N23/'AUS All Deaths'!$N40)+((($N23/'AUS All Deaths'!$N40)-('Sub group analyses'!$C23/'AUS All Deaths'!$C40))/COUNT($C$4:$N$4))*'Sub group analyses'!X$2)*'AUS Mortality Projections'!L37</f>
        <v>4123.1865782199166</v>
      </c>
      <c r="Y23" s="1">
        <f>(($N23/'AUS All Deaths'!$N40)+((($N23/'AUS All Deaths'!$N40)-('Sub group analyses'!$C23/'AUS All Deaths'!$C40))/COUNT($C$4:$N$4))*'Sub group analyses'!Y$2)*'AUS Mortality Projections'!M37</f>
        <v>4214.3354745991519</v>
      </c>
      <c r="Z23" s="1">
        <f>(($N23/'AUS All Deaths'!$N40)+((($N23/'AUS All Deaths'!$N40)-('Sub group analyses'!$C23/'AUS All Deaths'!$C40))/COUNT($C$4:$N$4))*'Sub group analyses'!Z$2)*'AUS Mortality Projections'!N37</f>
        <v>4305.5717241907569</v>
      </c>
      <c r="AA23" s="1">
        <f>(($N23/'AUS All Deaths'!$N40)+((($N23/'AUS All Deaths'!$N40)-('Sub group analyses'!$C23/'AUS All Deaths'!$C40))/COUNT($C$4:$N$4))*'Sub group analyses'!AA$2)*'AUS Mortality Projections'!O37</f>
        <v>4396.0563474084838</v>
      </c>
      <c r="AB23" s="1">
        <f>(($N23/'AUS All Deaths'!$N40)+((($N23/'AUS All Deaths'!$N40)-('Sub group analyses'!$C23/'AUS All Deaths'!$C40))/COUNT($C$4:$N$4))*'Sub group analyses'!AB$2)*'AUS Mortality Projections'!P37</f>
        <v>4484.0275378430551</v>
      </c>
      <c r="AC23" s="1">
        <f>(($N23/'AUS All Deaths'!$N40)+((($N23/'AUS All Deaths'!$N40)-('Sub group analyses'!$C23/'AUS All Deaths'!$C40))/COUNT($C$4:$N$4))*'Sub group analyses'!AC$2)*'AUS Mortality Projections'!Q37</f>
        <v>4574.1009397334465</v>
      </c>
      <c r="AD23" s="1">
        <f>(($N23/'AUS All Deaths'!$N40)+((($N23/'AUS All Deaths'!$N40)-('Sub group analyses'!$C23/'AUS All Deaths'!$C40))/COUNT($C$4:$N$4))*'Sub group analyses'!AD$2)*'AUS Mortality Projections'!R37</f>
        <v>4660.7339096598944</v>
      </c>
      <c r="AE23" s="1">
        <f>(($N23/'AUS All Deaths'!$N40)+((($N23/'AUS All Deaths'!$N40)-('Sub group analyses'!$C23/'AUS All Deaths'!$C40))/COUNT($C$4:$N$4))*'Sub group analyses'!AE$2)*'AUS Mortality Projections'!S37</f>
        <v>4742.655313260223</v>
      </c>
      <c r="AF23" s="1">
        <f>(($N23/'AUS All Deaths'!$N40)+((($N23/'AUS All Deaths'!$N40)-('Sub group analyses'!$C23/'AUS All Deaths'!$C40))/COUNT($C$4:$N$4))*'Sub group analyses'!AF$2)*'AUS Mortality Projections'!T37</f>
        <v>4820.1188429223666</v>
      </c>
      <c r="AG23" s="1">
        <f>(($N23/'AUS All Deaths'!$N40)+((($N23/'AUS All Deaths'!$N40)-('Sub group analyses'!$C23/'AUS All Deaths'!$C40))/COUNT($C$4:$N$4))*'Sub group analyses'!AG$2)*'AUS Mortality Projections'!U37</f>
        <v>4892.6300950099148</v>
      </c>
      <c r="AH23" s="6">
        <f>(($N23/'AUS All Deaths'!$N40)+((($N23/'AUS All Deaths'!$N40)-('Sub group analyses'!$C23/'AUS All Deaths'!$C40))/COUNT($C$4:$N$4))*'Sub group analyses'!AH$2)*'AUS Mortality Projections'!V37</f>
        <v>4959.4970440782154</v>
      </c>
    </row>
    <row r="24" spans="2:34" x14ac:dyDescent="0.3">
      <c r="B24" s="13" t="s">
        <v>45</v>
      </c>
      <c r="C24" s="1">
        <f>'AUS Observed PC Deaths'!C41</f>
        <v>5504</v>
      </c>
      <c r="D24" s="1">
        <f>'AUS Observed PC Deaths'!D41</f>
        <v>5627</v>
      </c>
      <c r="E24" s="1">
        <f>'AUS Observed PC Deaths'!E41</f>
        <v>5795</v>
      </c>
      <c r="F24" s="1">
        <f>'AUS Observed PC Deaths'!F41</f>
        <v>5922</v>
      </c>
      <c r="G24" s="1">
        <f>'AUS Observed PC Deaths'!G41</f>
        <v>6266</v>
      </c>
      <c r="H24" s="1">
        <f>'AUS Observed PC Deaths'!H41</f>
        <v>6157</v>
      </c>
      <c r="I24" s="1">
        <f>'AUS Observed PC Deaths'!I41</f>
        <v>6180</v>
      </c>
      <c r="J24" s="1">
        <f>'AUS Observed PC Deaths'!J41</f>
        <v>6051</v>
      </c>
      <c r="K24" s="1">
        <f>'AUS Observed PC Deaths'!K41</f>
        <v>6231</v>
      </c>
      <c r="L24" s="1">
        <f>'AUS Observed PC Deaths'!L41</f>
        <v>5917</v>
      </c>
      <c r="M24" s="1">
        <f>'AUS Observed PC Deaths'!M41</f>
        <v>6384</v>
      </c>
      <c r="N24" s="1">
        <f>'AUS Observed PC Deaths'!N41</f>
        <v>6746</v>
      </c>
      <c r="O24" s="1">
        <f>(($N24/'AUS All Deaths'!$N41)+((($N24/'AUS All Deaths'!$N41)-('Sub group analyses'!$C24/'AUS All Deaths'!$C41))/COUNT($C$4:$N$4))*'Sub group analyses'!O$2)*'AUS Mortality Projections'!C38</f>
        <v>6352.6184667543112</v>
      </c>
      <c r="P24" s="1">
        <f>(($N24/'AUS All Deaths'!$N41)+((($N24/'AUS All Deaths'!$N41)-('Sub group analyses'!$C24/'AUS All Deaths'!$C41))/COUNT($C$4:$N$4))*'Sub group analyses'!P$2)*'AUS Mortality Projections'!D38</f>
        <v>6457.1964365604781</v>
      </c>
      <c r="Q24" s="1">
        <f>(($N24/'AUS All Deaths'!$N41)+((($N24/'AUS All Deaths'!$N41)-('Sub group analyses'!$C24/'AUS All Deaths'!$C41))/COUNT($C$4:$N$4))*'Sub group analyses'!Q$2)*'AUS Mortality Projections'!E38</f>
        <v>6563.0330498445228</v>
      </c>
      <c r="R24" s="1">
        <f>(($N24/'AUS All Deaths'!$N41)+((($N24/'AUS All Deaths'!$N41)-('Sub group analyses'!$C24/'AUS All Deaths'!$C41))/COUNT($C$4:$N$4))*'Sub group analyses'!R$2)*'AUS Mortality Projections'!F38</f>
        <v>6631.7205670131707</v>
      </c>
      <c r="S24" s="1">
        <f>(($N24/'AUS All Deaths'!$N41)+((($N24/'AUS All Deaths'!$N41)-('Sub group analyses'!$C24/'AUS All Deaths'!$C41))/COUNT($C$4:$N$4))*'Sub group analyses'!S$2)*'AUS Mortality Projections'!G38</f>
        <v>6779.499760715501</v>
      </c>
      <c r="T24" s="1">
        <f>(($N24/'AUS All Deaths'!$N41)+((($N24/'AUS All Deaths'!$N41)-('Sub group analyses'!$C24/'AUS All Deaths'!$C41))/COUNT($C$4:$N$4))*'Sub group analyses'!T$2)*'AUS Mortality Projections'!H38</f>
        <v>6931.0026820921057</v>
      </c>
      <c r="U24" s="1">
        <f>(($N24/'AUS All Deaths'!$N41)+((($N24/'AUS All Deaths'!$N41)-('Sub group analyses'!$C24/'AUS All Deaths'!$C41))/COUNT($C$4:$N$4))*'Sub group analyses'!U$2)*'AUS Mortality Projections'!I38</f>
        <v>7087.2325889777048</v>
      </c>
      <c r="V24" s="1">
        <f>(($N24/'AUS All Deaths'!$N41)+((($N24/'AUS All Deaths'!$N41)-('Sub group analyses'!$C24/'AUS All Deaths'!$C41))/COUNT($C$4:$N$4))*'Sub group analyses'!V$2)*'AUS Mortality Projections'!J38</f>
        <v>7247.9779082499581</v>
      </c>
      <c r="W24" s="1">
        <f>(($N24/'AUS All Deaths'!$N41)+((($N24/'AUS All Deaths'!$N41)-('Sub group analyses'!$C24/'AUS All Deaths'!$C41))/COUNT($C$4:$N$4))*'Sub group analyses'!W$2)*'AUS Mortality Projections'!K38</f>
        <v>7410.4616090863838</v>
      </c>
      <c r="X24" s="1">
        <f>(($N24/'AUS All Deaths'!$N41)+((($N24/'AUS All Deaths'!$N41)-('Sub group analyses'!$C24/'AUS All Deaths'!$C41))/COUNT($C$4:$N$4))*'Sub group analyses'!X$2)*'AUS Mortality Projections'!L38</f>
        <v>7597.435780367281</v>
      </c>
      <c r="Y24" s="1">
        <f>(($N24/'AUS All Deaths'!$N41)+((($N24/'AUS All Deaths'!$N41)-('Sub group analyses'!$C24/'AUS All Deaths'!$C41))/COUNT($C$4:$N$4))*'Sub group analyses'!Y$2)*'AUS Mortality Projections'!M38</f>
        <v>7785.7126463407594</v>
      </c>
      <c r="Z24" s="1">
        <f>(($N24/'AUS All Deaths'!$N41)+((($N24/'AUS All Deaths'!$N41)-('Sub group analyses'!$C24/'AUS All Deaths'!$C41))/COUNT($C$4:$N$4))*'Sub group analyses'!Z$2)*'AUS Mortality Projections'!N38</f>
        <v>7974.7543222441191</v>
      </c>
      <c r="AA24" s="1">
        <f>(($N24/'AUS All Deaths'!$N41)+((($N24/'AUS All Deaths'!$N41)-('Sub group analyses'!$C24/'AUS All Deaths'!$C41))/COUNT($C$4:$N$4))*'Sub group analyses'!AA$2)*'AUS Mortality Projections'!O38</f>
        <v>8162.9771509426864</v>
      </c>
      <c r="AB24" s="1">
        <f>(($N24/'AUS All Deaths'!$N41)+((($N24/'AUS All Deaths'!$N41)-('Sub group analyses'!$C24/'AUS All Deaths'!$C41))/COUNT($C$4:$N$4))*'Sub group analyses'!AB$2)*'AUS Mortality Projections'!P38</f>
        <v>8347.0630144960214</v>
      </c>
      <c r="AC24" s="1">
        <f>(($N24/'AUS All Deaths'!$N41)+((($N24/'AUS All Deaths'!$N41)-('Sub group analyses'!$C24/'AUS All Deaths'!$C41))/COUNT($C$4:$N$4))*'Sub group analyses'!AC$2)*'AUS Mortality Projections'!Q38</f>
        <v>8535.5616610020243</v>
      </c>
      <c r="AD24" s="1">
        <f>(($N24/'AUS All Deaths'!$N41)+((($N24/'AUS All Deaths'!$N41)-('Sub group analyses'!$C24/'AUS All Deaths'!$C41))/COUNT($C$4:$N$4))*'Sub group analyses'!AD$2)*'AUS Mortality Projections'!R38</f>
        <v>8718.1040130198453</v>
      </c>
      <c r="AE24" s="1">
        <f>(($N24/'AUS All Deaths'!$N41)+((($N24/'AUS All Deaths'!$N41)-('Sub group analyses'!$C24/'AUS All Deaths'!$C41))/COUNT($C$4:$N$4))*'Sub group analyses'!AE$2)*'AUS Mortality Projections'!S38</f>
        <v>8892.230109950573</v>
      </c>
      <c r="AF24" s="1">
        <f>(($N24/'AUS All Deaths'!$N41)+((($N24/'AUS All Deaths'!$N41)-('Sub group analyses'!$C24/'AUS All Deaths'!$C41))/COUNT($C$4:$N$4))*'Sub group analyses'!AF$2)*'AUS Mortality Projections'!T38</f>
        <v>9058.3239727794535</v>
      </c>
      <c r="AG24" s="1">
        <f>(($N24/'AUS All Deaths'!$N41)+((($N24/'AUS All Deaths'!$N41)-('Sub group analyses'!$C24/'AUS All Deaths'!$C41))/COUNT($C$4:$N$4))*'Sub group analyses'!AG$2)*'AUS Mortality Projections'!U38</f>
        <v>9215.3659499078203</v>
      </c>
      <c r="AH24" s="6">
        <f>(($N24/'AUS All Deaths'!$N41)+((($N24/'AUS All Deaths'!$N41)-('Sub group analyses'!$C24/'AUS All Deaths'!$C41))/COUNT($C$4:$N$4))*'Sub group analyses'!AH$2)*'AUS Mortality Projections'!V38</f>
        <v>9361.9561378890885</v>
      </c>
    </row>
    <row r="25" spans="2:34" x14ac:dyDescent="0.3">
      <c r="B25" s="13" t="s">
        <v>238</v>
      </c>
      <c r="C25" s="1">
        <f>'AUS Observed PC Deaths'!C42</f>
        <v>233</v>
      </c>
      <c r="D25" s="1">
        <f>'AUS Observed PC Deaths'!D42</f>
        <v>222</v>
      </c>
      <c r="E25" s="1">
        <f>'AUS Observed PC Deaths'!E42</f>
        <v>203</v>
      </c>
      <c r="F25" s="1">
        <f>'AUS Observed PC Deaths'!F42</f>
        <v>221</v>
      </c>
      <c r="G25" s="1">
        <f>'AUS Observed PC Deaths'!G42</f>
        <v>242</v>
      </c>
      <c r="H25" s="1">
        <f>'AUS Observed PC Deaths'!H42</f>
        <v>190</v>
      </c>
      <c r="I25" s="1">
        <f>'AUS Observed PC Deaths'!I42</f>
        <v>196</v>
      </c>
      <c r="J25" s="1">
        <f>'AUS Observed PC Deaths'!J42</f>
        <v>205</v>
      </c>
      <c r="K25" s="1">
        <f>'AUS Observed PC Deaths'!K42</f>
        <v>232</v>
      </c>
      <c r="L25" s="1">
        <f>'AUS Observed PC Deaths'!L42</f>
        <v>191</v>
      </c>
      <c r="M25" s="1">
        <f>'AUS Observed PC Deaths'!M42</f>
        <v>226</v>
      </c>
      <c r="N25" s="1">
        <f>'AUS Observed PC Deaths'!N42</f>
        <v>208</v>
      </c>
      <c r="O25" s="1">
        <f>(($N25/'AUS All Deaths'!$N42)+((($N25/'AUS All Deaths'!$N42)-('Sub group analyses'!$C25/'AUS All Deaths'!$C42))/COUNT($C$4:$N$4))*'Sub group analyses'!O$2)*'AUS Mortality Projections'!C39</f>
        <v>189.31323785541156</v>
      </c>
      <c r="P25" s="1">
        <f>(($N25/'AUS All Deaths'!$N42)+((($N25/'AUS All Deaths'!$N42)-('Sub group analyses'!$C25/'AUS All Deaths'!$C42))/COUNT($C$4:$N$4))*'Sub group analyses'!P$2)*'AUS Mortality Projections'!D39</f>
        <v>185.78226943396274</v>
      </c>
      <c r="Q25" s="1">
        <f>(($N25/'AUS All Deaths'!$N42)+((($N25/'AUS All Deaths'!$N42)-('Sub group analyses'!$C25/'AUS All Deaths'!$C42))/COUNT($C$4:$N$4))*'Sub group analyses'!Q$2)*'AUS Mortality Projections'!E39</f>
        <v>182.08868907481971</v>
      </c>
      <c r="R25" s="1">
        <f>(($N25/'AUS All Deaths'!$N42)+((($N25/'AUS All Deaths'!$N42)-('Sub group analyses'!$C25/'AUS All Deaths'!$C42))/COUNT($C$4:$N$4))*'Sub group analyses'!R$2)*'AUS Mortality Projections'!F39</f>
        <v>177.20261500243643</v>
      </c>
      <c r="S25" s="1">
        <f>(($N25/'AUS All Deaths'!$N42)+((($N25/'AUS All Deaths'!$N42)-('Sub group analyses'!$C25/'AUS All Deaths'!$C42))/COUNT($C$4:$N$4))*'Sub group analyses'!S$2)*'AUS Mortality Projections'!G39</f>
        <v>174.22537872616547</v>
      </c>
      <c r="T25" s="1">
        <f>(($N25/'AUS All Deaths'!$N42)+((($N25/'AUS All Deaths'!$N42)-('Sub group analyses'!$C25/'AUS All Deaths'!$C42))/COUNT($C$4:$N$4))*'Sub group analyses'!T$2)*'AUS Mortality Projections'!H39</f>
        <v>171.05500322875122</v>
      </c>
      <c r="U25" s="1">
        <f>(($N25/'AUS All Deaths'!$N42)+((($N25/'AUS All Deaths'!$N42)-('Sub group analyses'!$C25/'AUS All Deaths'!$C42))/COUNT($C$4:$N$4))*'Sub group analyses'!U$2)*'AUS Mortality Projections'!I39</f>
        <v>167.70429470819587</v>
      </c>
      <c r="V25" s="1">
        <f>(($N25/'AUS All Deaths'!$N42)+((($N25/'AUS All Deaths'!$N42)-('Sub group analyses'!$C25/'AUS All Deaths'!$C42))/COUNT($C$4:$N$4))*'Sub group analyses'!V$2)*'AUS Mortality Projections'!J39</f>
        <v>164.15445904665069</v>
      </c>
      <c r="W25" s="1">
        <f>(($N25/'AUS All Deaths'!$N42)+((($N25/'AUS All Deaths'!$N42)-('Sub group analyses'!$C25/'AUS All Deaths'!$C42))/COUNT($C$4:$N$4))*'Sub group analyses'!W$2)*'AUS Mortality Projections'!K39</f>
        <v>160.33204569018091</v>
      </c>
      <c r="X25" s="1">
        <f>(($N25/'AUS All Deaths'!$N42)+((($N25/'AUS All Deaths'!$N42)-('Sub group analyses'!$C25/'AUS All Deaths'!$C42))/COUNT($C$4:$N$4))*'Sub group analyses'!X$2)*'AUS Mortality Projections'!L39</f>
        <v>156.70136325370001</v>
      </c>
      <c r="Y25" s="1">
        <f>(($N25/'AUS All Deaths'!$N42)+((($N25/'AUS All Deaths'!$N42)-('Sub group analyses'!$C25/'AUS All Deaths'!$C42))/COUNT($C$4:$N$4))*'Sub group analyses'!Y$2)*'AUS Mortality Projections'!M39</f>
        <v>152.73368319653071</v>
      </c>
      <c r="Z25" s="1">
        <f>(($N25/'AUS All Deaths'!$N42)+((($N25/'AUS All Deaths'!$N42)-('Sub group analyses'!$C25/'AUS All Deaths'!$C42))/COUNT($C$4:$N$4))*'Sub group analyses'!Z$2)*'AUS Mortality Projections'!N39</f>
        <v>148.4153571479269</v>
      </c>
      <c r="AA25" s="1">
        <f>(($N25/'AUS All Deaths'!$N42)+((($N25/'AUS All Deaths'!$N42)-('Sub group analyses'!$C25/'AUS All Deaths'!$C42))/COUNT($C$4:$N$4))*'Sub group analyses'!AA$2)*'AUS Mortality Projections'!O39</f>
        <v>143.71640956708592</v>
      </c>
      <c r="AB25" s="1">
        <f>(($N25/'AUS All Deaths'!$N42)+((($N25/'AUS All Deaths'!$N42)-('Sub group analyses'!$C25/'AUS All Deaths'!$C42))/COUNT($C$4:$N$4))*'Sub group analyses'!AB$2)*'AUS Mortality Projections'!P39</f>
        <v>138.58433586774777</v>
      </c>
      <c r="AC25" s="1">
        <f>(($N25/'AUS All Deaths'!$N42)+((($N25/'AUS All Deaths'!$N42)-('Sub group analyses'!$C25/'AUS All Deaths'!$C42))/COUNT($C$4:$N$4))*'Sub group analyses'!AC$2)*'AUS Mortality Projections'!Q39</f>
        <v>133.16497280031456</v>
      </c>
      <c r="AD25" s="1">
        <f>(($N25/'AUS All Deaths'!$N42)+((($N25/'AUS All Deaths'!$N42)-('Sub group analyses'!$C25/'AUS All Deaths'!$C42))/COUNT($C$4:$N$4))*'Sub group analyses'!AD$2)*'AUS Mortality Projections'!R39</f>
        <v>127.29358302027411</v>
      </c>
      <c r="AE25" s="1">
        <f>(($N25/'AUS All Deaths'!$N42)+((($N25/'AUS All Deaths'!$N42)-('Sub group analyses'!$C25/'AUS All Deaths'!$C42))/COUNT($C$4:$N$4))*'Sub group analyses'!AE$2)*'AUS Mortality Projections'!S39</f>
        <v>120.9543717326231</v>
      </c>
      <c r="AF25" s="1">
        <f>(($N25/'AUS All Deaths'!$N42)+((($N25/'AUS All Deaths'!$N42)-('Sub group analyses'!$C25/'AUS All Deaths'!$C42))/COUNT($C$4:$N$4))*'Sub group analyses'!AF$2)*'AUS Mortality Projections'!T39</f>
        <v>114.17705791916963</v>
      </c>
      <c r="AG25" s="1">
        <f>(($N25/'AUS All Deaths'!$N42)+((($N25/'AUS All Deaths'!$N42)-('Sub group analyses'!$C25/'AUS All Deaths'!$C42))/COUNT($C$4:$N$4))*'Sub group analyses'!AG$2)*'AUS Mortality Projections'!U39</f>
        <v>106.97337318978745</v>
      </c>
      <c r="AH25" s="6">
        <f>(($N25/'AUS All Deaths'!$N42)+((($N25/'AUS All Deaths'!$N42)-('Sub group analyses'!$C25/'AUS All Deaths'!$C42))/COUNT($C$4:$N$4))*'Sub group analyses'!AH$2)*'AUS Mortality Projections'!V39</f>
        <v>99.354920027070037</v>
      </c>
    </row>
    <row r="26" spans="2:34" x14ac:dyDescent="0.3">
      <c r="B26" s="13" t="s">
        <v>46</v>
      </c>
      <c r="C26" s="1">
        <f>'AUS Observed PC Deaths'!C43</f>
        <v>2017</v>
      </c>
      <c r="D26" s="1">
        <f>'AUS Observed PC Deaths'!D43</f>
        <v>1887</v>
      </c>
      <c r="E26" s="1">
        <f>'AUS Observed PC Deaths'!E43</f>
        <v>1942</v>
      </c>
      <c r="F26" s="1">
        <f>'AUS Observed PC Deaths'!F43</f>
        <v>2031</v>
      </c>
      <c r="G26" s="1">
        <f>'AUS Observed PC Deaths'!G43</f>
        <v>2038</v>
      </c>
      <c r="H26" s="1">
        <f>'AUS Observed PC Deaths'!H43</f>
        <v>2104</v>
      </c>
      <c r="I26" s="1">
        <f>'AUS Observed PC Deaths'!I43</f>
        <v>2050</v>
      </c>
      <c r="J26" s="1">
        <f>'AUS Observed PC Deaths'!J43</f>
        <v>2029</v>
      </c>
      <c r="K26" s="1">
        <f>'AUS Observed PC Deaths'!K43</f>
        <v>2090</v>
      </c>
      <c r="L26" s="1">
        <f>'AUS Observed PC Deaths'!L43</f>
        <v>2023</v>
      </c>
      <c r="M26" s="1">
        <f>'AUS Observed PC Deaths'!M43</f>
        <v>2032</v>
      </c>
      <c r="N26" s="1">
        <f>'AUS Observed PC Deaths'!N43</f>
        <v>2103</v>
      </c>
      <c r="O26" s="1">
        <f>(($N26/'AUS All Deaths'!$N43)+((($N26/'AUS All Deaths'!$N43)-('Sub group analyses'!$C26/'AUS All Deaths'!$C43))/COUNT($C$4:$N$4))*'Sub group analyses'!O$2)*'AUS Mortality Projections'!C40</f>
        <v>1949.3546902686076</v>
      </c>
      <c r="P26" s="1">
        <f>(($N26/'AUS All Deaths'!$N43)+((($N26/'AUS All Deaths'!$N43)-('Sub group analyses'!$C26/'AUS All Deaths'!$C43))/COUNT($C$4:$N$4))*'Sub group analyses'!P$2)*'AUS Mortality Projections'!D40</f>
        <v>1950.0552173427429</v>
      </c>
      <c r="Q26" s="1">
        <f>(($N26/'AUS All Deaths'!$N43)+((($N26/'AUS All Deaths'!$N43)-('Sub group analyses'!$C26/'AUS All Deaths'!$C43))/COUNT($C$4:$N$4))*'Sub group analyses'!Q$2)*'AUS Mortality Projections'!E40</f>
        <v>1950.2460473010001</v>
      </c>
      <c r="R26" s="1">
        <f>(($N26/'AUS All Deaths'!$N43)+((($N26/'AUS All Deaths'!$N43)-('Sub group analyses'!$C26/'AUS All Deaths'!$C43))/COUNT($C$4:$N$4))*'Sub group analyses'!R$2)*'AUS Mortality Projections'!F40</f>
        <v>1938.6854019578259</v>
      </c>
      <c r="S26" s="1">
        <f>(($N26/'AUS All Deaths'!$N43)+((($N26/'AUS All Deaths'!$N43)-('Sub group analyses'!$C26/'AUS All Deaths'!$C43))/COUNT($C$4:$N$4))*'Sub group analyses'!S$2)*'AUS Mortality Projections'!G40</f>
        <v>1949.335836804858</v>
      </c>
      <c r="T26" s="1">
        <f>(($N26/'AUS All Deaths'!$N43)+((($N26/'AUS All Deaths'!$N43)-('Sub group analyses'!$C26/'AUS All Deaths'!$C43))/COUNT($C$4:$N$4))*'Sub group analyses'!T$2)*'AUS Mortality Projections'!H40</f>
        <v>1959.7542843223525</v>
      </c>
      <c r="U26" s="1">
        <f>(($N26/'AUS All Deaths'!$N43)+((($N26/'AUS All Deaths'!$N43)-('Sub group analyses'!$C26/'AUS All Deaths'!$C43))/COUNT($C$4:$N$4))*'Sub group analyses'!U$2)*'AUS Mortality Projections'!I40</f>
        <v>1970.1728661957447</v>
      </c>
      <c r="V26" s="1">
        <f>(($N26/'AUS All Deaths'!$N43)+((($N26/'AUS All Deaths'!$N43)-('Sub group analyses'!$C26/'AUS All Deaths'!$C43))/COUNT($C$4:$N$4))*'Sub group analyses'!V$2)*'AUS Mortality Projections'!J40</f>
        <v>1980.472945855922</v>
      </c>
      <c r="W26" s="1">
        <f>(($N26/'AUS All Deaths'!$N43)+((($N26/'AUS All Deaths'!$N43)-('Sub group analyses'!$C26/'AUS All Deaths'!$C43))/COUNT($C$4:$N$4))*'Sub group analyses'!W$2)*'AUS Mortality Projections'!K40</f>
        <v>1989.8513347365958</v>
      </c>
      <c r="X26" s="1">
        <f>(($N26/'AUS All Deaths'!$N43)+((($N26/'AUS All Deaths'!$N43)-('Sub group analyses'!$C26/'AUS All Deaths'!$C43))/COUNT($C$4:$N$4))*'Sub group analyses'!X$2)*'AUS Mortality Projections'!L40</f>
        <v>2004.2922988746293</v>
      </c>
      <c r="Y26" s="1">
        <f>(($N26/'AUS All Deaths'!$N43)+((($N26/'AUS All Deaths'!$N43)-('Sub group analyses'!$C26/'AUS All Deaths'!$C43))/COUNT($C$4:$N$4))*'Sub group analyses'!Y$2)*'AUS Mortality Projections'!M40</f>
        <v>2017.4492418521529</v>
      </c>
      <c r="Z26" s="1">
        <f>(($N26/'AUS All Deaths'!$N43)+((($N26/'AUS All Deaths'!$N43)-('Sub group analyses'!$C26/'AUS All Deaths'!$C43))/COUNT($C$4:$N$4))*'Sub group analyses'!Z$2)*'AUS Mortality Projections'!N40</f>
        <v>2029.1745282540674</v>
      </c>
      <c r="AA26" s="1">
        <f>(($N26/'AUS All Deaths'!$N43)+((($N26/'AUS All Deaths'!$N43)-('Sub group analyses'!$C26/'AUS All Deaths'!$C43))/COUNT($C$4:$N$4))*'Sub group analyses'!AA$2)*'AUS Mortality Projections'!O40</f>
        <v>2039.0691856549608</v>
      </c>
      <c r="AB26" s="1">
        <f>(($N26/'AUS All Deaths'!$N43)+((($N26/'AUS All Deaths'!$N43)-('Sub group analyses'!$C26/'AUS All Deaths'!$C43))/COUNT($C$4:$N$4))*'Sub group analyses'!AB$2)*'AUS Mortality Projections'!P40</f>
        <v>2046.3382206858359</v>
      </c>
      <c r="AC26" s="1">
        <f>(($N26/'AUS All Deaths'!$N43)+((($N26/'AUS All Deaths'!$N43)-('Sub group analyses'!$C26/'AUS All Deaths'!$C43))/COUNT($C$4:$N$4))*'Sub group analyses'!AC$2)*'AUS Mortality Projections'!Q40</f>
        <v>2053.1022663915828</v>
      </c>
      <c r="AD26" s="1">
        <f>(($N26/'AUS All Deaths'!$N43)+((($N26/'AUS All Deaths'!$N43)-('Sub group analyses'!$C26/'AUS All Deaths'!$C43))/COUNT($C$4:$N$4))*'Sub group analyses'!AD$2)*'AUS Mortality Projections'!R40</f>
        <v>2056.8602664516388</v>
      </c>
      <c r="AE26" s="1">
        <f>(($N26/'AUS All Deaths'!$N43)+((($N26/'AUS All Deaths'!$N43)-('Sub group analyses'!$C26/'AUS All Deaths'!$C43))/COUNT($C$4:$N$4))*'Sub group analyses'!AE$2)*'AUS Mortality Projections'!S40</f>
        <v>2057.1313617526707</v>
      </c>
      <c r="AF26" s="1">
        <f>(($N26/'AUS All Deaths'!$N43)+((($N26/'AUS All Deaths'!$N43)-('Sub group analyses'!$C26/'AUS All Deaths'!$C43))/COUNT($C$4:$N$4))*'Sub group analyses'!AF$2)*'AUS Mortality Projections'!T40</f>
        <v>2054.1237766826071</v>
      </c>
      <c r="AG26" s="1">
        <f>(($N26/'AUS All Deaths'!$N43)+((($N26/'AUS All Deaths'!$N43)-('Sub group analyses'!$C26/'AUS All Deaths'!$C43))/COUNT($C$4:$N$4))*'Sub group analyses'!AG$2)*'AUS Mortality Projections'!U40</f>
        <v>2047.7257729601008</v>
      </c>
      <c r="AH26" s="6">
        <f>(($N26/'AUS All Deaths'!$N43)+((($N26/'AUS All Deaths'!$N43)-('Sub group analyses'!$C26/'AUS All Deaths'!$C43))/COUNT($C$4:$N$4))*'Sub group analyses'!AH$2)*'AUS Mortality Projections'!V40</f>
        <v>2037.7603808162814</v>
      </c>
    </row>
    <row r="27" spans="2:34" x14ac:dyDescent="0.3">
      <c r="B27" s="13" t="s">
        <v>47</v>
      </c>
      <c r="C27" s="1">
        <f>'AUS Observed PC Deaths'!C44</f>
        <v>2645</v>
      </c>
      <c r="D27" s="1">
        <f>'AUS Observed PC Deaths'!D44</f>
        <v>2662</v>
      </c>
      <c r="E27" s="1">
        <f>'AUS Observed PC Deaths'!E44</f>
        <v>2745</v>
      </c>
      <c r="F27" s="1">
        <f>'AUS Observed PC Deaths'!F44</f>
        <v>2795</v>
      </c>
      <c r="G27" s="1">
        <f>'AUS Observed PC Deaths'!G44</f>
        <v>2929</v>
      </c>
      <c r="H27" s="1">
        <f>'AUS Observed PC Deaths'!H44</f>
        <v>2926</v>
      </c>
      <c r="I27" s="1">
        <f>'AUS Observed PC Deaths'!I44</f>
        <v>2923</v>
      </c>
      <c r="J27" s="1">
        <f>'AUS Observed PC Deaths'!J44</f>
        <v>3103</v>
      </c>
      <c r="K27" s="1">
        <f>'AUS Observed PC Deaths'!K44</f>
        <v>3152</v>
      </c>
      <c r="L27" s="1">
        <f>'AUS Observed PC Deaths'!L44</f>
        <v>3108</v>
      </c>
      <c r="M27" s="1">
        <f>'AUS Observed PC Deaths'!M44</f>
        <v>3147</v>
      </c>
      <c r="N27" s="1">
        <f>'AUS Observed PC Deaths'!N44</f>
        <v>3222</v>
      </c>
      <c r="O27" s="1">
        <f>(($N27/'AUS All Deaths'!$N44)+((($N27/'AUS All Deaths'!$N44)-('Sub group analyses'!$C27/'AUS All Deaths'!$C44))/COUNT($C$4:$N$4))*'Sub group analyses'!O$2)*'AUS Mortality Projections'!C41</f>
        <v>3032.1396402531423</v>
      </c>
      <c r="P27" s="1">
        <f>(($N27/'AUS All Deaths'!$N44)+((($N27/'AUS All Deaths'!$N44)-('Sub group analyses'!$C27/'AUS All Deaths'!$C44))/COUNT($C$4:$N$4))*'Sub group analyses'!P$2)*'AUS Mortality Projections'!D41</f>
        <v>3079.9188426690089</v>
      </c>
      <c r="Q27" s="1">
        <f>(($N27/'AUS All Deaths'!$N44)+((($N27/'AUS All Deaths'!$N44)-('Sub group analyses'!$C27/'AUS All Deaths'!$C44))/COUNT($C$4:$N$4))*'Sub group analyses'!Q$2)*'AUS Mortality Projections'!E41</f>
        <v>3128.0952985837116</v>
      </c>
      <c r="R27" s="1">
        <f>(($N27/'AUS All Deaths'!$N44)+((($N27/'AUS All Deaths'!$N44)-('Sub group analyses'!$C27/'AUS All Deaths'!$C44))/COUNT($C$4:$N$4))*'Sub group analyses'!R$2)*'AUS Mortality Projections'!F41</f>
        <v>3158.3670261149528</v>
      </c>
      <c r="S27" s="1">
        <f>(($N27/'AUS All Deaths'!$N44)+((($N27/'AUS All Deaths'!$N44)-('Sub group analyses'!$C27/'AUS All Deaths'!$C44))/COUNT($C$4:$N$4))*'Sub group analyses'!S$2)*'AUS Mortality Projections'!G41</f>
        <v>3226.0828305167865</v>
      </c>
      <c r="T27" s="1">
        <f>(($N27/'AUS All Deaths'!$N44)+((($N27/'AUS All Deaths'!$N44)-('Sub group analyses'!$C27/'AUS All Deaths'!$C44))/COUNT($C$4:$N$4))*'Sub group analyses'!T$2)*'AUS Mortality Projections'!H41</f>
        <v>3295.3041066285004</v>
      </c>
      <c r="U27" s="1">
        <f>(($N27/'AUS All Deaths'!$N44)+((($N27/'AUS All Deaths'!$N44)-('Sub group analyses'!$C27/'AUS All Deaths'!$C44))/COUNT($C$4:$N$4))*'Sub group analyses'!U$2)*'AUS Mortality Projections'!I41</f>
        <v>3366.4901170296034</v>
      </c>
      <c r="V27" s="1">
        <f>(($N27/'AUS All Deaths'!$N44)+((($N27/'AUS All Deaths'!$N44)-('Sub group analyses'!$C27/'AUS All Deaths'!$C44))/COUNT($C$4:$N$4))*'Sub group analyses'!V$2)*'AUS Mortality Projections'!J41</f>
        <v>3439.5209390787259</v>
      </c>
      <c r="W27" s="1">
        <f>(($N27/'AUS All Deaths'!$N44)+((($N27/'AUS All Deaths'!$N44)-('Sub group analyses'!$C27/'AUS All Deaths'!$C44))/COUNT($C$4:$N$4))*'Sub group analyses'!W$2)*'AUS Mortality Projections'!K41</f>
        <v>3513.0598407046568</v>
      </c>
      <c r="X27" s="1">
        <f>(($N27/'AUS All Deaths'!$N44)+((($N27/'AUS All Deaths'!$N44)-('Sub group analyses'!$C27/'AUS All Deaths'!$C44))/COUNT($C$4:$N$4))*'Sub group analyses'!X$2)*'AUS Mortality Projections'!L41</f>
        <v>3597.8643163179113</v>
      </c>
      <c r="Y27" s="1">
        <f>(($N27/'AUS All Deaths'!$N44)+((($N27/'AUS All Deaths'!$N44)-('Sub group analyses'!$C27/'AUS All Deaths'!$C44))/COUNT($C$4:$N$4))*'Sub group analyses'!Y$2)*'AUS Mortality Projections'!M41</f>
        <v>3682.9119613678208</v>
      </c>
      <c r="Z27" s="1">
        <f>(($N27/'AUS All Deaths'!$N44)+((($N27/'AUS All Deaths'!$N44)-('Sub group analyses'!$C27/'AUS All Deaths'!$C44))/COUNT($C$4:$N$4))*'Sub group analyses'!Z$2)*'AUS Mortality Projections'!N41</f>
        <v>3767.9292881579804</v>
      </c>
      <c r="AA27" s="1">
        <f>(($N27/'AUS All Deaths'!$N44)+((($N27/'AUS All Deaths'!$N44)-('Sub group analyses'!$C27/'AUS All Deaths'!$C44))/COUNT($C$4:$N$4))*'Sub group analyses'!AA$2)*'AUS Mortality Projections'!O41</f>
        <v>3852.1498378665806</v>
      </c>
      <c r="AB27" s="1">
        <f>(($N27/'AUS All Deaths'!$N44)+((($N27/'AUS All Deaths'!$N44)-('Sub group analyses'!$C27/'AUS All Deaths'!$C44))/COUNT($C$4:$N$4))*'Sub group analyses'!AB$2)*'AUS Mortality Projections'!P41</f>
        <v>3933.9928547903232</v>
      </c>
      <c r="AC27" s="1">
        <f>(($N27/'AUS All Deaths'!$N44)+((($N27/'AUS All Deaths'!$N44)-('Sub group analyses'!$C27/'AUS All Deaths'!$C44))/COUNT($C$4:$N$4))*'Sub group analyses'!AC$2)*'AUS Mortality Projections'!Q41</f>
        <v>4017.4713810612056</v>
      </c>
      <c r="AD27" s="1">
        <f>(($N27/'AUS All Deaths'!$N44)+((($N27/'AUS All Deaths'!$N44)-('Sub group analyses'!$C27/'AUS All Deaths'!$C44))/COUNT($C$4:$N$4))*'Sub group analyses'!AD$2)*'AUS Mortality Projections'!R41</f>
        <v>4097.6839110423925</v>
      </c>
      <c r="AE27" s="1">
        <f>(($N27/'AUS All Deaths'!$N44)+((($N27/'AUS All Deaths'!$N44)-('Sub group analyses'!$C27/'AUS All Deaths'!$C44))/COUNT($C$4:$N$4))*'Sub group analyses'!AE$2)*'AUS Mortality Projections'!S41</f>
        <v>4173.4679316485872</v>
      </c>
      <c r="AF27" s="1">
        <f>(($N27/'AUS All Deaths'!$N44)+((($N27/'AUS All Deaths'!$N44)-('Sub group analyses'!$C27/'AUS All Deaths'!$C44))/COUNT($C$4:$N$4))*'Sub group analyses'!AF$2)*'AUS Mortality Projections'!T41</f>
        <v>4245.0010140566865</v>
      </c>
      <c r="AG27" s="1">
        <f>(($N27/'AUS All Deaths'!$N44)+((($N27/'AUS All Deaths'!$N44)-('Sub group analyses'!$C27/'AUS All Deaths'!$C44))/COUNT($C$4:$N$4))*'Sub group analyses'!AG$2)*'AUS Mortality Projections'!U41</f>
        <v>4311.8035861452336</v>
      </c>
      <c r="AH27" s="6">
        <f>(($N27/'AUS All Deaths'!$N44)+((($N27/'AUS All Deaths'!$N44)-('Sub group analyses'!$C27/'AUS All Deaths'!$C44))/COUNT($C$4:$N$4))*'Sub group analyses'!AH$2)*'AUS Mortality Projections'!V41</f>
        <v>4373.2222881897233</v>
      </c>
    </row>
    <row r="28" spans="2:34" x14ac:dyDescent="0.3">
      <c r="B28" s="13" t="s">
        <v>48</v>
      </c>
      <c r="C28" s="1">
        <f>'AUS Observed PC Deaths'!C45</f>
        <v>4236</v>
      </c>
      <c r="D28" s="1">
        <f>'AUS Observed PC Deaths'!D45</f>
        <v>4018</v>
      </c>
      <c r="E28" s="1">
        <f>'AUS Observed PC Deaths'!E45</f>
        <v>4031</v>
      </c>
      <c r="F28" s="1">
        <f>'AUS Observed PC Deaths'!F45</f>
        <v>4116</v>
      </c>
      <c r="G28" s="1">
        <f>'AUS Observed PC Deaths'!G45</f>
        <v>4163</v>
      </c>
      <c r="H28" s="1">
        <f>'AUS Observed PC Deaths'!H45</f>
        <v>4390</v>
      </c>
      <c r="I28" s="1">
        <f>'AUS Observed PC Deaths'!I45</f>
        <v>4215</v>
      </c>
      <c r="J28" s="1">
        <f>'AUS Observed PC Deaths'!J45</f>
        <v>4332</v>
      </c>
      <c r="K28" s="1">
        <f>'AUS Observed PC Deaths'!K45</f>
        <v>4459</v>
      </c>
      <c r="L28" s="1">
        <f>'AUS Observed PC Deaths'!L45</f>
        <v>4367</v>
      </c>
      <c r="M28" s="1">
        <f>'AUS Observed PC Deaths'!M45</f>
        <v>4662</v>
      </c>
      <c r="N28" s="1">
        <f>'AUS Observed PC Deaths'!N45</f>
        <v>5122</v>
      </c>
      <c r="O28" s="1">
        <f>(($N28/'AUS All Deaths'!$N45)+((($N28/'AUS All Deaths'!$N45)-('Sub group analyses'!$C28/'AUS All Deaths'!$C45))/COUNT($C$4:$N$4))*'Sub group analyses'!O$2)*'AUS Mortality Projections'!C42</f>
        <v>4817.3287135942583</v>
      </c>
      <c r="P28" s="1">
        <f>(($N28/'AUS All Deaths'!$N45)+((($N28/'AUS All Deaths'!$N45)-('Sub group analyses'!$C28/'AUS All Deaths'!$C45))/COUNT($C$4:$N$4))*'Sub group analyses'!P$2)*'AUS Mortality Projections'!D42</f>
        <v>4890.4683519733026</v>
      </c>
      <c r="Q28" s="1">
        <f>(($N28/'AUS All Deaths'!$N45)+((($N28/'AUS All Deaths'!$N45)-('Sub group analyses'!$C28/'AUS All Deaths'!$C45))/COUNT($C$4:$N$4))*'Sub group analyses'!Q$2)*'AUS Mortality Projections'!E42</f>
        <v>4964.2822222456534</v>
      </c>
      <c r="R28" s="1">
        <f>(($N28/'AUS All Deaths'!$N45)+((($N28/'AUS All Deaths'!$N45)-('Sub group analyses'!$C28/'AUS All Deaths'!$C45))/COUNT($C$4:$N$4))*'Sub group analyses'!R$2)*'AUS Mortality Projections'!F42</f>
        <v>5009.7467578341466</v>
      </c>
      <c r="S28" s="1">
        <f>(($N28/'AUS All Deaths'!$N45)+((($N28/'AUS All Deaths'!$N45)-('Sub group analyses'!$C28/'AUS All Deaths'!$C45))/COUNT($C$4:$N$4))*'Sub group analyses'!S$2)*'AUS Mortality Projections'!G42</f>
        <v>5114.6619594497624</v>
      </c>
      <c r="T28" s="1">
        <f>(($N28/'AUS All Deaths'!$N45)+((($N28/'AUS All Deaths'!$N45)-('Sub group analyses'!$C28/'AUS All Deaths'!$C45))/COUNT($C$4:$N$4))*'Sub group analyses'!T$2)*'AUS Mortality Projections'!H42</f>
        <v>5222.0005182863888</v>
      </c>
      <c r="U28" s="1">
        <f>(($N28/'AUS All Deaths'!$N45)+((($N28/'AUS All Deaths'!$N45)-('Sub group analyses'!$C28/'AUS All Deaths'!$C45))/COUNT($C$4:$N$4))*'Sub group analyses'!U$2)*'AUS Mortality Projections'!I42</f>
        <v>5332.4977855510297</v>
      </c>
      <c r="V28" s="1">
        <f>(($N28/'AUS All Deaths'!$N45)+((($N28/'AUS All Deaths'!$N45)-('Sub group analyses'!$C28/'AUS All Deaths'!$C45))/COUNT($C$4:$N$4))*'Sub group analyses'!V$2)*'AUS Mortality Projections'!J42</f>
        <v>5445.971590722459</v>
      </c>
      <c r="W28" s="1">
        <f>(($N28/'AUS All Deaths'!$N45)+((($N28/'AUS All Deaths'!$N45)-('Sub group analyses'!$C28/'AUS All Deaths'!$C45))/COUNT($C$4:$N$4))*'Sub group analyses'!W$2)*'AUS Mortality Projections'!K42</f>
        <v>5560.3150032503445</v>
      </c>
      <c r="X28" s="1">
        <f>(($N28/'AUS All Deaths'!$N45)+((($N28/'AUS All Deaths'!$N45)-('Sub group analyses'!$C28/'AUS All Deaths'!$C45))/COUNT($C$4:$N$4))*'Sub group analyses'!X$2)*'AUS Mortality Projections'!L42</f>
        <v>5692.5604535759949</v>
      </c>
      <c r="Y28" s="1">
        <f>(($N28/'AUS All Deaths'!$N45)+((($N28/'AUS All Deaths'!$N45)-('Sub group analyses'!$C28/'AUS All Deaths'!$C45))/COUNT($C$4:$N$4))*'Sub group analyses'!Y$2)*'AUS Mortality Projections'!M42</f>
        <v>5825.2699340822282</v>
      </c>
      <c r="Z28" s="1">
        <f>(($N28/'AUS All Deaths'!$N45)+((($N28/'AUS All Deaths'!$N45)-('Sub group analyses'!$C28/'AUS All Deaths'!$C45))/COUNT($C$4:$N$4))*'Sub group analyses'!Z$2)*'AUS Mortality Projections'!N42</f>
        <v>5958.0258499003403</v>
      </c>
      <c r="AA28" s="1">
        <f>(($N28/'AUS All Deaths'!$N45)+((($N28/'AUS All Deaths'!$N45)-('Sub group analyses'!$C28/'AUS All Deaths'!$C45))/COUNT($C$4:$N$4))*'Sub group analyses'!AA$2)*'AUS Mortality Projections'!O42</f>
        <v>6089.632293995388</v>
      </c>
      <c r="AB28" s="1">
        <f>(($N28/'AUS All Deaths'!$N45)+((($N28/'AUS All Deaths'!$N45)-('Sub group analyses'!$C28/'AUS All Deaths'!$C45))/COUNT($C$4:$N$4))*'Sub group analyses'!AB$2)*'AUS Mortality Projections'!P42</f>
        <v>6217.6079747481326</v>
      </c>
      <c r="AC28" s="1">
        <f>(($N28/'AUS All Deaths'!$N45)+((($N28/'AUS All Deaths'!$N45)-('Sub group analyses'!$C28/'AUS All Deaths'!$C45))/COUNT($C$4:$N$4))*'Sub group analyses'!AC$2)*'AUS Mortality Projections'!Q42</f>
        <v>6348.3130271369519</v>
      </c>
      <c r="AD28" s="1">
        <f>(($N28/'AUS All Deaths'!$N45)+((($N28/'AUS All Deaths'!$N45)-('Sub group analyses'!$C28/'AUS All Deaths'!$C45))/COUNT($C$4:$N$4))*'Sub group analyses'!AD$2)*'AUS Mortality Projections'!R42</f>
        <v>6474.0190481370018</v>
      </c>
      <c r="AE28" s="1">
        <f>(($N28/'AUS All Deaths'!$N45)+((($N28/'AUS All Deaths'!$N45)-('Sub group analyses'!$C28/'AUS All Deaths'!$C45))/COUNT($C$4:$N$4))*'Sub group analyses'!AE$2)*'AUS Mortality Projections'!S42</f>
        <v>6592.9092731453802</v>
      </c>
      <c r="AF28" s="1">
        <f>(($N28/'AUS All Deaths'!$N45)+((($N28/'AUS All Deaths'!$N45)-('Sub group analyses'!$C28/'AUS All Deaths'!$C45))/COUNT($C$4:$N$4))*'Sub group analyses'!AF$2)*'AUS Mortality Projections'!T42</f>
        <v>6705.283972592144</v>
      </c>
      <c r="AG28" s="1">
        <f>(($N28/'AUS All Deaths'!$N45)+((($N28/'AUS All Deaths'!$N45)-('Sub group analyses'!$C28/'AUS All Deaths'!$C45))/COUNT($C$4:$N$4))*'Sub group analyses'!AG$2)*'AUS Mortality Projections'!U42</f>
        <v>6810.4046098161989</v>
      </c>
      <c r="AH28" s="6">
        <f>(($N28/'AUS All Deaths'!$N45)+((($N28/'AUS All Deaths'!$N45)-('Sub group analyses'!$C28/'AUS All Deaths'!$C45))/COUNT($C$4:$N$4))*'Sub group analyses'!AH$2)*'AUS Mortality Projections'!V42</f>
        <v>6907.2574768724544</v>
      </c>
    </row>
    <row r="29" spans="2:34" x14ac:dyDescent="0.3">
      <c r="B29" s="13" t="s">
        <v>49</v>
      </c>
      <c r="C29" s="1">
        <f>'AUS Observed PC Deaths'!C46</f>
        <v>3619</v>
      </c>
      <c r="D29" s="1">
        <f>'AUS Observed PC Deaths'!D46</f>
        <v>3680</v>
      </c>
      <c r="E29" s="1">
        <f>'AUS Observed PC Deaths'!E46</f>
        <v>3708</v>
      </c>
      <c r="F29" s="1">
        <f>'AUS Observed PC Deaths'!F46</f>
        <v>3928</v>
      </c>
      <c r="G29" s="1">
        <f>'AUS Observed PC Deaths'!G46</f>
        <v>4313</v>
      </c>
      <c r="H29" s="1">
        <f>'AUS Observed PC Deaths'!H46</f>
        <v>4338</v>
      </c>
      <c r="I29" s="1">
        <f>'AUS Observed PC Deaths'!I46</f>
        <v>4363</v>
      </c>
      <c r="J29" s="1">
        <f>'AUS Observed PC Deaths'!J46</f>
        <v>4341</v>
      </c>
      <c r="K29" s="1">
        <f>'AUS Observed PC Deaths'!K46</f>
        <v>4559</v>
      </c>
      <c r="L29" s="1">
        <f>'AUS Observed PC Deaths'!L46</f>
        <v>4393</v>
      </c>
      <c r="M29" s="1">
        <f>'AUS Observed PC Deaths'!M46</f>
        <v>4728</v>
      </c>
      <c r="N29" s="1">
        <f>'AUS Observed PC Deaths'!N46</f>
        <v>5040</v>
      </c>
      <c r="O29" s="1">
        <f>(($N29/'AUS All Deaths'!$N46)+((($N29/'AUS All Deaths'!$N46)-('Sub group analyses'!$C29/'AUS All Deaths'!$C46))/COUNT($C$4:$N$4))*'Sub group analyses'!O$2)*'AUS Mortality Projections'!C43</f>
        <v>4793.4786975280449</v>
      </c>
      <c r="P29" s="1">
        <f>(($N29/'AUS All Deaths'!$N46)+((($N29/'AUS All Deaths'!$N46)-('Sub group analyses'!$C29/'AUS All Deaths'!$C46))/COUNT($C$4:$N$4))*'Sub group analyses'!P$2)*'AUS Mortality Projections'!D43</f>
        <v>4919.6271506180128</v>
      </c>
      <c r="Q29" s="1">
        <f>(($N29/'AUS All Deaths'!$N46)+((($N29/'AUS All Deaths'!$N46)-('Sub group analyses'!$C29/'AUS All Deaths'!$C46))/COUNT($C$4:$N$4))*'Sub group analyses'!Q$2)*'AUS Mortality Projections'!E43</f>
        <v>5047.3298714390157</v>
      </c>
      <c r="R29" s="1">
        <f>(($N29/'AUS All Deaths'!$N46)+((($N29/'AUS All Deaths'!$N46)-('Sub group analyses'!$C29/'AUS All Deaths'!$C46))/COUNT($C$4:$N$4))*'Sub group analyses'!R$2)*'AUS Mortality Projections'!F43</f>
        <v>5146.7516782432185</v>
      </c>
      <c r="S29" s="1">
        <f>(($N29/'AUS All Deaths'!$N46)+((($N29/'AUS All Deaths'!$N46)-('Sub group analyses'!$C29/'AUS All Deaths'!$C46))/COUNT($C$4:$N$4))*'Sub group analyses'!S$2)*'AUS Mortality Projections'!G43</f>
        <v>5308.0820189795277</v>
      </c>
      <c r="T29" s="1">
        <f>(($N29/'AUS All Deaths'!$N46)+((($N29/'AUS All Deaths'!$N46)-('Sub group analyses'!$C29/'AUS All Deaths'!$C46))/COUNT($C$4:$N$4))*'Sub group analyses'!T$2)*'AUS Mortality Projections'!H43</f>
        <v>5473.3603141587537</v>
      </c>
      <c r="U29" s="1">
        <f>(($N29/'AUS All Deaths'!$N46)+((($N29/'AUS All Deaths'!$N46)-('Sub group analyses'!$C29/'AUS All Deaths'!$C46))/COUNT($C$4:$N$4))*'Sub group analyses'!U$2)*'AUS Mortality Projections'!I43</f>
        <v>5643.3821980444191</v>
      </c>
      <c r="V29" s="1">
        <f>(($N29/'AUS All Deaths'!$N46)+((($N29/'AUS All Deaths'!$N46)-('Sub group analyses'!$C29/'AUS All Deaths'!$C46))/COUNT($C$4:$N$4))*'Sub group analyses'!V$2)*'AUS Mortality Projections'!J43</f>
        <v>5817.9891160510688</v>
      </c>
      <c r="W29" s="1">
        <f>(($N29/'AUS All Deaths'!$N46)+((($N29/'AUS All Deaths'!$N46)-('Sub group analyses'!$C29/'AUS All Deaths'!$C46))/COUNT($C$4:$N$4))*'Sub group analyses'!W$2)*'AUS Mortality Projections'!K43</f>
        <v>5994.9358845198649</v>
      </c>
      <c r="X29" s="1">
        <f>(($N29/'AUS All Deaths'!$N46)+((($N29/'AUS All Deaths'!$N46)-('Sub group analyses'!$C29/'AUS All Deaths'!$C46))/COUNT($C$4:$N$4))*'Sub group analyses'!X$2)*'AUS Mortality Projections'!L43</f>
        <v>6192.7123607295207</v>
      </c>
      <c r="Y29" s="1">
        <f>(($N29/'AUS All Deaths'!$N46)+((($N29/'AUS All Deaths'!$N46)-('Sub group analyses'!$C29/'AUS All Deaths'!$C46))/COUNT($C$4:$N$4))*'Sub group analyses'!Y$2)*'AUS Mortality Projections'!M43</f>
        <v>6392.628009038749</v>
      </c>
      <c r="Z29" s="1">
        <f>(($N29/'AUS All Deaths'!$N46)+((($N29/'AUS All Deaths'!$N46)-('Sub group analyses'!$C29/'AUS All Deaths'!$C46))/COUNT($C$4:$N$4))*'Sub group analyses'!Z$2)*'AUS Mortality Projections'!N43</f>
        <v>6594.1571478741462</v>
      </c>
      <c r="AA29" s="1">
        <f>(($N29/'AUS All Deaths'!$N46)+((($N29/'AUS All Deaths'!$N46)-('Sub group analyses'!$C29/'AUS All Deaths'!$C46))/COUNT($C$4:$N$4))*'Sub group analyses'!AA$2)*'AUS Mortality Projections'!O43</f>
        <v>6795.8878522349869</v>
      </c>
      <c r="AB29" s="1">
        <f>(($N29/'AUS All Deaths'!$N46)+((($N29/'AUS All Deaths'!$N46)-('Sub group analyses'!$C29/'AUS All Deaths'!$C46))/COUNT($C$4:$N$4))*'Sub group analyses'!AB$2)*'AUS Mortality Projections'!P43</f>
        <v>6994.916886739391</v>
      </c>
      <c r="AC29" s="1">
        <f>(($N29/'AUS All Deaths'!$N46)+((($N29/'AUS All Deaths'!$N46)-('Sub group analyses'!$C29/'AUS All Deaths'!$C46))/COUNT($C$4:$N$4))*'Sub group analyses'!AC$2)*'AUS Mortality Projections'!Q43</f>
        <v>7198.2772809909447</v>
      </c>
      <c r="AD29" s="1">
        <f>(($N29/'AUS All Deaths'!$N46)+((($N29/'AUS All Deaths'!$N46)-('Sub group analyses'!$C29/'AUS All Deaths'!$C46))/COUNT($C$4:$N$4))*'Sub group analyses'!AD$2)*'AUS Mortality Projections'!R43</f>
        <v>7397.1275795123574</v>
      </c>
      <c r="AE29" s="1">
        <f>(($N29/'AUS All Deaths'!$N46)+((($N29/'AUS All Deaths'!$N46)-('Sub group analyses'!$C29/'AUS All Deaths'!$C46))/COUNT($C$4:$N$4))*'Sub group analyses'!AE$2)*'AUS Mortality Projections'!S43</f>
        <v>7589.1626743247016</v>
      </c>
      <c r="AF29" s="1">
        <f>(($N29/'AUS All Deaths'!$N46)+((($N29/'AUS All Deaths'!$N46)-('Sub group analyses'!$C29/'AUS All Deaths'!$C46))/COUNT($C$4:$N$4))*'Sub group analyses'!AF$2)*'AUS Mortality Projections'!T43</f>
        <v>7774.4743539108122</v>
      </c>
      <c r="AG29" s="1">
        <f>(($N29/'AUS All Deaths'!$N46)+((($N29/'AUS All Deaths'!$N46)-('Sub group analyses'!$C29/'AUS All Deaths'!$C46))/COUNT($C$4:$N$4))*'Sub group analyses'!AG$2)*'AUS Mortality Projections'!U43</f>
        <v>7951.9562020685007</v>
      </c>
      <c r="AH29" s="6">
        <f>(($N29/'AUS All Deaths'!$N46)+((($N29/'AUS All Deaths'!$N46)-('Sub group analyses'!$C29/'AUS All Deaths'!$C46))/COUNT($C$4:$N$4))*'Sub group analyses'!AH$2)*'AUS Mortality Projections'!V43</f>
        <v>8120.1594003191003</v>
      </c>
    </row>
    <row r="30" spans="2:34" x14ac:dyDescent="0.3">
      <c r="B30" s="13"/>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6"/>
    </row>
    <row r="31" spans="2:34" x14ac:dyDescent="0.3">
      <c r="B31" s="19" t="s">
        <v>36</v>
      </c>
      <c r="C31" s="112"/>
      <c r="D31" s="112"/>
      <c r="E31" s="112"/>
      <c r="F31" s="112"/>
      <c r="G31" s="112"/>
      <c r="H31" s="112"/>
      <c r="I31" s="112"/>
      <c r="J31" s="112"/>
      <c r="K31" s="112"/>
      <c r="L31" s="112"/>
      <c r="M31" s="1"/>
      <c r="N31" s="1"/>
      <c r="O31" s="1"/>
      <c r="P31" s="1"/>
      <c r="Q31" s="1"/>
      <c r="R31" s="1"/>
      <c r="S31" s="1"/>
      <c r="T31" s="1"/>
      <c r="U31" s="1"/>
      <c r="V31" s="1"/>
      <c r="W31" s="1"/>
      <c r="X31" s="1"/>
      <c r="Y31" s="1"/>
      <c r="Z31" s="1"/>
      <c r="AA31" s="1"/>
      <c r="AB31" s="1"/>
      <c r="AC31" s="1"/>
      <c r="AD31" s="1"/>
      <c r="AE31" s="1"/>
      <c r="AF31" s="1"/>
      <c r="AG31" s="1"/>
      <c r="AH31" s="6"/>
    </row>
    <row r="32" spans="2:34" x14ac:dyDescent="0.3">
      <c r="B32" s="13" t="s">
        <v>50</v>
      </c>
      <c r="C32" s="1">
        <f>'AUS Observed PC Deaths'!C49</f>
        <v>91</v>
      </c>
      <c r="D32" s="1">
        <f>'AUS Observed PC Deaths'!D49</f>
        <v>90</v>
      </c>
      <c r="E32" s="1">
        <f>'AUS Observed PC Deaths'!E49</f>
        <v>91</v>
      </c>
      <c r="F32" s="1">
        <f>'AUS Observed PC Deaths'!F49</f>
        <v>81</v>
      </c>
      <c r="G32" s="1">
        <f>'AUS Observed PC Deaths'!G49</f>
        <v>104</v>
      </c>
      <c r="H32" s="1">
        <f>'AUS Observed PC Deaths'!H49</f>
        <v>111</v>
      </c>
      <c r="I32" s="1">
        <f>'AUS Observed PC Deaths'!I49</f>
        <v>75</v>
      </c>
      <c r="J32" s="1">
        <f>'AUS Observed PC Deaths'!J49</f>
        <v>90</v>
      </c>
      <c r="K32" s="1">
        <f>'AUS Observed PC Deaths'!K49</f>
        <v>93</v>
      </c>
      <c r="L32" s="1">
        <f>'AUS Observed PC Deaths'!L49</f>
        <v>102</v>
      </c>
      <c r="M32" s="1">
        <f>'AUS Observed PC Deaths'!M49</f>
        <v>72</v>
      </c>
      <c r="N32" s="1">
        <f>'AUS Observed PC Deaths'!N49</f>
        <v>77</v>
      </c>
      <c r="O32" s="1">
        <f>(($N32/'AUS All Deaths'!$N49)+((($N32/'AUS All Deaths'!$N49)-('Sub group analyses'!$C32/'AUS All Deaths'!$C49))/COUNT($C$4:$N$4))*'Sub group analyses'!O$2)*'AUS Mortality Projections'!C46</f>
        <v>69.178440741196724</v>
      </c>
      <c r="P32" s="1">
        <f>(($N32/'AUS All Deaths'!$N49)+((($N32/'AUS All Deaths'!$N49)-('Sub group analyses'!$C32/'AUS All Deaths'!$C49))/COUNT($C$4:$N$4))*'Sub group analyses'!P$2)*'AUS Mortality Projections'!D46</f>
        <v>66.878465446671385</v>
      </c>
      <c r="Q32" s="1">
        <f>(($N32/'AUS All Deaths'!$N49)+((($N32/'AUS All Deaths'!$N49)-('Sub group analyses'!$C32/'AUS All Deaths'!$C49))/COUNT($C$4:$N$4))*'Sub group analyses'!Q$2)*'AUS Mortality Projections'!E46</f>
        <v>64.424799584638606</v>
      </c>
      <c r="R32" s="1">
        <f>(($N32/'AUS All Deaths'!$N49)+((($N32/'AUS All Deaths'!$N49)-('Sub group analyses'!$C32/'AUS All Deaths'!$C49))/COUNT($C$4:$N$4))*'Sub group analyses'!R$2)*'AUS Mortality Projections'!F46</f>
        <v>61.455489748932891</v>
      </c>
      <c r="S32" s="1">
        <f>(($N32/'AUS All Deaths'!$N49)+((($N32/'AUS All Deaths'!$N49)-('Sub group analyses'!$C32/'AUS All Deaths'!$C49))/COUNT($C$4:$N$4))*'Sub group analyses'!S$2)*'AUS Mortality Projections'!G46</f>
        <v>59.040932344119312</v>
      </c>
      <c r="T32" s="1">
        <f>(($N32/'AUS All Deaths'!$N49)+((($N32/'AUS All Deaths'!$N49)-('Sub group analyses'!$C32/'AUS All Deaths'!$C49))/COUNT($C$4:$N$4))*'Sub group analyses'!T$2)*'AUS Mortality Projections'!H46</f>
        <v>56.429691533467071</v>
      </c>
      <c r="U32" s="1">
        <f>(($N32/'AUS All Deaths'!$N49)+((($N32/'AUS All Deaths'!$N49)-('Sub group analyses'!$C32/'AUS All Deaths'!$C49))/COUNT($C$4:$N$4))*'Sub group analyses'!U$2)*'AUS Mortality Projections'!I46</f>
        <v>53.617378195658311</v>
      </c>
      <c r="V32" s="1">
        <f>(($N32/'AUS All Deaths'!$N49)+((($N32/'AUS All Deaths'!$N49)-('Sub group analyses'!$C32/'AUS All Deaths'!$C49))/COUNT($C$4:$N$4))*'Sub group analyses'!V$2)*'AUS Mortality Projections'!J46</f>
        <v>50.588379160981624</v>
      </c>
      <c r="W32" s="1">
        <f>(($N32/'AUS All Deaths'!$N49)+((($N32/'AUS All Deaths'!$N49)-('Sub group analyses'!$C32/'AUS All Deaths'!$C49))/COUNT($C$4:$N$4))*'Sub group analyses'!W$2)*'AUS Mortality Projections'!K46</f>
        <v>47.310737273876612</v>
      </c>
      <c r="X32" s="1">
        <f>(($N32/'AUS All Deaths'!$N49)+((($N32/'AUS All Deaths'!$N49)-('Sub group analyses'!$C32/'AUS All Deaths'!$C49))/COUNT($C$4:$N$4))*'Sub group analyses'!X$2)*'AUS Mortality Projections'!L46</f>
        <v>43.906277031608482</v>
      </c>
      <c r="Y32" s="1">
        <f>(($N32/'AUS All Deaths'!$N49)+((($N32/'AUS All Deaths'!$N49)-('Sub group analyses'!$C32/'AUS All Deaths'!$C49))/COUNT($C$4:$N$4))*'Sub group analyses'!Y$2)*'AUS Mortality Projections'!M46</f>
        <v>40.203270861548326</v>
      </c>
      <c r="Z32" s="1">
        <f>(($N32/'AUS All Deaths'!$N49)+((($N32/'AUS All Deaths'!$N49)-('Sub group analyses'!$C32/'AUS All Deaths'!$C49))/COUNT($C$4:$N$4))*'Sub group analyses'!Z$2)*'AUS Mortality Projections'!N46</f>
        <v>36.189054284464596</v>
      </c>
      <c r="AA32" s="1">
        <f>(($N32/'AUS All Deaths'!$N49)+((($N32/'AUS All Deaths'!$N49)-('Sub group analyses'!$C32/'AUS All Deaths'!$C49))/COUNT($C$4:$N$4))*'Sub group analyses'!AA$2)*'AUS Mortality Projections'!O46</f>
        <v>31.847898757635974</v>
      </c>
      <c r="AB32" s="1">
        <f>(($N32/'AUS All Deaths'!$N49)+((($N32/'AUS All Deaths'!$N49)-('Sub group analyses'!$C32/'AUS All Deaths'!$C49))/COUNT($C$4:$N$4))*'Sub group analyses'!AB$2)*'AUS Mortality Projections'!P46</f>
        <v>27.1621993035785</v>
      </c>
      <c r="AC32" s="1">
        <f>(($N32/'AUS All Deaths'!$N49)+((($N32/'AUS All Deaths'!$N49)-('Sub group analyses'!$C32/'AUS All Deaths'!$C49))/COUNT($C$4:$N$4))*'Sub group analyses'!AC$2)*'AUS Mortality Projections'!Q46</f>
        <v>22.153654155165434</v>
      </c>
      <c r="AD32" s="1">
        <f>(($N32/'AUS All Deaths'!$N49)+((($N32/'AUS All Deaths'!$N49)-('Sub group analyses'!$C32/'AUS All Deaths'!$C49))/COUNT($C$4:$N$4))*'Sub group analyses'!AD$2)*'AUS Mortality Projections'!R46</f>
        <v>16.784595917601749</v>
      </c>
      <c r="AE32" s="1">
        <f>(($N32/'AUS All Deaths'!$N49)+((($N32/'AUS All Deaths'!$N49)-('Sub group analyses'!$C32/'AUS All Deaths'!$C49))/COUNT($C$4:$N$4))*'Sub group analyses'!AE$2)*'AUS Mortality Projections'!S46</f>
        <v>11.054847701103387</v>
      </c>
      <c r="AF32" s="1">
        <f>(($N32/'AUS All Deaths'!$N49)+((($N32/'AUS All Deaths'!$N49)-('Sub group analyses'!$C32/'AUS All Deaths'!$C49))/COUNT($C$4:$N$4))*'Sub group analyses'!AF$2)*'AUS Mortality Projections'!T46</f>
        <v>4.9727230809590734</v>
      </c>
      <c r="AG32" s="1">
        <f>(($N32/'AUS All Deaths'!$N49)+((($N32/'AUS All Deaths'!$N49)-('Sub group analyses'!$C32/'AUS All Deaths'!$C49))/COUNT($C$4:$N$4))*'Sub group analyses'!AG$2)*'AUS Mortality Projections'!U46</f>
        <v>-1.4540411962616775</v>
      </c>
      <c r="AH32" s="6">
        <f>(($N32/'AUS All Deaths'!$N49)+((($N32/'AUS All Deaths'!$N49)-('Sub group analyses'!$C32/'AUS All Deaths'!$C49))/COUNT($C$4:$N$4))*'Sub group analyses'!AH$2)*'AUS Mortality Projections'!V46</f>
        <v>-8.2141687077101633</v>
      </c>
    </row>
    <row r="33" spans="2:34" x14ac:dyDescent="0.3">
      <c r="B33" s="13" t="s">
        <v>51</v>
      </c>
      <c r="C33" s="1">
        <f>'AUS Observed PC Deaths'!C50</f>
        <v>607</v>
      </c>
      <c r="D33" s="1">
        <f>'AUS Observed PC Deaths'!D50</f>
        <v>665</v>
      </c>
      <c r="E33" s="1">
        <f>'AUS Observed PC Deaths'!E50</f>
        <v>649</v>
      </c>
      <c r="F33" s="1">
        <f>'AUS Observed PC Deaths'!F50</f>
        <v>647</v>
      </c>
      <c r="G33" s="1">
        <f>'AUS Observed PC Deaths'!G50</f>
        <v>662</v>
      </c>
      <c r="H33" s="1">
        <f>'AUS Observed PC Deaths'!H50</f>
        <v>621</v>
      </c>
      <c r="I33" s="1">
        <f>'AUS Observed PC Deaths'!I50</f>
        <v>647</v>
      </c>
      <c r="J33" s="1">
        <f>'AUS Observed PC Deaths'!J50</f>
        <v>640</v>
      </c>
      <c r="K33" s="1">
        <f>'AUS Observed PC Deaths'!K50</f>
        <v>666</v>
      </c>
      <c r="L33" s="1">
        <f>'AUS Observed PC Deaths'!L50</f>
        <v>665</v>
      </c>
      <c r="M33" s="1">
        <f>'AUS Observed PC Deaths'!M50</f>
        <v>663</v>
      </c>
      <c r="N33" s="1">
        <f>'AUS Observed PC Deaths'!N50</f>
        <v>725</v>
      </c>
      <c r="O33" s="1">
        <f>(($N33/'AUS All Deaths'!$N50)+((($N33/'AUS All Deaths'!$N50)-('Sub group analyses'!$C33/'AUS All Deaths'!$C50))/COUNT($C$4:$N$4))*'Sub group analyses'!O$2)*'AUS Mortality Projections'!C47</f>
        <v>681.14164641163325</v>
      </c>
      <c r="P33" s="1">
        <f>(($N33/'AUS All Deaths'!$N50)+((($N33/'AUS All Deaths'!$N50)-('Sub group analyses'!$C33/'AUS All Deaths'!$C50))/COUNT($C$4:$N$4))*'Sub group analyses'!P$2)*'AUS Mortality Projections'!D47</f>
        <v>690.77245414975732</v>
      </c>
      <c r="Q33" s="1">
        <f>(($N33/'AUS All Deaths'!$N50)+((($N33/'AUS All Deaths'!$N50)-('Sub group analyses'!$C33/'AUS All Deaths'!$C50))/COUNT($C$4:$N$4))*'Sub group analyses'!Q$2)*'AUS Mortality Projections'!E47</f>
        <v>700.51191826670413</v>
      </c>
      <c r="R33" s="1">
        <f>(($N33/'AUS All Deaths'!$N50)+((($N33/'AUS All Deaths'!$N50)-('Sub group analyses'!$C33/'AUS All Deaths'!$C50))/COUNT($C$4:$N$4))*'Sub group analyses'!R$2)*'AUS Mortality Projections'!F47</f>
        <v>706.27019342987683</v>
      </c>
      <c r="S33" s="1">
        <f>(($N33/'AUS All Deaths'!$N50)+((($N33/'AUS All Deaths'!$N50)-('Sub group analyses'!$C33/'AUS All Deaths'!$C50))/COUNT($C$4:$N$4))*'Sub group analyses'!S$2)*'AUS Mortality Projections'!G47</f>
        <v>720.42713000119306</v>
      </c>
      <c r="T33" s="1">
        <f>(($N33/'AUS All Deaths'!$N50)+((($N33/'AUS All Deaths'!$N50)-('Sub group analyses'!$C33/'AUS All Deaths'!$C50))/COUNT($C$4:$N$4))*'Sub group analyses'!T$2)*'AUS Mortality Projections'!H47</f>
        <v>734.93764144782813</v>
      </c>
      <c r="U33" s="1">
        <f>(($N33/'AUS All Deaths'!$N50)+((($N33/'AUS All Deaths'!$N50)-('Sub group analyses'!$C33/'AUS All Deaths'!$C50))/COUNT($C$4:$N$4))*'Sub group analyses'!U$2)*'AUS Mortality Projections'!I47</f>
        <v>749.90739309579965</v>
      </c>
      <c r="V33" s="1">
        <f>(($N33/'AUS All Deaths'!$N50)+((($N33/'AUS All Deaths'!$N50)-('Sub group analyses'!$C33/'AUS All Deaths'!$C50))/COUNT($C$4:$N$4))*'Sub group analyses'!V$2)*'AUS Mortality Projections'!J47</f>
        <v>765.31301452722948</v>
      </c>
      <c r="W33" s="1">
        <f>(($N33/'AUS All Deaths'!$N50)+((($N33/'AUS All Deaths'!$N50)-('Sub group analyses'!$C33/'AUS All Deaths'!$C50))/COUNT($C$4:$N$4))*'Sub group analyses'!W$2)*'AUS Mortality Projections'!K47</f>
        <v>780.86114327245718</v>
      </c>
      <c r="X33" s="1">
        <f>(($N33/'AUS All Deaths'!$N50)+((($N33/'AUS All Deaths'!$N50)-('Sub group analyses'!$C33/'AUS All Deaths'!$C50))/COUNT($C$4:$N$4))*'Sub group analyses'!X$2)*'AUS Mortality Projections'!L47</f>
        <v>798.94557396615949</v>
      </c>
      <c r="Y33" s="1">
        <f>(($N33/'AUS All Deaths'!$N50)+((($N33/'AUS All Deaths'!$N50)-('Sub group analyses'!$C33/'AUS All Deaths'!$C50))/COUNT($C$4:$N$4))*'Sub group analyses'!Y$2)*'AUS Mortality Projections'!M47</f>
        <v>817.1197499710504</v>
      </c>
      <c r="Z33" s="1">
        <f>(($N33/'AUS All Deaths'!$N50)+((($N33/'AUS All Deaths'!$N50)-('Sub group analyses'!$C33/'AUS All Deaths'!$C50))/COUNT($C$4:$N$4))*'Sub group analyses'!Z$2)*'AUS Mortality Projections'!N47</f>
        <v>835.32925009157702</v>
      </c>
      <c r="AA33" s="1">
        <f>(($N33/'AUS All Deaths'!$N50)+((($N33/'AUS All Deaths'!$N50)-('Sub group analyses'!$C33/'AUS All Deaths'!$C50))/COUNT($C$4:$N$4))*'Sub group analyses'!AA$2)*'AUS Mortality Projections'!O47</f>
        <v>853.41083828063336</v>
      </c>
      <c r="AB33" s="1">
        <f>(($N33/'AUS All Deaths'!$N50)+((($N33/'AUS All Deaths'!$N50)-('Sub group analyses'!$C33/'AUS All Deaths'!$C50))/COUNT($C$4:$N$4))*'Sub group analyses'!AB$2)*'AUS Mortality Projections'!P47</f>
        <v>871.02160278159818</v>
      </c>
      <c r="AC33" s="1">
        <f>(($N33/'AUS All Deaths'!$N50)+((($N33/'AUS All Deaths'!$N50)-('Sub group analyses'!$C33/'AUS All Deaths'!$C50))/COUNT($C$4:$N$4))*'Sub group analyses'!AC$2)*'AUS Mortality Projections'!Q47</f>
        <v>889.05735798935541</v>
      </c>
      <c r="AD33" s="1">
        <f>(($N33/'AUS All Deaths'!$N50)+((($N33/'AUS All Deaths'!$N50)-('Sub group analyses'!$C33/'AUS All Deaths'!$C50))/COUNT($C$4:$N$4))*'Sub group analyses'!AD$2)*'AUS Mortality Projections'!R47</f>
        <v>906.44044246482588</v>
      </c>
      <c r="AE33" s="1">
        <f>(($N33/'AUS All Deaths'!$N50)+((($N33/'AUS All Deaths'!$N50)-('Sub group analyses'!$C33/'AUS All Deaths'!$C50))/COUNT($C$4:$N$4))*'Sub group analyses'!AE$2)*'AUS Mortality Projections'!S47</f>
        <v>922.92183291320612</v>
      </c>
      <c r="AF33" s="1">
        <f>(($N33/'AUS All Deaths'!$N50)+((($N33/'AUS All Deaths'!$N50)-('Sub group analyses'!$C33/'AUS All Deaths'!$C50))/COUNT($C$4:$N$4))*'Sub group analyses'!AF$2)*'AUS Mortality Projections'!T47</f>
        <v>938.54883254658057</v>
      </c>
      <c r="AG33" s="1">
        <f>(($N33/'AUS All Deaths'!$N50)+((($N33/'AUS All Deaths'!$N50)-('Sub group analyses'!$C33/'AUS All Deaths'!$C50))/COUNT($C$4:$N$4))*'Sub group analyses'!AG$2)*'AUS Mortality Projections'!U47</f>
        <v>953.22312186893566</v>
      </c>
      <c r="AH33" s="6">
        <f>(($N33/'AUS All Deaths'!$N50)+((($N33/'AUS All Deaths'!$N50)-('Sub group analyses'!$C33/'AUS All Deaths'!$C50))/COUNT($C$4:$N$4))*'Sub group analyses'!AH$2)*'AUS Mortality Projections'!V47</f>
        <v>966.80764673226327</v>
      </c>
    </row>
    <row r="34" spans="2:34" x14ac:dyDescent="0.3">
      <c r="B34" s="13" t="s">
        <v>52</v>
      </c>
      <c r="C34" s="1">
        <f>'AUS Observed PC Deaths'!C51</f>
        <v>741</v>
      </c>
      <c r="D34" s="1">
        <f>'AUS Observed PC Deaths'!D51</f>
        <v>702</v>
      </c>
      <c r="E34" s="1">
        <f>'AUS Observed PC Deaths'!E51</f>
        <v>735</v>
      </c>
      <c r="F34" s="1">
        <f>'AUS Observed PC Deaths'!F51</f>
        <v>771</v>
      </c>
      <c r="G34" s="1">
        <f>'AUS Observed PC Deaths'!G51</f>
        <v>852</v>
      </c>
      <c r="H34" s="1">
        <f>'AUS Observed PC Deaths'!H51</f>
        <v>848</v>
      </c>
      <c r="I34" s="1">
        <f>'AUS Observed PC Deaths'!I51</f>
        <v>806</v>
      </c>
      <c r="J34" s="1">
        <f>'AUS Observed PC Deaths'!J51</f>
        <v>848</v>
      </c>
      <c r="K34" s="1">
        <f>'AUS Observed PC Deaths'!K51</f>
        <v>858</v>
      </c>
      <c r="L34" s="1">
        <f>'AUS Observed PC Deaths'!L51</f>
        <v>830</v>
      </c>
      <c r="M34" s="1">
        <f>'AUS Observed PC Deaths'!M51</f>
        <v>917</v>
      </c>
      <c r="N34" s="1">
        <f>'AUS Observed PC Deaths'!N51</f>
        <v>958</v>
      </c>
      <c r="O34" s="1">
        <f>(($N34/'AUS All Deaths'!$N51)+((($N34/'AUS All Deaths'!$N51)-('Sub group analyses'!$C34/'AUS All Deaths'!$C51))/COUNT($C$4:$N$4))*'Sub group analyses'!O$2)*'AUS Mortality Projections'!C48</f>
        <v>906.44535531323208</v>
      </c>
      <c r="P34" s="1">
        <f>(($N34/'AUS All Deaths'!$N51)+((($N34/'AUS All Deaths'!$N51)-('Sub group analyses'!$C34/'AUS All Deaths'!$C51))/COUNT($C$4:$N$4))*'Sub group analyses'!P$2)*'AUS Mortality Projections'!D48</f>
        <v>925.80917389932802</v>
      </c>
      <c r="Q34" s="1">
        <f>(($N34/'AUS All Deaths'!$N51)+((($N34/'AUS All Deaths'!$N51)-('Sub group analyses'!$C34/'AUS All Deaths'!$C51))/COUNT($C$4:$N$4))*'Sub group analyses'!Q$2)*'AUS Mortality Projections'!E48</f>
        <v>945.56205594592905</v>
      </c>
      <c r="R34" s="1">
        <f>(($N34/'AUS All Deaths'!$N51)+((($N34/'AUS All Deaths'!$N51)-('Sub group analyses'!$C34/'AUS All Deaths'!$C51))/COUNT($C$4:$N$4))*'Sub group analyses'!R$2)*'AUS Mortality Projections'!F48</f>
        <v>960.15062234128845</v>
      </c>
      <c r="S34" s="1">
        <f>(($N34/'AUS All Deaths'!$N51)+((($N34/'AUS All Deaths'!$N51)-('Sub group analyses'!$C34/'AUS All Deaths'!$C51))/COUNT($C$4:$N$4))*'Sub group analyses'!S$2)*'AUS Mortality Projections'!G48</f>
        <v>986.41270405887917</v>
      </c>
      <c r="T34" s="1">
        <f>(($N34/'AUS All Deaths'!$N51)+((($N34/'AUS All Deaths'!$N51)-('Sub group analyses'!$C34/'AUS All Deaths'!$C51))/COUNT($C$4:$N$4))*'Sub group analyses'!T$2)*'AUS Mortality Projections'!H48</f>
        <v>1013.5040983903569</v>
      </c>
      <c r="U34" s="1">
        <f>(($N34/'AUS All Deaths'!$N51)+((($N34/'AUS All Deaths'!$N51)-('Sub group analyses'!$C34/'AUS All Deaths'!$C51))/COUNT($C$4:$N$4))*'Sub group analyses'!U$2)*'AUS Mortality Projections'!I48</f>
        <v>1041.5870555404904</v>
      </c>
      <c r="V34" s="1">
        <f>(($N34/'AUS All Deaths'!$N51)+((($N34/'AUS All Deaths'!$N51)-('Sub group analyses'!$C34/'AUS All Deaths'!$C51))/COUNT($C$4:$N$4))*'Sub group analyses'!V$2)*'AUS Mortality Projections'!J48</f>
        <v>1070.6478536639074</v>
      </c>
      <c r="W34" s="1">
        <f>(($N34/'AUS All Deaths'!$N51)+((($N34/'AUS All Deaths'!$N51)-('Sub group analyses'!$C34/'AUS All Deaths'!$C51))/COUNT($C$4:$N$4))*'Sub group analyses'!W$2)*'AUS Mortality Projections'!K48</f>
        <v>1100.2917688474729</v>
      </c>
      <c r="X34" s="1">
        <f>(($N34/'AUS All Deaths'!$N51)+((($N34/'AUS All Deaths'!$N51)-('Sub group analyses'!$C34/'AUS All Deaths'!$C51))/COUNT($C$4:$N$4))*'Sub group analyses'!X$2)*'AUS Mortality Projections'!L48</f>
        <v>1133.9263076897973</v>
      </c>
      <c r="Y34" s="1">
        <f>(($N34/'AUS All Deaths'!$N51)+((($N34/'AUS All Deaths'!$N51)-('Sub group analyses'!$C34/'AUS All Deaths'!$C51))/COUNT($C$4:$N$4))*'Sub group analyses'!Y$2)*'AUS Mortality Projections'!M48</f>
        <v>1168.1381651641586</v>
      </c>
      <c r="Z34" s="1">
        <f>(($N34/'AUS All Deaths'!$N51)+((($N34/'AUS All Deaths'!$N51)-('Sub group analyses'!$C34/'AUS All Deaths'!$C51))/COUNT($C$4:$N$4))*'Sub group analyses'!Z$2)*'AUS Mortality Projections'!N48</f>
        <v>1202.8585342097267</v>
      </c>
      <c r="AA34" s="1">
        <f>(($N34/'AUS All Deaths'!$N51)+((($N34/'AUS All Deaths'!$N51)-('Sub group analyses'!$C34/'AUS All Deaths'!$C51))/COUNT($C$4:$N$4))*'Sub group analyses'!AA$2)*'AUS Mortality Projections'!O48</f>
        <v>1237.8587047197911</v>
      </c>
      <c r="AB34" s="1">
        <f>(($N34/'AUS All Deaths'!$N51)+((($N34/'AUS All Deaths'!$N51)-('Sub group analyses'!$C34/'AUS All Deaths'!$C51))/COUNT($C$4:$N$4))*'Sub group analyses'!AB$2)*'AUS Mortality Projections'!P48</f>
        <v>1272.6407097920451</v>
      </c>
      <c r="AC34" s="1">
        <f>(($N34/'AUS All Deaths'!$N51)+((($N34/'AUS All Deaths'!$N51)-('Sub group analyses'!$C34/'AUS All Deaths'!$C51))/COUNT($C$4:$N$4))*'Sub group analyses'!AC$2)*'AUS Mortality Projections'!Q48</f>
        <v>1308.5151425595245</v>
      </c>
      <c r="AD34" s="1">
        <f>(($N34/'AUS All Deaths'!$N51)+((($N34/'AUS All Deaths'!$N51)-('Sub group analyses'!$C34/'AUS All Deaths'!$C51))/COUNT($C$4:$N$4))*'Sub group analyses'!AD$2)*'AUS Mortality Projections'!R48</f>
        <v>1343.9053243898059</v>
      </c>
      <c r="AE34" s="1">
        <f>(($N34/'AUS All Deaths'!$N51)+((($N34/'AUS All Deaths'!$N51)-('Sub group analyses'!$C34/'AUS All Deaths'!$C51))/COUNT($C$4:$N$4))*'Sub group analyses'!AE$2)*'AUS Mortality Projections'!S48</f>
        <v>1378.425542515271</v>
      </c>
      <c r="AF34" s="1">
        <f>(($N34/'AUS All Deaths'!$N51)+((($N34/'AUS All Deaths'!$N51)-('Sub group analyses'!$C34/'AUS All Deaths'!$C51))/COUNT($C$4:$N$4))*'Sub group analyses'!AF$2)*'AUS Mortality Projections'!T48</f>
        <v>1412.1246931987437</v>
      </c>
      <c r="AG34" s="1">
        <f>(($N34/'AUS All Deaths'!$N51)+((($N34/'AUS All Deaths'!$N51)-('Sub group analyses'!$C34/'AUS All Deaths'!$C51))/COUNT($C$4:$N$4))*'Sub group analyses'!AG$2)*'AUS Mortality Projections'!U48</f>
        <v>1444.8326370145357</v>
      </c>
      <c r="AH34" s="6">
        <f>(($N34/'AUS All Deaths'!$N51)+((($N34/'AUS All Deaths'!$N51)-('Sub group analyses'!$C34/'AUS All Deaths'!$C51))/COUNT($C$4:$N$4))*'Sub group analyses'!AH$2)*'AUS Mortality Projections'!V48</f>
        <v>1476.3152556140872</v>
      </c>
    </row>
    <row r="35" spans="2:34" x14ac:dyDescent="0.3">
      <c r="B35" s="13" t="s">
        <v>53</v>
      </c>
      <c r="C35" s="1">
        <f>'AUS Observed PC Deaths'!C52</f>
        <v>1301</v>
      </c>
      <c r="D35" s="1">
        <f>'AUS Observed PC Deaths'!D52</f>
        <v>1283</v>
      </c>
      <c r="E35" s="1">
        <f>'AUS Observed PC Deaths'!E52</f>
        <v>1216</v>
      </c>
      <c r="F35" s="1">
        <f>'AUS Observed PC Deaths'!F52</f>
        <v>1287</v>
      </c>
      <c r="G35" s="1">
        <f>'AUS Observed PC Deaths'!G52</f>
        <v>1350</v>
      </c>
      <c r="H35" s="1">
        <f>'AUS Observed PC Deaths'!H52</f>
        <v>1254</v>
      </c>
      <c r="I35" s="1">
        <f>'AUS Observed PC Deaths'!I52</f>
        <v>1379</v>
      </c>
      <c r="J35" s="1">
        <f>'AUS Observed PC Deaths'!J52</f>
        <v>1336</v>
      </c>
      <c r="K35" s="1">
        <f>'AUS Observed PC Deaths'!K52</f>
        <v>1321</v>
      </c>
      <c r="L35" s="1">
        <f>'AUS Observed PC Deaths'!L52</f>
        <v>1392</v>
      </c>
      <c r="M35" s="1">
        <f>'AUS Observed PC Deaths'!M52</f>
        <v>1459</v>
      </c>
      <c r="N35" s="1">
        <f>'AUS Observed PC Deaths'!N52</f>
        <v>1443</v>
      </c>
      <c r="O35" s="1">
        <f>(($N35/'AUS All Deaths'!$N52)+((($N35/'AUS All Deaths'!$N52)-('Sub group analyses'!$C35/'AUS All Deaths'!$C52))/COUNT($C$4:$N$4))*'Sub group analyses'!O$2)*'AUS Mortality Projections'!C49</f>
        <v>1346.3280172460504</v>
      </c>
      <c r="P35" s="1">
        <f>(($N35/'AUS All Deaths'!$N52)+((($N35/'AUS All Deaths'!$N52)-('Sub group analyses'!$C35/'AUS All Deaths'!$C52))/COUNT($C$4:$N$4))*'Sub group analyses'!P$2)*'AUS Mortality Projections'!D49</f>
        <v>1355.8261430466287</v>
      </c>
      <c r="Q35" s="1">
        <f>(($N35/'AUS All Deaths'!$N52)+((($N35/'AUS All Deaths'!$N52)-('Sub group analyses'!$C35/'AUS All Deaths'!$C52))/COUNT($C$4:$N$4))*'Sub group analyses'!Q$2)*'AUS Mortality Projections'!E49</f>
        <v>1365.2430625171212</v>
      </c>
      <c r="R35" s="1">
        <f>(($N35/'AUS All Deaths'!$N52)+((($N35/'AUS All Deaths'!$N52)-('Sub group analyses'!$C35/'AUS All Deaths'!$C52))/COUNT($C$4:$N$4))*'Sub group analyses'!R$2)*'AUS Mortality Projections'!F49</f>
        <v>1366.6590400880089</v>
      </c>
      <c r="S35" s="1">
        <f>(($N35/'AUS All Deaths'!$N52)+((($N35/'AUS All Deaths'!$N52)-('Sub group analyses'!$C35/'AUS All Deaths'!$C52))/COUNT($C$4:$N$4))*'Sub group analyses'!S$2)*'AUS Mortality Projections'!G49</f>
        <v>1384.0222465270467</v>
      </c>
      <c r="T35" s="1">
        <f>(($N35/'AUS All Deaths'!$N52)+((($N35/'AUS All Deaths'!$N52)-('Sub group analyses'!$C35/'AUS All Deaths'!$C52))/COUNT($C$4:$N$4))*'Sub group analyses'!T$2)*'AUS Mortality Projections'!H49</f>
        <v>1401.6369221396724</v>
      </c>
      <c r="U35" s="1">
        <f>(($N35/'AUS All Deaths'!$N52)+((($N35/'AUS All Deaths'!$N52)-('Sub group analyses'!$C35/'AUS All Deaths'!$C52))/COUNT($C$4:$N$4))*'Sub group analyses'!U$2)*'AUS Mortality Projections'!I49</f>
        <v>1419.6865033911693</v>
      </c>
      <c r="V35" s="1">
        <f>(($N35/'AUS All Deaths'!$N52)+((($N35/'AUS All Deaths'!$N52)-('Sub group analyses'!$C35/'AUS All Deaths'!$C52))/COUNT($C$4:$N$4))*'Sub group analyses'!V$2)*'AUS Mortality Projections'!J49</f>
        <v>1438.1059297650556</v>
      </c>
      <c r="W35" s="1">
        <f>(($N35/'AUS All Deaths'!$N52)+((($N35/'AUS All Deaths'!$N52)-('Sub group analyses'!$C35/'AUS All Deaths'!$C52))/COUNT($C$4:$N$4))*'Sub group analyses'!W$2)*'AUS Mortality Projections'!K49</f>
        <v>1456.3277986383234</v>
      </c>
      <c r="X35" s="1">
        <f>(($N35/'AUS All Deaths'!$N52)+((($N35/'AUS All Deaths'!$N52)-('Sub group analyses'!$C35/'AUS All Deaths'!$C52))/COUNT($C$4:$N$4))*'Sub group analyses'!X$2)*'AUS Mortality Projections'!L49</f>
        <v>1478.7748464580222</v>
      </c>
      <c r="Y35" s="1">
        <f>(($N35/'AUS All Deaths'!$N52)+((($N35/'AUS All Deaths'!$N52)-('Sub group analyses'!$C35/'AUS All Deaths'!$C52))/COUNT($C$4:$N$4))*'Sub group analyses'!Y$2)*'AUS Mortality Projections'!M49</f>
        <v>1500.8436806421141</v>
      </c>
      <c r="Z35" s="1">
        <f>(($N35/'AUS All Deaths'!$N52)+((($N35/'AUS All Deaths'!$N52)-('Sub group analyses'!$C35/'AUS All Deaths'!$C52))/COUNT($C$4:$N$4))*'Sub group analyses'!Z$2)*'AUS Mortality Projections'!N49</f>
        <v>1522.4290375900466</v>
      </c>
      <c r="AA35" s="1">
        <f>(($N35/'AUS All Deaths'!$N52)+((($N35/'AUS All Deaths'!$N52)-('Sub group analyses'!$C35/'AUS All Deaths'!$C52))/COUNT($C$4:$N$4))*'Sub group analyses'!AA$2)*'AUS Mortality Projections'!O49</f>
        <v>1543.2319519850225</v>
      </c>
      <c r="AB35" s="1">
        <f>(($N35/'AUS All Deaths'!$N52)+((($N35/'AUS All Deaths'!$N52)-('Sub group analyses'!$C35/'AUS All Deaths'!$C52))/COUNT($C$4:$N$4))*'Sub group analyses'!AB$2)*'AUS Mortality Projections'!P49</f>
        <v>1562.6404207021694</v>
      </c>
      <c r="AC35" s="1">
        <f>(($N35/'AUS All Deaths'!$N52)+((($N35/'AUS All Deaths'!$N52)-('Sub group analyses'!$C35/'AUS All Deaths'!$C52))/COUNT($C$4:$N$4))*'Sub group analyses'!AC$2)*'AUS Mortality Projections'!Q49</f>
        <v>1582.2666800843811</v>
      </c>
      <c r="AD35" s="1">
        <f>(($N35/'AUS All Deaths'!$N52)+((($N35/'AUS All Deaths'!$N52)-('Sub group analyses'!$C35/'AUS All Deaths'!$C52))/COUNT($C$4:$N$4))*'Sub group analyses'!AD$2)*'AUS Mortality Projections'!R49</f>
        <v>1600.1877362841708</v>
      </c>
      <c r="AE35" s="1">
        <f>(($N35/'AUS All Deaths'!$N52)+((($N35/'AUS All Deaths'!$N52)-('Sub group analyses'!$C35/'AUS All Deaths'!$C52))/COUNT($C$4:$N$4))*'Sub group analyses'!AE$2)*'AUS Mortality Projections'!S49</f>
        <v>1615.993463241801</v>
      </c>
      <c r="AF35" s="1">
        <f>(($N35/'AUS All Deaths'!$N52)+((($N35/'AUS All Deaths'!$N52)-('Sub group analyses'!$C35/'AUS All Deaths'!$C52))/COUNT($C$4:$N$4))*'Sub group analyses'!AF$2)*'AUS Mortality Projections'!T49</f>
        <v>1629.8028439175296</v>
      </c>
      <c r="AG35" s="1">
        <f>(($N35/'AUS All Deaths'!$N52)+((($N35/'AUS All Deaths'!$N52)-('Sub group analyses'!$C35/'AUS All Deaths'!$C52))/COUNT($C$4:$N$4))*'Sub group analyses'!AG$2)*'AUS Mortality Projections'!U49</f>
        <v>1641.4815661184589</v>
      </c>
      <c r="AH35" s="6">
        <f>(($N35/'AUS All Deaths'!$N52)+((($N35/'AUS All Deaths'!$N52)-('Sub group analyses'!$C35/'AUS All Deaths'!$C52))/COUNT($C$4:$N$4))*'Sub group analyses'!AH$2)*'AUS Mortality Projections'!V49</f>
        <v>1650.8350903230594</v>
      </c>
    </row>
    <row r="36" spans="2:34" x14ac:dyDescent="0.3">
      <c r="B36" s="13" t="s">
        <v>54</v>
      </c>
      <c r="C36" s="1">
        <f>'AUS Observed PC Deaths'!C53</f>
        <v>2190</v>
      </c>
      <c r="D36" s="1">
        <f>'AUS Observed PC Deaths'!D53</f>
        <v>2120</v>
      </c>
      <c r="E36" s="1">
        <f>'AUS Observed PC Deaths'!E53</f>
        <v>2134</v>
      </c>
      <c r="F36" s="1">
        <f>'AUS Observed PC Deaths'!F53</f>
        <v>2209</v>
      </c>
      <c r="G36" s="1">
        <f>'AUS Observed PC Deaths'!G53</f>
        <v>2236</v>
      </c>
      <c r="H36" s="1">
        <f>'AUS Observed PC Deaths'!H53</f>
        <v>2259</v>
      </c>
      <c r="I36" s="1">
        <f>'AUS Observed PC Deaths'!I53</f>
        <v>2278</v>
      </c>
      <c r="J36" s="1">
        <f>'AUS Observed PC Deaths'!J53</f>
        <v>2301</v>
      </c>
      <c r="K36" s="1">
        <f>'AUS Observed PC Deaths'!K53</f>
        <v>2411</v>
      </c>
      <c r="L36" s="1">
        <f>'AUS Observed PC Deaths'!L53</f>
        <v>2273</v>
      </c>
      <c r="M36" s="1">
        <f>'AUS Observed PC Deaths'!M53</f>
        <v>2353</v>
      </c>
      <c r="N36" s="1">
        <f>'AUS Observed PC Deaths'!N53</f>
        <v>2445</v>
      </c>
      <c r="O36" s="1">
        <f>(($N36/'AUS All Deaths'!$N53)+((($N36/'AUS All Deaths'!$N53)-('Sub group analyses'!$C36/'AUS All Deaths'!$C53))/COUNT($C$4:$N$4))*'Sub group analyses'!O$2)*'AUS Mortality Projections'!C50</f>
        <v>2282.4209473363053</v>
      </c>
      <c r="P36" s="1">
        <f>(($N36/'AUS All Deaths'!$N53)+((($N36/'AUS All Deaths'!$N53)-('Sub group analyses'!$C36/'AUS All Deaths'!$C53))/COUNT($C$4:$N$4))*'Sub group analyses'!P$2)*'AUS Mortality Projections'!D50</f>
        <v>2299.774854052177</v>
      </c>
      <c r="Q36" s="1">
        <f>(($N36/'AUS All Deaths'!$N53)+((($N36/'AUS All Deaths'!$N53)-('Sub group analyses'!$C36/'AUS All Deaths'!$C53))/COUNT($C$4:$N$4))*'Sub group analyses'!Q$2)*'AUS Mortality Projections'!E50</f>
        <v>2317.0317633685318</v>
      </c>
      <c r="R36" s="1">
        <f>(($N36/'AUS All Deaths'!$N53)+((($N36/'AUS All Deaths'!$N53)-('Sub group analyses'!$C36/'AUS All Deaths'!$C53))/COUNT($C$4:$N$4))*'Sub group analyses'!R$2)*'AUS Mortality Projections'!F50</f>
        <v>2320.7439428009006</v>
      </c>
      <c r="S36" s="1">
        <f>(($N36/'AUS All Deaths'!$N53)+((($N36/'AUS All Deaths'!$N53)-('Sub group analyses'!$C36/'AUS All Deaths'!$C53))/COUNT($C$4:$N$4))*'Sub group analyses'!S$2)*'AUS Mortality Projections'!G50</f>
        <v>2351.5792392727817</v>
      </c>
      <c r="T36" s="1">
        <f>(($N36/'AUS All Deaths'!$N53)+((($N36/'AUS All Deaths'!$N53)-('Sub group analyses'!$C36/'AUS All Deaths'!$C53))/COUNT($C$4:$N$4))*'Sub group analyses'!T$2)*'AUS Mortality Projections'!H50</f>
        <v>2382.9018532300688</v>
      </c>
      <c r="U36" s="1">
        <f>(($N36/'AUS All Deaths'!$N53)+((($N36/'AUS All Deaths'!$N53)-('Sub group analyses'!$C36/'AUS All Deaths'!$C53))/COUNT($C$4:$N$4))*'Sub group analyses'!U$2)*'AUS Mortality Projections'!I50</f>
        <v>2415.0262844662575</v>
      </c>
      <c r="V36" s="1">
        <f>(($N36/'AUS All Deaths'!$N53)+((($N36/'AUS All Deaths'!$N53)-('Sub group analyses'!$C36/'AUS All Deaths'!$C53))/COUNT($C$4:$N$4))*'Sub group analyses'!V$2)*'AUS Mortality Projections'!J50</f>
        <v>2447.8449083314781</v>
      </c>
      <c r="W36" s="1">
        <f>(($N36/'AUS All Deaths'!$N53)+((($N36/'AUS All Deaths'!$N53)-('Sub group analyses'!$C36/'AUS All Deaths'!$C53))/COUNT($C$4:$N$4))*'Sub group analyses'!W$2)*'AUS Mortality Projections'!K50</f>
        <v>2480.394363584785</v>
      </c>
      <c r="X36" s="1">
        <f>(($N36/'AUS All Deaths'!$N53)+((($N36/'AUS All Deaths'!$N53)-('Sub group analyses'!$C36/'AUS All Deaths'!$C53))/COUNT($C$4:$N$4))*'Sub group analyses'!X$2)*'AUS Mortality Projections'!L50</f>
        <v>2520.213451354768</v>
      </c>
      <c r="Y36" s="1">
        <f>(($N36/'AUS All Deaths'!$N53)+((($N36/'AUS All Deaths'!$N53)-('Sub group analyses'!$C36/'AUS All Deaths'!$C53))/COUNT($C$4:$N$4))*'Sub group analyses'!Y$2)*'AUS Mortality Projections'!M50</f>
        <v>2559.4676586269838</v>
      </c>
      <c r="Z36" s="1">
        <f>(($N36/'AUS All Deaths'!$N53)+((($N36/'AUS All Deaths'!$N53)-('Sub group analyses'!$C36/'AUS All Deaths'!$C53))/COUNT($C$4:$N$4))*'Sub group analyses'!Z$2)*'AUS Mortality Projections'!N50</f>
        <v>2597.9784601658312</v>
      </c>
      <c r="AA36" s="1">
        <f>(($N36/'AUS All Deaths'!$N53)+((($N36/'AUS All Deaths'!$N53)-('Sub group analyses'!$C36/'AUS All Deaths'!$C53))/COUNT($C$4:$N$4))*'Sub group analyses'!AA$2)*'AUS Mortality Projections'!O50</f>
        <v>2635.2361250746781</v>
      </c>
      <c r="AB36" s="1">
        <f>(($N36/'AUS All Deaths'!$N53)+((($N36/'AUS All Deaths'!$N53)-('Sub group analyses'!$C36/'AUS All Deaths'!$C53))/COUNT($C$4:$N$4))*'Sub group analyses'!AB$2)*'AUS Mortality Projections'!P50</f>
        <v>2670.1946504125949</v>
      </c>
      <c r="AC36" s="1">
        <f>(($N36/'AUS All Deaths'!$N53)+((($N36/'AUS All Deaths'!$N53)-('Sub group analyses'!$C36/'AUS All Deaths'!$C53))/COUNT($C$4:$N$4))*'Sub group analyses'!AC$2)*'AUS Mortality Projections'!Q50</f>
        <v>2705.6084701450291</v>
      </c>
      <c r="AD36" s="1">
        <f>(($N36/'AUS All Deaths'!$N53)+((($N36/'AUS All Deaths'!$N53)-('Sub group analyses'!$C36/'AUS All Deaths'!$C53))/COUNT($C$4:$N$4))*'Sub group analyses'!AD$2)*'AUS Mortality Projections'!R50</f>
        <v>2738.1903490657751</v>
      </c>
      <c r="AE36" s="1">
        <f>(($N36/'AUS All Deaths'!$N53)+((($N36/'AUS All Deaths'!$N53)-('Sub group analyses'!$C36/'AUS All Deaths'!$C53))/COUNT($C$4:$N$4))*'Sub group analyses'!AE$2)*'AUS Mortality Projections'!S50</f>
        <v>2767.2343194776522</v>
      </c>
      <c r="AF36" s="1">
        <f>(($N36/'AUS All Deaths'!$N53)+((($N36/'AUS All Deaths'!$N53)-('Sub group analyses'!$C36/'AUS All Deaths'!$C53))/COUNT($C$4:$N$4))*'Sub group analyses'!AF$2)*'AUS Mortality Projections'!T50</f>
        <v>2792.9388998525424</v>
      </c>
      <c r="AG36" s="1">
        <f>(($N36/'AUS All Deaths'!$N53)+((($N36/'AUS All Deaths'!$N53)-('Sub group analyses'!$C36/'AUS All Deaths'!$C53))/COUNT($C$4:$N$4))*'Sub group analyses'!AG$2)*'AUS Mortality Projections'!U50</f>
        <v>2815.0685981052766</v>
      </c>
      <c r="AH36" s="6">
        <f>(($N36/'AUS All Deaths'!$N53)+((($N36/'AUS All Deaths'!$N53)-('Sub group analyses'!$C36/'AUS All Deaths'!$C53))/COUNT($C$4:$N$4))*'Sub group analyses'!AH$2)*'AUS Mortality Projections'!V50</f>
        <v>2833.2836214252275</v>
      </c>
    </row>
    <row r="37" spans="2:34" x14ac:dyDescent="0.3">
      <c r="B37" s="13" t="s">
        <v>55</v>
      </c>
      <c r="C37" s="1">
        <f>'AUS Observed PC Deaths'!C54</f>
        <v>126</v>
      </c>
      <c r="D37" s="1">
        <f>'AUS Observed PC Deaths'!D54</f>
        <v>124</v>
      </c>
      <c r="E37" s="1">
        <f>'AUS Observed PC Deaths'!E54</f>
        <v>126</v>
      </c>
      <c r="F37" s="1">
        <f>'AUS Observed PC Deaths'!F54</f>
        <v>112</v>
      </c>
      <c r="G37" s="1">
        <f>'AUS Observed PC Deaths'!G54</f>
        <v>114</v>
      </c>
      <c r="H37" s="1">
        <f>'AUS Observed PC Deaths'!H54</f>
        <v>118</v>
      </c>
      <c r="I37" s="1">
        <f>'AUS Observed PC Deaths'!I54</f>
        <v>109</v>
      </c>
      <c r="J37" s="1">
        <f>'AUS Observed PC Deaths'!J54</f>
        <v>90</v>
      </c>
      <c r="K37" s="1">
        <f>'AUS Observed PC Deaths'!K54</f>
        <v>93</v>
      </c>
      <c r="L37" s="1">
        <f>'AUS Observed PC Deaths'!L54</f>
        <v>125</v>
      </c>
      <c r="M37" s="1">
        <f>'AUS Observed PC Deaths'!M54</f>
        <v>119</v>
      </c>
      <c r="N37" s="1">
        <f>'AUS Observed PC Deaths'!N54</f>
        <v>112</v>
      </c>
      <c r="O37" s="1">
        <f>(($N37/'AUS All Deaths'!$N54)+((($N37/'AUS All Deaths'!$N54)-('Sub group analyses'!$C37/'AUS All Deaths'!$C54))/COUNT($C$4:$N$4))*'Sub group analyses'!O$2)*'AUS Mortality Projections'!C51</f>
        <v>101.84855777822148</v>
      </c>
      <c r="P37" s="1">
        <f>(($N37/'AUS All Deaths'!$N54)+((($N37/'AUS All Deaths'!$N54)-('Sub group analyses'!$C37/'AUS All Deaths'!$C54))/COUNT($C$4:$N$4))*'Sub group analyses'!P$2)*'AUS Mortality Projections'!D51</f>
        <v>99.850594097223748</v>
      </c>
      <c r="Q37" s="1">
        <f>(($N37/'AUS All Deaths'!$N54)+((($N37/'AUS All Deaths'!$N54)-('Sub group analyses'!$C37/'AUS All Deaths'!$C54))/COUNT($C$4:$N$4))*'Sub group analyses'!Q$2)*'AUS Mortality Projections'!E51</f>
        <v>97.757385332711721</v>
      </c>
      <c r="R37" s="1">
        <f>(($N37/'AUS All Deaths'!$N54)+((($N37/'AUS All Deaths'!$N54)-('Sub group analyses'!$C37/'AUS All Deaths'!$C54))/COUNT($C$4:$N$4))*'Sub group analyses'!R$2)*'AUS Mortality Projections'!F51</f>
        <v>95.01633421971168</v>
      </c>
      <c r="S37" s="1">
        <f>(($N37/'AUS All Deaths'!$N54)+((($N37/'AUS All Deaths'!$N54)-('Sub group analyses'!$C37/'AUS All Deaths'!$C54))/COUNT($C$4:$N$4))*'Sub group analyses'!S$2)*'AUS Mortality Projections'!G51</f>
        <v>93.289973327108839</v>
      </c>
      <c r="T37" s="1">
        <f>(($N37/'AUS All Deaths'!$N54)+((($N37/'AUS All Deaths'!$N54)-('Sub group analyses'!$C37/'AUS All Deaths'!$C54))/COUNT($C$4:$N$4))*'Sub group analyses'!T$2)*'AUS Mortality Projections'!H51</f>
        <v>91.449199770651362</v>
      </c>
      <c r="U37" s="1">
        <f>(($N37/'AUS All Deaths'!$N54)+((($N37/'AUS All Deaths'!$N54)-('Sub group analyses'!$C37/'AUS All Deaths'!$C54))/COUNT($C$4:$N$4))*'Sub group analyses'!U$2)*'AUS Mortality Projections'!I51</f>
        <v>89.500163781157738</v>
      </c>
      <c r="V37" s="1">
        <f>(($N37/'AUS All Deaths'!$N54)+((($N37/'AUS All Deaths'!$N54)-('Sub group analyses'!$C37/'AUS All Deaths'!$C54))/COUNT($C$4:$N$4))*'Sub group analyses'!V$2)*'AUS Mortality Projections'!J51</f>
        <v>87.432054786625244</v>
      </c>
      <c r="W37" s="1">
        <f>(($N37/'AUS All Deaths'!$N54)+((($N37/'AUS All Deaths'!$N54)-('Sub group analyses'!$C37/'AUS All Deaths'!$C54))/COUNT($C$4:$N$4))*'Sub group analyses'!W$2)*'AUS Mortality Projections'!K51</f>
        <v>85.205003948710143</v>
      </c>
      <c r="X37" s="1">
        <f>(($N37/'AUS All Deaths'!$N54)+((($N37/'AUS All Deaths'!$N54)-('Sub group analyses'!$C37/'AUS All Deaths'!$C54))/COUNT($C$4:$N$4))*'Sub group analyses'!X$2)*'AUS Mortality Projections'!L51</f>
        <v>83.064486765910701</v>
      </c>
      <c r="Y37" s="1">
        <f>(($N37/'AUS All Deaths'!$N54)+((($N37/'AUS All Deaths'!$N54)-('Sub group analyses'!$C37/'AUS All Deaths'!$C54))/COUNT($C$4:$N$4))*'Sub group analyses'!Y$2)*'AUS Mortality Projections'!M51</f>
        <v>80.728215221412214</v>
      </c>
      <c r="Z37" s="1">
        <f>(($N37/'AUS All Deaths'!$N54)+((($N37/'AUS All Deaths'!$N54)-('Sub group analyses'!$C37/'AUS All Deaths'!$C54))/COUNT($C$4:$N$4))*'Sub group analyses'!Z$2)*'AUS Mortality Projections'!N51</f>
        <v>78.188277611670259</v>
      </c>
      <c r="AA37" s="1">
        <f>(($N37/'AUS All Deaths'!$N54)+((($N37/'AUS All Deaths'!$N54)-('Sub group analyses'!$C37/'AUS All Deaths'!$C54))/COUNT($C$4:$N$4))*'Sub group analyses'!AA$2)*'AUS Mortality Projections'!O51</f>
        <v>75.428246628098805</v>
      </c>
      <c r="AB37" s="1">
        <f>(($N37/'AUS All Deaths'!$N54)+((($N37/'AUS All Deaths'!$N54)-('Sub group analyses'!$C37/'AUS All Deaths'!$C54))/COUNT($C$4:$N$4))*'Sub group analyses'!AB$2)*'AUS Mortality Projections'!P51</f>
        <v>72.420150784377398</v>
      </c>
      <c r="AC37" s="1">
        <f>(($N37/'AUS All Deaths'!$N54)+((($N37/'AUS All Deaths'!$N54)-('Sub group analyses'!$C37/'AUS All Deaths'!$C54))/COUNT($C$4:$N$4))*'Sub group analyses'!AC$2)*'AUS Mortality Projections'!Q51</f>
        <v>69.239706138836567</v>
      </c>
      <c r="AD37" s="1">
        <f>(($N37/'AUS All Deaths'!$N54)+((($N37/'AUS All Deaths'!$N54)-('Sub group analyses'!$C37/'AUS All Deaths'!$C54))/COUNT($C$4:$N$4))*'Sub group analyses'!AD$2)*'AUS Mortality Projections'!R51</f>
        <v>65.800466353274544</v>
      </c>
      <c r="AE37" s="1">
        <f>(($N37/'AUS All Deaths'!$N54)+((($N37/'AUS All Deaths'!$N54)-('Sub group analyses'!$C37/'AUS All Deaths'!$C54))/COUNT($C$4:$N$4))*'Sub group analyses'!AE$2)*'AUS Mortality Projections'!S51</f>
        <v>62.094548720200955</v>
      </c>
      <c r="AF37" s="1">
        <f>(($N37/'AUS All Deaths'!$N54)+((($N37/'AUS All Deaths'!$N54)-('Sub group analyses'!$C37/'AUS All Deaths'!$C54))/COUNT($C$4:$N$4))*'Sub group analyses'!AF$2)*'AUS Mortality Projections'!T51</f>
        <v>58.137812051707193</v>
      </c>
      <c r="AG37" s="1">
        <f>(($N37/'AUS All Deaths'!$N54)+((($N37/'AUS All Deaths'!$N54)-('Sub group analyses'!$C37/'AUS All Deaths'!$C54))/COUNT($C$4:$N$4))*'Sub group analyses'!AG$2)*'AUS Mortality Projections'!U51</f>
        <v>53.936969346390534</v>
      </c>
      <c r="AH37" s="6">
        <f>(($N37/'AUS All Deaths'!$N54)+((($N37/'AUS All Deaths'!$N54)-('Sub group analyses'!$C37/'AUS All Deaths'!$C54))/COUNT($C$4:$N$4))*'Sub group analyses'!AH$2)*'AUS Mortality Projections'!V51</f>
        <v>49.498971568993504</v>
      </c>
    </row>
    <row r="38" spans="2:34" x14ac:dyDescent="0.3">
      <c r="B38" s="13" t="s">
        <v>56</v>
      </c>
      <c r="C38" s="1">
        <f>'AUS Observed PC Deaths'!C55</f>
        <v>1099</v>
      </c>
      <c r="D38" s="1">
        <f>'AUS Observed PC Deaths'!D55</f>
        <v>1073</v>
      </c>
      <c r="E38" s="1">
        <f>'AUS Observed PC Deaths'!E55</f>
        <v>1073</v>
      </c>
      <c r="F38" s="1">
        <f>'AUS Observed PC Deaths'!F55</f>
        <v>1077</v>
      </c>
      <c r="G38" s="1">
        <f>'AUS Observed PC Deaths'!G55</f>
        <v>1116</v>
      </c>
      <c r="H38" s="1">
        <f>'AUS Observed PC Deaths'!H55</f>
        <v>1124</v>
      </c>
      <c r="I38" s="1">
        <f>'AUS Observed PC Deaths'!I55</f>
        <v>1084</v>
      </c>
      <c r="J38" s="1">
        <f>'AUS Observed PC Deaths'!J55</f>
        <v>1067</v>
      </c>
      <c r="K38" s="1">
        <f>'AUS Observed PC Deaths'!K55</f>
        <v>1115</v>
      </c>
      <c r="L38" s="1">
        <f>'AUS Observed PC Deaths'!L55</f>
        <v>1005</v>
      </c>
      <c r="M38" s="1">
        <f>'AUS Observed PC Deaths'!M55</f>
        <v>1022</v>
      </c>
      <c r="N38" s="1">
        <f>'AUS Observed PC Deaths'!N55</f>
        <v>1105</v>
      </c>
      <c r="O38" s="1">
        <f>(($N38/'AUS All Deaths'!$N55)+((($N38/'AUS All Deaths'!$N55)-('Sub group analyses'!$C38/'AUS All Deaths'!$C55))/COUNT($C$4:$N$4))*'Sub group analyses'!O$2)*'AUS Mortality Projections'!C52</f>
        <v>1020.6947893046636</v>
      </c>
      <c r="P38" s="1">
        <f>(($N38/'AUS All Deaths'!$N55)+((($N38/'AUS All Deaths'!$N55)-('Sub group analyses'!$C38/'AUS All Deaths'!$C55))/COUNT($C$4:$N$4))*'Sub group analyses'!P$2)*'AUS Mortality Projections'!D52</f>
        <v>1017.4262195940674</v>
      </c>
      <c r="Q38" s="1">
        <f>(($N38/'AUS All Deaths'!$N55)+((($N38/'AUS All Deaths'!$N55)-('Sub group analyses'!$C38/'AUS All Deaths'!$C55))/COUNT($C$4:$N$4))*'Sub group analyses'!Q$2)*'AUS Mortality Projections'!E52</f>
        <v>1013.8280040733312</v>
      </c>
      <c r="R38" s="1">
        <f>(($N38/'AUS All Deaths'!$N55)+((($N38/'AUS All Deaths'!$N55)-('Sub group analyses'!$C38/'AUS All Deaths'!$C55))/COUNT($C$4:$N$4))*'Sub group analyses'!R$2)*'AUS Mortality Projections'!F52</f>
        <v>1004.0788221534904</v>
      </c>
      <c r="S38" s="1">
        <f>(($N38/'AUS All Deaths'!$N55)+((($N38/'AUS All Deaths'!$N55)-('Sub group analyses'!$C38/'AUS All Deaths'!$C55))/COUNT($C$4:$N$4))*'Sub group analyses'!S$2)*'AUS Mortality Projections'!G52</f>
        <v>1005.7690059434715</v>
      </c>
      <c r="T38" s="1">
        <f>(($N38/'AUS All Deaths'!$N55)+((($N38/'AUS All Deaths'!$N55)-('Sub group analyses'!$C38/'AUS All Deaths'!$C55))/COUNT($C$4:$N$4))*'Sub group analyses'!T$2)*'AUS Mortality Projections'!H52</f>
        <v>1007.229808795475</v>
      </c>
      <c r="U38" s="1">
        <f>(($N38/'AUS All Deaths'!$N55)+((($N38/'AUS All Deaths'!$N55)-('Sub group analyses'!$C38/'AUS All Deaths'!$C55))/COUNT($C$4:$N$4))*'Sub group analyses'!U$2)*'AUS Mortality Projections'!I52</f>
        <v>1008.5781541003661</v>
      </c>
      <c r="V38" s="1">
        <f>(($N38/'AUS All Deaths'!$N55)+((($N38/'AUS All Deaths'!$N55)-('Sub group analyses'!$C38/'AUS All Deaths'!$C55))/COUNT($C$4:$N$4))*'Sub group analyses'!V$2)*'AUS Mortality Projections'!J52</f>
        <v>1009.7500976875313</v>
      </c>
      <c r="W38" s="1">
        <f>(($N38/'AUS All Deaths'!$N55)+((($N38/'AUS All Deaths'!$N55)-('Sub group analyses'!$C38/'AUS All Deaths'!$C55))/COUNT($C$4:$N$4))*'Sub group analyses'!W$2)*'AUS Mortality Projections'!K52</f>
        <v>1010.3349472425422</v>
      </c>
      <c r="X38" s="1">
        <f>(($N38/'AUS All Deaths'!$N55)+((($N38/'AUS All Deaths'!$N55)-('Sub group analyses'!$C38/'AUS All Deaths'!$C55))/COUNT($C$4:$N$4))*'Sub group analyses'!X$2)*'AUS Mortality Projections'!L52</f>
        <v>1013.3604620442587</v>
      </c>
      <c r="Y38" s="1">
        <f>(($N38/'AUS All Deaths'!$N55)+((($N38/'AUS All Deaths'!$N55)-('Sub group analyses'!$C38/'AUS All Deaths'!$C55))/COUNT($C$4:$N$4))*'Sub group analyses'!Y$2)*'AUS Mortality Projections'!M52</f>
        <v>1015.5945909878496</v>
      </c>
      <c r="Z38" s="1">
        <f>(($N38/'AUS All Deaths'!$N55)+((($N38/'AUS All Deaths'!$N55)-('Sub group analyses'!$C38/'AUS All Deaths'!$C55))/COUNT($C$4:$N$4))*'Sub group analyses'!Z$2)*'AUS Mortality Projections'!N52</f>
        <v>1016.967207921703</v>
      </c>
      <c r="AA38" s="1">
        <f>(($N38/'AUS All Deaths'!$N55)+((($N38/'AUS All Deaths'!$N55)-('Sub group analyses'!$C38/'AUS All Deaths'!$C55))/COUNT($C$4:$N$4))*'Sub group analyses'!AA$2)*'AUS Mortality Projections'!O52</f>
        <v>1017.2842255640596</v>
      </c>
      <c r="AB38" s="1">
        <f>(($N38/'AUS All Deaths'!$N55)+((($N38/'AUS All Deaths'!$N55)-('Sub group analyses'!$C38/'AUS All Deaths'!$C55))/COUNT($C$4:$N$4))*'Sub group analyses'!AB$2)*'AUS Mortality Projections'!P52</f>
        <v>1016.1587358948582</v>
      </c>
      <c r="AC38" s="1">
        <f>(($N38/'AUS All Deaths'!$N55)+((($N38/'AUS All Deaths'!$N55)-('Sub group analyses'!$C38/'AUS All Deaths'!$C55))/COUNT($C$4:$N$4))*'Sub group analyses'!AC$2)*'AUS Mortality Projections'!Q52</f>
        <v>1014.6525260396311</v>
      </c>
      <c r="AD38" s="1">
        <f>(($N38/'AUS All Deaths'!$N55)+((($N38/'AUS All Deaths'!$N55)-('Sub group analyses'!$C38/'AUS All Deaths'!$C55))/COUNT($C$4:$N$4))*'Sub group analyses'!AD$2)*'AUS Mortality Projections'!R52</f>
        <v>1011.5344737410076</v>
      </c>
      <c r="AE38" s="1">
        <f>(($N38/'AUS All Deaths'!$N55)+((($N38/'AUS All Deaths'!$N55)-('Sub group analyses'!$C38/'AUS All Deaths'!$C55))/COUNT($C$4:$N$4))*'Sub group analyses'!AE$2)*'AUS Mortality Projections'!S52</f>
        <v>1006.5865467475081</v>
      </c>
      <c r="AF38" s="1">
        <f>(($N38/'AUS All Deaths'!$N55)+((($N38/'AUS All Deaths'!$N55)-('Sub group analyses'!$C38/'AUS All Deaths'!$C55))/COUNT($C$4:$N$4))*'Sub group analyses'!AF$2)*'AUS Mortality Projections'!T52</f>
        <v>999.9316560964171</v>
      </c>
      <c r="AG38" s="1">
        <f>(($N38/'AUS All Deaths'!$N55)+((($N38/'AUS All Deaths'!$N55)-('Sub group analyses'!$C38/'AUS All Deaths'!$C55))/COUNT($C$4:$N$4))*'Sub group analyses'!AG$2)*'AUS Mortality Projections'!U52</f>
        <v>991.53648243490932</v>
      </c>
      <c r="AH38" s="6">
        <f>(($N38/'AUS All Deaths'!$N55)+((($N38/'AUS All Deaths'!$N55)-('Sub group analyses'!$C38/'AUS All Deaths'!$C55))/COUNT($C$4:$N$4))*'Sub group analyses'!AH$2)*'AUS Mortality Projections'!V52</f>
        <v>981.33829958882404</v>
      </c>
    </row>
    <row r="39" spans="2:34" x14ac:dyDescent="0.3">
      <c r="B39" s="13" t="s">
        <v>57</v>
      </c>
      <c r="C39" s="1">
        <f>'AUS Observed PC Deaths'!C56</f>
        <v>1270</v>
      </c>
      <c r="D39" s="1">
        <f>'AUS Observed PC Deaths'!D56</f>
        <v>1305</v>
      </c>
      <c r="E39" s="1">
        <f>'AUS Observed PC Deaths'!E56</f>
        <v>1424</v>
      </c>
      <c r="F39" s="1">
        <f>'AUS Observed PC Deaths'!F56</f>
        <v>1328</v>
      </c>
      <c r="G39" s="1">
        <f>'AUS Observed PC Deaths'!G56</f>
        <v>1405</v>
      </c>
      <c r="H39" s="1">
        <f>'AUS Observed PC Deaths'!H56</f>
        <v>1496</v>
      </c>
      <c r="I39" s="1">
        <f>'AUS Observed PC Deaths'!I56</f>
        <v>1488</v>
      </c>
      <c r="J39" s="1">
        <f>'AUS Observed PC Deaths'!J56</f>
        <v>1508</v>
      </c>
      <c r="K39" s="1">
        <f>'AUS Observed PC Deaths'!K56</f>
        <v>1514</v>
      </c>
      <c r="L39" s="1">
        <f>'AUS Observed PC Deaths'!L56</f>
        <v>1546</v>
      </c>
      <c r="M39" s="1">
        <f>'AUS Observed PC Deaths'!M56</f>
        <v>1544</v>
      </c>
      <c r="N39" s="1">
        <f>'AUS Observed PC Deaths'!N56</f>
        <v>1622</v>
      </c>
      <c r="O39" s="1">
        <f>(($N39/'AUS All Deaths'!$N56)+((($N39/'AUS All Deaths'!$N56)-('Sub group analyses'!$C39/'AUS All Deaths'!$C56))/COUNT($C$4:$N$4))*'Sub group analyses'!O$2)*'AUS Mortality Projections'!C53</f>
        <v>1533.012884919724</v>
      </c>
      <c r="P39" s="1">
        <f>(($N39/'AUS All Deaths'!$N56)+((($N39/'AUS All Deaths'!$N56)-('Sub group analyses'!$C39/'AUS All Deaths'!$C56))/COUNT($C$4:$N$4))*'Sub group analyses'!P$2)*'AUS Mortality Projections'!D53</f>
        <v>1563.9786856949281</v>
      </c>
      <c r="Q39" s="1">
        <f>(($N39/'AUS All Deaths'!$N56)+((($N39/'AUS All Deaths'!$N56)-('Sub group analyses'!$C39/'AUS All Deaths'!$C56))/COUNT($C$4:$N$4))*'Sub group analyses'!Q$2)*'AUS Mortality Projections'!E53</f>
        <v>1595.4779200532248</v>
      </c>
      <c r="R39" s="1">
        <f>(($N39/'AUS All Deaths'!$N56)+((($N39/'AUS All Deaths'!$N56)-('Sub group analyses'!$C39/'AUS All Deaths'!$C56))/COUNT($C$4:$N$4))*'Sub group analyses'!R$2)*'AUS Mortality Projections'!F53</f>
        <v>1618.1459070698745</v>
      </c>
      <c r="S39" s="1">
        <f>(($N39/'AUS All Deaths'!$N56)+((($N39/'AUS All Deaths'!$N56)-('Sub group analyses'!$C39/'AUS All Deaths'!$C56))/COUNT($C$4:$N$4))*'Sub group analyses'!S$2)*'AUS Mortality Projections'!G53</f>
        <v>1660.3534525120363</v>
      </c>
      <c r="T39" s="1">
        <f>(($N39/'AUS All Deaths'!$N56)+((($N39/'AUS All Deaths'!$N56)-('Sub group analyses'!$C39/'AUS All Deaths'!$C56))/COUNT($C$4:$N$4))*'Sub group analyses'!T$2)*'AUS Mortality Projections'!H53</f>
        <v>1703.7933001830866</v>
      </c>
      <c r="U39" s="1">
        <f>(($N39/'AUS All Deaths'!$N56)+((($N39/'AUS All Deaths'!$N56)-('Sub group analyses'!$C39/'AUS All Deaths'!$C56))/COUNT($C$4:$N$4))*'Sub group analyses'!U$2)*'AUS Mortality Projections'!I53</f>
        <v>1748.7280855278473</v>
      </c>
      <c r="V39" s="1">
        <f>(($N39/'AUS All Deaths'!$N56)+((($N39/'AUS All Deaths'!$N56)-('Sub group analyses'!$C39/'AUS All Deaths'!$C56))/COUNT($C$4:$N$4))*'Sub group analyses'!V$2)*'AUS Mortality Projections'!J53</f>
        <v>1795.1236511577124</v>
      </c>
      <c r="W39" s="1">
        <f>(($N39/'AUS All Deaths'!$N56)+((($N39/'AUS All Deaths'!$N56)-('Sub group analyses'!$C39/'AUS All Deaths'!$C56))/COUNT($C$4:$N$4))*'Sub group analyses'!W$2)*'AUS Mortality Projections'!K53</f>
        <v>1842.30767420181</v>
      </c>
      <c r="X39" s="1">
        <f>(($N39/'AUS All Deaths'!$N56)+((($N39/'AUS All Deaths'!$N56)-('Sub group analyses'!$C39/'AUS All Deaths'!$C56))/COUNT($C$4:$N$4))*'Sub group analyses'!X$2)*'AUS Mortality Projections'!L53</f>
        <v>1895.9686587033716</v>
      </c>
      <c r="Y39" s="1">
        <f>(($N39/'AUS All Deaths'!$N56)+((($N39/'AUS All Deaths'!$N56)-('Sub group analyses'!$C39/'AUS All Deaths'!$C56))/COUNT($C$4:$N$4))*'Sub group analyses'!Y$2)*'AUS Mortality Projections'!M53</f>
        <v>1950.3739102630457</v>
      </c>
      <c r="Z39" s="1">
        <f>(($N39/'AUS All Deaths'!$N56)+((($N39/'AUS All Deaths'!$N56)-('Sub group analyses'!$C39/'AUS All Deaths'!$C56))/COUNT($C$4:$N$4))*'Sub group analyses'!Z$2)*'AUS Mortality Projections'!N53</f>
        <v>2005.3987768110148</v>
      </c>
      <c r="AA39" s="1">
        <f>(($N39/'AUS All Deaths'!$N56)+((($N39/'AUS All Deaths'!$N56)-('Sub group analyses'!$C39/'AUS All Deaths'!$C56))/COUNT($C$4:$N$4))*'Sub group analyses'!AA$2)*'AUS Mortality Projections'!O53</f>
        <v>2060.6528719530165</v>
      </c>
      <c r="AB39" s="1">
        <f>(($N39/'AUS All Deaths'!$N56)+((($N39/'AUS All Deaths'!$N56)-('Sub group analyses'!$C39/'AUS All Deaths'!$C56))/COUNT($C$4:$N$4))*'Sub group analyses'!AB$2)*'AUS Mortality Projections'!P53</f>
        <v>2115.3003923307651</v>
      </c>
      <c r="AC39" s="1">
        <f>(($N39/'AUS All Deaths'!$N56)+((($N39/'AUS All Deaths'!$N56)-('Sub group analyses'!$C39/'AUS All Deaths'!$C56))/COUNT($C$4:$N$4))*'Sub group analyses'!AC$2)*'AUS Mortality Projections'!Q53</f>
        <v>2171.5119402615951</v>
      </c>
      <c r="AD39" s="1">
        <f>(($N39/'AUS All Deaths'!$N56)+((($N39/'AUS All Deaths'!$N56)-('Sub group analyses'!$C39/'AUS All Deaths'!$C56))/COUNT($C$4:$N$4))*'Sub group analyses'!AD$2)*'AUS Mortality Projections'!R53</f>
        <v>2226.660361268926</v>
      </c>
      <c r="AE39" s="1">
        <f>(($N39/'AUS All Deaths'!$N56)+((($N39/'AUS All Deaths'!$N56)-('Sub group analyses'!$C39/'AUS All Deaths'!$C56))/COUNT($C$4:$N$4))*'Sub group analyses'!AE$2)*'AUS Mortality Projections'!S53</f>
        <v>2280.1052643794469</v>
      </c>
      <c r="AF39" s="1">
        <f>(($N39/'AUS All Deaths'!$N56)+((($N39/'AUS All Deaths'!$N56)-('Sub group analyses'!$C39/'AUS All Deaths'!$C56))/COUNT($C$4:$N$4))*'Sub group analyses'!AF$2)*'AUS Mortality Projections'!T53</f>
        <v>2331.9283397441131</v>
      </c>
      <c r="AG39" s="1">
        <f>(($N39/'AUS All Deaths'!$N56)+((($N39/'AUS All Deaths'!$N56)-('Sub group analyses'!$C39/'AUS All Deaths'!$C56))/COUNT($C$4:$N$4))*'Sub group analyses'!AG$2)*'AUS Mortality Projections'!U53</f>
        <v>2381.8498670236613</v>
      </c>
      <c r="AH39" s="6">
        <f>(($N39/'AUS All Deaths'!$N56)+((($N39/'AUS All Deaths'!$N56)-('Sub group analyses'!$C39/'AUS All Deaths'!$C56))/COUNT($C$4:$N$4))*'Sub group analyses'!AH$2)*'AUS Mortality Projections'!V53</f>
        <v>2429.4870195512058</v>
      </c>
    </row>
    <row r="40" spans="2:34" x14ac:dyDescent="0.3">
      <c r="B40" s="13" t="s">
        <v>58</v>
      </c>
      <c r="C40" s="1">
        <f>'AUS Observed PC Deaths'!C57</f>
        <v>1818</v>
      </c>
      <c r="D40" s="1">
        <f>'AUS Observed PC Deaths'!D57</f>
        <v>1826</v>
      </c>
      <c r="E40" s="1">
        <f>'AUS Observed PC Deaths'!E57</f>
        <v>1860</v>
      </c>
      <c r="F40" s="1">
        <f>'AUS Observed PC Deaths'!F57</f>
        <v>1812</v>
      </c>
      <c r="G40" s="1">
        <f>'AUS Observed PC Deaths'!G57</f>
        <v>1944</v>
      </c>
      <c r="H40" s="1">
        <f>'AUS Observed PC Deaths'!H57</f>
        <v>1882</v>
      </c>
      <c r="I40" s="1">
        <f>'AUS Observed PC Deaths'!I57</f>
        <v>1892</v>
      </c>
      <c r="J40" s="1">
        <f>'AUS Observed PC Deaths'!J57</f>
        <v>2011</v>
      </c>
      <c r="K40" s="1">
        <f>'AUS Observed PC Deaths'!K57</f>
        <v>1982</v>
      </c>
      <c r="L40" s="1">
        <f>'AUS Observed PC Deaths'!L57</f>
        <v>1972</v>
      </c>
      <c r="M40" s="1">
        <f>'AUS Observed PC Deaths'!M57</f>
        <v>2100</v>
      </c>
      <c r="N40" s="1">
        <f>'AUS Observed PC Deaths'!N57</f>
        <v>2215</v>
      </c>
      <c r="O40" s="1">
        <f>(($N40/'AUS All Deaths'!$N57)+((($N40/'AUS All Deaths'!$N57)-('Sub group analyses'!$C40/'AUS All Deaths'!$C57))/COUNT($C$4:$N$4))*'Sub group analyses'!O$2)*'AUS Mortality Projections'!C54</f>
        <v>2084.7894844129924</v>
      </c>
      <c r="P40" s="1">
        <f>(($N40/'AUS All Deaths'!$N57)+((($N40/'AUS All Deaths'!$N57)-('Sub group analyses'!$C40/'AUS All Deaths'!$C57))/COUNT($C$4:$N$4))*'Sub group analyses'!P$2)*'AUS Mortality Projections'!D54</f>
        <v>2118.1206614266675</v>
      </c>
      <c r="Q40" s="1">
        <f>(($N40/'AUS All Deaths'!$N57)+((($N40/'AUS All Deaths'!$N57)-('Sub group analyses'!$C40/'AUS All Deaths'!$C57))/COUNT($C$4:$N$4))*'Sub group analyses'!Q$2)*'AUS Mortality Projections'!E54</f>
        <v>2151.9095352599124</v>
      </c>
      <c r="R40" s="1">
        <f>(($N40/'AUS All Deaths'!$N57)+((($N40/'AUS All Deaths'!$N57)-('Sub group analyses'!$C40/'AUS All Deaths'!$C57))/COUNT($C$4:$N$4))*'Sub group analyses'!R$2)*'AUS Mortality Projections'!F54</f>
        <v>2173.5721362007025</v>
      </c>
      <c r="S40" s="1">
        <f>(($N40/'AUS All Deaths'!$N57)+((($N40/'AUS All Deaths'!$N57)-('Sub group analyses'!$C40/'AUS All Deaths'!$C57))/COUNT($C$4:$N$4))*'Sub group analyses'!S$2)*'AUS Mortality Projections'!G54</f>
        <v>2221.2112315098698</v>
      </c>
      <c r="T40" s="1">
        <f>(($N40/'AUS All Deaths'!$N57)+((($N40/'AUS All Deaths'!$N57)-('Sub group analyses'!$C40/'AUS All Deaths'!$C57))/COUNT($C$4:$N$4))*'Sub group analyses'!T$2)*'AUS Mortality Projections'!H54</f>
        <v>2270.1202281860742</v>
      </c>
      <c r="U40" s="1">
        <f>(($N40/'AUS All Deaths'!$N57)+((($N40/'AUS All Deaths'!$N57)-('Sub group analyses'!$C40/'AUS All Deaths'!$C57))/COUNT($C$4:$N$4))*'Sub group analyses'!U$2)*'AUS Mortality Projections'!I54</f>
        <v>2320.6333710940335</v>
      </c>
      <c r="V40" s="1">
        <f>(($N40/'AUS All Deaths'!$N57)+((($N40/'AUS All Deaths'!$N57)-('Sub group analyses'!$C40/'AUS All Deaths'!$C57))/COUNT($C$4:$N$4))*'Sub group analyses'!V$2)*'AUS Mortality Projections'!J54</f>
        <v>2372.6873469542925</v>
      </c>
      <c r="W40" s="1">
        <f>(($N40/'AUS All Deaths'!$N57)+((($N40/'AUS All Deaths'!$N57)-('Sub group analyses'!$C40/'AUS All Deaths'!$C57))/COUNT($C$4:$N$4))*'Sub group analyses'!W$2)*'AUS Mortality Projections'!K54</f>
        <v>2425.3797884050391</v>
      </c>
      <c r="X40" s="1">
        <f>(($N40/'AUS All Deaths'!$N57)+((($N40/'AUS All Deaths'!$N57)-('Sub group analyses'!$C40/'AUS All Deaths'!$C57))/COUNT($C$4:$N$4))*'Sub group analyses'!X$2)*'AUS Mortality Projections'!L54</f>
        <v>2486.1635496062613</v>
      </c>
      <c r="Y40" s="1">
        <f>(($N40/'AUS All Deaths'!$N57)+((($N40/'AUS All Deaths'!$N57)-('Sub group analyses'!$C40/'AUS All Deaths'!$C57))/COUNT($C$4:$N$4))*'Sub group analyses'!Y$2)*'AUS Mortality Projections'!M54</f>
        <v>2547.4567518667654</v>
      </c>
      <c r="Z40" s="1">
        <f>(($N40/'AUS All Deaths'!$N57)+((($N40/'AUS All Deaths'!$N57)-('Sub group analyses'!$C40/'AUS All Deaths'!$C57))/COUNT($C$4:$N$4))*'Sub group analyses'!Z$2)*'AUS Mortality Projections'!N54</f>
        <v>2609.0925926836317</v>
      </c>
      <c r="AA40" s="1">
        <f>(($N40/'AUS All Deaths'!$N57)+((($N40/'AUS All Deaths'!$N57)-('Sub group analyses'!$C40/'AUS All Deaths'!$C57))/COUNT($C$4:$N$4))*'Sub group analyses'!AA$2)*'AUS Mortality Projections'!O54</f>
        <v>2670.5625221923815</v>
      </c>
      <c r="AB40" s="1">
        <f>(($N40/'AUS All Deaths'!$N57)+((($N40/'AUS All Deaths'!$N57)-('Sub group analyses'!$C40/'AUS All Deaths'!$C57))/COUNT($C$4:$N$4))*'Sub group analyses'!AB$2)*'AUS Mortality Projections'!P54</f>
        <v>2730.7908720154578</v>
      </c>
      <c r="AC40" s="1">
        <f>(($N40/'AUS All Deaths'!$N57)+((($N40/'AUS All Deaths'!$N57)-('Sub group analyses'!$C40/'AUS All Deaths'!$C57))/COUNT($C$4:$N$4))*'Sub group analyses'!AC$2)*'AUS Mortality Projections'!Q54</f>
        <v>2792.5847976324703</v>
      </c>
      <c r="AD40" s="1">
        <f>(($N40/'AUS All Deaths'!$N57)+((($N40/'AUS All Deaths'!$N57)-('Sub group analyses'!$C40/'AUS All Deaths'!$C57))/COUNT($C$4:$N$4))*'Sub group analyses'!AD$2)*'AUS Mortality Projections'!R54</f>
        <v>2852.5621415097389</v>
      </c>
      <c r="AE40" s="1">
        <f>(($N40/'AUS All Deaths'!$N57)+((($N40/'AUS All Deaths'!$N57)-('Sub group analyses'!$C40/'AUS All Deaths'!$C57))/COUNT($C$4:$N$4))*'Sub group analyses'!AE$2)*'AUS Mortality Projections'!S54</f>
        <v>2909.9278150477635</v>
      </c>
      <c r="AF40" s="1">
        <f>(($N40/'AUS All Deaths'!$N57)+((($N40/'AUS All Deaths'!$N57)-('Sub group analyses'!$C40/'AUS All Deaths'!$C57))/COUNT($C$4:$N$4))*'Sub group analyses'!AF$2)*'AUS Mortality Projections'!T54</f>
        <v>2964.8167646126817</v>
      </c>
      <c r="AG40" s="1">
        <f>(($N40/'AUS All Deaths'!$N57)+((($N40/'AUS All Deaths'!$N57)-('Sub group analyses'!$C40/'AUS All Deaths'!$C57))/COUNT($C$4:$N$4))*'Sub group analyses'!AG$2)*'AUS Mortality Projections'!U54</f>
        <v>3016.9040632430401</v>
      </c>
      <c r="AH40" s="6">
        <f>(($N40/'AUS All Deaths'!$N57)+((($N40/'AUS All Deaths'!$N57)-('Sub group analyses'!$C40/'AUS All Deaths'!$C57))/COUNT($C$4:$N$4))*'Sub group analyses'!AH$2)*'AUS Mortality Projections'!V54</f>
        <v>3065.7394640911375</v>
      </c>
    </row>
    <row r="41" spans="2:34" x14ac:dyDescent="0.3">
      <c r="B41" s="13" t="s">
        <v>59</v>
      </c>
      <c r="C41" s="1">
        <f>'AUS Observed PC Deaths'!C58</f>
        <v>1456</v>
      </c>
      <c r="D41" s="1">
        <f>'AUS Observed PC Deaths'!D58</f>
        <v>1415</v>
      </c>
      <c r="E41" s="1">
        <f>'AUS Observed PC Deaths'!E58</f>
        <v>1550</v>
      </c>
      <c r="F41" s="1">
        <f>'AUS Observed PC Deaths'!F58</f>
        <v>1493</v>
      </c>
      <c r="G41" s="1">
        <f>'AUS Observed PC Deaths'!G58</f>
        <v>1635</v>
      </c>
      <c r="H41" s="1">
        <f>'AUS Observed PC Deaths'!H58</f>
        <v>1757</v>
      </c>
      <c r="I41" s="1">
        <f>'AUS Observed PC Deaths'!I58</f>
        <v>1760</v>
      </c>
      <c r="J41" s="1">
        <f>'AUS Observed PC Deaths'!J58</f>
        <v>1736</v>
      </c>
      <c r="K41" s="1">
        <f>'AUS Observed PC Deaths'!K58</f>
        <v>1788</v>
      </c>
      <c r="L41" s="1">
        <f>'AUS Observed PC Deaths'!L58</f>
        <v>1760</v>
      </c>
      <c r="M41" s="1">
        <f>'AUS Observed PC Deaths'!M58</f>
        <v>1864</v>
      </c>
      <c r="N41" s="1">
        <f>'AUS Observed PC Deaths'!N58</f>
        <v>1978</v>
      </c>
      <c r="O41" s="1">
        <f>(($N41/'AUS All Deaths'!$N58)+((($N41/'AUS All Deaths'!$N58)-('Sub group analyses'!$C41/'AUS All Deaths'!$C58))/COUNT($C$4:$N$4))*'Sub group analyses'!O$2)*'AUS Mortality Projections'!C55</f>
        <v>1878.6005139508361</v>
      </c>
      <c r="P41" s="1">
        <f>(($N41/'AUS All Deaths'!$N58)+((($N41/'AUS All Deaths'!$N58)-('Sub group analyses'!$C41/'AUS All Deaths'!$C58))/COUNT($C$4:$N$4))*'Sub group analyses'!P$2)*'AUS Mortality Projections'!D55</f>
        <v>1925.6240390186281</v>
      </c>
      <c r="Q41" s="1">
        <f>(($N41/'AUS All Deaths'!$N58)+((($N41/'AUS All Deaths'!$N58)-('Sub group analyses'!$C41/'AUS All Deaths'!$C58))/COUNT($C$4:$N$4))*'Sub group analyses'!Q$2)*'AUS Mortality Projections'!E55</f>
        <v>1973.4369938836435</v>
      </c>
      <c r="R41" s="1">
        <f>(($N41/'AUS All Deaths'!$N58)+((($N41/'AUS All Deaths'!$N58)-('Sub group analyses'!$C41/'AUS All Deaths'!$C58))/COUNT($C$4:$N$4))*'Sub group analyses'!R$2)*'AUS Mortality Projections'!F55</f>
        <v>2010.4004502886223</v>
      </c>
      <c r="S41" s="1">
        <f>(($N41/'AUS All Deaths'!$N58)+((($N41/'AUS All Deaths'!$N58)-('Sub group analyses'!$C41/'AUS All Deaths'!$C58))/COUNT($C$4:$N$4))*'Sub group analyses'!S$2)*'AUS Mortality Projections'!G55</f>
        <v>2071.759403434196</v>
      </c>
      <c r="T41" s="1">
        <f>(($N41/'AUS All Deaths'!$N58)+((($N41/'AUS All Deaths'!$N58)-('Sub group analyses'!$C41/'AUS All Deaths'!$C58))/COUNT($C$4:$N$4))*'Sub group analyses'!T$2)*'AUS Mortality Projections'!H55</f>
        <v>2134.8716572532699</v>
      </c>
      <c r="U41" s="1">
        <f>(($N41/'AUS All Deaths'!$N58)+((($N41/'AUS All Deaths'!$N58)-('Sub group analyses'!$C41/'AUS All Deaths'!$C58))/COUNT($C$4:$N$4))*'Sub group analyses'!U$2)*'AUS Mortality Projections'!I55</f>
        <v>2200.0684560466252</v>
      </c>
      <c r="V41" s="1">
        <f>(($N41/'AUS All Deaths'!$N58)+((($N41/'AUS All Deaths'!$N58)-('Sub group analyses'!$C41/'AUS All Deaths'!$C58))/COUNT($C$4:$N$4))*'Sub group analyses'!V$2)*'AUS Mortality Projections'!J55</f>
        <v>2267.3102511134712</v>
      </c>
      <c r="W41" s="1">
        <f>(($N41/'AUS All Deaths'!$N58)+((($N41/'AUS All Deaths'!$N58)-('Sub group analyses'!$C41/'AUS All Deaths'!$C58))/COUNT($C$4:$N$4))*'Sub group analyses'!W$2)*'AUS Mortality Projections'!K55</f>
        <v>2335.7463878504755</v>
      </c>
      <c r="X41" s="1">
        <f>(($N41/'AUS All Deaths'!$N58)+((($N41/'AUS All Deaths'!$N58)-('Sub group analyses'!$C41/'AUS All Deaths'!$C58))/COUNT($C$4:$N$4))*'Sub group analyses'!X$2)*'AUS Mortality Projections'!L55</f>
        <v>2412.6064557783257</v>
      </c>
      <c r="Y41" s="1">
        <f>(($N41/'AUS All Deaths'!$N58)+((($N41/'AUS All Deaths'!$N58)-('Sub group analyses'!$C41/'AUS All Deaths'!$C58))/COUNT($C$4:$N$4))*'Sub group analyses'!Y$2)*'AUS Mortality Projections'!M55</f>
        <v>2490.6370098897851</v>
      </c>
      <c r="Z41" s="1">
        <f>(($N41/'AUS All Deaths'!$N58)+((($N41/'AUS All Deaths'!$N58)-('Sub group analyses'!$C41/'AUS All Deaths'!$C58))/COUNT($C$4:$N$4))*'Sub group analyses'!Z$2)*'AUS Mortality Projections'!N55</f>
        <v>2569.6647387663356</v>
      </c>
      <c r="AA41" s="1">
        <f>(($N41/'AUS All Deaths'!$N58)+((($N41/'AUS All Deaths'!$N58)-('Sub group analyses'!$C41/'AUS All Deaths'!$C58))/COUNT($C$4:$N$4))*'Sub group analyses'!AA$2)*'AUS Mortality Projections'!O55</f>
        <v>2649.1718274188747</v>
      </c>
      <c r="AB41" s="1">
        <f>(($N41/'AUS All Deaths'!$N58)+((($N41/'AUS All Deaths'!$N58)-('Sub group analyses'!$C41/'AUS All Deaths'!$C58))/COUNT($C$4:$N$4))*'Sub group analyses'!AB$2)*'AUS Mortality Projections'!P55</f>
        <v>2728.0589654580244</v>
      </c>
      <c r="AC41" s="1">
        <f>(($N41/'AUS All Deaths'!$N58)+((($N41/'AUS All Deaths'!$N58)-('Sub group analyses'!$C41/'AUS All Deaths'!$C58))/COUNT($C$4:$N$4))*'Sub group analyses'!AC$2)*'AUS Mortality Projections'!Q55</f>
        <v>2809.1024588525097</v>
      </c>
      <c r="AD41" s="1">
        <f>(($N41/'AUS All Deaths'!$N58)+((($N41/'AUS All Deaths'!$N58)-('Sub group analyses'!$C41/'AUS All Deaths'!$C58))/COUNT($C$4:$N$4))*'Sub group analyses'!AD$2)*'AUS Mortality Projections'!R55</f>
        <v>2888.8872422566924</v>
      </c>
      <c r="AE41" s="1">
        <f>(($N41/'AUS All Deaths'!$N58)+((($N41/'AUS All Deaths'!$N58)-('Sub group analyses'!$C41/'AUS All Deaths'!$C58))/COUNT($C$4:$N$4))*'Sub group analyses'!AE$2)*'AUS Mortality Projections'!S55</f>
        <v>2966.543263178934</v>
      </c>
      <c r="AF41" s="1">
        <f>(($N41/'AUS All Deaths'!$N58)+((($N41/'AUS All Deaths'!$N58)-('Sub group analyses'!$C41/'AUS All Deaths'!$C58))/COUNT($C$4:$N$4))*'Sub group analyses'!AF$2)*'AUS Mortality Projections'!T55</f>
        <v>3042.1342144699602</v>
      </c>
      <c r="AG41" s="1">
        <f>(($N41/'AUS All Deaths'!$N58)+((($N41/'AUS All Deaths'!$N58)-('Sub group analyses'!$C41/'AUS All Deaths'!$C58))/COUNT($C$4:$N$4))*'Sub group analyses'!AG$2)*'AUS Mortality Projections'!U55</f>
        <v>3115.2534601556481</v>
      </c>
      <c r="AH41" s="6">
        <f>(($N41/'AUS All Deaths'!$N58)+((($N41/'AUS All Deaths'!$N58)-('Sub group analyses'!$C41/'AUS All Deaths'!$C58))/COUNT($C$4:$N$4))*'Sub group analyses'!AH$2)*'AUS Mortality Projections'!V55</f>
        <v>3185.3567764571048</v>
      </c>
    </row>
    <row r="42" spans="2:34" x14ac:dyDescent="0.3">
      <c r="B42" s="13"/>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6"/>
    </row>
    <row r="43" spans="2:34" x14ac:dyDescent="0.3">
      <c r="B43" s="19" t="s">
        <v>37</v>
      </c>
      <c r="C43" s="112"/>
      <c r="D43" s="112"/>
      <c r="E43" s="112"/>
      <c r="F43" s="112"/>
      <c r="G43" s="112"/>
      <c r="H43" s="112"/>
      <c r="I43" s="112"/>
      <c r="J43" s="112"/>
      <c r="K43" s="112"/>
      <c r="L43" s="112"/>
      <c r="M43" s="1"/>
      <c r="N43" s="1"/>
      <c r="O43" s="1"/>
      <c r="P43" s="1"/>
      <c r="Q43" s="1"/>
      <c r="R43" s="1"/>
      <c r="S43" s="1"/>
      <c r="T43" s="1"/>
      <c r="U43" s="1"/>
      <c r="V43" s="1"/>
      <c r="W43" s="1"/>
      <c r="X43" s="1"/>
      <c r="Y43" s="1"/>
      <c r="Z43" s="1"/>
      <c r="AA43" s="1"/>
      <c r="AB43" s="1"/>
      <c r="AC43" s="1"/>
      <c r="AD43" s="1"/>
      <c r="AE43" s="1"/>
      <c r="AF43" s="1"/>
      <c r="AG43" s="1"/>
      <c r="AH43" s="6"/>
    </row>
    <row r="44" spans="2:34" x14ac:dyDescent="0.3">
      <c r="B44" s="13" t="s">
        <v>60</v>
      </c>
      <c r="C44" s="1">
        <f>'AUS Observed PC Deaths'!C61</f>
        <v>21</v>
      </c>
      <c r="D44" s="1">
        <f>'AUS Observed PC Deaths'!D61</f>
        <v>15</v>
      </c>
      <c r="E44" s="1">
        <f>'AUS Observed PC Deaths'!E61</f>
        <v>18</v>
      </c>
      <c r="F44" s="1">
        <f>'AUS Observed PC Deaths'!F61</f>
        <v>8</v>
      </c>
      <c r="G44" s="1">
        <f>'AUS Observed PC Deaths'!G61</f>
        <v>12</v>
      </c>
      <c r="H44" s="1">
        <f>'AUS Observed PC Deaths'!H61</f>
        <v>13</v>
      </c>
      <c r="I44" s="1">
        <f>'AUS Observed PC Deaths'!I61</f>
        <v>8</v>
      </c>
      <c r="J44" s="1">
        <f>'AUS Observed PC Deaths'!J61</f>
        <v>17</v>
      </c>
      <c r="K44" s="1">
        <f>'AUS Observed PC Deaths'!K61</f>
        <v>0</v>
      </c>
      <c r="L44" s="1">
        <f>'AUS Observed PC Deaths'!L61</f>
        <v>5</v>
      </c>
      <c r="M44" s="1">
        <f>'AUS Observed PC Deaths'!M61</f>
        <v>5</v>
      </c>
      <c r="N44" s="1">
        <f>'AUS Observed PC Deaths'!N61</f>
        <v>7</v>
      </c>
      <c r="O44" s="1">
        <f>(($N44/'AUS All Deaths'!$N61)+((($N44/'AUS All Deaths'!$N61)-('Sub group analyses'!$C44/'AUS All Deaths'!$C61))/COUNT($C$4:$N$4))*'Sub group analyses'!O$2)*'AUS Mortality Projections'!C58</f>
        <v>5.4397234436068311</v>
      </c>
      <c r="P44" s="1">
        <f>(($N44/'AUS All Deaths'!$N61)+((($N44/'AUS All Deaths'!$N61)-('Sub group analyses'!$C44/'AUS All Deaths'!$C61))/COUNT($C$4:$N$4))*'Sub group analyses'!P$2)*'AUS Mortality Projections'!D58</f>
        <v>4.4206433948947739</v>
      </c>
      <c r="Q44" s="1">
        <f>(($N44/'AUS All Deaths'!$N61)+((($N44/'AUS All Deaths'!$N61)-('Sub group analyses'!$C44/'AUS All Deaths'!$C61))/COUNT($C$4:$N$4))*'Sub group analyses'!Q$2)*'AUS Mortality Projections'!E58</f>
        <v>3.430591286310122</v>
      </c>
      <c r="R44" s="1">
        <f>(($N44/'AUS All Deaths'!$N61)+((($N44/'AUS All Deaths'!$N61)-('Sub group analyses'!$C44/'AUS All Deaths'!$C61))/COUNT($C$4:$N$4))*'Sub group analyses'!R$2)*'AUS Mortality Projections'!F58</f>
        <v>2.4587248563582063</v>
      </c>
      <c r="S44" s="1">
        <f>(($N44/'AUS All Deaths'!$N61)+((($N44/'AUS All Deaths'!$N61)-('Sub group analyses'!$C44/'AUS All Deaths'!$C61))/COUNT($C$4:$N$4))*'Sub group analyses'!S$2)*'AUS Mortality Projections'!G58</f>
        <v>1.5515629930656802</v>
      </c>
      <c r="T44" s="1">
        <f>(($N44/'AUS All Deaths'!$N61)+((($N44/'AUS All Deaths'!$N61)-('Sub group analyses'!$C44/'AUS All Deaths'!$C61))/COUNT($C$4:$N$4))*'Sub group analyses'!T$2)*'AUS Mortality Projections'!H58</f>
        <v>0.67359999044880747</v>
      </c>
      <c r="U44" s="1">
        <f>(($N44/'AUS All Deaths'!$N61)+((($N44/'AUS All Deaths'!$N61)-('Sub group analyses'!$C44/'AUS All Deaths'!$C61))/COUNT($C$4:$N$4))*'Sub group analyses'!U$2)*'AUS Mortality Projections'!I58</f>
        <v>-0.17094102950461595</v>
      </c>
      <c r="V44" s="1">
        <f>(($N44/'AUS All Deaths'!$N61)+((($N44/'AUS All Deaths'!$N61)-('Sub group analyses'!$C44/'AUS All Deaths'!$C61))/COUNT($C$4:$N$4))*'Sub group analyses'!V$2)*'AUS Mortality Projections'!J58</f>
        <v>-0.97774875483107349</v>
      </c>
      <c r="W44" s="1">
        <f>(($N44/'AUS All Deaths'!$N61)+((($N44/'AUS All Deaths'!$N61)-('Sub group analyses'!$C44/'AUS All Deaths'!$C61))/COUNT($C$4:$N$4))*'Sub group analyses'!W$2)*'AUS Mortality Projections'!K58</f>
        <v>-1.7413786992452716</v>
      </c>
      <c r="X44" s="1">
        <f>(($N44/'AUS All Deaths'!$N61)+((($N44/'AUS All Deaths'!$N61)-('Sub group analyses'!$C44/'AUS All Deaths'!$C61))/COUNT($C$4:$N$4))*'Sub group analyses'!X$2)*'AUS Mortality Projections'!L58</f>
        <v>-2.4632256079876149</v>
      </c>
      <c r="Y44" s="1">
        <f>(($N44/'AUS All Deaths'!$N61)+((($N44/'AUS All Deaths'!$N61)-('Sub group analyses'!$C44/'AUS All Deaths'!$C61))/COUNT($C$4:$N$4))*'Sub group analyses'!Y$2)*'AUS Mortality Projections'!M58</f>
        <v>-3.1330357145202474</v>
      </c>
      <c r="Z44" s="1">
        <f>(($N44/'AUS All Deaths'!$N61)+((($N44/'AUS All Deaths'!$N61)-('Sub group analyses'!$C44/'AUS All Deaths'!$C61))/COUNT($C$4:$N$4))*'Sub group analyses'!Z$2)*'AUS Mortality Projections'!N58</f>
        <v>-3.7431543439693917</v>
      </c>
      <c r="AA44" s="1">
        <f>(($N44/'AUS All Deaths'!$N61)+((($N44/'AUS All Deaths'!$N61)-('Sub group analyses'!$C44/'AUS All Deaths'!$C61))/COUNT($C$4:$N$4))*'Sub group analyses'!AA$2)*'AUS Mortality Projections'!O58</f>
        <v>-4.2849703523431666</v>
      </c>
      <c r="AB44" s="1">
        <f>(($N44/'AUS All Deaths'!$N61)+((($N44/'AUS All Deaths'!$N61)-('Sub group analyses'!$C44/'AUS All Deaths'!$C61))/COUNT($C$4:$N$4))*'Sub group analyses'!AB$2)*'AUS Mortality Projections'!P58</f>
        <v>-4.7483449485436626</v>
      </c>
      <c r="AC44" s="1">
        <f>(($N44/'AUS All Deaths'!$N61)+((($N44/'AUS All Deaths'!$N61)-('Sub group analyses'!$C44/'AUS All Deaths'!$C61))/COUNT($C$4:$N$4))*'Sub group analyses'!AC$2)*'AUS Mortality Projections'!Q58</f>
        <v>-5.1296834545249395</v>
      </c>
      <c r="AD44" s="1">
        <f>(($N44/'AUS All Deaths'!$N61)+((($N44/'AUS All Deaths'!$N61)-('Sub group analyses'!$C44/'AUS All Deaths'!$C61))/COUNT($C$4:$N$4))*'Sub group analyses'!AD$2)*'AUS Mortality Projections'!R58</f>
        <v>-5.4143969732465145</v>
      </c>
      <c r="AE44" s="1">
        <f>(($N44/'AUS All Deaths'!$N61)+((($N44/'AUS All Deaths'!$N61)-('Sub group analyses'!$C44/'AUS All Deaths'!$C61))/COUNT($C$4:$N$4))*'Sub group analyses'!AE$2)*'AUS Mortality Projections'!S58</f>
        <v>-5.5919842674155049</v>
      </c>
      <c r="AF44" s="1">
        <f>(($N44/'AUS All Deaths'!$N61)+((($N44/'AUS All Deaths'!$N61)-('Sub group analyses'!$C44/'AUS All Deaths'!$C61))/COUNT($C$4:$N$4))*'Sub group analyses'!AF$2)*'AUS Mortality Projections'!T58</f>
        <v>-5.653958917397107</v>
      </c>
      <c r="AG44" s="1">
        <f>(($N44/'AUS All Deaths'!$N61)+((($N44/'AUS All Deaths'!$N61)-('Sub group analyses'!$C44/'AUS All Deaths'!$C61))/COUNT($C$4:$N$4))*'Sub group analyses'!AG$2)*'AUS Mortality Projections'!U58</f>
        <v>-5.5913398115357218</v>
      </c>
      <c r="AH44" s="6">
        <f>(($N44/'AUS All Deaths'!$N61)+((($N44/'AUS All Deaths'!$N61)-('Sub group analyses'!$C44/'AUS All Deaths'!$C61))/COUNT($C$4:$N$4))*'Sub group analyses'!AH$2)*'AUS Mortality Projections'!V58</f>
        <v>-5.3954131996395818</v>
      </c>
    </row>
    <row r="45" spans="2:34" x14ac:dyDescent="0.3">
      <c r="B45" s="13" t="s">
        <v>61</v>
      </c>
      <c r="C45" s="1">
        <f>'AUS Observed PC Deaths'!C62</f>
        <v>100</v>
      </c>
      <c r="D45" s="1">
        <f>'AUS Observed PC Deaths'!D62</f>
        <v>91</v>
      </c>
      <c r="E45" s="1">
        <f>'AUS Observed PC Deaths'!E62</f>
        <v>76</v>
      </c>
      <c r="F45" s="1">
        <f>'AUS Observed PC Deaths'!F62</f>
        <v>109</v>
      </c>
      <c r="G45" s="1">
        <f>'AUS Observed PC Deaths'!G62</f>
        <v>102</v>
      </c>
      <c r="H45" s="1">
        <f>'AUS Observed PC Deaths'!H62</f>
        <v>75</v>
      </c>
      <c r="I45" s="1">
        <f>'AUS Observed PC Deaths'!I62</f>
        <v>103</v>
      </c>
      <c r="J45" s="1">
        <f>'AUS Observed PC Deaths'!J62</f>
        <v>91</v>
      </c>
      <c r="K45" s="1">
        <f>'AUS Observed PC Deaths'!K62</f>
        <v>87</v>
      </c>
      <c r="L45" s="1">
        <f>'AUS Observed PC Deaths'!L62</f>
        <v>91</v>
      </c>
      <c r="M45" s="1">
        <f>'AUS Observed PC Deaths'!M62</f>
        <v>113</v>
      </c>
      <c r="N45" s="1">
        <f>'AUS Observed PC Deaths'!N62</f>
        <v>108</v>
      </c>
      <c r="O45" s="1">
        <f>(($N45/'AUS All Deaths'!$N62)+((($N45/'AUS All Deaths'!$N62)-('Sub group analyses'!$C45/'AUS All Deaths'!$C62))/COUNT($C$4:$N$4))*'Sub group analyses'!O$2)*'AUS Mortality Projections'!C59</f>
        <v>100.49057014532717</v>
      </c>
      <c r="P45" s="1">
        <f>(($N45/'AUS All Deaths'!$N62)+((($N45/'AUS All Deaths'!$N62)-('Sub group analyses'!$C45/'AUS All Deaths'!$C62))/COUNT($C$4:$N$4))*'Sub group analyses'!P$2)*'AUS Mortality Projections'!D59</f>
        <v>100.9197487000573</v>
      </c>
      <c r="Q45" s="1">
        <f>(($N45/'AUS All Deaths'!$N62)+((($N45/'AUS All Deaths'!$N62)-('Sub group analyses'!$C45/'AUS All Deaths'!$C62))/COUNT($C$4:$N$4))*'Sub group analyses'!Q$2)*'AUS Mortality Projections'!E59</f>
        <v>101.33514841562265</v>
      </c>
      <c r="R45" s="1">
        <f>(($N45/'AUS All Deaths'!$N62)+((($N45/'AUS All Deaths'!$N62)-('Sub group analyses'!$C45/'AUS All Deaths'!$C62))/COUNT($C$4:$N$4))*'Sub group analyses'!R$2)*'AUS Mortality Projections'!F59</f>
        <v>101.15049723045597</v>
      </c>
      <c r="S45" s="1">
        <f>(($N45/'AUS All Deaths'!$N62)+((($N45/'AUS All Deaths'!$N62)-('Sub group analyses'!$C45/'AUS All Deaths'!$C62))/COUNT($C$4:$N$4))*'Sub group analyses'!S$2)*'AUS Mortality Projections'!G59</f>
        <v>102.13811780597572</v>
      </c>
      <c r="T45" s="1">
        <f>(($N45/'AUS All Deaths'!$N62)+((($N45/'AUS All Deaths'!$N62)-('Sub group analyses'!$C45/'AUS All Deaths'!$C62))/COUNT($C$4:$N$4))*'Sub group analyses'!T$2)*'AUS Mortality Projections'!H59</f>
        <v>103.13259112522192</v>
      </c>
      <c r="U45" s="1">
        <f>(($N45/'AUS All Deaths'!$N62)+((($N45/'AUS All Deaths'!$N62)-('Sub group analyses'!$C45/'AUS All Deaths'!$C62))/COUNT($C$4:$N$4))*'Sub group analyses'!U$2)*'AUS Mortality Projections'!I59</f>
        <v>104.14696106609452</v>
      </c>
      <c r="V45" s="1">
        <f>(($N45/'AUS All Deaths'!$N62)+((($N45/'AUS All Deaths'!$N62)-('Sub group analyses'!$C45/'AUS All Deaths'!$C62))/COUNT($C$4:$N$4))*'Sub group analyses'!V$2)*'AUS Mortality Projections'!J59</f>
        <v>105.17592142609185</v>
      </c>
      <c r="W45" s="1">
        <f>(($N45/'AUS All Deaths'!$N62)+((($N45/'AUS All Deaths'!$N62)-('Sub group analyses'!$C45/'AUS All Deaths'!$C62))/COUNT($C$4:$N$4))*'Sub group analyses'!W$2)*'AUS Mortality Projections'!K59</f>
        <v>106.17758476096303</v>
      </c>
      <c r="X45" s="1">
        <f>(($N45/'AUS All Deaths'!$N62)+((($N45/'AUS All Deaths'!$N62)-('Sub group analyses'!$C45/'AUS All Deaths'!$C62))/COUNT($C$4:$N$4))*'Sub group analyses'!X$2)*'AUS Mortality Projections'!L59</f>
        <v>107.47324120306678</v>
      </c>
      <c r="Y45" s="1">
        <f>(($N45/'AUS All Deaths'!$N62)+((($N45/'AUS All Deaths'!$N62)-('Sub group analyses'!$C45/'AUS All Deaths'!$C62))/COUNT($C$4:$N$4))*'Sub group analyses'!Y$2)*'AUS Mortality Projections'!M59</f>
        <v>108.72615628604267</v>
      </c>
      <c r="Z45" s="1">
        <f>(($N45/'AUS All Deaths'!$N62)+((($N45/'AUS All Deaths'!$N62)-('Sub group analyses'!$C45/'AUS All Deaths'!$C62))/COUNT($C$4:$N$4))*'Sub group analyses'!Z$2)*'AUS Mortality Projections'!N59</f>
        <v>109.92866198674324</v>
      </c>
      <c r="AA45" s="1">
        <f>(($N45/'AUS All Deaths'!$N62)+((($N45/'AUS All Deaths'!$N62)-('Sub group analyses'!$C45/'AUS All Deaths'!$C62))/COUNT($C$4:$N$4))*'Sub group analyses'!AA$2)*'AUS Mortality Projections'!O59</f>
        <v>111.0592495987184</v>
      </c>
      <c r="AB45" s="1">
        <f>(($N45/'AUS All Deaths'!$N62)+((($N45/'AUS All Deaths'!$N62)-('Sub group analyses'!$C45/'AUS All Deaths'!$C62))/COUNT($C$4:$N$4))*'Sub group analyses'!AB$2)*'AUS Mortality Projections'!P59</f>
        <v>112.07425106197209</v>
      </c>
      <c r="AC45" s="1">
        <f>(($N45/'AUS All Deaths'!$N62)+((($N45/'AUS All Deaths'!$N62)-('Sub group analyses'!$C45/'AUS All Deaths'!$C62))/COUNT($C$4:$N$4))*'Sub group analyses'!AC$2)*'AUS Mortality Projections'!Q59</f>
        <v>113.08958506616744</v>
      </c>
      <c r="AD45" s="1">
        <f>(($N45/'AUS All Deaths'!$N62)+((($N45/'AUS All Deaths'!$N62)-('Sub group analyses'!$C45/'AUS All Deaths'!$C62))/COUNT($C$4:$N$4))*'Sub group analyses'!AD$2)*'AUS Mortality Projections'!R59</f>
        <v>113.96778335772126</v>
      </c>
      <c r="AE45" s="1">
        <f>(($N45/'AUS All Deaths'!$N62)+((($N45/'AUS All Deaths'!$N62)-('Sub group analyses'!$C45/'AUS All Deaths'!$C62))/COUNT($C$4:$N$4))*'Sub group analyses'!AE$2)*'AUS Mortality Projections'!S59</f>
        <v>114.68068912647541</v>
      </c>
      <c r="AF45" s="1">
        <f>(($N45/'AUS All Deaths'!$N62)+((($N45/'AUS All Deaths'!$N62)-('Sub group analyses'!$C45/'AUS All Deaths'!$C62))/COUNT($C$4:$N$4))*'Sub group analyses'!AF$2)*'AUS Mortality Projections'!T59</f>
        <v>115.23801115366651</v>
      </c>
      <c r="AG45" s="1">
        <f>(($N45/'AUS All Deaths'!$N62)+((($N45/'AUS All Deaths'!$N62)-('Sub group analyses'!$C45/'AUS All Deaths'!$C62))/COUNT($C$4:$N$4))*'Sub group analyses'!AG$2)*'AUS Mortality Projections'!U59</f>
        <v>115.63152941730762</v>
      </c>
      <c r="AH45" s="6">
        <f>(($N45/'AUS All Deaths'!$N62)+((($N45/'AUS All Deaths'!$N62)-('Sub group analyses'!$C45/'AUS All Deaths'!$C62))/COUNT($C$4:$N$4))*'Sub group analyses'!AH$2)*'AUS Mortality Projections'!V59</f>
        <v>115.84897917499698</v>
      </c>
    </row>
    <row r="46" spans="2:34" x14ac:dyDescent="0.3">
      <c r="B46" s="13" t="s">
        <v>62</v>
      </c>
      <c r="C46" s="1">
        <f>'AUS Observed PC Deaths'!C63</f>
        <v>77</v>
      </c>
      <c r="D46" s="1">
        <f>'AUS Observed PC Deaths'!D63</f>
        <v>75</v>
      </c>
      <c r="E46" s="1">
        <f>'AUS Observed PC Deaths'!E63</f>
        <v>73</v>
      </c>
      <c r="F46" s="1">
        <f>'AUS Observed PC Deaths'!F63</f>
        <v>84</v>
      </c>
      <c r="G46" s="1">
        <f>'AUS Observed PC Deaths'!G63</f>
        <v>75</v>
      </c>
      <c r="H46" s="1">
        <f>'AUS Observed PC Deaths'!H63</f>
        <v>84</v>
      </c>
      <c r="I46" s="1">
        <f>'AUS Observed PC Deaths'!I63</f>
        <v>94</v>
      </c>
      <c r="J46" s="1">
        <f>'AUS Observed PC Deaths'!J63</f>
        <v>80</v>
      </c>
      <c r="K46" s="1">
        <f>'AUS Observed PC Deaths'!K63</f>
        <v>84</v>
      </c>
      <c r="L46" s="1">
        <f>'AUS Observed PC Deaths'!L63</f>
        <v>91</v>
      </c>
      <c r="M46" s="1">
        <f>'AUS Observed PC Deaths'!M63</f>
        <v>106</v>
      </c>
      <c r="N46" s="1">
        <f>'AUS Observed PC Deaths'!N63</f>
        <v>101</v>
      </c>
      <c r="O46" s="1">
        <f>(($N46/'AUS All Deaths'!$N63)+((($N46/'AUS All Deaths'!$N63)-('Sub group analyses'!$C46/'AUS All Deaths'!$C63))/COUNT($C$4:$N$4))*'Sub group analyses'!O$2)*'AUS Mortality Projections'!C60</f>
        <v>95.636548959504708</v>
      </c>
      <c r="P46" s="1">
        <f>(($N46/'AUS All Deaths'!$N63)+((($N46/'AUS All Deaths'!$N63)-('Sub group analyses'!$C46/'AUS All Deaths'!$C63))/COUNT($C$4:$N$4))*'Sub group analyses'!P$2)*'AUS Mortality Projections'!D60</f>
        <v>97.753835307585973</v>
      </c>
      <c r="Q46" s="1">
        <f>(($N46/'AUS All Deaths'!$N63)+((($N46/'AUS All Deaths'!$N63)-('Sub group analyses'!$C46/'AUS All Deaths'!$C63))/COUNT($C$4:$N$4))*'Sub group analyses'!Q$2)*'AUS Mortality Projections'!E60</f>
        <v>99.916242606162001</v>
      </c>
      <c r="R46" s="1">
        <f>(($N46/'AUS All Deaths'!$N63)+((($N46/'AUS All Deaths'!$N63)-('Sub group analyses'!$C46/'AUS All Deaths'!$C63))/COUNT($C$4:$N$4))*'Sub group analyses'!R$2)*'AUS Mortality Projections'!F60</f>
        <v>101.53665509810547</v>
      </c>
      <c r="S46" s="1">
        <f>(($N46/'AUS All Deaths'!$N63)+((($N46/'AUS All Deaths'!$N63)-('Sub group analyses'!$C46/'AUS All Deaths'!$C63))/COUNT($C$4:$N$4))*'Sub group analyses'!S$2)*'AUS Mortality Projections'!G60</f>
        <v>104.39586218278144</v>
      </c>
      <c r="T46" s="1">
        <f>(($N46/'AUS All Deaths'!$N63)+((($N46/'AUS All Deaths'!$N63)-('Sub group analyses'!$C46/'AUS All Deaths'!$C63))/COUNT($C$4:$N$4))*'Sub group analyses'!T$2)*'AUS Mortality Projections'!H60</f>
        <v>107.3482626233594</v>
      </c>
      <c r="U46" s="1">
        <f>(($N46/'AUS All Deaths'!$N63)+((($N46/'AUS All Deaths'!$N63)-('Sub group analyses'!$C46/'AUS All Deaths'!$C63))/COUNT($C$4:$N$4))*'Sub group analyses'!U$2)*'AUS Mortality Projections'!I60</f>
        <v>110.41135201481981</v>
      </c>
      <c r="V46" s="1">
        <f>(($N46/'AUS All Deaths'!$N63)+((($N46/'AUS All Deaths'!$N63)-('Sub group analyses'!$C46/'AUS All Deaths'!$C63))/COUNT($C$4:$N$4))*'Sub group analyses'!V$2)*'AUS Mortality Projections'!J60</f>
        <v>113.58401901216997</v>
      </c>
      <c r="W46" s="1">
        <f>(($N46/'AUS All Deaths'!$N63)+((($N46/'AUS All Deaths'!$N63)-('Sub group analyses'!$C46/'AUS All Deaths'!$C63))/COUNT($C$4:$N$4))*'Sub group analyses'!W$2)*'AUS Mortality Projections'!K60</f>
        <v>116.82470115696813</v>
      </c>
      <c r="X46" s="1">
        <f>(($N46/'AUS All Deaths'!$N63)+((($N46/'AUS All Deaths'!$N63)-('Sub group analyses'!$C46/'AUS All Deaths'!$C63))/COUNT($C$4:$N$4))*'Sub group analyses'!X$2)*'AUS Mortality Projections'!L60</f>
        <v>120.49574484383992</v>
      </c>
      <c r="Y46" s="1">
        <f>(($N46/'AUS All Deaths'!$N63)+((($N46/'AUS All Deaths'!$N63)-('Sub group analyses'!$C46/'AUS All Deaths'!$C63))/COUNT($C$4:$N$4))*'Sub group analyses'!Y$2)*'AUS Mortality Projections'!M60</f>
        <v>124.23529982329056</v>
      </c>
      <c r="Z46" s="1">
        <f>(($N46/'AUS All Deaths'!$N63)+((($N46/'AUS All Deaths'!$N63)-('Sub group analyses'!$C46/'AUS All Deaths'!$C63))/COUNT($C$4:$N$4))*'Sub group analyses'!Z$2)*'AUS Mortality Projections'!N60</f>
        <v>128.03631095745828</v>
      </c>
      <c r="AA46" s="1">
        <f>(($N46/'AUS All Deaths'!$N63)+((($N46/'AUS All Deaths'!$N63)-('Sub group analyses'!$C46/'AUS All Deaths'!$C63))/COUNT($C$4:$N$4))*'Sub group analyses'!AA$2)*'AUS Mortality Projections'!O60</f>
        <v>131.87466777538472</v>
      </c>
      <c r="AB46" s="1">
        <f>(($N46/'AUS All Deaths'!$N63)+((($N46/'AUS All Deaths'!$N63)-('Sub group analyses'!$C46/'AUS All Deaths'!$C63))/COUNT($C$4:$N$4))*'Sub group analyses'!AB$2)*'AUS Mortality Projections'!P60</f>
        <v>135.69747010719647</v>
      </c>
      <c r="AC46" s="1">
        <f>(($N46/'AUS All Deaths'!$N63)+((($N46/'AUS All Deaths'!$N63)-('Sub group analyses'!$C46/'AUS All Deaths'!$C63))/COUNT($C$4:$N$4))*'Sub group analyses'!AC$2)*'AUS Mortality Projections'!Q60</f>
        <v>139.64464470089223</v>
      </c>
      <c r="AD46" s="1">
        <f>(($N46/'AUS All Deaths'!$N63)+((($N46/'AUS All Deaths'!$N63)-('Sub group analyses'!$C46/'AUS All Deaths'!$C63))/COUNT($C$4:$N$4))*'Sub group analyses'!AD$2)*'AUS Mortality Projections'!R60</f>
        <v>143.54821106944993</v>
      </c>
      <c r="AE46" s="1">
        <f>(($N46/'AUS All Deaths'!$N63)+((($N46/'AUS All Deaths'!$N63)-('Sub group analyses'!$C46/'AUS All Deaths'!$C63))/COUNT($C$4:$N$4))*'Sub group analyses'!AE$2)*'AUS Mortality Projections'!S60</f>
        <v>147.36692149890362</v>
      </c>
      <c r="AF46" s="1">
        <f>(($N46/'AUS All Deaths'!$N63)+((($N46/'AUS All Deaths'!$N63)-('Sub group analyses'!$C46/'AUS All Deaths'!$C63))/COUNT($C$4:$N$4))*'Sub group analyses'!AF$2)*'AUS Mortality Projections'!T60</f>
        <v>151.10588374214689</v>
      </c>
      <c r="AG46" s="1">
        <f>(($N46/'AUS All Deaths'!$N63)+((($N46/'AUS All Deaths'!$N63)-('Sub group analyses'!$C46/'AUS All Deaths'!$C63))/COUNT($C$4:$N$4))*'Sub group analyses'!AG$2)*'AUS Mortality Projections'!U60</f>
        <v>154.74676106893307</v>
      </c>
      <c r="AH46" s="6">
        <f>(($N46/'AUS All Deaths'!$N63)+((($N46/'AUS All Deaths'!$N63)-('Sub group analyses'!$C46/'AUS All Deaths'!$C63))/COUNT($C$4:$N$4))*'Sub group analyses'!AH$2)*'AUS Mortality Projections'!V60</f>
        <v>158.26428715768785</v>
      </c>
    </row>
    <row r="47" spans="2:34" x14ac:dyDescent="0.3">
      <c r="B47" s="13" t="s">
        <v>63</v>
      </c>
      <c r="C47" s="1">
        <f>'AUS Observed PC Deaths'!C64</f>
        <v>127</v>
      </c>
      <c r="D47" s="1">
        <f>'AUS Observed PC Deaths'!D64</f>
        <v>123</v>
      </c>
      <c r="E47" s="1">
        <f>'AUS Observed PC Deaths'!E64</f>
        <v>104</v>
      </c>
      <c r="F47" s="1">
        <f>'AUS Observed PC Deaths'!F64</f>
        <v>102</v>
      </c>
      <c r="G47" s="1">
        <f>'AUS Observed PC Deaths'!G64</f>
        <v>115</v>
      </c>
      <c r="H47" s="1">
        <f>'AUS Observed PC Deaths'!H64</f>
        <v>131</v>
      </c>
      <c r="I47" s="1">
        <f>'AUS Observed PC Deaths'!I64</f>
        <v>116</v>
      </c>
      <c r="J47" s="1">
        <f>'AUS Observed PC Deaths'!J64</f>
        <v>119</v>
      </c>
      <c r="K47" s="1">
        <f>'AUS Observed PC Deaths'!K64</f>
        <v>125</v>
      </c>
      <c r="L47" s="1">
        <f>'AUS Observed PC Deaths'!L64</f>
        <v>125</v>
      </c>
      <c r="M47" s="1">
        <f>'AUS Observed PC Deaths'!M64</f>
        <v>141</v>
      </c>
      <c r="N47" s="1">
        <f>'AUS Observed PC Deaths'!N64</f>
        <v>124</v>
      </c>
      <c r="O47" s="1">
        <f>(($N47/'AUS All Deaths'!$N64)+((($N47/'AUS All Deaths'!$N64)-('Sub group analyses'!$C47/'AUS All Deaths'!$C64))/COUNT($C$4:$N$4))*'Sub group analyses'!O$2)*'AUS Mortality Projections'!C61</f>
        <v>114.20559867869164</v>
      </c>
      <c r="P47" s="1">
        <f>(($N47/'AUS All Deaths'!$N64)+((($N47/'AUS All Deaths'!$N64)-('Sub group analyses'!$C47/'AUS All Deaths'!$C64))/COUNT($C$4:$N$4))*'Sub group analyses'!P$2)*'AUS Mortality Projections'!D61</f>
        <v>113.47778431103646</v>
      </c>
      <c r="Q47" s="1">
        <f>(($N47/'AUS All Deaths'!$N64)+((($N47/'AUS All Deaths'!$N64)-('Sub group analyses'!$C47/'AUS All Deaths'!$C64))/COUNT($C$4:$N$4))*'Sub group analyses'!Q$2)*'AUS Mortality Projections'!E61</f>
        <v>112.68456630407118</v>
      </c>
      <c r="R47" s="1">
        <f>(($N47/'AUS All Deaths'!$N64)+((($N47/'AUS All Deaths'!$N64)-('Sub group analyses'!$C47/'AUS All Deaths'!$C64))/COUNT($C$4:$N$4))*'Sub group analyses'!R$2)*'AUS Mortality Projections'!F61</f>
        <v>111.18000651822592</v>
      </c>
      <c r="S47" s="1">
        <f>(($N47/'AUS All Deaths'!$N64)+((($N47/'AUS All Deaths'!$N64)-('Sub group analyses'!$C47/'AUS All Deaths'!$C64))/COUNT($C$4:$N$4))*'Sub group analyses'!S$2)*'AUS Mortality Projections'!G61</f>
        <v>110.91038110469412</v>
      </c>
      <c r="T47" s="1">
        <f>(($N47/'AUS All Deaths'!$N64)+((($N47/'AUS All Deaths'!$N64)-('Sub group analyses'!$C47/'AUS All Deaths'!$C64))/COUNT($C$4:$N$4))*'Sub group analyses'!T$2)*'AUS Mortality Projections'!H61</f>
        <v>110.57648109750478</v>
      </c>
      <c r="U47" s="1">
        <f>(($N47/'AUS All Deaths'!$N64)+((($N47/'AUS All Deaths'!$N64)-('Sub group analyses'!$C47/'AUS All Deaths'!$C64))/COUNT($C$4:$N$4))*'Sub group analyses'!U$2)*'AUS Mortality Projections'!I61</f>
        <v>110.18867262742165</v>
      </c>
      <c r="V47" s="1">
        <f>(($N47/'AUS All Deaths'!$N64)+((($N47/'AUS All Deaths'!$N64)-('Sub group analyses'!$C47/'AUS All Deaths'!$C64))/COUNT($C$4:$N$4))*'Sub group analyses'!V$2)*'AUS Mortality Projections'!J61</f>
        <v>109.7372315829559</v>
      </c>
      <c r="W47" s="1">
        <f>(($N47/'AUS All Deaths'!$N64)+((($N47/'AUS All Deaths'!$N64)-('Sub group analyses'!$C47/'AUS All Deaths'!$C64))/COUNT($C$4:$N$4))*'Sub group analyses'!W$2)*'AUS Mortality Projections'!K61</f>
        <v>109.1749111029513</v>
      </c>
      <c r="X47" s="1">
        <f>(($N47/'AUS All Deaths'!$N64)+((($N47/'AUS All Deaths'!$N64)-('Sub group analyses'!$C47/'AUS All Deaths'!$C64))/COUNT($C$4:$N$4))*'Sub group analyses'!X$2)*'AUS Mortality Projections'!L61</f>
        <v>108.82460337065032</v>
      </c>
      <c r="Y47" s="1">
        <f>(($N47/'AUS All Deaths'!$N64)+((($N47/'AUS All Deaths'!$N64)-('Sub group analyses'!$C47/'AUS All Deaths'!$C64))/COUNT($C$4:$N$4))*'Sub group analyses'!Y$2)*'AUS Mortality Projections'!M61</f>
        <v>108.3326392765981</v>
      </c>
      <c r="Z47" s="1">
        <f>(($N47/'AUS All Deaths'!$N64)+((($N47/'AUS All Deaths'!$N64)-('Sub group analyses'!$C47/'AUS All Deaths'!$C64))/COUNT($C$4:$N$4))*'Sub group analyses'!Z$2)*'AUS Mortality Projections'!N61</f>
        <v>107.68908465822943</v>
      </c>
      <c r="AA47" s="1">
        <f>(($N47/'AUS All Deaths'!$N64)+((($N47/'AUS All Deaths'!$N64)-('Sub group analyses'!$C47/'AUS All Deaths'!$C64))/COUNT($C$4:$N$4))*'Sub group analyses'!AA$2)*'AUS Mortality Projections'!O61</f>
        <v>106.87112242885587</v>
      </c>
      <c r="AB47" s="1">
        <f>(($N47/'AUS All Deaths'!$N64)+((($N47/'AUS All Deaths'!$N64)-('Sub group analyses'!$C47/'AUS All Deaths'!$C64))/COUNT($C$4:$N$4))*'Sub group analyses'!AB$2)*'AUS Mortality Projections'!P61</f>
        <v>105.83648066769516</v>
      </c>
      <c r="AC47" s="1">
        <f>(($N47/'AUS All Deaths'!$N64)+((($N47/'AUS All Deaths'!$N64)-('Sub group analyses'!$C47/'AUS All Deaths'!$C64))/COUNT($C$4:$N$4))*'Sub group analyses'!AC$2)*'AUS Mortality Projections'!Q61</f>
        <v>104.69387823470761</v>
      </c>
      <c r="AD47" s="1">
        <f>(($N47/'AUS All Deaths'!$N64)+((($N47/'AUS All Deaths'!$N64)-('Sub group analyses'!$C47/'AUS All Deaths'!$C64))/COUNT($C$4:$N$4))*'Sub group analyses'!AD$2)*'AUS Mortality Projections'!R61</f>
        <v>103.31359353968182</v>
      </c>
      <c r="AE47" s="1">
        <f>(($N47/'AUS All Deaths'!$N64)+((($N47/'AUS All Deaths'!$N64)-('Sub group analyses'!$C47/'AUS All Deaths'!$C64))/COUNT($C$4:$N$4))*'Sub group analyses'!AE$2)*'AUS Mortality Projections'!S61</f>
        <v>101.67349733368887</v>
      </c>
      <c r="AF47" s="1">
        <f>(($N47/'AUS All Deaths'!$N64)+((($N47/'AUS All Deaths'!$N64)-('Sub group analyses'!$C47/'AUS All Deaths'!$C64))/COUNT($C$4:$N$4))*'Sub group analyses'!AF$2)*'AUS Mortality Projections'!T61</f>
        <v>99.786869531699381</v>
      </c>
      <c r="AG47" s="1">
        <f>(($N47/'AUS All Deaths'!$N64)+((($N47/'AUS All Deaths'!$N64)-('Sub group analyses'!$C47/'AUS All Deaths'!$C64))/COUNT($C$4:$N$4))*'Sub group analyses'!AG$2)*'AUS Mortality Projections'!U61</f>
        <v>97.65146316933884</v>
      </c>
      <c r="AH47" s="6">
        <f>(($N47/'AUS All Deaths'!$N64)+((($N47/'AUS All Deaths'!$N64)-('Sub group analyses'!$C47/'AUS All Deaths'!$C64))/COUNT($C$4:$N$4))*'Sub group analyses'!AH$2)*'AUS Mortality Projections'!V61</f>
        <v>95.262871209061331</v>
      </c>
    </row>
    <row r="48" spans="2:34" x14ac:dyDescent="0.3">
      <c r="B48" s="13" t="s">
        <v>64</v>
      </c>
      <c r="C48" s="1">
        <f>'AUS Observed PC Deaths'!C65</f>
        <v>175</v>
      </c>
      <c r="D48" s="1">
        <f>'AUS Observed PC Deaths'!D65</f>
        <v>167</v>
      </c>
      <c r="E48" s="1">
        <f>'AUS Observed PC Deaths'!E65</f>
        <v>161</v>
      </c>
      <c r="F48" s="1">
        <f>'AUS Observed PC Deaths'!F65</f>
        <v>170</v>
      </c>
      <c r="G48" s="1">
        <f>'AUS Observed PC Deaths'!G65</f>
        <v>217</v>
      </c>
      <c r="H48" s="1">
        <f>'AUS Observed PC Deaths'!H65</f>
        <v>182</v>
      </c>
      <c r="I48" s="1">
        <f>'AUS Observed PC Deaths'!I65</f>
        <v>193</v>
      </c>
      <c r="J48" s="1">
        <f>'AUS Observed PC Deaths'!J65</f>
        <v>185</v>
      </c>
      <c r="K48" s="1">
        <f>'AUS Observed PC Deaths'!K65</f>
        <v>179</v>
      </c>
      <c r="L48" s="1">
        <f>'AUS Observed PC Deaths'!L65</f>
        <v>184</v>
      </c>
      <c r="M48" s="1">
        <f>'AUS Observed PC Deaths'!M65</f>
        <v>197</v>
      </c>
      <c r="N48" s="1">
        <f>'AUS Observed PC Deaths'!N65</f>
        <v>192</v>
      </c>
      <c r="O48" s="1">
        <f>(($N48/'AUS All Deaths'!$N65)+((($N48/'AUS All Deaths'!$N65)-('Sub group analyses'!$C48/'AUS All Deaths'!$C65))/COUNT($C$4:$N$4))*'Sub group analyses'!O$2)*'AUS Mortality Projections'!C62</f>
        <v>178.74541681235442</v>
      </c>
      <c r="P48" s="1">
        <f>(($N48/'AUS All Deaths'!$N65)+((($N48/'AUS All Deaths'!$N65)-('Sub group analyses'!$C48/'AUS All Deaths'!$C65))/COUNT($C$4:$N$4))*'Sub group analyses'!P$2)*'AUS Mortality Projections'!D62</f>
        <v>179.58957070556755</v>
      </c>
      <c r="Q48" s="1">
        <f>(($N48/'AUS All Deaths'!$N65)+((($N48/'AUS All Deaths'!$N65)-('Sub group analyses'!$C48/'AUS All Deaths'!$C65))/COUNT($C$4:$N$4))*'Sub group analyses'!Q$2)*'AUS Mortality Projections'!E62</f>
        <v>180.39381309199524</v>
      </c>
      <c r="R48" s="1">
        <f>(($N48/'AUS All Deaths'!$N65)+((($N48/'AUS All Deaths'!$N65)-('Sub group analyses'!$C48/'AUS All Deaths'!$C65))/COUNT($C$4:$N$4))*'Sub group analyses'!R$2)*'AUS Mortality Projections'!F62</f>
        <v>180.11308345668161</v>
      </c>
      <c r="S48" s="1">
        <f>(($N48/'AUS All Deaths'!$N65)+((($N48/'AUS All Deaths'!$N65)-('Sub group analyses'!$C48/'AUS All Deaths'!$C65))/COUNT($C$4:$N$4))*'Sub group analyses'!S$2)*'AUS Mortality Projections'!G62</f>
        <v>181.90209454285448</v>
      </c>
      <c r="T48" s="1">
        <f>(($N48/'AUS All Deaths'!$N65)+((($N48/'AUS All Deaths'!$N65)-('Sub group analyses'!$C48/'AUS All Deaths'!$C65))/COUNT($C$4:$N$4))*'Sub group analyses'!T$2)*'AUS Mortality Projections'!H62</f>
        <v>183.68467620165325</v>
      </c>
      <c r="U48" s="1">
        <f>(($N48/'AUS All Deaths'!$N65)+((($N48/'AUS All Deaths'!$N65)-('Sub group analyses'!$C48/'AUS All Deaths'!$C65))/COUNT($C$4:$N$4))*'Sub group analyses'!U$2)*'AUS Mortality Projections'!I62</f>
        <v>185.48243035704198</v>
      </c>
      <c r="V48" s="1">
        <f>(($N48/'AUS All Deaths'!$N65)+((($N48/'AUS All Deaths'!$N65)-('Sub group analyses'!$C48/'AUS All Deaths'!$C65))/COUNT($C$4:$N$4))*'Sub group analyses'!V$2)*'AUS Mortality Projections'!J62</f>
        <v>187.2841582711612</v>
      </c>
      <c r="W48" s="1">
        <f>(($N48/'AUS All Deaths'!$N65)+((($N48/'AUS All Deaths'!$N65)-('Sub group analyses'!$C48/'AUS All Deaths'!$C65))/COUNT($C$4:$N$4))*'Sub group analyses'!W$2)*'AUS Mortality Projections'!K62</f>
        <v>189.0134170358383</v>
      </c>
      <c r="X48" s="1">
        <f>(($N48/'AUS All Deaths'!$N65)+((($N48/'AUS All Deaths'!$N65)-('Sub group analyses'!$C48/'AUS All Deaths'!$C65))/COUNT($C$4:$N$4))*'Sub group analyses'!X$2)*'AUS Mortality Projections'!L62</f>
        <v>191.23999690001884</v>
      </c>
      <c r="Y48" s="1">
        <f>(($N48/'AUS All Deaths'!$N65)+((($N48/'AUS All Deaths'!$N65)-('Sub group analyses'!$C48/'AUS All Deaths'!$C65))/COUNT($C$4:$N$4))*'Sub group analyses'!Y$2)*'AUS Mortality Projections'!M62</f>
        <v>193.36208181908378</v>
      </c>
      <c r="Z48" s="1">
        <f>(($N48/'AUS All Deaths'!$N65)+((($N48/'AUS All Deaths'!$N65)-('Sub group analyses'!$C48/'AUS All Deaths'!$C65))/COUNT($C$4:$N$4))*'Sub group analyses'!Z$2)*'AUS Mortality Projections'!N62</f>
        <v>195.36375901078873</v>
      </c>
      <c r="AA48" s="1">
        <f>(($N48/'AUS All Deaths'!$N65)+((($N48/'AUS All Deaths'!$N65)-('Sub group analyses'!$C48/'AUS All Deaths'!$C65))/COUNT($C$4:$N$4))*'Sub group analyses'!AA$2)*'AUS Mortality Projections'!O62</f>
        <v>197.20449766735268</v>
      </c>
      <c r="AB48" s="1">
        <f>(($N48/'AUS All Deaths'!$N65)+((($N48/'AUS All Deaths'!$N65)-('Sub group analyses'!$C48/'AUS All Deaths'!$C65))/COUNT($C$4:$N$4))*'Sub group analyses'!AB$2)*'AUS Mortality Projections'!P62</f>
        <v>198.8045352979014</v>
      </c>
      <c r="AC48" s="1">
        <f>(($N48/'AUS All Deaths'!$N65)+((($N48/'AUS All Deaths'!$N65)-('Sub group analyses'!$C48/'AUS All Deaths'!$C65))/COUNT($C$4:$N$4))*'Sub group analyses'!AC$2)*'AUS Mortality Projections'!Q62</f>
        <v>200.36718294768548</v>
      </c>
      <c r="AD48" s="1">
        <f>(($N48/'AUS All Deaths'!$N65)+((($N48/'AUS All Deaths'!$N65)-('Sub group analyses'!$C48/'AUS All Deaths'!$C65))/COUNT($C$4:$N$4))*'Sub group analyses'!AD$2)*'AUS Mortality Projections'!R62</f>
        <v>201.64634151610733</v>
      </c>
      <c r="AE48" s="1">
        <f>(($N48/'AUS All Deaths'!$N65)+((($N48/'AUS All Deaths'!$N65)-('Sub group analyses'!$C48/'AUS All Deaths'!$C65))/COUNT($C$4:$N$4))*'Sub group analyses'!AE$2)*'AUS Mortality Projections'!S62</f>
        <v>202.59035190549903</v>
      </c>
      <c r="AF48" s="1">
        <f>(($N48/'AUS All Deaths'!$N65)+((($N48/'AUS All Deaths'!$N65)-('Sub group analyses'!$C48/'AUS All Deaths'!$C65))/COUNT($C$4:$N$4))*'Sub group analyses'!AF$2)*'AUS Mortality Projections'!T62</f>
        <v>203.21477538789543</v>
      </c>
      <c r="AG48" s="1">
        <f>(($N48/'AUS All Deaths'!$N65)+((($N48/'AUS All Deaths'!$N65)-('Sub group analyses'!$C48/'AUS All Deaths'!$C65))/COUNT($C$4:$N$4))*'Sub group analyses'!AG$2)*'AUS Mortality Projections'!U62</f>
        <v>203.50365607619574</v>
      </c>
      <c r="AH48" s="6">
        <f>(($N48/'AUS All Deaths'!$N65)+((($N48/'AUS All Deaths'!$N65)-('Sub group analyses'!$C48/'AUS All Deaths'!$C65))/COUNT($C$4:$N$4))*'Sub group analyses'!AH$2)*'AUS Mortality Projections'!V62</f>
        <v>203.43423390987934</v>
      </c>
    </row>
    <row r="49" spans="2:34" x14ac:dyDescent="0.3">
      <c r="B49" s="13" t="s">
        <v>65</v>
      </c>
      <c r="C49" s="1">
        <f>'AUS Observed PC Deaths'!C66</f>
        <v>25</v>
      </c>
      <c r="D49" s="1">
        <f>'AUS Observed PC Deaths'!D66</f>
        <v>25</v>
      </c>
      <c r="E49" s="1">
        <f>'AUS Observed PC Deaths'!E66</f>
        <v>18</v>
      </c>
      <c r="F49" s="1">
        <f>'AUS Observed PC Deaths'!F66</f>
        <v>27</v>
      </c>
      <c r="G49" s="1">
        <f>'AUS Observed PC Deaths'!G66</f>
        <v>18</v>
      </c>
      <c r="H49" s="1">
        <f>'AUS Observed PC Deaths'!H66</f>
        <v>23</v>
      </c>
      <c r="I49" s="1">
        <f>'AUS Observed PC Deaths'!I66</f>
        <v>18</v>
      </c>
      <c r="J49" s="1">
        <f>'AUS Observed PC Deaths'!J66</f>
        <v>19</v>
      </c>
      <c r="K49" s="1">
        <f>'AUS Observed PC Deaths'!K66</f>
        <v>19</v>
      </c>
      <c r="L49" s="1">
        <f>'AUS Observed PC Deaths'!L66</f>
        <v>25</v>
      </c>
      <c r="M49" s="1">
        <f>'AUS Observed PC Deaths'!M66</f>
        <v>17</v>
      </c>
      <c r="N49" s="1">
        <f>'AUS Observed PC Deaths'!N66</f>
        <v>27</v>
      </c>
      <c r="O49" s="1">
        <f>(($N49/'AUS All Deaths'!$N66)+((($N49/'AUS All Deaths'!$N66)-('Sub group analyses'!$C49/'AUS All Deaths'!$C66))/COUNT($C$4:$N$4))*'Sub group analyses'!O$2)*'AUS Mortality Projections'!C63</f>
        <v>24.943149765730681</v>
      </c>
      <c r="P49" s="1">
        <f>(($N49/'AUS All Deaths'!$N66)+((($N49/'AUS All Deaths'!$N66)-('Sub group analyses'!$C49/'AUS All Deaths'!$C66))/COUNT($C$4:$N$4))*'Sub group analyses'!P$2)*'AUS Mortality Projections'!D63</f>
        <v>24.841341780530644</v>
      </c>
      <c r="Q49" s="1">
        <f>(($N49/'AUS All Deaths'!$N66)+((($N49/'AUS All Deaths'!$N66)-('Sub group analyses'!$C49/'AUS All Deaths'!$C66))/COUNT($C$4:$N$4))*'Sub group analyses'!Q$2)*'AUS Mortality Projections'!E63</f>
        <v>24.704803127304952</v>
      </c>
      <c r="R49" s="1">
        <f>(($N49/'AUS All Deaths'!$N66)+((($N49/'AUS All Deaths'!$N66)-('Sub group analyses'!$C49/'AUS All Deaths'!$C66))/COUNT($C$4:$N$4))*'Sub group analyses'!R$2)*'AUS Mortality Projections'!F63</f>
        <v>24.39041673699084</v>
      </c>
      <c r="S49" s="1">
        <f>(($N49/'AUS All Deaths'!$N66)+((($N49/'AUS All Deaths'!$N66)-('Sub group analyses'!$C49/'AUS All Deaths'!$C66))/COUNT($C$4:$N$4))*'Sub group analyses'!S$2)*'AUS Mortality Projections'!G63</f>
        <v>24.323675965336747</v>
      </c>
      <c r="T49" s="1">
        <f>(($N49/'AUS All Deaths'!$N66)+((($N49/'AUS All Deaths'!$N66)-('Sub group analyses'!$C49/'AUS All Deaths'!$C66))/COUNT($C$4:$N$4))*'Sub group analyses'!T$2)*'AUS Mortality Projections'!H63</f>
        <v>24.217777649715025</v>
      </c>
      <c r="U49" s="1">
        <f>(($N49/'AUS All Deaths'!$N66)+((($N49/'AUS All Deaths'!$N66)-('Sub group analyses'!$C49/'AUS All Deaths'!$C66))/COUNT($C$4:$N$4))*'Sub group analyses'!U$2)*'AUS Mortality Projections'!I63</f>
        <v>24.072886457743888</v>
      </c>
      <c r="V49" s="1">
        <f>(($N49/'AUS All Deaths'!$N66)+((($N49/'AUS All Deaths'!$N66)-('Sub group analyses'!$C49/'AUS All Deaths'!$C66))/COUNT($C$4:$N$4))*'Sub group analyses'!V$2)*'AUS Mortality Projections'!J63</f>
        <v>23.884609233523811</v>
      </c>
      <c r="W49" s="1">
        <f>(($N49/'AUS All Deaths'!$N66)+((($N49/'AUS All Deaths'!$N66)-('Sub group analyses'!$C49/'AUS All Deaths'!$C66))/COUNT($C$4:$N$4))*'Sub group analyses'!W$2)*'AUS Mortality Projections'!K63</f>
        <v>23.640280531670285</v>
      </c>
      <c r="X49" s="1">
        <f>(($N49/'AUS All Deaths'!$N66)+((($N49/'AUS All Deaths'!$N66)-('Sub group analyses'!$C49/'AUS All Deaths'!$C66))/COUNT($C$4:$N$4))*'Sub group analyses'!X$2)*'AUS Mortality Projections'!L63</f>
        <v>23.406921895717034</v>
      </c>
      <c r="Y49" s="1">
        <f>(($N49/'AUS All Deaths'!$N66)+((($N49/'AUS All Deaths'!$N66)-('Sub group analyses'!$C49/'AUS All Deaths'!$C66))/COUNT($C$4:$N$4))*'Sub group analyses'!Y$2)*'AUS Mortality Projections'!M63</f>
        <v>23.104794404737305</v>
      </c>
      <c r="Z49" s="1">
        <f>(($N49/'AUS All Deaths'!$N66)+((($N49/'AUS All Deaths'!$N66)-('Sub group analyses'!$C49/'AUS All Deaths'!$C66))/COUNT($C$4:$N$4))*'Sub group analyses'!Z$2)*'AUS Mortality Projections'!N63</f>
        <v>22.728918094937658</v>
      </c>
      <c r="AA49" s="1">
        <f>(($N49/'AUS All Deaths'!$N66)+((($N49/'AUS All Deaths'!$N66)-('Sub group analyses'!$C49/'AUS All Deaths'!$C66))/COUNT($C$4:$N$4))*'Sub group analyses'!AA$2)*'AUS Mortality Projections'!O63</f>
        <v>22.27159677589804</v>
      </c>
      <c r="AB49" s="1">
        <f>(($N49/'AUS All Deaths'!$N66)+((($N49/'AUS All Deaths'!$N66)-('Sub group analyses'!$C49/'AUS All Deaths'!$C66))/COUNT($C$4:$N$4))*'Sub group analyses'!AB$2)*'AUS Mortality Projections'!P63</f>
        <v>21.721303281991247</v>
      </c>
      <c r="AC49" s="1">
        <f>(($N49/'AUS All Deaths'!$N66)+((($N49/'AUS All Deaths'!$N66)-('Sub group analyses'!$C49/'AUS All Deaths'!$C66))/COUNT($C$4:$N$4))*'Sub group analyses'!AC$2)*'AUS Mortality Projections'!Q63</f>
        <v>21.097498156834302</v>
      </c>
      <c r="AD49" s="1">
        <f>(($N49/'AUS All Deaths'!$N66)+((($N49/'AUS All Deaths'!$N66)-('Sub group analyses'!$C49/'AUS All Deaths'!$C66))/COUNT($C$4:$N$4))*'Sub group analyses'!AD$2)*'AUS Mortality Projections'!R63</f>
        <v>20.370823333586891</v>
      </c>
      <c r="AE49" s="1">
        <f>(($N49/'AUS All Deaths'!$N66)+((($N49/'AUS All Deaths'!$N66)-('Sub group analyses'!$C49/'AUS All Deaths'!$C66))/COUNT($C$4:$N$4))*'Sub group analyses'!AE$2)*'AUS Mortality Projections'!S63</f>
        <v>19.534861090136545</v>
      </c>
      <c r="AF49" s="1">
        <f>(($N49/'AUS All Deaths'!$N66)+((($N49/'AUS All Deaths'!$N66)-('Sub group analyses'!$C49/'AUS All Deaths'!$C66))/COUNT($C$4:$N$4))*'Sub group analyses'!AF$2)*'AUS Mortality Projections'!T63</f>
        <v>18.590507724466033</v>
      </c>
      <c r="AG49" s="1">
        <f>(($N49/'AUS All Deaths'!$N66)+((($N49/'AUS All Deaths'!$N66)-('Sub group analyses'!$C49/'AUS All Deaths'!$C66))/COUNT($C$4:$N$4))*'Sub group analyses'!AG$2)*'AUS Mortality Projections'!U63</f>
        <v>17.53588744213064</v>
      </c>
      <c r="AH49" s="6">
        <f>(($N49/'AUS All Deaths'!$N66)+((($N49/'AUS All Deaths'!$N66)-('Sub group analyses'!$C49/'AUS All Deaths'!$C66))/COUNT($C$4:$N$4))*'Sub group analyses'!AH$2)*'AUS Mortality Projections'!V63</f>
        <v>16.369210634619737</v>
      </c>
    </row>
    <row r="50" spans="2:34" x14ac:dyDescent="0.3">
      <c r="B50" s="13" t="s">
        <v>66</v>
      </c>
      <c r="C50" s="1">
        <f>'AUS Observed PC Deaths'!C67</f>
        <v>173</v>
      </c>
      <c r="D50" s="1">
        <f>'AUS Observed PC Deaths'!D67</f>
        <v>168</v>
      </c>
      <c r="E50" s="1">
        <f>'AUS Observed PC Deaths'!E67</f>
        <v>169</v>
      </c>
      <c r="F50" s="1">
        <f>'AUS Observed PC Deaths'!F67</f>
        <v>180</v>
      </c>
      <c r="G50" s="1">
        <f>'AUS Observed PC Deaths'!G67</f>
        <v>172</v>
      </c>
      <c r="H50" s="1">
        <f>'AUS Observed PC Deaths'!H67</f>
        <v>156</v>
      </c>
      <c r="I50" s="1">
        <f>'AUS Observed PC Deaths'!I67</f>
        <v>175</v>
      </c>
      <c r="J50" s="1">
        <f>'AUS Observed PC Deaths'!J67</f>
        <v>165</v>
      </c>
      <c r="K50" s="1">
        <f>'AUS Observed PC Deaths'!K67</f>
        <v>161</v>
      </c>
      <c r="L50" s="1">
        <f>'AUS Observed PC Deaths'!L67</f>
        <v>155</v>
      </c>
      <c r="M50" s="1">
        <f>'AUS Observed PC Deaths'!M67</f>
        <v>155</v>
      </c>
      <c r="N50" s="1">
        <f>'AUS Observed PC Deaths'!N67</f>
        <v>177</v>
      </c>
      <c r="O50" s="1">
        <f>(($N50/'AUS All Deaths'!$N67)+((($N50/'AUS All Deaths'!$N67)-('Sub group analyses'!$C50/'AUS All Deaths'!$C67))/COUNT($C$4:$N$4))*'Sub group analyses'!O$2)*'AUS Mortality Projections'!C64</f>
        <v>163.47420055630741</v>
      </c>
      <c r="P50" s="1">
        <f>(($N50/'AUS All Deaths'!$N67)+((($N50/'AUS All Deaths'!$N67)-('Sub group analyses'!$C50/'AUS All Deaths'!$C67))/COUNT($C$4:$N$4))*'Sub group analyses'!P$2)*'AUS Mortality Projections'!D64</f>
        <v>162.88966599337354</v>
      </c>
      <c r="Q50" s="1">
        <f>(($N50/'AUS All Deaths'!$N67)+((($N50/'AUS All Deaths'!$N67)-('Sub group analyses'!$C50/'AUS All Deaths'!$C67))/COUNT($C$4:$N$4))*'Sub group analyses'!Q$2)*'AUS Mortality Projections'!E64</f>
        <v>162.2105334963187</v>
      </c>
      <c r="R50" s="1">
        <f>(($N50/'AUS All Deaths'!$N67)+((($N50/'AUS All Deaths'!$N67)-('Sub group analyses'!$C50/'AUS All Deaths'!$C67))/COUNT($C$4:$N$4))*'Sub group analyses'!R$2)*'AUS Mortality Projections'!F64</f>
        <v>160.50361421068874</v>
      </c>
      <c r="S50" s="1">
        <f>(($N50/'AUS All Deaths'!$N67)+((($N50/'AUS All Deaths'!$N67)-('Sub group analyses'!$C50/'AUS All Deaths'!$C67))/COUNT($C$4:$N$4))*'Sub group analyses'!S$2)*'AUS Mortality Projections'!G64</f>
        <v>160.57796684873225</v>
      </c>
      <c r="T50" s="1">
        <f>(($N50/'AUS All Deaths'!$N67)+((($N50/'AUS All Deaths'!$N67)-('Sub group analyses'!$C50/'AUS All Deaths'!$C67))/COUNT($C$4:$N$4))*'Sub group analyses'!T$2)*'AUS Mortality Projections'!H64</f>
        <v>160.56278740330978</v>
      </c>
      <c r="U50" s="1">
        <f>(($N50/'AUS All Deaths'!$N67)+((($N50/'AUS All Deaths'!$N67)-('Sub group analyses'!$C50/'AUS All Deaths'!$C67))/COUNT($C$4:$N$4))*'Sub group analyses'!U$2)*'AUS Mortality Projections'!I64</f>
        <v>160.47259548984391</v>
      </c>
      <c r="V50" s="1">
        <f>(($N50/'AUS All Deaths'!$N67)+((($N50/'AUS All Deaths'!$N67)-('Sub group analyses'!$C50/'AUS All Deaths'!$C67))/COUNT($C$4:$N$4))*'Sub group analyses'!V$2)*'AUS Mortality Projections'!J64</f>
        <v>160.29275013559132</v>
      </c>
      <c r="W50" s="1">
        <f>(($N50/'AUS All Deaths'!$N67)+((($N50/'AUS All Deaths'!$N67)-('Sub group analyses'!$C50/'AUS All Deaths'!$C67))/COUNT($C$4:$N$4))*'Sub group analyses'!W$2)*'AUS Mortality Projections'!K64</f>
        <v>159.95347425507853</v>
      </c>
      <c r="X50" s="1">
        <f>(($N50/'AUS All Deaths'!$N67)+((($N50/'AUS All Deaths'!$N67)-('Sub group analyses'!$C50/'AUS All Deaths'!$C67))/COUNT($C$4:$N$4))*'Sub group analyses'!X$2)*'AUS Mortality Projections'!L64</f>
        <v>159.92810763046401</v>
      </c>
      <c r="Y50" s="1">
        <f>(($N50/'AUS All Deaths'!$N67)+((($N50/'AUS All Deaths'!$N67)-('Sub group analyses'!$C50/'AUS All Deaths'!$C67))/COUNT($C$4:$N$4))*'Sub group analyses'!Y$2)*'AUS Mortality Projections'!M64</f>
        <v>159.6985122233348</v>
      </c>
      <c r="Z50" s="1">
        <f>(($N50/'AUS All Deaths'!$N67)+((($N50/'AUS All Deaths'!$N67)-('Sub group analyses'!$C50/'AUS All Deaths'!$C67))/COUNT($C$4:$N$4))*'Sub group analyses'!Z$2)*'AUS Mortality Projections'!N64</f>
        <v>159.24844874596926</v>
      </c>
      <c r="AA50" s="1">
        <f>(($N50/'AUS All Deaths'!$N67)+((($N50/'AUS All Deaths'!$N67)-('Sub group analyses'!$C50/'AUS All Deaths'!$C67))/COUNT($C$4:$N$4))*'Sub group analyses'!AA$2)*'AUS Mortality Projections'!O64</f>
        <v>158.54236630792315</v>
      </c>
      <c r="AB50" s="1">
        <f>(($N50/'AUS All Deaths'!$N67)+((($N50/'AUS All Deaths'!$N67)-('Sub group analyses'!$C50/'AUS All Deaths'!$C67))/COUNT($C$4:$N$4))*'Sub group analyses'!AB$2)*'AUS Mortality Projections'!P64</f>
        <v>157.51530537720967</v>
      </c>
      <c r="AC50" s="1">
        <f>(($N50/'AUS All Deaths'!$N67)+((($N50/'AUS All Deaths'!$N67)-('Sub group analyses'!$C50/'AUS All Deaths'!$C67))/COUNT($C$4:$N$4))*'Sub group analyses'!AC$2)*'AUS Mortality Projections'!Q64</f>
        <v>156.32690810359733</v>
      </c>
      <c r="AD50" s="1">
        <f>(($N50/'AUS All Deaths'!$N67)+((($N50/'AUS All Deaths'!$N67)-('Sub group analyses'!$C50/'AUS All Deaths'!$C67))/COUNT($C$4:$N$4))*'Sub group analyses'!AD$2)*'AUS Mortality Projections'!R64</f>
        <v>154.78170924134653</v>
      </c>
      <c r="AE50" s="1">
        <f>(($N50/'AUS All Deaths'!$N67)+((($N50/'AUS All Deaths'!$N67)-('Sub group analyses'!$C50/'AUS All Deaths'!$C67))/COUNT($C$4:$N$4))*'Sub group analyses'!AE$2)*'AUS Mortality Projections'!S64</f>
        <v>152.84335159106828</v>
      </c>
      <c r="AF50" s="1">
        <f>(($N50/'AUS All Deaths'!$N67)+((($N50/'AUS All Deaths'!$N67)-('Sub group analyses'!$C50/'AUS All Deaths'!$C67))/COUNT($C$4:$N$4))*'Sub group analyses'!AF$2)*'AUS Mortality Projections'!T64</f>
        <v>150.52835840958295</v>
      </c>
      <c r="AG50" s="1">
        <f>(($N50/'AUS All Deaths'!$N67)+((($N50/'AUS All Deaths'!$N67)-('Sub group analyses'!$C50/'AUS All Deaths'!$C67))/COUNT($C$4:$N$4))*'Sub group analyses'!AG$2)*'AUS Mortality Projections'!U64</f>
        <v>147.82993577108576</v>
      </c>
      <c r="AH50" s="6">
        <f>(($N50/'AUS All Deaths'!$N67)+((($N50/'AUS All Deaths'!$N67)-('Sub group analyses'!$C50/'AUS All Deaths'!$C67))/COUNT($C$4:$N$4))*'Sub group analyses'!AH$2)*'AUS Mortality Projections'!V64</f>
        <v>144.73786241975412</v>
      </c>
    </row>
    <row r="51" spans="2:34" x14ac:dyDescent="0.3">
      <c r="B51" s="13" t="s">
        <v>67</v>
      </c>
      <c r="C51" s="1">
        <f>'AUS Observed PC Deaths'!C68</f>
        <v>153</v>
      </c>
      <c r="D51" s="1">
        <f>'AUS Observed PC Deaths'!D68</f>
        <v>165</v>
      </c>
      <c r="E51" s="1">
        <f>'AUS Observed PC Deaths'!E68</f>
        <v>187</v>
      </c>
      <c r="F51" s="1">
        <f>'AUS Observed PC Deaths'!F68</f>
        <v>168</v>
      </c>
      <c r="G51" s="1">
        <f>'AUS Observed PC Deaths'!G68</f>
        <v>161</v>
      </c>
      <c r="H51" s="1">
        <f>'AUS Observed PC Deaths'!H68</f>
        <v>174</v>
      </c>
      <c r="I51" s="1">
        <f>'AUS Observed PC Deaths'!I68</f>
        <v>194</v>
      </c>
      <c r="J51" s="1">
        <f>'AUS Observed PC Deaths'!J68</f>
        <v>173</v>
      </c>
      <c r="K51" s="1">
        <f>'AUS Observed PC Deaths'!K68</f>
        <v>164</v>
      </c>
      <c r="L51" s="1">
        <f>'AUS Observed PC Deaths'!L68</f>
        <v>175</v>
      </c>
      <c r="M51" s="1">
        <f>'AUS Observed PC Deaths'!M68</f>
        <v>192</v>
      </c>
      <c r="N51" s="1">
        <f>'AUS Observed PC Deaths'!N68</f>
        <v>178</v>
      </c>
      <c r="O51" s="1">
        <f>(($N51/'AUS All Deaths'!$N68)+((($N51/'AUS All Deaths'!$N68)-('Sub group analyses'!$C51/'AUS All Deaths'!$C68))/COUNT($C$4:$N$4))*'Sub group analyses'!O$2)*'AUS Mortality Projections'!C65</f>
        <v>166.82702916029467</v>
      </c>
      <c r="P51" s="1">
        <f>(($N51/'AUS All Deaths'!$N68)+((($N51/'AUS All Deaths'!$N68)-('Sub group analyses'!$C51/'AUS All Deaths'!$C68))/COUNT($C$4:$N$4))*'Sub group analyses'!P$2)*'AUS Mortality Projections'!D65</f>
        <v>168.77300299911815</v>
      </c>
      <c r="Q51" s="1">
        <f>(($N51/'AUS All Deaths'!$N68)+((($N51/'AUS All Deaths'!$N68)-('Sub group analyses'!$C51/'AUS All Deaths'!$C68))/COUNT($C$4:$N$4))*'Sub group analyses'!Q$2)*'AUS Mortality Projections'!E65</f>
        <v>170.7317778229795</v>
      </c>
      <c r="R51" s="1">
        <f>(($N51/'AUS All Deaths'!$N68)+((($N51/'AUS All Deaths'!$N68)-('Sub group analyses'!$C51/'AUS All Deaths'!$C68))/COUNT($C$4:$N$4))*'Sub group analyses'!R$2)*'AUS Mortality Projections'!F65</f>
        <v>171.70871525524598</v>
      </c>
      <c r="S51" s="1">
        <f>(($N51/'AUS All Deaths'!$N68)+((($N51/'AUS All Deaths'!$N68)-('Sub group analyses'!$C51/'AUS All Deaths'!$C68))/COUNT($C$4:$N$4))*'Sub group analyses'!S$2)*'AUS Mortality Projections'!G65</f>
        <v>174.71322537215644</v>
      </c>
      <c r="T51" s="1">
        <f>(($N51/'AUS All Deaths'!$N68)+((($N51/'AUS All Deaths'!$N68)-('Sub group analyses'!$C51/'AUS All Deaths'!$C68))/COUNT($C$4:$N$4))*'Sub group analyses'!T$2)*'AUS Mortality Projections'!H65</f>
        <v>177.78371709360076</v>
      </c>
      <c r="U51" s="1">
        <f>(($N51/'AUS All Deaths'!$N68)+((($N51/'AUS All Deaths'!$N68)-('Sub group analyses'!$C51/'AUS All Deaths'!$C68))/COUNT($C$4:$N$4))*'Sub group analyses'!U$2)*'AUS Mortality Projections'!I65</f>
        <v>180.94486862410412</v>
      </c>
      <c r="V51" s="1">
        <f>(($N51/'AUS All Deaths'!$N68)+((($N51/'AUS All Deaths'!$N68)-('Sub group analyses'!$C51/'AUS All Deaths'!$C68))/COUNT($C$4:$N$4))*'Sub group analyses'!V$2)*'AUS Mortality Projections'!J65</f>
        <v>184.19003208865533</v>
      </c>
      <c r="W51" s="1">
        <f>(($N51/'AUS All Deaths'!$N68)+((($N51/'AUS All Deaths'!$N68)-('Sub group analyses'!$C51/'AUS All Deaths'!$C68))/COUNT($C$4:$N$4))*'Sub group analyses'!W$2)*'AUS Mortality Projections'!K65</f>
        <v>187.44779294005195</v>
      </c>
      <c r="X51" s="1">
        <f>(($N51/'AUS All Deaths'!$N68)+((($N51/'AUS All Deaths'!$N68)-('Sub group analyses'!$C51/'AUS All Deaths'!$C68))/COUNT($C$4:$N$4))*'Sub group analyses'!X$2)*'AUS Mortality Projections'!L65</f>
        <v>191.29083984018874</v>
      </c>
      <c r="Y51" s="1">
        <f>(($N51/'AUS All Deaths'!$N68)+((($N51/'AUS All Deaths'!$N68)-('Sub group analyses'!$C51/'AUS All Deaths'!$C68))/COUNT($C$4:$N$4))*'Sub group analyses'!Y$2)*'AUS Mortality Projections'!M65</f>
        <v>195.12996542619729</v>
      </c>
      <c r="Z51" s="1">
        <f>(($N51/'AUS All Deaths'!$N68)+((($N51/'AUS All Deaths'!$N68)-('Sub group analyses'!$C51/'AUS All Deaths'!$C68))/COUNT($C$4:$N$4))*'Sub group analyses'!Z$2)*'AUS Mortality Projections'!N65</f>
        <v>198.9518144851306</v>
      </c>
      <c r="AA51" s="1">
        <f>(($N51/'AUS All Deaths'!$N68)+((($N51/'AUS All Deaths'!$N68)-('Sub group analyses'!$C51/'AUS All Deaths'!$C68))/COUNT($C$4:$N$4))*'Sub group analyses'!AA$2)*'AUS Mortality Projections'!O65</f>
        <v>202.71731609217198</v>
      </c>
      <c r="AB51" s="1">
        <f>(($N51/'AUS All Deaths'!$N68)+((($N51/'AUS All Deaths'!$N68)-('Sub group analyses'!$C51/'AUS All Deaths'!$C68))/COUNT($C$4:$N$4))*'Sub group analyses'!AB$2)*'AUS Mortality Projections'!P65</f>
        <v>206.34524528743054</v>
      </c>
      <c r="AC51" s="1">
        <f>(($N51/'AUS All Deaths'!$N68)+((($N51/'AUS All Deaths'!$N68)-('Sub group analyses'!$C51/'AUS All Deaths'!$C68))/COUNT($C$4:$N$4))*'Sub group analyses'!AC$2)*'AUS Mortality Projections'!Q65</f>
        <v>210.04791519850977</v>
      </c>
      <c r="AD51" s="1">
        <f>(($N51/'AUS All Deaths'!$N68)+((($N51/'AUS All Deaths'!$N68)-('Sub group analyses'!$C51/'AUS All Deaths'!$C68))/COUNT($C$4:$N$4))*'Sub group analyses'!AD$2)*'AUS Mortality Projections'!R65</f>
        <v>213.57035507828681</v>
      </c>
      <c r="AE51" s="1">
        <f>(($N51/'AUS All Deaths'!$N68)+((($N51/'AUS All Deaths'!$N68)-('Sub group analyses'!$C51/'AUS All Deaths'!$C68))/COUNT($C$4:$N$4))*'Sub group analyses'!AE$2)*'AUS Mortality Projections'!S65</f>
        <v>216.85507725280218</v>
      </c>
      <c r="AF51" s="1">
        <f>(($N51/'AUS All Deaths'!$N68)+((($N51/'AUS All Deaths'!$N68)-('Sub group analyses'!$C51/'AUS All Deaths'!$C68))/COUNT($C$4:$N$4))*'Sub group analyses'!AF$2)*'AUS Mortality Projections'!T65</f>
        <v>219.91468701444913</v>
      </c>
      <c r="AG51" s="1">
        <f>(($N51/'AUS All Deaths'!$N68)+((($N51/'AUS All Deaths'!$N68)-('Sub group analyses'!$C51/'AUS All Deaths'!$C68))/COUNT($C$4:$N$4))*'Sub group analyses'!AG$2)*'AUS Mortality Projections'!U65</f>
        <v>222.72765551770885</v>
      </c>
      <c r="AH51" s="6">
        <f>(($N51/'AUS All Deaths'!$N68)+((($N51/'AUS All Deaths'!$N68)-('Sub group analyses'!$C51/'AUS All Deaths'!$C68))/COUNT($C$4:$N$4))*'Sub group analyses'!AH$2)*'AUS Mortality Projections'!V65</f>
        <v>225.26370347485405</v>
      </c>
    </row>
    <row r="52" spans="2:34" x14ac:dyDescent="0.3">
      <c r="B52" s="13" t="s">
        <v>68</v>
      </c>
      <c r="C52" s="1">
        <f>'AUS Observed PC Deaths'!C69</f>
        <v>191</v>
      </c>
      <c r="D52" s="1">
        <f>'AUS Observed PC Deaths'!D69</f>
        <v>192</v>
      </c>
      <c r="E52" s="1">
        <f>'AUS Observed PC Deaths'!E69</f>
        <v>188</v>
      </c>
      <c r="F52" s="1">
        <f>'AUS Observed PC Deaths'!F69</f>
        <v>180</v>
      </c>
      <c r="G52" s="1">
        <f>'AUS Observed PC Deaths'!G69</f>
        <v>194</v>
      </c>
      <c r="H52" s="1">
        <f>'AUS Observed PC Deaths'!H69</f>
        <v>173</v>
      </c>
      <c r="I52" s="1">
        <f>'AUS Observed PC Deaths'!I69</f>
        <v>201</v>
      </c>
      <c r="J52" s="1">
        <f>'AUS Observed PC Deaths'!J69</f>
        <v>184</v>
      </c>
      <c r="K52" s="1">
        <f>'AUS Observed PC Deaths'!K69</f>
        <v>204</v>
      </c>
      <c r="L52" s="1">
        <f>'AUS Observed PC Deaths'!L69</f>
        <v>205</v>
      </c>
      <c r="M52" s="1">
        <f>'AUS Observed PC Deaths'!M69</f>
        <v>195</v>
      </c>
      <c r="N52" s="1">
        <f>'AUS Observed PC Deaths'!N69</f>
        <v>210</v>
      </c>
      <c r="O52" s="1">
        <f>(($N52/'AUS All Deaths'!$N69)+((($N52/'AUS All Deaths'!$N69)-('Sub group analyses'!$C52/'AUS All Deaths'!$C69))/COUNT($C$4:$N$4))*'Sub group analyses'!O$2)*'AUS Mortality Projections'!C66</f>
        <v>195.7589915480101</v>
      </c>
      <c r="P52" s="1">
        <f>(($N52/'AUS All Deaths'!$N69)+((($N52/'AUS All Deaths'!$N69)-('Sub group analyses'!$C52/'AUS All Deaths'!$C69))/COUNT($C$4:$N$4))*'Sub group analyses'!P$2)*'AUS Mortality Projections'!D66</f>
        <v>196.96441962106377</v>
      </c>
      <c r="Q52" s="1">
        <f>(($N52/'AUS All Deaths'!$N69)+((($N52/'AUS All Deaths'!$N69)-('Sub group analyses'!$C52/'AUS All Deaths'!$C69))/COUNT($C$4:$N$4))*'Sub group analyses'!Q$2)*'AUS Mortality Projections'!E66</f>
        <v>198.15346529145378</v>
      </c>
      <c r="R52" s="1">
        <f>(($N52/'AUS All Deaths'!$N69)+((($N52/'AUS All Deaths'!$N69)-('Sub group analyses'!$C52/'AUS All Deaths'!$C69))/COUNT($C$4:$N$4))*'Sub group analyses'!R$2)*'AUS Mortality Projections'!F66</f>
        <v>198.17764610735045</v>
      </c>
      <c r="S52" s="1">
        <f>(($N52/'AUS All Deaths'!$N69)+((($N52/'AUS All Deaths'!$N69)-('Sub group analyses'!$C52/'AUS All Deaths'!$C69))/COUNT($C$4:$N$4))*'Sub group analyses'!S$2)*'AUS Mortality Projections'!G66</f>
        <v>200.50958128016316</v>
      </c>
      <c r="T52" s="1">
        <f>(($N52/'AUS All Deaths'!$N69)+((($N52/'AUS All Deaths'!$N69)-('Sub group analyses'!$C52/'AUS All Deaths'!$C69))/COUNT($C$4:$N$4))*'Sub group analyses'!T$2)*'AUS Mortality Projections'!H66</f>
        <v>202.87093737216617</v>
      </c>
      <c r="U52" s="1">
        <f>(($N52/'AUS All Deaths'!$N69)+((($N52/'AUS All Deaths'!$N69)-('Sub group analyses'!$C52/'AUS All Deaths'!$C69))/COUNT($C$4:$N$4))*'Sub group analyses'!U$2)*'AUS Mortality Projections'!I66</f>
        <v>205.28800706221807</v>
      </c>
      <c r="V52" s="1">
        <f>(($N52/'AUS All Deaths'!$N69)+((($N52/'AUS All Deaths'!$N69)-('Sub group analyses'!$C52/'AUS All Deaths'!$C69))/COUNT($C$4:$N$4))*'Sub group analyses'!V$2)*'AUS Mortality Projections'!J66</f>
        <v>207.75107682089151</v>
      </c>
      <c r="W52" s="1">
        <f>(($N52/'AUS All Deaths'!$N69)+((($N52/'AUS All Deaths'!$N69)-('Sub group analyses'!$C52/'AUS All Deaths'!$C69))/COUNT($C$4:$N$4))*'Sub group analyses'!W$2)*'AUS Mortality Projections'!K66</f>
        <v>210.1779637892266</v>
      </c>
      <c r="X52" s="1">
        <f>(($N52/'AUS All Deaths'!$N69)+((($N52/'AUS All Deaths'!$N69)-('Sub group analyses'!$C52/'AUS All Deaths'!$C69))/COUNT($C$4:$N$4))*'Sub group analyses'!X$2)*'AUS Mortality Projections'!L66</f>
        <v>213.20626850980366</v>
      </c>
      <c r="Y52" s="1">
        <f>(($N52/'AUS All Deaths'!$N69)+((($N52/'AUS All Deaths'!$N69)-('Sub group analyses'!$C52/'AUS All Deaths'!$C69))/COUNT($C$4:$N$4))*'Sub group analyses'!Y$2)*'AUS Mortality Projections'!M66</f>
        <v>216.17097058684826</v>
      </c>
      <c r="Z52" s="1">
        <f>(($N52/'AUS All Deaths'!$N69)+((($N52/'AUS All Deaths'!$N69)-('Sub group analyses'!$C52/'AUS All Deaths'!$C69))/COUNT($C$4:$N$4))*'Sub group analyses'!Z$2)*'AUS Mortality Projections'!N66</f>
        <v>219.05691700105078</v>
      </c>
      <c r="AA52" s="1">
        <f>(($N52/'AUS All Deaths'!$N69)+((($N52/'AUS All Deaths'!$N69)-('Sub group analyses'!$C52/'AUS All Deaths'!$C69))/COUNT($C$4:$N$4))*'Sub group analyses'!AA$2)*'AUS Mortality Projections'!O66</f>
        <v>221.82117485420201</v>
      </c>
      <c r="AB52" s="1">
        <f>(($N52/'AUS All Deaths'!$N69)+((($N52/'AUS All Deaths'!$N69)-('Sub group analyses'!$C52/'AUS All Deaths'!$C69))/COUNT($C$4:$N$4))*'Sub group analyses'!AB$2)*'AUS Mortality Projections'!P66</f>
        <v>224.37604375164699</v>
      </c>
      <c r="AC52" s="1">
        <f>(($N52/'AUS All Deaths'!$N69)+((($N52/'AUS All Deaths'!$N69)-('Sub group analyses'!$C52/'AUS All Deaths'!$C69))/COUNT($C$4:$N$4))*'Sub group analyses'!AC$2)*'AUS Mortality Projections'!Q66</f>
        <v>226.95323564020362</v>
      </c>
      <c r="AD52" s="1">
        <f>(($N52/'AUS All Deaths'!$N69)+((($N52/'AUS All Deaths'!$N69)-('Sub group analyses'!$C52/'AUS All Deaths'!$C69))/COUNT($C$4:$N$4))*'Sub group analyses'!AD$2)*'AUS Mortality Projections'!R66</f>
        <v>229.27694765706778</v>
      </c>
      <c r="AE52" s="1">
        <f>(($N52/'AUS All Deaths'!$N69)+((($N52/'AUS All Deaths'!$N69)-('Sub group analyses'!$C52/'AUS All Deaths'!$C69))/COUNT($C$4:$N$4))*'Sub group analyses'!AE$2)*'AUS Mortality Projections'!S66</f>
        <v>231.28910107761331</v>
      </c>
      <c r="AF52" s="1">
        <f>(($N52/'AUS All Deaths'!$N69)+((($N52/'AUS All Deaths'!$N69)-('Sub group analyses'!$C52/'AUS All Deaths'!$C69))/COUNT($C$4:$N$4))*'Sub group analyses'!AF$2)*'AUS Mortality Projections'!T66</f>
        <v>233.00753842336965</v>
      </c>
      <c r="AG52" s="1">
        <f>(($N52/'AUS All Deaths'!$N69)+((($N52/'AUS All Deaths'!$N69)-('Sub group analyses'!$C52/'AUS All Deaths'!$C69))/COUNT($C$4:$N$4))*'Sub group analyses'!AG$2)*'AUS Mortality Projections'!U66</f>
        <v>234.4138759950979</v>
      </c>
      <c r="AH52" s="6">
        <f>(($N52/'AUS All Deaths'!$N69)+((($N52/'AUS All Deaths'!$N69)-('Sub group analyses'!$C52/'AUS All Deaths'!$C69))/COUNT($C$4:$N$4))*'Sub group analyses'!AH$2)*'AUS Mortality Projections'!V66</f>
        <v>235.48124785425594</v>
      </c>
    </row>
    <row r="53" spans="2:34" x14ac:dyDescent="0.3">
      <c r="B53" s="13" t="s">
        <v>69</v>
      </c>
      <c r="C53" s="1">
        <f>'AUS Observed PC Deaths'!C70</f>
        <v>102</v>
      </c>
      <c r="D53" s="1">
        <f>'AUS Observed PC Deaths'!D70</f>
        <v>138</v>
      </c>
      <c r="E53" s="1">
        <f>'AUS Observed PC Deaths'!E70</f>
        <v>119</v>
      </c>
      <c r="F53" s="1">
        <f>'AUS Observed PC Deaths'!F70</f>
        <v>134</v>
      </c>
      <c r="G53" s="1">
        <f>'AUS Observed PC Deaths'!G70</f>
        <v>150</v>
      </c>
      <c r="H53" s="1">
        <f>'AUS Observed PC Deaths'!H70</f>
        <v>151</v>
      </c>
      <c r="I53" s="1">
        <f>'AUS Observed PC Deaths'!I70</f>
        <v>162</v>
      </c>
      <c r="J53" s="1">
        <f>'AUS Observed PC Deaths'!J70</f>
        <v>152</v>
      </c>
      <c r="K53" s="1">
        <f>'AUS Observed PC Deaths'!K70</f>
        <v>159</v>
      </c>
      <c r="L53" s="1">
        <f>'AUS Observed PC Deaths'!L70</f>
        <v>174</v>
      </c>
      <c r="M53" s="1">
        <f>'AUS Observed PC Deaths'!M70</f>
        <v>174</v>
      </c>
      <c r="N53" s="1">
        <f>'AUS Observed PC Deaths'!N70</f>
        <v>143</v>
      </c>
      <c r="O53" s="1">
        <f>(($N53/'AUS All Deaths'!$N70)+((($N53/'AUS All Deaths'!$N70)-('Sub group analyses'!$C53/'AUS All Deaths'!$C70))/COUNT($C$4:$N$4))*'Sub group analyses'!O$2)*'AUS Mortality Projections'!C67</f>
        <v>136.17543813376898</v>
      </c>
      <c r="P53" s="1">
        <f>(($N53/'AUS All Deaths'!$N70)+((($N53/'AUS All Deaths'!$N70)-('Sub group analyses'!$C53/'AUS All Deaths'!$C70))/COUNT($C$4:$N$4))*'Sub group analyses'!P$2)*'AUS Mortality Projections'!D67</f>
        <v>139.95447038974314</v>
      </c>
      <c r="Q53" s="1">
        <f>(($N53/'AUS All Deaths'!$N70)+((($N53/'AUS All Deaths'!$N70)-('Sub group analyses'!$C53/'AUS All Deaths'!$C70))/COUNT($C$4:$N$4))*'Sub group analyses'!Q$2)*'AUS Mortality Projections'!E67</f>
        <v>143.809135054525</v>
      </c>
      <c r="R53" s="1">
        <f>(($N53/'AUS All Deaths'!$N70)+((($N53/'AUS All Deaths'!$N70)-('Sub group analyses'!$C53/'AUS All Deaths'!$C70))/COUNT($C$4:$N$4))*'Sub group analyses'!R$2)*'AUS Mortality Projections'!F67</f>
        <v>146.88970692668343</v>
      </c>
      <c r="S53" s="1">
        <f>(($N53/'AUS All Deaths'!$N70)+((($N53/'AUS All Deaths'!$N70)-('Sub group analyses'!$C53/'AUS All Deaths'!$C70))/COUNT($C$4:$N$4))*'Sub group analyses'!S$2)*'AUS Mortality Projections'!G67</f>
        <v>151.77211197451496</v>
      </c>
      <c r="T53" s="1">
        <f>(($N53/'AUS All Deaths'!$N70)+((($N53/'AUS All Deaths'!$N70)-('Sub group analyses'!$C53/'AUS All Deaths'!$C70))/COUNT($C$4:$N$4))*'Sub group analyses'!T$2)*'AUS Mortality Projections'!H67</f>
        <v>156.8076354274358</v>
      </c>
      <c r="U53" s="1">
        <f>(($N53/'AUS All Deaths'!$N70)+((($N53/'AUS All Deaths'!$N70)-('Sub group analyses'!$C53/'AUS All Deaths'!$C70))/COUNT($C$4:$N$4))*'Sub group analyses'!U$2)*'AUS Mortality Projections'!I67</f>
        <v>162.02197624673673</v>
      </c>
      <c r="V53" s="1">
        <f>(($N53/'AUS All Deaths'!$N70)+((($N53/'AUS All Deaths'!$N70)-('Sub group analyses'!$C53/'AUS All Deaths'!$C70))/COUNT($C$4:$N$4))*'Sub group analyses'!V$2)*'AUS Mortality Projections'!J67</f>
        <v>167.41374169969382</v>
      </c>
      <c r="W53" s="1">
        <f>(($N53/'AUS All Deaths'!$N70)+((($N53/'AUS All Deaths'!$N70)-('Sub group analyses'!$C53/'AUS All Deaths'!$C70))/COUNT($C$4:$N$4))*'Sub group analyses'!W$2)*'AUS Mortality Projections'!K67</f>
        <v>172.92149322715375</v>
      </c>
      <c r="X53" s="1">
        <f>(($N53/'AUS All Deaths'!$N70)+((($N53/'AUS All Deaths'!$N70)-('Sub group analyses'!$C53/'AUS All Deaths'!$C70))/COUNT($C$4:$N$4))*'Sub group analyses'!X$2)*'AUS Mortality Projections'!L67</f>
        <v>179.08294351690373</v>
      </c>
      <c r="Y53" s="1">
        <f>(($N53/'AUS All Deaths'!$N70)+((($N53/'AUS All Deaths'!$N70)-('Sub group analyses'!$C53/'AUS All Deaths'!$C70))/COUNT($C$4:$N$4))*'Sub group analyses'!Y$2)*'AUS Mortality Projections'!M67</f>
        <v>185.36362448828035</v>
      </c>
      <c r="Z53" s="1">
        <f>(($N53/'AUS All Deaths'!$N70)+((($N53/'AUS All Deaths'!$N70)-('Sub group analyses'!$C53/'AUS All Deaths'!$C70))/COUNT($C$4:$N$4))*'Sub group analyses'!Z$2)*'AUS Mortality Projections'!N67</f>
        <v>191.75175392539242</v>
      </c>
      <c r="AA53" s="1">
        <f>(($N53/'AUS All Deaths'!$N70)+((($N53/'AUS All Deaths'!$N70)-('Sub group analyses'!$C53/'AUS All Deaths'!$C70))/COUNT($C$4:$N$4))*'Sub group analyses'!AA$2)*'AUS Mortality Projections'!O67</f>
        <v>198.20967688566861</v>
      </c>
      <c r="AB53" s="1">
        <f>(($N53/'AUS All Deaths'!$N70)+((($N53/'AUS All Deaths'!$N70)-('Sub group analyses'!$C53/'AUS All Deaths'!$C70))/COUNT($C$4:$N$4))*'Sub group analyses'!AB$2)*'AUS Mortality Projections'!P67</f>
        <v>204.65574341282908</v>
      </c>
      <c r="AC53" s="1">
        <f>(($N53/'AUS All Deaths'!$N70)+((($N53/'AUS All Deaths'!$N70)-('Sub group analyses'!$C53/'AUS All Deaths'!$C70))/COUNT($C$4:$N$4))*'Sub group analyses'!AC$2)*'AUS Mortality Projections'!Q67</f>
        <v>211.29898190567368</v>
      </c>
      <c r="AD53" s="1">
        <f>(($N53/'AUS All Deaths'!$N70)+((($N53/'AUS All Deaths'!$N70)-('Sub group analyses'!$C53/'AUS All Deaths'!$C70))/COUNT($C$4:$N$4))*'Sub group analyses'!AD$2)*'AUS Mortality Projections'!R67</f>
        <v>217.88373311974934</v>
      </c>
      <c r="AE53" s="1">
        <f>(($N53/'AUS All Deaths'!$N70)+((($N53/'AUS All Deaths'!$N70)-('Sub group analyses'!$C53/'AUS All Deaths'!$C70))/COUNT($C$4:$N$4))*'Sub group analyses'!AE$2)*'AUS Mortality Projections'!S67</f>
        <v>224.3440811065791</v>
      </c>
      <c r="AF53" s="1">
        <f>(($N53/'AUS All Deaths'!$N70)+((($N53/'AUS All Deaths'!$N70)-('Sub group analyses'!$C53/'AUS All Deaths'!$C70))/COUNT($C$4:$N$4))*'Sub group analyses'!AF$2)*'AUS Mortality Projections'!T67</f>
        <v>230.68422923903179</v>
      </c>
      <c r="AG53" s="1">
        <f>(($N53/'AUS All Deaths'!$N70)+((($N53/'AUS All Deaths'!$N70)-('Sub group analyses'!$C53/'AUS All Deaths'!$C70))/COUNT($C$4:$N$4))*'Sub group analyses'!AG$2)*'AUS Mortality Projections'!U67</f>
        <v>236.87268946108048</v>
      </c>
      <c r="AH53" s="6">
        <f>(($N53/'AUS All Deaths'!$N70)+((($N53/'AUS All Deaths'!$N70)-('Sub group analyses'!$C53/'AUS All Deaths'!$C70))/COUNT($C$4:$N$4))*'Sub group analyses'!AH$2)*'AUS Mortality Projections'!V67</f>
        <v>242.86716185314936</v>
      </c>
    </row>
    <row r="54" spans="2:34" x14ac:dyDescent="0.3">
      <c r="B54" s="13"/>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6"/>
    </row>
    <row r="55" spans="2:34" x14ac:dyDescent="0.3">
      <c r="B55" s="19" t="s">
        <v>38</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6"/>
    </row>
    <row r="56" spans="2:34" x14ac:dyDescent="0.3">
      <c r="B56" s="13" t="s">
        <v>70</v>
      </c>
      <c r="C56" s="1">
        <f>'AUS Observed PC Deaths'!C73</f>
        <v>26</v>
      </c>
      <c r="D56" s="1">
        <f>'AUS Observed PC Deaths'!D73</f>
        <v>22</v>
      </c>
      <c r="E56" s="1">
        <f>'AUS Observed PC Deaths'!E73</f>
        <v>24</v>
      </c>
      <c r="F56" s="1">
        <f>'AUS Observed PC Deaths'!F73</f>
        <v>22</v>
      </c>
      <c r="G56" s="1">
        <f>'AUS Observed PC Deaths'!G73</f>
        <v>24</v>
      </c>
      <c r="H56" s="1">
        <f>'AUS Observed PC Deaths'!H73</f>
        <v>28</v>
      </c>
      <c r="I56" s="1">
        <f>'AUS Observed PC Deaths'!I73</f>
        <v>15</v>
      </c>
      <c r="J56" s="1">
        <f>'AUS Observed PC Deaths'!J73</f>
        <v>16</v>
      </c>
      <c r="K56" s="1">
        <f>'AUS Observed PC Deaths'!K73</f>
        <v>17</v>
      </c>
      <c r="L56" s="1">
        <f>'AUS Observed PC Deaths'!L73</f>
        <v>24</v>
      </c>
      <c r="M56" s="1">
        <f>'AUS Observed PC Deaths'!M73</f>
        <v>10</v>
      </c>
      <c r="N56" s="1">
        <f>'AUS Observed PC Deaths'!N73</f>
        <v>32</v>
      </c>
      <c r="O56" s="1">
        <f>(($N56/'AUS All Deaths'!$N73)+((($N56/'AUS All Deaths'!$N73)-('Sub group analyses'!$C56/'AUS All Deaths'!$C73))/COUNT($C$4:$N$4))*'Sub group analyses'!O$2)*'AUS Mortality Projections'!C70</f>
        <v>29.884886499127525</v>
      </c>
      <c r="P56" s="1">
        <f>(($N56/'AUS All Deaths'!$N73)+((($N56/'AUS All Deaths'!$N73)-('Sub group analyses'!$C56/'AUS All Deaths'!$C73))/COUNT($C$4:$N$4))*'Sub group analyses'!P$2)*'AUS Mortality Projections'!D70</f>
        <v>30.090734499680366</v>
      </c>
      <c r="Q56" s="1">
        <f>(($N56/'AUS All Deaths'!$N73)+((($N56/'AUS All Deaths'!$N73)-('Sub group analyses'!$C56/'AUS All Deaths'!$C73))/COUNT($C$4:$N$4))*'Sub group analyses'!Q$2)*'AUS Mortality Projections'!E70</f>
        <v>30.259088883042345</v>
      </c>
      <c r="R56" s="1">
        <f>(($N56/'AUS All Deaths'!$N73)+((($N56/'AUS All Deaths'!$N73)-('Sub group analyses'!$C56/'AUS All Deaths'!$C73))/COUNT($C$4:$N$4))*'Sub group analyses'!R$2)*'AUS Mortality Projections'!F70</f>
        <v>30.21254811061479</v>
      </c>
      <c r="S56" s="1">
        <f>(($N56/'AUS All Deaths'!$N73)+((($N56/'AUS All Deaths'!$N73)-('Sub group analyses'!$C56/'AUS All Deaths'!$C73))/COUNT($C$4:$N$4))*'Sub group analyses'!S$2)*'AUS Mortality Projections'!G70</f>
        <v>30.478091762627759</v>
      </c>
      <c r="T56" s="1">
        <f>(($N56/'AUS All Deaths'!$N73)+((($N56/'AUS All Deaths'!$N73)-('Sub group analyses'!$C56/'AUS All Deaths'!$C73))/COUNT($C$4:$N$4))*'Sub group analyses'!T$2)*'AUS Mortality Projections'!H70</f>
        <v>30.704521658542212</v>
      </c>
      <c r="U56" s="1">
        <f>(($N56/'AUS All Deaths'!$N73)+((($N56/'AUS All Deaths'!$N73)-('Sub group analyses'!$C56/'AUS All Deaths'!$C73))/COUNT($C$4:$N$4))*'Sub group analyses'!U$2)*'AUS Mortality Projections'!I70</f>
        <v>30.892295171259274</v>
      </c>
      <c r="V56" s="1">
        <f>(($N56/'AUS All Deaths'!$N73)+((($N56/'AUS All Deaths'!$N73)-('Sub group analyses'!$C56/'AUS All Deaths'!$C73))/COUNT($C$4:$N$4))*'Sub group analyses'!V$2)*'AUS Mortality Projections'!J70</f>
        <v>31.036148030185949</v>
      </c>
      <c r="W56" s="1">
        <f>(($N56/'AUS All Deaths'!$N73)+((($N56/'AUS All Deaths'!$N73)-('Sub group analyses'!$C56/'AUS All Deaths'!$C73))/COUNT($C$4:$N$4))*'Sub group analyses'!W$2)*'AUS Mortality Projections'!K70</f>
        <v>31.119858478573676</v>
      </c>
      <c r="X56" s="1">
        <f>(($N56/'AUS All Deaths'!$N73)+((($N56/'AUS All Deaths'!$N73)-('Sub group analyses'!$C56/'AUS All Deaths'!$C73))/COUNT($C$4:$N$4))*'Sub group analyses'!X$2)*'AUS Mortality Projections'!L70</f>
        <v>31.232881462457357</v>
      </c>
      <c r="Y56" s="1">
        <f>(($N56/'AUS All Deaths'!$N73)+((($N56/'AUS All Deaths'!$N73)-('Sub group analyses'!$C56/'AUS All Deaths'!$C73))/COUNT($C$4:$N$4))*'Sub group analyses'!Y$2)*'AUS Mortality Projections'!M70</f>
        <v>31.271391410472901</v>
      </c>
      <c r="Z56" s="1">
        <f>(($N56/'AUS All Deaths'!$N73)+((($N56/'AUS All Deaths'!$N73)-('Sub group analyses'!$C56/'AUS All Deaths'!$C73))/COUNT($C$4:$N$4))*'Sub group analyses'!Z$2)*'AUS Mortality Projections'!N70</f>
        <v>31.228580476328961</v>
      </c>
      <c r="AA56" s="1">
        <f>(($N56/'AUS All Deaths'!$N73)+((($N56/'AUS All Deaths'!$N73)-('Sub group analyses'!$C56/'AUS All Deaths'!$C73))/COUNT($C$4:$N$4))*'Sub group analyses'!AA$2)*'AUS Mortality Projections'!O70</f>
        <v>31.093713102048728</v>
      </c>
      <c r="AB56" s="1">
        <f>(($N56/'AUS All Deaths'!$N73)+((($N56/'AUS All Deaths'!$N73)-('Sub group analyses'!$C56/'AUS All Deaths'!$C73))/COUNT($C$4:$N$4))*'Sub group analyses'!AB$2)*'AUS Mortality Projections'!P70</f>
        <v>30.850199258401442</v>
      </c>
      <c r="AC56" s="1">
        <f>(($N56/'AUS All Deaths'!$N73)+((($N56/'AUS All Deaths'!$N73)-('Sub group analyses'!$C56/'AUS All Deaths'!$C73))/COUNT($C$4:$N$4))*'Sub group analyses'!AC$2)*'AUS Mortality Projections'!Q70</f>
        <v>30.525373507942657</v>
      </c>
      <c r="AD56" s="1">
        <f>(($N56/'AUS All Deaths'!$N73)+((($N56/'AUS All Deaths'!$N73)-('Sub group analyses'!$C56/'AUS All Deaths'!$C73))/COUNT($C$4:$N$4))*'Sub group analyses'!AD$2)*'AUS Mortality Projections'!R70</f>
        <v>30.077002154626644</v>
      </c>
      <c r="AE56" s="1">
        <f>(($N56/'AUS All Deaths'!$N73)+((($N56/'AUS All Deaths'!$N73)-('Sub group analyses'!$C56/'AUS All Deaths'!$C73))/COUNT($C$4:$N$4))*'Sub group analyses'!AE$2)*'AUS Mortality Projections'!S70</f>
        <v>29.494276810825795</v>
      </c>
      <c r="AF56" s="1">
        <f>(($N56/'AUS All Deaths'!$N73)+((($N56/'AUS All Deaths'!$N73)-('Sub group analyses'!$C56/'AUS All Deaths'!$C73))/COUNT($C$4:$N$4))*'Sub group analyses'!AF$2)*'AUS Mortality Projections'!T70</f>
        <v>28.77689089873175</v>
      </c>
      <c r="AG56" s="1">
        <f>(($N56/'AUS All Deaths'!$N73)+((($N56/'AUS All Deaths'!$N73)-('Sub group analyses'!$C56/'AUS All Deaths'!$C73))/COUNT($C$4:$N$4))*'Sub group analyses'!AG$2)*'AUS Mortality Projections'!U70</f>
        <v>27.920254496240435</v>
      </c>
      <c r="AH56" s="6">
        <f>(($N56/'AUS All Deaths'!$N73)+((($N56/'AUS All Deaths'!$N73)-('Sub group analyses'!$C56/'AUS All Deaths'!$C73))/COUNT($C$4:$N$4))*'Sub group analyses'!AH$2)*'AUS Mortality Projections'!V70</f>
        <v>26.91949822540224</v>
      </c>
    </row>
    <row r="57" spans="2:34" x14ac:dyDescent="0.3">
      <c r="B57" s="13" t="s">
        <v>71</v>
      </c>
      <c r="C57" s="1">
        <f>'AUS Observed PC Deaths'!C74</f>
        <v>86</v>
      </c>
      <c r="D57" s="1">
        <f>'AUS Observed PC Deaths'!D74</f>
        <v>64</v>
      </c>
      <c r="E57" s="1">
        <f>'AUS Observed PC Deaths'!E74</f>
        <v>62</v>
      </c>
      <c r="F57" s="1">
        <f>'AUS Observed PC Deaths'!F74</f>
        <v>88</v>
      </c>
      <c r="G57" s="1">
        <f>'AUS Observed PC Deaths'!G74</f>
        <v>93</v>
      </c>
      <c r="H57" s="1">
        <f>'AUS Observed PC Deaths'!H74</f>
        <v>69</v>
      </c>
      <c r="I57" s="1">
        <f>'AUS Observed PC Deaths'!I74</f>
        <v>73</v>
      </c>
      <c r="J57" s="1">
        <f>'AUS Observed PC Deaths'!J74</f>
        <v>81</v>
      </c>
      <c r="K57" s="1">
        <f>'AUS Observed PC Deaths'!K74</f>
        <v>86</v>
      </c>
      <c r="L57" s="1">
        <f>'AUS Observed PC Deaths'!L74</f>
        <v>74</v>
      </c>
      <c r="M57" s="1">
        <f>'AUS Observed PC Deaths'!M74</f>
        <v>81</v>
      </c>
      <c r="N57" s="1">
        <f>'AUS Observed PC Deaths'!N74</f>
        <v>94</v>
      </c>
      <c r="O57" s="1">
        <f>(($N57/'AUS All Deaths'!$N74)+((($N57/'AUS All Deaths'!$N74)-('Sub group analyses'!$C57/'AUS All Deaths'!$C74))/COUNT($C$4:$N$4))*'Sub group analyses'!O$2)*'AUS Mortality Projections'!C71</f>
        <v>87.552959048133573</v>
      </c>
      <c r="P57" s="1">
        <f>(($N57/'AUS All Deaths'!$N74)+((($N57/'AUS All Deaths'!$N74)-('Sub group analyses'!$C57/'AUS All Deaths'!$C74))/COUNT($C$4:$N$4))*'Sub group analyses'!P$2)*'AUS Mortality Projections'!D71</f>
        <v>88.01709901479218</v>
      </c>
      <c r="Q57" s="1">
        <f>(($N57/'AUS All Deaths'!$N74)+((($N57/'AUS All Deaths'!$N74)-('Sub group analyses'!$C57/'AUS All Deaths'!$C74))/COUNT($C$4:$N$4))*'Sub group analyses'!Q$2)*'AUS Mortality Projections'!E71</f>
        <v>88.470878989109167</v>
      </c>
      <c r="R57" s="1">
        <f>(($N57/'AUS All Deaths'!$N74)+((($N57/'AUS All Deaths'!$N74)-('Sub group analyses'!$C57/'AUS All Deaths'!$C74))/COUNT($C$4:$N$4))*'Sub group analyses'!R$2)*'AUS Mortality Projections'!F71</f>
        <v>88.401898636215876</v>
      </c>
      <c r="S57" s="1">
        <f>(($N57/'AUS All Deaths'!$N74)+((($N57/'AUS All Deaths'!$N74)-('Sub group analyses'!$C57/'AUS All Deaths'!$C74))/COUNT($C$4:$N$4))*'Sub group analyses'!S$2)*'AUS Mortality Projections'!G71</f>
        <v>89.359096057464768</v>
      </c>
      <c r="T57" s="1">
        <f>(($N57/'AUS All Deaths'!$N74)+((($N57/'AUS All Deaths'!$N74)-('Sub group analyses'!$C57/'AUS All Deaths'!$C74))/COUNT($C$4:$N$4))*'Sub group analyses'!T$2)*'AUS Mortality Projections'!H71</f>
        <v>90.325051138465582</v>
      </c>
      <c r="U57" s="1">
        <f>(($N57/'AUS All Deaths'!$N74)+((($N57/'AUS All Deaths'!$N74)-('Sub group analyses'!$C57/'AUS All Deaths'!$C74))/COUNT($C$4:$N$4))*'Sub group analyses'!U$2)*'AUS Mortality Projections'!I71</f>
        <v>91.311251853826931</v>
      </c>
      <c r="V57" s="1">
        <f>(($N57/'AUS All Deaths'!$N74)+((($N57/'AUS All Deaths'!$N74)-('Sub group analyses'!$C57/'AUS All Deaths'!$C74))/COUNT($C$4:$N$4))*'Sub group analyses'!V$2)*'AUS Mortality Projections'!J71</f>
        <v>92.313129803756411</v>
      </c>
      <c r="W57" s="1">
        <f>(($N57/'AUS All Deaths'!$N74)+((($N57/'AUS All Deaths'!$N74)-('Sub group analyses'!$C57/'AUS All Deaths'!$C74))/COUNT($C$4:$N$4))*'Sub group analyses'!W$2)*'AUS Mortality Projections'!K71</f>
        <v>93.293954502829564</v>
      </c>
      <c r="X57" s="1">
        <f>(($N57/'AUS All Deaths'!$N74)+((($N57/'AUS All Deaths'!$N74)-('Sub group analyses'!$C57/'AUS All Deaths'!$C74))/COUNT($C$4:$N$4))*'Sub group analyses'!X$2)*'AUS Mortality Projections'!L71</f>
        <v>94.536294368036422</v>
      </c>
      <c r="Y57" s="1">
        <f>(($N57/'AUS All Deaths'!$N74)+((($N57/'AUS All Deaths'!$N74)-('Sub group analyses'!$C57/'AUS All Deaths'!$C74))/COUNT($C$4:$N$4))*'Sub group analyses'!Y$2)*'AUS Mortality Projections'!M71</f>
        <v>95.744512031379458</v>
      </c>
      <c r="Z57" s="1">
        <f>(($N57/'AUS All Deaths'!$N74)+((($N57/'AUS All Deaths'!$N74)-('Sub group analyses'!$C57/'AUS All Deaths'!$C74))/COUNT($C$4:$N$4))*'Sub group analyses'!Z$2)*'AUS Mortality Projections'!N71</f>
        <v>96.911759576144789</v>
      </c>
      <c r="AA57" s="1">
        <f>(($N57/'AUS All Deaths'!$N74)+((($N57/'AUS All Deaths'!$N74)-('Sub group analyses'!$C57/'AUS All Deaths'!$C74))/COUNT($C$4:$N$4))*'Sub group analyses'!AA$2)*'AUS Mortality Projections'!O71</f>
        <v>98.018939819010384</v>
      </c>
      <c r="AB57" s="1">
        <f>(($N57/'AUS All Deaths'!$N74)+((($N57/'AUS All Deaths'!$N74)-('Sub group analyses'!$C57/'AUS All Deaths'!$C74))/COUNT($C$4:$N$4))*'Sub group analyses'!AB$2)*'AUS Mortality Projections'!P71</f>
        <v>99.027285697683837</v>
      </c>
      <c r="AC57" s="1">
        <f>(($N57/'AUS All Deaths'!$N74)+((($N57/'AUS All Deaths'!$N74)-('Sub group analyses'!$C57/'AUS All Deaths'!$C74))/COUNT($C$4:$N$4))*'Sub group analyses'!AC$2)*'AUS Mortality Projections'!Q71</f>
        <v>100.03901838783202</v>
      </c>
      <c r="AD57" s="1">
        <f>(($N57/'AUS All Deaths'!$N74)+((($N57/'AUS All Deaths'!$N74)-('Sub group analyses'!$C57/'AUS All Deaths'!$C74))/COUNT($C$4:$N$4))*'Sub group analyses'!AD$2)*'AUS Mortality Projections'!R71</f>
        <v>100.93242032483425</v>
      </c>
      <c r="AE57" s="1">
        <f>(($N57/'AUS All Deaths'!$N74)+((($N57/'AUS All Deaths'!$N74)-('Sub group analyses'!$C57/'AUS All Deaths'!$C74))/COUNT($C$4:$N$4))*'Sub group analyses'!AE$2)*'AUS Mortality Projections'!S71</f>
        <v>101.68212651536903</v>
      </c>
      <c r="AF57" s="1">
        <f>(($N57/'AUS All Deaths'!$N74)+((($N57/'AUS All Deaths'!$N74)-('Sub group analyses'!$C57/'AUS All Deaths'!$C74))/COUNT($C$4:$N$4))*'Sub group analyses'!AF$2)*'AUS Mortality Projections'!T71</f>
        <v>102.2962585311445</v>
      </c>
      <c r="AG57" s="1">
        <f>(($N57/'AUS All Deaths'!$N74)+((($N57/'AUS All Deaths'!$N74)-('Sub group analyses'!$C57/'AUS All Deaths'!$C74))/COUNT($C$4:$N$4))*'Sub group analyses'!AG$2)*'AUS Mortality Projections'!U71</f>
        <v>102.76703360511972</v>
      </c>
      <c r="AH57" s="6">
        <f>(($N57/'AUS All Deaths'!$N74)+((($N57/'AUS All Deaths'!$N74)-('Sub group analyses'!$C57/'AUS All Deaths'!$C74))/COUNT($C$4:$N$4))*'Sub group analyses'!AH$2)*'AUS Mortality Projections'!V71</f>
        <v>103.08302456135075</v>
      </c>
    </row>
    <row r="58" spans="2:34" x14ac:dyDescent="0.3">
      <c r="B58" s="13" t="s">
        <v>72</v>
      </c>
      <c r="C58" s="1">
        <f>'AUS Observed PC Deaths'!C75</f>
        <v>41</v>
      </c>
      <c r="D58" s="1">
        <f>'AUS Observed PC Deaths'!D75</f>
        <v>50</v>
      </c>
      <c r="E58" s="1">
        <f>'AUS Observed PC Deaths'!E75</f>
        <v>51</v>
      </c>
      <c r="F58" s="1">
        <f>'AUS Observed PC Deaths'!F75</f>
        <v>33</v>
      </c>
      <c r="G58" s="1">
        <f>'AUS Observed PC Deaths'!G75</f>
        <v>49</v>
      </c>
      <c r="H58" s="1">
        <f>'AUS Observed PC Deaths'!H75</f>
        <v>39</v>
      </c>
      <c r="I58" s="1">
        <f>'AUS Observed PC Deaths'!I75</f>
        <v>48</v>
      </c>
      <c r="J58" s="1">
        <f>'AUS Observed PC Deaths'!J75</f>
        <v>46</v>
      </c>
      <c r="K58" s="1">
        <f>'AUS Observed PC Deaths'!K75</f>
        <v>44</v>
      </c>
      <c r="L58" s="1">
        <f>'AUS Observed PC Deaths'!L75</f>
        <v>51</v>
      </c>
      <c r="M58" s="1">
        <f>'AUS Observed PC Deaths'!M75</f>
        <v>49</v>
      </c>
      <c r="N58" s="1">
        <f>'AUS Observed PC Deaths'!N75</f>
        <v>47</v>
      </c>
      <c r="O58" s="1">
        <f>(($N58/'AUS All Deaths'!$N75)+((($N58/'AUS All Deaths'!$N75)-('Sub group analyses'!$C58/'AUS All Deaths'!$C75))/COUNT($C$4:$N$4))*'Sub group analyses'!O$2)*'AUS Mortality Projections'!C72</f>
        <v>43.973108230269737</v>
      </c>
      <c r="P58" s="1">
        <f>(($N58/'AUS All Deaths'!$N75)+((($N58/'AUS All Deaths'!$N75)-('Sub group analyses'!$C58/'AUS All Deaths'!$C75))/COUNT($C$4:$N$4))*'Sub group analyses'!P$2)*'AUS Mortality Projections'!D72</f>
        <v>44.400174884543894</v>
      </c>
      <c r="Q58" s="1">
        <f>(($N58/'AUS All Deaths'!$N75)+((($N58/'AUS All Deaths'!$N75)-('Sub group analyses'!$C58/'AUS All Deaths'!$C75))/COUNT($C$4:$N$4))*'Sub group analyses'!Q$2)*'AUS Mortality Projections'!E72</f>
        <v>44.820043683593227</v>
      </c>
      <c r="R58" s="1">
        <f>(($N58/'AUS All Deaths'!$N75)+((($N58/'AUS All Deaths'!$N75)-('Sub group analyses'!$C58/'AUS All Deaths'!$C75))/COUNT($C$4:$N$4))*'Sub group analyses'!R$2)*'AUS Mortality Projections'!F72</f>
        <v>44.97164445446559</v>
      </c>
      <c r="S58" s="1">
        <f>(($N58/'AUS All Deaths'!$N75)+((($N58/'AUS All Deaths'!$N75)-('Sub group analyses'!$C58/'AUS All Deaths'!$C75))/COUNT($C$4:$N$4))*'Sub group analyses'!S$2)*'AUS Mortality Projections'!G72</f>
        <v>45.64255335535686</v>
      </c>
      <c r="T58" s="1">
        <f>(($N58/'AUS All Deaths'!$N75)+((($N58/'AUS All Deaths'!$N75)-('Sub group analyses'!$C58/'AUS All Deaths'!$C75))/COUNT($C$4:$N$4))*'Sub group analyses'!T$2)*'AUS Mortality Projections'!H72</f>
        <v>46.316932743934522</v>
      </c>
      <c r="U58" s="1">
        <f>(($N58/'AUS All Deaths'!$N75)+((($N58/'AUS All Deaths'!$N75)-('Sub group analyses'!$C58/'AUS All Deaths'!$C75))/COUNT($C$4:$N$4))*'Sub group analyses'!U$2)*'AUS Mortality Projections'!I72</f>
        <v>47.000257269024978</v>
      </c>
      <c r="V58" s="1">
        <f>(($N58/'AUS All Deaths'!$N75)+((($N58/'AUS All Deaths'!$N75)-('Sub group analyses'!$C58/'AUS All Deaths'!$C75))/COUNT($C$4:$N$4))*'Sub group analyses'!V$2)*'AUS Mortality Projections'!J72</f>
        <v>47.689756947464026</v>
      </c>
      <c r="W58" s="1">
        <f>(($N58/'AUS All Deaths'!$N75)+((($N58/'AUS All Deaths'!$N75)-('Sub group analyses'!$C58/'AUS All Deaths'!$C75))/COUNT($C$4:$N$4))*'Sub group analyses'!W$2)*'AUS Mortality Projections'!K72</f>
        <v>48.365911542262189</v>
      </c>
      <c r="X58" s="1">
        <f>(($N58/'AUS All Deaths'!$N75)+((($N58/'AUS All Deaths'!$N75)-('Sub group analyses'!$C58/'AUS All Deaths'!$C75))/COUNT($C$4:$N$4))*'Sub group analyses'!X$2)*'AUS Mortality Projections'!L72</f>
        <v>49.174989469367311</v>
      </c>
      <c r="Y58" s="1">
        <f>(($N58/'AUS All Deaths'!$N75)+((($N58/'AUS All Deaths'!$N75)-('Sub group analyses'!$C58/'AUS All Deaths'!$C75))/COUNT($C$4:$N$4))*'Sub group analyses'!Y$2)*'AUS Mortality Projections'!M72</f>
        <v>49.963384194467245</v>
      </c>
      <c r="Z58" s="1">
        <f>(($N58/'AUS All Deaths'!$N75)+((($N58/'AUS All Deaths'!$N75)-('Sub group analyses'!$C58/'AUS All Deaths'!$C75))/COUNT($C$4:$N$4))*'Sub group analyses'!Z$2)*'AUS Mortality Projections'!N72</f>
        <v>50.726601007452736</v>
      </c>
      <c r="AA58" s="1">
        <f>(($N58/'AUS All Deaths'!$N75)+((($N58/'AUS All Deaths'!$N75)-('Sub group analyses'!$C58/'AUS All Deaths'!$C75))/COUNT($C$4:$N$4))*'Sub group analyses'!AA$2)*'AUS Mortality Projections'!O72</f>
        <v>51.453639661903644</v>
      </c>
      <c r="AB58" s="1">
        <f>(($N58/'AUS All Deaths'!$N75)+((($N58/'AUS All Deaths'!$N75)-('Sub group analyses'!$C58/'AUS All Deaths'!$C75))/COUNT($C$4:$N$4))*'Sub group analyses'!AB$2)*'AUS Mortality Projections'!P72</f>
        <v>52.123006348343495</v>
      </c>
      <c r="AC58" s="1">
        <f>(($N58/'AUS All Deaths'!$N75)+((($N58/'AUS All Deaths'!$N75)-('Sub group analyses'!$C58/'AUS All Deaths'!$C75))/COUNT($C$4:$N$4))*'Sub group analyses'!AC$2)*'AUS Mortality Projections'!Q72</f>
        <v>52.787375097854557</v>
      </c>
      <c r="AD58" s="1">
        <f>(($N58/'AUS All Deaths'!$N75)+((($N58/'AUS All Deaths'!$N75)-('Sub group analyses'!$C58/'AUS All Deaths'!$C75))/COUNT($C$4:$N$4))*'Sub group analyses'!AD$2)*'AUS Mortality Projections'!R72</f>
        <v>53.38148009510104</v>
      </c>
      <c r="AE58" s="1">
        <f>(($N58/'AUS All Deaths'!$N75)+((($N58/'AUS All Deaths'!$N75)-('Sub group analyses'!$C58/'AUS All Deaths'!$C75))/COUNT($C$4:$N$4))*'Sub group analyses'!AE$2)*'AUS Mortality Projections'!S72</f>
        <v>53.890518550172288</v>
      </c>
      <c r="AF58" s="1">
        <f>(($N58/'AUS All Deaths'!$N75)+((($N58/'AUS All Deaths'!$N75)-('Sub group analyses'!$C58/'AUS All Deaths'!$C75))/COUNT($C$4:$N$4))*'Sub group analyses'!AF$2)*'AUS Mortality Projections'!T72</f>
        <v>54.31738356644891</v>
      </c>
      <c r="AG58" s="1">
        <f>(($N58/'AUS All Deaths'!$N75)+((($N58/'AUS All Deaths'!$N75)-('Sub group analyses'!$C58/'AUS All Deaths'!$C75))/COUNT($C$4:$N$4))*'Sub group analyses'!AG$2)*'AUS Mortality Projections'!U72</f>
        <v>54.65657589791472</v>
      </c>
      <c r="AH58" s="6">
        <f>(($N58/'AUS All Deaths'!$N75)+((($N58/'AUS All Deaths'!$N75)-('Sub group analyses'!$C58/'AUS All Deaths'!$C75))/COUNT($C$4:$N$4))*'Sub group analyses'!AH$2)*'AUS Mortality Projections'!V72</f>
        <v>54.900670262025749</v>
      </c>
    </row>
    <row r="59" spans="2:34" x14ac:dyDescent="0.3">
      <c r="B59" s="13" t="s">
        <v>73</v>
      </c>
      <c r="C59" s="1">
        <f>'AUS Observed PC Deaths'!C76</f>
        <v>44</v>
      </c>
      <c r="D59" s="1">
        <f>'AUS Observed PC Deaths'!D76</f>
        <v>50</v>
      </c>
      <c r="E59" s="1">
        <f>'AUS Observed PC Deaths'!E76</f>
        <v>36</v>
      </c>
      <c r="F59" s="1">
        <f>'AUS Observed PC Deaths'!F76</f>
        <v>74</v>
      </c>
      <c r="G59" s="1">
        <f>'AUS Observed PC Deaths'!G76</f>
        <v>53</v>
      </c>
      <c r="H59" s="1">
        <f>'AUS Observed PC Deaths'!H76</f>
        <v>68</v>
      </c>
      <c r="I59" s="1">
        <f>'AUS Observed PC Deaths'!I76</f>
        <v>57</v>
      </c>
      <c r="J59" s="1">
        <f>'AUS Observed PC Deaths'!J76</f>
        <v>48</v>
      </c>
      <c r="K59" s="1">
        <f>'AUS Observed PC Deaths'!K76</f>
        <v>43</v>
      </c>
      <c r="L59" s="1">
        <f>'AUS Observed PC Deaths'!L76</f>
        <v>48</v>
      </c>
      <c r="M59" s="1">
        <f>'AUS Observed PC Deaths'!M76</f>
        <v>65</v>
      </c>
      <c r="N59" s="1">
        <f>'AUS Observed PC Deaths'!N76</f>
        <v>65</v>
      </c>
      <c r="O59" s="1">
        <f>(($N59/'AUS All Deaths'!$N76)+((($N59/'AUS All Deaths'!$N76)-('Sub group analyses'!$C59/'AUS All Deaths'!$C76))/COUNT($C$4:$N$4))*'Sub group analyses'!O$2)*'AUS Mortality Projections'!C73</f>
        <v>62.120690929823922</v>
      </c>
      <c r="P59" s="1">
        <f>(($N59/'AUS All Deaths'!$N76)+((($N59/'AUS All Deaths'!$N76)-('Sub group analyses'!$C59/'AUS All Deaths'!$C76))/COUNT($C$4:$N$4))*'Sub group analyses'!P$2)*'AUS Mortality Projections'!D73</f>
        <v>64.062966140198256</v>
      </c>
      <c r="Q59" s="1">
        <f>(($N59/'AUS All Deaths'!$N76)+((($N59/'AUS All Deaths'!$N76)-('Sub group analyses'!$C59/'AUS All Deaths'!$C76))/COUNT($C$4:$N$4))*'Sub group analyses'!Q$2)*'AUS Mortality Projections'!E73</f>
        <v>66.041187328282547</v>
      </c>
      <c r="R59" s="1">
        <f>(($N59/'AUS All Deaths'!$N76)+((($N59/'AUS All Deaths'!$N76)-('Sub group analyses'!$C59/'AUS All Deaths'!$C76))/COUNT($C$4:$N$4))*'Sub group analyses'!R$2)*'AUS Mortality Projections'!F73</f>
        <v>67.663714145872902</v>
      </c>
      <c r="S59" s="1">
        <f>(($N59/'AUS All Deaths'!$N76)+((($N59/'AUS All Deaths'!$N76)-('Sub group analyses'!$C59/'AUS All Deaths'!$C76))/COUNT($C$4:$N$4))*'Sub group analyses'!S$2)*'AUS Mortality Projections'!G73</f>
        <v>70.116925377382898</v>
      </c>
      <c r="T59" s="1">
        <f>(($N59/'AUS All Deaths'!$N76)+((($N59/'AUS All Deaths'!$N76)-('Sub group analyses'!$C59/'AUS All Deaths'!$C76))/COUNT($C$4:$N$4))*'Sub group analyses'!T$2)*'AUS Mortality Projections'!H73</f>
        <v>72.643557637721983</v>
      </c>
      <c r="U59" s="1">
        <f>(($N59/'AUS All Deaths'!$N76)+((($N59/'AUS All Deaths'!$N76)-('Sub group analyses'!$C59/'AUS All Deaths'!$C76))/COUNT($C$4:$N$4))*'Sub group analyses'!U$2)*'AUS Mortality Projections'!I73</f>
        <v>75.255375919010163</v>
      </c>
      <c r="V59" s="1">
        <f>(($N59/'AUS All Deaths'!$N76)+((($N59/'AUS All Deaths'!$N76)-('Sub group analyses'!$C59/'AUS All Deaths'!$C76))/COUNT($C$4:$N$4))*'Sub group analyses'!V$2)*'AUS Mortality Projections'!J73</f>
        <v>77.951605122086789</v>
      </c>
      <c r="W59" s="1">
        <f>(($N59/'AUS All Deaths'!$N76)+((($N59/'AUS All Deaths'!$N76)-('Sub group analyses'!$C59/'AUS All Deaths'!$C76))/COUNT($C$4:$N$4))*'Sub group analyses'!W$2)*'AUS Mortality Projections'!K73</f>
        <v>80.703387935153799</v>
      </c>
      <c r="X59" s="1">
        <f>(($N59/'AUS All Deaths'!$N76)+((($N59/'AUS All Deaths'!$N76)-('Sub group analyses'!$C59/'AUS All Deaths'!$C76))/COUNT($C$4:$N$4))*'Sub group analyses'!X$2)*'AUS Mortality Projections'!L73</f>
        <v>83.761803918740128</v>
      </c>
      <c r="Y59" s="1">
        <f>(($N59/'AUS All Deaths'!$N76)+((($N59/'AUS All Deaths'!$N76)-('Sub group analyses'!$C59/'AUS All Deaths'!$C76))/COUNT($C$4:$N$4))*'Sub group analyses'!Y$2)*'AUS Mortality Projections'!M73</f>
        <v>86.877453436936179</v>
      </c>
      <c r="Z59" s="1">
        <f>(($N59/'AUS All Deaths'!$N76)+((($N59/'AUS All Deaths'!$N76)-('Sub group analyses'!$C59/'AUS All Deaths'!$C76))/COUNT($C$4:$N$4))*'Sub group analyses'!Z$2)*'AUS Mortality Projections'!N73</f>
        <v>90.044237869178346</v>
      </c>
      <c r="AA59" s="1">
        <f>(($N59/'AUS All Deaths'!$N76)+((($N59/'AUS All Deaths'!$N76)-('Sub group analyses'!$C59/'AUS All Deaths'!$C76))/COUNT($C$4:$N$4))*'Sub group analyses'!AA$2)*'AUS Mortality Projections'!O73</f>
        <v>93.243820639074826</v>
      </c>
      <c r="AB59" s="1">
        <f>(($N59/'AUS All Deaths'!$N76)+((($N59/'AUS All Deaths'!$N76)-('Sub group analyses'!$C59/'AUS All Deaths'!$C76))/COUNT($C$4:$N$4))*'Sub group analyses'!AB$2)*'AUS Mortality Projections'!P73</f>
        <v>96.436992420846636</v>
      </c>
      <c r="AC59" s="1">
        <f>(($N59/'AUS All Deaths'!$N76)+((($N59/'AUS All Deaths'!$N76)-('Sub group analyses'!$C59/'AUS All Deaths'!$C76))/COUNT($C$4:$N$4))*'Sub group analyses'!AC$2)*'AUS Mortality Projections'!Q73</f>
        <v>99.721478690612471</v>
      </c>
      <c r="AD59" s="1">
        <f>(($N59/'AUS All Deaths'!$N76)+((($N59/'AUS All Deaths'!$N76)-('Sub group analyses'!$C59/'AUS All Deaths'!$C76))/COUNT($C$4:$N$4))*'Sub group analyses'!AD$2)*'AUS Mortality Projections'!R73</f>
        <v>102.97596318486387</v>
      </c>
      <c r="AE59" s="1">
        <f>(($N59/'AUS All Deaths'!$N76)+((($N59/'AUS All Deaths'!$N76)-('Sub group analyses'!$C59/'AUS All Deaths'!$C76))/COUNT($C$4:$N$4))*'Sub group analyses'!AE$2)*'AUS Mortality Projections'!S73</f>
        <v>106.16823484478304</v>
      </c>
      <c r="AF59" s="1">
        <f>(($N59/'AUS All Deaths'!$N76)+((($N59/'AUS All Deaths'!$N76)-('Sub group analyses'!$C59/'AUS All Deaths'!$C76))/COUNT($C$4:$N$4))*'Sub group analyses'!AF$2)*'AUS Mortality Projections'!T73</f>
        <v>109.29918348454768</v>
      </c>
      <c r="AG59" s="1">
        <f>(($N59/'AUS All Deaths'!$N76)+((($N59/'AUS All Deaths'!$N76)-('Sub group analyses'!$C59/'AUS All Deaths'!$C76))/COUNT($C$4:$N$4))*'Sub group analyses'!AG$2)*'AUS Mortality Projections'!U73</f>
        <v>112.35282466340841</v>
      </c>
      <c r="AH59" s="6">
        <f>(($N59/'AUS All Deaths'!$N76)+((($N59/'AUS All Deaths'!$N76)-('Sub group analyses'!$C59/'AUS All Deaths'!$C76))/COUNT($C$4:$N$4))*'Sub group analyses'!AH$2)*'AUS Mortality Projections'!V73</f>
        <v>115.30802519618233</v>
      </c>
    </row>
    <row r="60" spans="2:34" x14ac:dyDescent="0.3">
      <c r="B60" s="13" t="s">
        <v>74</v>
      </c>
      <c r="C60" s="1">
        <f>'AUS Observed PC Deaths'!C77</f>
        <v>43</v>
      </c>
      <c r="D60" s="1">
        <f>'AUS Observed PC Deaths'!D77</f>
        <v>54</v>
      </c>
      <c r="E60" s="1">
        <f>'AUS Observed PC Deaths'!E77</f>
        <v>53</v>
      </c>
      <c r="F60" s="1">
        <f>'AUS Observed PC Deaths'!F77</f>
        <v>59</v>
      </c>
      <c r="G60" s="1">
        <f>'AUS Observed PC Deaths'!G77</f>
        <v>45</v>
      </c>
      <c r="H60" s="1">
        <f>'AUS Observed PC Deaths'!H77</f>
        <v>54</v>
      </c>
      <c r="I60" s="1">
        <f>'AUS Observed PC Deaths'!I77</f>
        <v>70</v>
      </c>
      <c r="J60" s="1">
        <f>'AUS Observed PC Deaths'!J77</f>
        <v>76</v>
      </c>
      <c r="K60" s="1">
        <f>'AUS Observed PC Deaths'!K77</f>
        <v>56</v>
      </c>
      <c r="L60" s="1">
        <f>'AUS Observed PC Deaths'!L77</f>
        <v>56</v>
      </c>
      <c r="M60" s="1">
        <f>'AUS Observed PC Deaths'!M77</f>
        <v>60</v>
      </c>
      <c r="N60" s="1">
        <f>'AUS Observed PC Deaths'!N77</f>
        <v>77</v>
      </c>
      <c r="O60" s="1">
        <f>(($N60/'AUS All Deaths'!$N77)+((($N60/'AUS All Deaths'!$N77)-('Sub group analyses'!$C60/'AUS All Deaths'!$C77))/COUNT($C$4:$N$4))*'Sub group analyses'!O$2)*'AUS Mortality Projections'!C74</f>
        <v>74.698335253158149</v>
      </c>
      <c r="P60" s="1">
        <f>(($N60/'AUS All Deaths'!$N77)+((($N60/'AUS All Deaths'!$N77)-('Sub group analyses'!$C60/'AUS All Deaths'!$C77))/COUNT($C$4:$N$4))*'Sub group analyses'!P$2)*'AUS Mortality Projections'!D74</f>
        <v>78.179231680347044</v>
      </c>
      <c r="Q60" s="1">
        <f>(($N60/'AUS All Deaths'!$N77)+((($N60/'AUS All Deaths'!$N77)-('Sub group analyses'!$C60/'AUS All Deaths'!$C77))/COUNT($C$4:$N$4))*'Sub group analyses'!Q$2)*'AUS Mortality Projections'!E74</f>
        <v>81.776592521085732</v>
      </c>
      <c r="R60" s="1">
        <f>(($N60/'AUS All Deaths'!$N77)+((($N60/'AUS All Deaths'!$N77)-('Sub group analyses'!$C60/'AUS All Deaths'!$C77))/COUNT($C$4:$N$4))*'Sub group analyses'!R$2)*'AUS Mortality Projections'!F74</f>
        <v>85.001562266830476</v>
      </c>
      <c r="S60" s="1">
        <f>(($N60/'AUS All Deaths'!$N77)+((($N60/'AUS All Deaths'!$N77)-('Sub group analyses'!$C60/'AUS All Deaths'!$C77))/COUNT($C$4:$N$4))*'Sub group analyses'!S$2)*'AUS Mortality Projections'!G74</f>
        <v>89.347953640209525</v>
      </c>
      <c r="T60" s="1">
        <f>(($N60/'AUS All Deaths'!$N77)+((($N60/'AUS All Deaths'!$N77)-('Sub group analyses'!$C60/'AUS All Deaths'!$C77))/COUNT($C$4:$N$4))*'Sub group analyses'!T$2)*'AUS Mortality Projections'!H74</f>
        <v>93.88352449684362</v>
      </c>
      <c r="U60" s="1">
        <f>(($N60/'AUS All Deaths'!$N77)+((($N60/'AUS All Deaths'!$N77)-('Sub group analyses'!$C60/'AUS All Deaths'!$C77))/COUNT($C$4:$N$4))*'Sub group analyses'!U$2)*'AUS Mortality Projections'!I74</f>
        <v>98.629294576544609</v>
      </c>
      <c r="V60" s="1">
        <f>(($N60/'AUS All Deaths'!$N77)+((($N60/'AUS All Deaths'!$N77)-('Sub group analyses'!$C60/'AUS All Deaths'!$C77))/COUNT($C$4:$N$4))*'Sub group analyses'!V$2)*'AUS Mortality Projections'!J74</f>
        <v>103.59063954566767</v>
      </c>
      <c r="W60" s="1">
        <f>(($N60/'AUS All Deaths'!$N77)+((($N60/'AUS All Deaths'!$N77)-('Sub group analyses'!$C60/'AUS All Deaths'!$C77))/COUNT($C$4:$N$4))*'Sub group analyses'!W$2)*'AUS Mortality Projections'!K74</f>
        <v>108.73521866342229</v>
      </c>
      <c r="X60" s="1">
        <f>(($N60/'AUS All Deaths'!$N77)+((($N60/'AUS All Deaths'!$N77)-('Sub group analyses'!$C60/'AUS All Deaths'!$C77))/COUNT($C$4:$N$4))*'Sub group analyses'!X$2)*'AUS Mortality Projections'!L74</f>
        <v>114.41110507196714</v>
      </c>
      <c r="Y60" s="1">
        <f>(($N60/'AUS All Deaths'!$N77)+((($N60/'AUS All Deaths'!$N77)-('Sub group analyses'!$C60/'AUS All Deaths'!$C77))/COUNT($C$4:$N$4))*'Sub group analyses'!Y$2)*'AUS Mortality Projections'!M74</f>
        <v>120.29236487129583</v>
      </c>
      <c r="Z60" s="1">
        <f>(($N60/'AUS All Deaths'!$N77)+((($N60/'AUS All Deaths'!$N77)-('Sub group analyses'!$C60/'AUS All Deaths'!$C77))/COUNT($C$4:$N$4))*'Sub group analyses'!Z$2)*'AUS Mortality Projections'!N74</f>
        <v>126.37613251869604</v>
      </c>
      <c r="AA60" s="1">
        <f>(($N60/'AUS All Deaths'!$N77)+((($N60/'AUS All Deaths'!$N77)-('Sub group analyses'!$C60/'AUS All Deaths'!$C77))/COUNT($C$4:$N$4))*'Sub group analyses'!AA$2)*'AUS Mortality Projections'!O74</f>
        <v>132.64187663599876</v>
      </c>
      <c r="AB60" s="1">
        <f>(($N60/'AUS All Deaths'!$N77)+((($N60/'AUS All Deaths'!$N77)-('Sub group analyses'!$C60/'AUS All Deaths'!$C77))/COUNT($C$4:$N$4))*'Sub group analyses'!AB$2)*'AUS Mortality Projections'!P74</f>
        <v>139.03777342503719</v>
      </c>
      <c r="AC60" s="1">
        <f>(($N60/'AUS All Deaths'!$N77)+((($N60/'AUS All Deaths'!$N77)-('Sub group analyses'!$C60/'AUS All Deaths'!$C77))/COUNT($C$4:$N$4))*'Sub group analyses'!AC$2)*'AUS Mortality Projections'!Q74</f>
        <v>145.70923673825962</v>
      </c>
      <c r="AD60" s="1">
        <f>(($N60/'AUS All Deaths'!$N77)+((($N60/'AUS All Deaths'!$N77)-('Sub group analyses'!$C60/'AUS All Deaths'!$C77))/COUNT($C$4:$N$4))*'Sub group analyses'!AD$2)*'AUS Mortality Projections'!R74</f>
        <v>152.48515493402047</v>
      </c>
      <c r="AE60" s="1">
        <f>(($N60/'AUS All Deaths'!$N77)+((($N60/'AUS All Deaths'!$N77)-('Sub group analyses'!$C60/'AUS All Deaths'!$C77))/COUNT($C$4:$N$4))*'Sub group analyses'!AE$2)*'AUS Mortality Projections'!S74</f>
        <v>159.31879151223546</v>
      </c>
      <c r="AF60" s="1">
        <f>(($N60/'AUS All Deaths'!$N77)+((($N60/'AUS All Deaths'!$N77)-('Sub group analyses'!$C60/'AUS All Deaths'!$C77))/COUNT($C$4:$N$4))*'Sub group analyses'!AF$2)*'AUS Mortality Projections'!T74</f>
        <v>166.2112972362666</v>
      </c>
      <c r="AG60" s="1">
        <f>(($N60/'AUS All Deaths'!$N77)+((($N60/'AUS All Deaths'!$N77)-('Sub group analyses'!$C60/'AUS All Deaths'!$C77))/COUNT($C$4:$N$4))*'Sub group analyses'!AG$2)*'AUS Mortality Projections'!U74</f>
        <v>173.13798295665276</v>
      </c>
      <c r="AH60" s="6">
        <f>(($N60/'AUS All Deaths'!$N77)+((($N60/'AUS All Deaths'!$N77)-('Sub group analyses'!$C60/'AUS All Deaths'!$C77))/COUNT($C$4:$N$4))*'Sub group analyses'!AH$2)*'AUS Mortality Projections'!V74</f>
        <v>180.06489404803477</v>
      </c>
    </row>
    <row r="61" spans="2:34" x14ac:dyDescent="0.3">
      <c r="B61" s="13" t="s">
        <v>75</v>
      </c>
      <c r="C61" s="1">
        <f>'AUS Observed PC Deaths'!C78</f>
        <v>25</v>
      </c>
      <c r="D61" s="1">
        <f>'AUS Observed PC Deaths'!D78</f>
        <v>39</v>
      </c>
      <c r="E61" s="1">
        <f>'AUS Observed PC Deaths'!E78</f>
        <v>29</v>
      </c>
      <c r="F61" s="1">
        <f>'AUS Observed PC Deaths'!F78</f>
        <v>28</v>
      </c>
      <c r="G61" s="1">
        <f>'AUS Observed PC Deaths'!G78</f>
        <v>33</v>
      </c>
      <c r="H61" s="1">
        <f>'AUS Observed PC Deaths'!H78</f>
        <v>21</v>
      </c>
      <c r="I61" s="1">
        <f>'AUS Observed PC Deaths'!I78</f>
        <v>24</v>
      </c>
      <c r="J61" s="1">
        <f>'AUS Observed PC Deaths'!J78</f>
        <v>22</v>
      </c>
      <c r="K61" s="1">
        <f>'AUS Observed PC Deaths'!K78</f>
        <v>26</v>
      </c>
      <c r="L61" s="1">
        <f>'AUS Observed PC Deaths'!L78</f>
        <v>18</v>
      </c>
      <c r="M61" s="1">
        <f>'AUS Observed PC Deaths'!M78</f>
        <v>25</v>
      </c>
      <c r="N61" s="1">
        <f>'AUS Observed PC Deaths'!N78</f>
        <v>16</v>
      </c>
      <c r="O61" s="1">
        <f>(($N61/'AUS All Deaths'!$N78)+((($N61/'AUS All Deaths'!$N78)-('Sub group analyses'!$C61/'AUS All Deaths'!$C78))/COUNT($C$4:$N$4))*'Sub group analyses'!O$2)*'AUS Mortality Projections'!C75</f>
        <v>13.912788260019667</v>
      </c>
      <c r="P61" s="1">
        <f>(($N61/'AUS All Deaths'!$N78)+((($N61/'AUS All Deaths'!$N78)-('Sub group analyses'!$C61/'AUS All Deaths'!$C78))/COUNT($C$4:$N$4))*'Sub group analyses'!P$2)*'AUS Mortality Projections'!D75</f>
        <v>12.984069326002345</v>
      </c>
      <c r="Q61" s="1">
        <f>(($N61/'AUS All Deaths'!$N78)+((($N61/'AUS All Deaths'!$N78)-('Sub group analyses'!$C61/'AUS All Deaths'!$C78))/COUNT($C$4:$N$4))*'Sub group analyses'!Q$2)*'AUS Mortality Projections'!E75</f>
        <v>12.035948988670635</v>
      </c>
      <c r="R61" s="1">
        <f>(($N61/'AUS All Deaths'!$N78)+((($N61/'AUS All Deaths'!$N78)-('Sub group analyses'!$C61/'AUS All Deaths'!$C78))/COUNT($C$4:$N$4))*'Sub group analyses'!R$2)*'AUS Mortality Projections'!F75</f>
        <v>11.004891570817385</v>
      </c>
      <c r="S61" s="1">
        <f>(($N61/'AUS All Deaths'!$N78)+((($N61/'AUS All Deaths'!$N78)-('Sub group analyses'!$C61/'AUS All Deaths'!$C78))/COUNT($C$4:$N$4))*'Sub group analyses'!S$2)*'AUS Mortality Projections'!G75</f>
        <v>10.083846449669373</v>
      </c>
      <c r="T61" s="1">
        <f>(($N61/'AUS All Deaths'!$N78)+((($N61/'AUS All Deaths'!$N78)-('Sub group analyses'!$C61/'AUS All Deaths'!$C78))/COUNT($C$4:$N$4))*'Sub group analyses'!T$2)*'AUS Mortality Projections'!H75</f>
        <v>9.1338763052294727</v>
      </c>
      <c r="U61" s="1">
        <f>(($N61/'AUS All Deaths'!$N78)+((($N61/'AUS All Deaths'!$N78)-('Sub group analyses'!$C61/'AUS All Deaths'!$C78))/COUNT($C$4:$N$4))*'Sub group analyses'!U$2)*'AUS Mortality Projections'!I75</f>
        <v>8.1554881577363361</v>
      </c>
      <c r="V61" s="1">
        <f>(($N61/'AUS All Deaths'!$N78)+((($N61/'AUS All Deaths'!$N78)-('Sub group analyses'!$C61/'AUS All Deaths'!$C78))/COUNT($C$4:$N$4))*'Sub group analyses'!V$2)*'AUS Mortality Projections'!J75</f>
        <v>7.1474047618545864</v>
      </c>
      <c r="W61" s="1">
        <f>(($N61/'AUS All Deaths'!$N78)+((($N61/'AUS All Deaths'!$N78)-('Sub group analyses'!$C61/'AUS All Deaths'!$C78))/COUNT($C$4:$N$4))*'Sub group analyses'!W$2)*'AUS Mortality Projections'!K75</f>
        <v>6.1064632722057501</v>
      </c>
      <c r="X61" s="1">
        <f>(($N61/'AUS All Deaths'!$N78)+((($N61/'AUS All Deaths'!$N78)-('Sub group analyses'!$C61/'AUS All Deaths'!$C78))/COUNT($C$4:$N$4))*'Sub group analyses'!X$2)*'AUS Mortality Projections'!L75</f>
        <v>5.0483269215231221</v>
      </c>
      <c r="Y61" s="1">
        <f>(($N61/'AUS All Deaths'!$N78)+((($N61/'AUS All Deaths'!$N78)-('Sub group analyses'!$C61/'AUS All Deaths'!$C78))/COUNT($C$4:$N$4))*'Sub group analyses'!Y$2)*'AUS Mortality Projections'!M75</f>
        <v>3.9511071561464099</v>
      </c>
      <c r="Z61" s="1">
        <f>(($N61/'AUS All Deaths'!$N78)+((($N61/'AUS All Deaths'!$N78)-('Sub group analyses'!$C61/'AUS All Deaths'!$C78))/COUNT($C$4:$N$4))*'Sub group analyses'!Z$2)*'AUS Mortality Projections'!N75</f>
        <v>2.8156385174158589</v>
      </c>
      <c r="AA61" s="1">
        <f>(($N61/'AUS All Deaths'!$N78)+((($N61/'AUS All Deaths'!$N78)-('Sub group analyses'!$C61/'AUS All Deaths'!$C78))/COUNT($C$4:$N$4))*'Sub group analyses'!AA$2)*'AUS Mortality Projections'!O75</f>
        <v>1.6429205207976605</v>
      </c>
      <c r="AB61" s="1">
        <f>(($N61/'AUS All Deaths'!$N78)+((($N61/'AUS All Deaths'!$N78)-('Sub group analyses'!$C61/'AUS All Deaths'!$C78))/COUNT($C$4:$N$4))*'Sub group analyses'!AB$2)*'AUS Mortality Projections'!P75</f>
        <v>0.4348495402480152</v>
      </c>
      <c r="AC61" s="1">
        <f>(($N61/'AUS All Deaths'!$N78)+((($N61/'AUS All Deaths'!$N78)-('Sub group analyses'!$C61/'AUS All Deaths'!$C78))/COUNT($C$4:$N$4))*'Sub group analyses'!AC$2)*'AUS Mortality Projections'!Q75</f>
        <v>-0.80583510874834841</v>
      </c>
      <c r="AD61" s="1">
        <f>(($N61/'AUS All Deaths'!$N78)+((($N61/'AUS All Deaths'!$N78)-('Sub group analyses'!$C61/'AUS All Deaths'!$C78))/COUNT($C$4:$N$4))*'Sub group analyses'!AD$2)*'AUS Mortality Projections'!R75</f>
        <v>-2.0768386579289899</v>
      </c>
      <c r="AE61" s="1">
        <f>(($N61/'AUS All Deaths'!$N78)+((($N61/'AUS All Deaths'!$N78)-('Sub group analyses'!$C61/'AUS All Deaths'!$C78))/COUNT($C$4:$N$4))*'Sub group analyses'!AE$2)*'AUS Mortality Projections'!S75</f>
        <v>-3.3729073838303996</v>
      </c>
      <c r="AF61" s="1">
        <f>(($N61/'AUS All Deaths'!$N78)+((($N61/'AUS All Deaths'!$N78)-('Sub group analyses'!$C61/'AUS All Deaths'!$C78))/COUNT($C$4:$N$4))*'Sub group analyses'!AF$2)*'AUS Mortality Projections'!T75</f>
        <v>-4.6889595559566324</v>
      </c>
      <c r="AG61" s="1">
        <f>(($N61/'AUS All Deaths'!$N78)+((($N61/'AUS All Deaths'!$N78)-('Sub group analyses'!$C61/'AUS All Deaths'!$C78))/COUNT($C$4:$N$4))*'Sub group analyses'!AG$2)*'AUS Mortality Projections'!U75</f>
        <v>-6.0193069458884194</v>
      </c>
      <c r="AH61" s="6">
        <f>(($N61/'AUS All Deaths'!$N78)+((($N61/'AUS All Deaths'!$N78)-('Sub group analyses'!$C61/'AUS All Deaths'!$C78))/COUNT($C$4:$N$4))*'Sub group analyses'!AH$2)*'AUS Mortality Projections'!V75</f>
        <v>-7.3575177339655919</v>
      </c>
    </row>
    <row r="62" spans="2:34" x14ac:dyDescent="0.3">
      <c r="B62" s="13" t="s">
        <v>76</v>
      </c>
      <c r="C62" s="1">
        <f>'AUS Observed PC Deaths'!C79</f>
        <v>126</v>
      </c>
      <c r="D62" s="1">
        <f>'AUS Observed PC Deaths'!D79</f>
        <v>150</v>
      </c>
      <c r="E62" s="1">
        <f>'AUS Observed PC Deaths'!E79</f>
        <v>139</v>
      </c>
      <c r="F62" s="1">
        <f>'AUS Observed PC Deaths'!F79</f>
        <v>127</v>
      </c>
      <c r="G62" s="1">
        <f>'AUS Observed PC Deaths'!G79</f>
        <v>128</v>
      </c>
      <c r="H62" s="1">
        <f>'AUS Observed PC Deaths'!H79</f>
        <v>136</v>
      </c>
      <c r="I62" s="1">
        <f>'AUS Observed PC Deaths'!I79</f>
        <v>116</v>
      </c>
      <c r="J62" s="1">
        <f>'AUS Observed PC Deaths'!J79</f>
        <v>134</v>
      </c>
      <c r="K62" s="1">
        <f>'AUS Observed PC Deaths'!K79</f>
        <v>139</v>
      </c>
      <c r="L62" s="1">
        <f>'AUS Observed PC Deaths'!L79</f>
        <v>87</v>
      </c>
      <c r="M62" s="1">
        <f>'AUS Observed PC Deaths'!M79</f>
        <v>114</v>
      </c>
      <c r="N62" s="1">
        <f>'AUS Observed PC Deaths'!N79</f>
        <v>127</v>
      </c>
      <c r="O62" s="1">
        <f>(($N62/'AUS All Deaths'!$N79)+((($N62/'AUS All Deaths'!$N79)-('Sub group analyses'!$C62/'AUS All Deaths'!$C79))/COUNT($C$4:$N$4))*'Sub group analyses'!O$2)*'AUS Mortality Projections'!C76</f>
        <v>117.23907798723522</v>
      </c>
      <c r="P62" s="1">
        <f>(($N62/'AUS All Deaths'!$N79)+((($N62/'AUS All Deaths'!$N79)-('Sub group analyses'!$C62/'AUS All Deaths'!$C79))/COUNT($C$4:$N$4))*'Sub group analyses'!P$2)*'AUS Mortality Projections'!D76</f>
        <v>116.77890930907178</v>
      </c>
      <c r="Q62" s="1">
        <f>(($N62/'AUS All Deaths'!$N79)+((($N62/'AUS All Deaths'!$N79)-('Sub group analyses'!$C62/'AUS All Deaths'!$C79))/COUNT($C$4:$N$4))*'Sub group analyses'!Q$2)*'AUS Mortality Projections'!E76</f>
        <v>116.26714998349043</v>
      </c>
      <c r="R62" s="1">
        <f>(($N62/'AUS All Deaths'!$N79)+((($N62/'AUS All Deaths'!$N79)-('Sub group analyses'!$C62/'AUS All Deaths'!$C79))/COUNT($C$4:$N$4))*'Sub group analyses'!R$2)*'AUS Mortality Projections'!F76</f>
        <v>115.03608175358038</v>
      </c>
      <c r="S62" s="1">
        <f>(($N62/'AUS All Deaths'!$N79)+((($N62/'AUS All Deaths'!$N79)-('Sub group analyses'!$C62/'AUS All Deaths'!$C79))/COUNT($C$4:$N$4))*'Sub group analyses'!S$2)*'AUS Mortality Projections'!G76</f>
        <v>115.10017936877561</v>
      </c>
      <c r="T62" s="1">
        <f>(($N62/'AUS All Deaths'!$N79)+((($N62/'AUS All Deaths'!$N79)-('Sub group analyses'!$C62/'AUS All Deaths'!$C79))/COUNT($C$4:$N$4))*'Sub group analyses'!T$2)*'AUS Mortality Projections'!H76</f>
        <v>115.12007042344477</v>
      </c>
      <c r="U62" s="1">
        <f>(($N62/'AUS All Deaths'!$N79)+((($N62/'AUS All Deaths'!$N79)-('Sub group analyses'!$C62/'AUS All Deaths'!$C79))/COUNT($C$4:$N$4))*'Sub group analyses'!U$2)*'AUS Mortality Projections'!I76</f>
        <v>115.10783457493609</v>
      </c>
      <c r="V62" s="1">
        <f>(($N62/'AUS All Deaths'!$N79)+((($N62/'AUS All Deaths'!$N79)-('Sub group analyses'!$C62/'AUS All Deaths'!$C79))/COUNT($C$4:$N$4))*'Sub group analyses'!V$2)*'AUS Mortality Projections'!J76</f>
        <v>115.05476957371488</v>
      </c>
      <c r="W62" s="1">
        <f>(($N62/'AUS All Deaths'!$N79)+((($N62/'AUS All Deaths'!$N79)-('Sub group analyses'!$C62/'AUS All Deaths'!$C79))/COUNT($C$4:$N$4))*'Sub group analyses'!W$2)*'AUS Mortality Projections'!K76</f>
        <v>114.9126784091245</v>
      </c>
      <c r="X62" s="1">
        <f>(($N62/'AUS All Deaths'!$N79)+((($N62/'AUS All Deaths'!$N79)-('Sub group analyses'!$C62/'AUS All Deaths'!$C79))/COUNT($C$4:$N$4))*'Sub group analyses'!X$2)*'AUS Mortality Projections'!L76</f>
        <v>115.02392038999909</v>
      </c>
      <c r="Y62" s="1">
        <f>(($N62/'AUS All Deaths'!$N79)+((($N62/'AUS All Deaths'!$N79)-('Sub group analyses'!$C62/'AUS All Deaths'!$C79))/COUNT($C$4:$N$4))*'Sub group analyses'!Y$2)*'AUS Mortality Projections'!M76</f>
        <v>115.01876941482757</v>
      </c>
      <c r="Z62" s="1">
        <f>(($N62/'AUS All Deaths'!$N79)+((($N62/'AUS All Deaths'!$N79)-('Sub group analyses'!$C62/'AUS All Deaths'!$C79))/COUNT($C$4:$N$4))*'Sub group analyses'!Z$2)*'AUS Mortality Projections'!N76</f>
        <v>114.88779443525554</v>
      </c>
      <c r="AA62" s="1">
        <f>(($N62/'AUS All Deaths'!$N79)+((($N62/'AUS All Deaths'!$N79)-('Sub group analyses'!$C62/'AUS All Deaths'!$C79))/COUNT($C$4:$N$4))*'Sub group analyses'!AA$2)*'AUS Mortality Projections'!O76</f>
        <v>114.60762857047291</v>
      </c>
      <c r="AB62" s="1">
        <f>(($N62/'AUS All Deaths'!$N79)+((($N62/'AUS All Deaths'!$N79)-('Sub group analyses'!$C62/'AUS All Deaths'!$C79))/COUNT($C$4:$N$4))*'Sub group analyses'!AB$2)*'AUS Mortality Projections'!P76</f>
        <v>114.13346602266984</v>
      </c>
      <c r="AC62" s="1">
        <f>(($N62/'AUS All Deaths'!$N79)+((($N62/'AUS All Deaths'!$N79)-('Sub group analyses'!$C62/'AUS All Deaths'!$C79))/COUNT($C$4:$N$4))*'Sub group analyses'!AC$2)*'AUS Mortality Projections'!Q76</f>
        <v>113.5832447116268</v>
      </c>
      <c r="AD62" s="1">
        <f>(($N62/'AUS All Deaths'!$N79)+((($N62/'AUS All Deaths'!$N79)-('Sub group analyses'!$C62/'AUS All Deaths'!$C79))/COUNT($C$4:$N$4))*'Sub group analyses'!AD$2)*'AUS Mortality Projections'!R76</f>
        <v>112.81750240670036</v>
      </c>
      <c r="AE62" s="1">
        <f>(($N62/'AUS All Deaths'!$N79)+((($N62/'AUS All Deaths'!$N79)-('Sub group analyses'!$C62/'AUS All Deaths'!$C79))/COUNT($C$4:$N$4))*'Sub group analyses'!AE$2)*'AUS Mortality Projections'!S76</f>
        <v>111.81137899552266</v>
      </c>
      <c r="AF62" s="1">
        <f>(($N62/'AUS All Deaths'!$N79)+((($N62/'AUS All Deaths'!$N79)-('Sub group analyses'!$C62/'AUS All Deaths'!$C79))/COUNT($C$4:$N$4))*'Sub group analyses'!AF$2)*'AUS Mortality Projections'!T76</f>
        <v>110.57829401925575</v>
      </c>
      <c r="AG62" s="1">
        <f>(($N62/'AUS All Deaths'!$N79)+((($N62/'AUS All Deaths'!$N79)-('Sub group analyses'!$C62/'AUS All Deaths'!$C79))/COUNT($C$4:$N$4))*'Sub group analyses'!AG$2)*'AUS Mortality Projections'!U76</f>
        <v>109.11444147509184</v>
      </c>
      <c r="AH62" s="6">
        <f>(($N62/'AUS All Deaths'!$N79)+((($N62/'AUS All Deaths'!$N79)-('Sub group analyses'!$C62/'AUS All Deaths'!$C79))/COUNT($C$4:$N$4))*'Sub group analyses'!AH$2)*'AUS Mortality Projections'!V76</f>
        <v>107.413110301603</v>
      </c>
    </row>
    <row r="63" spans="2:34" x14ac:dyDescent="0.3">
      <c r="B63" s="13" t="s">
        <v>77</v>
      </c>
      <c r="C63" s="1">
        <f>'AUS Observed PC Deaths'!C80</f>
        <v>89</v>
      </c>
      <c r="D63" s="1">
        <f>'AUS Observed PC Deaths'!D80</f>
        <v>86</v>
      </c>
      <c r="E63" s="1">
        <f>'AUS Observed PC Deaths'!E80</f>
        <v>98</v>
      </c>
      <c r="F63" s="1">
        <f>'AUS Observed PC Deaths'!F80</f>
        <v>79</v>
      </c>
      <c r="G63" s="1">
        <f>'AUS Observed PC Deaths'!G80</f>
        <v>83</v>
      </c>
      <c r="H63" s="1">
        <f>'AUS Observed PC Deaths'!H80</f>
        <v>99</v>
      </c>
      <c r="I63" s="1">
        <f>'AUS Observed PC Deaths'!I80</f>
        <v>110</v>
      </c>
      <c r="J63" s="1">
        <f>'AUS Observed PC Deaths'!J80</f>
        <v>120</v>
      </c>
      <c r="K63" s="1">
        <f>'AUS Observed PC Deaths'!K80</f>
        <v>98</v>
      </c>
      <c r="L63" s="1">
        <f>'AUS Observed PC Deaths'!L80</f>
        <v>100</v>
      </c>
      <c r="M63" s="1">
        <f>'AUS Observed PC Deaths'!M80</f>
        <v>92</v>
      </c>
      <c r="N63" s="1">
        <f>'AUS Observed PC Deaths'!N80</f>
        <v>98</v>
      </c>
      <c r="O63" s="1">
        <f>(($N63/'AUS All Deaths'!$N80)+((($N63/'AUS All Deaths'!$N80)-('Sub group analyses'!$C63/'AUS All Deaths'!$C80))/COUNT($C$4:$N$4))*'Sub group analyses'!O$2)*'AUS Mortality Projections'!C77</f>
        <v>91.279413695638397</v>
      </c>
      <c r="P63" s="1">
        <f>(($N63/'AUS All Deaths'!$N80)+((($N63/'AUS All Deaths'!$N80)-('Sub group analyses'!$C63/'AUS All Deaths'!$C80))/COUNT($C$4:$N$4))*'Sub group analyses'!P$2)*'AUS Mortality Projections'!D77</f>
        <v>91.757837021310593</v>
      </c>
      <c r="Q63" s="1">
        <f>(($N63/'AUS All Deaths'!$N80)+((($N63/'AUS All Deaths'!$N80)-('Sub group analyses'!$C63/'AUS All Deaths'!$C80))/COUNT($C$4:$N$4))*'Sub group analyses'!Q$2)*'AUS Mortality Projections'!E77</f>
        <v>92.21878573704808</v>
      </c>
      <c r="R63" s="1">
        <f>(($N63/'AUS All Deaths'!$N80)+((($N63/'AUS All Deaths'!$N80)-('Sub group analyses'!$C63/'AUS All Deaths'!$C80))/COUNT($C$4:$N$4))*'Sub group analyses'!R$2)*'AUS Mortality Projections'!F77</f>
        <v>92.127835373471498</v>
      </c>
      <c r="S63" s="1">
        <f>(($N63/'AUS All Deaths'!$N80)+((($N63/'AUS All Deaths'!$N80)-('Sub group analyses'!$C63/'AUS All Deaths'!$C80))/COUNT($C$4:$N$4))*'Sub group analyses'!S$2)*'AUS Mortality Projections'!G77</f>
        <v>93.09875812447271</v>
      </c>
      <c r="T63" s="1">
        <f>(($N63/'AUS All Deaths'!$N80)+((($N63/'AUS All Deaths'!$N80)-('Sub group analyses'!$C63/'AUS All Deaths'!$C80))/COUNT($C$4:$N$4))*'Sub group analyses'!T$2)*'AUS Mortality Projections'!H77</f>
        <v>94.070417192053895</v>
      </c>
      <c r="U63" s="1">
        <f>(($N63/'AUS All Deaths'!$N80)+((($N63/'AUS All Deaths'!$N80)-('Sub group analyses'!$C63/'AUS All Deaths'!$C80))/COUNT($C$4:$N$4))*'Sub group analyses'!U$2)*'AUS Mortality Projections'!I77</f>
        <v>95.054115840613306</v>
      </c>
      <c r="V63" s="1">
        <f>(($N63/'AUS All Deaths'!$N80)+((($N63/'AUS All Deaths'!$N80)-('Sub group analyses'!$C63/'AUS All Deaths'!$C80))/COUNT($C$4:$N$4))*'Sub group analyses'!V$2)*'AUS Mortality Projections'!J77</f>
        <v>96.044383053294055</v>
      </c>
      <c r="W63" s="1">
        <f>(($N63/'AUS All Deaths'!$N80)+((($N63/'AUS All Deaths'!$N80)-('Sub group analyses'!$C63/'AUS All Deaths'!$C80))/COUNT($C$4:$N$4))*'Sub group analyses'!W$2)*'AUS Mortality Projections'!K77</f>
        <v>97.002267158962084</v>
      </c>
      <c r="X63" s="1">
        <f>(($N63/'AUS All Deaths'!$N80)+((($N63/'AUS All Deaths'!$N80)-('Sub group analyses'!$C63/'AUS All Deaths'!$C80))/COUNT($C$4:$N$4))*'Sub group analyses'!X$2)*'AUS Mortality Projections'!L77</f>
        <v>98.220620164955292</v>
      </c>
      <c r="Y63" s="1">
        <f>(($N63/'AUS All Deaths'!$N80)+((($N63/'AUS All Deaths'!$N80)-('Sub group analyses'!$C63/'AUS All Deaths'!$C80))/COUNT($C$4:$N$4))*'Sub group analyses'!Y$2)*'AUS Mortality Projections'!M77</f>
        <v>99.391032172261319</v>
      </c>
      <c r="Z63" s="1">
        <f>(($N63/'AUS All Deaths'!$N80)+((($N63/'AUS All Deaths'!$N80)-('Sub group analyses'!$C63/'AUS All Deaths'!$C80))/COUNT($C$4:$N$4))*'Sub group analyses'!Z$2)*'AUS Mortality Projections'!N77</f>
        <v>100.50554656716007</v>
      </c>
      <c r="AA63" s="1">
        <f>(($N63/'AUS All Deaths'!$N80)+((($N63/'AUS All Deaths'!$N80)-('Sub group analyses'!$C63/'AUS All Deaths'!$C80))/COUNT($C$4:$N$4))*'Sub group analyses'!AA$2)*'AUS Mortality Projections'!O77</f>
        <v>101.54351440604343</v>
      </c>
      <c r="AB63" s="1">
        <f>(($N63/'AUS All Deaths'!$N80)+((($N63/'AUS All Deaths'!$N80)-('Sub group analyses'!$C63/'AUS All Deaths'!$C80))/COUNT($C$4:$N$4))*'Sub group analyses'!AB$2)*'AUS Mortality Projections'!P77</f>
        <v>102.46400004607288</v>
      </c>
      <c r="AC63" s="1">
        <f>(($N63/'AUS All Deaths'!$N80)+((($N63/'AUS All Deaths'!$N80)-('Sub group analyses'!$C63/'AUS All Deaths'!$C80))/COUNT($C$4:$N$4))*'Sub group analyses'!AC$2)*'AUS Mortality Projections'!Q77</f>
        <v>103.37195267854521</v>
      </c>
      <c r="AD63" s="1">
        <f>(($N63/'AUS All Deaths'!$N80)+((($N63/'AUS All Deaths'!$N80)-('Sub group analyses'!$C63/'AUS All Deaths'!$C80))/COUNT($C$4:$N$4))*'Sub group analyses'!AD$2)*'AUS Mortality Projections'!R77</f>
        <v>104.14065580562678</v>
      </c>
      <c r="AE63" s="1">
        <f>(($N63/'AUS All Deaths'!$N80)+((($N63/'AUS All Deaths'!$N80)-('Sub group analyses'!$C63/'AUS All Deaths'!$C80))/COUNT($C$4:$N$4))*'Sub group analyses'!AE$2)*'AUS Mortality Projections'!S77</f>
        <v>104.74339208742792</v>
      </c>
      <c r="AF63" s="1">
        <f>(($N63/'AUS All Deaths'!$N80)+((($N63/'AUS All Deaths'!$N80)-('Sub group analyses'!$C63/'AUS All Deaths'!$C80))/COUNT($C$4:$N$4))*'Sub group analyses'!AF$2)*'AUS Mortality Projections'!T77</f>
        <v>105.1881014637277</v>
      </c>
      <c r="AG63" s="1">
        <f>(($N63/'AUS All Deaths'!$N80)+((($N63/'AUS All Deaths'!$N80)-('Sub group analyses'!$C63/'AUS All Deaths'!$C80))/COUNT($C$4:$N$4))*'Sub group analyses'!AG$2)*'AUS Mortality Projections'!U77</f>
        <v>105.46640420885986</v>
      </c>
      <c r="AH63" s="6">
        <f>(($N63/'AUS All Deaths'!$N80)+((($N63/'AUS All Deaths'!$N80)-('Sub group analyses'!$C63/'AUS All Deaths'!$C80))/COUNT($C$4:$N$4))*'Sub group analyses'!AH$2)*'AUS Mortality Projections'!V77</f>
        <v>105.56632241328299</v>
      </c>
    </row>
    <row r="64" spans="2:34" x14ac:dyDescent="0.3">
      <c r="B64" s="13" t="s">
        <v>78</v>
      </c>
      <c r="C64" s="1">
        <f>'AUS Observed PC Deaths'!C81</f>
        <v>64</v>
      </c>
      <c r="D64" s="1">
        <f>'AUS Observed PC Deaths'!D81</f>
        <v>70</v>
      </c>
      <c r="E64" s="1">
        <f>'AUS Observed PC Deaths'!E81</f>
        <v>95</v>
      </c>
      <c r="F64" s="1">
        <f>'AUS Observed PC Deaths'!F81</f>
        <v>91</v>
      </c>
      <c r="G64" s="1">
        <f>'AUS Observed PC Deaths'!G81</f>
        <v>80</v>
      </c>
      <c r="H64" s="1">
        <f>'AUS Observed PC Deaths'!H81</f>
        <v>75</v>
      </c>
      <c r="I64" s="1">
        <f>'AUS Observed PC Deaths'!I81</f>
        <v>77</v>
      </c>
      <c r="J64" s="1">
        <f>'AUS Observed PC Deaths'!J81</f>
        <v>101</v>
      </c>
      <c r="K64" s="1">
        <f>'AUS Observed PC Deaths'!K81</f>
        <v>82</v>
      </c>
      <c r="L64" s="1">
        <f>'AUS Observed PC Deaths'!L81</f>
        <v>85</v>
      </c>
      <c r="M64" s="1">
        <f>'AUS Observed PC Deaths'!M81</f>
        <v>115</v>
      </c>
      <c r="N64" s="1">
        <f>'AUS Observed PC Deaths'!N81</f>
        <v>104</v>
      </c>
      <c r="O64" s="1">
        <f>(($N64/'AUS All Deaths'!$N81)+((($N64/'AUS All Deaths'!$N81)-('Sub group analyses'!$C64/'AUS All Deaths'!$C81))/COUNT($C$4:$N$4))*'Sub group analyses'!O$2)*'AUS Mortality Projections'!C78</f>
        <v>100.08827718002752</v>
      </c>
      <c r="P64" s="1">
        <f>(($N64/'AUS All Deaths'!$N81)+((($N64/'AUS All Deaths'!$N81)-('Sub group analyses'!$C64/'AUS All Deaths'!$C81))/COUNT($C$4:$N$4))*'Sub group analyses'!P$2)*'AUS Mortality Projections'!D78</f>
        <v>103.95258560099354</v>
      </c>
      <c r="Q64" s="1">
        <f>(($N64/'AUS All Deaths'!$N81)+((($N64/'AUS All Deaths'!$N81)-('Sub group analyses'!$C64/'AUS All Deaths'!$C81))/COUNT($C$4:$N$4))*'Sub group analyses'!Q$2)*'AUS Mortality Projections'!E78</f>
        <v>107.93892699676863</v>
      </c>
      <c r="R64" s="1">
        <f>(($N64/'AUS All Deaths'!$N81)+((($N64/'AUS All Deaths'!$N81)-('Sub group analyses'!$C64/'AUS All Deaths'!$C81))/COUNT($C$4:$N$4))*'Sub group analyses'!R$2)*'AUS Mortality Projections'!F78</f>
        <v>111.40561047735639</v>
      </c>
      <c r="S64" s="1">
        <f>(($N64/'AUS All Deaths'!$N81)+((($N64/'AUS All Deaths'!$N81)-('Sub group analyses'!$C64/'AUS All Deaths'!$C81))/COUNT($C$4:$N$4))*'Sub group analyses'!S$2)*'AUS Mortality Projections'!G78</f>
        <v>116.30934267635745</v>
      </c>
      <c r="T64" s="1">
        <f>(($N64/'AUS All Deaths'!$N81)+((($N64/'AUS All Deaths'!$N81)-('Sub group analyses'!$C64/'AUS All Deaths'!$C81))/COUNT($C$4:$N$4))*'Sub group analyses'!T$2)*'AUS Mortality Projections'!H78</f>
        <v>121.41753109828944</v>
      </c>
      <c r="U64" s="1">
        <f>(($N64/'AUS All Deaths'!$N81)+((($N64/'AUS All Deaths'!$N81)-('Sub group analyses'!$C64/'AUS All Deaths'!$C81))/COUNT($C$4:$N$4))*'Sub group analyses'!U$2)*'AUS Mortality Projections'!I78</f>
        <v>126.75527637106087</v>
      </c>
      <c r="V64" s="1">
        <f>(($N64/'AUS All Deaths'!$N81)+((($N64/'AUS All Deaths'!$N81)-('Sub group analyses'!$C64/'AUS All Deaths'!$C81))/COUNT($C$4:$N$4))*'Sub group analyses'!V$2)*'AUS Mortality Projections'!J78</f>
        <v>132.32721287015696</v>
      </c>
      <c r="W64" s="1">
        <f>(($N64/'AUS All Deaths'!$N81)+((($N64/'AUS All Deaths'!$N81)-('Sub group analyses'!$C64/'AUS All Deaths'!$C81))/COUNT($C$4:$N$4))*'Sub group analyses'!W$2)*'AUS Mortality Projections'!K78</f>
        <v>138.0901104957571</v>
      </c>
      <c r="X64" s="1">
        <f>(($N64/'AUS All Deaths'!$N81)+((($N64/'AUS All Deaths'!$N81)-('Sub group analyses'!$C64/'AUS All Deaths'!$C81))/COUNT($C$4:$N$4))*'Sub group analyses'!X$2)*'AUS Mortality Projections'!L78</f>
        <v>144.48224610066515</v>
      </c>
      <c r="Y64" s="1">
        <f>(($N64/'AUS All Deaths'!$N81)+((($N64/'AUS All Deaths'!$N81)-('Sub group analyses'!$C64/'AUS All Deaths'!$C81))/COUNT($C$4:$N$4))*'Sub group analyses'!Y$2)*'AUS Mortality Projections'!M78</f>
        <v>151.08593175002599</v>
      </c>
      <c r="Z64" s="1">
        <f>(($N64/'AUS All Deaths'!$N81)+((($N64/'AUS All Deaths'!$N81)-('Sub group analyses'!$C64/'AUS All Deaths'!$C81))/COUNT($C$4:$N$4))*'Sub group analyses'!Z$2)*'AUS Mortality Projections'!N78</f>
        <v>157.89636314850745</v>
      </c>
      <c r="AA64" s="1">
        <f>(($N64/'AUS All Deaths'!$N81)+((($N64/'AUS All Deaths'!$N81)-('Sub group analyses'!$C64/'AUS All Deaths'!$C81))/COUNT($C$4:$N$4))*'Sub group analyses'!AA$2)*'AUS Mortality Projections'!O78</f>
        <v>164.8869515750149</v>
      </c>
      <c r="AB64" s="1">
        <f>(($N64/'AUS All Deaths'!$N81)+((($N64/'AUS All Deaths'!$N81)-('Sub group analyses'!$C64/'AUS All Deaths'!$C81))/COUNT($C$4:$N$4))*'Sub group analyses'!AB$2)*'AUS Mortality Projections'!P78</f>
        <v>171.99298763353715</v>
      </c>
      <c r="AC64" s="1">
        <f>(($N64/'AUS All Deaths'!$N81)+((($N64/'AUS All Deaths'!$N81)-('Sub group analyses'!$C64/'AUS All Deaths'!$C81))/COUNT($C$4:$N$4))*'Sub group analyses'!AC$2)*'AUS Mortality Projections'!Q78</f>
        <v>179.39386185967405</v>
      </c>
      <c r="AD64" s="1">
        <f>(($N64/'AUS All Deaths'!$N81)+((($N64/'AUS All Deaths'!$N81)-('Sub group analyses'!$C64/'AUS All Deaths'!$C81))/COUNT($C$4:$N$4))*'Sub group analyses'!AD$2)*'AUS Mortality Projections'!R78</f>
        <v>186.87775465530225</v>
      </c>
      <c r="AE64" s="1">
        <f>(($N64/'AUS All Deaths'!$N81)+((($N64/'AUS All Deaths'!$N81)-('Sub group analyses'!$C64/'AUS All Deaths'!$C81))/COUNT($C$4:$N$4))*'Sub group analyses'!AE$2)*'AUS Mortality Projections'!S78</f>
        <v>194.38847428660438</v>
      </c>
      <c r="AF64" s="1">
        <f>(($N64/'AUS All Deaths'!$N81)+((($N64/'AUS All Deaths'!$N81)-('Sub group analyses'!$C64/'AUS All Deaths'!$C81))/COUNT($C$4:$N$4))*'Sub group analyses'!AF$2)*'AUS Mortality Projections'!T78</f>
        <v>201.92893290336997</v>
      </c>
      <c r="AG64" s="1">
        <f>(($N64/'AUS All Deaths'!$N81)+((($N64/'AUS All Deaths'!$N81)-('Sub group analyses'!$C64/'AUS All Deaths'!$C81))/COUNT($C$4:$N$4))*'Sub group analyses'!AG$2)*'AUS Mortality Projections'!U78</f>
        <v>209.47065787318573</v>
      </c>
      <c r="AH64" s="6">
        <f>(($N64/'AUS All Deaths'!$N81)+((($N64/'AUS All Deaths'!$N81)-('Sub group analyses'!$C64/'AUS All Deaths'!$C81))/COUNT($C$4:$N$4))*'Sub group analyses'!AH$2)*'AUS Mortality Projections'!V78</f>
        <v>216.97440296289747</v>
      </c>
    </row>
    <row r="65" spans="2:34" x14ac:dyDescent="0.3">
      <c r="B65" s="13" t="s">
        <v>79</v>
      </c>
      <c r="C65" s="1">
        <f>'AUS Observed PC Deaths'!C82</f>
        <v>36</v>
      </c>
      <c r="D65" s="1">
        <f>'AUS Observed PC Deaths'!D82</f>
        <v>60</v>
      </c>
      <c r="E65" s="1">
        <f>'AUS Observed PC Deaths'!E82</f>
        <v>45</v>
      </c>
      <c r="F65" s="1">
        <f>'AUS Observed PC Deaths'!F82</f>
        <v>30</v>
      </c>
      <c r="G65" s="1">
        <f>'AUS Observed PC Deaths'!G82</f>
        <v>46</v>
      </c>
      <c r="H65" s="1">
        <f>'AUS Observed PC Deaths'!H82</f>
        <v>51</v>
      </c>
      <c r="I65" s="1">
        <f>'AUS Observed PC Deaths'!I82</f>
        <v>38</v>
      </c>
      <c r="J65" s="1">
        <f>'AUS Observed PC Deaths'!J82</f>
        <v>42</v>
      </c>
      <c r="K65" s="1">
        <f>'AUS Observed PC Deaths'!K82</f>
        <v>46</v>
      </c>
      <c r="L65" s="1">
        <f>'AUS Observed PC Deaths'!L82</f>
        <v>54</v>
      </c>
      <c r="M65" s="1">
        <f>'AUS Observed PC Deaths'!M82</f>
        <v>60</v>
      </c>
      <c r="N65" s="1">
        <f>'AUS Observed PC Deaths'!N82</f>
        <v>48</v>
      </c>
      <c r="O65" s="1">
        <f>(($N65/'AUS All Deaths'!$N82)+((($N65/'AUS All Deaths'!$N82)-('Sub group analyses'!$C65/'AUS All Deaths'!$C82))/COUNT($C$4:$N$4))*'Sub group analyses'!O$2)*'AUS Mortality Projections'!C79</f>
        <v>45.45012496569116</v>
      </c>
      <c r="P65" s="1">
        <f>(($N65/'AUS All Deaths'!$N82)+((($N65/'AUS All Deaths'!$N82)-('Sub group analyses'!$C65/'AUS All Deaths'!$C82))/COUNT($C$4:$N$4))*'Sub group analyses'!P$2)*'AUS Mortality Projections'!D79</f>
        <v>46.448771663669362</v>
      </c>
      <c r="Q65" s="1">
        <f>(($N65/'AUS All Deaths'!$N82)+((($N65/'AUS All Deaths'!$N82)-('Sub group analyses'!$C65/'AUS All Deaths'!$C82))/COUNT($C$4:$N$4))*'Sub group analyses'!Q$2)*'AUS Mortality Projections'!E79</f>
        <v>47.4617473980786</v>
      </c>
      <c r="R65" s="1">
        <f>(($N65/'AUS All Deaths'!$N82)+((($N65/'AUS All Deaths'!$N82)-('Sub group analyses'!$C65/'AUS All Deaths'!$C82))/COUNT($C$4:$N$4))*'Sub group analyses'!R$2)*'AUS Mortality Projections'!F79</f>
        <v>48.209835462178653</v>
      </c>
      <c r="S65" s="1">
        <f>(($N65/'AUS All Deaths'!$N82)+((($N65/'AUS All Deaths'!$N82)-('Sub group analyses'!$C65/'AUS All Deaths'!$C82))/COUNT($C$4:$N$4))*'Sub group analyses'!S$2)*'AUS Mortality Projections'!G79</f>
        <v>49.53808200292233</v>
      </c>
      <c r="T65" s="1">
        <f>(($N65/'AUS All Deaths'!$N82)+((($N65/'AUS All Deaths'!$N82)-('Sub group analyses'!$C65/'AUS All Deaths'!$C82))/COUNT($C$4:$N$4))*'Sub group analyses'!T$2)*'AUS Mortality Projections'!H79</f>
        <v>50.901655418187701</v>
      </c>
      <c r="U65" s="1">
        <f>(($N65/'AUS All Deaths'!$N82)+((($N65/'AUS All Deaths'!$N82)-('Sub group analyses'!$C65/'AUS All Deaths'!$C82))/COUNT($C$4:$N$4))*'Sub group analyses'!U$2)*'AUS Mortality Projections'!I79</f>
        <v>52.308152983735901</v>
      </c>
      <c r="V65" s="1">
        <f>(($N65/'AUS All Deaths'!$N82)+((($N65/'AUS All Deaths'!$N82)-('Sub group analyses'!$C65/'AUS All Deaths'!$C82))/COUNT($C$4:$N$4))*'Sub group analyses'!V$2)*'AUS Mortality Projections'!J79</f>
        <v>53.756293970495918</v>
      </c>
      <c r="W65" s="1">
        <f>(($N65/'AUS All Deaths'!$N82)+((($N65/'AUS All Deaths'!$N82)-('Sub group analyses'!$C65/'AUS All Deaths'!$C82))/COUNT($C$4:$N$4))*'Sub group analyses'!W$2)*'AUS Mortality Projections'!K79</f>
        <v>55.225632817994061</v>
      </c>
      <c r="X65" s="1">
        <f>(($N65/'AUS All Deaths'!$N82)+((($N65/'AUS All Deaths'!$N82)-('Sub group analyses'!$C65/'AUS All Deaths'!$C82))/COUNT($C$4:$N$4))*'Sub group analyses'!X$2)*'AUS Mortality Projections'!L79</f>
        <v>56.886468867224998</v>
      </c>
      <c r="Y65" s="1">
        <f>(($N65/'AUS All Deaths'!$N82)+((($N65/'AUS All Deaths'!$N82)-('Sub group analyses'!$C65/'AUS All Deaths'!$C82))/COUNT($C$4:$N$4))*'Sub group analyses'!Y$2)*'AUS Mortality Projections'!M79</f>
        <v>58.566680049427461</v>
      </c>
      <c r="Z65" s="1">
        <f>(($N65/'AUS All Deaths'!$N82)+((($N65/'AUS All Deaths'!$N82)-('Sub group analyses'!$C65/'AUS All Deaths'!$C82))/COUNT($C$4:$N$4))*'Sub group analyses'!Z$2)*'AUS Mortality Projections'!N79</f>
        <v>60.262049518773267</v>
      </c>
      <c r="AA65" s="1">
        <f>(($N65/'AUS All Deaths'!$N82)+((($N65/'AUS All Deaths'!$N82)-('Sub group analyses'!$C65/'AUS All Deaths'!$C82))/COUNT($C$4:$N$4))*'Sub group analyses'!AA$2)*'AUS Mortality Projections'!O79</f>
        <v>61.960341891409378</v>
      </c>
      <c r="AB65" s="1">
        <f>(($N65/'AUS All Deaths'!$N82)+((($N65/'AUS All Deaths'!$N82)-('Sub group analyses'!$C65/'AUS All Deaths'!$C82))/COUNT($C$4:$N$4))*'Sub group analyses'!AB$2)*'AUS Mortality Projections'!P79</f>
        <v>63.635880781091288</v>
      </c>
      <c r="AC65" s="1">
        <f>(($N65/'AUS All Deaths'!$N82)+((($N65/'AUS All Deaths'!$N82)-('Sub group analyses'!$C65/'AUS All Deaths'!$C82))/COUNT($C$4:$N$4))*'Sub group analyses'!AC$2)*'AUS Mortality Projections'!Q79</f>
        <v>65.353418700584172</v>
      </c>
      <c r="AD65" s="1">
        <f>(($N65/'AUS All Deaths'!$N82)+((($N65/'AUS All Deaths'!$N82)-('Sub group analyses'!$C65/'AUS All Deaths'!$C82))/COUNT($C$4:$N$4))*'Sub group analyses'!AD$2)*'AUS Mortality Projections'!R79</f>
        <v>67.033355732780407</v>
      </c>
      <c r="AE65" s="1">
        <f>(($N65/'AUS All Deaths'!$N82)+((($N65/'AUS All Deaths'!$N82)-('Sub group analyses'!$C65/'AUS All Deaths'!$C82))/COUNT($C$4:$N$4))*'Sub group analyses'!AE$2)*'AUS Mortality Projections'!S79</f>
        <v>68.655816224995078</v>
      </c>
      <c r="AF65" s="1">
        <f>(($N65/'AUS All Deaths'!$N82)+((($N65/'AUS All Deaths'!$N82)-('Sub group analyses'!$C65/'AUS All Deaths'!$C82))/COUNT($C$4:$N$4))*'Sub group analyses'!AF$2)*'AUS Mortality Projections'!T79</f>
        <v>70.222674592609209</v>
      </c>
      <c r="AG65" s="1">
        <f>(($N65/'AUS All Deaths'!$N82)+((($N65/'AUS All Deaths'!$N82)-('Sub group analyses'!$C65/'AUS All Deaths'!$C82))/COUNT($C$4:$N$4))*'Sub group analyses'!AG$2)*'AUS Mortality Projections'!U79</f>
        <v>71.724946688755423</v>
      </c>
      <c r="AH65" s="6">
        <f>(($N65/'AUS All Deaths'!$N82)+((($N65/'AUS All Deaths'!$N82)-('Sub group analyses'!$C65/'AUS All Deaths'!$C82))/COUNT($C$4:$N$4))*'Sub group analyses'!AH$2)*'AUS Mortality Projections'!V79</f>
        <v>73.150571172445751</v>
      </c>
    </row>
    <row r="66" spans="2:34" x14ac:dyDescent="0.3">
      <c r="B66" s="13"/>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6"/>
    </row>
    <row r="67" spans="2:34" x14ac:dyDescent="0.3">
      <c r="B67" s="19" t="s">
        <v>39</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102"/>
    </row>
    <row r="68" spans="2:34" x14ac:dyDescent="0.3">
      <c r="B68" s="13" t="s">
        <v>237</v>
      </c>
      <c r="C68" s="111">
        <f>SUM(C8:C17)</f>
        <v>71174</v>
      </c>
      <c r="D68" s="111">
        <f t="shared" ref="D68:AF68" si="0">SUM(D8:D17)</f>
        <v>70387</v>
      </c>
      <c r="E68" s="111">
        <f t="shared" si="0"/>
        <v>71985</v>
      </c>
      <c r="F68" s="111">
        <f t="shared" si="0"/>
        <v>74449</v>
      </c>
      <c r="G68" s="111">
        <f t="shared" si="0"/>
        <v>76125</v>
      </c>
      <c r="H68" s="111">
        <f t="shared" si="0"/>
        <v>75647</v>
      </c>
      <c r="I68" s="111">
        <f t="shared" si="0"/>
        <v>76853</v>
      </c>
      <c r="J68" s="111">
        <f t="shared" si="0"/>
        <v>75692</v>
      </c>
      <c r="K68" s="111">
        <f t="shared" si="0"/>
        <v>78305</v>
      </c>
      <c r="L68" s="111">
        <f t="shared" si="0"/>
        <v>75477</v>
      </c>
      <c r="M68" s="111">
        <f t="shared" si="0"/>
        <v>79587</v>
      </c>
      <c r="N68" s="111">
        <f t="shared" si="0"/>
        <v>83598</v>
      </c>
      <c r="O68" s="111">
        <f t="shared" si="0"/>
        <v>78413.948924091877</v>
      </c>
      <c r="P68" s="111">
        <f t="shared" si="0"/>
        <v>79388.961110164048</v>
      </c>
      <c r="Q68" s="111">
        <f t="shared" si="0"/>
        <v>80367.475938982869</v>
      </c>
      <c r="R68" s="111">
        <f t="shared" si="0"/>
        <v>80880.734889738815</v>
      </c>
      <c r="S68" s="111">
        <f t="shared" si="0"/>
        <v>82346.020024903366</v>
      </c>
      <c r="T68" s="111">
        <f t="shared" si="0"/>
        <v>83839.660579799936</v>
      </c>
      <c r="U68" s="111">
        <f t="shared" si="0"/>
        <v>85372.972364892674</v>
      </c>
      <c r="V68" s="111">
        <f t="shared" si="0"/>
        <v>86942.479684296617</v>
      </c>
      <c r="W68" s="111">
        <f t="shared" si="0"/>
        <v>88514.088157794307</v>
      </c>
      <c r="X68" s="111">
        <f t="shared" si="0"/>
        <v>90357.876753094752</v>
      </c>
      <c r="Y68" s="111">
        <f t="shared" si="0"/>
        <v>92195.211328997902</v>
      </c>
      <c r="Z68" s="111">
        <f t="shared" si="0"/>
        <v>94019.247837088507</v>
      </c>
      <c r="AA68" s="111">
        <f t="shared" si="0"/>
        <v>95810.964312691271</v>
      </c>
      <c r="AB68" s="111">
        <f t="shared" si="0"/>
        <v>97531.391032793254</v>
      </c>
      <c r="AC68" s="111">
        <f t="shared" si="0"/>
        <v>99280.290818659952</v>
      </c>
      <c r="AD68" s="111">
        <f t="shared" si="0"/>
        <v>100936.55162703674</v>
      </c>
      <c r="AE68" s="111">
        <f t="shared" si="0"/>
        <v>102472.4173730715</v>
      </c>
      <c r="AF68" s="111">
        <f t="shared" si="0"/>
        <v>103893.28618903566</v>
      </c>
      <c r="AG68" s="111">
        <f>SUM(AG8:AG17)</f>
        <v>105188.45665029308</v>
      </c>
      <c r="AH68" s="103">
        <f>SUM(AH8:AH17)</f>
        <v>106343.14048474109</v>
      </c>
    </row>
    <row r="69" spans="2:34" x14ac:dyDescent="0.3">
      <c r="B69" s="13" t="s">
        <v>22</v>
      </c>
      <c r="C69" s="111">
        <f>SUM('AUS All Deaths'!C25:C34)</f>
        <v>96448</v>
      </c>
      <c r="D69" s="111">
        <f>SUM('AUS All Deaths'!D25:D34)</f>
        <v>96362</v>
      </c>
      <c r="E69" s="111">
        <f>SUM('AUS All Deaths'!E25:E34)</f>
        <v>97147</v>
      </c>
      <c r="F69" s="111">
        <f>SUM('AUS All Deaths'!F25:F34)</f>
        <v>101310</v>
      </c>
      <c r="G69" s="111">
        <f>SUM('AUS All Deaths'!G25:G34)</f>
        <v>104338</v>
      </c>
      <c r="H69" s="111">
        <f>SUM('AUS All Deaths'!H25:H34)</f>
        <v>103580</v>
      </c>
      <c r="I69" s="111">
        <f>SUM('AUS All Deaths'!I25:I34)</f>
        <v>106229</v>
      </c>
      <c r="J69" s="111">
        <f>SUM('AUS All Deaths'!J25:J34)</f>
        <v>104065</v>
      </c>
      <c r="K69" s="111">
        <f>SUM('AUS All Deaths'!K25:K34)</f>
        <v>108882</v>
      </c>
      <c r="L69" s="111">
        <f>SUM('AUS All Deaths'!L25:L34)</f>
        <v>105563</v>
      </c>
      <c r="M69" s="111">
        <f>SUM('AUS All Deaths'!M25:M34)</f>
        <v>112221</v>
      </c>
      <c r="N69" s="111">
        <f>SUM('AUS All Deaths'!N25:N34)</f>
        <v>125607</v>
      </c>
      <c r="O69" s="111">
        <f>SUM('AUS Mortality Projections'!C22:C31)</f>
        <v>118905.87498934746</v>
      </c>
      <c r="P69" s="111">
        <f>SUM('AUS Mortality Projections'!D22:D31)</f>
        <v>121508.69982075407</v>
      </c>
      <c r="Q69" s="111">
        <f>SUM('AUS Mortality Projections'!E22:E31)</f>
        <v>124168.37815762684</v>
      </c>
      <c r="R69" s="111">
        <f>SUM('AUS Mortality Projections'!F22:F31)</f>
        <v>126155.53246875416</v>
      </c>
      <c r="S69" s="111">
        <f>SUM('AUS Mortality Projections'!G22:G31)</f>
        <v>129682.82044978024</v>
      </c>
      <c r="T69" s="111">
        <f>SUM('AUS Mortality Projections'!H22:H31)</f>
        <v>133326.68088231416</v>
      </c>
      <c r="U69" s="111">
        <f>SUM('AUS Mortality Projections'!I22:I31)</f>
        <v>137108.95684384444</v>
      </c>
      <c r="V69" s="111">
        <f>SUM('AUS Mortality Projections'!J22:J31)</f>
        <v>141028.38740950276</v>
      </c>
      <c r="W69" s="111">
        <f>SUM('AUS Mortality Projections'!K22:K31)</f>
        <v>145033.50730872265</v>
      </c>
      <c r="X69" s="111">
        <f>SUM('AUS Mortality Projections'!L22:L31)</f>
        <v>149574.26946034134</v>
      </c>
      <c r="Y69" s="111">
        <f>SUM('AUS Mortality Projections'!M22:M31)</f>
        <v>154201.5866195758</v>
      </c>
      <c r="Z69" s="111">
        <f>SUM('AUS Mortality Projections'!N22:N31)</f>
        <v>158906.90481059425</v>
      </c>
      <c r="AA69" s="111">
        <f>SUM('AUS Mortality Projections'!O22:O31)</f>
        <v>163660.51439354476</v>
      </c>
      <c r="AB69" s="111">
        <f>SUM('AUS Mortality Projections'!P22:P31)</f>
        <v>168396.99147613501</v>
      </c>
      <c r="AC69" s="111">
        <f>SUM('AUS Mortality Projections'!Q22:Q31)</f>
        <v>173290.21057897009</v>
      </c>
      <c r="AD69" s="111">
        <f>SUM('AUS Mortality Projections'!R22:R31)</f>
        <v>178131.94678901942</v>
      </c>
      <c r="AE69" s="111">
        <f>SUM('AUS Mortality Projections'!S22:S31)</f>
        <v>182871.25360870673</v>
      </c>
      <c r="AF69" s="111">
        <f>SUM('AUS Mortality Projections'!T22:T31)</f>
        <v>187514.70011911972</v>
      </c>
      <c r="AG69" s="111">
        <f>SUM('AUS Mortality Projections'!U22:U31)</f>
        <v>192039.75169265518</v>
      </c>
      <c r="AH69" s="103">
        <f>SUM('AUS Mortality Projections'!V22:V31)</f>
        <v>196415.25940780615</v>
      </c>
    </row>
    <row r="70" spans="2:34" x14ac:dyDescent="0.3">
      <c r="B70" s="13" t="s">
        <v>239</v>
      </c>
      <c r="C70" s="104">
        <f>C68/C69</f>
        <v>0.73795205706702061</v>
      </c>
      <c r="D70" s="104">
        <f t="shared" ref="D70:O70" si="1">D68/D69</f>
        <v>0.73044353583362731</v>
      </c>
      <c r="E70" s="104">
        <f t="shared" si="1"/>
        <v>0.7409904577598897</v>
      </c>
      <c r="F70" s="104">
        <f t="shared" si="1"/>
        <v>0.73486329088934954</v>
      </c>
      <c r="G70" s="104">
        <f t="shared" si="1"/>
        <v>0.7295999539956679</v>
      </c>
      <c r="H70" s="104">
        <f t="shared" si="1"/>
        <v>0.73032438694728707</v>
      </c>
      <c r="I70" s="104">
        <f t="shared" si="1"/>
        <v>0.72346534373852711</v>
      </c>
      <c r="J70" s="104">
        <f t="shared" si="1"/>
        <v>0.72735309662230341</v>
      </c>
      <c r="K70" s="104">
        <f t="shared" si="1"/>
        <v>0.71917304972355389</v>
      </c>
      <c r="L70" s="104">
        <f t="shared" si="1"/>
        <v>0.71499483720621804</v>
      </c>
      <c r="M70" s="104">
        <f t="shared" si="1"/>
        <v>0.70919881305637977</v>
      </c>
      <c r="N70" s="104">
        <f t="shared" si="1"/>
        <v>0.6655520791038716</v>
      </c>
      <c r="O70" s="104">
        <f t="shared" si="1"/>
        <v>0.65946235988017265</v>
      </c>
      <c r="P70" s="104">
        <f t="shared" ref="P70:AF70" si="2">P68/P69</f>
        <v>0.65336030446606885</v>
      </c>
      <c r="Q70" s="104">
        <f t="shared" si="2"/>
        <v>0.64724591825593103</v>
      </c>
      <c r="R70" s="104">
        <f t="shared" si="2"/>
        <v>0.64111920664098598</v>
      </c>
      <c r="S70" s="104">
        <f t="shared" si="2"/>
        <v>0.63498017500931758</v>
      </c>
      <c r="T70" s="104">
        <f t="shared" si="2"/>
        <v>0.62882882874586954</v>
      </c>
      <c r="U70" s="104">
        <f t="shared" si="2"/>
        <v>0.6226651732324483</v>
      </c>
      <c r="V70" s="104">
        <f t="shared" si="2"/>
        <v>0.61648921384772404</v>
      </c>
      <c r="W70" s="104">
        <f t="shared" si="2"/>
        <v>0.61030095596723444</v>
      </c>
      <c r="X70" s="104">
        <f t="shared" si="2"/>
        <v>0.60410040496338557</v>
      </c>
      <c r="Y70" s="104">
        <f t="shared" si="2"/>
        <v>0.59788756620545547</v>
      </c>
      <c r="Z70" s="104">
        <f t="shared" si="2"/>
        <v>0.59166244505959498</v>
      </c>
      <c r="AA70" s="104">
        <f t="shared" si="2"/>
        <v>0.58542504688883179</v>
      </c>
      <c r="AB70" s="104">
        <f t="shared" si="2"/>
        <v>0.57917537705307087</v>
      </c>
      <c r="AC70" s="104">
        <f t="shared" si="2"/>
        <v>0.57291344090909813</v>
      </c>
      <c r="AD70" s="104">
        <f t="shared" si="2"/>
        <v>0.56663924381058173</v>
      </c>
      <c r="AE70" s="104">
        <f t="shared" si="2"/>
        <v>0.56035279110807523</v>
      </c>
      <c r="AF70" s="104">
        <f t="shared" si="2"/>
        <v>0.55405408814901924</v>
      </c>
      <c r="AG70" s="104">
        <f>AG68/AG69</f>
        <v>0.54774314027774362</v>
      </c>
      <c r="AH70" s="105">
        <f>AH68/AH69</f>
        <v>0.5414199528354704</v>
      </c>
    </row>
    <row r="71" spans="2:34" x14ac:dyDescent="0.3">
      <c r="B71" s="13"/>
      <c r="AH71" s="14"/>
    </row>
    <row r="72" spans="2:34" x14ac:dyDescent="0.3">
      <c r="B72" s="19" t="s">
        <v>35</v>
      </c>
      <c r="AH72" s="14"/>
    </row>
    <row r="73" spans="2:34" x14ac:dyDescent="0.3">
      <c r="B73" s="13" t="s">
        <v>237</v>
      </c>
      <c r="C73" s="111">
        <f>SUM(C20:C29)</f>
        <v>24545</v>
      </c>
      <c r="D73" s="111">
        <f t="shared" ref="D73:AF73" si="3">SUM(D20:D29)</f>
        <v>24303</v>
      </c>
      <c r="E73" s="111">
        <f t="shared" si="3"/>
        <v>24601</v>
      </c>
      <c r="F73" s="111">
        <f t="shared" si="3"/>
        <v>25423</v>
      </c>
      <c r="G73" s="111">
        <f t="shared" si="3"/>
        <v>26583</v>
      </c>
      <c r="H73" s="111">
        <f t="shared" si="3"/>
        <v>26743</v>
      </c>
      <c r="I73" s="111">
        <f t="shared" si="3"/>
        <v>26518</v>
      </c>
      <c r="J73" s="111">
        <f t="shared" si="3"/>
        <v>26818</v>
      </c>
      <c r="K73" s="111">
        <f t="shared" si="3"/>
        <v>27545</v>
      </c>
      <c r="L73" s="111">
        <f t="shared" si="3"/>
        <v>26624</v>
      </c>
      <c r="M73" s="111">
        <f t="shared" si="3"/>
        <v>28301</v>
      </c>
      <c r="N73" s="111">
        <f t="shared" si="3"/>
        <v>29889</v>
      </c>
      <c r="O73" s="111">
        <f t="shared" si="3"/>
        <v>28126.673177122193</v>
      </c>
      <c r="P73" s="111">
        <f t="shared" si="3"/>
        <v>28569.454886044332</v>
      </c>
      <c r="Q73" s="111">
        <f t="shared" si="3"/>
        <v>29016.601282951091</v>
      </c>
      <c r="R73" s="111">
        <f t="shared" si="3"/>
        <v>29298.38019490946</v>
      </c>
      <c r="S73" s="111">
        <f t="shared" si="3"/>
        <v>29928.278263464301</v>
      </c>
      <c r="T73" s="111">
        <f t="shared" si="3"/>
        <v>30572.988317774121</v>
      </c>
      <c r="U73" s="111">
        <f t="shared" si="3"/>
        <v>31236.839642790295</v>
      </c>
      <c r="V73" s="111">
        <f t="shared" si="3"/>
        <v>31918.79326754019</v>
      </c>
      <c r="W73" s="111">
        <f t="shared" si="3"/>
        <v>32606.520831566388</v>
      </c>
      <c r="X73" s="111">
        <f t="shared" si="3"/>
        <v>33399.963821666752</v>
      </c>
      <c r="Y73" s="111">
        <f t="shared" si="3"/>
        <v>34196.921225452847</v>
      </c>
      <c r="Z73" s="111">
        <f t="shared" si="3"/>
        <v>34994.943435414134</v>
      </c>
      <c r="AA73" s="111">
        <f t="shared" si="3"/>
        <v>35787.001876853676</v>
      </c>
      <c r="AB73" s="111">
        <f t="shared" si="3"/>
        <v>36558.495388820782</v>
      </c>
      <c r="AC73" s="111">
        <f t="shared" si="3"/>
        <v>37346.805793969397</v>
      </c>
      <c r="AD73" s="111">
        <f t="shared" si="3"/>
        <v>38106.468413633382</v>
      </c>
      <c r="AE73" s="111">
        <f t="shared" si="3"/>
        <v>38826.737317002357</v>
      </c>
      <c r="AF73" s="111">
        <f t="shared" si="3"/>
        <v>39509.318564232897</v>
      </c>
      <c r="AG73" s="111">
        <f>SUM(AG20:AG29)</f>
        <v>40149.798221189434</v>
      </c>
      <c r="AH73" s="103">
        <f>SUM(AH20:AH29)</f>
        <v>40742.130546801418</v>
      </c>
    </row>
    <row r="74" spans="2:34" x14ac:dyDescent="0.3">
      <c r="B74" s="13" t="s">
        <v>22</v>
      </c>
      <c r="C74" s="111">
        <f>SUM('AUS All Deaths'!C37:C46)</f>
        <v>32699</v>
      </c>
      <c r="D74" s="111">
        <f>SUM('AUS All Deaths'!D37:D46)</f>
        <v>32756</v>
      </c>
      <c r="E74" s="111">
        <f>SUM('AUS All Deaths'!E37:E46)</f>
        <v>32803</v>
      </c>
      <c r="F74" s="111">
        <f>SUM('AUS All Deaths'!F37:F46)</f>
        <v>34304</v>
      </c>
      <c r="G74" s="111">
        <f>SUM('AUS All Deaths'!G37:G46)</f>
        <v>35713</v>
      </c>
      <c r="H74" s="111">
        <f>SUM('AUS All Deaths'!H37:H46)</f>
        <v>36228</v>
      </c>
      <c r="I74" s="111">
        <f>SUM('AUS All Deaths'!I37:I46)</f>
        <v>36326</v>
      </c>
      <c r="J74" s="111">
        <f>SUM('AUS All Deaths'!J37:J46)</f>
        <v>36112</v>
      </c>
      <c r="K74" s="111">
        <f>SUM('AUS All Deaths'!K37:K46)</f>
        <v>37710</v>
      </c>
      <c r="L74" s="111">
        <f>SUM('AUS All Deaths'!L37:L46)</f>
        <v>36304</v>
      </c>
      <c r="M74" s="111">
        <f>SUM('AUS All Deaths'!M37:M46)</f>
        <v>38987</v>
      </c>
      <c r="N74" s="111">
        <f>SUM('AUS All Deaths'!N37:N46)</f>
        <v>43221</v>
      </c>
      <c r="O74" s="111">
        <f>SUM('AUS Mortality Projections'!C34:C43)</f>
        <v>40969.813547232749</v>
      </c>
      <c r="P74" s="111">
        <f>SUM('AUS Mortality Projections'!D34:D43)</f>
        <v>41922.465239539662</v>
      </c>
      <c r="Q74" s="111">
        <f>SUM('AUS Mortality Projections'!E34:E43)</f>
        <v>42897.133701229286</v>
      </c>
      <c r="R74" s="111">
        <f>SUM('AUS Mortality Projections'!F34:F43)</f>
        <v>43641.579203165915</v>
      </c>
      <c r="S74" s="111">
        <f>SUM('AUS Mortality Projections'!G34:G43)</f>
        <v>44921.325371958796</v>
      </c>
      <c r="T74" s="111">
        <f>SUM('AUS Mortality Projections'!H34:H43)</f>
        <v>46244.725810284042</v>
      </c>
      <c r="U74" s="111">
        <f>SUM('AUS Mortality Projections'!I34:I43)</f>
        <v>47619.525918593703</v>
      </c>
      <c r="V74" s="111">
        <f>SUM('AUS Mortality Projections'!J34:J43)</f>
        <v>49045.47619604542</v>
      </c>
      <c r="W74" s="111">
        <f>SUM('AUS Mortality Projections'!K34:K43)</f>
        <v>50504.842120594018</v>
      </c>
      <c r="X74" s="111">
        <f>SUM('AUS Mortality Projections'!L34:L43)</f>
        <v>52154.632795166304</v>
      </c>
      <c r="Y74" s="111">
        <f>SUM('AUS Mortality Projections'!M34:M43)</f>
        <v>53838.786264028415</v>
      </c>
      <c r="Z74" s="111">
        <f>SUM('AUS Mortality Projections'!N34:N43)</f>
        <v>55554.429181362626</v>
      </c>
      <c r="AA74" s="111">
        <f>SUM('AUS Mortality Projections'!O34:O43)</f>
        <v>57291.266675610299</v>
      </c>
      <c r="AB74" s="111">
        <f>SUM('AUS Mortality Projections'!P34:P43)</f>
        <v>59026.430858080021</v>
      </c>
      <c r="AC74" s="111">
        <f>SUM('AUS Mortality Projections'!Q34:Q43)</f>
        <v>60820.92231269952</v>
      </c>
      <c r="AD74" s="111">
        <f>SUM('AUS Mortality Projections'!R34:R43)</f>
        <v>62601.776842950378</v>
      </c>
      <c r="AE74" s="111">
        <f>SUM('AUS Mortality Projections'!S34:S43)</f>
        <v>64350.994164876407</v>
      </c>
      <c r="AF74" s="111">
        <f>SUM('AUS Mortality Projections'!T34:T43)</f>
        <v>66070.746432474756</v>
      </c>
      <c r="AG74" s="111">
        <f>SUM('AUS Mortality Projections'!U34:U43)</f>
        <v>67752.949907162547</v>
      </c>
      <c r="AH74" s="103">
        <f>SUM('AUS Mortality Projections'!V34:V43)</f>
        <v>69386.436607698415</v>
      </c>
    </row>
    <row r="75" spans="2:34" x14ac:dyDescent="0.3">
      <c r="B75" s="13" t="s">
        <v>239</v>
      </c>
      <c r="C75" s="93">
        <f>C73/C74</f>
        <v>0.75063457598091687</v>
      </c>
      <c r="D75" s="93">
        <f t="shared" ref="D75:AF75" si="4">D73/D74</f>
        <v>0.74194040786420812</v>
      </c>
      <c r="E75" s="93">
        <f t="shared" si="4"/>
        <v>0.74996189372923205</v>
      </c>
      <c r="F75" s="93">
        <f t="shared" si="4"/>
        <v>0.74110890858208955</v>
      </c>
      <c r="G75" s="93">
        <f t="shared" si="4"/>
        <v>0.74435079662867865</v>
      </c>
      <c r="H75" s="93">
        <f t="shared" si="4"/>
        <v>0.73818593353207462</v>
      </c>
      <c r="I75" s="93">
        <f t="shared" si="4"/>
        <v>0.73000055056983981</v>
      </c>
      <c r="J75" s="93">
        <f t="shared" si="4"/>
        <v>0.74263402747009299</v>
      </c>
      <c r="K75" s="93">
        <f t="shared" si="4"/>
        <v>0.73044285335454784</v>
      </c>
      <c r="L75" s="93">
        <f t="shared" si="4"/>
        <v>0.73336271485235782</v>
      </c>
      <c r="M75" s="93">
        <f t="shared" si="4"/>
        <v>0.72590863621207069</v>
      </c>
      <c r="N75" s="93">
        <f t="shared" si="4"/>
        <v>0.69153883528840143</v>
      </c>
      <c r="O75" s="93">
        <f t="shared" si="4"/>
        <v>0.68652187407921395</v>
      </c>
      <c r="P75" s="93">
        <f t="shared" si="4"/>
        <v>0.68148317907360845</v>
      </c>
      <c r="Q75" s="93">
        <f t="shared" si="4"/>
        <v>0.67642284645511352</v>
      </c>
      <c r="R75" s="93">
        <f t="shared" si="4"/>
        <v>0.67134097184054353</v>
      </c>
      <c r="S75" s="93">
        <f t="shared" si="4"/>
        <v>0.66623765028416559</v>
      </c>
      <c r="T75" s="93">
        <f t="shared" si="4"/>
        <v>0.66111297628183163</v>
      </c>
      <c r="U75" s="93">
        <f t="shared" si="4"/>
        <v>0.6559670437750712</v>
      </c>
      <c r="V75" s="93">
        <f t="shared" si="4"/>
        <v>0.6507999461551528</v>
      </c>
      <c r="W75" s="93">
        <f t="shared" si="4"/>
        <v>0.64561177626710464</v>
      </c>
      <c r="X75" s="93">
        <f t="shared" si="4"/>
        <v>0.64040262641370305</v>
      </c>
      <c r="Y75" s="93">
        <f t="shared" si="4"/>
        <v>0.63517258835942614</v>
      </c>
      <c r="Z75" s="93">
        <f t="shared" si="4"/>
        <v>0.62992175333437184</v>
      </c>
      <c r="AA75" s="93">
        <f t="shared" si="4"/>
        <v>0.62465021203814142</v>
      </c>
      <c r="AB75" s="93">
        <f t="shared" si="4"/>
        <v>0.61935805464369109</v>
      </c>
      <c r="AC75" s="93">
        <f t="shared" si="4"/>
        <v>0.61404537080114807</v>
      </c>
      <c r="AD75" s="93">
        <f t="shared" si="4"/>
        <v>0.60871224964159421</v>
      </c>
      <c r="AE75" s="93">
        <f t="shared" si="4"/>
        <v>0.60335877978081787</v>
      </c>
      <c r="AF75" s="93">
        <f t="shared" si="4"/>
        <v>0.59798504932303109</v>
      </c>
      <c r="AG75" s="93">
        <f>AG73/AG74</f>
        <v>0.59259114586455774</v>
      </c>
      <c r="AH75" s="106">
        <f>AH73/AH74</f>
        <v>0.58717715649748592</v>
      </c>
    </row>
    <row r="76" spans="2:34" x14ac:dyDescent="0.3">
      <c r="B76" s="13"/>
      <c r="AH76" s="14"/>
    </row>
    <row r="77" spans="2:34" x14ac:dyDescent="0.3">
      <c r="B77" s="19" t="s">
        <v>36</v>
      </c>
      <c r="AH77" s="14"/>
    </row>
    <row r="78" spans="2:34" x14ac:dyDescent="0.3">
      <c r="B78" s="13" t="s">
        <v>237</v>
      </c>
      <c r="C78" s="1">
        <f>SUM(C32:C41)</f>
        <v>10699</v>
      </c>
      <c r="D78" s="1">
        <f t="shared" ref="D78:AF78" si="5">SUM(D32:D41)</f>
        <v>10603</v>
      </c>
      <c r="E78" s="1">
        <f t="shared" si="5"/>
        <v>10858</v>
      </c>
      <c r="F78" s="1">
        <f t="shared" si="5"/>
        <v>10817</v>
      </c>
      <c r="G78" s="1">
        <f t="shared" si="5"/>
        <v>11418</v>
      </c>
      <c r="H78" s="1">
        <f t="shared" si="5"/>
        <v>11470</v>
      </c>
      <c r="I78" s="1">
        <f t="shared" si="5"/>
        <v>11518</v>
      </c>
      <c r="J78" s="1">
        <f t="shared" si="5"/>
        <v>11627</v>
      </c>
      <c r="K78" s="1">
        <f t="shared" si="5"/>
        <v>11841</v>
      </c>
      <c r="L78" s="1">
        <f t="shared" si="5"/>
        <v>11670</v>
      </c>
      <c r="M78" s="1">
        <f t="shared" si="5"/>
        <v>12113</v>
      </c>
      <c r="N78" s="1">
        <f t="shared" si="5"/>
        <v>12680</v>
      </c>
      <c r="O78" s="1">
        <f t="shared" si="5"/>
        <v>11904.460637414855</v>
      </c>
      <c r="P78" s="1">
        <f t="shared" si="5"/>
        <v>12064.061290426078</v>
      </c>
      <c r="Q78" s="1">
        <f t="shared" si="5"/>
        <v>12225.183438285749</v>
      </c>
      <c r="R78" s="1">
        <f t="shared" si="5"/>
        <v>12316.492938341409</v>
      </c>
      <c r="S78" s="1">
        <f t="shared" si="5"/>
        <v>12553.865318930702</v>
      </c>
      <c r="T78" s="1">
        <f t="shared" si="5"/>
        <v>12796.87440092995</v>
      </c>
      <c r="U78" s="1">
        <f t="shared" si="5"/>
        <v>13047.332845239405</v>
      </c>
      <c r="V78" s="1">
        <f t="shared" si="5"/>
        <v>13304.803487148285</v>
      </c>
      <c r="W78" s="1">
        <f t="shared" si="5"/>
        <v>13564.159613265492</v>
      </c>
      <c r="X78" s="1">
        <f t="shared" si="5"/>
        <v>13866.930069398484</v>
      </c>
      <c r="Y78" s="1">
        <f t="shared" si="5"/>
        <v>14170.563003494713</v>
      </c>
      <c r="Z78" s="1">
        <f t="shared" si="5"/>
        <v>14474.095930136002</v>
      </c>
      <c r="AA78" s="1">
        <f t="shared" si="5"/>
        <v>14774.685212574193</v>
      </c>
      <c r="AB78" s="1">
        <f t="shared" si="5"/>
        <v>15066.388699475468</v>
      </c>
      <c r="AC78" s="1">
        <f t="shared" si="5"/>
        <v>15364.692733858497</v>
      </c>
      <c r="AD78" s="1">
        <f t="shared" si="5"/>
        <v>15650.95313325182</v>
      </c>
      <c r="AE78" s="1">
        <f t="shared" si="5"/>
        <v>15920.887443922886</v>
      </c>
      <c r="AF78" s="1">
        <f t="shared" si="5"/>
        <v>16175.336779571237</v>
      </c>
      <c r="AG78" s="1">
        <f>SUM(AG32:AG41)</f>
        <v>16412.632724114595</v>
      </c>
      <c r="AH78" s="6">
        <f>SUM(AH32:AH41)</f>
        <v>16630.447976644191</v>
      </c>
    </row>
    <row r="79" spans="2:34" x14ac:dyDescent="0.3">
      <c r="B79" s="13" t="s">
        <v>22</v>
      </c>
      <c r="C79" s="1">
        <f>SUM('AUS All Deaths'!C49:C58)</f>
        <v>14515</v>
      </c>
      <c r="D79" s="1">
        <f>SUM('AUS All Deaths'!D49:D58)</f>
        <v>14413</v>
      </c>
      <c r="E79" s="1">
        <f>SUM('AUS All Deaths'!E49:E58)</f>
        <v>14775</v>
      </c>
      <c r="F79" s="1">
        <f>SUM('AUS All Deaths'!F49:F58)</f>
        <v>14852</v>
      </c>
      <c r="G79" s="1">
        <f>SUM('AUS All Deaths'!G49:G58)</f>
        <v>15653</v>
      </c>
      <c r="H79" s="1">
        <f>SUM('AUS All Deaths'!H49:H58)</f>
        <v>15903</v>
      </c>
      <c r="I79" s="1">
        <f>SUM('AUS All Deaths'!I49:I58)</f>
        <v>16056</v>
      </c>
      <c r="J79" s="1">
        <f>SUM('AUS All Deaths'!J49:J58)</f>
        <v>15872</v>
      </c>
      <c r="K79" s="1">
        <f>SUM('AUS All Deaths'!K49:K58)</f>
        <v>16459</v>
      </c>
      <c r="L79" s="1">
        <f>SUM('AUS All Deaths'!L49:L58)</f>
        <v>16062</v>
      </c>
      <c r="M79" s="1">
        <f>SUM('AUS All Deaths'!M49:M58)</f>
        <v>16875</v>
      </c>
      <c r="N79" s="1">
        <f>SUM('AUS All Deaths'!N49:N58)</f>
        <v>18333</v>
      </c>
      <c r="O79" s="1">
        <f>SUM('AUS Mortality Projections'!C46:C55)</f>
        <v>17305.941936973468</v>
      </c>
      <c r="P79" s="1">
        <f>SUM('AUS Mortality Projections'!D46:D55)</f>
        <v>17634.713790334794</v>
      </c>
      <c r="Q79" s="1">
        <f>SUM('AUS Mortality Projections'!E46:E55)</f>
        <v>17969.584057123262</v>
      </c>
      <c r="R79" s="1">
        <f>SUM('AUS Mortality Projections'!F46:F55)</f>
        <v>18205.228578357834</v>
      </c>
      <c r="S79" s="1">
        <f>SUM('AUS Mortality Projections'!G46:G55)</f>
        <v>18660.871801737638</v>
      </c>
      <c r="T79" s="1">
        <f>SUM('AUS Mortality Projections'!H46:H55)</f>
        <v>19130.354010917083</v>
      </c>
      <c r="U79" s="1">
        <f>SUM('AUS Mortality Projections'!I46:I55)</f>
        <v>19616.657788166274</v>
      </c>
      <c r="V79" s="1">
        <f>SUM('AUS Mortality Projections'!J46:J55)</f>
        <v>20119.433801424864</v>
      </c>
      <c r="W79" s="1">
        <f>SUM('AUS Mortality Projections'!K46:K55)</f>
        <v>20631.193261303688</v>
      </c>
      <c r="X79" s="1">
        <f>SUM('AUS Mortality Projections'!L46:L55)</f>
        <v>21215.653363218677</v>
      </c>
      <c r="Y79" s="1">
        <f>SUM('AUS Mortality Projections'!M46:M55)</f>
        <v>21808.641200050133</v>
      </c>
      <c r="Z79" s="1">
        <f>SUM('AUS Mortality Projections'!N46:N55)</f>
        <v>22408.845473548208</v>
      </c>
      <c r="AA79" s="1">
        <f>SUM('AUS Mortality Projections'!O46:O55)</f>
        <v>23011.99433788631</v>
      </c>
      <c r="AB79" s="1">
        <f>SUM('AUS Mortality Projections'!P46:P55)</f>
        <v>23608.857729845739</v>
      </c>
      <c r="AC79" s="1">
        <f>SUM('AUS Mortality Projections'!Q46:Q55)</f>
        <v>24223.76387915833</v>
      </c>
      <c r="AD79" s="1">
        <f>SUM('AUS Mortality Projections'!R46:R55)</f>
        <v>24827.499799932113</v>
      </c>
      <c r="AE79" s="1">
        <f>SUM('AUS Mortality Projections'!S46:S55)</f>
        <v>25413.050701547985</v>
      </c>
      <c r="AF79" s="1">
        <f>SUM('AUS Mortality Projections'!T46:T55)</f>
        <v>25981.454488319672</v>
      </c>
      <c r="AG79" s="1">
        <f>SUM('AUS Mortality Projections'!U46:U55)</f>
        <v>26529.717629681487</v>
      </c>
      <c r="AH79" s="6">
        <f>SUM('AUS Mortality Projections'!V46:V55)</f>
        <v>27053.696951966846</v>
      </c>
    </row>
    <row r="80" spans="2:34" x14ac:dyDescent="0.3">
      <c r="B80" s="13" t="s">
        <v>239</v>
      </c>
      <c r="C80" s="93">
        <f>C78/C79</f>
        <v>0.73709955218739232</v>
      </c>
      <c r="D80" s="93">
        <f t="shared" ref="D80:AF80" si="6">D78/D79</f>
        <v>0.73565531117740923</v>
      </c>
      <c r="E80" s="93">
        <f t="shared" si="6"/>
        <v>0.73489001692047373</v>
      </c>
      <c r="F80" s="93">
        <f t="shared" si="6"/>
        <v>0.728319418260167</v>
      </c>
      <c r="G80" s="93">
        <f t="shared" si="6"/>
        <v>0.72944483485593814</v>
      </c>
      <c r="H80" s="93">
        <f t="shared" si="6"/>
        <v>0.72124756335282647</v>
      </c>
      <c r="I80" s="93">
        <f t="shared" si="6"/>
        <v>0.7173642252117588</v>
      </c>
      <c r="J80" s="93">
        <f t="shared" si="6"/>
        <v>0.73254788306451613</v>
      </c>
      <c r="K80" s="93">
        <f t="shared" si="6"/>
        <v>0.71942402333070055</v>
      </c>
      <c r="L80" s="93">
        <f t="shared" si="6"/>
        <v>0.72655958162121781</v>
      </c>
      <c r="M80" s="93">
        <f t="shared" si="6"/>
        <v>0.71780740740740745</v>
      </c>
      <c r="N80" s="93">
        <f t="shared" si="6"/>
        <v>0.69164893907161951</v>
      </c>
      <c r="O80" s="93">
        <f t="shared" si="6"/>
        <v>0.6878828486059716</v>
      </c>
      <c r="P80" s="93">
        <f t="shared" si="6"/>
        <v>0.68410870932524748</v>
      </c>
      <c r="Q80" s="93">
        <f t="shared" si="6"/>
        <v>0.68032645605058428</v>
      </c>
      <c r="R80" s="93">
        <f t="shared" si="6"/>
        <v>0.67653602289746118</v>
      </c>
      <c r="S80" s="93">
        <f t="shared" si="6"/>
        <v>0.67273734326612378</v>
      </c>
      <c r="T80" s="93">
        <f t="shared" si="6"/>
        <v>0.66893034983185262</v>
      </c>
      <c r="U80" s="93">
        <f t="shared" si="6"/>
        <v>0.66511497453507062</v>
      </c>
      <c r="V80" s="93">
        <f t="shared" si="6"/>
        <v>0.66129114857129001</v>
      </c>
      <c r="W80" s="93">
        <f t="shared" si="6"/>
        <v>0.65745880238089394</v>
      </c>
      <c r="X80" s="93">
        <f t="shared" si="6"/>
        <v>0.65361786563874646</v>
      </c>
      <c r="Y80" s="93">
        <f t="shared" si="6"/>
        <v>0.64976826724363457</v>
      </c>
      <c r="Z80" s="93">
        <f t="shared" si="6"/>
        <v>0.64590993530753182</v>
      </c>
      <c r="AA80" s="93">
        <f t="shared" si="6"/>
        <v>0.6420427971446856</v>
      </c>
      <c r="AB80" s="93">
        <f t="shared" si="6"/>
        <v>0.63816677926051923</v>
      </c>
      <c r="AC80" s="93">
        <f t="shared" si="6"/>
        <v>0.63428180734035267</v>
      </c>
      <c r="AD80" s="93">
        <f t="shared" si="6"/>
        <v>0.63038780623792878</v>
      </c>
      <c r="AE80" s="93">
        <f t="shared" si="6"/>
        <v>0.62648469996375122</v>
      </c>
      <c r="AF80" s="93">
        <f t="shared" si="6"/>
        <v>0.62257241167322197</v>
      </c>
      <c r="AG80" s="93">
        <f>AG78/AG79</f>
        <v>0.61865086365458022</v>
      </c>
      <c r="AH80" s="106">
        <f>AH78/AH79</f>
        <v>0.61471997731663552</v>
      </c>
    </row>
    <row r="81" spans="2:34" x14ac:dyDescent="0.3">
      <c r="B81" s="13"/>
      <c r="AH81" s="14"/>
    </row>
    <row r="82" spans="2:34" x14ac:dyDescent="0.3">
      <c r="B82" s="19" t="s">
        <v>37</v>
      </c>
      <c r="AH82" s="14"/>
    </row>
    <row r="83" spans="2:34" x14ac:dyDescent="0.3">
      <c r="B83" s="13" t="s">
        <v>237</v>
      </c>
      <c r="C83" s="1">
        <f>SUM(C44:C53)</f>
        <v>1144</v>
      </c>
      <c r="D83" s="1">
        <f t="shared" ref="D83:AF83" si="7">SUM(D44:D53)</f>
        <v>1159</v>
      </c>
      <c r="E83" s="1">
        <f t="shared" si="7"/>
        <v>1113</v>
      </c>
      <c r="F83" s="1">
        <f t="shared" si="7"/>
        <v>1162</v>
      </c>
      <c r="G83" s="1">
        <f t="shared" si="7"/>
        <v>1216</v>
      </c>
      <c r="H83" s="1">
        <f t="shared" si="7"/>
        <v>1162</v>
      </c>
      <c r="I83" s="1">
        <f t="shared" si="7"/>
        <v>1264</v>
      </c>
      <c r="J83" s="1">
        <f t="shared" si="7"/>
        <v>1185</v>
      </c>
      <c r="K83" s="1">
        <f t="shared" si="7"/>
        <v>1182</v>
      </c>
      <c r="L83" s="1">
        <f t="shared" si="7"/>
        <v>1230</v>
      </c>
      <c r="M83" s="1">
        <f t="shared" si="7"/>
        <v>1295</v>
      </c>
      <c r="N83" s="1">
        <f t="shared" si="7"/>
        <v>1267</v>
      </c>
      <c r="O83" s="1">
        <f t="shared" si="7"/>
        <v>1181.6966672035965</v>
      </c>
      <c r="P83" s="1">
        <f t="shared" si="7"/>
        <v>1189.5844832029713</v>
      </c>
      <c r="Q83" s="1">
        <f t="shared" si="7"/>
        <v>1197.3700764967432</v>
      </c>
      <c r="R83" s="1">
        <f t="shared" si="7"/>
        <v>1198.1090663967866</v>
      </c>
      <c r="S83" s="1">
        <f t="shared" si="7"/>
        <v>1212.7945800702748</v>
      </c>
      <c r="T83" s="1">
        <f t="shared" si="7"/>
        <v>1227.6584659844157</v>
      </c>
      <c r="U83" s="1">
        <f t="shared" si="7"/>
        <v>1242.85880891652</v>
      </c>
      <c r="V83" s="1">
        <f t="shared" si="7"/>
        <v>1258.3357915159038</v>
      </c>
      <c r="W83" s="1">
        <f t="shared" si="7"/>
        <v>1273.5902401006565</v>
      </c>
      <c r="X83" s="1">
        <f t="shared" si="7"/>
        <v>1292.4854421026655</v>
      </c>
      <c r="Y83" s="1">
        <f t="shared" si="7"/>
        <v>1310.9910086198927</v>
      </c>
      <c r="Z83" s="1">
        <f t="shared" si="7"/>
        <v>1329.012514521731</v>
      </c>
      <c r="AA83" s="1">
        <f t="shared" si="7"/>
        <v>1346.2866980338322</v>
      </c>
      <c r="AB83" s="1">
        <f t="shared" si="7"/>
        <v>1362.2780332973289</v>
      </c>
      <c r="AC83" s="1">
        <f t="shared" si="7"/>
        <v>1378.3901464997464</v>
      </c>
      <c r="AD83" s="1">
        <f t="shared" si="7"/>
        <v>1392.9451009397512</v>
      </c>
      <c r="AE83" s="1">
        <f t="shared" si="7"/>
        <v>1405.585947715351</v>
      </c>
      <c r="AF83" s="1">
        <f t="shared" si="7"/>
        <v>1416.4169017089107</v>
      </c>
      <c r="AG83" s="1">
        <f>SUM(AG44:AG53)</f>
        <v>1425.3221141073432</v>
      </c>
      <c r="AH83" s="6">
        <f>SUM(AH44:AH53)</f>
        <v>1432.1341444886193</v>
      </c>
    </row>
    <row r="84" spans="2:34" x14ac:dyDescent="0.3">
      <c r="B84" s="13" t="s">
        <v>22</v>
      </c>
      <c r="C84" s="1">
        <f>SUM('AUS All Deaths'!C61:C70)</f>
        <v>1711</v>
      </c>
      <c r="D84" s="1">
        <f>SUM('AUS All Deaths'!D61:D70)</f>
        <v>1737</v>
      </c>
      <c r="E84" s="1">
        <f>SUM('AUS All Deaths'!E61:E70)</f>
        <v>1697</v>
      </c>
      <c r="F84" s="1">
        <f>SUM('AUS All Deaths'!F61:F70)</f>
        <v>1765</v>
      </c>
      <c r="G84" s="1">
        <f>SUM('AUS All Deaths'!G61:G70)</f>
        <v>1834</v>
      </c>
      <c r="H84" s="1">
        <f>SUM('AUS All Deaths'!H61:H70)</f>
        <v>1726</v>
      </c>
      <c r="I84" s="1">
        <f>SUM('AUS All Deaths'!I61:I70)</f>
        <v>1814</v>
      </c>
      <c r="J84" s="1">
        <f>SUM('AUS All Deaths'!J61:J70)</f>
        <v>1770</v>
      </c>
      <c r="K84" s="1">
        <f>SUM('AUS All Deaths'!K61:K70)</f>
        <v>1770</v>
      </c>
      <c r="L84" s="1">
        <f>SUM('AUS All Deaths'!L61:L70)</f>
        <v>1812</v>
      </c>
      <c r="M84" s="1">
        <f>SUM('AUS All Deaths'!M61:M70)</f>
        <v>1901</v>
      </c>
      <c r="N84" s="1">
        <f>SUM('AUS All Deaths'!N61:N70)</f>
        <v>2005</v>
      </c>
      <c r="O84" s="1">
        <f>SUM('AUS Mortality Projections'!C58:C67)</f>
        <v>1878.8513483268252</v>
      </c>
      <c r="P84" s="1">
        <f>SUM('AUS Mortality Projections'!D58:D67)</f>
        <v>1900.3828009358156</v>
      </c>
      <c r="Q84" s="1">
        <f>SUM('AUS Mortality Projections'!E58:E67)</f>
        <v>1921.960568185207</v>
      </c>
      <c r="R84" s="1">
        <f>SUM('AUS Mortality Projections'!F58:F67)</f>
        <v>1932.3852952680775</v>
      </c>
      <c r="S84" s="1">
        <f>SUM('AUS Mortality Projections'!G58:G67)</f>
        <v>1965.5182676174411</v>
      </c>
      <c r="T84" s="1">
        <f>SUM('AUS Mortality Projections'!H58:H67)</f>
        <v>1999.2688031377281</v>
      </c>
      <c r="U84" s="1">
        <f>SUM('AUS Mortality Projections'!I58:I67)</f>
        <v>2033.9051027669393</v>
      </c>
      <c r="V84" s="1">
        <f>SUM('AUS Mortality Projections'!J58:J67)</f>
        <v>2069.3423232928635</v>
      </c>
      <c r="W84" s="1">
        <f>SUM('AUS Mortality Projections'!K58:K67)</f>
        <v>2104.7678920331355</v>
      </c>
      <c r="X84" s="1">
        <f>SUM('AUS Mortality Projections'!L58:L67)</f>
        <v>2146.59844454623</v>
      </c>
      <c r="Y84" s="1">
        <f>SUM('AUS Mortality Projections'!M58:M67)</f>
        <v>2188.2032748520423</v>
      </c>
      <c r="Z84" s="1">
        <f>SUM('AUS Mortality Projections'!N58:N67)</f>
        <v>2229.4212525150469</v>
      </c>
      <c r="AA84" s="1">
        <f>SUM('AUS Mortality Projections'!O58:O67)</f>
        <v>2269.8033641766506</v>
      </c>
      <c r="AB84" s="1">
        <f>SUM('AUS Mortality Projections'!P58:P67)</f>
        <v>2308.4301363601235</v>
      </c>
      <c r="AC84" s="1">
        <f>SUM('AUS Mortality Projections'!Q58:Q67)</f>
        <v>2347.6660726079813</v>
      </c>
      <c r="AD84" s="1">
        <f>SUM('AUS Mortality Projections'!R58:R67)</f>
        <v>2384.6488044269254</v>
      </c>
      <c r="AE84" s="1">
        <f>SUM('AUS Mortality Projections'!S58:S67)</f>
        <v>2418.7299751146038</v>
      </c>
      <c r="AF84" s="1">
        <f>SUM('AUS Mortality Projections'!T58:T67)</f>
        <v>2450.0454176710291</v>
      </c>
      <c r="AG84" s="1">
        <f>SUM('AUS Mortality Projections'!U58:U67)</f>
        <v>2478.3511240460075</v>
      </c>
      <c r="AH84" s="6">
        <f>SUM('AUS Mortality Projections'!V58:V67)</f>
        <v>2503.3077310100098</v>
      </c>
    </row>
    <row r="85" spans="2:34" x14ac:dyDescent="0.3">
      <c r="B85" s="13" t="s">
        <v>239</v>
      </c>
      <c r="C85" s="93">
        <f>C83/C84</f>
        <v>0.66861484511981295</v>
      </c>
      <c r="D85" s="93">
        <f t="shared" ref="D85:AF85" si="8">D83/D84</f>
        <v>0.66724237190558433</v>
      </c>
      <c r="E85" s="93">
        <f t="shared" si="8"/>
        <v>0.6558632881555686</v>
      </c>
      <c r="F85" s="93">
        <f t="shared" si="8"/>
        <v>0.658356940509915</v>
      </c>
      <c r="G85" s="93">
        <f t="shared" si="8"/>
        <v>0.66303162486368594</v>
      </c>
      <c r="H85" s="93">
        <f t="shared" si="8"/>
        <v>0.67323290845886441</v>
      </c>
      <c r="I85" s="93">
        <f t="shared" si="8"/>
        <v>0.69680264608599785</v>
      </c>
      <c r="J85" s="93">
        <f t="shared" si="8"/>
        <v>0.66949152542372881</v>
      </c>
      <c r="K85" s="93">
        <f t="shared" si="8"/>
        <v>0.66779661016949154</v>
      </c>
      <c r="L85" s="93">
        <f t="shared" si="8"/>
        <v>0.67880794701986757</v>
      </c>
      <c r="M85" s="93">
        <f t="shared" si="8"/>
        <v>0.68122041031036296</v>
      </c>
      <c r="N85" s="93">
        <f t="shared" si="8"/>
        <v>0.63192019950124689</v>
      </c>
      <c r="O85" s="93">
        <f t="shared" si="8"/>
        <v>0.62894633375649089</v>
      </c>
      <c r="P85" s="93">
        <f t="shared" si="8"/>
        <v>0.62597097943486857</v>
      </c>
      <c r="Q85" s="93">
        <f t="shared" si="8"/>
        <v>0.62299409067863887</v>
      </c>
      <c r="R85" s="93">
        <f t="shared" si="8"/>
        <v>0.62001561972690045</v>
      </c>
      <c r="S85" s="93">
        <f t="shared" si="8"/>
        <v>0.61703551681582602</v>
      </c>
      <c r="T85" s="93">
        <f t="shared" si="8"/>
        <v>0.61405373007255548</v>
      </c>
      <c r="U85" s="93">
        <f t="shared" si="8"/>
        <v>0.61107020540227064</v>
      </c>
      <c r="V85" s="93">
        <f t="shared" si="8"/>
        <v>0.60808488636793712</v>
      </c>
      <c r="W85" s="93">
        <f t="shared" si="8"/>
        <v>0.60509771406214818</v>
      </c>
      <c r="X85" s="93">
        <f t="shared" si="8"/>
        <v>0.60210862697046463</v>
      </c>
      <c r="Y85" s="93">
        <f t="shared" si="8"/>
        <v>0.59911756082557577</v>
      </c>
      <c r="Z85" s="93">
        <f t="shared" si="8"/>
        <v>0.59612444845156565</v>
      </c>
      <c r="AA85" s="93">
        <f t="shared" si="8"/>
        <v>0.59312921959748033</v>
      </c>
      <c r="AB85" s="93">
        <f t="shared" si="8"/>
        <v>0.59013180075934013</v>
      </c>
      <c r="AC85" s="93">
        <f t="shared" si="8"/>
        <v>0.58713211498964024</v>
      </c>
      <c r="AD85" s="93">
        <f t="shared" si="8"/>
        <v>0.58413008169330882</v>
      </c>
      <c r="AE85" s="93">
        <f t="shared" si="8"/>
        <v>0.58112561640897997</v>
      </c>
      <c r="AF85" s="93">
        <f t="shared" si="8"/>
        <v>0.57811863057433943</v>
      </c>
      <c r="AG85" s="93">
        <f>AG83/AG84</f>
        <v>0.57510903127416735</v>
      </c>
      <c r="AH85" s="106">
        <f>AH83/AH84</f>
        <v>0.57209672096957731</v>
      </c>
    </row>
    <row r="86" spans="2:34" x14ac:dyDescent="0.3">
      <c r="B86" s="13"/>
      <c r="AH86" s="14"/>
    </row>
    <row r="87" spans="2:34" x14ac:dyDescent="0.3">
      <c r="B87" s="19" t="s">
        <v>38</v>
      </c>
      <c r="AH87" s="14"/>
    </row>
    <row r="88" spans="2:34" x14ac:dyDescent="0.3">
      <c r="B88" s="13" t="s">
        <v>237</v>
      </c>
      <c r="C88" s="1">
        <f>SUM(C56:C65)</f>
        <v>580</v>
      </c>
      <c r="D88" s="1">
        <f t="shared" ref="D88:AF88" si="9">SUM(D56:D65)</f>
        <v>645</v>
      </c>
      <c r="E88" s="1">
        <f t="shared" si="9"/>
        <v>632</v>
      </c>
      <c r="F88" s="1">
        <f t="shared" si="9"/>
        <v>631</v>
      </c>
      <c r="G88" s="1">
        <f t="shared" si="9"/>
        <v>634</v>
      </c>
      <c r="H88" s="1">
        <f t="shared" si="9"/>
        <v>640</v>
      </c>
      <c r="I88" s="1">
        <f t="shared" si="9"/>
        <v>628</v>
      </c>
      <c r="J88" s="1">
        <f t="shared" si="9"/>
        <v>686</v>
      </c>
      <c r="K88" s="1">
        <f t="shared" si="9"/>
        <v>637</v>
      </c>
      <c r="L88" s="1">
        <f t="shared" si="9"/>
        <v>597</v>
      </c>
      <c r="M88" s="1">
        <f t="shared" si="9"/>
        <v>671</v>
      </c>
      <c r="N88" s="1">
        <f t="shared" si="9"/>
        <v>708</v>
      </c>
      <c r="O88" s="1">
        <f t="shared" si="9"/>
        <v>666.19966204912487</v>
      </c>
      <c r="P88" s="1">
        <f t="shared" si="9"/>
        <v>676.67237914060934</v>
      </c>
      <c r="Q88" s="1">
        <f t="shared" si="9"/>
        <v>687.29035050916934</v>
      </c>
      <c r="R88" s="1">
        <f t="shared" si="9"/>
        <v>694.03562225140399</v>
      </c>
      <c r="S88" s="1">
        <f t="shared" si="9"/>
        <v>709.07482881523936</v>
      </c>
      <c r="T88" s="1">
        <f t="shared" si="9"/>
        <v>724.51713811271327</v>
      </c>
      <c r="U88" s="1">
        <f t="shared" si="9"/>
        <v>740.46934271774842</v>
      </c>
      <c r="V88" s="1">
        <f t="shared" si="9"/>
        <v>756.91134367867721</v>
      </c>
      <c r="W88" s="1">
        <f t="shared" si="9"/>
        <v>773.55548327628514</v>
      </c>
      <c r="X88" s="1">
        <f t="shared" si="9"/>
        <v>792.77865673493602</v>
      </c>
      <c r="Y88" s="1">
        <f t="shared" si="9"/>
        <v>812.16262648724035</v>
      </c>
      <c r="Z88" s="1">
        <f t="shared" si="9"/>
        <v>831.65470363491318</v>
      </c>
      <c r="AA88" s="1">
        <f t="shared" si="9"/>
        <v>851.09334682177462</v>
      </c>
      <c r="AB88" s="1">
        <f t="shared" si="9"/>
        <v>870.13644117393176</v>
      </c>
      <c r="AC88" s="1">
        <f t="shared" si="9"/>
        <v>889.6791252641832</v>
      </c>
      <c r="AD88" s="1">
        <f t="shared" si="9"/>
        <v>908.64445063592711</v>
      </c>
      <c r="AE88" s="1">
        <f t="shared" si="9"/>
        <v>926.78010244410518</v>
      </c>
      <c r="AF88" s="1">
        <f t="shared" si="9"/>
        <v>944.13005714014548</v>
      </c>
      <c r="AG88" s="1">
        <f>SUM(AG56:AG65)</f>
        <v>960.59181491934044</v>
      </c>
      <c r="AH88" s="6">
        <f>SUM(AH56:AH65)</f>
        <v>976.02300140925934</v>
      </c>
    </row>
    <row r="89" spans="2:34" x14ac:dyDescent="0.3">
      <c r="B89" s="13" t="s">
        <v>22</v>
      </c>
      <c r="C89" s="1">
        <f>SUM('AUS All Deaths'!C73:C82)</f>
        <v>1060</v>
      </c>
      <c r="D89" s="1">
        <f>SUM('AUS All Deaths'!D73:D82)</f>
        <v>1125</v>
      </c>
      <c r="E89" s="1">
        <f>SUM('AUS All Deaths'!E73:E82)</f>
        <v>1086</v>
      </c>
      <c r="F89" s="1">
        <f>SUM('AUS All Deaths'!F73:F82)</f>
        <v>1098</v>
      </c>
      <c r="G89" s="1">
        <f>SUM('AUS All Deaths'!G73:G82)</f>
        <v>1089</v>
      </c>
      <c r="H89" s="1">
        <f>SUM('AUS All Deaths'!H73:H82)</f>
        <v>1100</v>
      </c>
      <c r="I89" s="1">
        <f>SUM('AUS All Deaths'!I73:I82)</f>
        <v>1096</v>
      </c>
      <c r="J89" s="1">
        <f>SUM('AUS All Deaths'!J73:J82)</f>
        <v>1107</v>
      </c>
      <c r="K89" s="1">
        <f>SUM('AUS All Deaths'!K73:K82)</f>
        <v>1093</v>
      </c>
      <c r="L89" s="1">
        <f>SUM('AUS All Deaths'!L73:L82)</f>
        <v>1041</v>
      </c>
      <c r="M89" s="1">
        <f>SUM('AUS All Deaths'!M73:M82)</f>
        <v>1140</v>
      </c>
      <c r="N89" s="1">
        <f>SUM('AUS All Deaths'!N73:N82)</f>
        <v>1232</v>
      </c>
      <c r="O89" s="1">
        <f>SUM('AUS Mortality Projections'!C70:C79)</f>
        <v>1153.5181781194881</v>
      </c>
      <c r="P89" s="1">
        <f>SUM('AUS Mortality Projections'!D70:D79)</f>
        <v>1165.7383484356506</v>
      </c>
      <c r="Q89" s="1">
        <f>SUM('AUS Mortality Projections'!E70:E79)</f>
        <v>1177.943515835414</v>
      </c>
      <c r="R89" s="1">
        <f>SUM('AUS Mortality Projections'!F70:F79)</f>
        <v>1183.2744544540244</v>
      </c>
      <c r="S89" s="1">
        <f>SUM('AUS Mortality Projections'!G70:G79)</f>
        <v>1202.4641089058825</v>
      </c>
      <c r="T89" s="1">
        <f>SUM('AUS Mortality Projections'!H70:H79)</f>
        <v>1221.9704933469795</v>
      </c>
      <c r="U89" s="1">
        <f>SUM('AUS Mortality Projections'!I70:I79)</f>
        <v>1241.9543466286379</v>
      </c>
      <c r="V89" s="1">
        <f>SUM('AUS Mortality Projections'!J70:J79)</f>
        <v>1262.3602697341087</v>
      </c>
      <c r="W89" s="1">
        <f>SUM('AUS Mortality Projections'!K70:K79)</f>
        <v>1282.6894173464982</v>
      </c>
      <c r="X89" s="1">
        <f>SUM('AUS Mortality Projections'!L70:L79)</f>
        <v>1306.8459367274647</v>
      </c>
      <c r="Y89" s="1">
        <f>SUM('AUS Mortality Projections'!M70:M79)</f>
        <v>1330.7826414936076</v>
      </c>
      <c r="Z89" s="1">
        <f>SUM('AUS Mortality Projections'!N70:N79)</f>
        <v>1354.3992819798914</v>
      </c>
      <c r="AA89" s="1">
        <f>SUM('AUS Mortality Projections'!O70:O79)</f>
        <v>1377.4212287820019</v>
      </c>
      <c r="AB89" s="1">
        <f>SUM('AUS Mortality Projections'!P70:P79)</f>
        <v>1399.2897995791111</v>
      </c>
      <c r="AC89" s="1">
        <f>SUM('AUS Mortality Projections'!Q70:Q79)</f>
        <v>1421.4371565640624</v>
      </c>
      <c r="AD89" s="1">
        <f>SUM('AUS Mortality Projections'!R70:R79)</f>
        <v>1442.1277636711504</v>
      </c>
      <c r="AE89" s="1">
        <f>SUM('AUS Mortality Projections'!S70:S79)</f>
        <v>1460.9715497542538</v>
      </c>
      <c r="AF89" s="1">
        <f>SUM('AUS Mortality Projections'!T70:T79)</f>
        <v>1478.0535424148288</v>
      </c>
      <c r="AG89" s="1">
        <f>SUM('AUS Mortality Projections'!U70:U79)</f>
        <v>1493.2296464547842</v>
      </c>
      <c r="AH89" s="6">
        <f>SUM('AUS Mortality Projections'!V70:V79)</f>
        <v>1506.2993015185932</v>
      </c>
    </row>
    <row r="90" spans="2:34" x14ac:dyDescent="0.3">
      <c r="B90" s="20" t="s">
        <v>239</v>
      </c>
      <c r="C90" s="95">
        <f>C88/C89</f>
        <v>0.54716981132075471</v>
      </c>
      <c r="D90" s="95">
        <f t="shared" ref="D90:AF90" si="10">D88/D89</f>
        <v>0.57333333333333336</v>
      </c>
      <c r="E90" s="95">
        <f t="shared" si="10"/>
        <v>0.58195211786372003</v>
      </c>
      <c r="F90" s="95">
        <f t="shared" si="10"/>
        <v>0.57468123861566489</v>
      </c>
      <c r="G90" s="95">
        <f t="shared" si="10"/>
        <v>0.5821854912764004</v>
      </c>
      <c r="H90" s="95">
        <f t="shared" si="10"/>
        <v>0.58181818181818179</v>
      </c>
      <c r="I90" s="95">
        <f t="shared" si="10"/>
        <v>0.57299270072992703</v>
      </c>
      <c r="J90" s="95">
        <f t="shared" si="10"/>
        <v>0.61969286359530262</v>
      </c>
      <c r="K90" s="95">
        <f t="shared" si="10"/>
        <v>0.58279963403476664</v>
      </c>
      <c r="L90" s="95">
        <f t="shared" si="10"/>
        <v>0.57348703170028814</v>
      </c>
      <c r="M90" s="95">
        <f t="shared" si="10"/>
        <v>0.58859649122807023</v>
      </c>
      <c r="N90" s="95">
        <f t="shared" si="10"/>
        <v>0.57467532467532467</v>
      </c>
      <c r="O90" s="95">
        <f t="shared" si="10"/>
        <v>0.57753720286852395</v>
      </c>
      <c r="P90" s="95">
        <f t="shared" si="10"/>
        <v>0.58046677459711449</v>
      </c>
      <c r="Q90" s="95">
        <f t="shared" si="10"/>
        <v>0.58346630485226059</v>
      </c>
      <c r="R90" s="95">
        <f t="shared" si="10"/>
        <v>0.58653816081209964</v>
      </c>
      <c r="S90" s="95">
        <f t="shared" si="10"/>
        <v>0.58968481767029524</v>
      </c>
      <c r="T90" s="95">
        <f t="shared" si="10"/>
        <v>0.59290886486813554</v>
      </c>
      <c r="U90" s="95">
        <f t="shared" si="10"/>
        <v>0.59621301276314898</v>
      </c>
      <c r="V90" s="95">
        <f t="shared" si="10"/>
        <v>0.59960009977033391</v>
      </c>
      <c r="W90" s="95">
        <f t="shared" si="10"/>
        <v>0.60307310001554448</v>
      </c>
      <c r="X90" s="95">
        <f t="shared" si="10"/>
        <v>0.6066351315444044</v>
      </c>
      <c r="Y90" s="95">
        <f t="shared" si="10"/>
        <v>0.61028946513437188</v>
      </c>
      <c r="Z90" s="95">
        <f t="shared" si="10"/>
        <v>0.61403953376229026</v>
      </c>
      <c r="AA90" s="95">
        <f t="shared" si="10"/>
        <v>0.6178889427850347</v>
      </c>
      <c r="AB90" s="95">
        <f t="shared" si="10"/>
        <v>0.62184148089670765</v>
      </c>
      <c r="AC90" s="95">
        <f t="shared" si="10"/>
        <v>0.62590113193237495</v>
      </c>
      <c r="AD90" s="95">
        <f t="shared" si="10"/>
        <v>0.63007208759564948</v>
      </c>
      <c r="AE90" s="95">
        <f t="shared" si="10"/>
        <v>0.63435876119558687</v>
      </c>
      <c r="AF90" s="95">
        <f t="shared" si="10"/>
        <v>0.63876580248753057</v>
      </c>
      <c r="AG90" s="95">
        <f>AG88/AG89</f>
        <v>0.64329811372280954</v>
      </c>
      <c r="AH90" s="96">
        <f>AH88/AH89</f>
        <v>0.64796086702375177</v>
      </c>
    </row>
  </sheetData>
  <mergeCells count="2">
    <mergeCell ref="C3:N3"/>
    <mergeCell ref="O3:AH3"/>
  </mergeCell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B9DAEEC2-C6C0-4E7B-A88E-EB1E2303EBD4}">
          <x14:colorSeries rgb="FF376092"/>
          <x14:colorNegative rgb="FFD00000"/>
          <x14:colorAxis rgb="FF000000"/>
          <x14:colorMarkers rgb="FFD00000"/>
          <x14:colorFirst rgb="FFD00000"/>
          <x14:colorLast rgb="FFD00000"/>
          <x14:colorHigh rgb="FFD00000"/>
          <x14:colorLow rgb="FFD00000"/>
          <x14:sparklines>
            <x14:sparkline>
              <xm:sqref>C4</xm:sqref>
            </x14:sparkline>
            <x14:sparkline>
              <xm:sqref>D4</xm:sqref>
            </x14:sparkline>
            <x14:sparkline>
              <xm:sqref>E4</xm:sqref>
            </x14:sparkline>
            <x14:sparkline>
              <xm:sqref>F4</xm:sqref>
            </x14:sparkline>
            <x14:sparkline>
              <xm:sqref>G4</xm:sqref>
            </x14:sparkline>
            <x14:sparkline>
              <xm:sqref>H4</xm:sqref>
            </x14:sparkline>
            <x14:sparkline>
              <xm:sqref>I4</xm:sqref>
            </x14:sparkline>
            <x14:sparkline>
              <xm:sqref>J4</xm:sqref>
            </x14:sparkline>
            <x14:sparkline>
              <xm:sqref>K4</xm:sqref>
            </x14:sparkline>
            <x14:sparkline>
              <xm:sqref>L4</xm:sqref>
            </x14:sparkline>
            <x14:sparkline>
              <xm:sqref>M4</xm:sqref>
            </x14:sparkline>
            <x14:sparkline>
              <xm:sqref>N4</xm:sqref>
            </x14:sparkline>
            <x14:sparkline>
              <xm:sqref>O4</xm:sqref>
            </x14:sparkline>
            <x14:sparkline>
              <xm:sqref>P4</xm:sqref>
            </x14:sparkline>
            <x14:sparkline>
              <xm:sqref>Q4</xm:sqref>
            </x14:sparkline>
            <x14:sparkline>
              <xm:sqref>R4</xm:sqref>
            </x14:sparkline>
            <x14:sparkline>
              <xm:sqref>S4</xm:sqref>
            </x14:sparkline>
            <x14:sparkline>
              <xm:sqref>T4</xm:sqref>
            </x14:sparkline>
            <x14:sparkline>
              <xm:sqref>U4</xm:sqref>
            </x14:sparkline>
            <x14:sparkline>
              <xm:sqref>V4</xm:sqref>
            </x14:sparkline>
            <x14:sparkline>
              <xm:sqref>W4</xm:sqref>
            </x14:sparkline>
            <x14:sparkline>
              <xm:sqref>X4</xm:sqref>
            </x14:sparkline>
            <x14:sparkline>
              <xm:sqref>Y4</xm:sqref>
            </x14:sparkline>
            <x14:sparkline>
              <xm:sqref>Z4</xm:sqref>
            </x14:sparkline>
            <x14:sparkline>
              <xm:sqref>AA4</xm:sqref>
            </x14:sparkline>
            <x14:sparkline>
              <xm:sqref>AB4</xm:sqref>
            </x14:sparkline>
            <x14:sparkline>
              <xm:sqref>AC4</xm:sqref>
            </x14:sparkline>
            <x14:sparkline>
              <xm:sqref>AD4</xm:sqref>
            </x14:sparkline>
            <x14:sparkline>
              <xm:sqref>AE4</xm:sqref>
            </x14:sparkline>
            <x14:sparkline>
              <xm:sqref>AF4</xm:sqref>
            </x14:sparkline>
            <x14:sparkline>
              <xm:sqref>AG4</xm:sqref>
            </x14:sparkline>
            <x14:sparkline>
              <xm:sqref>AH4</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autoPageBreaks="0"/>
  </sheetPr>
  <dimension ref="A1:AH20"/>
  <sheetViews>
    <sheetView workbookViewId="0"/>
  </sheetViews>
  <sheetFormatPr defaultRowHeight="14.4" x14ac:dyDescent="0.3"/>
  <cols>
    <col min="1" max="1" width="1.44140625" customWidth="1"/>
    <col min="2" max="2" width="27.109375" customWidth="1"/>
    <col min="3" max="12" width="9.109375" customWidth="1"/>
  </cols>
  <sheetData>
    <row r="1" spans="1:34" ht="14.25" customHeight="1" x14ac:dyDescent="0.3">
      <c r="O1">
        <v>1</v>
      </c>
      <c r="P1">
        <v>2</v>
      </c>
      <c r="Q1">
        <v>3</v>
      </c>
      <c r="R1">
        <v>4</v>
      </c>
      <c r="S1">
        <v>5</v>
      </c>
      <c r="T1">
        <v>6</v>
      </c>
      <c r="U1">
        <v>7</v>
      </c>
      <c r="V1">
        <v>8</v>
      </c>
      <c r="W1">
        <v>9</v>
      </c>
      <c r="X1">
        <v>10</v>
      </c>
      <c r="Y1">
        <v>11</v>
      </c>
      <c r="Z1">
        <v>12</v>
      </c>
      <c r="AA1">
        <v>13</v>
      </c>
      <c r="AB1">
        <v>14</v>
      </c>
      <c r="AC1">
        <v>15</v>
      </c>
      <c r="AD1">
        <v>16</v>
      </c>
      <c r="AE1">
        <v>17</v>
      </c>
      <c r="AF1">
        <v>18</v>
      </c>
      <c r="AG1">
        <v>19</v>
      </c>
      <c r="AH1">
        <v>20</v>
      </c>
    </row>
    <row r="2" spans="1:34" ht="14.25" customHeight="1" x14ac:dyDescent="0.35">
      <c r="A2" s="44" t="s">
        <v>10</v>
      </c>
    </row>
    <row r="3" spans="1:34" x14ac:dyDescent="0.3">
      <c r="C3" s="148" t="s">
        <v>222</v>
      </c>
      <c r="D3" s="148"/>
      <c r="E3" s="148"/>
      <c r="F3" s="148"/>
      <c r="G3" s="148"/>
      <c r="H3" s="148"/>
      <c r="I3" s="148"/>
      <c r="J3" s="148"/>
      <c r="K3" s="148"/>
      <c r="L3" s="148"/>
      <c r="M3" s="148"/>
      <c r="N3" s="148"/>
      <c r="O3" s="149" t="s">
        <v>0</v>
      </c>
      <c r="P3" s="149"/>
      <c r="Q3" s="149"/>
      <c r="R3" s="149"/>
      <c r="S3" s="149"/>
      <c r="T3" s="149"/>
      <c r="U3" s="149"/>
      <c r="V3" s="149"/>
      <c r="W3" s="149"/>
      <c r="X3" s="149"/>
      <c r="Y3" s="149"/>
      <c r="Z3" s="149"/>
      <c r="AA3" s="149"/>
      <c r="AB3" s="149"/>
      <c r="AC3" s="149"/>
      <c r="AD3" s="149"/>
      <c r="AE3" s="149"/>
      <c r="AF3" s="149"/>
      <c r="AG3" s="149"/>
      <c r="AH3" s="149"/>
    </row>
    <row r="4" spans="1:34" x14ac:dyDescent="0.3">
      <c r="B4" s="2" t="s">
        <v>8</v>
      </c>
      <c r="C4" s="2">
        <v>2011</v>
      </c>
      <c r="D4" s="2">
        <v>2012</v>
      </c>
      <c r="E4" s="2">
        <v>2013</v>
      </c>
      <c r="F4" s="2">
        <v>2014</v>
      </c>
      <c r="G4" s="2">
        <v>2015</v>
      </c>
      <c r="H4" s="2">
        <v>2016</v>
      </c>
      <c r="I4" s="2">
        <v>2017</v>
      </c>
      <c r="J4" s="2">
        <v>2018</v>
      </c>
      <c r="K4" s="2">
        <v>2019</v>
      </c>
      <c r="L4" s="2">
        <v>2020</v>
      </c>
      <c r="M4" s="2">
        <v>2021</v>
      </c>
      <c r="N4" s="2">
        <v>2022</v>
      </c>
      <c r="O4" s="2">
        <v>2023</v>
      </c>
      <c r="P4" s="2">
        <v>2024</v>
      </c>
      <c r="Q4" s="2">
        <v>2025</v>
      </c>
      <c r="R4" s="2">
        <v>2026</v>
      </c>
      <c r="S4" s="2">
        <v>2027</v>
      </c>
      <c r="T4" s="2">
        <v>2028</v>
      </c>
      <c r="U4" s="2">
        <v>2029</v>
      </c>
      <c r="V4" s="2">
        <v>2030</v>
      </c>
      <c r="W4" s="2">
        <v>2031</v>
      </c>
      <c r="X4" s="2">
        <v>2032</v>
      </c>
      <c r="Y4" s="2">
        <v>2033</v>
      </c>
      <c r="Z4" s="2">
        <v>2034</v>
      </c>
      <c r="AA4" s="2">
        <v>2035</v>
      </c>
      <c r="AB4" s="2">
        <v>2036</v>
      </c>
      <c r="AC4" s="2">
        <v>2037</v>
      </c>
      <c r="AD4" s="2">
        <v>2038</v>
      </c>
      <c r="AE4" s="2">
        <v>2039</v>
      </c>
      <c r="AF4" s="2">
        <v>2040</v>
      </c>
      <c r="AG4" s="2">
        <v>2041</v>
      </c>
      <c r="AH4" s="2">
        <v>2042</v>
      </c>
    </row>
    <row r="5" spans="1:34" x14ac:dyDescent="0.3">
      <c r="B5" s="113" t="s">
        <v>272</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4" x14ac:dyDescent="0.3">
      <c r="B6" s="21" t="s">
        <v>90</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2"/>
    </row>
    <row r="7" spans="1:34" s="1" customFormat="1" x14ac:dyDescent="0.3">
      <c r="B7" s="13" t="s">
        <v>23</v>
      </c>
      <c r="C7" s="1">
        <f>'AUS Observed PC Deaths'!C103</f>
        <v>705</v>
      </c>
      <c r="D7" s="1">
        <f>'AUS Observed PC Deaths'!D103</f>
        <v>606</v>
      </c>
      <c r="E7" s="1">
        <f>'AUS Observed PC Deaths'!E103</f>
        <v>675</v>
      </c>
      <c r="F7" s="1">
        <f>'AUS Observed PC Deaths'!F103</f>
        <v>648</v>
      </c>
      <c r="G7" s="1">
        <f>'AUS Observed PC Deaths'!G103</f>
        <v>702</v>
      </c>
      <c r="H7" s="1">
        <f>'AUS Observed PC Deaths'!H103</f>
        <v>691</v>
      </c>
      <c r="I7" s="1">
        <f>'AUS Observed PC Deaths'!I103</f>
        <v>634</v>
      </c>
      <c r="J7" s="1">
        <f>'AUS Observed PC Deaths'!J103</f>
        <v>645</v>
      </c>
      <c r="K7" s="1">
        <f>'AUS Observed PC Deaths'!K103</f>
        <v>659</v>
      </c>
      <c r="L7" s="1">
        <f>'AUS Observed PC Deaths'!L103</f>
        <v>574</v>
      </c>
      <c r="M7" s="1">
        <f>'AUS Observed PC Deaths'!M103</f>
        <v>612</v>
      </c>
      <c r="N7" s="1">
        <f>'AUS Observed PC Deaths'!N103</f>
        <v>636</v>
      </c>
      <c r="O7" s="1">
        <f>(($N7/'AUS All Deaths'!$N7)+(((Cancer!$N7/'AUS All Deaths'!$N7)-($C7/'AUS All Deaths'!$C7))/COUNT($C$4:$N$4))*O$1)*'AUS Mortality Projections'!C5</f>
        <v>637.46299542744327</v>
      </c>
      <c r="P7" s="1">
        <f>(($N7/'AUS All Deaths'!$N7)+(((Cancer!$N7/'AUS All Deaths'!$N7)-($C7/'AUS All Deaths'!$C7))/COUNT($C$4:$N$4))*P$1)*'AUS Mortality Projections'!D5</f>
        <v>635.23578055519783</v>
      </c>
      <c r="Q7" s="1">
        <f>(($N7/'AUS All Deaths'!$N7)+(((Cancer!$N7/'AUS All Deaths'!$N7)-($C7/'AUS All Deaths'!$C7))/COUNT($C$4:$N$4))*Q$1)*'AUS Mortality Projections'!E5</f>
        <v>631.88442293371361</v>
      </c>
      <c r="R7" s="1">
        <f>(($N7/'AUS All Deaths'!$N7)+(((Cancer!$N7/'AUS All Deaths'!$N7)-($C7/'AUS All Deaths'!$C7))/COUNT($C$4:$N$4))*R$1)*'AUS Mortality Projections'!F5</f>
        <v>622.53988973831849</v>
      </c>
      <c r="S7" s="1">
        <f>(($N7/'AUS All Deaths'!$N7)+(((Cancer!$N7/'AUS All Deaths'!$N7)-($C7/'AUS All Deaths'!$C7))/COUNT($C$4:$N$4))*S$1)*'AUS Mortality Projections'!G5</f>
        <v>619.319791064377</v>
      </c>
      <c r="T7" s="1">
        <f>(($N7/'AUS All Deaths'!$N7)+(((Cancer!$N7/'AUS All Deaths'!$N7)-($C7/'AUS All Deaths'!$C7))/COUNT($C$4:$N$4))*T$1)*'AUS Mortality Projections'!H5</f>
        <v>614.67267668511408</v>
      </c>
      <c r="U7" s="1">
        <f>(($N7/'AUS All Deaths'!$N7)+(((Cancer!$N7/'AUS All Deaths'!$N7)-($C7/'AUS All Deaths'!$C7))/COUNT($C$4:$N$4))*U$1)*'AUS Mortality Projections'!I5</f>
        <v>609.74130920885307</v>
      </c>
      <c r="V7" s="1">
        <f>(($N7/'AUS All Deaths'!$N7)+(((Cancer!$N7/'AUS All Deaths'!$N7)-($C7/'AUS All Deaths'!$C7))/COUNT($C$4:$N$4))*V$1)*'AUS Mortality Projections'!J5</f>
        <v>604.03016028472985</v>
      </c>
      <c r="W7" s="1">
        <f>(($N7/'AUS All Deaths'!$N7)+(((Cancer!$N7/'AUS All Deaths'!$N7)-($C7/'AUS All Deaths'!$C7))/COUNT($C$4:$N$4))*W$1)*'AUS Mortality Projections'!K5</f>
        <v>597.78857861102358</v>
      </c>
      <c r="X7" s="1">
        <f>(($N7/'AUS All Deaths'!$N7)+(((Cancer!$N7/'AUS All Deaths'!$N7)-($C7/'AUS All Deaths'!$C7))/COUNT($C$4:$N$4))*X$1)*'AUS Mortality Projections'!L5</f>
        <v>592.94557702219004</v>
      </c>
      <c r="Y7" s="1">
        <f>(($N7/'AUS All Deaths'!$N7)+(((Cancer!$N7/'AUS All Deaths'!$N7)-($C7/'AUS All Deaths'!$C7))/COUNT($C$4:$N$4))*Y$1)*'AUS Mortality Projections'!M5</f>
        <v>587.8220119556571</v>
      </c>
      <c r="Z7" s="1">
        <f>(($N7/'AUS All Deaths'!$N7)+(((Cancer!$N7/'AUS All Deaths'!$N7)-($C7/'AUS All Deaths'!$C7))/COUNT($C$4:$N$4))*Z$1)*'AUS Mortality Projections'!N5</f>
        <v>582.29692798750568</v>
      </c>
      <c r="AA7" s="1">
        <f>(($N7/'AUS All Deaths'!$N7)+(((Cancer!$N7/'AUS All Deaths'!$N7)-($C7/'AUS All Deaths'!$C7))/COUNT($C$4:$N$4))*AA$1)*'AUS Mortality Projections'!O5</f>
        <v>576.13271503135059</v>
      </c>
      <c r="AB7" s="1">
        <f>(($N7/'AUS All Deaths'!$N7)+(((Cancer!$N7/'AUS All Deaths'!$N7)-($C7/'AUS All Deaths'!$C7))/COUNT($C$4:$N$4))*AB$1)*'AUS Mortality Projections'!P5</f>
        <v>569.90472141325688</v>
      </c>
      <c r="AC7" s="1">
        <f>(($N7/'AUS All Deaths'!$N7)+(((Cancer!$N7/'AUS All Deaths'!$N7)-($C7/'AUS All Deaths'!$C7))/COUNT($C$4:$N$4))*AC$1)*'AUS Mortality Projections'!Q5</f>
        <v>564.36649417506328</v>
      </c>
      <c r="AD7" s="1">
        <f>(($N7/'AUS All Deaths'!$N7)+(((Cancer!$N7/'AUS All Deaths'!$N7)-($C7/'AUS All Deaths'!$C7))/COUNT($C$4:$N$4))*AD$1)*'AUS Mortality Projections'!R5</f>
        <v>558.94743931356106</v>
      </c>
      <c r="AE7" s="1">
        <f>(($N7/'AUS All Deaths'!$N7)+(((Cancer!$N7/'AUS All Deaths'!$N7)-($C7/'AUS All Deaths'!$C7))/COUNT($C$4:$N$4))*AE$1)*'AUS Mortality Projections'!S5</f>
        <v>553.73189032395021</v>
      </c>
      <c r="AF7" s="1">
        <f>(($N7/'AUS All Deaths'!$N7)+(((Cancer!$N7/'AUS All Deaths'!$N7)-($C7/'AUS All Deaths'!$C7))/COUNT($C$4:$N$4))*AF$1)*'AUS Mortality Projections'!T5</f>
        <v>548.52199645974338</v>
      </c>
      <c r="AG7" s="1">
        <f>(($N7/'AUS All Deaths'!$N7)+(((Cancer!$N7/'AUS All Deaths'!$N7)-($C7/'AUS All Deaths'!$C7))/COUNT($C$4:$N$4))*AG$1)*'AUS Mortality Projections'!U5</f>
        <v>544.14981380591735</v>
      </c>
      <c r="AH7" s="1">
        <f>(($N7/'AUS All Deaths'!$N7)+(((Cancer!$N7/'AUS All Deaths'!$N7)-($C7/'AUS All Deaths'!$C7))/COUNT($C$4:$N$4))*AH$1)*'AUS Mortality Projections'!V5</f>
        <v>540.34288541600733</v>
      </c>
    </row>
    <row r="8" spans="1:34" s="1" customFormat="1" x14ac:dyDescent="0.3">
      <c r="B8" s="13" t="s">
        <v>24</v>
      </c>
      <c r="C8" s="1">
        <f>'AUS Observed PC Deaths'!C104</f>
        <v>4224</v>
      </c>
      <c r="D8" s="1">
        <f>'AUS Observed PC Deaths'!D104</f>
        <v>4217</v>
      </c>
      <c r="E8" s="1">
        <f>'AUS Observed PC Deaths'!E104</f>
        <v>4160</v>
      </c>
      <c r="F8" s="1">
        <f>'AUS Observed PC Deaths'!F104</f>
        <v>4206</v>
      </c>
      <c r="G8" s="1">
        <f>'AUS Observed PC Deaths'!G104</f>
        <v>4288</v>
      </c>
      <c r="H8" s="1">
        <f>'AUS Observed PC Deaths'!H104</f>
        <v>4196</v>
      </c>
      <c r="I8" s="1">
        <f>'AUS Observed PC Deaths'!I104</f>
        <v>4078</v>
      </c>
      <c r="J8" s="1">
        <f>'AUS Observed PC Deaths'!J104</f>
        <v>4288</v>
      </c>
      <c r="K8" s="1">
        <f>'AUS Observed PC Deaths'!K104</f>
        <v>4140</v>
      </c>
      <c r="L8" s="1">
        <f>'AUS Observed PC Deaths'!L104</f>
        <v>4158</v>
      </c>
      <c r="M8" s="1">
        <f>'AUS Observed PC Deaths'!M104</f>
        <v>4023</v>
      </c>
      <c r="N8" s="1">
        <f>'AUS Observed PC Deaths'!N104</f>
        <v>4082</v>
      </c>
      <c r="O8" s="1">
        <f>(($N8/'AUS All Deaths'!$N8)+(((Cancer!$N8/'AUS All Deaths'!$N8)-($C8/'AUS All Deaths'!$C8))/COUNT($C$4:$N$4))*O$1)*'AUS Mortality Projections'!C6</f>
        <v>3915.8008659032976</v>
      </c>
      <c r="P8" s="1">
        <f>(($N8/'AUS All Deaths'!$N8)+(((Cancer!$N8/'AUS All Deaths'!$N8)-($C8/'AUS All Deaths'!$C8))/COUNT($C$4:$N$4))*P$1)*'AUS Mortality Projections'!D6</f>
        <v>3858.089614063244</v>
      </c>
      <c r="Q8" s="1">
        <f>(($N8/'AUS All Deaths'!$N8)+(((Cancer!$N8/'AUS All Deaths'!$N8)-($C8/'AUS All Deaths'!$C8))/COUNT($C$4:$N$4))*Q$1)*'AUS Mortality Projections'!E6</f>
        <v>3793.7580939336694</v>
      </c>
      <c r="R8" s="1">
        <f>(($N8/'AUS All Deaths'!$N8)+(((Cancer!$N8/'AUS All Deaths'!$N8)-($C8/'AUS All Deaths'!$C8))/COUNT($C$4:$N$4))*R$1)*'AUS Mortality Projections'!F6</f>
        <v>3696.8625891311681</v>
      </c>
      <c r="S8" s="1">
        <f>(($N8/'AUS All Deaths'!$N8)+(((Cancer!$N8/'AUS All Deaths'!$N8)-($C8/'AUS All Deaths'!$C8))/COUNT($C$4:$N$4))*S$1)*'AUS Mortality Projections'!G6</f>
        <v>3643.6907982953353</v>
      </c>
      <c r="T8" s="1">
        <f>(($N8/'AUS All Deaths'!$N8)+(((Cancer!$N8/'AUS All Deaths'!$N8)-($C8/'AUS All Deaths'!$C8))/COUNT($C$4:$N$4))*T$1)*'AUS Mortality Projections'!H6</f>
        <v>3590.2780095347375</v>
      </c>
      <c r="U8" s="1">
        <f>(($N8/'AUS All Deaths'!$N8)+(((Cancer!$N8/'AUS All Deaths'!$N8)-($C8/'AUS All Deaths'!$C8))/COUNT($C$4:$N$4))*U$1)*'AUS Mortality Projections'!I6</f>
        <v>3542.271722598492</v>
      </c>
      <c r="V8" s="1">
        <f>(($N8/'AUS All Deaths'!$N8)+(((Cancer!$N8/'AUS All Deaths'!$N8)-($C8/'AUS All Deaths'!$C8))/COUNT($C$4:$N$4))*V$1)*'AUS Mortality Projections'!J6</f>
        <v>3506.4019704308835</v>
      </c>
      <c r="W8" s="1">
        <f>(($N8/'AUS All Deaths'!$N8)+(((Cancer!$N8/'AUS All Deaths'!$N8)-($C8/'AUS All Deaths'!$C8))/COUNT($C$4:$N$4))*W$1)*'AUS Mortality Projections'!K6</f>
        <v>3475.5704294934703</v>
      </c>
      <c r="X8" s="1">
        <f>(($N8/'AUS All Deaths'!$N8)+(((Cancer!$N8/'AUS All Deaths'!$N8)-($C8/'AUS All Deaths'!$C8))/COUNT($C$4:$N$4))*X$1)*'AUS Mortality Projections'!L6</f>
        <v>3455.8760489722731</v>
      </c>
      <c r="Y8" s="1">
        <f>(($N8/'AUS All Deaths'!$N8)+(((Cancer!$N8/'AUS All Deaths'!$N8)-($C8/'AUS All Deaths'!$C8))/COUNT($C$4:$N$4))*Y$1)*'AUS Mortality Projections'!M6</f>
        <v>3433.8385399070739</v>
      </c>
      <c r="Z8" s="1">
        <f>(($N8/'AUS All Deaths'!$N8)+(((Cancer!$N8/'AUS All Deaths'!$N8)-($C8/'AUS All Deaths'!$C8))/COUNT($C$4:$N$4))*Z$1)*'AUS Mortality Projections'!N6</f>
        <v>3400.7663022736651</v>
      </c>
      <c r="AA8" s="1">
        <f>(($N8/'AUS All Deaths'!$N8)+(((Cancer!$N8/'AUS All Deaths'!$N8)-($C8/'AUS All Deaths'!$C8))/COUNT($C$4:$N$4))*AA$1)*'AUS Mortality Projections'!O6</f>
        <v>3368.4794007489209</v>
      </c>
      <c r="AB8" s="1">
        <f>(($N8/'AUS All Deaths'!$N8)+(((Cancer!$N8/'AUS All Deaths'!$N8)-($C8/'AUS All Deaths'!$C8))/COUNT($C$4:$N$4))*AB$1)*'AUS Mortality Projections'!P6</f>
        <v>3317.2372058970564</v>
      </c>
      <c r="AC8" s="1">
        <f>(($N8/'AUS All Deaths'!$N8)+(((Cancer!$N8/'AUS All Deaths'!$N8)-($C8/'AUS All Deaths'!$C8))/COUNT($C$4:$N$4))*AC$1)*'AUS Mortality Projections'!Q6</f>
        <v>3271.5176904115269</v>
      </c>
      <c r="AD8" s="1">
        <f>(($N8/'AUS All Deaths'!$N8)+(((Cancer!$N8/'AUS All Deaths'!$N8)-($C8/'AUS All Deaths'!$C8))/COUNT($C$4:$N$4))*AD$1)*'AUS Mortality Projections'!R6</f>
        <v>3238.8367984776296</v>
      </c>
      <c r="AE8" s="1">
        <f>(($N8/'AUS All Deaths'!$N8)+(((Cancer!$N8/'AUS All Deaths'!$N8)-($C8/'AUS All Deaths'!$C8))/COUNT($C$4:$N$4))*AE$1)*'AUS Mortality Projections'!S6</f>
        <v>3214.3094314727009</v>
      </c>
      <c r="AF8" s="1">
        <f>(($N8/'AUS All Deaths'!$N8)+(((Cancer!$N8/'AUS All Deaths'!$N8)-($C8/'AUS All Deaths'!$C8))/COUNT($C$4:$N$4))*AF$1)*'AUS Mortality Projections'!T6</f>
        <v>3195.1616864631401</v>
      </c>
      <c r="AG8" s="1">
        <f>(($N8/'AUS All Deaths'!$N8)+(((Cancer!$N8/'AUS All Deaths'!$N8)-($C8/'AUS All Deaths'!$C8))/COUNT($C$4:$N$4))*AG$1)*'AUS Mortality Projections'!U6</f>
        <v>3179.3395217676202</v>
      </c>
      <c r="AH8" s="6">
        <f>(($N8/'AUS All Deaths'!$N8)+(((Cancer!$N8/'AUS All Deaths'!$N8)-($C8/'AUS All Deaths'!$C8))/COUNT($C$4:$N$4))*AH$1)*'AUS Mortality Projections'!V6</f>
        <v>3161.7596282068043</v>
      </c>
    </row>
    <row r="9" spans="1:34" s="1" customFormat="1" x14ac:dyDescent="0.3">
      <c r="B9" s="13" t="s">
        <v>25</v>
      </c>
      <c r="C9" s="1">
        <f>'AUS Observed PC Deaths'!C105</f>
        <v>4074</v>
      </c>
      <c r="D9" s="1">
        <f>'AUS Observed PC Deaths'!D105</f>
        <v>4151</v>
      </c>
      <c r="E9" s="1">
        <f>'AUS Observed PC Deaths'!E105</f>
        <v>4287</v>
      </c>
      <c r="F9" s="1">
        <f>'AUS Observed PC Deaths'!F105</f>
        <v>4491</v>
      </c>
      <c r="G9" s="1">
        <f>'AUS Observed PC Deaths'!G105</f>
        <v>4602</v>
      </c>
      <c r="H9" s="1">
        <f>'AUS Observed PC Deaths'!H105</f>
        <v>4592</v>
      </c>
      <c r="I9" s="1">
        <f>'AUS Observed PC Deaths'!I105</f>
        <v>4760</v>
      </c>
      <c r="J9" s="1">
        <f>'AUS Observed PC Deaths'!J105</f>
        <v>4851</v>
      </c>
      <c r="K9" s="1">
        <f>'AUS Observed PC Deaths'!K105</f>
        <v>5060</v>
      </c>
      <c r="L9" s="1">
        <f>'AUS Observed PC Deaths'!L105</f>
        <v>5030</v>
      </c>
      <c r="M9" s="1">
        <f>'AUS Observed PC Deaths'!M105</f>
        <v>5210</v>
      </c>
      <c r="N9" s="1">
        <f>'AUS Observed PC Deaths'!N105</f>
        <v>5108</v>
      </c>
      <c r="O9" s="1">
        <f>(($N9/'AUS All Deaths'!$N9)+(((Cancer!$N9/'AUS All Deaths'!$N9)-($C9/'AUS All Deaths'!$C9))/COUNT($C$4:$N$4))*O$1)*'AUS Mortality Projections'!C7</f>
        <v>5009.2459474973493</v>
      </c>
      <c r="P9" s="1">
        <f>(($N9/'AUS All Deaths'!$N9)+(((Cancer!$N9/'AUS All Deaths'!$N9)-($C9/'AUS All Deaths'!$C9))/COUNT($C$4:$N$4))*P$1)*'AUS Mortality Projections'!D7</f>
        <v>5042.4159273984669</v>
      </c>
      <c r="Q9" s="1">
        <f>(($N9/'AUS All Deaths'!$N9)+(((Cancer!$N9/'AUS All Deaths'!$N9)-($C9/'AUS All Deaths'!$C9))/COUNT($C$4:$N$4))*Q$1)*'AUS Mortality Projections'!E7</f>
        <v>5067.156292513474</v>
      </c>
      <c r="R9" s="1">
        <f>(($N9/'AUS All Deaths'!$N9)+(((Cancer!$N9/'AUS All Deaths'!$N9)-($C9/'AUS All Deaths'!$C9))/COUNT($C$4:$N$4))*R$1)*'AUS Mortality Projections'!F7</f>
        <v>5066.8243499143236</v>
      </c>
      <c r="S9" s="1">
        <f>(($N9/'AUS All Deaths'!$N9)+(((Cancer!$N9/'AUS All Deaths'!$N9)-($C9/'AUS All Deaths'!$C9))/COUNT($C$4:$N$4))*S$1)*'AUS Mortality Projections'!G7</f>
        <v>5127.8780053079272</v>
      </c>
      <c r="T9" s="1">
        <f>(($N9/'AUS All Deaths'!$N9)+(((Cancer!$N9/'AUS All Deaths'!$N9)-($C9/'AUS All Deaths'!$C9))/COUNT($C$4:$N$4))*T$1)*'AUS Mortality Projections'!H7</f>
        <v>5179.233649657147</v>
      </c>
      <c r="U9" s="1">
        <f>(($N9/'AUS All Deaths'!$N9)+(((Cancer!$N9/'AUS All Deaths'!$N9)-($C9/'AUS All Deaths'!$C9))/COUNT($C$4:$N$4))*U$1)*'AUS Mortality Projections'!I7</f>
        <v>5224.9606040365488</v>
      </c>
      <c r="V9" s="1">
        <f>(($N9/'AUS All Deaths'!$N9)+(((Cancer!$N9/'AUS All Deaths'!$N9)-($C9/'AUS All Deaths'!$C9))/COUNT($C$4:$N$4))*V$1)*'AUS Mortality Projections'!J7</f>
        <v>5248.2963165293113</v>
      </c>
      <c r="W9" s="1">
        <f>(($N9/'AUS All Deaths'!$N9)+(((Cancer!$N9/'AUS All Deaths'!$N9)-($C9/'AUS All Deaths'!$C9))/COUNT($C$4:$N$4))*W$1)*'AUS Mortality Projections'!K7</f>
        <v>5255.7823794837459</v>
      </c>
      <c r="X9" s="1">
        <f>(($N9/'AUS All Deaths'!$N9)+(((Cancer!$N9/'AUS All Deaths'!$N9)-($C9/'AUS All Deaths'!$C9))/COUNT($C$4:$N$4))*X$1)*'AUS Mortality Projections'!L7</f>
        <v>5266.5358382314007</v>
      </c>
      <c r="Y9" s="1">
        <f>(($N9/'AUS All Deaths'!$N9)+(((Cancer!$N9/'AUS All Deaths'!$N9)-($C9/'AUS All Deaths'!$C9))/COUNT($C$4:$N$4))*Y$1)*'AUS Mortality Projections'!M7</f>
        <v>5266.971453590957</v>
      </c>
      <c r="Z9" s="1">
        <f>(($N9/'AUS All Deaths'!$N9)+(((Cancer!$N9/'AUS All Deaths'!$N9)-($C9/'AUS All Deaths'!$C9))/COUNT($C$4:$N$4))*Z$1)*'AUS Mortality Projections'!N7</f>
        <v>5266.6990882655682</v>
      </c>
      <c r="AA9" s="1">
        <f>(($N9/'AUS All Deaths'!$N9)+(((Cancer!$N9/'AUS All Deaths'!$N9)-($C9/'AUS All Deaths'!$C9))/COUNT($C$4:$N$4))*AA$1)*'AUS Mortality Projections'!O7</f>
        <v>5256.9165821688093</v>
      </c>
      <c r="AB9" s="1">
        <f>(($N9/'AUS All Deaths'!$N9)+(((Cancer!$N9/'AUS All Deaths'!$N9)-($C9/'AUS All Deaths'!$C9))/COUNT($C$4:$N$4))*AB$1)*'AUS Mortality Projections'!P7</f>
        <v>5246.9287649616035</v>
      </c>
      <c r="AC9" s="1">
        <f>(($N9/'AUS All Deaths'!$N9)+(((Cancer!$N9/'AUS All Deaths'!$N9)-($C9/'AUS All Deaths'!$C9))/COUNT($C$4:$N$4))*AC$1)*'AUS Mortality Projections'!Q7</f>
        <v>5233.6194314565864</v>
      </c>
      <c r="AD9" s="1">
        <f>(($N9/'AUS All Deaths'!$N9)+(((Cancer!$N9/'AUS All Deaths'!$N9)-($C9/'AUS All Deaths'!$C9))/COUNT($C$4:$N$4))*AD$1)*'AUS Mortality Projections'!R7</f>
        <v>5203.1637954335047</v>
      </c>
      <c r="AE9" s="1">
        <f>(($N9/'AUS All Deaths'!$N9)+(((Cancer!$N9/'AUS All Deaths'!$N9)-($C9/'AUS All Deaths'!$C9))/COUNT($C$4:$N$4))*AE$1)*'AUS Mortality Projections'!S7</f>
        <v>5175.5973150648442</v>
      </c>
      <c r="AF9" s="1">
        <f>(($N9/'AUS All Deaths'!$N9)+(((Cancer!$N9/'AUS All Deaths'!$N9)-($C9/'AUS All Deaths'!$C9))/COUNT($C$4:$N$4))*AF$1)*'AUS Mortality Projections'!T7</f>
        <v>5162.5260029658602</v>
      </c>
      <c r="AG9" s="1">
        <f>(($N9/'AUS All Deaths'!$N9)+(((Cancer!$N9/'AUS All Deaths'!$N9)-($C9/'AUS All Deaths'!$C9))/COUNT($C$4:$N$4))*AG$1)*'AUS Mortality Projections'!U7</f>
        <v>5158.0062841214376</v>
      </c>
      <c r="AH9" s="6">
        <f>(($N9/'AUS All Deaths'!$N9)+(((Cancer!$N9/'AUS All Deaths'!$N9)-($C9/'AUS All Deaths'!$C9))/COUNT($C$4:$N$4))*AH$1)*'AUS Mortality Projections'!V7</f>
        <v>5156.5498382820124</v>
      </c>
    </row>
    <row r="10" spans="1:34" s="1" customFormat="1" x14ac:dyDescent="0.3">
      <c r="B10" s="13" t="s">
        <v>26</v>
      </c>
      <c r="C10" s="1">
        <f>'AUS Observed PC Deaths'!C106</f>
        <v>5281</v>
      </c>
      <c r="D10" s="1">
        <f>'AUS Observed PC Deaths'!D106</f>
        <v>5165</v>
      </c>
      <c r="E10" s="1">
        <f>'AUS Observed PC Deaths'!E106</f>
        <v>5244</v>
      </c>
      <c r="F10" s="1">
        <f>'AUS Observed PC Deaths'!F106</f>
        <v>5264</v>
      </c>
      <c r="G10" s="1">
        <f>'AUS Observed PC Deaths'!G106</f>
        <v>5475</v>
      </c>
      <c r="H10" s="1">
        <f>'AUS Observed PC Deaths'!H106</f>
        <v>5454</v>
      </c>
      <c r="I10" s="1">
        <f>'AUS Observed PC Deaths'!I106</f>
        <v>5341</v>
      </c>
      <c r="J10" s="1">
        <f>'AUS Observed PC Deaths'!J106</f>
        <v>5537</v>
      </c>
      <c r="K10" s="1">
        <f>'AUS Observed PC Deaths'!K106</f>
        <v>5822</v>
      </c>
      <c r="L10" s="1">
        <f>'AUS Observed PC Deaths'!L106</f>
        <v>5864</v>
      </c>
      <c r="M10" s="1">
        <f>'AUS Observed PC Deaths'!M106</f>
        <v>6214</v>
      </c>
      <c r="N10" s="1">
        <f>'AUS Observed PC Deaths'!N106</f>
        <v>6556</v>
      </c>
      <c r="O10" s="1">
        <f>(($N10/'AUS All Deaths'!$N10)+(((Cancer!$N10/'AUS All Deaths'!$N10)-($C10/'AUS All Deaths'!$C10))/COUNT($C$4:$N$4))*O$1)*'AUS Mortality Projections'!C8</f>
        <v>6474.3226168396868</v>
      </c>
      <c r="P10" s="1">
        <f>(($N10/'AUS All Deaths'!$N10)+(((Cancer!$N10/'AUS All Deaths'!$N10)-($C10/'AUS All Deaths'!$C10))/COUNT($C$4:$N$4))*P$1)*'AUS Mortality Projections'!D8</f>
        <v>6721.5021722966776</v>
      </c>
      <c r="Q10" s="1">
        <f>(($N10/'AUS All Deaths'!$N10)+(((Cancer!$N10/'AUS All Deaths'!$N10)-($C10/'AUS All Deaths'!$C10))/COUNT($C$4:$N$4))*Q$1)*'AUS Mortality Projections'!E8</f>
        <v>6993.6993410322857</v>
      </c>
      <c r="R10" s="1">
        <f>(($N10/'AUS All Deaths'!$N10)+(((Cancer!$N10/'AUS All Deaths'!$N10)-($C10/'AUS All Deaths'!$C10))/COUNT($C$4:$N$4))*R$1)*'AUS Mortality Projections'!F8</f>
        <v>7239.6041178229834</v>
      </c>
      <c r="S10" s="1">
        <f>(($N10/'AUS All Deaths'!$N10)+(((Cancer!$N10/'AUS All Deaths'!$N10)-($C10/'AUS All Deaths'!$C10))/COUNT($C$4:$N$4))*S$1)*'AUS Mortality Projections'!G8</f>
        <v>7551.439912670533</v>
      </c>
      <c r="T10" s="1">
        <f>(($N10/'AUS All Deaths'!$N10)+(((Cancer!$N10/'AUS All Deaths'!$N10)-($C10/'AUS All Deaths'!$C10))/COUNT($C$4:$N$4))*T$1)*'AUS Mortality Projections'!H8</f>
        <v>7891.7359751408721</v>
      </c>
      <c r="U10" s="1">
        <f>(($N10/'AUS All Deaths'!$N10)+(((Cancer!$N10/'AUS All Deaths'!$N10)-($C10/'AUS All Deaths'!$C10))/COUNT($C$4:$N$4))*U$1)*'AUS Mortality Projections'!I8</f>
        <v>8184.4816089878041</v>
      </c>
      <c r="V10" s="1">
        <f>(($N10/'AUS All Deaths'!$N10)+(((Cancer!$N10/'AUS All Deaths'!$N10)-($C10/'AUS All Deaths'!$C10))/COUNT($C$4:$N$4))*V$1)*'AUS Mortality Projections'!J8</f>
        <v>8469.5100172891307</v>
      </c>
      <c r="W10" s="1">
        <f>(($N10/'AUS All Deaths'!$N10)+(((Cancer!$N10/'AUS All Deaths'!$N10)-($C10/'AUS All Deaths'!$C10))/COUNT($C$4:$N$4))*W$1)*'AUS Mortality Projections'!K8</f>
        <v>8746.2881406948381</v>
      </c>
      <c r="X10" s="1">
        <f>(($N10/'AUS All Deaths'!$N10)+(((Cancer!$N10/'AUS All Deaths'!$N10)-($C10/'AUS All Deaths'!$C10))/COUNT($C$4:$N$4))*X$1)*'AUS Mortality Projections'!L8</f>
        <v>8862.2444509574143</v>
      </c>
      <c r="Y10" s="1">
        <f>(($N10/'AUS All Deaths'!$N10)+(((Cancer!$N10/'AUS All Deaths'!$N10)-($C10/'AUS All Deaths'!$C10))/COUNT($C$4:$N$4))*Y$1)*'AUS Mortality Projections'!M8</f>
        <v>9045.2296131340736</v>
      </c>
      <c r="Z10" s="1">
        <f>(($N10/'AUS All Deaths'!$N10)+(((Cancer!$N10/'AUS All Deaths'!$N10)-($C10/'AUS All Deaths'!$C10))/COUNT($C$4:$N$4))*Z$1)*'AUS Mortality Projections'!N8</f>
        <v>9258.8624456474972</v>
      </c>
      <c r="AA10" s="1">
        <f>(($N10/'AUS All Deaths'!$N10)+(((Cancer!$N10/'AUS All Deaths'!$N10)-($C10/'AUS All Deaths'!$C10))/COUNT($C$4:$N$4))*AA$1)*'AUS Mortality Projections'!O8</f>
        <v>9467.4184724484185</v>
      </c>
      <c r="AB10" s="1">
        <f>(($N10/'AUS All Deaths'!$N10)+(((Cancer!$N10/'AUS All Deaths'!$N10)-($C10/'AUS All Deaths'!$C10))/COUNT($C$4:$N$4))*AB$1)*'AUS Mortality Projections'!P8</f>
        <v>9700.7525505376634</v>
      </c>
      <c r="AC10" s="1">
        <f>(($N10/'AUS All Deaths'!$N10)+(((Cancer!$N10/'AUS All Deaths'!$N10)-($C10/'AUS All Deaths'!$C10))/COUNT($C$4:$N$4))*AC$1)*'AUS Mortality Projections'!Q8</f>
        <v>9953.7180665530559</v>
      </c>
      <c r="AD10" s="1">
        <f>(($N10/'AUS All Deaths'!$N10)+(((Cancer!$N10/'AUS All Deaths'!$N10)-($C10/'AUS All Deaths'!$C10))/COUNT($C$4:$N$4))*AD$1)*'AUS Mortality Projections'!R8</f>
        <v>10196.939877486928</v>
      </c>
      <c r="AE10" s="1">
        <f>(($N10/'AUS All Deaths'!$N10)+(((Cancer!$N10/'AUS All Deaths'!$N10)-($C10/'AUS All Deaths'!$C10))/COUNT($C$4:$N$4))*AE$1)*'AUS Mortality Projections'!S8</f>
        <v>10437.574210561877</v>
      </c>
      <c r="AF10" s="1">
        <f>(($N10/'AUS All Deaths'!$N10)+(((Cancer!$N10/'AUS All Deaths'!$N10)-($C10/'AUS All Deaths'!$C10))/COUNT($C$4:$N$4))*AF$1)*'AUS Mortality Projections'!T8</f>
        <v>10640.272073587974</v>
      </c>
      <c r="AG10" s="1">
        <f>(($N10/'AUS All Deaths'!$N10)+(((Cancer!$N10/'AUS All Deaths'!$N10)-($C10/'AUS All Deaths'!$C10))/COUNT($C$4:$N$4))*AG$1)*'AUS Mortality Projections'!U8</f>
        <v>10817.853416869606</v>
      </c>
      <c r="AH10" s="6">
        <f>(($N10/'AUS All Deaths'!$N10)+(((Cancer!$N10/'AUS All Deaths'!$N10)-($C10/'AUS All Deaths'!$C10))/COUNT($C$4:$N$4))*AH$1)*'AUS Mortality Projections'!V8</f>
        <v>10971.924435628596</v>
      </c>
    </row>
    <row r="11" spans="1:34" s="1" customFormat="1" x14ac:dyDescent="0.3">
      <c r="B11" s="13" t="s">
        <v>27</v>
      </c>
      <c r="C11" s="1">
        <f>'AUS Observed PC Deaths'!C107</f>
        <v>4159</v>
      </c>
      <c r="D11" s="1">
        <f>'AUS Observed PC Deaths'!D107</f>
        <v>4276</v>
      </c>
      <c r="E11" s="1">
        <f>'AUS Observed PC Deaths'!E107</f>
        <v>4533</v>
      </c>
      <c r="F11" s="1">
        <f>'AUS Observed PC Deaths'!F107</f>
        <v>4588</v>
      </c>
      <c r="G11" s="1">
        <f>'AUS Observed PC Deaths'!G107</f>
        <v>4784</v>
      </c>
      <c r="H11" s="1">
        <f>'AUS Observed PC Deaths'!H107</f>
        <v>4745</v>
      </c>
      <c r="I11" s="1">
        <f>'AUS Observed PC Deaths'!I107</f>
        <v>4961</v>
      </c>
      <c r="J11" s="1">
        <f>'AUS Observed PC Deaths'!J107</f>
        <v>5085</v>
      </c>
      <c r="K11" s="1">
        <f>'AUS Observed PC Deaths'!K107</f>
        <v>5347</v>
      </c>
      <c r="L11" s="1">
        <f>'AUS Observed PC Deaths'!L107</f>
        <v>5181</v>
      </c>
      <c r="M11" s="1">
        <f>'AUS Observed PC Deaths'!M107</f>
        <v>5564</v>
      </c>
      <c r="N11" s="1">
        <f>'AUS Observed PC Deaths'!N107</f>
        <v>5701</v>
      </c>
      <c r="O11" s="1">
        <f>(($N11/'AUS All Deaths'!$N11)+(((Cancer!$N11/'AUS All Deaths'!$N11)-($C11/'AUS All Deaths'!$C11))/COUNT($C$4:$N$4))*O$1)*'AUS Mortality Projections'!C9</f>
        <v>5125.7576395535225</v>
      </c>
      <c r="P11" s="1">
        <f>(($N11/'AUS All Deaths'!$N11)+(((Cancer!$N11/'AUS All Deaths'!$N11)-($C11/'AUS All Deaths'!$C11))/COUNT($C$4:$N$4))*P$1)*'AUS Mortality Projections'!D9</f>
        <v>5230.5808783519615</v>
      </c>
      <c r="Q11" s="1">
        <f>(($N11/'AUS All Deaths'!$N11)+(((Cancer!$N11/'AUS All Deaths'!$N11)-($C11/'AUS All Deaths'!$C11))/COUNT($C$4:$N$4))*Q$1)*'AUS Mortality Projections'!E9</f>
        <v>5338.7574246847544</v>
      </c>
      <c r="R11" s="1">
        <f>(($N11/'AUS All Deaths'!$N11)+(((Cancer!$N11/'AUS All Deaths'!$N11)-($C11/'AUS All Deaths'!$C11))/COUNT($C$4:$N$4))*R$1)*'AUS Mortality Projections'!F9</f>
        <v>5421.4480499482279</v>
      </c>
      <c r="S11" s="1">
        <f>(($N11/'AUS All Deaths'!$N11)+(((Cancer!$N11/'AUS All Deaths'!$N11)-($C11/'AUS All Deaths'!$C11))/COUNT($C$4:$N$4))*S$1)*'AUS Mortality Projections'!G9</f>
        <v>5585.8238519318538</v>
      </c>
      <c r="T11" s="1">
        <f>(($N11/'AUS All Deaths'!$N11)+(((Cancer!$N11/'AUS All Deaths'!$N11)-($C11/'AUS All Deaths'!$C11))/COUNT($C$4:$N$4))*T$1)*'AUS Mortality Projections'!H9</f>
        <v>5758.1116237292072</v>
      </c>
      <c r="U11" s="1">
        <f>(($N11/'AUS All Deaths'!$N11)+(((Cancer!$N11/'AUS All Deaths'!$N11)-($C11/'AUS All Deaths'!$C11))/COUNT($C$4:$N$4))*U$1)*'AUS Mortality Projections'!I9</f>
        <v>5971.8895072762225</v>
      </c>
      <c r="V11" s="1">
        <f>(($N11/'AUS All Deaths'!$N11)+(((Cancer!$N11/'AUS All Deaths'!$N11)-($C11/'AUS All Deaths'!$C11))/COUNT($C$4:$N$4))*V$1)*'AUS Mortality Projections'!J9</f>
        <v>6214.2487984890286</v>
      </c>
      <c r="W11" s="1">
        <f>(($N11/'AUS All Deaths'!$N11)+(((Cancer!$N11/'AUS All Deaths'!$N11)-($C11/'AUS All Deaths'!$C11))/COUNT($C$4:$N$4))*W$1)*'AUS Mortality Projections'!K9</f>
        <v>6476.440160690684</v>
      </c>
      <c r="X11" s="1">
        <f>(($N11/'AUS All Deaths'!$N11)+(((Cancer!$N11/'AUS All Deaths'!$N11)-($C11/'AUS All Deaths'!$C11))/COUNT($C$4:$N$4))*X$1)*'AUS Mortality Projections'!L9</f>
        <v>6862.8280732129206</v>
      </c>
      <c r="Y11" s="1">
        <f>(($N11/'AUS All Deaths'!$N11)+(((Cancer!$N11/'AUS All Deaths'!$N11)-($C11/'AUS All Deaths'!$C11))/COUNT($C$4:$N$4))*Y$1)*'AUS Mortality Projections'!M9</f>
        <v>7240.9043744959035</v>
      </c>
      <c r="Z11" s="1">
        <f>(($N11/'AUS All Deaths'!$N11)+(((Cancer!$N11/'AUS All Deaths'!$N11)-($C11/'AUS All Deaths'!$C11))/COUNT($C$4:$N$4))*Z$1)*'AUS Mortality Projections'!N9</f>
        <v>7622.9118399592944</v>
      </c>
      <c r="AA11" s="1">
        <f>(($N11/'AUS All Deaths'!$N11)+(((Cancer!$N11/'AUS All Deaths'!$N11)-($C11/'AUS All Deaths'!$C11))/COUNT($C$4:$N$4))*AA$1)*'AUS Mortality Projections'!O9</f>
        <v>8027.5685317943171</v>
      </c>
      <c r="AB11" s="1">
        <f>(($N11/'AUS All Deaths'!$N11)+(((Cancer!$N11/'AUS All Deaths'!$N11)-($C11/'AUS All Deaths'!$C11))/COUNT($C$4:$N$4))*AB$1)*'AUS Mortality Projections'!P9</f>
        <v>8433.5260137277292</v>
      </c>
      <c r="AC11" s="1">
        <f>(($N11/'AUS All Deaths'!$N11)+(((Cancer!$N11/'AUS All Deaths'!$N11)-($C11/'AUS All Deaths'!$C11))/COUNT($C$4:$N$4))*AC$1)*'AUS Mortality Projections'!Q9</f>
        <v>8849.8767081455626</v>
      </c>
      <c r="AD11" s="1">
        <f>(($N11/'AUS All Deaths'!$N11)+(((Cancer!$N11/'AUS All Deaths'!$N11)-($C11/'AUS All Deaths'!$C11))/COUNT($C$4:$N$4))*AD$1)*'AUS Mortality Projections'!R9</f>
        <v>9274.0286049289807</v>
      </c>
      <c r="AE11" s="1">
        <f>(($N11/'AUS All Deaths'!$N11)+(((Cancer!$N11/'AUS All Deaths'!$N11)-($C11/'AUS All Deaths'!$C11))/COUNT($C$4:$N$4))*AE$1)*'AUS Mortality Projections'!S9</f>
        <v>9692.2367487661104</v>
      </c>
      <c r="AF11" s="1">
        <f>(($N11/'AUS All Deaths'!$N11)+(((Cancer!$N11/'AUS All Deaths'!$N11)-($C11/'AUS All Deaths'!$C11))/COUNT($C$4:$N$4))*AF$1)*'AUS Mortality Projections'!T9</f>
        <v>10117.576926466269</v>
      </c>
      <c r="AG11" s="1">
        <f>(($N11/'AUS All Deaths'!$N11)+(((Cancer!$N11/'AUS All Deaths'!$N11)-($C11/'AUS All Deaths'!$C11))/COUNT($C$4:$N$4))*AG$1)*'AUS Mortality Projections'!U9</f>
        <v>10538.373462300788</v>
      </c>
      <c r="AH11" s="6">
        <f>(($N11/'AUS All Deaths'!$N11)+(((Cancer!$N11/'AUS All Deaths'!$N11)-($C11/'AUS All Deaths'!$C11))/COUNT($C$4:$N$4))*AH$1)*'AUS Mortality Projections'!V9</f>
        <v>10959.153501235534</v>
      </c>
    </row>
    <row r="12" spans="1:34" s="1" customFormat="1" x14ac:dyDescent="0.3">
      <c r="B12" s="13"/>
      <c r="AH12" s="6"/>
    </row>
    <row r="13" spans="1:34" s="1" customFormat="1" x14ac:dyDescent="0.3">
      <c r="B13" s="13" t="s">
        <v>28</v>
      </c>
      <c r="C13" s="1">
        <f>'AUS Observed PC Deaths'!C108</f>
        <v>623</v>
      </c>
      <c r="D13" s="1">
        <f>'AUS Observed PC Deaths'!D108</f>
        <v>580</v>
      </c>
      <c r="E13" s="1">
        <f>'AUS Observed PC Deaths'!E108</f>
        <v>573</v>
      </c>
      <c r="F13" s="1">
        <f>'AUS Observed PC Deaths'!F108</f>
        <v>570</v>
      </c>
      <c r="G13" s="1">
        <f>'AUS Observed PC Deaths'!G108</f>
        <v>642</v>
      </c>
      <c r="H13" s="1">
        <f>'AUS Observed PC Deaths'!H108</f>
        <v>603</v>
      </c>
      <c r="I13" s="1">
        <f>'AUS Observed PC Deaths'!I108</f>
        <v>543</v>
      </c>
      <c r="J13" s="1">
        <f>'AUS Observed PC Deaths'!J108</f>
        <v>551</v>
      </c>
      <c r="K13" s="1">
        <f>'AUS Observed PC Deaths'!K108</f>
        <v>626</v>
      </c>
      <c r="L13" s="1">
        <f>'AUS Observed PC Deaths'!L108</f>
        <v>507</v>
      </c>
      <c r="M13" s="1">
        <f>'AUS Observed PC Deaths'!M108</f>
        <v>585</v>
      </c>
      <c r="N13" s="1">
        <f>'AUS Observed PC Deaths'!N108</f>
        <v>579</v>
      </c>
      <c r="O13" s="1">
        <f>(($N13/'AUS All Deaths'!$N13)+(((Cancer!$N13/'AUS All Deaths'!$N13)-($C13/'AUS All Deaths'!$C13))/COUNT($C$4:$N$4))*O$1)*'AUS Mortality Projections'!C11</f>
        <v>572.79021668468295</v>
      </c>
      <c r="P13" s="1">
        <f>(($N13/'AUS All Deaths'!$N13)+(((Cancer!$N13/'AUS All Deaths'!$N13)-($C13/'AUS All Deaths'!$C13))/COUNT($C$4:$N$4))*P$1)*'AUS Mortality Projections'!D11</f>
        <v>570.57867055493023</v>
      </c>
      <c r="Q13" s="1">
        <f>(($N13/'AUS All Deaths'!$N13)+(((Cancer!$N13/'AUS All Deaths'!$N13)-($C13/'AUS All Deaths'!$C13))/COUNT($C$4:$N$4))*Q$1)*'AUS Mortality Projections'!E11</f>
        <v>567.39801749314393</v>
      </c>
      <c r="R13" s="1">
        <f>(($N13/'AUS All Deaths'!$N13)+(((Cancer!$N13/'AUS All Deaths'!$N13)-($C13/'AUS All Deaths'!$C13))/COUNT($C$4:$N$4))*R$1)*'AUS Mortality Projections'!F11</f>
        <v>558.61972522170959</v>
      </c>
      <c r="S13" s="1">
        <f>(($N13/'AUS All Deaths'!$N13)+(((Cancer!$N13/'AUS All Deaths'!$N13)-($C13/'AUS All Deaths'!$C13))/COUNT($C$4:$N$4))*S$1)*'AUS Mortality Projections'!G11</f>
        <v>555.00116227155092</v>
      </c>
      <c r="T13" s="1">
        <f>(($N13/'AUS All Deaths'!$N13)+(((Cancer!$N13/'AUS All Deaths'!$N13)-($C13/'AUS All Deaths'!$C13))/COUNT($C$4:$N$4))*T$1)*'AUS Mortality Projections'!H11</f>
        <v>550.0937168231568</v>
      </c>
      <c r="U13" s="1">
        <f>(($N13/'AUS All Deaths'!$N13)+(((Cancer!$N13/'AUS All Deaths'!$N13)-($C13/'AUS All Deaths'!$C13))/COUNT($C$4:$N$4))*U$1)*'AUS Mortality Projections'!I11</f>
        <v>545.12502144061636</v>
      </c>
      <c r="V13" s="1">
        <f>(($N13/'AUS All Deaths'!$N13)+(((Cancer!$N13/'AUS All Deaths'!$N13)-($C13/'AUS All Deaths'!$C13))/COUNT($C$4:$N$4))*V$1)*'AUS Mortality Projections'!J11</f>
        <v>539.74472738773625</v>
      </c>
      <c r="W13" s="1">
        <f>(($N13/'AUS All Deaths'!$N13)+(((Cancer!$N13/'AUS All Deaths'!$N13)-($C13/'AUS All Deaths'!$C13))/COUNT($C$4:$N$4))*W$1)*'AUS Mortality Projections'!K11</f>
        <v>533.84924505403887</v>
      </c>
      <c r="X13" s="1">
        <f>(($N13/'AUS All Deaths'!$N13)+(((Cancer!$N13/'AUS All Deaths'!$N13)-($C13/'AUS All Deaths'!$C13))/COUNT($C$4:$N$4))*X$1)*'AUS Mortality Projections'!L11</f>
        <v>529.55596032639721</v>
      </c>
      <c r="Y13" s="1">
        <f>(($N13/'AUS All Deaths'!$N13)+(((Cancer!$N13/'AUS All Deaths'!$N13)-($C13/'AUS All Deaths'!$C13))/COUNT($C$4:$N$4))*Y$1)*'AUS Mortality Projections'!M11</f>
        <v>525.47680172396008</v>
      </c>
      <c r="Z13" s="1">
        <f>(($N13/'AUS All Deaths'!$N13)+(((Cancer!$N13/'AUS All Deaths'!$N13)-($C13/'AUS All Deaths'!$C13))/COUNT($C$4:$N$4))*Z$1)*'AUS Mortality Projections'!N11</f>
        <v>520.96765196287288</v>
      </c>
      <c r="AA13" s="1">
        <f>(($N13/'AUS All Deaths'!$N13)+(((Cancer!$N13/'AUS All Deaths'!$N13)-($C13/'AUS All Deaths'!$C13))/COUNT($C$4:$N$4))*AA$1)*'AUS Mortality Projections'!O11</f>
        <v>515.9278603078061</v>
      </c>
      <c r="AB13" s="1">
        <f>(($N13/'AUS All Deaths'!$N13)+(((Cancer!$N13/'AUS All Deaths'!$N13)-($C13/'AUS All Deaths'!$C13))/COUNT($C$4:$N$4))*AB$1)*'AUS Mortality Projections'!P11</f>
        <v>511.00226985747679</v>
      </c>
      <c r="AC13" s="1">
        <f>(($N13/'AUS All Deaths'!$N13)+(((Cancer!$N13/'AUS All Deaths'!$N13)-($C13/'AUS All Deaths'!$C13))/COUNT($C$4:$N$4))*AC$1)*'AUS Mortality Projections'!Q11</f>
        <v>506.9238336445481</v>
      </c>
      <c r="AD13" s="1">
        <f>(($N13/'AUS All Deaths'!$N13)+(((Cancer!$N13/'AUS All Deaths'!$N13)-($C13/'AUS All Deaths'!$C13))/COUNT($C$4:$N$4))*AD$1)*'AUS Mortality Projections'!R11</f>
        <v>502.82892212161499</v>
      </c>
      <c r="AE13" s="1">
        <f>(($N13/'AUS All Deaths'!$N13)+(((Cancer!$N13/'AUS All Deaths'!$N13)-($C13/'AUS All Deaths'!$C13))/COUNT($C$4:$N$4))*AE$1)*'AUS Mortality Projections'!S11</f>
        <v>498.53962776787949</v>
      </c>
      <c r="AF13" s="1">
        <f>(($N13/'AUS All Deaths'!$N13)+(((Cancer!$N13/'AUS All Deaths'!$N13)-($C13/'AUS All Deaths'!$C13))/COUNT($C$4:$N$4))*AF$1)*'AUS Mortality Projections'!T11</f>
        <v>493.7400017694797</v>
      </c>
      <c r="AG13" s="1">
        <f>(($N13/'AUS All Deaths'!$N13)+(((Cancer!$N13/'AUS All Deaths'!$N13)-($C13/'AUS All Deaths'!$C13))/COUNT($C$4:$N$4))*AG$1)*'AUS Mortality Projections'!U11</f>
        <v>489.50252814621376</v>
      </c>
      <c r="AH13" s="6">
        <f>(($N13/'AUS All Deaths'!$N13)+(((Cancer!$N13/'AUS All Deaths'!$N13)-($C13/'AUS All Deaths'!$C13))/COUNT($C$4:$N$4))*AH$1)*'AUS Mortality Projections'!V11</f>
        <v>485.79263567683819</v>
      </c>
    </row>
    <row r="14" spans="1:34" s="1" customFormat="1" x14ac:dyDescent="0.3">
      <c r="B14" s="13" t="s">
        <v>29</v>
      </c>
      <c r="C14" s="1">
        <f>'AUS Observed PC Deaths'!C109</f>
        <v>5226</v>
      </c>
      <c r="D14" s="1">
        <f>'AUS Observed PC Deaths'!D109</f>
        <v>4954</v>
      </c>
      <c r="E14" s="1">
        <f>'AUS Observed PC Deaths'!E109</f>
        <v>5074</v>
      </c>
      <c r="F14" s="1">
        <f>'AUS Observed PC Deaths'!F109</f>
        <v>5007</v>
      </c>
      <c r="G14" s="1">
        <f>'AUS Observed PC Deaths'!G109</f>
        <v>5157</v>
      </c>
      <c r="H14" s="1">
        <f>'AUS Observed PC Deaths'!H109</f>
        <v>5112</v>
      </c>
      <c r="I14" s="1">
        <f>'AUS Observed PC Deaths'!I109</f>
        <v>4901</v>
      </c>
      <c r="J14" s="1">
        <f>'AUS Observed PC Deaths'!J109</f>
        <v>4986</v>
      </c>
      <c r="K14" s="1">
        <f>'AUS Observed PC Deaths'!K109</f>
        <v>5088</v>
      </c>
      <c r="L14" s="1">
        <f>'AUS Observed PC Deaths'!L109</f>
        <v>4859</v>
      </c>
      <c r="M14" s="1">
        <f>'AUS Observed PC Deaths'!M109</f>
        <v>4734</v>
      </c>
      <c r="N14" s="1">
        <f>'AUS Observed PC Deaths'!N109</f>
        <v>4877</v>
      </c>
      <c r="O14" s="1">
        <f>(($N14/'AUS All Deaths'!$N14)+(((Cancer!$N14/'AUS All Deaths'!$N14)-($C14/'AUS All Deaths'!$C14))/COUNT($C$4:$N$4))*O$1)*'AUS Mortality Projections'!C12</f>
        <v>4728.1488695929993</v>
      </c>
      <c r="P14" s="1">
        <f>(($N14/'AUS All Deaths'!$N14)+(((Cancer!$N14/'AUS All Deaths'!$N14)-($C14/'AUS All Deaths'!$C14))/COUNT($C$4:$N$4))*P$1)*'AUS Mortality Projections'!D12</f>
        <v>4646.8203393514741</v>
      </c>
      <c r="Q14" s="1">
        <f>(($N14/'AUS All Deaths'!$N14)+(((Cancer!$N14/'AUS All Deaths'!$N14)-($C14/'AUS All Deaths'!$C14))/COUNT($C$4:$N$4))*Q$1)*'AUS Mortality Projections'!E12</f>
        <v>4559.2455761881083</v>
      </c>
      <c r="R14" s="1">
        <f>(($N14/'AUS All Deaths'!$N14)+(((Cancer!$N14/'AUS All Deaths'!$N14)-($C14/'AUS All Deaths'!$C14))/COUNT($C$4:$N$4))*R$1)*'AUS Mortality Projections'!F12</f>
        <v>4432.0515958641827</v>
      </c>
      <c r="S14" s="1">
        <f>(($N14/'AUS All Deaths'!$N14)+(((Cancer!$N14/'AUS All Deaths'!$N14)-($C14/'AUS All Deaths'!$C14))/COUNT($C$4:$N$4))*S$1)*'AUS Mortality Projections'!G12</f>
        <v>4355.2770000439359</v>
      </c>
      <c r="T14" s="1">
        <f>(($N14/'AUS All Deaths'!$N14)+(((Cancer!$N14/'AUS All Deaths'!$N14)-($C14/'AUS All Deaths'!$C14))/COUNT($C$4:$N$4))*T$1)*'AUS Mortality Projections'!H12</f>
        <v>4279.3478293002336</v>
      </c>
      <c r="U14" s="1">
        <f>(($N14/'AUS All Deaths'!$N14)+(((Cancer!$N14/'AUS All Deaths'!$N14)-($C14/'AUS All Deaths'!$C14))/COUNT($C$4:$N$4))*U$1)*'AUS Mortality Projections'!I12</f>
        <v>4209.8323759201412</v>
      </c>
      <c r="V14" s="1">
        <f>(($N14/'AUS All Deaths'!$N14)+(((Cancer!$N14/'AUS All Deaths'!$N14)-($C14/'AUS All Deaths'!$C14))/COUNT($C$4:$N$4))*V$1)*'AUS Mortality Projections'!J12</f>
        <v>4152.8094934302699</v>
      </c>
      <c r="W14" s="1">
        <f>(($N14/'AUS All Deaths'!$N14)+(((Cancer!$N14/'AUS All Deaths'!$N14)-($C14/'AUS All Deaths'!$C14))/COUNT($C$4:$N$4))*W$1)*'AUS Mortality Projections'!K12</f>
        <v>4104.355899816489</v>
      </c>
      <c r="X14" s="1">
        <f>(($N14/'AUS All Deaths'!$N14)+(((Cancer!$N14/'AUS All Deaths'!$N14)-($C14/'AUS All Deaths'!$C14))/COUNT($C$4:$N$4))*X$1)*'AUS Mortality Projections'!L12</f>
        <v>4068.257687276227</v>
      </c>
      <c r="Y14" s="1">
        <f>(($N14/'AUS All Deaths'!$N14)+(((Cancer!$N14/'AUS All Deaths'!$N14)-($C14/'AUS All Deaths'!$C14))/COUNT($C$4:$N$4))*Y$1)*'AUS Mortality Projections'!M12</f>
        <v>4030.1797648519669</v>
      </c>
      <c r="Z14" s="1">
        <f>(($N14/'AUS All Deaths'!$N14)+(((Cancer!$N14/'AUS All Deaths'!$N14)-($C14/'AUS All Deaths'!$C14))/COUNT($C$4:$N$4))*Z$1)*'AUS Mortality Projections'!N12</f>
        <v>3983.3636610400395</v>
      </c>
      <c r="AA14" s="1">
        <f>(($N14/'AUS All Deaths'!$N14)+(((Cancer!$N14/'AUS All Deaths'!$N14)-($C14/'AUS All Deaths'!$C14))/COUNT($C$4:$N$4))*AA$1)*'AUS Mortality Projections'!O12</f>
        <v>3935.6361050953928</v>
      </c>
      <c r="AB14" s="1">
        <f>(($N14/'AUS All Deaths'!$N14)+(((Cancer!$N14/'AUS All Deaths'!$N14)-($C14/'AUS All Deaths'!$C14))/COUNT($C$4:$N$4))*AB$1)*'AUS Mortality Projections'!P12</f>
        <v>3867.5558876019545</v>
      </c>
      <c r="AC14" s="1">
        <f>(($N14/'AUS All Deaths'!$N14)+(((Cancer!$N14/'AUS All Deaths'!$N14)-($C14/'AUS All Deaths'!$C14))/COUNT($C$4:$N$4))*AC$1)*'AUS Mortality Projections'!Q12</f>
        <v>3804.1471135950005</v>
      </c>
      <c r="AD14" s="1">
        <f>(($N14/'AUS All Deaths'!$N14)+(((Cancer!$N14/'AUS All Deaths'!$N14)-($C14/'AUS All Deaths'!$C14))/COUNT($C$4:$N$4))*AD$1)*'AUS Mortality Projections'!R12</f>
        <v>3754.9437668137816</v>
      </c>
      <c r="AE14" s="1">
        <f>(($N14/'AUS All Deaths'!$N14)+(((Cancer!$N14/'AUS All Deaths'!$N14)-($C14/'AUS All Deaths'!$C14))/COUNT($C$4:$N$4))*AE$1)*'AUS Mortality Projections'!S12</f>
        <v>3715.9922885085166</v>
      </c>
      <c r="AF14" s="1">
        <f>(($N14/'AUS All Deaths'!$N14)+(((Cancer!$N14/'AUS All Deaths'!$N14)-($C14/'AUS All Deaths'!$C14))/COUNT($C$4:$N$4))*AF$1)*'AUS Mortality Projections'!T12</f>
        <v>3683.4690166933524</v>
      </c>
      <c r="AG14" s="1">
        <f>(($N14/'AUS All Deaths'!$N14)+(((Cancer!$N14/'AUS All Deaths'!$N14)-($C14/'AUS All Deaths'!$C14))/COUNT($C$4:$N$4))*AG$1)*'AUS Mortality Projections'!U12</f>
        <v>3653.7307352705129</v>
      </c>
      <c r="AH14" s="6">
        <f>(($N14/'AUS All Deaths'!$N14)+(((Cancer!$N14/'AUS All Deaths'!$N14)-($C14/'AUS All Deaths'!$C14))/COUNT($C$4:$N$4))*AH$1)*'AUS Mortality Projections'!V12</f>
        <v>3626.4293232515952</v>
      </c>
    </row>
    <row r="15" spans="1:34" s="1" customFormat="1" x14ac:dyDescent="0.3">
      <c r="B15" s="13" t="s">
        <v>30</v>
      </c>
      <c r="C15" s="1">
        <f>'AUS Observed PC Deaths'!C110</f>
        <v>6240</v>
      </c>
      <c r="D15" s="1">
        <f>'AUS Observed PC Deaths'!D110</f>
        <v>6295</v>
      </c>
      <c r="E15" s="1">
        <f>'AUS Observed PC Deaths'!E110</f>
        <v>6633</v>
      </c>
      <c r="F15" s="1">
        <f>'AUS Observed PC Deaths'!F110</f>
        <v>6480</v>
      </c>
      <c r="G15" s="1">
        <f>'AUS Observed PC Deaths'!G110</f>
        <v>6691</v>
      </c>
      <c r="H15" s="1">
        <f>'AUS Observed PC Deaths'!H110</f>
        <v>6742</v>
      </c>
      <c r="I15" s="1">
        <f>'AUS Observed PC Deaths'!I110</f>
        <v>6913</v>
      </c>
      <c r="J15" s="1">
        <f>'AUS Observed PC Deaths'!J110</f>
        <v>7135</v>
      </c>
      <c r="K15" s="1">
        <f>'AUS Observed PC Deaths'!K110</f>
        <v>7205</v>
      </c>
      <c r="L15" s="1">
        <f>'AUS Observed PC Deaths'!L110</f>
        <v>7045</v>
      </c>
      <c r="M15" s="1">
        <f>'AUS Observed PC Deaths'!M110</f>
        <v>7271</v>
      </c>
      <c r="N15" s="1">
        <f>'AUS Observed PC Deaths'!N110</f>
        <v>7085</v>
      </c>
      <c r="O15" s="1">
        <f>(($N15/'AUS All Deaths'!$N15)+(((Cancer!$N15/'AUS All Deaths'!$N15)-($C15/'AUS All Deaths'!$C15))/COUNT($C$4:$N$4))*O$1)*'AUS Mortality Projections'!C13</f>
        <v>6722.4040695049607</v>
      </c>
      <c r="P15" s="1">
        <f>(($N15/'AUS All Deaths'!$N15)+(((Cancer!$N15/'AUS All Deaths'!$N15)-($C15/'AUS All Deaths'!$C15))/COUNT($C$4:$N$4))*P$1)*'AUS Mortality Projections'!D13</f>
        <v>6693.6385415604136</v>
      </c>
      <c r="Q15" s="1">
        <f>(($N15/'AUS All Deaths'!$N15)+(((Cancer!$N15/'AUS All Deaths'!$N15)-($C15/'AUS All Deaths'!$C15))/COUNT($C$4:$N$4))*Q$1)*'AUS Mortality Projections'!E13</f>
        <v>6659.4607630318042</v>
      </c>
      <c r="R15" s="1">
        <f>(($N15/'AUS All Deaths'!$N15)+(((Cancer!$N15/'AUS All Deaths'!$N15)-($C15/'AUS All Deaths'!$C15))/COUNT($C$4:$N$4))*R$1)*'AUS Mortality Projections'!F13</f>
        <v>6595.8616694105694</v>
      </c>
      <c r="S15" s="1">
        <f>(($N15/'AUS All Deaths'!$N15)+(((Cancer!$N15/'AUS All Deaths'!$N15)-($C15/'AUS All Deaths'!$C15))/COUNT($C$4:$N$4))*S$1)*'AUS Mortality Projections'!G13</f>
        <v>6615.2918326420004</v>
      </c>
      <c r="T15" s="1">
        <f>(($N15/'AUS All Deaths'!$N15)+(((Cancer!$N15/'AUS All Deaths'!$N15)-($C15/'AUS All Deaths'!$C15))/COUNT($C$4:$N$4))*T$1)*'AUS Mortality Projections'!H13</f>
        <v>6623.2995985797879</v>
      </c>
      <c r="U15" s="1">
        <f>(($N15/'AUS All Deaths'!$N15)+(((Cancer!$N15/'AUS All Deaths'!$N15)-($C15/'AUS All Deaths'!$C15))/COUNT($C$4:$N$4))*U$1)*'AUS Mortality Projections'!I13</f>
        <v>6628.1243337821161</v>
      </c>
      <c r="V15" s="1">
        <f>(($N15/'AUS All Deaths'!$N15)+(((Cancer!$N15/'AUS All Deaths'!$N15)-($C15/'AUS All Deaths'!$C15))/COUNT($C$4:$N$4))*V$1)*'AUS Mortality Projections'!J13</f>
        <v>6603.3707337789265</v>
      </c>
      <c r="W15" s="1">
        <f>(($N15/'AUS All Deaths'!$N15)+(((Cancer!$N15/'AUS All Deaths'!$N15)-($C15/'AUS All Deaths'!$C15))/COUNT($C$4:$N$4))*W$1)*'AUS Mortality Projections'!K13</f>
        <v>6545.9249279307187</v>
      </c>
      <c r="X15" s="1">
        <f>(($N15/'AUS All Deaths'!$N15)+(((Cancer!$N15/'AUS All Deaths'!$N15)-($C15/'AUS All Deaths'!$C15))/COUNT($C$4:$N$4))*X$1)*'AUS Mortality Projections'!L13</f>
        <v>6497.0870102669905</v>
      </c>
      <c r="Y15" s="1">
        <f>(($N15/'AUS All Deaths'!$N15)+(((Cancer!$N15/'AUS All Deaths'!$N15)-($C15/'AUS All Deaths'!$C15))/COUNT($C$4:$N$4))*Y$1)*'AUS Mortality Projections'!M13</f>
        <v>6439.1727390582546</v>
      </c>
      <c r="Z15" s="1">
        <f>(($N15/'AUS All Deaths'!$N15)+(((Cancer!$N15/'AUS All Deaths'!$N15)-($C15/'AUS All Deaths'!$C15))/COUNT($C$4:$N$4))*Z$1)*'AUS Mortality Projections'!N13</f>
        <v>6373.8260001343042</v>
      </c>
      <c r="AA15" s="1">
        <f>(($N15/'AUS All Deaths'!$N15)+(((Cancer!$N15/'AUS All Deaths'!$N15)-($C15/'AUS All Deaths'!$C15))/COUNT($C$4:$N$4))*AA$1)*'AUS Mortality Projections'!O13</f>
        <v>6302.2019799789014</v>
      </c>
      <c r="AB15" s="1">
        <f>(($N15/'AUS All Deaths'!$N15)+(((Cancer!$N15/'AUS All Deaths'!$N15)-($C15/'AUS All Deaths'!$C15))/COUNT($C$4:$N$4))*AB$1)*'AUS Mortality Projections'!P13</f>
        <v>6228.9247864427671</v>
      </c>
      <c r="AC15" s="1">
        <f>(($N15/'AUS All Deaths'!$N15)+(((Cancer!$N15/'AUS All Deaths'!$N15)-($C15/'AUS All Deaths'!$C15))/COUNT($C$4:$N$4))*AC$1)*'AUS Mortality Projections'!Q13</f>
        <v>6147.2390490298903</v>
      </c>
      <c r="AD15" s="1">
        <f>(($N15/'AUS All Deaths'!$N15)+(((Cancer!$N15/'AUS All Deaths'!$N15)-($C15/'AUS All Deaths'!$C15))/COUNT($C$4:$N$4))*AD$1)*'AUS Mortality Projections'!R13</f>
        <v>6049.1406886148543</v>
      </c>
      <c r="AE15" s="1">
        <f>(($N15/'AUS All Deaths'!$N15)+(((Cancer!$N15/'AUS All Deaths'!$N15)-($C15/'AUS All Deaths'!$C15))/COUNT($C$4:$N$4))*AE$1)*'AUS Mortality Projections'!S13</f>
        <v>5953.5724613278289</v>
      </c>
      <c r="AF15" s="1">
        <f>(($N15/'AUS All Deaths'!$N15)+(((Cancer!$N15/'AUS All Deaths'!$N15)-($C15/'AUS All Deaths'!$C15))/COUNT($C$4:$N$4))*AF$1)*'AUS Mortality Projections'!T13</f>
        <v>5871.7061001659822</v>
      </c>
      <c r="AG15" s="1">
        <f>(($N15/'AUS All Deaths'!$N15)+(((Cancer!$N15/'AUS All Deaths'!$N15)-($C15/'AUS All Deaths'!$C15))/COUNT($C$4:$N$4))*AG$1)*'AUS Mortality Projections'!U13</f>
        <v>5797.8290164094615</v>
      </c>
      <c r="AH15" s="6">
        <f>(($N15/'AUS All Deaths'!$N15)+(((Cancer!$N15/'AUS All Deaths'!$N15)-($C15/'AUS All Deaths'!$C15))/COUNT($C$4:$N$4))*AH$1)*'AUS Mortality Projections'!V13</f>
        <v>5718.6709539358026</v>
      </c>
    </row>
    <row r="16" spans="1:34" s="1" customFormat="1" x14ac:dyDescent="0.3">
      <c r="B16" s="13" t="s">
        <v>31</v>
      </c>
      <c r="C16" s="1">
        <f>'AUS Observed PC Deaths'!C111</f>
        <v>7721</v>
      </c>
      <c r="D16" s="1">
        <f>'AUS Observed PC Deaths'!D111</f>
        <v>7632</v>
      </c>
      <c r="E16" s="1">
        <f>'AUS Observed PC Deaths'!E111</f>
        <v>7607</v>
      </c>
      <c r="F16" s="1">
        <f>'AUS Observed PC Deaths'!F111</f>
        <v>7528</v>
      </c>
      <c r="G16" s="1">
        <f>'AUS Observed PC Deaths'!G111</f>
        <v>7697</v>
      </c>
      <c r="H16" s="1">
        <f>'AUS Observed PC Deaths'!H111</f>
        <v>7919</v>
      </c>
      <c r="I16" s="1">
        <f>'AUS Observed PC Deaths'!I111</f>
        <v>7819</v>
      </c>
      <c r="J16" s="1">
        <f>'AUS Observed PC Deaths'!J111</f>
        <v>8087</v>
      </c>
      <c r="K16" s="1">
        <f>'AUS Observed PC Deaths'!K111</f>
        <v>8344</v>
      </c>
      <c r="L16" s="1">
        <f>'AUS Observed PC Deaths'!L111</f>
        <v>8409</v>
      </c>
      <c r="M16" s="1">
        <f>'AUS Observed PC Deaths'!M111</f>
        <v>8697</v>
      </c>
      <c r="N16" s="1">
        <f>'AUS Observed PC Deaths'!N111</f>
        <v>9325</v>
      </c>
      <c r="O16" s="1">
        <f>(($N16/'AUS All Deaths'!$N16)+(((Cancer!$N16/'AUS All Deaths'!$N16)-($C16/'AUS All Deaths'!$C16))/COUNT($C$4:$N$4))*O$1)*'AUS Mortality Projections'!C14</f>
        <v>9033.1465222026527</v>
      </c>
      <c r="P16" s="1">
        <f>(($N16/'AUS All Deaths'!$N16)+(((Cancer!$N16/'AUS All Deaths'!$N16)-($C16/'AUS All Deaths'!$C16))/COUNT($C$4:$N$4))*P$1)*'AUS Mortality Projections'!D14</f>
        <v>9321.6872661618054</v>
      </c>
      <c r="Q16" s="1">
        <f>(($N16/'AUS All Deaths'!$N16)+(((Cancer!$N16/'AUS All Deaths'!$N16)-($C16/'AUS All Deaths'!$C16))/COUNT($C$4:$N$4))*Q$1)*'AUS Mortality Projections'!E14</f>
        <v>9599.8739300720681</v>
      </c>
      <c r="R16" s="1">
        <f>(($N16/'AUS All Deaths'!$N16)+(((Cancer!$N16/'AUS All Deaths'!$N16)-($C16/'AUS All Deaths'!$C16))/COUNT($C$4:$N$4))*R$1)*'AUS Mortality Projections'!F14</f>
        <v>9822.6368326342836</v>
      </c>
      <c r="S16" s="1">
        <f>(($N16/'AUS All Deaths'!$N16)+(((Cancer!$N16/'AUS All Deaths'!$N16)-($C16/'AUS All Deaths'!$C16))/COUNT($C$4:$N$4))*S$1)*'AUS Mortality Projections'!G14</f>
        <v>10106.332399927138</v>
      </c>
      <c r="T16" s="1">
        <f>(($N16/'AUS All Deaths'!$N16)+(((Cancer!$N16/'AUS All Deaths'!$N16)-($C16/'AUS All Deaths'!$C16))/COUNT($C$4:$N$4))*T$1)*'AUS Mortality Projections'!H14</f>
        <v>10427.261149041748</v>
      </c>
      <c r="U16" s="1">
        <f>(($N16/'AUS All Deaths'!$N16)+(((Cancer!$N16/'AUS All Deaths'!$N16)-($C16/'AUS All Deaths'!$C16))/COUNT($C$4:$N$4))*U$1)*'AUS Mortality Projections'!I14</f>
        <v>10653.294016435617</v>
      </c>
      <c r="V16" s="1">
        <f>(($N16/'AUS All Deaths'!$N16)+(((Cancer!$N16/'AUS All Deaths'!$N16)-($C16/'AUS All Deaths'!$C16))/COUNT($C$4:$N$4))*V$1)*'AUS Mortality Projections'!J14</f>
        <v>10854.234286761695</v>
      </c>
      <c r="W16" s="1">
        <f>(($N16/'AUS All Deaths'!$N16)+(((Cancer!$N16/'AUS All Deaths'!$N16)-($C16/'AUS All Deaths'!$C16))/COUNT($C$4:$N$4))*W$1)*'AUS Mortality Projections'!K14</f>
        <v>11039.937897137748</v>
      </c>
      <c r="X16" s="1">
        <f>(($N16/'AUS All Deaths'!$N16)+(((Cancer!$N16/'AUS All Deaths'!$N16)-($C16/'AUS All Deaths'!$C16))/COUNT($C$4:$N$4))*X$1)*'AUS Mortality Projections'!L14</f>
        <v>11039.202934571516</v>
      </c>
      <c r="Y16" s="1">
        <f>(($N16/'AUS All Deaths'!$N16)+(((Cancer!$N16/'AUS All Deaths'!$N16)-($C16/'AUS All Deaths'!$C16))/COUNT($C$4:$N$4))*Y$1)*'AUS Mortality Projections'!M14</f>
        <v>11114.331236874603</v>
      </c>
      <c r="Z16" s="1">
        <f>(($N16/'AUS All Deaths'!$N16)+(((Cancer!$N16/'AUS All Deaths'!$N16)-($C16/'AUS All Deaths'!$C16))/COUNT($C$4:$N$4))*Z$1)*'AUS Mortality Projections'!N14</f>
        <v>11247.71783868835</v>
      </c>
      <c r="AA16" s="1">
        <f>(($N16/'AUS All Deaths'!$N16)+(((Cancer!$N16/'AUS All Deaths'!$N16)-($C16/'AUS All Deaths'!$C16))/COUNT($C$4:$N$4))*AA$1)*'AUS Mortality Projections'!O14</f>
        <v>11379.208391003549</v>
      </c>
      <c r="AB16" s="1">
        <f>(($N16/'AUS All Deaths'!$N16)+(((Cancer!$N16/'AUS All Deaths'!$N16)-($C16/'AUS All Deaths'!$C16))/COUNT($C$4:$N$4))*AB$1)*'AUS Mortality Projections'!P14</f>
        <v>11540.985098269621</v>
      </c>
      <c r="AC16" s="1">
        <f>(($N16/'AUS All Deaths'!$N16)+(((Cancer!$N16/'AUS All Deaths'!$N16)-($C16/'AUS All Deaths'!$C16))/COUNT($C$4:$N$4))*AC$1)*'AUS Mortality Projections'!Q14</f>
        <v>11726.709068145401</v>
      </c>
      <c r="AD16" s="1">
        <f>(($N16/'AUS All Deaths'!$N16)+(((Cancer!$N16/'AUS All Deaths'!$N16)-($C16/'AUS All Deaths'!$C16))/COUNT($C$4:$N$4))*AD$1)*'AUS Mortality Projections'!R14</f>
        <v>11900.580000112948</v>
      </c>
      <c r="AE16" s="1">
        <f>(($N16/'AUS All Deaths'!$N16)+(((Cancer!$N16/'AUS All Deaths'!$N16)-($C16/'AUS All Deaths'!$C16))/COUNT($C$4:$N$4))*AE$1)*'AUS Mortality Projections'!S14</f>
        <v>12077.496282083104</v>
      </c>
      <c r="AF16" s="1">
        <f>(($N16/'AUS All Deaths'!$N16)+(((Cancer!$N16/'AUS All Deaths'!$N16)-($C16/'AUS All Deaths'!$C16))/COUNT($C$4:$N$4))*AF$1)*'AUS Mortality Projections'!T14</f>
        <v>12205.159784515499</v>
      </c>
      <c r="AG16" s="1">
        <f>(($N16/'AUS All Deaths'!$N16)+(((Cancer!$N16/'AUS All Deaths'!$N16)-($C16/'AUS All Deaths'!$C16))/COUNT($C$4:$N$4))*AG$1)*'AUS Mortality Projections'!U14</f>
        <v>12279.178876338379</v>
      </c>
      <c r="AH16" s="6">
        <f>(($N16/'AUS All Deaths'!$N16)+(((Cancer!$N16/'AUS All Deaths'!$N16)-($C16/'AUS All Deaths'!$C16))/COUNT($C$4:$N$4))*AH$1)*'AUS Mortality Projections'!V14</f>
        <v>12335.038789318753</v>
      </c>
    </row>
    <row r="17" spans="2:34" s="1" customFormat="1" x14ac:dyDescent="0.3">
      <c r="B17" s="13" t="s">
        <v>32</v>
      </c>
      <c r="C17" s="1">
        <f>'AUS Observed PC Deaths'!C112</f>
        <v>4347</v>
      </c>
      <c r="D17" s="1">
        <f>'AUS Observed PC Deaths'!D112</f>
        <v>4470</v>
      </c>
      <c r="E17" s="1">
        <f>'AUS Observed PC Deaths'!E112</f>
        <v>4749</v>
      </c>
      <c r="F17" s="1">
        <f>'AUS Observed PC Deaths'!F112</f>
        <v>4773</v>
      </c>
      <c r="G17" s="1">
        <f>'AUS Observed PC Deaths'!G112</f>
        <v>5242</v>
      </c>
      <c r="H17" s="1">
        <f>'AUS Observed PC Deaths'!H112</f>
        <v>5253</v>
      </c>
      <c r="I17" s="1">
        <f>'AUS Observed PC Deaths'!I112</f>
        <v>5491</v>
      </c>
      <c r="J17" s="1">
        <f>'AUS Observed PC Deaths'!J112</f>
        <v>5629</v>
      </c>
      <c r="K17" s="1">
        <f>'AUS Observed PC Deaths'!K112</f>
        <v>5991</v>
      </c>
      <c r="L17" s="1">
        <f>'AUS Observed PC Deaths'!L112</f>
        <v>5906</v>
      </c>
      <c r="M17" s="1">
        <f>'AUS Observed PC Deaths'!M112</f>
        <v>6409</v>
      </c>
      <c r="N17" s="1">
        <f>'AUS Observed PC Deaths'!N112</f>
        <v>6529</v>
      </c>
      <c r="O17" s="1">
        <f>(($N17/'AUS All Deaths'!$N17)+(((Cancer!$N17/'AUS All Deaths'!$N17)-($C17/'AUS All Deaths'!$C17))/COUNT($C$4:$N$4))*O$1)*'AUS Mortality Projections'!C15</f>
        <v>5880.8740300297459</v>
      </c>
      <c r="P17" s="1">
        <f>(($N17/'AUS All Deaths'!$N17)+(((Cancer!$N17/'AUS All Deaths'!$N17)-($C17/'AUS All Deaths'!$C17))/COUNT($C$4:$N$4))*P$1)*'AUS Mortality Projections'!D15</f>
        <v>6043.3083777673492</v>
      </c>
      <c r="Q17" s="1">
        <f>(($N17/'AUS All Deaths'!$N17)+(((Cancer!$N17/'AUS All Deaths'!$N17)-($C17/'AUS All Deaths'!$C17))/COUNT($C$4:$N$4))*Q$1)*'AUS Mortality Projections'!E15</f>
        <v>6218.7994522794424</v>
      </c>
      <c r="R17" s="1">
        <f>(($N17/'AUS All Deaths'!$N17)+(((Cancer!$N17/'AUS All Deaths'!$N17)-($C17/'AUS All Deaths'!$C17))/COUNT($C$4:$N$4))*R$1)*'AUS Mortality Projections'!F15</f>
        <v>6363.5651630724242</v>
      </c>
      <c r="S17" s="1">
        <f>(($N17/'AUS All Deaths'!$N17)+(((Cancer!$N17/'AUS All Deaths'!$N17)-($C17/'AUS All Deaths'!$C17))/COUNT($C$4:$N$4))*S$1)*'AUS Mortality Projections'!G15</f>
        <v>6615.7478434712912</v>
      </c>
      <c r="T17" s="1">
        <f>(($N17/'AUS All Deaths'!$N17)+(((Cancer!$N17/'AUS All Deaths'!$N17)-($C17/'AUS All Deaths'!$C17))/COUNT($C$4:$N$4))*T$1)*'AUS Mortality Projections'!H15</f>
        <v>6856.6109301889965</v>
      </c>
      <c r="U17" s="1">
        <f>(($N17/'AUS All Deaths'!$N17)+(((Cancer!$N17/'AUS All Deaths'!$N17)-($C17/'AUS All Deaths'!$C17))/COUNT($C$4:$N$4))*U$1)*'AUS Mortality Projections'!I15</f>
        <v>7157.0743454602816</v>
      </c>
      <c r="V17" s="1">
        <f>(($N17/'AUS All Deaths'!$N17)+(((Cancer!$N17/'AUS All Deaths'!$N17)-($C17/'AUS All Deaths'!$C17))/COUNT($C$4:$N$4))*V$1)*'AUS Mortality Projections'!J15</f>
        <v>7483.8220898586633</v>
      </c>
      <c r="W17" s="1">
        <f>(($N17/'AUS All Deaths'!$N17)+(((Cancer!$N17/'AUS All Deaths'!$N17)-($C17/'AUS All Deaths'!$C17))/COUNT($C$4:$N$4))*W$1)*'AUS Mortality Projections'!K15</f>
        <v>7834.0209395597021</v>
      </c>
      <c r="X17" s="1">
        <f>(($N17/'AUS All Deaths'!$N17)+(((Cancer!$N17/'AUS All Deaths'!$N17)-($C17/'AUS All Deaths'!$C17))/COUNT($C$4:$N$4))*X$1)*'AUS Mortality Projections'!L15</f>
        <v>8343.4607766692443</v>
      </c>
      <c r="Y17" s="1">
        <f>(($N17/'AUS All Deaths'!$N17)+(((Cancer!$N17/'AUS All Deaths'!$N17)-($C17/'AUS All Deaths'!$C17))/COUNT($C$4:$N$4))*Y$1)*'AUS Mortality Projections'!M15</f>
        <v>8807.5795996598281</v>
      </c>
      <c r="Z17" s="1">
        <f>(($N17/'AUS All Deaths'!$N17)+(((Cancer!$N17/'AUS All Deaths'!$N17)-($C17/'AUS All Deaths'!$C17))/COUNT($C$4:$N$4))*Z$1)*'AUS Mortality Projections'!N15</f>
        <v>9244.5849927511408</v>
      </c>
      <c r="AA17" s="1">
        <f>(($N17/'AUS All Deaths'!$N17)+(((Cancer!$N17/'AUS All Deaths'!$N17)-($C17/'AUS All Deaths'!$C17))/COUNT($C$4:$N$4))*AA$1)*'AUS Mortality Projections'!O15</f>
        <v>9672.2642721586599</v>
      </c>
      <c r="AB17" s="1">
        <f>(($N17/'AUS All Deaths'!$N17)+(((Cancer!$N17/'AUS All Deaths'!$N17)-($C17/'AUS All Deaths'!$C17))/COUNT($C$4:$N$4))*AB$1)*'AUS Mortality Projections'!P15</f>
        <v>10078.959759353666</v>
      </c>
      <c r="AC17" s="1">
        <f>(($N17/'AUS All Deaths'!$N17)+(((Cancer!$N17/'AUS All Deaths'!$N17)-($C17/'AUS All Deaths'!$C17))/COUNT($C$4:$N$4))*AC$1)*'AUS Mortality Projections'!Q15</f>
        <v>10482.007513238321</v>
      </c>
      <c r="AD17" s="1">
        <f>(($N17/'AUS All Deaths'!$N17)+(((Cancer!$N17/'AUS All Deaths'!$N17)-($C17/'AUS All Deaths'!$C17))/COUNT($C$4:$N$4))*AD$1)*'AUS Mortality Projections'!R15</f>
        <v>10870.133616609564</v>
      </c>
      <c r="AE17" s="1">
        <f>(($N17/'AUS All Deaths'!$N17)+(((Cancer!$N17/'AUS All Deaths'!$N17)-($C17/'AUS All Deaths'!$C17))/COUNT($C$4:$N$4))*AE$1)*'AUS Mortality Projections'!S15</f>
        <v>11219.2993793402</v>
      </c>
      <c r="AF17" s="1">
        <f>(($N17/'AUS All Deaths'!$N17)+(((Cancer!$N17/'AUS All Deaths'!$N17)-($C17/'AUS All Deaths'!$C17))/COUNT($C$4:$N$4))*AF$1)*'AUS Mortality Projections'!T15</f>
        <v>11559.447535981617</v>
      </c>
      <c r="AG17" s="1">
        <f>(($N17/'AUS All Deaths'!$N17)+(((Cancer!$N17/'AUS All Deaths'!$N17)-($C17/'AUS All Deaths'!$C17))/COUNT($C$4:$N$4))*AG$1)*'AUS Mortality Projections'!U15</f>
        <v>11901.913499111544</v>
      </c>
      <c r="AH17" s="6">
        <f>(($N17/'AUS All Deaths'!$N17)+(((Cancer!$N17/'AUS All Deaths'!$N17)-($C17/'AUS All Deaths'!$C17))/COUNT($C$4:$N$4))*AH$1)*'AUS Mortality Projections'!V15</f>
        <v>12222.584553342504</v>
      </c>
    </row>
    <row r="18" spans="2:34" x14ac:dyDescent="0.3">
      <c r="B18" s="13"/>
      <c r="AH18" s="14"/>
    </row>
    <row r="19" spans="2:34" x14ac:dyDescent="0.3">
      <c r="B19" s="19" t="s">
        <v>13</v>
      </c>
      <c r="C19" s="1">
        <f>SUM(C7:C17)</f>
        <v>42600</v>
      </c>
      <c r="D19" s="1">
        <f t="shared" ref="D19:AF19" si="0">SUM(D7:D17)</f>
        <v>42346</v>
      </c>
      <c r="E19" s="1">
        <f t="shared" si="0"/>
        <v>43535</v>
      </c>
      <c r="F19" s="1">
        <f t="shared" si="0"/>
        <v>43555</v>
      </c>
      <c r="G19" s="1">
        <f t="shared" si="0"/>
        <v>45280</v>
      </c>
      <c r="H19" s="1">
        <f t="shared" si="0"/>
        <v>45307</v>
      </c>
      <c r="I19" s="1">
        <f t="shared" si="0"/>
        <v>45441</v>
      </c>
      <c r="J19" s="1">
        <f t="shared" si="0"/>
        <v>46794</v>
      </c>
      <c r="K19" s="1">
        <f t="shared" si="0"/>
        <v>48282</v>
      </c>
      <c r="L19" s="1">
        <f t="shared" si="0"/>
        <v>47533</v>
      </c>
      <c r="M19" s="1">
        <f t="shared" si="0"/>
        <v>49319</v>
      </c>
      <c r="N19" s="1">
        <f t="shared" si="0"/>
        <v>50478</v>
      </c>
      <c r="O19" s="1">
        <f t="shared" si="0"/>
        <v>48099.953773236339</v>
      </c>
      <c r="P19" s="1">
        <f t="shared" si="0"/>
        <v>48763.857568061518</v>
      </c>
      <c r="Q19" s="1">
        <f t="shared" si="0"/>
        <v>49430.033314162465</v>
      </c>
      <c r="R19" s="1">
        <f t="shared" si="0"/>
        <v>49820.013982758188</v>
      </c>
      <c r="S19" s="1">
        <f t="shared" si="0"/>
        <v>50775.802597625945</v>
      </c>
      <c r="T19" s="1">
        <f t="shared" si="0"/>
        <v>51770.645158681</v>
      </c>
      <c r="U19" s="1">
        <f t="shared" si="0"/>
        <v>52726.794845146695</v>
      </c>
      <c r="V19" s="1">
        <f t="shared" si="0"/>
        <v>53676.468594240381</v>
      </c>
      <c r="W19" s="1">
        <f t="shared" si="0"/>
        <v>54609.958598472454</v>
      </c>
      <c r="X19" s="1">
        <f t="shared" si="0"/>
        <v>55517.994357506577</v>
      </c>
      <c r="Y19" s="1">
        <f t="shared" si="0"/>
        <v>56491.506135252275</v>
      </c>
      <c r="Z19" s="1">
        <f t="shared" si="0"/>
        <v>57501.99674871024</v>
      </c>
      <c r="AA19" s="1">
        <f t="shared" si="0"/>
        <v>58501.754310736127</v>
      </c>
      <c r="AB19" s="1">
        <f t="shared" si="0"/>
        <v>59495.777058062791</v>
      </c>
      <c r="AC19" s="1">
        <f t="shared" si="0"/>
        <v>60540.124968394957</v>
      </c>
      <c r="AD19" s="1">
        <f t="shared" si="0"/>
        <v>61549.543509913361</v>
      </c>
      <c r="AE19" s="1">
        <f t="shared" si="0"/>
        <v>62538.349635217011</v>
      </c>
      <c r="AF19" s="1">
        <f t="shared" si="0"/>
        <v>63477.581125068915</v>
      </c>
      <c r="AG19" s="1">
        <f>SUM(AG7:AG17)</f>
        <v>64359.877154141475</v>
      </c>
      <c r="AH19" s="6">
        <f>SUM(AH7:AH17)</f>
        <v>65178.246544294445</v>
      </c>
    </row>
    <row r="20" spans="2:34" x14ac:dyDescent="0.3">
      <c r="B20" s="27" t="s">
        <v>9</v>
      </c>
      <c r="C20" s="100">
        <f>C19/SUM('AUS All Deaths'!C7:C17)</f>
        <v>0.29091803077175227</v>
      </c>
      <c r="D20" s="100">
        <f>D19/SUM('AUS All Deaths'!D7:D17)</f>
        <v>0.28926246473533573</v>
      </c>
      <c r="E20" s="100">
        <f>E19/SUM('AUS All Deaths'!E7:E17)</f>
        <v>0.29513653496759495</v>
      </c>
      <c r="F20" s="100">
        <f>F19/SUM('AUS All Deaths'!F7:F17)</f>
        <v>0.28406237567583431</v>
      </c>
      <c r="G20" s="100">
        <f>G19/SUM('AUS All Deaths'!G7:G17)</f>
        <v>0.28544951363891391</v>
      </c>
      <c r="H20" s="100">
        <f>H19/SUM('AUS All Deaths'!H7:H17)</f>
        <v>0.28578186795511457</v>
      </c>
      <c r="I20" s="100">
        <f>I19/SUM('AUS All Deaths'!I7:I17)</f>
        <v>0.28133183920357108</v>
      </c>
      <c r="J20" s="100">
        <f>J19/SUM('AUS All Deaths'!J7:J17)</f>
        <v>0.29443892125895071</v>
      </c>
      <c r="K20" s="100">
        <f>K19/SUM('AUS All Deaths'!K7:K17)</f>
        <v>0.29100618392661259</v>
      </c>
      <c r="L20" s="100">
        <f>L19/SUM('AUS All Deaths'!L7:L17)</f>
        <v>0.29563632744959012</v>
      </c>
      <c r="M20" s="100">
        <f>M19/SUM('AUS All Deaths'!M7:M17)</f>
        <v>0.28820621303849842</v>
      </c>
      <c r="N20" s="100">
        <f>N19/SUM('AUS All Deaths'!N7:N17)</f>
        <v>0.26511833107490623</v>
      </c>
      <c r="O20" s="100">
        <f>O19/'AUS Mortality Projections'!C17</f>
        <v>0.26690464543951259</v>
      </c>
      <c r="P20" s="100">
        <f>P19/'AUS Mortality Projections'!D17</f>
        <v>0.26483097760335794</v>
      </c>
      <c r="Q20" s="100">
        <f>Q19/'AUS Mortality Projections'!E17</f>
        <v>0.26273704156144506</v>
      </c>
      <c r="R20" s="100">
        <f>R19/'AUS Mortality Projections'!F17</f>
        <v>0.26067672319068957</v>
      </c>
      <c r="S20" s="100">
        <f>S19/'AUS Mortality Projections'!G17</f>
        <v>0.25848916728668786</v>
      </c>
      <c r="T20" s="100">
        <f>T19/'AUS Mortality Projections'!H17</f>
        <v>0.25638805464796488</v>
      </c>
      <c r="U20" s="100">
        <f>U19/'AUS Mortality Projections'!I17</f>
        <v>0.25395694484250958</v>
      </c>
      <c r="V20" s="100">
        <f>V19/'AUS Mortality Projections'!J17</f>
        <v>0.25138259498531973</v>
      </c>
      <c r="W20" s="100">
        <f>W19/'AUS Mortality Projections'!K17</f>
        <v>0.2487279321473351</v>
      </c>
      <c r="X20" s="100">
        <f>X19/'AUS Mortality Projections'!L17</f>
        <v>0.2452229894146882</v>
      </c>
      <c r="Y20" s="100">
        <f>Y19/'AUS Mortality Projections'!M17</f>
        <v>0.24207049010683673</v>
      </c>
      <c r="Z20" s="100">
        <f>Z19/'AUS Mortality Projections'!N17</f>
        <v>0.23913928131247636</v>
      </c>
      <c r="AA20" s="100">
        <f>AA19/'AUS Mortality Projections'!O17</f>
        <v>0.2362647633212423</v>
      </c>
      <c r="AB20" s="100">
        <f>AB19/'AUS Mortality Projections'!P17</f>
        <v>0.23355490719189284</v>
      </c>
      <c r="AC20" s="100">
        <f>AC19/'AUS Mortality Projections'!Q17</f>
        <v>0.2309774935460541</v>
      </c>
      <c r="AD20" s="100">
        <f>AD19/'AUS Mortality Projections'!R17</f>
        <v>0.22847915835120108</v>
      </c>
      <c r="AE20" s="100">
        <f>AE19/'AUS Mortality Projections'!S17</f>
        <v>0.22616621027870815</v>
      </c>
      <c r="AF20" s="100">
        <f>AF19/'AUS Mortality Projections'!T17</f>
        <v>0.2239107607720382</v>
      </c>
      <c r="AG20" s="100">
        <f>AG19/'AUS Mortality Projections'!U17</f>
        <v>0.22170584701764917</v>
      </c>
      <c r="AH20" s="101">
        <f>AH19/'AUS Mortality Projections'!V17</f>
        <v>0.21955517337609495</v>
      </c>
    </row>
  </sheetData>
  <mergeCells count="2">
    <mergeCell ref="C3:N3"/>
    <mergeCell ref="O3:AH3"/>
  </mergeCell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0000000-0003-0000-0900-000003000000}">
          <x14:colorSeries rgb="FF376092"/>
          <x14:colorNegative rgb="FFD00000"/>
          <x14:colorAxis rgb="FF000000"/>
          <x14:colorMarkers rgb="FFD00000"/>
          <x14:colorFirst rgb="FFD00000"/>
          <x14:colorLast rgb="FFD00000"/>
          <x14:colorHigh rgb="FFD00000"/>
          <x14:colorLow rgb="FFD00000"/>
          <x14:sparklines>
            <x14:sparkline>
              <xm:f>Cancer!C19:C19</xm:f>
              <xm:sqref>C4</xm:sqref>
            </x14:sparkline>
            <x14:sparkline>
              <xm:f>Cancer!C20:C20</xm:f>
              <xm:sqref>C5</xm:sqref>
            </x14:sparkline>
            <x14:sparkline>
              <xm:f>Cancer!C20:C20</xm:f>
              <xm:sqref>C6</xm:sqref>
            </x14:sparkline>
            <x14:sparkline>
              <xm:f>Cancer!D19:D19</xm:f>
              <xm:sqref>D4</xm:sqref>
            </x14:sparkline>
            <x14:sparkline>
              <xm:f>Cancer!D20:D20</xm:f>
              <xm:sqref>D5</xm:sqref>
            </x14:sparkline>
            <x14:sparkline>
              <xm:f>Cancer!D20:D20</xm:f>
              <xm:sqref>D6</xm:sqref>
            </x14:sparkline>
            <x14:sparkline>
              <xm:f>Cancer!E20:E20</xm:f>
              <xm:sqref>E6</xm:sqref>
            </x14:sparkline>
            <x14:sparkline>
              <xm:f>Cancer!F20:F20</xm:f>
              <xm:sqref>F6</xm:sqref>
            </x14:sparkline>
            <x14:sparkline>
              <xm:f>Cancer!G20:G20</xm:f>
              <xm:sqref>G6</xm:sqref>
            </x14:sparkline>
            <x14:sparkline>
              <xm:f>Cancer!H20:H20</xm:f>
              <xm:sqref>H6</xm:sqref>
            </x14:sparkline>
            <x14:sparkline>
              <xm:f>Cancer!I20:I20</xm:f>
              <xm:sqref>I6</xm:sqref>
            </x14:sparkline>
            <x14:sparkline>
              <xm:f>Cancer!J20:J20</xm:f>
              <xm:sqref>J6</xm:sqref>
            </x14:sparkline>
            <x14:sparkline>
              <xm:f>Cancer!K20:K20</xm:f>
              <xm:sqref>K6</xm:sqref>
            </x14:sparkline>
            <x14:sparkline>
              <xm:f>Cancer!L20:L20</xm:f>
              <xm:sqref>L6</xm:sqref>
            </x14:sparkline>
            <x14:sparkline>
              <xm:f>Cancer!M19:M19</xm:f>
              <xm:sqref>M4</xm:sqref>
            </x14:sparkline>
            <x14:sparkline>
              <xm:f>Cancer!M20:M20</xm:f>
              <xm:sqref>M5</xm:sqref>
            </x14:sparkline>
            <x14:sparkline>
              <xm:f>Cancer!M20:M20</xm:f>
              <xm:sqref>M6</xm:sqref>
            </x14:sparkline>
            <x14:sparkline>
              <xm:f>Cancer!N19:N19</xm:f>
              <xm:sqref>N4</xm:sqref>
            </x14:sparkline>
            <x14:sparkline>
              <xm:f>Cancer!N20:N20</xm:f>
              <xm:sqref>N5</xm:sqref>
            </x14:sparkline>
            <x14:sparkline>
              <xm:f>Cancer!N20:N20</xm:f>
              <xm:sqref>N6</xm:sqref>
            </x14:sparkline>
            <x14:sparkline>
              <xm:f>Cancer!O20:O20</xm:f>
              <xm:sqref>O6</xm:sqref>
            </x14:sparkline>
            <x14:sparkline>
              <xm:f>Cancer!P20:P20</xm:f>
              <xm:sqref>P6</xm:sqref>
            </x14:sparkline>
            <x14:sparkline>
              <xm:f>Cancer!Q20:Q20</xm:f>
              <xm:sqref>Q6</xm:sqref>
            </x14:sparkline>
            <x14:sparkline>
              <xm:f>Cancer!R20:R20</xm:f>
              <xm:sqref>R6</xm:sqref>
            </x14:sparkline>
            <x14:sparkline>
              <xm:f>Cancer!S20:S20</xm:f>
              <xm:sqref>S6</xm:sqref>
            </x14:sparkline>
            <x14:sparkline>
              <xm:f>Cancer!T20:T20</xm:f>
              <xm:sqref>T6</xm:sqref>
            </x14:sparkline>
            <x14:sparkline>
              <xm:f>Cancer!U20:U20</xm:f>
              <xm:sqref>U6</xm:sqref>
            </x14:sparkline>
            <x14:sparkline>
              <xm:f>Cancer!V20:V20</xm:f>
              <xm:sqref>V6</xm:sqref>
            </x14:sparkline>
            <x14:sparkline>
              <xm:f>Cancer!W20:W20</xm:f>
              <xm:sqref>W6</xm:sqref>
            </x14:sparkline>
            <x14:sparkline>
              <xm:f>Cancer!X20:X20</xm:f>
              <xm:sqref>X6</xm:sqref>
            </x14:sparkline>
            <x14:sparkline>
              <xm:f>Cancer!Y20:Y20</xm:f>
              <xm:sqref>Y6</xm:sqref>
            </x14:sparkline>
            <x14:sparkline>
              <xm:f>Cancer!Z20:Z20</xm:f>
              <xm:sqref>Z6</xm:sqref>
            </x14:sparkline>
            <x14:sparkline>
              <xm:f>Cancer!AA20:AA20</xm:f>
              <xm:sqref>AA6</xm:sqref>
            </x14:sparkline>
            <x14:sparkline>
              <xm:f>Cancer!AB20:AB20</xm:f>
              <xm:sqref>AB6</xm:sqref>
            </x14:sparkline>
            <x14:sparkline>
              <xm:f>Cancer!AC20:AC20</xm:f>
              <xm:sqref>AC6</xm:sqref>
            </x14:sparkline>
            <x14:sparkline>
              <xm:f>Cancer!AD20:AD20</xm:f>
              <xm:sqref>AD6</xm:sqref>
            </x14:sparkline>
            <x14:sparkline>
              <xm:f>Cancer!AE20:AE20</xm:f>
              <xm:sqref>AE6</xm:sqref>
            </x14:sparkline>
            <x14:sparkline>
              <xm:f>Cancer!AF20:AF20</xm:f>
              <xm:sqref>AF6</xm:sqref>
            </x14:sparkline>
            <x14:sparkline>
              <xm:f>Cancer!E19:E19</xm:f>
              <xm:sqref>E4</xm:sqref>
            </x14:sparkline>
            <x14:sparkline>
              <xm:f>Cancer!E20:E20</xm:f>
              <xm:sqref>E5</xm:sqref>
            </x14:sparkline>
            <x14:sparkline>
              <xm:f>Cancer!F19:F19</xm:f>
              <xm:sqref>F4</xm:sqref>
            </x14:sparkline>
            <x14:sparkline>
              <xm:f>Cancer!F20:F20</xm:f>
              <xm:sqref>F5</xm:sqref>
            </x14:sparkline>
            <x14:sparkline>
              <xm:f>Cancer!G19:G19</xm:f>
              <xm:sqref>G4</xm:sqref>
            </x14:sparkline>
            <x14:sparkline>
              <xm:f>Cancer!G20:G20</xm:f>
              <xm:sqref>G5</xm:sqref>
            </x14:sparkline>
            <x14:sparkline>
              <xm:f>Cancer!H19:H19</xm:f>
              <xm:sqref>H4</xm:sqref>
            </x14:sparkline>
            <x14:sparkline>
              <xm:f>Cancer!H20:H20</xm:f>
              <xm:sqref>H5</xm:sqref>
            </x14:sparkline>
            <x14:sparkline>
              <xm:f>Cancer!I19:I19</xm:f>
              <xm:sqref>I4</xm:sqref>
            </x14:sparkline>
            <x14:sparkline>
              <xm:f>Cancer!I20:I20</xm:f>
              <xm:sqref>I5</xm:sqref>
            </x14:sparkline>
            <x14:sparkline>
              <xm:f>Cancer!J19:J19</xm:f>
              <xm:sqref>J4</xm:sqref>
            </x14:sparkline>
            <x14:sparkline>
              <xm:f>Cancer!J20:J20</xm:f>
              <xm:sqref>J5</xm:sqref>
            </x14:sparkline>
            <x14:sparkline>
              <xm:f>Cancer!K19:K19</xm:f>
              <xm:sqref>K4</xm:sqref>
            </x14:sparkline>
            <x14:sparkline>
              <xm:f>Cancer!K20:K20</xm:f>
              <xm:sqref>K5</xm:sqref>
            </x14:sparkline>
            <x14:sparkline>
              <xm:f>Cancer!L19:L19</xm:f>
              <xm:sqref>L4</xm:sqref>
            </x14:sparkline>
            <x14:sparkline>
              <xm:f>Cancer!L20:L20</xm:f>
              <xm:sqref>L5</xm:sqref>
            </x14:sparkline>
            <x14:sparkline>
              <xm:f>Cancer!O19:O19</xm:f>
              <xm:sqref>O4</xm:sqref>
            </x14:sparkline>
            <x14:sparkline>
              <xm:f>Cancer!O20:O20</xm:f>
              <xm:sqref>O5</xm:sqref>
            </x14:sparkline>
            <x14:sparkline>
              <xm:f>Cancer!P19:P19</xm:f>
              <xm:sqref>P4</xm:sqref>
            </x14:sparkline>
            <x14:sparkline>
              <xm:f>Cancer!P20:P20</xm:f>
              <xm:sqref>P5</xm:sqref>
            </x14:sparkline>
            <x14:sparkline>
              <xm:f>Cancer!Q19:Q19</xm:f>
              <xm:sqref>Q4</xm:sqref>
            </x14:sparkline>
            <x14:sparkline>
              <xm:f>Cancer!Q20:Q20</xm:f>
              <xm:sqref>Q5</xm:sqref>
            </x14:sparkline>
            <x14:sparkline>
              <xm:f>Cancer!R19:R19</xm:f>
              <xm:sqref>R4</xm:sqref>
            </x14:sparkline>
            <x14:sparkline>
              <xm:f>Cancer!R20:R20</xm:f>
              <xm:sqref>R5</xm:sqref>
            </x14:sparkline>
            <x14:sparkline>
              <xm:f>Cancer!S19:S19</xm:f>
              <xm:sqref>S4</xm:sqref>
            </x14:sparkline>
            <x14:sparkline>
              <xm:f>Cancer!S20:S20</xm:f>
              <xm:sqref>S5</xm:sqref>
            </x14:sparkline>
            <x14:sparkline>
              <xm:f>Cancer!T19:T19</xm:f>
              <xm:sqref>T4</xm:sqref>
            </x14:sparkline>
            <x14:sparkline>
              <xm:f>Cancer!T20:T20</xm:f>
              <xm:sqref>T5</xm:sqref>
            </x14:sparkline>
            <x14:sparkline>
              <xm:f>Cancer!U19:U19</xm:f>
              <xm:sqref>U4</xm:sqref>
            </x14:sparkline>
            <x14:sparkline>
              <xm:f>Cancer!U20:U20</xm:f>
              <xm:sqref>U5</xm:sqref>
            </x14:sparkline>
            <x14:sparkline>
              <xm:f>Cancer!V19:V19</xm:f>
              <xm:sqref>V4</xm:sqref>
            </x14:sparkline>
            <x14:sparkline>
              <xm:f>Cancer!V20:V20</xm:f>
              <xm:sqref>V5</xm:sqref>
            </x14:sparkline>
            <x14:sparkline>
              <xm:f>Cancer!W19:W19</xm:f>
              <xm:sqref>W4</xm:sqref>
            </x14:sparkline>
            <x14:sparkline>
              <xm:f>Cancer!W20:W20</xm:f>
              <xm:sqref>W5</xm:sqref>
            </x14:sparkline>
            <x14:sparkline>
              <xm:f>Cancer!X19:X19</xm:f>
              <xm:sqref>X4</xm:sqref>
            </x14:sparkline>
            <x14:sparkline>
              <xm:f>Cancer!X20:X20</xm:f>
              <xm:sqref>X5</xm:sqref>
            </x14:sparkline>
            <x14:sparkline>
              <xm:f>Cancer!Y19:Y19</xm:f>
              <xm:sqref>Y4</xm:sqref>
            </x14:sparkline>
            <x14:sparkline>
              <xm:f>Cancer!Y20:Y20</xm:f>
              <xm:sqref>Y5</xm:sqref>
            </x14:sparkline>
            <x14:sparkline>
              <xm:f>Cancer!Z19:Z19</xm:f>
              <xm:sqref>Z4</xm:sqref>
            </x14:sparkline>
            <x14:sparkline>
              <xm:f>Cancer!Z20:Z20</xm:f>
              <xm:sqref>Z5</xm:sqref>
            </x14:sparkline>
            <x14:sparkline>
              <xm:f>Cancer!AA19:AA19</xm:f>
              <xm:sqref>AA4</xm:sqref>
            </x14:sparkline>
            <x14:sparkline>
              <xm:f>Cancer!AA20:AA20</xm:f>
              <xm:sqref>AA5</xm:sqref>
            </x14:sparkline>
            <x14:sparkline>
              <xm:f>Cancer!AB19:AB19</xm:f>
              <xm:sqref>AB4</xm:sqref>
            </x14:sparkline>
            <x14:sparkline>
              <xm:f>Cancer!AB20:AB20</xm:f>
              <xm:sqref>AB5</xm:sqref>
            </x14:sparkline>
            <x14:sparkline>
              <xm:f>Cancer!AC19:AC19</xm:f>
              <xm:sqref>AC4</xm:sqref>
            </x14:sparkline>
            <x14:sparkline>
              <xm:f>Cancer!AC20:AC20</xm:f>
              <xm:sqref>AC5</xm:sqref>
            </x14:sparkline>
            <x14:sparkline>
              <xm:f>Cancer!AD19:AD19</xm:f>
              <xm:sqref>AD4</xm:sqref>
            </x14:sparkline>
            <x14:sparkline>
              <xm:f>Cancer!AD20:AD20</xm:f>
              <xm:sqref>AD5</xm:sqref>
            </x14:sparkline>
            <x14:sparkline>
              <xm:f>Cancer!AE19:AE19</xm:f>
              <xm:sqref>AE4</xm:sqref>
            </x14:sparkline>
            <x14:sparkline>
              <xm:f>Cancer!AE20:AE20</xm:f>
              <xm:sqref>AE5</xm:sqref>
            </x14:sparkline>
            <x14:sparkline>
              <xm:f>Cancer!AF19:AF19</xm:f>
              <xm:sqref>AF4</xm:sqref>
            </x14:sparkline>
            <x14:sparkline>
              <xm:f>Cancer!AF20:AF20</xm:f>
              <xm:sqref>AF5</xm:sqref>
            </x14:sparkline>
            <x14:sparkline>
              <xm:f>Cancer!AG20:AG20</xm:f>
              <xm:sqref>AG6</xm:sqref>
            </x14:sparkline>
            <x14:sparkline>
              <xm:f>Cancer!AH20:AH20</xm:f>
              <xm:sqref>AH6</xm:sqref>
            </x14:sparkline>
            <x14:sparkline>
              <xm:f>Cancer!AG19:AG19</xm:f>
              <xm:sqref>AG4</xm:sqref>
            </x14:sparkline>
            <x14:sparkline>
              <xm:f>Cancer!AH19:AH19</xm:f>
              <xm:sqref>AH4</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autoPageBreaks="0"/>
  </sheetPr>
  <dimension ref="A1:AH20"/>
  <sheetViews>
    <sheetView workbookViewId="0"/>
  </sheetViews>
  <sheetFormatPr defaultRowHeight="14.4" x14ac:dyDescent="0.3"/>
  <cols>
    <col min="1" max="1" width="1.44140625" customWidth="1"/>
    <col min="2" max="2" width="27.109375" customWidth="1"/>
    <col min="3" max="12" width="9.109375" customWidth="1"/>
  </cols>
  <sheetData>
    <row r="1" spans="1:34" ht="20.399999999999999" x14ac:dyDescent="0.35">
      <c r="A1" s="44" t="s">
        <v>11</v>
      </c>
    </row>
    <row r="2" spans="1:34" ht="18.75" customHeight="1" x14ac:dyDescent="0.3">
      <c r="O2">
        <v>1</v>
      </c>
      <c r="P2">
        <v>2</v>
      </c>
      <c r="Q2">
        <v>3</v>
      </c>
      <c r="R2">
        <v>4</v>
      </c>
      <c r="S2">
        <v>5</v>
      </c>
      <c r="T2">
        <v>6</v>
      </c>
      <c r="U2">
        <v>7</v>
      </c>
      <c r="V2">
        <v>8</v>
      </c>
      <c r="W2">
        <v>9</v>
      </c>
      <c r="X2">
        <v>10</v>
      </c>
      <c r="Y2">
        <v>11</v>
      </c>
      <c r="Z2">
        <v>12</v>
      </c>
      <c r="AA2">
        <v>13</v>
      </c>
      <c r="AB2">
        <v>14</v>
      </c>
      <c r="AC2">
        <v>15</v>
      </c>
      <c r="AD2">
        <v>16</v>
      </c>
      <c r="AE2">
        <v>17</v>
      </c>
      <c r="AF2">
        <v>18</v>
      </c>
      <c r="AG2">
        <v>19</v>
      </c>
      <c r="AH2">
        <v>20</v>
      </c>
    </row>
    <row r="3" spans="1:34" x14ac:dyDescent="0.3">
      <c r="C3" s="148" t="s">
        <v>222</v>
      </c>
      <c r="D3" s="148"/>
      <c r="E3" s="148"/>
      <c r="F3" s="148"/>
      <c r="G3" s="148"/>
      <c r="H3" s="148"/>
      <c r="I3" s="148"/>
      <c r="J3" s="148"/>
      <c r="K3" s="148"/>
      <c r="L3" s="148"/>
      <c r="M3" s="148"/>
      <c r="N3" s="148"/>
      <c r="O3" s="149" t="s">
        <v>0</v>
      </c>
      <c r="P3" s="149"/>
      <c r="Q3" s="149"/>
      <c r="R3" s="149"/>
      <c r="S3" s="149"/>
      <c r="T3" s="149"/>
      <c r="U3" s="149"/>
      <c r="V3" s="149"/>
      <c r="W3" s="149"/>
      <c r="X3" s="149"/>
      <c r="Y3" s="149"/>
      <c r="Z3" s="149"/>
      <c r="AA3" s="149"/>
      <c r="AB3" s="149"/>
      <c r="AC3" s="149"/>
      <c r="AD3" s="149"/>
      <c r="AE3" s="149"/>
      <c r="AF3" s="149"/>
      <c r="AG3" s="149"/>
      <c r="AH3" s="149"/>
    </row>
    <row r="4" spans="1:34" x14ac:dyDescent="0.3">
      <c r="B4" s="2" t="s">
        <v>8</v>
      </c>
      <c r="C4" s="2">
        <v>2011</v>
      </c>
      <c r="D4" s="2">
        <v>2012</v>
      </c>
      <c r="E4" s="2">
        <v>2013</v>
      </c>
      <c r="F4" s="2">
        <v>2014</v>
      </c>
      <c r="G4" s="2">
        <v>2015</v>
      </c>
      <c r="H4" s="2">
        <v>2016</v>
      </c>
      <c r="I4" s="2">
        <v>2017</v>
      </c>
      <c r="J4" s="2">
        <v>2018</v>
      </c>
      <c r="K4" s="2">
        <v>2019</v>
      </c>
      <c r="L4" s="2">
        <v>2020</v>
      </c>
      <c r="M4" s="2">
        <v>2021</v>
      </c>
      <c r="N4" s="2">
        <v>2022</v>
      </c>
      <c r="O4" s="2">
        <v>2023</v>
      </c>
      <c r="P4" s="2">
        <v>2024</v>
      </c>
      <c r="Q4" s="2">
        <v>2025</v>
      </c>
      <c r="R4" s="2">
        <v>2026</v>
      </c>
      <c r="S4" s="2">
        <v>2027</v>
      </c>
      <c r="T4" s="2">
        <v>2028</v>
      </c>
      <c r="U4" s="2">
        <v>2029</v>
      </c>
      <c r="V4" s="2">
        <v>2030</v>
      </c>
      <c r="W4" s="2">
        <v>2031</v>
      </c>
      <c r="X4" s="2">
        <v>2032</v>
      </c>
      <c r="Y4" s="2">
        <v>2033</v>
      </c>
      <c r="Z4" s="2">
        <v>2034</v>
      </c>
      <c r="AA4" s="2">
        <v>2035</v>
      </c>
      <c r="AB4" s="2">
        <v>2036</v>
      </c>
      <c r="AC4" s="2">
        <v>2037</v>
      </c>
      <c r="AD4" s="2">
        <v>2038</v>
      </c>
      <c r="AE4" s="2">
        <v>2039</v>
      </c>
      <c r="AF4" s="2">
        <v>2040</v>
      </c>
      <c r="AG4" s="2">
        <v>2041</v>
      </c>
      <c r="AH4" s="2">
        <v>2042</v>
      </c>
    </row>
    <row r="5" spans="1:34" x14ac:dyDescent="0.3">
      <c r="B5" s="113" t="s">
        <v>273</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4" x14ac:dyDescent="0.3">
      <c r="B6" s="21" t="s">
        <v>91</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2"/>
    </row>
    <row r="7" spans="1:34" s="1" customFormat="1" x14ac:dyDescent="0.3">
      <c r="B7" s="13" t="s">
        <v>23</v>
      </c>
      <c r="C7" s="9">
        <f>'AUS Observed PC Deaths'!C115</f>
        <v>238</v>
      </c>
      <c r="D7" s="9">
        <f>'AUS Observed PC Deaths'!D115</f>
        <v>209</v>
      </c>
      <c r="E7" s="9">
        <f>'AUS Observed PC Deaths'!E115</f>
        <v>231</v>
      </c>
      <c r="F7" s="9">
        <f>'AUS Observed PC Deaths'!F115</f>
        <v>232</v>
      </c>
      <c r="G7" s="9">
        <f>'AUS Observed PC Deaths'!G115</f>
        <v>243</v>
      </c>
      <c r="H7" s="9">
        <f>'AUS Observed PC Deaths'!H115</f>
        <v>231</v>
      </c>
      <c r="I7" s="9">
        <f>'AUS Observed PC Deaths'!I115</f>
        <v>229</v>
      </c>
      <c r="J7" s="9">
        <f>'AUS Observed PC Deaths'!J115</f>
        <v>207</v>
      </c>
      <c r="K7" s="9">
        <f>'AUS Observed PC Deaths'!K115</f>
        <v>194</v>
      </c>
      <c r="L7" s="9">
        <f>'AUS Observed PC Deaths'!L115</f>
        <v>255</v>
      </c>
      <c r="M7" s="9">
        <f>'AUS Observed PC Deaths'!M115</f>
        <v>207</v>
      </c>
      <c r="N7" s="9">
        <f>'AUS Observed PC Deaths'!N115</f>
        <v>254</v>
      </c>
      <c r="O7" s="1">
        <f>(($N7/'AUS All Deaths'!$N7)+((('Organ Failure'!$N7/'AUS All Deaths'!$N7)-($C7/'AUS All Deaths'!$C7))/COUNT($C$4:$N$4))*O$2)*'AUS Mortality Projections'!C5</f>
        <v>258.29215555682134</v>
      </c>
      <c r="P7" s="1">
        <f>(($N7/'AUS All Deaths'!$N7)+((('Organ Failure'!$N7/'AUS All Deaths'!$N7)-($C7/'AUS All Deaths'!$C7))/COUNT($C$4:$N$4))*P$2)*'AUS Mortality Projections'!D5</f>
        <v>261.15914472331264</v>
      </c>
      <c r="Q7" s="1">
        <f>(($N7/'AUS All Deaths'!$N7)+((('Organ Failure'!$N7/'AUS All Deaths'!$N7)-($C7/'AUS All Deaths'!$C7))/COUNT($C$4:$N$4))*Q$2)*'AUS Mortality Projections'!E5</f>
        <v>263.60724981392451</v>
      </c>
      <c r="R7" s="1">
        <f>(($N7/'AUS All Deaths'!$N7)+((('Organ Failure'!$N7/'AUS All Deaths'!$N7)-($C7/'AUS All Deaths'!$C7))/COUNT($C$4:$N$4))*R$2)*'AUS Mortality Projections'!F5</f>
        <v>263.55584422829691</v>
      </c>
      <c r="S7" s="1">
        <f>(($N7/'AUS All Deaths'!$N7)+((('Organ Failure'!$N7/'AUS All Deaths'!$N7)-($C7/'AUS All Deaths'!$C7))/COUNT($C$4:$N$4))*S$2)*'AUS Mortality Projections'!G5</f>
        <v>266.09918864027082</v>
      </c>
      <c r="T7" s="1">
        <f>(($N7/'AUS All Deaths'!$N7)+((('Organ Failure'!$N7/'AUS All Deaths'!$N7)-($C7/'AUS All Deaths'!$C7))/COUNT($C$4:$N$4))*T$2)*'AUS Mortality Projections'!H5</f>
        <v>268.06124017205161</v>
      </c>
      <c r="U7" s="1">
        <f>(($N7/'AUS All Deaths'!$N7)+((('Organ Failure'!$N7/'AUS All Deaths'!$N7)-($C7/'AUS All Deaths'!$C7))/COUNT($C$4:$N$4))*U$2)*'AUS Mortality Projections'!I5</f>
        <v>269.92102821537213</v>
      </c>
      <c r="V7" s="1">
        <f>(($N7/'AUS All Deaths'!$N7)+((('Organ Failure'!$N7/'AUS All Deaths'!$N7)-($C7/'AUS All Deaths'!$C7))/COUNT($C$4:$N$4))*V$2)*'AUS Mortality Projections'!J5</f>
        <v>271.45089223710107</v>
      </c>
      <c r="W7" s="1">
        <f>(($N7/'AUS All Deaths'!$N7)+((('Organ Failure'!$N7/'AUS All Deaths'!$N7)-($C7/'AUS All Deaths'!$C7))/COUNT($C$4:$N$4))*W$2)*'AUS Mortality Projections'!K5</f>
        <v>272.74921093914543</v>
      </c>
      <c r="X7" s="1">
        <f>(($N7/'AUS All Deaths'!$N7)+((('Organ Failure'!$N7/'AUS All Deaths'!$N7)-($C7/'AUS All Deaths'!$C7))/COUNT($C$4:$N$4))*X$2)*'AUS Mortality Projections'!L5</f>
        <v>274.69883628065344</v>
      </c>
      <c r="Y7" s="1">
        <f>(($N7/'AUS All Deaths'!$N7)+((('Organ Failure'!$N7/'AUS All Deaths'!$N7)-($C7/'AUS All Deaths'!$C7))/COUNT($C$4:$N$4))*Y$2)*'AUS Mortality Projections'!M5</f>
        <v>276.54001425949923</v>
      </c>
      <c r="Z7" s="1">
        <f>(($N7/'AUS All Deaths'!$N7)+((('Organ Failure'!$N7/'AUS All Deaths'!$N7)-($C7/'AUS All Deaths'!$C7))/COUNT($C$4:$N$4))*Z$2)*'AUS Mortality Projections'!N5</f>
        <v>278.20957635578213</v>
      </c>
      <c r="AA7" s="1">
        <f>(($N7/'AUS All Deaths'!$N7)+((('Organ Failure'!$N7/'AUS All Deaths'!$N7)-($C7/'AUS All Deaths'!$C7))/COUNT($C$4:$N$4))*AA$2)*'AUS Mortality Projections'!O5</f>
        <v>279.58387292505682</v>
      </c>
      <c r="AB7" s="1">
        <f>(($N7/'AUS All Deaths'!$N7)+((('Organ Failure'!$N7/'AUS All Deaths'!$N7)-($C7/'AUS All Deaths'!$C7))/COUNT($C$4:$N$4))*AB$2)*'AUS Mortality Projections'!P5</f>
        <v>280.93232706328155</v>
      </c>
      <c r="AC7" s="1">
        <f>(($N7/'AUS All Deaths'!$N7)+((('Organ Failure'!$N7/'AUS All Deaths'!$N7)-($C7/'AUS All Deaths'!$C7))/COUNT($C$4:$N$4))*AC$2)*'AUS Mortality Projections'!Q5</f>
        <v>282.63100349401924</v>
      </c>
      <c r="AD7" s="1">
        <f>(($N7/'AUS All Deaths'!$N7)+((('Organ Failure'!$N7/'AUS All Deaths'!$N7)-($C7/'AUS All Deaths'!$C7))/COUNT($C$4:$N$4))*AD$2)*'AUS Mortality Projections'!R5</f>
        <v>284.40635811489676</v>
      </c>
      <c r="AE7" s="1">
        <f>(($N7/'AUS All Deaths'!$N7)+((('Organ Failure'!$N7/'AUS All Deaths'!$N7)-($C7/'AUS All Deaths'!$C7))/COUNT($C$4:$N$4))*AE$2)*'AUS Mortality Projections'!S5</f>
        <v>286.30550655146322</v>
      </c>
      <c r="AF7" s="1">
        <f>(($N7/'AUS All Deaths'!$N7)+((('Organ Failure'!$N7/'AUS All Deaths'!$N7)-($C7/'AUS All Deaths'!$C7))/COUNT($C$4:$N$4))*AF$2)*'AUS Mortality Projections'!T5</f>
        <v>288.2302950680139</v>
      </c>
      <c r="AG7" s="1">
        <f>(($N7/'AUS All Deaths'!$N7)+((('Organ Failure'!$N7/'AUS All Deaths'!$N7)-($C7/'AUS All Deaths'!$C7))/COUNT($C$4:$N$4))*AG$2)*'AUS Mortality Projections'!U5</f>
        <v>290.62609201319236</v>
      </c>
      <c r="AH7" s="6">
        <f>(($N7/'AUS All Deaths'!$N7)+((('Organ Failure'!$N7/'AUS All Deaths'!$N7)-($C7/'AUS All Deaths'!$C7))/COUNT($C$4:$N$4))*AH$2)*'AUS Mortality Projections'!V5</f>
        <v>293.36805384967062</v>
      </c>
    </row>
    <row r="8" spans="1:34" s="1" customFormat="1" x14ac:dyDescent="0.3">
      <c r="B8" s="13" t="s">
        <v>24</v>
      </c>
      <c r="C8" s="9">
        <f>'AUS Observed PC Deaths'!C116</f>
        <v>1249</v>
      </c>
      <c r="D8" s="9">
        <f>'AUS Observed PC Deaths'!D116</f>
        <v>1122</v>
      </c>
      <c r="E8" s="9">
        <f>'AUS Observed PC Deaths'!E116</f>
        <v>1221</v>
      </c>
      <c r="F8" s="9">
        <f>'AUS Observed PC Deaths'!F116</f>
        <v>1357</v>
      </c>
      <c r="G8" s="9">
        <f>'AUS Observed PC Deaths'!G116</f>
        <v>1338</v>
      </c>
      <c r="H8" s="9">
        <f>'AUS Observed PC Deaths'!H116</f>
        <v>1264</v>
      </c>
      <c r="I8" s="9">
        <f>'AUS Observed PC Deaths'!I116</f>
        <v>1353</v>
      </c>
      <c r="J8" s="9">
        <f>'AUS Observed PC Deaths'!J116</f>
        <v>1405</v>
      </c>
      <c r="K8" s="9">
        <f>'AUS Observed PC Deaths'!K116</f>
        <v>1411</v>
      </c>
      <c r="L8" s="9">
        <f>'AUS Observed PC Deaths'!L116</f>
        <v>1412</v>
      </c>
      <c r="M8" s="9">
        <f>'AUS Observed PC Deaths'!M116</f>
        <v>1432</v>
      </c>
      <c r="N8" s="9">
        <f>'AUS Observed PC Deaths'!N116</f>
        <v>1639</v>
      </c>
      <c r="O8" s="1">
        <f>(($N8/'AUS All Deaths'!$N8)+((('Organ Failure'!$N8/'AUS All Deaths'!$N8)-($C8/'AUS All Deaths'!$C8))/COUNT($C$4:$N$4))*O$2)*'AUS Mortality Projections'!C6</f>
        <v>1613.8243284501812</v>
      </c>
      <c r="P8" s="1">
        <f>(($N8/'AUS All Deaths'!$N8)+((('Organ Failure'!$N8/'AUS All Deaths'!$N8)-($C8/'AUS All Deaths'!$C8))/COUNT($C$4:$N$4))*P$2)*'AUS Mortality Projections'!D6</f>
        <v>1632.2850808535911</v>
      </c>
      <c r="Q8" s="1">
        <f>(($N8/'AUS All Deaths'!$N8)+((('Organ Failure'!$N8/'AUS All Deaths'!$N8)-($C8/'AUS All Deaths'!$C8))/COUNT($C$4:$N$4))*Q$2)*'AUS Mortality Projections'!E6</f>
        <v>1647.9502890171891</v>
      </c>
      <c r="R8" s="1">
        <f>(($N8/'AUS All Deaths'!$N8)+((('Organ Failure'!$N8/'AUS All Deaths'!$N8)-($C8/'AUS All Deaths'!$C8))/COUNT($C$4:$N$4))*R$2)*'AUS Mortality Projections'!F6</f>
        <v>1649.0196024593952</v>
      </c>
      <c r="S8" s="1">
        <f>(($N8/'AUS All Deaths'!$N8)+((('Organ Failure'!$N8/'AUS All Deaths'!$N8)-($C8/'AUS All Deaths'!$C8))/COUNT($C$4:$N$4))*S$2)*'AUS Mortality Projections'!G6</f>
        <v>1669.2601001423347</v>
      </c>
      <c r="T8" s="1">
        <f>(($N8/'AUS All Deaths'!$N8)+((('Organ Failure'!$N8/'AUS All Deaths'!$N8)-($C8/'AUS All Deaths'!$C8))/COUNT($C$4:$N$4))*T$2)*'AUS Mortality Projections'!H6</f>
        <v>1689.574535596623</v>
      </c>
      <c r="U8" s="1">
        <f>(($N8/'AUS All Deaths'!$N8)+((('Organ Failure'!$N8/'AUS All Deaths'!$N8)-($C8/'AUS All Deaths'!$C8))/COUNT($C$4:$N$4))*U$2)*'AUS Mortality Projections'!I6</f>
        <v>1712.693857431241</v>
      </c>
      <c r="V8" s="1">
        <f>(($N8/'AUS All Deaths'!$N8)+((('Organ Failure'!$N8/'AUS All Deaths'!$N8)-($C8/'AUS All Deaths'!$C8))/COUNT($C$4:$N$4))*V$2)*'AUS Mortality Projections'!J6</f>
        <v>1742.1886603985304</v>
      </c>
      <c r="W8" s="1">
        <f>(($N8/'AUS All Deaths'!$N8)+((('Organ Failure'!$N8/'AUS All Deaths'!$N8)-($C8/'AUS All Deaths'!$C8))/COUNT($C$4:$N$4))*W$2)*'AUS Mortality Projections'!K6</f>
        <v>1774.9561391112632</v>
      </c>
      <c r="X8" s="1">
        <f>(($N8/'AUS All Deaths'!$N8)+((('Organ Failure'!$N8/'AUS All Deaths'!$N8)-($C8/'AUS All Deaths'!$C8))/COUNT($C$4:$N$4))*X$2)*'AUS Mortality Projections'!L6</f>
        <v>1814.4534040491103</v>
      </c>
      <c r="Y8" s="1">
        <f>(($N8/'AUS All Deaths'!$N8)+((('Organ Failure'!$N8/'AUS All Deaths'!$N8)-($C8/'AUS All Deaths'!$C8))/COUNT($C$4:$N$4))*Y$2)*'AUS Mortality Projections'!M6</f>
        <v>1853.9483351748452</v>
      </c>
      <c r="Z8" s="1">
        <f>(($N8/'AUS All Deaths'!$N8)+((('Organ Failure'!$N8/'AUS All Deaths'!$N8)-($C8/'AUS All Deaths'!$C8))/COUNT($C$4:$N$4))*Z$2)*'AUS Mortality Projections'!N6</f>
        <v>1888.577244742766</v>
      </c>
      <c r="AA8" s="1">
        <f>(($N8/'AUS All Deaths'!$N8)+((('Organ Failure'!$N8/'AUS All Deaths'!$N8)-($C8/'AUS All Deaths'!$C8))/COUNT($C$4:$N$4))*AA$2)*'AUS Mortality Projections'!O6</f>
        <v>1924.6360531085854</v>
      </c>
      <c r="AB8" s="1">
        <f>(($N8/'AUS All Deaths'!$N8)+((('Organ Failure'!$N8/'AUS All Deaths'!$N8)-($C8/'AUS All Deaths'!$C8))/COUNT($C$4:$N$4))*AB$2)*'AUS Mortality Projections'!P6</f>
        <v>1950.6138530430476</v>
      </c>
      <c r="AC8" s="1">
        <f>(($N8/'AUS All Deaths'!$N8)+((('Organ Failure'!$N8/'AUS All Deaths'!$N8)-($C8/'AUS All Deaths'!$C8))/COUNT($C$4:$N$4))*AC$2)*'AUS Mortality Projections'!Q6</f>
        <v>1980.4071744524658</v>
      </c>
      <c r="AD8" s="1">
        <f>(($N8/'AUS All Deaths'!$N8)+((('Organ Failure'!$N8/'AUS All Deaths'!$N8)-($C8/'AUS All Deaths'!$C8))/COUNT($C$4:$N$4))*AD$2)*'AUS Mortality Projections'!R6</f>
        <v>2019.029048111192</v>
      </c>
      <c r="AE8" s="1">
        <f>(($N8/'AUS All Deaths'!$N8)+((('Organ Failure'!$N8/'AUS All Deaths'!$N8)-($C8/'AUS All Deaths'!$C8))/COUNT($C$4:$N$4))*AE$2)*'AUS Mortality Projections'!S6</f>
        <v>2064.1210875464158</v>
      </c>
      <c r="AF8" s="1">
        <f>(($N8/'AUS All Deaths'!$N8)+((('Organ Failure'!$N8/'AUS All Deaths'!$N8)-($C8/'AUS All Deaths'!$C8))/COUNT($C$4:$N$4))*AF$2)*'AUS Mortality Projections'!T6</f>
        <v>2114.4056543608872</v>
      </c>
      <c r="AG8" s="1">
        <f>(($N8/'AUS All Deaths'!$N8)+((('Organ Failure'!$N8/'AUS All Deaths'!$N8)-($C8/'AUS All Deaths'!$C8))/COUNT($C$4:$N$4))*AG$2)*'AUS Mortality Projections'!U6</f>
        <v>2168.9180131229682</v>
      </c>
      <c r="AH8" s="6">
        <f>(($N8/'AUS All Deaths'!$N8)+((('Organ Failure'!$N8/'AUS All Deaths'!$N8)-($C8/'AUS All Deaths'!$C8))/COUNT($C$4:$N$4))*AH$2)*'AUS Mortality Projections'!V6</f>
        <v>2224.4256774413016</v>
      </c>
    </row>
    <row r="9" spans="1:34" s="1" customFormat="1" x14ac:dyDescent="0.3">
      <c r="B9" s="13" t="s">
        <v>25</v>
      </c>
      <c r="C9" s="9">
        <f>'AUS Observed PC Deaths'!C117</f>
        <v>1870</v>
      </c>
      <c r="D9" s="9">
        <f>'AUS Observed PC Deaths'!D117</f>
        <v>1879</v>
      </c>
      <c r="E9" s="9">
        <f>'AUS Observed PC Deaths'!E117</f>
        <v>1806</v>
      </c>
      <c r="F9" s="9">
        <f>'AUS Observed PC Deaths'!F117</f>
        <v>1921</v>
      </c>
      <c r="G9" s="9">
        <f>'AUS Observed PC Deaths'!G117</f>
        <v>2121</v>
      </c>
      <c r="H9" s="9">
        <f>'AUS Observed PC Deaths'!H117</f>
        <v>2025</v>
      </c>
      <c r="I9" s="9">
        <f>'AUS Observed PC Deaths'!I117</f>
        <v>2125</v>
      </c>
      <c r="J9" s="9">
        <f>'AUS Observed PC Deaths'!J117</f>
        <v>2072</v>
      </c>
      <c r="K9" s="9">
        <f>'AUS Observed PC Deaths'!K117</f>
        <v>2169</v>
      </c>
      <c r="L9" s="9">
        <f>'AUS Observed PC Deaths'!L117</f>
        <v>1975</v>
      </c>
      <c r="M9" s="9">
        <f>'AUS Observed PC Deaths'!M117</f>
        <v>2175</v>
      </c>
      <c r="N9" s="9">
        <f>'AUS Observed PC Deaths'!N117</f>
        <v>2335</v>
      </c>
      <c r="O9" s="1">
        <f>(($N9/'AUS All Deaths'!$N9)+((('Organ Failure'!$N9/'AUS All Deaths'!$N9)-($C9/'AUS All Deaths'!$C9))/COUNT($C$4:$N$4))*O$2)*'AUS Mortality Projections'!C7</f>
        <v>2288.9889024686408</v>
      </c>
      <c r="P9" s="1">
        <f>(($N9/'AUS All Deaths'!$N9)+((('Organ Failure'!$N9/'AUS All Deaths'!$N9)-($C9/'AUS All Deaths'!$C9))/COUNT($C$4:$N$4))*P$2)*'AUS Mortality Projections'!D7</f>
        <v>2303.2580265583688</v>
      </c>
      <c r="Q9" s="1">
        <f>(($N9/'AUS All Deaths'!$N9)+((('Organ Failure'!$N9/'AUS All Deaths'!$N9)-($C9/'AUS All Deaths'!$C9))/COUNT($C$4:$N$4))*Q$2)*'AUS Mortality Projections'!E7</f>
        <v>2313.6518828735566</v>
      </c>
      <c r="R9" s="1">
        <f>(($N9/'AUS All Deaths'!$N9)+((('Organ Failure'!$N9/'AUS All Deaths'!$N9)-($C9/'AUS All Deaths'!$C9))/COUNT($C$4:$N$4))*R$2)*'AUS Mortality Projections'!F7</f>
        <v>2312.5784332263747</v>
      </c>
      <c r="S9" s="1">
        <f>(($N9/'AUS All Deaths'!$N9)+((('Organ Failure'!$N9/'AUS All Deaths'!$N9)-($C9/'AUS All Deaths'!$C9))/COUNT($C$4:$N$4))*S$2)*'AUS Mortality Projections'!G7</f>
        <v>2339.4957508374341</v>
      </c>
      <c r="T9" s="1">
        <f>(($N9/'AUS All Deaths'!$N9)+((('Organ Failure'!$N9/'AUS All Deaths'!$N9)-($C9/'AUS All Deaths'!$C9))/COUNT($C$4:$N$4))*T$2)*'AUS Mortality Projections'!H7</f>
        <v>2361.9516549957939</v>
      </c>
      <c r="U9" s="1">
        <f>(($N9/'AUS All Deaths'!$N9)+((('Organ Failure'!$N9/'AUS All Deaths'!$N9)-($C9/'AUS All Deaths'!$C9))/COUNT($C$4:$N$4))*U$2)*'AUS Mortality Projections'!I7</f>
        <v>2381.8057329312765</v>
      </c>
      <c r="V9" s="1">
        <f>(($N9/'AUS All Deaths'!$N9)+((('Organ Failure'!$N9/'AUS All Deaths'!$N9)-($C9/'AUS All Deaths'!$C9))/COUNT($C$4:$N$4))*V$2)*'AUS Mortality Projections'!J7</f>
        <v>2391.4223754374493</v>
      </c>
      <c r="W9" s="1">
        <f>(($N9/'AUS All Deaths'!$N9)+((('Organ Failure'!$N9/'AUS All Deaths'!$N9)-($C9/'AUS All Deaths'!$C9))/COUNT($C$4:$N$4))*W$2)*'AUS Mortality Projections'!K7</f>
        <v>2393.7934053594313</v>
      </c>
      <c r="X9" s="1">
        <f>(($N9/'AUS All Deaths'!$N9)+((('Organ Failure'!$N9/'AUS All Deaths'!$N9)-($C9/'AUS All Deaths'!$C9))/COUNT($C$4:$N$4))*X$2)*'AUS Mortality Projections'!L7</f>
        <v>2397.6308799552271</v>
      </c>
      <c r="Y9" s="1">
        <f>(($N9/'AUS All Deaths'!$N9)+((('Organ Failure'!$N9/'AUS All Deaths'!$N9)-($C9/'AUS All Deaths'!$C9))/COUNT($C$4:$N$4))*Y$2)*'AUS Mortality Projections'!M7</f>
        <v>2396.7502359042978</v>
      </c>
      <c r="Z9" s="1">
        <f>(($N9/'AUS All Deaths'!$N9)+((('Organ Failure'!$N9/'AUS All Deaths'!$N9)-($C9/'AUS All Deaths'!$C9))/COUNT($C$4:$N$4))*Z$2)*'AUS Mortality Projections'!N7</f>
        <v>2395.5283090939956</v>
      </c>
      <c r="AA9" s="1">
        <f>(($N9/'AUS All Deaths'!$N9)+((('Organ Failure'!$N9/'AUS All Deaths'!$N9)-($C9/'AUS All Deaths'!$C9))/COUNT($C$4:$N$4))*AA$2)*'AUS Mortality Projections'!O7</f>
        <v>2389.9632897192955</v>
      </c>
      <c r="AB9" s="1">
        <f>(($N9/'AUS All Deaths'!$N9)+((('Organ Failure'!$N9/'AUS All Deaths'!$N9)-($C9/'AUS All Deaths'!$C9))/COUNT($C$4:$N$4))*AB$2)*'AUS Mortality Projections'!P7</f>
        <v>2384.2890795771182</v>
      </c>
      <c r="AC9" s="1">
        <f>(($N9/'AUS All Deaths'!$N9)+((('Organ Failure'!$N9/'AUS All Deaths'!$N9)-($C9/'AUS All Deaths'!$C9))/COUNT($C$4:$N$4))*AC$2)*'AUS Mortality Projections'!Q7</f>
        <v>2377.0900124833797</v>
      </c>
      <c r="AD9" s="1">
        <f>(($N9/'AUS All Deaths'!$N9)+((('Organ Failure'!$N9/'AUS All Deaths'!$N9)-($C9/'AUS All Deaths'!$C9))/COUNT($C$4:$N$4))*AD$2)*'AUS Mortality Projections'!R7</f>
        <v>2362.0918048612762</v>
      </c>
      <c r="AE9" s="1">
        <f>(($N9/'AUS All Deaths'!$N9)+((('Organ Failure'!$N9/'AUS All Deaths'!$N9)-($C9/'AUS All Deaths'!$C9))/COUNT($C$4:$N$4))*AE$2)*'AUS Mortality Projections'!S7</f>
        <v>2348.3967400304787</v>
      </c>
      <c r="AF9" s="1">
        <f>(($N9/'AUS All Deaths'!$N9)+((('Organ Failure'!$N9/'AUS All Deaths'!$N9)-($C9/'AUS All Deaths'!$C9))/COUNT($C$4:$N$4))*AF$2)*'AUS Mortality Projections'!T7</f>
        <v>2341.2660482447009</v>
      </c>
      <c r="AG9" s="1">
        <f>(($N9/'AUS All Deaths'!$N9)+((('Organ Failure'!$N9/'AUS All Deaths'!$N9)-($C9/'AUS All Deaths'!$C9))/COUNT($C$4:$N$4))*AG$2)*'AUS Mortality Projections'!U7</f>
        <v>2337.995095603374</v>
      </c>
      <c r="AH9" s="6">
        <f>(($N9/'AUS All Deaths'!$N9)+((('Organ Failure'!$N9/'AUS All Deaths'!$N9)-($C9/'AUS All Deaths'!$C9))/COUNT($C$4:$N$4))*AH$2)*'AUS Mortality Projections'!V7</f>
        <v>2336.090827918677</v>
      </c>
    </row>
    <row r="10" spans="1:34" s="1" customFormat="1" x14ac:dyDescent="0.3">
      <c r="B10" s="13" t="s">
        <v>26</v>
      </c>
      <c r="C10" s="9">
        <f>'AUS Observed PC Deaths'!C118</f>
        <v>5034</v>
      </c>
      <c r="D10" s="9">
        <f>'AUS Observed PC Deaths'!D118</f>
        <v>4916</v>
      </c>
      <c r="E10" s="9">
        <f>'AUS Observed PC Deaths'!E118</f>
        <v>4834</v>
      </c>
      <c r="F10" s="9">
        <f>'AUS Observed PC Deaths'!F118</f>
        <v>4895</v>
      </c>
      <c r="G10" s="9">
        <f>'AUS Observed PC Deaths'!G118</f>
        <v>4815</v>
      </c>
      <c r="H10" s="9">
        <f>'AUS Observed PC Deaths'!H118</f>
        <v>4606</v>
      </c>
      <c r="I10" s="9">
        <f>'AUS Observed PC Deaths'!I118</f>
        <v>4860</v>
      </c>
      <c r="J10" s="9">
        <f>'AUS Observed PC Deaths'!J118</f>
        <v>4513</v>
      </c>
      <c r="K10" s="9">
        <f>'AUS Observed PC Deaths'!K118</f>
        <v>4570</v>
      </c>
      <c r="L10" s="9">
        <f>'AUS Observed PC Deaths'!L118</f>
        <v>4156</v>
      </c>
      <c r="M10" s="9">
        <f>'AUS Observed PC Deaths'!M118</f>
        <v>4617</v>
      </c>
      <c r="N10" s="9">
        <f>'AUS Observed PC Deaths'!N118</f>
        <v>5010</v>
      </c>
      <c r="O10" s="1">
        <f>(($N10/'AUS All Deaths'!$N10)+((('Organ Failure'!$N10/'AUS All Deaths'!$N10)-($C10/'AUS All Deaths'!$C10))/COUNT($C$4:$N$4))*O$2)*'AUS Mortality Projections'!C8</f>
        <v>4847.1678709554599</v>
      </c>
      <c r="P10" s="1">
        <f>(($N10/'AUS All Deaths'!$N10)+((('Organ Failure'!$N10/'AUS All Deaths'!$N10)-($C10/'AUS All Deaths'!$C10))/COUNT($C$4:$N$4))*P$2)*'AUS Mortality Projections'!D8</f>
        <v>4928.2239268364856</v>
      </c>
      <c r="Q10" s="1">
        <f>(($N10/'AUS All Deaths'!$N10)+((('Organ Failure'!$N10/'AUS All Deaths'!$N10)-($C10/'AUS All Deaths'!$C10))/COUNT($C$4:$N$4))*Q$2)*'AUS Mortality Projections'!E8</f>
        <v>5019.8437108469925</v>
      </c>
      <c r="R10" s="1">
        <f>(($N10/'AUS All Deaths'!$N10)+((('Organ Failure'!$N10/'AUS All Deaths'!$N10)-($C10/'AUS All Deaths'!$C10))/COUNT($C$4:$N$4))*R$2)*'AUS Mortality Projections'!F8</f>
        <v>5084.859294665438</v>
      </c>
      <c r="S10" s="1">
        <f>(($N10/'AUS All Deaths'!$N10)+((('Organ Failure'!$N10/'AUS All Deaths'!$N10)-($C10/'AUS All Deaths'!$C10))/COUNT($C$4:$N$4))*S$2)*'AUS Mortality Projections'!G8</f>
        <v>5187.8692444863718</v>
      </c>
      <c r="T10" s="1">
        <f>(($N10/'AUS All Deaths'!$N10)+((('Organ Failure'!$N10/'AUS All Deaths'!$N10)-($C10/'AUS All Deaths'!$C10))/COUNT($C$4:$N$4))*T$2)*'AUS Mortality Projections'!H8</f>
        <v>5300.6997107999823</v>
      </c>
      <c r="U10" s="1">
        <f>(($N10/'AUS All Deaths'!$N10)+((('Organ Failure'!$N10/'AUS All Deaths'!$N10)-($C10/'AUS All Deaths'!$C10))/COUNT($C$4:$N$4))*U$2)*'AUS Mortality Projections'!I8</f>
        <v>5372.1857237570302</v>
      </c>
      <c r="V10" s="1">
        <f>(($N10/'AUS All Deaths'!$N10)+((('Organ Failure'!$N10/'AUS All Deaths'!$N10)-($C10/'AUS All Deaths'!$C10))/COUNT($C$4:$N$4))*V$2)*'AUS Mortality Projections'!J8</f>
        <v>5430.0775846973302</v>
      </c>
      <c r="W10" s="1">
        <f>(($N10/'AUS All Deaths'!$N10)+((('Organ Failure'!$N10/'AUS All Deaths'!$N10)-($C10/'AUS All Deaths'!$C10))/COUNT($C$4:$N$4))*W$2)*'AUS Mortality Projections'!K8</f>
        <v>5474.4245620899283</v>
      </c>
      <c r="X10" s="1">
        <f>(($N10/'AUS All Deaths'!$N10)+((('Organ Failure'!$N10/'AUS All Deaths'!$N10)-($C10/'AUS All Deaths'!$C10))/COUNT($C$4:$N$4))*X$2)*'AUS Mortality Projections'!L8</f>
        <v>5412.4518116718327</v>
      </c>
      <c r="Y10" s="1">
        <f>(($N10/'AUS All Deaths'!$N10)+((('Organ Failure'!$N10/'AUS All Deaths'!$N10)-($C10/'AUS All Deaths'!$C10))/COUNT($C$4:$N$4))*Y$2)*'AUS Mortality Projections'!M8</f>
        <v>5387.2001053370768</v>
      </c>
      <c r="Z10" s="1">
        <f>(($N10/'AUS All Deaths'!$N10)+((('Organ Failure'!$N10/'AUS All Deaths'!$N10)-($C10/'AUS All Deaths'!$C10))/COUNT($C$4:$N$4))*Z$2)*'AUS Mortality Projections'!N8</f>
        <v>5374.5237494456414</v>
      </c>
      <c r="AA10" s="1">
        <f>(($N10/'AUS All Deaths'!$N10)+((('Organ Failure'!$N10/'AUS All Deaths'!$N10)-($C10/'AUS All Deaths'!$C10))/COUNT($C$4:$N$4))*AA$2)*'AUS Mortality Projections'!O8</f>
        <v>5352.856458018101</v>
      </c>
      <c r="AB10" s="1">
        <f>(($N10/'AUS All Deaths'!$N10)+((('Organ Failure'!$N10/'AUS All Deaths'!$N10)-($C10/'AUS All Deaths'!$C10))/COUNT($C$4:$N$4))*AB$2)*'AUS Mortality Projections'!P8</f>
        <v>5338.8796647110748</v>
      </c>
      <c r="AC10" s="1">
        <f>(($N10/'AUS All Deaths'!$N10)+((('Organ Failure'!$N10/'AUS All Deaths'!$N10)-($C10/'AUS All Deaths'!$C10))/COUNT($C$4:$N$4))*AC$2)*'AUS Mortality Projections'!Q8</f>
        <v>5328.7436081315182</v>
      </c>
      <c r="AD10" s="1">
        <f>(($N10/'AUS All Deaths'!$N10)+((('Organ Failure'!$N10/'AUS All Deaths'!$N10)-($C10/'AUS All Deaths'!$C10))/COUNT($C$4:$N$4))*AD$2)*'AUS Mortality Projections'!R8</f>
        <v>5306.3037380670694</v>
      </c>
      <c r="AE10" s="1">
        <f>(($N10/'AUS All Deaths'!$N10)+((('Organ Failure'!$N10/'AUS All Deaths'!$N10)-($C10/'AUS All Deaths'!$C10))/COUNT($C$4:$N$4))*AE$2)*'AUS Mortality Projections'!S8</f>
        <v>5275.6390661347878</v>
      </c>
      <c r="AF10" s="1">
        <f>(($N10/'AUS All Deaths'!$N10)+((('Organ Failure'!$N10/'AUS All Deaths'!$N10)-($C10/'AUS All Deaths'!$C10))/COUNT($C$4:$N$4))*AF$2)*'AUS Mortality Projections'!T8</f>
        <v>5219.5491389886593</v>
      </c>
      <c r="AG10" s="1">
        <f>(($N10/'AUS All Deaths'!$N10)+((('Organ Failure'!$N10/'AUS All Deaths'!$N10)-($C10/'AUS All Deaths'!$C10))/COUNT($C$4:$N$4))*AG$2)*'AUS Mortality Projections'!U8</f>
        <v>5145.8478315796729</v>
      </c>
      <c r="AH10" s="6">
        <f>(($N10/'AUS All Deaths'!$N10)+((('Organ Failure'!$N10/'AUS All Deaths'!$N10)-($C10/'AUS All Deaths'!$C10))/COUNT($C$4:$N$4))*AH$2)*'AUS Mortality Projections'!V8</f>
        <v>5056.4126427692481</v>
      </c>
    </row>
    <row r="11" spans="1:34" s="1" customFormat="1" x14ac:dyDescent="0.3">
      <c r="B11" s="13" t="s">
        <v>27</v>
      </c>
      <c r="C11" s="9">
        <f>'AUS Observed PC Deaths'!C119</f>
        <v>11949</v>
      </c>
      <c r="D11" s="9">
        <f>'AUS Observed PC Deaths'!D119</f>
        <v>11927</v>
      </c>
      <c r="E11" s="9">
        <f>'AUS Observed PC Deaths'!E119</f>
        <v>11785</v>
      </c>
      <c r="F11" s="9">
        <f>'AUS Observed PC Deaths'!F119</f>
        <v>12557</v>
      </c>
      <c r="G11" s="9">
        <f>'AUS Observed PC Deaths'!G119</f>
        <v>12895</v>
      </c>
      <c r="H11" s="9">
        <f>'AUS Observed PC Deaths'!H119</f>
        <v>12411</v>
      </c>
      <c r="I11" s="9">
        <f>'AUS Observed PC Deaths'!I119</f>
        <v>12416</v>
      </c>
      <c r="J11" s="9">
        <f>'AUS Observed PC Deaths'!J119</f>
        <v>11465</v>
      </c>
      <c r="K11" s="9">
        <f>'AUS Observed PC Deaths'!K119</f>
        <v>11749</v>
      </c>
      <c r="L11" s="9">
        <f>'AUS Observed PC Deaths'!L119</f>
        <v>10865</v>
      </c>
      <c r="M11" s="9">
        <f>'AUS Observed PC Deaths'!M119</f>
        <v>11637</v>
      </c>
      <c r="N11" s="9">
        <f>'AUS Observed PC Deaths'!N119</f>
        <v>12483</v>
      </c>
      <c r="O11" s="1">
        <f>(($N11/'AUS All Deaths'!$N11)+((('Organ Failure'!$N11/'AUS All Deaths'!$N11)-($C11/'AUS All Deaths'!$C11))/COUNT($C$4:$N$4))*O$2)*'AUS Mortality Projections'!C9</f>
        <v>10942.780166579885</v>
      </c>
      <c r="P11" s="1">
        <f>(($N11/'AUS All Deaths'!$N11)+((('Organ Failure'!$N11/'AUS All Deaths'!$N11)-($C11/'AUS All Deaths'!$C11))/COUNT($C$4:$N$4))*P$2)*'AUS Mortality Projections'!D9</f>
        <v>10881.858822164721</v>
      </c>
      <c r="Q11" s="1">
        <f>(($N11/'AUS All Deaths'!$N11)+((('Organ Failure'!$N11/'AUS All Deaths'!$N11)-($C11/'AUS All Deaths'!$C11))/COUNT($C$4:$N$4))*Q$2)*'AUS Mortality Projections'!E9</f>
        <v>10818.0350354233</v>
      </c>
      <c r="R11" s="1">
        <f>(($N11/'AUS All Deaths'!$N11)+((('Organ Failure'!$N11/'AUS All Deaths'!$N11)-($C11/'AUS All Deaths'!$C11))/COUNT($C$4:$N$4))*R$2)*'AUS Mortality Projections'!F9</f>
        <v>10693.967030861961</v>
      </c>
      <c r="S11" s="1">
        <f>(($N11/'AUS All Deaths'!$N11)+((('Organ Failure'!$N11/'AUS All Deaths'!$N11)-($C11/'AUS All Deaths'!$C11))/COUNT($C$4:$N$4))*S$2)*'AUS Mortality Projections'!G9</f>
        <v>10719.498328017153</v>
      </c>
      <c r="T11" s="1">
        <f>(($N11/'AUS All Deaths'!$N11)+((('Organ Failure'!$N11/'AUS All Deaths'!$N11)-($C11/'AUS All Deaths'!$C11))/COUNT($C$4:$N$4))*T$2)*'AUS Mortality Projections'!H9</f>
        <v>10744.011137481635</v>
      </c>
      <c r="U11" s="1">
        <f>(($N11/'AUS All Deaths'!$N11)+((('Organ Failure'!$N11/'AUS All Deaths'!$N11)-($C11/'AUS All Deaths'!$C11))/COUNT($C$4:$N$4))*U$2)*'AUS Mortality Projections'!I9</f>
        <v>10827.267503349351</v>
      </c>
      <c r="V11" s="1">
        <f>(($N11/'AUS All Deaths'!$N11)+((('Organ Failure'!$N11/'AUS All Deaths'!$N11)-($C11/'AUS All Deaths'!$C11))/COUNT($C$4:$N$4))*V$2)*'AUS Mortality Projections'!J9</f>
        <v>10940.145176500664</v>
      </c>
      <c r="W11" s="1">
        <f>(($N11/'AUS All Deaths'!$N11)+((('Organ Failure'!$N11/'AUS All Deaths'!$N11)-($C11/'AUS All Deaths'!$C11))/COUNT($C$4:$N$4))*W$2)*'AUS Mortality Projections'!K9</f>
        <v>11063.398776535048</v>
      </c>
      <c r="X11" s="1">
        <f>(($N11/'AUS All Deaths'!$N11)+((('Organ Failure'!$N11/'AUS All Deaths'!$N11)-($C11/'AUS All Deaths'!$C11))/COUNT($C$4:$N$4))*X$2)*'AUS Mortality Projections'!L9</f>
        <v>11367.002416296104</v>
      </c>
      <c r="Y11" s="1">
        <f>(($N11/'AUS All Deaths'!$N11)+((('Organ Failure'!$N11/'AUS All Deaths'!$N11)-($C11/'AUS All Deaths'!$C11))/COUNT($C$4:$N$4))*Y$2)*'AUS Mortality Projections'!M9</f>
        <v>11619.302630710205</v>
      </c>
      <c r="Z11" s="1">
        <f>(($N11/'AUS All Deaths'!$N11)+((('Organ Failure'!$N11/'AUS All Deaths'!$N11)-($C11/'AUS All Deaths'!$C11))/COUNT($C$4:$N$4))*Z$2)*'AUS Mortality Projections'!N9</f>
        <v>11840.924137531825</v>
      </c>
      <c r="AA11" s="1">
        <f>(($N11/'AUS All Deaths'!$N11)+((('Organ Failure'!$N11/'AUS All Deaths'!$N11)-($C11/'AUS All Deaths'!$C11))/COUNT($C$4:$N$4))*AA$2)*'AUS Mortality Projections'!O9</f>
        <v>12059.701086086336</v>
      </c>
      <c r="AB11" s="1">
        <f>(($N11/'AUS All Deaths'!$N11)+((('Organ Failure'!$N11/'AUS All Deaths'!$N11)-($C11/'AUS All Deaths'!$C11))/COUNT($C$4:$N$4))*AB$2)*'AUS Mortality Projections'!P9</f>
        <v>12241.512964717402</v>
      </c>
      <c r="AC11" s="1">
        <f>(($N11/'AUS All Deaths'!$N11)+((('Organ Failure'!$N11/'AUS All Deaths'!$N11)-($C11/'AUS All Deaths'!$C11))/COUNT($C$4:$N$4))*AC$2)*'AUS Mortality Projections'!Q9</f>
        <v>12399.234073051726</v>
      </c>
      <c r="AD11" s="1">
        <f>(($N11/'AUS All Deaths'!$N11)+((('Organ Failure'!$N11/'AUS All Deaths'!$N11)-($C11/'AUS All Deaths'!$C11))/COUNT($C$4:$N$4))*AD$2)*'AUS Mortality Projections'!R9</f>
        <v>12528.127844838036</v>
      </c>
      <c r="AE11" s="1">
        <f>(($N11/'AUS All Deaths'!$N11)+((('Organ Failure'!$N11/'AUS All Deaths'!$N11)-($C11/'AUS All Deaths'!$C11))/COUNT($C$4:$N$4))*AE$2)*'AUS Mortality Projections'!S9</f>
        <v>12609.479189114056</v>
      </c>
      <c r="AF11" s="1">
        <f>(($N11/'AUS All Deaths'!$N11)+((('Organ Failure'!$N11/'AUS All Deaths'!$N11)-($C11/'AUS All Deaths'!$C11))/COUNT($C$4:$N$4))*AF$2)*'AUS Mortality Projections'!T9</f>
        <v>12660.872953064903</v>
      </c>
      <c r="AG11" s="1">
        <f>(($N11/'AUS All Deaths'!$N11)+((('Organ Failure'!$N11/'AUS All Deaths'!$N11)-($C11/'AUS All Deaths'!$C11))/COUNT($C$4:$N$4))*AG$2)*'AUS Mortality Projections'!U9</f>
        <v>12667.547639285876</v>
      </c>
      <c r="AH11" s="6">
        <f>(($N11/'AUS All Deaths'!$N11)+((('Organ Failure'!$N11/'AUS All Deaths'!$N11)-($C11/'AUS All Deaths'!$C11))/COUNT($C$4:$N$4))*AH$2)*'AUS Mortality Projections'!V9</f>
        <v>12635.722582958224</v>
      </c>
    </row>
    <row r="12" spans="1:34" s="1" customFormat="1" x14ac:dyDescent="0.3">
      <c r="B12" s="13"/>
      <c r="AH12" s="6"/>
    </row>
    <row r="13" spans="1:34" s="1" customFormat="1" x14ac:dyDescent="0.3">
      <c r="B13" s="13" t="s">
        <v>28</v>
      </c>
      <c r="C13" s="9">
        <f>'AUS Observed PC Deaths'!C120</f>
        <v>523</v>
      </c>
      <c r="D13" s="9">
        <f>'AUS Observed PC Deaths'!D120</f>
        <v>519</v>
      </c>
      <c r="E13" s="9">
        <f>'AUS Observed PC Deaths'!E120</f>
        <v>538</v>
      </c>
      <c r="F13" s="9">
        <f>'AUS Observed PC Deaths'!F120</f>
        <v>560</v>
      </c>
      <c r="G13" s="9">
        <f>'AUS Observed PC Deaths'!G120</f>
        <v>542</v>
      </c>
      <c r="H13" s="9">
        <f>'AUS Observed PC Deaths'!H120</f>
        <v>490</v>
      </c>
      <c r="I13" s="9">
        <f>'AUS Observed PC Deaths'!I120</f>
        <v>499</v>
      </c>
      <c r="J13" s="9">
        <f>'AUS Observed PC Deaths'!J120</f>
        <v>472</v>
      </c>
      <c r="K13" s="9">
        <f>'AUS Observed PC Deaths'!K120</f>
        <v>467</v>
      </c>
      <c r="L13" s="9">
        <f>'AUS Observed PC Deaths'!L120</f>
        <v>502</v>
      </c>
      <c r="M13" s="9">
        <f>'AUS Observed PC Deaths'!M120</f>
        <v>491</v>
      </c>
      <c r="N13" s="9">
        <f>'AUS Observed PC Deaths'!N120</f>
        <v>556</v>
      </c>
      <c r="O13" s="1">
        <f>(($N13/'AUS All Deaths'!$N13)+((('Organ Failure'!$N13/'AUS All Deaths'!$N13)-($C13/'AUS All Deaths'!$C13))/COUNT($C$4:$N$4))*O$2)*'AUS Mortality Projections'!C11</f>
        <v>556.58115770268125</v>
      </c>
      <c r="P13" s="1">
        <f>(($N13/'AUS All Deaths'!$N13)+((('Organ Failure'!$N13/'AUS All Deaths'!$N13)-($C13/'AUS All Deaths'!$C13))/COUNT($C$4:$N$4))*P$2)*'AUS Mortality Projections'!D11</f>
        <v>561.08806142317803</v>
      </c>
      <c r="Q13" s="1">
        <f>(($N13/'AUS All Deaths'!$N13)+((('Organ Failure'!$N13/'AUS All Deaths'!$N13)-($C13/'AUS All Deaths'!$C13))/COUNT($C$4:$N$4))*Q$2)*'AUS Mortality Projections'!E11</f>
        <v>564.71951424632539</v>
      </c>
      <c r="R13" s="1">
        <f>(($N13/'AUS All Deaths'!$N13)+((('Organ Failure'!$N13/'AUS All Deaths'!$N13)-($C13/'AUS All Deaths'!$C13))/COUNT($C$4:$N$4))*R$2)*'AUS Mortality Projections'!F11</f>
        <v>562.78000228256224</v>
      </c>
      <c r="S13" s="1">
        <f>(($N13/'AUS All Deaths'!$N13)+((('Organ Failure'!$N13/'AUS All Deaths'!$N13)-($C13/'AUS All Deaths'!$C13))/COUNT($C$4:$N$4))*S$2)*'AUS Mortality Projections'!G11</f>
        <v>566.03419844678842</v>
      </c>
      <c r="T13" s="1">
        <f>(($N13/'AUS All Deaths'!$N13)+((('Organ Failure'!$N13/'AUS All Deaths'!$N13)-($C13/'AUS All Deaths'!$C13))/COUNT($C$4:$N$4))*T$2)*'AUS Mortality Projections'!H11</f>
        <v>568.01776956855394</v>
      </c>
      <c r="U13" s="1">
        <f>(($N13/'AUS All Deaths'!$N13)+((('Organ Failure'!$N13/'AUS All Deaths'!$N13)-($C13/'AUS All Deaths'!$C13))/COUNT($C$4:$N$4))*U$2)*'AUS Mortality Projections'!I11</f>
        <v>569.96608181209422</v>
      </c>
      <c r="V13" s="1">
        <f>(($N13/'AUS All Deaths'!$N13)+((('Organ Failure'!$N13/'AUS All Deaths'!$N13)-($C13/'AUS All Deaths'!$C13))/COUNT($C$4:$N$4))*V$2)*'AUS Mortality Projections'!J11</f>
        <v>571.50669747658253</v>
      </c>
      <c r="W13" s="1">
        <f>(($N13/'AUS All Deaths'!$N13)+((('Organ Failure'!$N13/'AUS All Deaths'!$N13)-($C13/'AUS All Deaths'!$C13))/COUNT($C$4:$N$4))*W$2)*'AUS Mortality Projections'!K11</f>
        <v>572.51271486043049</v>
      </c>
      <c r="X13" s="1">
        <f>(($N13/'AUS All Deaths'!$N13)+((('Organ Failure'!$N13/'AUS All Deaths'!$N13)-($C13/'AUS All Deaths'!$C13))/COUNT($C$4:$N$4))*X$2)*'AUS Mortality Projections'!L11</f>
        <v>575.26342671684199</v>
      </c>
      <c r="Y13" s="1">
        <f>(($N13/'AUS All Deaths'!$N13)+((('Organ Failure'!$N13/'AUS All Deaths'!$N13)-($C13/'AUS All Deaths'!$C13))/COUNT($C$4:$N$4))*Y$2)*'AUS Mortality Projections'!M11</f>
        <v>578.29967975489228</v>
      </c>
      <c r="Z13" s="1">
        <f>(($N13/'AUS All Deaths'!$N13)+((('Organ Failure'!$N13/'AUS All Deaths'!$N13)-($C13/'AUS All Deaths'!$C13))/COUNT($C$4:$N$4))*Z$2)*'AUS Mortality Projections'!N11</f>
        <v>580.91433781698106</v>
      </c>
      <c r="AA13" s="1">
        <f>(($N13/'AUS All Deaths'!$N13)+((('Organ Failure'!$N13/'AUS All Deaths'!$N13)-($C13/'AUS All Deaths'!$C13))/COUNT($C$4:$N$4))*AA$2)*'AUS Mortality Projections'!O11</f>
        <v>582.97652340533489</v>
      </c>
      <c r="AB13" s="1">
        <f>(($N13/'AUS All Deaths'!$N13)+((('Organ Failure'!$N13/'AUS All Deaths'!$N13)-($C13/'AUS All Deaths'!$C13))/COUNT($C$4:$N$4))*AB$2)*'AUS Mortality Projections'!P11</f>
        <v>585.20213967064933</v>
      </c>
      <c r="AC13" s="1">
        <f>(($N13/'AUS All Deaths'!$N13)+((('Organ Failure'!$N13/'AUS All Deaths'!$N13)-($C13/'AUS All Deaths'!$C13))/COUNT($C$4:$N$4))*AC$2)*'AUS Mortality Projections'!Q11</f>
        <v>588.44855629867743</v>
      </c>
      <c r="AD13" s="1">
        <f>(($N13/'AUS All Deaths'!$N13)+((('Organ Failure'!$N13/'AUS All Deaths'!$N13)-($C13/'AUS All Deaths'!$C13))/COUNT($C$4:$N$4))*AD$2)*'AUS Mortality Projections'!R11</f>
        <v>591.74148277482152</v>
      </c>
      <c r="AE13" s="1">
        <f>(($N13/'AUS All Deaths'!$N13)+((('Organ Failure'!$N13/'AUS All Deaths'!$N13)-($C13/'AUS All Deaths'!$C13))/COUNT($C$4:$N$4))*AE$2)*'AUS Mortality Projections'!S11</f>
        <v>594.87028784397933</v>
      </c>
      <c r="AF13" s="1">
        <f>(($N13/'AUS All Deaths'!$N13)+((('Organ Failure'!$N13/'AUS All Deaths'!$N13)-($C13/'AUS All Deaths'!$C13))/COUNT($C$4:$N$4))*AF$2)*'AUS Mortality Projections'!T11</f>
        <v>597.44542212615306</v>
      </c>
      <c r="AG13" s="1">
        <f>(($N13/'AUS All Deaths'!$N13)+((('Organ Failure'!$N13/'AUS All Deaths'!$N13)-($C13/'AUS All Deaths'!$C13))/COUNT($C$4:$N$4))*AG$2)*'AUS Mortality Projections'!U11</f>
        <v>600.75917561621793</v>
      </c>
      <c r="AH13" s="6">
        <f>(($N13/'AUS All Deaths'!$N13)+((('Organ Failure'!$N13/'AUS All Deaths'!$N13)-($C13/'AUS All Deaths'!$C13))/COUNT($C$4:$N$4))*AH$2)*'AUS Mortality Projections'!V11</f>
        <v>604.80023402340726</v>
      </c>
    </row>
    <row r="14" spans="1:34" s="1" customFormat="1" x14ac:dyDescent="0.3">
      <c r="B14" s="13" t="s">
        <v>29</v>
      </c>
      <c r="C14" s="9">
        <f>'AUS Observed PC Deaths'!C121</f>
        <v>3387</v>
      </c>
      <c r="D14" s="9">
        <f>'AUS Observed PC Deaths'!D121</f>
        <v>3169</v>
      </c>
      <c r="E14" s="9">
        <f>'AUS Observed PC Deaths'!E121</f>
        <v>3269</v>
      </c>
      <c r="F14" s="9">
        <f>'AUS Observed PC Deaths'!F121</f>
        <v>3390</v>
      </c>
      <c r="G14" s="9">
        <f>'AUS Observed PC Deaths'!G121</f>
        <v>3408</v>
      </c>
      <c r="H14" s="9">
        <f>'AUS Observed PC Deaths'!H121</f>
        <v>3300</v>
      </c>
      <c r="I14" s="9">
        <f>'AUS Observed PC Deaths'!I121</f>
        <v>3437</v>
      </c>
      <c r="J14" s="9">
        <f>'AUS Observed PC Deaths'!J121</f>
        <v>3356</v>
      </c>
      <c r="K14" s="9">
        <f>'AUS Observed PC Deaths'!K121</f>
        <v>3486</v>
      </c>
      <c r="L14" s="9">
        <f>'AUS Observed PC Deaths'!L121</f>
        <v>3393</v>
      </c>
      <c r="M14" s="9">
        <f>'AUS Observed PC Deaths'!M121</f>
        <v>3448</v>
      </c>
      <c r="N14" s="9">
        <f>'AUS Observed PC Deaths'!N121</f>
        <v>3713</v>
      </c>
      <c r="O14" s="1">
        <f>(($N14/'AUS All Deaths'!$N14)+((('Organ Failure'!$N14/'AUS All Deaths'!$N14)-($C14/'AUS All Deaths'!$C14))/COUNT($C$4:$N$4))*O$2)*'AUS Mortality Projections'!C12</f>
        <v>3653.63989804726</v>
      </c>
      <c r="P14" s="1">
        <f>(($N14/'AUS All Deaths'!$N14)+((('Organ Failure'!$N14/'AUS All Deaths'!$N14)-($C14/'AUS All Deaths'!$C14))/COUNT($C$4:$N$4))*P$2)*'AUS Mortality Projections'!D12</f>
        <v>3645.568964465213</v>
      </c>
      <c r="Q14" s="1">
        <f>(($N14/'AUS All Deaths'!$N14)+((('Organ Failure'!$N14/'AUS All Deaths'!$N14)-($C14/'AUS All Deaths'!$C14))/COUNT($C$4:$N$4))*Q$2)*'AUS Mortality Projections'!E12</f>
        <v>3632.3979828890901</v>
      </c>
      <c r="R14" s="1">
        <f>(($N14/'AUS All Deaths'!$N14)+((('Organ Failure'!$N14/'AUS All Deaths'!$N14)-($C14/'AUS All Deaths'!$C14))/COUNT($C$4:$N$4))*R$2)*'AUS Mortality Projections'!F12</f>
        <v>3586.875804755015</v>
      </c>
      <c r="S14" s="1">
        <f>(($N14/'AUS All Deaths'!$N14)+((('Organ Failure'!$N14/'AUS All Deaths'!$N14)-($C14/'AUS All Deaths'!$C14))/COUNT($C$4:$N$4))*S$2)*'AUS Mortality Projections'!G12</f>
        <v>3581.4807062846685</v>
      </c>
      <c r="T14" s="1">
        <f>(($N14/'AUS All Deaths'!$N14)+((('Organ Failure'!$N14/'AUS All Deaths'!$N14)-($C14/'AUS All Deaths'!$C14))/COUNT($C$4:$N$4))*T$2)*'AUS Mortality Projections'!H12</f>
        <v>3576.7474235170284</v>
      </c>
      <c r="U14" s="1">
        <f>(($N14/'AUS All Deaths'!$N14)+((('Organ Failure'!$N14/'AUS All Deaths'!$N14)-($C14/'AUS All Deaths'!$C14))/COUNT($C$4:$N$4))*U$2)*'AUS Mortality Projections'!I12</f>
        <v>3577.4408145940374</v>
      </c>
      <c r="V14" s="1">
        <f>(($N14/'AUS All Deaths'!$N14)+((('Organ Failure'!$N14/'AUS All Deaths'!$N14)-($C14/'AUS All Deaths'!$C14))/COUNT($C$4:$N$4))*V$2)*'AUS Mortality Projections'!J12</f>
        <v>3589.0917779229885</v>
      </c>
      <c r="W14" s="1">
        <f>(($N14/'AUS All Deaths'!$N14)+((('Organ Failure'!$N14/'AUS All Deaths'!$N14)-($C14/'AUS All Deaths'!$C14))/COUNT($C$4:$N$4))*W$2)*'AUS Mortality Projections'!K12</f>
        <v>3608.8221790236112</v>
      </c>
      <c r="X14" s="1">
        <f>(($N14/'AUS All Deaths'!$N14)+((('Organ Failure'!$N14/'AUS All Deaths'!$N14)-($C14/'AUS All Deaths'!$C14))/COUNT($C$4:$N$4))*X$2)*'AUS Mortality Projections'!L12</f>
        <v>3640.4512447311517</v>
      </c>
      <c r="Y14" s="1">
        <f>(($N14/'AUS All Deaths'!$N14)+((('Organ Failure'!$N14/'AUS All Deaths'!$N14)-($C14/'AUS All Deaths'!$C14))/COUNT($C$4:$N$4))*Y$2)*'AUS Mortality Projections'!M12</f>
        <v>3671.5676109888227</v>
      </c>
      <c r="Z14" s="1">
        <f>(($N14/'AUS All Deaths'!$N14)+((('Organ Failure'!$N14/'AUS All Deaths'!$N14)-($C14/'AUS All Deaths'!$C14))/COUNT($C$4:$N$4))*Z$2)*'AUS Mortality Projections'!N12</f>
        <v>3695.876668027724</v>
      </c>
      <c r="AA14" s="1">
        <f>(($N14/'AUS All Deaths'!$N14)+((('Organ Failure'!$N14/'AUS All Deaths'!$N14)-($C14/'AUS All Deaths'!$C14))/COUNT($C$4:$N$4))*AA$2)*'AUS Mortality Projections'!O12</f>
        <v>3720.3968233467581</v>
      </c>
      <c r="AB14" s="1">
        <f>(($N14/'AUS All Deaths'!$N14)+((('Organ Failure'!$N14/'AUS All Deaths'!$N14)-($C14/'AUS All Deaths'!$C14))/COUNT($C$4:$N$4))*AB$2)*'AUS Mortality Projections'!P12</f>
        <v>3726.4122761836675</v>
      </c>
      <c r="AC14" s="1">
        <f>(($N14/'AUS All Deaths'!$N14)+((('Organ Failure'!$N14/'AUS All Deaths'!$N14)-($C14/'AUS All Deaths'!$C14))/COUNT($C$4:$N$4))*AC$2)*'AUS Mortality Projections'!Q12</f>
        <v>3737.419990288975</v>
      </c>
      <c r="AD14" s="1">
        <f>(($N14/'AUS All Deaths'!$N14)+((('Organ Failure'!$N14/'AUS All Deaths'!$N14)-($C14/'AUS All Deaths'!$C14))/COUNT($C$4:$N$4))*AD$2)*'AUS Mortality Projections'!R12</f>
        <v>3763.2777395110475</v>
      </c>
      <c r="AE14" s="1">
        <f>(($N14/'AUS All Deaths'!$N14)+((('Organ Failure'!$N14/'AUS All Deaths'!$N14)-($C14/'AUS All Deaths'!$C14))/COUNT($C$4:$N$4))*AE$2)*'AUS Mortality Projections'!S12</f>
        <v>3800.860361459469</v>
      </c>
      <c r="AF14" s="1">
        <f>(($N14/'AUS All Deaths'!$N14)+((('Organ Failure'!$N14/'AUS All Deaths'!$N14)-($C14/'AUS All Deaths'!$C14))/COUNT($C$4:$N$4))*AF$2)*'AUS Mortality Projections'!T12</f>
        <v>3846.9194404770019</v>
      </c>
      <c r="AG14" s="1">
        <f>(($N14/'AUS All Deaths'!$N14)+((('Organ Failure'!$N14/'AUS All Deaths'!$N14)-($C14/'AUS All Deaths'!$C14))/COUNT($C$4:$N$4))*AG$2)*'AUS Mortality Projections'!U12</f>
        <v>3898.1224417393037</v>
      </c>
      <c r="AH14" s="6">
        <f>(($N14/'AUS All Deaths'!$N14)+((('Organ Failure'!$N14/'AUS All Deaths'!$N14)-($C14/'AUS All Deaths'!$C14))/COUNT($C$4:$N$4))*AH$2)*'AUS Mortality Projections'!V12</f>
        <v>3954.4381735473876</v>
      </c>
    </row>
    <row r="15" spans="1:34" s="1" customFormat="1" x14ac:dyDescent="0.3">
      <c r="B15" s="13" t="s">
        <v>30</v>
      </c>
      <c r="C15" s="9">
        <f>'AUS Observed PC Deaths'!C122</f>
        <v>3536</v>
      </c>
      <c r="D15" s="9">
        <f>'AUS Observed PC Deaths'!D122</f>
        <v>3443</v>
      </c>
      <c r="E15" s="9">
        <f>'AUS Observed PC Deaths'!E122</f>
        <v>3787</v>
      </c>
      <c r="F15" s="9">
        <f>'AUS Observed PC Deaths'!F122</f>
        <v>3840</v>
      </c>
      <c r="G15" s="9">
        <f>'AUS Observed PC Deaths'!G122</f>
        <v>3900</v>
      </c>
      <c r="H15" s="9">
        <f>'AUS Observed PC Deaths'!H122</f>
        <v>3920</v>
      </c>
      <c r="I15" s="9">
        <f>'AUS Observed PC Deaths'!I122</f>
        <v>4016</v>
      </c>
      <c r="J15" s="9">
        <f>'AUS Observed PC Deaths'!J122</f>
        <v>3991</v>
      </c>
      <c r="K15" s="9">
        <f>'AUS Observed PC Deaths'!K122</f>
        <v>4055</v>
      </c>
      <c r="L15" s="9">
        <f>'AUS Observed PC Deaths'!L122</f>
        <v>3955</v>
      </c>
      <c r="M15" s="9">
        <f>'AUS Observed PC Deaths'!M122</f>
        <v>4056</v>
      </c>
      <c r="N15" s="9">
        <f>'AUS Observed PC Deaths'!N122</f>
        <v>4383</v>
      </c>
      <c r="O15" s="1">
        <f>(($N15/'AUS All Deaths'!$N15)+((('Organ Failure'!$N15/'AUS All Deaths'!$N15)-($C15/'AUS All Deaths'!$C15))/COUNT($C$4:$N$4))*O$2)*'AUS Mortality Projections'!C13</f>
        <v>4193.0005773832772</v>
      </c>
      <c r="P15" s="1">
        <f>(($N15/'AUS All Deaths'!$N15)+((('Organ Failure'!$N15/'AUS All Deaths'!$N15)-($C15/'AUS All Deaths'!$C15))/COUNT($C$4:$N$4))*P$2)*'AUS Mortality Projections'!D13</f>
        <v>4210.1779426057756</v>
      </c>
      <c r="Q15" s="1">
        <f>(($N15/'AUS All Deaths'!$N15)+((('Organ Failure'!$N15/'AUS All Deaths'!$N15)-($C15/'AUS All Deaths'!$C15))/COUNT($C$4:$N$4))*Q$2)*'AUS Mortality Projections'!E13</f>
        <v>4224.6088328126943</v>
      </c>
      <c r="R15" s="1">
        <f>(($N15/'AUS All Deaths'!$N15)+((('Organ Failure'!$N15/'AUS All Deaths'!$N15)-($C15/'AUS All Deaths'!$C15))/COUNT($C$4:$N$4))*R$2)*'AUS Mortality Projections'!F13</f>
        <v>4220.8686473883899</v>
      </c>
      <c r="S15" s="1">
        <f>(($N15/'AUS All Deaths'!$N15)+((('Organ Failure'!$N15/'AUS All Deaths'!$N15)-($C15/'AUS All Deaths'!$C15))/COUNT($C$4:$N$4))*S$2)*'AUS Mortality Projections'!G13</f>
        <v>4271.0843090279432</v>
      </c>
      <c r="T15" s="1">
        <f>(($N15/'AUS All Deaths'!$N15)+((('Organ Failure'!$N15/'AUS All Deaths'!$N15)-($C15/'AUS All Deaths'!$C15))/COUNT($C$4:$N$4))*T$2)*'AUS Mortality Projections'!H13</f>
        <v>4315.1989403331299</v>
      </c>
      <c r="U15" s="1">
        <f>(($N15/'AUS All Deaths'!$N15)+((('Organ Failure'!$N15/'AUS All Deaths'!$N15)-($C15/'AUS All Deaths'!$C15))/COUNT($C$4:$N$4))*U$2)*'AUS Mortality Projections'!I13</f>
        <v>4358.4832896044118</v>
      </c>
      <c r="V15" s="1">
        <f>(($N15/'AUS All Deaths'!$N15)+((('Organ Failure'!$N15/'AUS All Deaths'!$N15)-($C15/'AUS All Deaths'!$C15))/COUNT($C$4:$N$4))*V$2)*'AUS Mortality Projections'!J13</f>
        <v>4383.4138133832666</v>
      </c>
      <c r="W15" s="1">
        <f>(($N15/'AUS All Deaths'!$N15)+((('Organ Failure'!$N15/'AUS All Deaths'!$N15)-($C15/'AUS All Deaths'!$C15))/COUNT($C$4:$N$4))*W$2)*'AUS Mortality Projections'!K13</f>
        <v>4387.391948579947</v>
      </c>
      <c r="X15" s="1">
        <f>(($N15/'AUS All Deaths'!$N15)+((('Organ Failure'!$N15/'AUS All Deaths'!$N15)-($C15/'AUS All Deaths'!$C15))/COUNT($C$4:$N$4))*X$2)*'AUS Mortality Projections'!L13</f>
        <v>4397.7674401954873</v>
      </c>
      <c r="Y15" s="1">
        <f>(($N15/'AUS All Deaths'!$N15)+((('Organ Failure'!$N15/'AUS All Deaths'!$N15)-($C15/'AUS All Deaths'!$C15))/COUNT($C$4:$N$4))*Y$2)*'AUS Mortality Projections'!M13</f>
        <v>4402.653153215816</v>
      </c>
      <c r="Z15" s="1">
        <f>(($N15/'AUS All Deaths'!$N15)+((('Organ Failure'!$N15/'AUS All Deaths'!$N15)-($C15/'AUS All Deaths'!$C15))/COUNT($C$4:$N$4))*Z$2)*'AUS Mortality Projections'!N13</f>
        <v>4403.0270084096574</v>
      </c>
      <c r="AA15" s="1">
        <f>(($N15/'AUS All Deaths'!$N15)+((('Organ Failure'!$N15/'AUS All Deaths'!$N15)-($C15/'AUS All Deaths'!$C15))/COUNT($C$4:$N$4))*AA$2)*'AUS Mortality Projections'!O13</f>
        <v>4399.5633906526527</v>
      </c>
      <c r="AB15" s="1">
        <f>(($N15/'AUS All Deaths'!$N15)+((('Organ Failure'!$N15/'AUS All Deaths'!$N15)-($C15/'AUS All Deaths'!$C15))/COUNT($C$4:$N$4))*AB$2)*'AUS Mortality Projections'!P13</f>
        <v>4395.4105362964056</v>
      </c>
      <c r="AC15" s="1">
        <f>(($N15/'AUS All Deaths'!$N15)+((('Organ Failure'!$N15/'AUS All Deaths'!$N15)-($C15/'AUS All Deaths'!$C15))/COUNT($C$4:$N$4))*AC$2)*'AUS Mortality Projections'!Q13</f>
        <v>4385.7345247129797</v>
      </c>
      <c r="AD15" s="1">
        <f>(($N15/'AUS All Deaths'!$N15)+((('Organ Failure'!$N15/'AUS All Deaths'!$N15)-($C15/'AUS All Deaths'!$C15))/COUNT($C$4:$N$4))*AD$2)*'AUS Mortality Projections'!R13</f>
        <v>4364.5813288805857</v>
      </c>
      <c r="AE15" s="1">
        <f>(($N15/'AUS All Deaths'!$N15)+((('Organ Failure'!$N15/'AUS All Deaths'!$N15)-($C15/'AUS All Deaths'!$C15))/COUNT($C$4:$N$4))*AE$2)*'AUS Mortality Projections'!S13</f>
        <v>4345.3846420829241</v>
      </c>
      <c r="AF15" s="1">
        <f>(($N15/'AUS All Deaths'!$N15)+((('Organ Failure'!$N15/'AUS All Deaths'!$N15)-($C15/'AUS All Deaths'!$C15))/COUNT($C$4:$N$4))*AF$2)*'AUS Mortality Projections'!T13</f>
        <v>4336.4668182176074</v>
      </c>
      <c r="AG15" s="1">
        <f>(($N15/'AUS All Deaths'!$N15)+((('Organ Failure'!$N15/'AUS All Deaths'!$N15)-($C15/'AUS All Deaths'!$C15))/COUNT($C$4:$N$4))*AG$2)*'AUS Mortality Projections'!U13</f>
        <v>4333.9352639759672</v>
      </c>
      <c r="AH15" s="6">
        <f>(($N15/'AUS All Deaths'!$N15)+((('Organ Failure'!$N15/'AUS All Deaths'!$N15)-($C15/'AUS All Deaths'!$C15))/COUNT($C$4:$N$4))*AH$2)*'AUS Mortality Projections'!V13</f>
        <v>4327.993029422888</v>
      </c>
    </row>
    <row r="16" spans="1:34" s="1" customFormat="1" x14ac:dyDescent="0.3">
      <c r="B16" s="13" t="s">
        <v>31</v>
      </c>
      <c r="C16" s="9">
        <f>'AUS Observed PC Deaths'!C123</f>
        <v>6662</v>
      </c>
      <c r="D16" s="9">
        <f>'AUS Observed PC Deaths'!D123</f>
        <v>6380</v>
      </c>
      <c r="E16" s="9">
        <f>'AUS Observed PC Deaths'!E123</f>
        <v>6190</v>
      </c>
      <c r="F16" s="9">
        <f>'AUS Observed PC Deaths'!F123</f>
        <v>6462</v>
      </c>
      <c r="G16" s="9">
        <f>'AUS Observed PC Deaths'!G123</f>
        <v>6352</v>
      </c>
      <c r="H16" s="9">
        <f>'AUS Observed PC Deaths'!H123</f>
        <v>6146</v>
      </c>
      <c r="I16" s="9">
        <f>'AUS Observed PC Deaths'!I123</f>
        <v>6267</v>
      </c>
      <c r="J16" s="9">
        <f>'AUS Observed PC Deaths'!J123</f>
        <v>5957</v>
      </c>
      <c r="K16" s="9">
        <f>'AUS Observed PC Deaths'!K123</f>
        <v>6227</v>
      </c>
      <c r="L16" s="9">
        <f>'AUS Observed PC Deaths'!L123</f>
        <v>5835</v>
      </c>
      <c r="M16" s="9">
        <f>'AUS Observed PC Deaths'!M123</f>
        <v>6232</v>
      </c>
      <c r="N16" s="9">
        <f>'AUS Observed PC Deaths'!N123</f>
        <v>6958</v>
      </c>
      <c r="O16" s="1">
        <f>(($N16/'AUS All Deaths'!$N16)+((('Organ Failure'!$N16/'AUS All Deaths'!$N16)-($C16/'AUS All Deaths'!$C16))/COUNT($C$4:$N$4))*O$2)*'AUS Mortality Projections'!C14</f>
        <v>6646.2623920586702</v>
      </c>
      <c r="P16" s="1">
        <f>(($N16/'AUS All Deaths'!$N16)+((('Organ Failure'!$N16/'AUS All Deaths'!$N16)-($C16/'AUS All Deaths'!$C16))/COUNT($C$4:$N$4))*P$2)*'AUS Mortality Projections'!D14</f>
        <v>6760.5441822621615</v>
      </c>
      <c r="Q16" s="1">
        <f>(($N16/'AUS All Deaths'!$N16)+((('Organ Failure'!$N16/'AUS All Deaths'!$N16)-($C16/'AUS All Deaths'!$C16))/COUNT($C$4:$N$4))*Q$2)*'AUS Mortality Projections'!E14</f>
        <v>6860.2606309318671</v>
      </c>
      <c r="R16" s="1">
        <f>(($N16/'AUS All Deaths'!$N16)+((('Organ Failure'!$N16/'AUS All Deaths'!$N16)-($C16/'AUS All Deaths'!$C16))/COUNT($C$4:$N$4))*R$2)*'AUS Mortality Projections'!F14</f>
        <v>6913.9046476702033</v>
      </c>
      <c r="S16" s="1">
        <f>(($N16/'AUS All Deaths'!$N16)+((('Organ Failure'!$N16/'AUS All Deaths'!$N16)-($C16/'AUS All Deaths'!$C16))/COUNT($C$4:$N$4))*S$2)*'AUS Mortality Projections'!G14</f>
        <v>7003.8024354704985</v>
      </c>
      <c r="T16" s="1">
        <f>(($N16/'AUS All Deaths'!$N16)+((('Organ Failure'!$N16/'AUS All Deaths'!$N16)-($C16/'AUS All Deaths'!$C16))/COUNT($C$4:$N$4))*T$2)*'AUS Mortality Projections'!H14</f>
        <v>7111.6835648855367</v>
      </c>
      <c r="U16" s="1">
        <f>(($N16/'AUS All Deaths'!$N16)+((('Organ Failure'!$N16/'AUS All Deaths'!$N16)-($C16/'AUS All Deaths'!$C16))/COUNT($C$4:$N$4))*U$2)*'AUS Mortality Projections'!I14</f>
        <v>7147.5357067557652</v>
      </c>
      <c r="V16" s="1">
        <f>(($N16/'AUS All Deaths'!$N16)+((('Organ Failure'!$N16/'AUS All Deaths'!$N16)-($C16/'AUS All Deaths'!$C16))/COUNT($C$4:$N$4))*V$2)*'AUS Mortality Projections'!J14</f>
        <v>7160.4643794612839</v>
      </c>
      <c r="W16" s="1">
        <f>(($N16/'AUS All Deaths'!$N16)+((('Organ Failure'!$N16/'AUS All Deaths'!$N16)-($C16/'AUS All Deaths'!$C16))/COUNT($C$4:$N$4))*W$2)*'AUS Mortality Projections'!K14</f>
        <v>7157.6070373735993</v>
      </c>
      <c r="X16" s="1">
        <f>(($N16/'AUS All Deaths'!$N16)+((('Organ Failure'!$N16/'AUS All Deaths'!$N16)-($C16/'AUS All Deaths'!$C16))/COUNT($C$4:$N$4))*X$2)*'AUS Mortality Projections'!L14</f>
        <v>7030.3579146189559</v>
      </c>
      <c r="Y16" s="1">
        <f>(($N16/'AUS All Deaths'!$N16)+((('Organ Failure'!$N16/'AUS All Deaths'!$N16)-($C16/'AUS All Deaths'!$C16))/COUNT($C$4:$N$4))*Y$2)*'AUS Mortality Projections'!M14</f>
        <v>6949.1181200135925</v>
      </c>
      <c r="Z16" s="1">
        <f>(($N16/'AUS All Deaths'!$N16)+((('Organ Failure'!$N16/'AUS All Deaths'!$N16)-($C16/'AUS All Deaths'!$C16))/COUNT($C$4:$N$4))*Z$2)*'AUS Mortality Projections'!N14</f>
        <v>6900.389237306892</v>
      </c>
      <c r="AA16" s="1">
        <f>(($N16/'AUS All Deaths'!$N16)+((('Organ Failure'!$N16/'AUS All Deaths'!$N16)-($C16/'AUS All Deaths'!$C16))/COUNT($C$4:$N$4))*AA$2)*'AUS Mortality Projections'!O14</f>
        <v>6845.8494229736516</v>
      </c>
      <c r="AB16" s="1">
        <f>(($N16/'AUS All Deaths'!$N16)+((('Organ Failure'!$N16/'AUS All Deaths'!$N16)-($C16/'AUS All Deaths'!$C16))/COUNT($C$4:$N$4))*AB$2)*'AUS Mortality Projections'!P14</f>
        <v>6804.4604087354446</v>
      </c>
      <c r="AC16" s="1">
        <f>(($N16/'AUS All Deaths'!$N16)+((('Organ Failure'!$N16/'AUS All Deaths'!$N16)-($C16/'AUS All Deaths'!$C16))/COUNT($C$4:$N$4))*AC$2)*'AUS Mortality Projections'!Q14</f>
        <v>6771.3750963657185</v>
      </c>
      <c r="AD16" s="1">
        <f>(($N16/'AUS All Deaths'!$N16)+((('Organ Failure'!$N16/'AUS All Deaths'!$N16)-($C16/'AUS All Deaths'!$C16))/COUNT($C$4:$N$4))*AD$2)*'AUS Mortality Projections'!R14</f>
        <v>6725.3809963205567</v>
      </c>
      <c r="AE16" s="1">
        <f>(($N16/'AUS All Deaths'!$N16)+((('Organ Failure'!$N16/'AUS All Deaths'!$N16)-($C16/'AUS All Deaths'!$C16))/COUNT($C$4:$N$4))*AE$2)*'AUS Mortality Projections'!S14</f>
        <v>6675.0452120881728</v>
      </c>
      <c r="AF16" s="1">
        <f>(($N16/'AUS All Deaths'!$N16)+((('Organ Failure'!$N16/'AUS All Deaths'!$N16)-($C16/'AUS All Deaths'!$C16))/COUNT($C$4:$N$4))*AF$2)*'AUS Mortality Projections'!T14</f>
        <v>6591.8999986277831</v>
      </c>
      <c r="AG16" s="1">
        <f>(($N16/'AUS All Deaths'!$N16)+((('Organ Failure'!$N16/'AUS All Deaths'!$N16)-($C16/'AUS All Deaths'!$C16))/COUNT($C$4:$N$4))*AG$2)*'AUS Mortality Projections'!U14</f>
        <v>6475.4015009744244</v>
      </c>
      <c r="AH16" s="6">
        <f>(($N16/'AUS All Deaths'!$N16)+((('Organ Failure'!$N16/'AUS All Deaths'!$N16)-($C16/'AUS All Deaths'!$C16))/COUNT($C$4:$N$4))*AH$2)*'AUS Mortality Projections'!V14</f>
        <v>6345.7895800613223</v>
      </c>
    </row>
    <row r="17" spans="2:34" s="1" customFormat="1" x14ac:dyDescent="0.3">
      <c r="B17" s="13" t="s">
        <v>32</v>
      </c>
      <c r="C17" s="9">
        <f>'AUS Observed PC Deaths'!C124</f>
        <v>7552</v>
      </c>
      <c r="D17" s="9">
        <f>'AUS Observed PC Deaths'!D124</f>
        <v>7564</v>
      </c>
      <c r="E17" s="9">
        <f>'AUS Observed PC Deaths'!E124</f>
        <v>7764</v>
      </c>
      <c r="F17" s="9">
        <f>'AUS Observed PC Deaths'!F124</f>
        <v>8098</v>
      </c>
      <c r="G17" s="9">
        <f>'AUS Observed PC Deaths'!G124</f>
        <v>8516</v>
      </c>
      <c r="H17" s="9">
        <f>'AUS Observed PC Deaths'!H124</f>
        <v>8807</v>
      </c>
      <c r="I17" s="9">
        <f>'AUS Observed PC Deaths'!I124</f>
        <v>8612</v>
      </c>
      <c r="J17" s="9">
        <f>'AUS Observed PC Deaths'!J124</f>
        <v>8257</v>
      </c>
      <c r="K17" s="9">
        <f>'AUS Observed PC Deaths'!K124</f>
        <v>8365</v>
      </c>
      <c r="L17" s="9">
        <f>'AUS Observed PC Deaths'!L124</f>
        <v>7898</v>
      </c>
      <c r="M17" s="9">
        <f>'AUS Observed PC Deaths'!M124</f>
        <v>8656</v>
      </c>
      <c r="N17" s="9">
        <f>'AUS Observed PC Deaths'!N124</f>
        <v>9173</v>
      </c>
      <c r="O17" s="1">
        <f>(($N17/'AUS All Deaths'!$N17)+((('Organ Failure'!$N17/'AUS All Deaths'!$N17)-($C17/'AUS All Deaths'!$C17))/COUNT($C$4:$N$4))*O$2)*'AUS Mortality Projections'!C15</f>
        <v>8091.3983120332832</v>
      </c>
      <c r="P17" s="1">
        <f>(($N17/'AUS All Deaths'!$N17)+((('Organ Failure'!$N17/'AUS All Deaths'!$N17)-($C17/'AUS All Deaths'!$C17))/COUNT($C$4:$N$4))*P$2)*'AUS Mortality Projections'!D15</f>
        <v>8137.7994652125772</v>
      </c>
      <c r="Q17" s="1">
        <f>(($N17/'AUS All Deaths'!$N17)+((('Organ Failure'!$N17/'AUS All Deaths'!$N17)-($C17/'AUS All Deaths'!$C17))/COUNT($C$4:$N$4))*Q$2)*'AUS Mortality Projections'!E15</f>
        <v>8190.4673420384424</v>
      </c>
      <c r="R17" s="1">
        <f>(($N17/'AUS All Deaths'!$N17)+((('Organ Failure'!$N17/'AUS All Deaths'!$N17)-($C17/'AUS All Deaths'!$C17))/COUNT($C$4:$N$4))*R$2)*'AUS Mortality Projections'!F15</f>
        <v>8191.7484102675971</v>
      </c>
      <c r="S17" s="1">
        <f>(($N17/'AUS All Deaths'!$N17)+((('Organ Failure'!$N17/'AUS All Deaths'!$N17)-($C17/'AUS All Deaths'!$C17))/COUNT($C$4:$N$4))*S$2)*'AUS Mortality Projections'!G15</f>
        <v>8317.954430177957</v>
      </c>
      <c r="T17" s="1">
        <f>(($N17/'AUS All Deaths'!$N17)+((('Organ Failure'!$N17/'AUS All Deaths'!$N17)-($C17/'AUS All Deaths'!$C17))/COUNT($C$4:$N$4))*T$2)*'AUS Mortality Projections'!H15</f>
        <v>8413.5273003439816</v>
      </c>
      <c r="U17" s="1">
        <f>(($N17/'AUS All Deaths'!$N17)+((('Organ Failure'!$N17/'AUS All Deaths'!$N17)-($C17/'AUS All Deaths'!$C17))/COUNT($C$4:$N$4))*U$2)*'AUS Mortality Projections'!I15</f>
        <v>8564.1667319286262</v>
      </c>
      <c r="V17" s="1">
        <f>(($N17/'AUS All Deaths'!$N17)+((('Organ Failure'!$N17/'AUS All Deaths'!$N17)-($C17/'AUS All Deaths'!$C17))/COUNT($C$4:$N$4))*V$2)*'AUS Mortality Projections'!J15</f>
        <v>8725.3465848323285</v>
      </c>
      <c r="W17" s="1">
        <f>(($N17/'AUS All Deaths'!$N17)+((('Organ Failure'!$N17/'AUS All Deaths'!$N17)-($C17/'AUS All Deaths'!$C17))/COUNT($C$4:$N$4))*W$2)*'AUS Mortality Projections'!K15</f>
        <v>8891.1713688494656</v>
      </c>
      <c r="X17" s="1">
        <f>(($N17/'AUS All Deaths'!$N17)+((('Organ Failure'!$N17/'AUS All Deaths'!$N17)-($C17/'AUS All Deaths'!$C17))/COUNT($C$4:$N$4))*X$2)*'AUS Mortality Projections'!L15</f>
        <v>9209.0611318665651</v>
      </c>
      <c r="Y17" s="1">
        <f>(($N17/'AUS All Deaths'!$N17)+((('Organ Failure'!$N17/'AUS All Deaths'!$N17)-($C17/'AUS All Deaths'!$C17))/COUNT($C$4:$N$4))*Y$2)*'AUS Mortality Projections'!M15</f>
        <v>9444.3568510077348</v>
      </c>
      <c r="Z17" s="1">
        <f>(($N17/'AUS All Deaths'!$N17)+((('Organ Failure'!$N17/'AUS All Deaths'!$N17)-($C17/'AUS All Deaths'!$C17))/COUNT($C$4:$N$4))*Z$2)*'AUS Mortality Projections'!N15</f>
        <v>9619.9056714632989</v>
      </c>
      <c r="AA17" s="1">
        <f>(($N17/'AUS All Deaths'!$N17)+((('Organ Failure'!$N17/'AUS All Deaths'!$N17)-($C17/'AUS All Deaths'!$C17))/COUNT($C$4:$N$4))*AA$2)*'AUS Mortality Projections'!O15</f>
        <v>9755.8664267356198</v>
      </c>
      <c r="AB17" s="1">
        <f>(($N17/'AUS All Deaths'!$N17)+((('Organ Failure'!$N17/'AUS All Deaths'!$N17)-($C17/'AUS All Deaths'!$C17))/COUNT($C$4:$N$4))*AB$2)*'AUS Mortality Projections'!P15</f>
        <v>9841.3908957413823</v>
      </c>
      <c r="AC17" s="1">
        <f>(($N17/'AUS All Deaths'!$N17)+((('Organ Failure'!$N17/'AUS All Deaths'!$N17)-($C17/'AUS All Deaths'!$C17))/COUNT($C$4:$N$4))*AC$2)*'AUS Mortality Projections'!Q15</f>
        <v>9894.5226672582248</v>
      </c>
      <c r="AD17" s="1">
        <f>(($N17/'AUS All Deaths'!$N17)+((('Organ Failure'!$N17/'AUS All Deaths'!$N17)-($C17/'AUS All Deaths'!$C17))/COUNT($C$4:$N$4))*AD$2)*'AUS Mortality Projections'!R15</f>
        <v>9904.9925805129933</v>
      </c>
      <c r="AE17" s="1">
        <f>(($N17/'AUS All Deaths'!$N17)+((('Organ Failure'!$N17/'AUS All Deaths'!$N17)-($C17/'AUS All Deaths'!$C17))/COUNT($C$4:$N$4))*AE$2)*'AUS Mortality Projections'!S15</f>
        <v>9852.8100858830694</v>
      </c>
      <c r="AF17" s="1">
        <f>(($N17/'AUS All Deaths'!$N17)+((('Organ Failure'!$N17/'AUS All Deaths'!$N17)-($C17/'AUS All Deaths'!$C17))/COUNT($C$4:$N$4))*AF$2)*'AUS Mortality Projections'!T15</f>
        <v>9766.8132582594008</v>
      </c>
      <c r="AG17" s="1">
        <f>(($N17/'AUS All Deaths'!$N17)+((('Organ Failure'!$N17/'AUS All Deaths'!$N17)-($C17/'AUS All Deaths'!$C17))/COUNT($C$4:$N$4))*AG$2)*'AUS Mortality Projections'!U15</f>
        <v>9656.7822629848961</v>
      </c>
      <c r="AH17" s="6">
        <f>(($N17/'AUS All Deaths'!$N17)+((('Organ Failure'!$N17/'AUS All Deaths'!$N17)-($C17/'AUS All Deaths'!$C17))/COUNT($C$4:$N$4))*AH$2)*'AUS Mortality Projections'!V15</f>
        <v>9503.4108659006943</v>
      </c>
    </row>
    <row r="18" spans="2:34" x14ac:dyDescent="0.3">
      <c r="B18" s="13"/>
      <c r="AH18" s="14"/>
    </row>
    <row r="19" spans="2:34" x14ac:dyDescent="0.3">
      <c r="B19" s="19" t="s">
        <v>208</v>
      </c>
      <c r="C19" s="1">
        <f t="shared" ref="C19:AH19" si="0">SUM(C$7:C$11,C$13:C$17)</f>
        <v>42000</v>
      </c>
      <c r="D19" s="1">
        <f t="shared" si="0"/>
        <v>41128</v>
      </c>
      <c r="E19" s="1">
        <f t="shared" si="0"/>
        <v>41425</v>
      </c>
      <c r="F19" s="1">
        <f t="shared" si="0"/>
        <v>43312</v>
      </c>
      <c r="G19" s="1">
        <f t="shared" si="0"/>
        <v>44130</v>
      </c>
      <c r="H19" s="1">
        <f t="shared" si="0"/>
        <v>43200</v>
      </c>
      <c r="I19" s="1">
        <f t="shared" si="0"/>
        <v>43814</v>
      </c>
      <c r="J19" s="1">
        <f t="shared" si="0"/>
        <v>41695</v>
      </c>
      <c r="K19" s="1">
        <f t="shared" si="0"/>
        <v>42693</v>
      </c>
      <c r="L19" s="1">
        <f t="shared" si="0"/>
        <v>40246</v>
      </c>
      <c r="M19" s="1">
        <f t="shared" si="0"/>
        <v>42951</v>
      </c>
      <c r="N19" s="1">
        <f t="shared" si="0"/>
        <v>46504</v>
      </c>
      <c r="O19" s="1">
        <f t="shared" si="0"/>
        <v>43091.935761236164</v>
      </c>
      <c r="P19" s="1">
        <f t="shared" si="0"/>
        <v>43321.963617105386</v>
      </c>
      <c r="Q19" s="1">
        <f t="shared" si="0"/>
        <v>43535.542470893386</v>
      </c>
      <c r="R19" s="1">
        <f t="shared" si="0"/>
        <v>43480.157717805232</v>
      </c>
      <c r="S19" s="1">
        <f t="shared" si="0"/>
        <v>43922.578691531424</v>
      </c>
      <c r="T19" s="1">
        <f t="shared" si="0"/>
        <v>44349.473277694313</v>
      </c>
      <c r="U19" s="1">
        <f t="shared" si="0"/>
        <v>44781.4664703792</v>
      </c>
      <c r="V19" s="1">
        <f t="shared" si="0"/>
        <v>45205.107942347531</v>
      </c>
      <c r="W19" s="1">
        <f t="shared" si="0"/>
        <v>45596.827342721874</v>
      </c>
      <c r="X19" s="1">
        <f t="shared" si="0"/>
        <v>46119.138506381933</v>
      </c>
      <c r="Y19" s="1">
        <f t="shared" si="0"/>
        <v>46579.736736366787</v>
      </c>
      <c r="Z19" s="1">
        <f t="shared" si="0"/>
        <v>46977.875940194564</v>
      </c>
      <c r="AA19" s="1">
        <f t="shared" si="0"/>
        <v>47311.393346971396</v>
      </c>
      <c r="AB19" s="1">
        <f t="shared" si="0"/>
        <v>47549.104145739468</v>
      </c>
      <c r="AC19" s="1">
        <f t="shared" si="0"/>
        <v>47745.606706537685</v>
      </c>
      <c r="AD19" s="1">
        <f t="shared" si="0"/>
        <v>47849.932921992469</v>
      </c>
      <c r="AE19" s="1">
        <f t="shared" si="0"/>
        <v>47852.912178734812</v>
      </c>
      <c r="AF19" s="1">
        <f t="shared" si="0"/>
        <v>47763.86902743511</v>
      </c>
      <c r="AG19" s="1">
        <f t="shared" si="0"/>
        <v>47575.935316895891</v>
      </c>
      <c r="AH19" s="6">
        <f t="shared" si="0"/>
        <v>47282.451667892827</v>
      </c>
    </row>
    <row r="20" spans="2:34" x14ac:dyDescent="0.3">
      <c r="B20" s="27" t="s">
        <v>9</v>
      </c>
      <c r="C20" s="100">
        <f>C19/SUM('AUS All Deaths'!C7:C17)</f>
        <v>0.286820593718629</v>
      </c>
      <c r="D20" s="100">
        <f>D19/SUM('AUS All Deaths'!D7:D17)</f>
        <v>0.28094239478663596</v>
      </c>
      <c r="E20" s="100">
        <f>E19/SUM('AUS All Deaths'!E7:E17)</f>
        <v>0.28083222604875668</v>
      </c>
      <c r="F20" s="100">
        <f>F19/SUM('AUS All Deaths'!F7:F17)</f>
        <v>0.28247754827853833</v>
      </c>
      <c r="G20" s="100">
        <f>G19/SUM('AUS All Deaths'!G7:G17)</f>
        <v>0.2781998020513532</v>
      </c>
      <c r="H20" s="100">
        <f>H19/SUM('AUS All Deaths'!H7:H17)</f>
        <v>0.27249159502198222</v>
      </c>
      <c r="I20" s="100">
        <f>I19/SUM('AUS All Deaths'!I7:I17)</f>
        <v>0.2712588455990243</v>
      </c>
      <c r="J20" s="100">
        <f>J19/SUM('AUS All Deaths'!J7:J17)</f>
        <v>0.26235480663956812</v>
      </c>
      <c r="K20" s="100">
        <f>K19/SUM('AUS All Deaths'!K7:K17)</f>
        <v>0.25732005737912411</v>
      </c>
      <c r="L20" s="100">
        <f>L19/SUM('AUS All Deaths'!L7:L17)</f>
        <v>0.25031408988568371</v>
      </c>
      <c r="M20" s="100">
        <f>M19/SUM('AUS All Deaths'!M7:M17)</f>
        <v>0.25099343166358895</v>
      </c>
      <c r="N20" s="100">
        <f>N19/SUM('AUS All Deaths'!N7:N17)</f>
        <v>0.24424626309099887</v>
      </c>
      <c r="O20" s="100">
        <f>O19/'AUS Mortality Projections'!C17</f>
        <v>0.23911536152150303</v>
      </c>
      <c r="P20" s="100">
        <f>P19/'AUS Mortality Projections'!D17</f>
        <v>0.23527666900433045</v>
      </c>
      <c r="Q20" s="100">
        <f>Q19/'AUS Mortality Projections'!E17</f>
        <v>0.23140586531423385</v>
      </c>
      <c r="R20" s="100">
        <f>R19/'AUS Mortality Projections'!F17</f>
        <v>0.2275042524398814</v>
      </c>
      <c r="S20" s="100">
        <f>S19/'AUS Mortality Projections'!G17</f>
        <v>0.2236008139748995</v>
      </c>
      <c r="T20" s="100">
        <f>T19/'AUS Mortality Projections'!H17</f>
        <v>0.21963557037927486</v>
      </c>
      <c r="U20" s="100">
        <f>U19/'AUS Mortality Projections'!I17</f>
        <v>0.21568852124967702</v>
      </c>
      <c r="V20" s="100">
        <f>V19/'AUS Mortality Projections'!J17</f>
        <v>0.21170873641188406</v>
      </c>
      <c r="W20" s="100">
        <f>W19/'AUS Mortality Projections'!K17</f>
        <v>0.20767649103750677</v>
      </c>
      <c r="X20" s="100">
        <f>X19/'AUS Mortality Projections'!L17</f>
        <v>0.20370824170876922</v>
      </c>
      <c r="Y20" s="100">
        <f>Y19/'AUS Mortality Projections'!M17</f>
        <v>0.1995977886272616</v>
      </c>
      <c r="Z20" s="100">
        <f>Z19/'AUS Mortality Projections'!N17</f>
        <v>0.19537157186070736</v>
      </c>
      <c r="AA20" s="100">
        <f>AA19/'AUS Mortality Projections'!O17</f>
        <v>0.1910714521849651</v>
      </c>
      <c r="AB20" s="100">
        <f>AB19/'AUS Mortality Projections'!P17</f>
        <v>0.18665739242262488</v>
      </c>
      <c r="AC20" s="100">
        <f>AC19/'AUS Mortality Projections'!Q17</f>
        <v>0.18216283119119772</v>
      </c>
      <c r="AD20" s="100">
        <f>AD19/'AUS Mortality Projections'!R17</f>
        <v>0.17762458952140581</v>
      </c>
      <c r="AE20" s="100">
        <f>AE19/'AUS Mortality Projections'!S17</f>
        <v>0.17305720188320631</v>
      </c>
      <c r="AF20" s="100">
        <f>AF19/'AUS Mortality Projections'!T17</f>
        <v>0.16848222729654896</v>
      </c>
      <c r="AG20" s="100">
        <f>AG19/'AUS Mortality Projections'!U17</f>
        <v>0.16388880003340017</v>
      </c>
      <c r="AH20" s="101">
        <f>AH19/'AUS Mortality Projections'!V17</f>
        <v>0.15927257058896407</v>
      </c>
    </row>
  </sheetData>
  <mergeCells count="2">
    <mergeCell ref="C3:N3"/>
    <mergeCell ref="O3:AH3"/>
  </mergeCell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0000000-0003-0000-0A00-000004000000}">
          <x14:colorSeries rgb="FF376092"/>
          <x14:colorNegative rgb="FFD00000"/>
          <x14:colorAxis rgb="FF000000"/>
          <x14:colorMarkers rgb="FFD00000"/>
          <x14:colorFirst rgb="FFD00000"/>
          <x14:colorLast rgb="FFD00000"/>
          <x14:colorHigh rgb="FFD00000"/>
          <x14:colorLow rgb="FFD00000"/>
          <x14:sparklines>
            <x14:sparkline>
              <xm:f>'Organ Failure'!C19:C19</xm:f>
              <xm:sqref>C4</xm:sqref>
            </x14:sparkline>
            <x14:sparkline>
              <xm:f>'Organ Failure'!C20:C20</xm:f>
              <xm:sqref>C5</xm:sqref>
            </x14:sparkline>
            <x14:sparkline>
              <xm:f>'Organ Failure'!C20:C20</xm:f>
              <xm:sqref>C6</xm:sqref>
            </x14:sparkline>
            <x14:sparkline>
              <xm:f>'Organ Failure'!D19:D19</xm:f>
              <xm:sqref>D4</xm:sqref>
            </x14:sparkline>
            <x14:sparkline>
              <xm:f>'Organ Failure'!D20:D20</xm:f>
              <xm:sqref>D5</xm:sqref>
            </x14:sparkline>
            <x14:sparkline>
              <xm:f>'Organ Failure'!D20:D20</xm:f>
              <xm:sqref>D6</xm:sqref>
            </x14:sparkline>
            <x14:sparkline>
              <xm:f>'Organ Failure'!E20:E20</xm:f>
              <xm:sqref>E6</xm:sqref>
            </x14:sparkline>
            <x14:sparkline>
              <xm:f>'Organ Failure'!F20:F20</xm:f>
              <xm:sqref>F6</xm:sqref>
            </x14:sparkline>
            <x14:sparkline>
              <xm:f>'Organ Failure'!G20:G20</xm:f>
              <xm:sqref>G6</xm:sqref>
            </x14:sparkline>
            <x14:sparkline>
              <xm:f>'Organ Failure'!H20:H20</xm:f>
              <xm:sqref>H6</xm:sqref>
            </x14:sparkline>
            <x14:sparkline>
              <xm:f>'Organ Failure'!I20:I20</xm:f>
              <xm:sqref>I6</xm:sqref>
            </x14:sparkline>
            <x14:sparkline>
              <xm:f>'Organ Failure'!J20:J20</xm:f>
              <xm:sqref>J6</xm:sqref>
            </x14:sparkline>
            <x14:sparkline>
              <xm:f>'Organ Failure'!K20:K20</xm:f>
              <xm:sqref>K6</xm:sqref>
            </x14:sparkline>
            <x14:sparkline>
              <xm:f>'Organ Failure'!L20:L20</xm:f>
              <xm:sqref>L6</xm:sqref>
            </x14:sparkline>
            <x14:sparkline>
              <xm:f>'Organ Failure'!M19:M19</xm:f>
              <xm:sqref>M4</xm:sqref>
            </x14:sparkline>
            <x14:sparkline>
              <xm:f>'Organ Failure'!M20:M20</xm:f>
              <xm:sqref>M5</xm:sqref>
            </x14:sparkline>
            <x14:sparkline>
              <xm:f>'Organ Failure'!M20:M20</xm:f>
              <xm:sqref>M6</xm:sqref>
            </x14:sparkline>
            <x14:sparkline>
              <xm:f>'Organ Failure'!N19:N19</xm:f>
              <xm:sqref>N4</xm:sqref>
            </x14:sparkline>
            <x14:sparkline>
              <xm:f>'Organ Failure'!N20:N20</xm:f>
              <xm:sqref>N5</xm:sqref>
            </x14:sparkline>
            <x14:sparkline>
              <xm:f>'Organ Failure'!N20:N20</xm:f>
              <xm:sqref>N6</xm:sqref>
            </x14:sparkline>
            <x14:sparkline>
              <xm:f>'Organ Failure'!O20:O20</xm:f>
              <xm:sqref>O6</xm:sqref>
            </x14:sparkline>
            <x14:sparkline>
              <xm:f>'Organ Failure'!P20:P20</xm:f>
              <xm:sqref>P6</xm:sqref>
            </x14:sparkline>
            <x14:sparkline>
              <xm:f>'Organ Failure'!Q20:Q20</xm:f>
              <xm:sqref>Q6</xm:sqref>
            </x14:sparkline>
            <x14:sparkline>
              <xm:f>'Organ Failure'!R20:R20</xm:f>
              <xm:sqref>R6</xm:sqref>
            </x14:sparkline>
            <x14:sparkline>
              <xm:f>'Organ Failure'!S20:S20</xm:f>
              <xm:sqref>S6</xm:sqref>
            </x14:sparkline>
            <x14:sparkline>
              <xm:f>'Organ Failure'!T20:T20</xm:f>
              <xm:sqref>T6</xm:sqref>
            </x14:sparkline>
            <x14:sparkline>
              <xm:f>'Organ Failure'!U20:U20</xm:f>
              <xm:sqref>U6</xm:sqref>
            </x14:sparkline>
            <x14:sparkline>
              <xm:f>'Organ Failure'!V20:V20</xm:f>
              <xm:sqref>V6</xm:sqref>
            </x14:sparkline>
            <x14:sparkline>
              <xm:f>'Organ Failure'!W20:W20</xm:f>
              <xm:sqref>W6</xm:sqref>
            </x14:sparkline>
            <x14:sparkline>
              <xm:f>'Organ Failure'!X20:X20</xm:f>
              <xm:sqref>X6</xm:sqref>
            </x14:sparkline>
            <x14:sparkline>
              <xm:f>'Organ Failure'!Y20:Y20</xm:f>
              <xm:sqref>Y6</xm:sqref>
            </x14:sparkline>
            <x14:sparkline>
              <xm:f>'Organ Failure'!Z20:Z20</xm:f>
              <xm:sqref>Z6</xm:sqref>
            </x14:sparkline>
            <x14:sparkline>
              <xm:f>'Organ Failure'!AA20:AA20</xm:f>
              <xm:sqref>AA6</xm:sqref>
            </x14:sparkline>
            <x14:sparkline>
              <xm:f>'Organ Failure'!AB20:AB20</xm:f>
              <xm:sqref>AB6</xm:sqref>
            </x14:sparkline>
            <x14:sparkline>
              <xm:f>'Organ Failure'!AC20:AC20</xm:f>
              <xm:sqref>AC6</xm:sqref>
            </x14:sparkline>
            <x14:sparkline>
              <xm:f>'Organ Failure'!AD20:AD20</xm:f>
              <xm:sqref>AD6</xm:sqref>
            </x14:sparkline>
            <x14:sparkline>
              <xm:f>'Organ Failure'!AE20:AE20</xm:f>
              <xm:sqref>AE6</xm:sqref>
            </x14:sparkline>
            <x14:sparkline>
              <xm:f>'Organ Failure'!AF20:AF20</xm:f>
              <xm:sqref>AF6</xm:sqref>
            </x14:sparkline>
            <x14:sparkline>
              <xm:f>'Organ Failure'!E19:E19</xm:f>
              <xm:sqref>E4</xm:sqref>
            </x14:sparkline>
            <x14:sparkline>
              <xm:f>'Organ Failure'!E20:E20</xm:f>
              <xm:sqref>E5</xm:sqref>
            </x14:sparkline>
            <x14:sparkline>
              <xm:f>'Organ Failure'!F19:F19</xm:f>
              <xm:sqref>F4</xm:sqref>
            </x14:sparkline>
            <x14:sparkline>
              <xm:f>'Organ Failure'!F20:F20</xm:f>
              <xm:sqref>F5</xm:sqref>
            </x14:sparkline>
            <x14:sparkline>
              <xm:f>'Organ Failure'!G19:G19</xm:f>
              <xm:sqref>G4</xm:sqref>
            </x14:sparkline>
            <x14:sparkline>
              <xm:f>'Organ Failure'!G20:G20</xm:f>
              <xm:sqref>G5</xm:sqref>
            </x14:sparkline>
            <x14:sparkline>
              <xm:f>'Organ Failure'!H19:H19</xm:f>
              <xm:sqref>H4</xm:sqref>
            </x14:sparkline>
            <x14:sparkline>
              <xm:f>'Organ Failure'!H20:H20</xm:f>
              <xm:sqref>H5</xm:sqref>
            </x14:sparkline>
            <x14:sparkline>
              <xm:f>'Organ Failure'!I19:I19</xm:f>
              <xm:sqref>I4</xm:sqref>
            </x14:sparkline>
            <x14:sparkline>
              <xm:f>'Organ Failure'!I20:I20</xm:f>
              <xm:sqref>I5</xm:sqref>
            </x14:sparkline>
            <x14:sparkline>
              <xm:f>'Organ Failure'!J19:J19</xm:f>
              <xm:sqref>J4</xm:sqref>
            </x14:sparkline>
            <x14:sparkline>
              <xm:f>'Organ Failure'!J20:J20</xm:f>
              <xm:sqref>J5</xm:sqref>
            </x14:sparkline>
            <x14:sparkline>
              <xm:f>'Organ Failure'!K19:K19</xm:f>
              <xm:sqref>K4</xm:sqref>
            </x14:sparkline>
            <x14:sparkline>
              <xm:f>'Organ Failure'!K20:K20</xm:f>
              <xm:sqref>K5</xm:sqref>
            </x14:sparkline>
            <x14:sparkline>
              <xm:f>'Organ Failure'!L19:L19</xm:f>
              <xm:sqref>L4</xm:sqref>
            </x14:sparkline>
            <x14:sparkline>
              <xm:f>'Organ Failure'!L20:L20</xm:f>
              <xm:sqref>L5</xm:sqref>
            </x14:sparkline>
            <x14:sparkline>
              <xm:f>'Organ Failure'!O19:O19</xm:f>
              <xm:sqref>O4</xm:sqref>
            </x14:sparkline>
            <x14:sparkline>
              <xm:f>'Organ Failure'!O20:O20</xm:f>
              <xm:sqref>O5</xm:sqref>
            </x14:sparkline>
            <x14:sparkline>
              <xm:f>'Organ Failure'!P19:P19</xm:f>
              <xm:sqref>P4</xm:sqref>
            </x14:sparkline>
            <x14:sparkline>
              <xm:f>'Organ Failure'!P20:P20</xm:f>
              <xm:sqref>P5</xm:sqref>
            </x14:sparkline>
            <x14:sparkline>
              <xm:f>'Organ Failure'!Q19:Q19</xm:f>
              <xm:sqref>Q4</xm:sqref>
            </x14:sparkline>
            <x14:sparkline>
              <xm:f>'Organ Failure'!Q20:Q20</xm:f>
              <xm:sqref>Q5</xm:sqref>
            </x14:sparkline>
            <x14:sparkline>
              <xm:f>'Organ Failure'!R19:R19</xm:f>
              <xm:sqref>R4</xm:sqref>
            </x14:sparkline>
            <x14:sparkline>
              <xm:f>'Organ Failure'!R20:R20</xm:f>
              <xm:sqref>R5</xm:sqref>
            </x14:sparkline>
            <x14:sparkline>
              <xm:f>'Organ Failure'!S19:S19</xm:f>
              <xm:sqref>S4</xm:sqref>
            </x14:sparkline>
            <x14:sparkline>
              <xm:f>'Organ Failure'!S20:S20</xm:f>
              <xm:sqref>S5</xm:sqref>
            </x14:sparkline>
            <x14:sparkline>
              <xm:f>'Organ Failure'!T19:T19</xm:f>
              <xm:sqref>T4</xm:sqref>
            </x14:sparkline>
            <x14:sparkline>
              <xm:f>'Organ Failure'!T20:T20</xm:f>
              <xm:sqref>T5</xm:sqref>
            </x14:sparkline>
            <x14:sparkline>
              <xm:f>'Organ Failure'!U19:U19</xm:f>
              <xm:sqref>U4</xm:sqref>
            </x14:sparkline>
            <x14:sparkline>
              <xm:f>'Organ Failure'!U20:U20</xm:f>
              <xm:sqref>U5</xm:sqref>
            </x14:sparkline>
            <x14:sparkline>
              <xm:f>'Organ Failure'!V19:V19</xm:f>
              <xm:sqref>V4</xm:sqref>
            </x14:sparkline>
            <x14:sparkline>
              <xm:f>'Organ Failure'!V20:V20</xm:f>
              <xm:sqref>V5</xm:sqref>
            </x14:sparkline>
            <x14:sparkline>
              <xm:f>'Organ Failure'!W19:W19</xm:f>
              <xm:sqref>W4</xm:sqref>
            </x14:sparkline>
            <x14:sparkline>
              <xm:f>'Organ Failure'!W20:W20</xm:f>
              <xm:sqref>W5</xm:sqref>
            </x14:sparkline>
            <x14:sparkline>
              <xm:f>'Organ Failure'!X19:X19</xm:f>
              <xm:sqref>X4</xm:sqref>
            </x14:sparkline>
            <x14:sparkline>
              <xm:f>'Organ Failure'!X20:X20</xm:f>
              <xm:sqref>X5</xm:sqref>
            </x14:sparkline>
            <x14:sparkline>
              <xm:f>'Organ Failure'!Y19:Y19</xm:f>
              <xm:sqref>Y4</xm:sqref>
            </x14:sparkline>
            <x14:sparkline>
              <xm:f>'Organ Failure'!Y20:Y20</xm:f>
              <xm:sqref>Y5</xm:sqref>
            </x14:sparkline>
            <x14:sparkline>
              <xm:f>'Organ Failure'!Z19:Z19</xm:f>
              <xm:sqref>Z4</xm:sqref>
            </x14:sparkline>
            <x14:sparkline>
              <xm:f>'Organ Failure'!Z20:Z20</xm:f>
              <xm:sqref>Z5</xm:sqref>
            </x14:sparkline>
            <x14:sparkline>
              <xm:f>'Organ Failure'!AA19:AA19</xm:f>
              <xm:sqref>AA4</xm:sqref>
            </x14:sparkline>
            <x14:sparkline>
              <xm:f>'Organ Failure'!AA20:AA20</xm:f>
              <xm:sqref>AA5</xm:sqref>
            </x14:sparkline>
            <x14:sparkline>
              <xm:f>'Organ Failure'!AB19:AB19</xm:f>
              <xm:sqref>AB4</xm:sqref>
            </x14:sparkline>
            <x14:sparkline>
              <xm:f>'Organ Failure'!AB20:AB20</xm:f>
              <xm:sqref>AB5</xm:sqref>
            </x14:sparkline>
            <x14:sparkline>
              <xm:f>'Organ Failure'!AC19:AC19</xm:f>
              <xm:sqref>AC4</xm:sqref>
            </x14:sparkline>
            <x14:sparkline>
              <xm:f>'Organ Failure'!AC20:AC20</xm:f>
              <xm:sqref>AC5</xm:sqref>
            </x14:sparkline>
            <x14:sparkline>
              <xm:f>'Organ Failure'!AD19:AD19</xm:f>
              <xm:sqref>AD4</xm:sqref>
            </x14:sparkline>
            <x14:sparkline>
              <xm:f>'Organ Failure'!AD20:AD20</xm:f>
              <xm:sqref>AD5</xm:sqref>
            </x14:sparkline>
            <x14:sparkline>
              <xm:f>'Organ Failure'!AE19:AE19</xm:f>
              <xm:sqref>AE4</xm:sqref>
            </x14:sparkline>
            <x14:sparkline>
              <xm:f>'Organ Failure'!AE20:AE20</xm:f>
              <xm:sqref>AE5</xm:sqref>
            </x14:sparkline>
            <x14:sparkline>
              <xm:f>'Organ Failure'!AF19:AF19</xm:f>
              <xm:sqref>AF4</xm:sqref>
            </x14:sparkline>
            <x14:sparkline>
              <xm:f>'Organ Failure'!AF20:AF20</xm:f>
              <xm:sqref>AF5</xm:sqref>
            </x14:sparkline>
            <x14:sparkline>
              <xm:f>'Organ Failure'!AG19:AG19</xm:f>
              <xm:sqref>AG4</xm:sqref>
            </x14:sparkline>
            <x14:sparkline>
              <xm:f>'Organ Failure'!AH19:AH19</xm:f>
              <xm:sqref>AH4</xm:sqref>
            </x14:sparkline>
            <x14:sparkline>
              <xm:f>'Organ Failure'!AG20:AG20</xm:f>
              <xm:sqref>AG6</xm:sqref>
            </x14:sparkline>
            <x14:sparkline>
              <xm:f>'Organ Failure'!AH20:AH20</xm:f>
              <xm:sqref>AH6</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autoPageBreaks="0"/>
  </sheetPr>
  <dimension ref="A1:AH20"/>
  <sheetViews>
    <sheetView workbookViewId="0"/>
  </sheetViews>
  <sheetFormatPr defaultRowHeight="14.4" x14ac:dyDescent="0.3"/>
  <cols>
    <col min="1" max="1" width="1.44140625" customWidth="1"/>
    <col min="2" max="2" width="27.109375" customWidth="1"/>
    <col min="3" max="12" width="9.109375" customWidth="1"/>
    <col min="15" max="15" width="9.5546875" bestFit="1" customWidth="1"/>
  </cols>
  <sheetData>
    <row r="1" spans="1:34" x14ac:dyDescent="0.3">
      <c r="O1">
        <v>1</v>
      </c>
      <c r="P1">
        <v>2</v>
      </c>
      <c r="Q1">
        <v>3</v>
      </c>
      <c r="R1">
        <v>4</v>
      </c>
      <c r="S1">
        <v>5</v>
      </c>
      <c r="T1">
        <v>6</v>
      </c>
      <c r="U1">
        <v>7</v>
      </c>
      <c r="V1">
        <v>8</v>
      </c>
      <c r="W1">
        <v>9</v>
      </c>
      <c r="X1">
        <v>10</v>
      </c>
      <c r="Y1">
        <v>11</v>
      </c>
      <c r="Z1">
        <v>12</v>
      </c>
      <c r="AA1">
        <v>13</v>
      </c>
      <c r="AB1">
        <v>14</v>
      </c>
      <c r="AC1">
        <v>15</v>
      </c>
      <c r="AD1">
        <v>16</v>
      </c>
      <c r="AE1">
        <v>17</v>
      </c>
      <c r="AF1">
        <v>18</v>
      </c>
      <c r="AG1">
        <v>19</v>
      </c>
      <c r="AH1">
        <v>20</v>
      </c>
    </row>
    <row r="2" spans="1:34" ht="20.399999999999999" x14ac:dyDescent="0.35">
      <c r="A2" s="44" t="s">
        <v>12</v>
      </c>
    </row>
    <row r="3" spans="1:34" x14ac:dyDescent="0.3">
      <c r="C3" s="148" t="s">
        <v>222</v>
      </c>
      <c r="D3" s="148"/>
      <c r="E3" s="148"/>
      <c r="F3" s="148"/>
      <c r="G3" s="148"/>
      <c r="H3" s="148"/>
      <c r="I3" s="148"/>
      <c r="J3" s="148"/>
      <c r="K3" s="148"/>
      <c r="L3" s="148"/>
      <c r="M3" s="148"/>
      <c r="N3" s="148"/>
      <c r="O3" s="149" t="s">
        <v>0</v>
      </c>
      <c r="P3" s="149"/>
      <c r="Q3" s="149"/>
      <c r="R3" s="149"/>
      <c r="S3" s="149"/>
      <c r="T3" s="149"/>
      <c r="U3" s="149"/>
      <c r="V3" s="149"/>
      <c r="W3" s="149"/>
      <c r="X3" s="149"/>
      <c r="Y3" s="149"/>
      <c r="Z3" s="149"/>
      <c r="AA3" s="149"/>
      <c r="AB3" s="149"/>
      <c r="AC3" s="149"/>
      <c r="AD3" s="149"/>
      <c r="AE3" s="149"/>
      <c r="AF3" s="149"/>
      <c r="AG3" s="149"/>
      <c r="AH3" s="149"/>
    </row>
    <row r="4" spans="1:34" x14ac:dyDescent="0.3">
      <c r="B4" s="2" t="s">
        <v>8</v>
      </c>
      <c r="C4" s="2">
        <v>2011</v>
      </c>
      <c r="D4" s="2">
        <v>2012</v>
      </c>
      <c r="E4" s="2">
        <v>2013</v>
      </c>
      <c r="F4" s="2">
        <v>2014</v>
      </c>
      <c r="G4" s="2">
        <v>2015</v>
      </c>
      <c r="H4" s="2">
        <v>2016</v>
      </c>
      <c r="I4" s="2">
        <v>2017</v>
      </c>
      <c r="J4" s="2">
        <v>2018</v>
      </c>
      <c r="K4" s="2">
        <v>2019</v>
      </c>
      <c r="L4" s="2">
        <v>2020</v>
      </c>
      <c r="M4" s="2">
        <v>2021</v>
      </c>
      <c r="N4" s="2">
        <v>2022</v>
      </c>
      <c r="O4" s="2">
        <v>2023</v>
      </c>
      <c r="P4" s="2">
        <v>2024</v>
      </c>
      <c r="Q4" s="2">
        <v>2025</v>
      </c>
      <c r="R4" s="2">
        <v>2026</v>
      </c>
      <c r="S4" s="2">
        <v>2027</v>
      </c>
      <c r="T4" s="2">
        <v>2028</v>
      </c>
      <c r="U4" s="2">
        <v>2029</v>
      </c>
      <c r="V4" s="2">
        <v>2030</v>
      </c>
      <c r="W4" s="2">
        <v>2031</v>
      </c>
      <c r="X4" s="2">
        <v>2032</v>
      </c>
      <c r="Y4" s="2">
        <v>2033</v>
      </c>
      <c r="Z4" s="2">
        <v>2034</v>
      </c>
      <c r="AA4" s="2">
        <v>2035</v>
      </c>
      <c r="AB4" s="2">
        <v>2036</v>
      </c>
      <c r="AC4" s="2">
        <v>2037</v>
      </c>
      <c r="AD4" s="2">
        <v>2038</v>
      </c>
      <c r="AE4" s="2">
        <v>2039</v>
      </c>
      <c r="AF4" s="2">
        <v>2040</v>
      </c>
      <c r="AG4" s="2">
        <v>2041</v>
      </c>
      <c r="AH4" s="2">
        <v>2042</v>
      </c>
    </row>
    <row r="5" spans="1:34" x14ac:dyDescent="0.3">
      <c r="B5" s="113" t="s">
        <v>274</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4" x14ac:dyDescent="0.3">
      <c r="B6" s="21" t="s">
        <v>92</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2"/>
    </row>
    <row r="7" spans="1:34" s="1" customFormat="1" x14ac:dyDescent="0.3">
      <c r="B7" s="13" t="s">
        <v>23</v>
      </c>
      <c r="C7" s="9">
        <f>'AUS Observed PC Deaths'!C127</f>
        <v>0</v>
      </c>
      <c r="D7" s="9">
        <f>'AUS Observed PC Deaths'!D127</f>
        <v>0</v>
      </c>
      <c r="E7" s="9">
        <f>'AUS Observed PC Deaths'!E127</f>
        <v>0</v>
      </c>
      <c r="F7" s="9">
        <f>'AUS Observed PC Deaths'!F127</f>
        <v>0</v>
      </c>
      <c r="G7" s="9">
        <f>'AUS Observed PC Deaths'!G127</f>
        <v>0</v>
      </c>
      <c r="H7" s="9">
        <f>'AUS Observed PC Deaths'!H127</f>
        <v>0</v>
      </c>
      <c r="I7" s="9">
        <f>'AUS Observed PC Deaths'!I127</f>
        <v>0</v>
      </c>
      <c r="J7" s="9">
        <f>'AUS Observed PC Deaths'!J127</f>
        <v>0</v>
      </c>
      <c r="K7" s="9">
        <f>'AUS Observed PC Deaths'!K127</f>
        <v>0</v>
      </c>
      <c r="L7" s="9">
        <f>'AUS Observed PC Deaths'!L127</f>
        <v>0</v>
      </c>
      <c r="M7" s="9">
        <f>'AUS Observed PC Deaths'!M127</f>
        <v>0</v>
      </c>
      <c r="N7" s="9">
        <f>'AUS Observed PC Deaths'!N127</f>
        <v>0</v>
      </c>
      <c r="O7" s="1">
        <f>IF(((($N7/'AUS All Deaths'!$N7)+(((Dementia!$N7/'AUS All Deaths'!$N7)-($C7/'AUS All Deaths'!$C7))/COUNT($C$4:$N$4))*O$1)*'AUS Mortality Projections'!C5&lt;0),0,(($N7/'AUS All Deaths'!$N7)+(((Dementia!$N7/'AUS All Deaths'!$N7)-($C7/'AUS All Deaths'!$C7))/COUNT($C$4:$N$4))*O$1)*'AUS Mortality Projections'!C5)</f>
        <v>0</v>
      </c>
      <c r="P7" s="1">
        <f>IF(((($N7/'AUS All Deaths'!$N7)+(((Dementia!$N7/'AUS All Deaths'!$N7)-($C7/'AUS All Deaths'!$C7))/COUNT($C$4:$N$4))*P$1)*'AUS Mortality Projections'!D5&lt;0),0,(($N7/'AUS All Deaths'!$N7)+(((Dementia!$N7/'AUS All Deaths'!$N7)-($C7/'AUS All Deaths'!$C7))/COUNT($C$4:$N$4))*P$1)*'AUS Mortality Projections'!D5)</f>
        <v>0</v>
      </c>
      <c r="Q7" s="1">
        <f>IF(((($N7/'AUS All Deaths'!$N7)+(((Dementia!$N7/'AUS All Deaths'!$N7)-($C7/'AUS All Deaths'!$C7))/COUNT($C$4:$N$4))*Q$1)*'AUS Mortality Projections'!E5&lt;0),0,(($N7/'AUS All Deaths'!$N7)+(((Dementia!$N7/'AUS All Deaths'!$N7)-($C7/'AUS All Deaths'!$C7))/COUNT($C$4:$N$4))*Q$1)*'AUS Mortality Projections'!E5)</f>
        <v>0</v>
      </c>
      <c r="R7" s="1">
        <f>IF(((($N7/'AUS All Deaths'!$N7)+(((Dementia!$N7/'AUS All Deaths'!$N7)-($C7/'AUS All Deaths'!$C7))/COUNT($C$4:$N$4))*R$1)*'AUS Mortality Projections'!F5&lt;0),0,(($N7/'AUS All Deaths'!$N7)+(((Dementia!$N7/'AUS All Deaths'!$N7)-($C7/'AUS All Deaths'!$C7))/COUNT($C$4:$N$4))*R$1)*'AUS Mortality Projections'!F5)</f>
        <v>0</v>
      </c>
      <c r="S7" s="1">
        <f>IF(((($N7/'AUS All Deaths'!$N7)+(((Dementia!$N7/'AUS All Deaths'!$N7)-($C7/'AUS All Deaths'!$C7))/COUNT($C$4:$N$4))*S$1)*'AUS Mortality Projections'!G5&lt;0),0,(($N7/'AUS All Deaths'!$N7)+(((Dementia!$N7/'AUS All Deaths'!$N7)-($C7/'AUS All Deaths'!$C7))/COUNT($C$4:$N$4))*S$1)*'AUS Mortality Projections'!G5)</f>
        <v>0</v>
      </c>
      <c r="T7" s="1">
        <f>IF(((($N7/'AUS All Deaths'!$N7)+(((Dementia!$N7/'AUS All Deaths'!$N7)-($C7/'AUS All Deaths'!$C7))/COUNT($C$4:$N$4))*T$1)*'AUS Mortality Projections'!H5&lt;0),0,(($N7/'AUS All Deaths'!$N7)+(((Dementia!$N7/'AUS All Deaths'!$N7)-($C7/'AUS All Deaths'!$C7))/COUNT($C$4:$N$4))*T$1)*'AUS Mortality Projections'!H5)</f>
        <v>0</v>
      </c>
      <c r="U7" s="1">
        <f>IF(((($N7/'AUS All Deaths'!$N7)+(((Dementia!$N7/'AUS All Deaths'!$N7)-($C7/'AUS All Deaths'!$C7))/COUNT($C$4:$N$4))*U$1)*'AUS Mortality Projections'!I5&lt;0),0,(($N7/'AUS All Deaths'!$N7)+(((Dementia!$N7/'AUS All Deaths'!$N7)-($C7/'AUS All Deaths'!$C7))/COUNT($C$4:$N$4))*U$1)*'AUS Mortality Projections'!I5)</f>
        <v>0</v>
      </c>
      <c r="V7" s="1">
        <f>IF(((($N7/'AUS All Deaths'!$N7)+(((Dementia!$N7/'AUS All Deaths'!$N7)-($C7/'AUS All Deaths'!$C7))/COUNT($C$4:$N$4))*V$1)*'AUS Mortality Projections'!J5&lt;0),0,(($N7/'AUS All Deaths'!$N7)+(((Dementia!$N7/'AUS All Deaths'!$N7)-($C7/'AUS All Deaths'!$C7))/COUNT($C$4:$N$4))*V$1)*'AUS Mortality Projections'!J5)</f>
        <v>0</v>
      </c>
      <c r="W7" s="1">
        <f>IF(((($N7/'AUS All Deaths'!$N7)+(((Dementia!$N7/'AUS All Deaths'!$N7)-($C7/'AUS All Deaths'!$C7))/COUNT($C$4:$N$4))*W$1)*'AUS Mortality Projections'!K5&lt;0),0,(($N7/'AUS All Deaths'!$N7)+(((Dementia!$N7/'AUS All Deaths'!$N7)-($C7/'AUS All Deaths'!$C7))/COUNT($C$4:$N$4))*W$1)*'AUS Mortality Projections'!K5)</f>
        <v>0</v>
      </c>
      <c r="X7" s="1">
        <f>IF(((($N7/'AUS All Deaths'!$N7)+(((Dementia!$N7/'AUS All Deaths'!$N7)-($C7/'AUS All Deaths'!$C7))/COUNT($C$4:$N$4))*X$1)*'AUS Mortality Projections'!L5&lt;0),0,(($N7/'AUS All Deaths'!$N7)+(((Dementia!$N7/'AUS All Deaths'!$N7)-($C7/'AUS All Deaths'!$C7))/COUNT($C$4:$N$4))*X$1)*'AUS Mortality Projections'!L5)</f>
        <v>0</v>
      </c>
      <c r="Y7" s="1">
        <f>IF(((($N7/'AUS All Deaths'!$N7)+(((Dementia!$N7/'AUS All Deaths'!$N7)-($C7/'AUS All Deaths'!$C7))/COUNT($C$4:$N$4))*Y$1)*'AUS Mortality Projections'!M5&lt;0),0,(($N7/'AUS All Deaths'!$N7)+(((Dementia!$N7/'AUS All Deaths'!$N7)-($C7/'AUS All Deaths'!$C7))/COUNT($C$4:$N$4))*Y$1)*'AUS Mortality Projections'!M5)</f>
        <v>0</v>
      </c>
      <c r="Z7" s="1">
        <f>IF(((($N7/'AUS All Deaths'!$N7)+(((Dementia!$N7/'AUS All Deaths'!$N7)-($C7/'AUS All Deaths'!$C7))/COUNT($C$4:$N$4))*Z$1)*'AUS Mortality Projections'!N5&lt;0),0,(($N7/'AUS All Deaths'!$N7)+(((Dementia!$N7/'AUS All Deaths'!$N7)-($C7/'AUS All Deaths'!$C7))/COUNT($C$4:$N$4))*Z$1)*'AUS Mortality Projections'!N5)</f>
        <v>0</v>
      </c>
      <c r="AA7" s="1">
        <f>IF(((($N7/'AUS All Deaths'!$N7)+(((Dementia!$N7/'AUS All Deaths'!$N7)-($C7/'AUS All Deaths'!$C7))/COUNT($C$4:$N$4))*AA$1)*'AUS Mortality Projections'!O5&lt;0),0,(($N7/'AUS All Deaths'!$N7)+(((Dementia!$N7/'AUS All Deaths'!$N7)-($C7/'AUS All Deaths'!$C7))/COUNT($C$4:$N$4))*AA$1)*'AUS Mortality Projections'!O5)</f>
        <v>0</v>
      </c>
      <c r="AB7" s="1">
        <f>IF(((($N7/'AUS All Deaths'!$N7)+(((Dementia!$N7/'AUS All Deaths'!$N7)-($C7/'AUS All Deaths'!$C7))/COUNT($C$4:$N$4))*AB$1)*'AUS Mortality Projections'!P5&lt;0),0,(($N7/'AUS All Deaths'!$N7)+(((Dementia!$N7/'AUS All Deaths'!$N7)-($C7/'AUS All Deaths'!$C7))/COUNT($C$4:$N$4))*AB$1)*'AUS Mortality Projections'!P5)</f>
        <v>0</v>
      </c>
      <c r="AC7" s="1">
        <f>IF(((($N7/'AUS All Deaths'!$N7)+(((Dementia!$N7/'AUS All Deaths'!$N7)-($C7/'AUS All Deaths'!$C7))/COUNT($C$4:$N$4))*AC$1)*'AUS Mortality Projections'!Q5&lt;0),0,(($N7/'AUS All Deaths'!$N7)+(((Dementia!$N7/'AUS All Deaths'!$N7)-($C7/'AUS All Deaths'!$C7))/COUNT($C$4:$N$4))*AC$1)*'AUS Mortality Projections'!Q5)</f>
        <v>0</v>
      </c>
      <c r="AD7" s="1">
        <f>IF(((($N7/'AUS All Deaths'!$N7)+(((Dementia!$N7/'AUS All Deaths'!$N7)-($C7/'AUS All Deaths'!$C7))/COUNT($C$4:$N$4))*AD$1)*'AUS Mortality Projections'!R5&lt;0),0,(($N7/'AUS All Deaths'!$N7)+(((Dementia!$N7/'AUS All Deaths'!$N7)-($C7/'AUS All Deaths'!$C7))/COUNT($C$4:$N$4))*AD$1)*'AUS Mortality Projections'!R5)</f>
        <v>0</v>
      </c>
      <c r="AE7" s="1">
        <f>IF(((($N7/'AUS All Deaths'!$N7)+(((Dementia!$N7/'AUS All Deaths'!$N7)-($C7/'AUS All Deaths'!$C7))/COUNT($C$4:$N$4))*AE$1)*'AUS Mortality Projections'!S5&lt;0),0,(($N7/'AUS All Deaths'!$N7)+(((Dementia!$N7/'AUS All Deaths'!$N7)-($C7/'AUS All Deaths'!$C7))/COUNT($C$4:$N$4))*AE$1)*'AUS Mortality Projections'!S5)</f>
        <v>0</v>
      </c>
      <c r="AF7" s="1">
        <f>IF(((($N7/'AUS All Deaths'!$N7)+(((Dementia!$N7/'AUS All Deaths'!$N7)-($C7/'AUS All Deaths'!$C7))/COUNT($C$4:$N$4))*AF$1)*'AUS Mortality Projections'!T5&lt;0),0,(($N7/'AUS All Deaths'!$N7)+(((Dementia!$N7/'AUS All Deaths'!$N7)-($C7/'AUS All Deaths'!$C7))/COUNT($C$4:$N$4))*AF$1)*'AUS Mortality Projections'!T5)</f>
        <v>0</v>
      </c>
      <c r="AG7" s="1">
        <f>IF(((($N7/'AUS All Deaths'!$N7)+(((Dementia!$N7/'AUS All Deaths'!$N7)-($C7/'AUS All Deaths'!$C7))/COUNT($C$4:$N$4))*AG$1)*'AUS Mortality Projections'!U5&lt;0),0,(($N7/'AUS All Deaths'!$N7)+(((Dementia!$N7/'AUS All Deaths'!$N7)-($C7/'AUS All Deaths'!$C7))/COUNT($C$4:$N$4))*AG$1)*'AUS Mortality Projections'!U5)</f>
        <v>0</v>
      </c>
      <c r="AH7" s="6">
        <f>IF(((($N7/'AUS All Deaths'!$N7)+(((Dementia!$N7/'AUS All Deaths'!$N7)-($C7/'AUS All Deaths'!$C7))/COUNT($C$4:$N$4))*AH$1)*'AUS Mortality Projections'!V5&lt;0),0,(($N7/'AUS All Deaths'!$N7)+(((Dementia!$N7/'AUS All Deaths'!$N7)-($C7/'AUS All Deaths'!$C7))/COUNT($C$4:$N$4))*AH$1)*'AUS Mortality Projections'!V5)</f>
        <v>0</v>
      </c>
    </row>
    <row r="8" spans="1:34" s="1" customFormat="1" x14ac:dyDescent="0.3">
      <c r="B8" s="13" t="s">
        <v>24</v>
      </c>
      <c r="C8" s="9">
        <f>'AUS Observed PC Deaths'!C128</f>
        <v>50</v>
      </c>
      <c r="D8" s="9">
        <f>'AUS Observed PC Deaths'!D128</f>
        <v>47</v>
      </c>
      <c r="E8" s="9">
        <f>'AUS Observed PC Deaths'!E128</f>
        <v>45</v>
      </c>
      <c r="F8" s="9">
        <f>'AUS Observed PC Deaths'!F128</f>
        <v>59</v>
      </c>
      <c r="G8" s="9">
        <f>'AUS Observed PC Deaths'!G128</f>
        <v>43</v>
      </c>
      <c r="H8" s="9">
        <f>'AUS Observed PC Deaths'!H128</f>
        <v>45</v>
      </c>
      <c r="I8" s="9">
        <f>'AUS Observed PC Deaths'!I128</f>
        <v>49</v>
      </c>
      <c r="J8" s="9">
        <f>'AUS Observed PC Deaths'!J128</f>
        <v>52</v>
      </c>
      <c r="K8" s="9">
        <f>'AUS Observed PC Deaths'!K128</f>
        <v>44</v>
      </c>
      <c r="L8" s="9">
        <f>'AUS Observed PC Deaths'!L128</f>
        <v>48</v>
      </c>
      <c r="M8" s="9">
        <f>'AUS Observed PC Deaths'!M128</f>
        <v>44</v>
      </c>
      <c r="N8" s="9">
        <f>'AUS Observed PC Deaths'!N128</f>
        <v>44</v>
      </c>
      <c r="O8" s="1">
        <f>IF(((($N8/'AUS All Deaths'!$N8)+(((Dementia!$N8/'AUS All Deaths'!$N8)-($C8/'AUS All Deaths'!$C8))/COUNT($C$4:$N$4))*O$1)*'AUS Mortality Projections'!C6&lt;0),0,(($N8/'AUS All Deaths'!$N8)+(((Dementia!$N8/'AUS All Deaths'!$N8)-($C8/'AUS All Deaths'!$C8))/COUNT($C$4:$N$4))*O$1)*'AUS Mortality Projections'!C6)</f>
        <v>41.793042829603536</v>
      </c>
      <c r="P8" s="1">
        <f>IF(((($N8/'AUS All Deaths'!$N8)+(((Dementia!$N8/'AUS All Deaths'!$N8)-($C8/'AUS All Deaths'!$C8))/COUNT($C$4:$N$4))*P$1)*'AUS Mortality Projections'!D6&lt;0),0,(($N8/'AUS All Deaths'!$N8)+(((Dementia!$N8/'AUS All Deaths'!$N8)-($C8/'AUS All Deaths'!$C8))/COUNT($C$4:$N$4))*P$1)*'AUS Mortality Projections'!D6)</f>
        <v>40.754714989894488</v>
      </c>
      <c r="Q8" s="1">
        <f>IF(((($N8/'AUS All Deaths'!$N8)+(((Dementia!$N8/'AUS All Deaths'!$N8)-($C8/'AUS All Deaths'!$C8))/COUNT($C$4:$N$4))*Q$1)*'AUS Mortality Projections'!E6&lt;0),0,(($N8/'AUS All Deaths'!$N8)+(((Dementia!$N8/'AUS All Deaths'!$N8)-($C8/'AUS All Deaths'!$C8))/COUNT($C$4:$N$4))*Q$1)*'AUS Mortality Projections'!E6)</f>
        <v>39.646400657425353</v>
      </c>
      <c r="R8" s="1">
        <f>IF(((($N8/'AUS All Deaths'!$N8)+(((Dementia!$N8/'AUS All Deaths'!$N8)-($C8/'AUS All Deaths'!$C8))/COUNT($C$4:$N$4))*R$1)*'AUS Mortality Projections'!F6&lt;0),0,(($N8/'AUS All Deaths'!$N8)+(((Dementia!$N8/'AUS All Deaths'!$N8)-($C8/'AUS All Deaths'!$C8))/COUNT($C$4:$N$4))*R$1)*'AUS Mortality Projections'!F6)</f>
        <v>38.202283916603847</v>
      </c>
      <c r="S8" s="1">
        <f>IF(((($N8/'AUS All Deaths'!$N8)+(((Dementia!$N8/'AUS All Deaths'!$N8)-($C8/'AUS All Deaths'!$C8))/COUNT($C$4:$N$4))*S$1)*'AUS Mortality Projections'!G6&lt;0),0,(($N8/'AUS All Deaths'!$N8)+(((Dementia!$N8/'AUS All Deaths'!$N8)-($C8/'AUS All Deaths'!$C8))/COUNT($C$4:$N$4))*S$1)*'AUS Mortality Projections'!G6)</f>
        <v>37.213316327337985</v>
      </c>
      <c r="T8" s="1">
        <f>IF(((($N8/'AUS All Deaths'!$N8)+(((Dementia!$N8/'AUS All Deaths'!$N8)-($C8/'AUS All Deaths'!$C8))/COUNT($C$4:$N$4))*T$1)*'AUS Mortality Projections'!H6&lt;0),0,(($N8/'AUS All Deaths'!$N8)+(((Dementia!$N8/'AUS All Deaths'!$N8)-($C8/'AUS All Deaths'!$C8))/COUNT($C$4:$N$4))*T$1)*'AUS Mortality Projections'!H6)</f>
        <v>36.2200442818868</v>
      </c>
      <c r="U8" s="1">
        <f>IF(((($N8/'AUS All Deaths'!$N8)+(((Dementia!$N8/'AUS All Deaths'!$N8)-($C8/'AUS All Deaths'!$C8))/COUNT($C$4:$N$4))*U$1)*'AUS Mortality Projections'!I6&lt;0),0,(($N8/'AUS All Deaths'!$N8)+(((Dementia!$N8/'AUS All Deaths'!$N8)-($C8/'AUS All Deaths'!$C8))/COUNT($C$4:$N$4))*U$1)*'AUS Mortality Projections'!I6)</f>
        <v>35.278709447075173</v>
      </c>
      <c r="V8" s="1">
        <f>IF(((($N8/'AUS All Deaths'!$N8)+(((Dementia!$N8/'AUS All Deaths'!$N8)-($C8/'AUS All Deaths'!$C8))/COUNT($C$4:$N$4))*V$1)*'AUS Mortality Projections'!J6&lt;0),0,(($N8/'AUS All Deaths'!$N8)+(((Dementia!$N8/'AUS All Deaths'!$N8)-($C8/'AUS All Deaths'!$C8))/COUNT($C$4:$N$4))*V$1)*'AUS Mortality Projections'!J6)</f>
        <v>34.453172966727173</v>
      </c>
      <c r="W8" s="1">
        <f>IF(((($N8/'AUS All Deaths'!$N8)+(((Dementia!$N8/'AUS All Deaths'!$N8)-($C8/'AUS All Deaths'!$C8))/COUNT($C$4:$N$4))*W$1)*'AUS Mortality Projections'!K6&lt;0),0,(($N8/'AUS All Deaths'!$N8)+(((Dementia!$N8/'AUS All Deaths'!$N8)-($C8/'AUS All Deaths'!$C8))/COUNT($C$4:$N$4))*W$1)*'AUS Mortality Projections'!K6)</f>
        <v>33.669448304779614</v>
      </c>
      <c r="X8" s="1">
        <f>IF(((($N8/'AUS All Deaths'!$N8)+(((Dementia!$N8/'AUS All Deaths'!$N8)-($C8/'AUS All Deaths'!$C8))/COUNT($C$4:$N$4))*X$1)*'AUS Mortality Projections'!L6&lt;0),0,(($N8/'AUS All Deaths'!$N8)+(((Dementia!$N8/'AUS All Deaths'!$N8)-($C8/'AUS All Deaths'!$C8))/COUNT($C$4:$N$4))*X$1)*'AUS Mortality Projections'!L6)</f>
        <v>32.983195300581002</v>
      </c>
      <c r="Y8" s="1">
        <f>IF(((($N8/'AUS All Deaths'!$N8)+(((Dementia!$N8/'AUS All Deaths'!$N8)-($C8/'AUS All Deaths'!$C8))/COUNT($C$4:$N$4))*Y$1)*'AUS Mortality Projections'!M6&lt;0),0,(($N8/'AUS All Deaths'!$N8)+(((Dementia!$N8/'AUS All Deaths'!$N8)-($C8/'AUS All Deaths'!$C8))/COUNT($C$4:$N$4))*Y$1)*'AUS Mortality Projections'!M6)</f>
        <v>32.262302514318201</v>
      </c>
      <c r="Z8" s="1">
        <f>IF(((($N8/'AUS All Deaths'!$N8)+(((Dementia!$N8/'AUS All Deaths'!$N8)-($C8/'AUS All Deaths'!$C8))/COUNT($C$4:$N$4))*Z$1)*'AUS Mortality Projections'!N6&lt;0),0,(($N8/'AUS All Deaths'!$N8)+(((Dementia!$N8/'AUS All Deaths'!$N8)-($C8/'AUS All Deaths'!$C8))/COUNT($C$4:$N$4))*Z$1)*'AUS Mortality Projections'!N6)</f>
        <v>31.426818999148516</v>
      </c>
      <c r="AA8" s="1">
        <f>IF(((($N8/'AUS All Deaths'!$N8)+(((Dementia!$N8/'AUS All Deaths'!$N8)-($C8/'AUS All Deaths'!$C8))/COUNT($C$4:$N$4))*AA$1)*'AUS Mortality Projections'!O6&lt;0),0,(($N8/'AUS All Deaths'!$N8)+(((Dementia!$N8/'AUS All Deaths'!$N8)-($C8/'AUS All Deaths'!$C8))/COUNT($C$4:$N$4))*AA$1)*'AUS Mortality Projections'!O6)</f>
        <v>30.588656872406215</v>
      </c>
      <c r="AB8" s="1">
        <f>IF(((($N8/'AUS All Deaths'!$N8)+(((Dementia!$N8/'AUS All Deaths'!$N8)-($C8/'AUS All Deaths'!$C8))/COUNT($C$4:$N$4))*AB$1)*'AUS Mortality Projections'!P6&lt;0),0,(($N8/'AUS All Deaths'!$N8)+(((Dementia!$N8/'AUS All Deaths'!$N8)-($C8/'AUS All Deaths'!$C8))/COUNT($C$4:$N$4))*AB$1)*'AUS Mortality Projections'!P6)</f>
        <v>29.570871773648186</v>
      </c>
      <c r="AC8" s="1">
        <f>IF(((($N8/'AUS All Deaths'!$N8)+(((Dementia!$N8/'AUS All Deaths'!$N8)-($C8/'AUS All Deaths'!$C8))/COUNT($C$4:$N$4))*AC$1)*'AUS Mortality Projections'!Q6&lt;0),0,(($N8/'AUS All Deaths'!$N8)+(((Dementia!$N8/'AUS All Deaths'!$N8)-($C8/'AUS All Deaths'!$C8))/COUNT($C$4:$N$4))*AC$1)*'AUS Mortality Projections'!Q6)</f>
        <v>28.596637970501725</v>
      </c>
      <c r="AD8" s="1">
        <f>IF(((($N8/'AUS All Deaths'!$N8)+(((Dementia!$N8/'AUS All Deaths'!$N8)-($C8/'AUS All Deaths'!$C8))/COUNT($C$4:$N$4))*AD$1)*'AUS Mortality Projections'!R6&lt;0),0,(($N8/'AUS All Deaths'!$N8)+(((Dementia!$N8/'AUS All Deaths'!$N8)-($C8/'AUS All Deaths'!$C8))/COUNT($C$4:$N$4))*AD$1)*'AUS Mortality Projections'!R6)</f>
        <v>27.727021153057372</v>
      </c>
      <c r="AE8" s="1">
        <f>IF(((($N8/'AUS All Deaths'!$N8)+(((Dementia!$N8/'AUS All Deaths'!$N8)-($C8/'AUS All Deaths'!$C8))/COUNT($C$4:$N$4))*AE$1)*'AUS Mortality Projections'!S6&lt;0),0,(($N8/'AUS All Deaths'!$N8)+(((Dementia!$N8/'AUS All Deaths'!$N8)-($C8/'AUS All Deaths'!$C8))/COUNT($C$4:$N$4))*AE$1)*'AUS Mortality Projections'!S6)</f>
        <v>26.913333277787178</v>
      </c>
      <c r="AF8" s="1">
        <f>IF(((($N8/'AUS All Deaths'!$N8)+(((Dementia!$N8/'AUS All Deaths'!$N8)-($C8/'AUS All Deaths'!$C8))/COUNT($C$4:$N$4))*AF$1)*'AUS Mortality Projections'!T6&lt;0),0,(($N8/'AUS All Deaths'!$N8)+(((Dementia!$N8/'AUS All Deaths'!$N8)-($C8/'AUS All Deaths'!$C8))/COUNT($C$4:$N$4))*AF$1)*'AUS Mortality Projections'!T6)</f>
        <v>26.12731271693816</v>
      </c>
      <c r="AG8" s="1">
        <f>IF(((($N8/'AUS All Deaths'!$N8)+(((Dementia!$N8/'AUS All Deaths'!$N8)-($C8/'AUS All Deaths'!$C8))/COUNT($C$4:$N$4))*AG$1)*'AUS Mortality Projections'!U6&lt;0),0,(($N8/'AUS All Deaths'!$N8)+(((Dementia!$N8/'AUS All Deaths'!$N8)-($C8/'AUS All Deaths'!$C8))/COUNT($C$4:$N$4))*AG$1)*'AUS Mortality Projections'!U6)</f>
        <v>25.348218639362194</v>
      </c>
      <c r="AH8" s="6">
        <f>IF(((($N8/'AUS All Deaths'!$N8)+(((Dementia!$N8/'AUS All Deaths'!$N8)-($C8/'AUS All Deaths'!$C8))/COUNT($C$4:$N$4))*AH$1)*'AUS Mortality Projections'!V6&lt;0),0,(($N8/'AUS All Deaths'!$N8)+(((Dementia!$N8/'AUS All Deaths'!$N8)-($C8/'AUS All Deaths'!$C8))/COUNT($C$4:$N$4))*AH$1)*'AUS Mortality Projections'!V6)</f>
        <v>24.533170245799823</v>
      </c>
    </row>
    <row r="9" spans="1:34" s="1" customFormat="1" x14ac:dyDescent="0.3">
      <c r="B9" s="13" t="s">
        <v>25</v>
      </c>
      <c r="C9" s="9">
        <f>'AUS Observed PC Deaths'!C129</f>
        <v>230</v>
      </c>
      <c r="D9" s="9">
        <f>'AUS Observed PC Deaths'!D129</f>
        <v>201</v>
      </c>
      <c r="E9" s="9">
        <f>'AUS Observed PC Deaths'!E129</f>
        <v>243</v>
      </c>
      <c r="F9" s="9">
        <f>'AUS Observed PC Deaths'!F129</f>
        <v>294</v>
      </c>
      <c r="G9" s="9">
        <f>'AUS Observed PC Deaths'!G129</f>
        <v>272</v>
      </c>
      <c r="H9" s="9">
        <f>'AUS Observed PC Deaths'!H129</f>
        <v>286</v>
      </c>
      <c r="I9" s="9">
        <f>'AUS Observed PC Deaths'!I129</f>
        <v>317</v>
      </c>
      <c r="J9" s="9">
        <f>'AUS Observed PC Deaths'!J129</f>
        <v>323</v>
      </c>
      <c r="K9" s="9">
        <f>'AUS Observed PC Deaths'!K129</f>
        <v>381</v>
      </c>
      <c r="L9" s="9">
        <f>'AUS Observed PC Deaths'!L129</f>
        <v>365</v>
      </c>
      <c r="M9" s="9">
        <f>'AUS Observed PC Deaths'!M129</f>
        <v>413</v>
      </c>
      <c r="N9" s="9">
        <f>'AUS Observed PC Deaths'!N129</f>
        <v>441</v>
      </c>
      <c r="O9" s="1">
        <f>IF(((($N9/'AUS All Deaths'!$N9)+(((Dementia!$N9/'AUS All Deaths'!$N9)-($C9/'AUS All Deaths'!$C9))/COUNT($C$4:$N$4))*O$1)*'AUS Mortality Projections'!C7&lt;0),0,(($N9/'AUS All Deaths'!$N9)+(((Dementia!$N9/'AUS All Deaths'!$N9)-($C9/'AUS All Deaths'!$C9))/COUNT($C$4:$N$4))*O$1)*'AUS Mortality Projections'!C7)</f>
        <v>446.25360729133405</v>
      </c>
      <c r="P9" s="1">
        <f>IF(((($N9/'AUS All Deaths'!$N9)+(((Dementia!$N9/'AUS All Deaths'!$N9)-($C9/'AUS All Deaths'!$C9))/COUNT($C$4:$N$4))*P$1)*'AUS Mortality Projections'!D7&lt;0),0,(($N9/'AUS All Deaths'!$N9)+(((Dementia!$N9/'AUS All Deaths'!$N9)-($C9/'AUS All Deaths'!$C9))/COUNT($C$4:$N$4))*P$1)*'AUS Mortality Projections'!D7)</f>
        <v>463.30476570111853</v>
      </c>
      <c r="Q9" s="1">
        <f>IF(((($N9/'AUS All Deaths'!$N9)+(((Dementia!$N9/'AUS All Deaths'!$N9)-($C9/'AUS All Deaths'!$C9))/COUNT($C$4:$N$4))*Q$1)*'AUS Mortality Projections'!E7&lt;0),0,(($N9/'AUS All Deaths'!$N9)+(((Dementia!$N9/'AUS All Deaths'!$N9)-($C9/'AUS All Deaths'!$C9))/COUNT($C$4:$N$4))*Q$1)*'AUS Mortality Projections'!E7)</f>
        <v>479.97533809663167</v>
      </c>
      <c r="R9" s="1">
        <f>IF(((($N9/'AUS All Deaths'!$N9)+(((Dementia!$N9/'AUS All Deaths'!$N9)-($C9/'AUS All Deaths'!$C9))/COUNT($C$4:$N$4))*R$1)*'AUS Mortality Projections'!F7&lt;0),0,(($N9/'AUS All Deaths'!$N9)+(((Dementia!$N9/'AUS All Deaths'!$N9)-($C9/'AUS All Deaths'!$C9))/COUNT($C$4:$N$4))*R$1)*'AUS Mortality Projections'!F7)</f>
        <v>494.57812644364105</v>
      </c>
      <c r="S9" s="1">
        <f>IF(((($N9/'AUS All Deaths'!$N9)+(((Dementia!$N9/'AUS All Deaths'!$N9)-($C9/'AUS All Deaths'!$C9))/COUNT($C$4:$N$4))*S$1)*'AUS Mortality Projections'!G7&lt;0),0,(($N9/'AUS All Deaths'!$N9)+(((Dementia!$N9/'AUS All Deaths'!$N9)-($C9/'AUS All Deaths'!$C9))/COUNT($C$4:$N$4))*S$1)*'AUS Mortality Projections'!G7)</f>
        <v>515.59486827813748</v>
      </c>
      <c r="T9" s="1">
        <f>IF(((($N9/'AUS All Deaths'!$N9)+(((Dementia!$N9/'AUS All Deaths'!$N9)-($C9/'AUS All Deaths'!$C9))/COUNT($C$4:$N$4))*T$1)*'AUS Mortality Projections'!H7&lt;0),0,(($N9/'AUS All Deaths'!$N9)+(((Dementia!$N9/'AUS All Deaths'!$N9)-($C9/'AUS All Deaths'!$C9))/COUNT($C$4:$N$4))*T$1)*'AUS Mortality Projections'!H7)</f>
        <v>536.22197977876215</v>
      </c>
      <c r="U9" s="1">
        <f>IF(((($N9/'AUS All Deaths'!$N9)+(((Dementia!$N9/'AUS All Deaths'!$N9)-($C9/'AUS All Deaths'!$C9))/COUNT($C$4:$N$4))*U$1)*'AUS Mortality Projections'!I7&lt;0),0,(($N9/'AUS All Deaths'!$N9)+(((Dementia!$N9/'AUS All Deaths'!$N9)-($C9/'AUS All Deaths'!$C9))/COUNT($C$4:$N$4))*U$1)*'AUS Mortality Projections'!I7)</f>
        <v>556.82039904830788</v>
      </c>
      <c r="V9" s="1">
        <f>IF(((($N9/'AUS All Deaths'!$N9)+(((Dementia!$N9/'AUS All Deaths'!$N9)-($C9/'AUS All Deaths'!$C9))/COUNT($C$4:$N$4))*V$1)*'AUS Mortality Projections'!J7&lt;0),0,(($N9/'AUS All Deaths'!$N9)+(((Dementia!$N9/'AUS All Deaths'!$N9)-($C9/'AUS All Deaths'!$C9))/COUNT($C$4:$N$4))*V$1)*'AUS Mortality Projections'!J7)</f>
        <v>575.51447657409722</v>
      </c>
      <c r="W9" s="1">
        <f>IF(((($N9/'AUS All Deaths'!$N9)+(((Dementia!$N9/'AUS All Deaths'!$N9)-($C9/'AUS All Deaths'!$C9))/COUNT($C$4:$N$4))*W$1)*'AUS Mortality Projections'!K7&lt;0),0,(($N9/'AUS All Deaths'!$N9)+(((Dementia!$N9/'AUS All Deaths'!$N9)-($C9/'AUS All Deaths'!$C9))/COUNT($C$4:$N$4))*W$1)*'AUS Mortality Projections'!K7)</f>
        <v>592.84532282494081</v>
      </c>
      <c r="X9" s="1">
        <f>IF(((($N9/'AUS All Deaths'!$N9)+(((Dementia!$N9/'AUS All Deaths'!$N9)-($C9/'AUS All Deaths'!$C9))/COUNT($C$4:$N$4))*X$1)*'AUS Mortality Projections'!L7&lt;0),0,(($N9/'AUS All Deaths'!$N9)+(((Dementia!$N9/'AUS All Deaths'!$N9)-($C9/'AUS All Deaths'!$C9))/COUNT($C$4:$N$4))*X$1)*'AUS Mortality Projections'!L7)</f>
        <v>610.88951802999998</v>
      </c>
      <c r="Y9" s="1">
        <f>IF(((($N9/'AUS All Deaths'!$N9)+(((Dementia!$N9/'AUS All Deaths'!$N9)-($C9/'AUS All Deaths'!$C9))/COUNT($C$4:$N$4))*Y$1)*'AUS Mortality Projections'!M7&lt;0),0,(($N9/'AUS All Deaths'!$N9)+(((Dementia!$N9/'AUS All Deaths'!$N9)-($C9/'AUS All Deaths'!$C9))/COUNT($C$4:$N$4))*Y$1)*'AUS Mortality Projections'!M7)</f>
        <v>628.0677380126117</v>
      </c>
      <c r="Z9" s="1">
        <f>IF(((($N9/'AUS All Deaths'!$N9)+(((Dementia!$N9/'AUS All Deaths'!$N9)-($C9/'AUS All Deaths'!$C9))/COUNT($C$4:$N$4))*Z$1)*'AUS Mortality Projections'!N7&lt;0),0,(($N9/'AUS All Deaths'!$N9)+(((Dementia!$N9/'AUS All Deaths'!$N9)-($C9/'AUS All Deaths'!$C9))/COUNT($C$4:$N$4))*Z$1)*'AUS Mortality Projections'!N7)</f>
        <v>645.46495639905561</v>
      </c>
      <c r="AA9" s="1">
        <f>IF(((($N9/'AUS All Deaths'!$N9)+(((Dementia!$N9/'AUS All Deaths'!$N9)-($C9/'AUS All Deaths'!$C9))/COUNT($C$4:$N$4))*AA$1)*'AUS Mortality Projections'!O7&lt;0),0,(($N9/'AUS All Deaths'!$N9)+(((Dementia!$N9/'AUS All Deaths'!$N9)-($C9/'AUS All Deaths'!$C9))/COUNT($C$4:$N$4))*AA$1)*'AUS Mortality Projections'!O7)</f>
        <v>661.97379616219916</v>
      </c>
      <c r="AB9" s="1">
        <f>IF(((($N9/'AUS All Deaths'!$N9)+(((Dementia!$N9/'AUS All Deaths'!$N9)-($C9/'AUS All Deaths'!$C9))/COUNT($C$4:$N$4))*AB$1)*'AUS Mortality Projections'!P7&lt;0),0,(($N9/'AUS All Deaths'!$N9)+(((Dementia!$N9/'AUS All Deaths'!$N9)-($C9/'AUS All Deaths'!$C9))/COUNT($C$4:$N$4))*AB$1)*'AUS Mortality Projections'!P7)</f>
        <v>678.70838477615337</v>
      </c>
      <c r="AC9" s="1">
        <f>IF(((($N9/'AUS All Deaths'!$N9)+(((Dementia!$N9/'AUS All Deaths'!$N9)-($C9/'AUS All Deaths'!$C9))/COUNT($C$4:$N$4))*AC$1)*'AUS Mortality Projections'!Q7&lt;0),0,(($N9/'AUS All Deaths'!$N9)+(((Dementia!$N9/'AUS All Deaths'!$N9)-($C9/'AUS All Deaths'!$C9))/COUNT($C$4:$N$4))*AC$1)*'AUS Mortality Projections'!Q7)</f>
        <v>695.2594754519514</v>
      </c>
      <c r="AD9" s="1">
        <f>IF(((($N9/'AUS All Deaths'!$N9)+(((Dementia!$N9/'AUS All Deaths'!$N9)-($C9/'AUS All Deaths'!$C9))/COUNT($C$4:$N$4))*AD$1)*'AUS Mortality Projections'!R7&lt;0),0,(($N9/'AUS All Deaths'!$N9)+(((Dementia!$N9/'AUS All Deaths'!$N9)-($C9/'AUS All Deaths'!$C9))/COUNT($C$4:$N$4))*AD$1)*'AUS Mortality Projections'!R7)</f>
        <v>709.71302350452368</v>
      </c>
      <c r="AE9" s="1">
        <f>IF(((($N9/'AUS All Deaths'!$N9)+(((Dementia!$N9/'AUS All Deaths'!$N9)-($C9/'AUS All Deaths'!$C9))/COUNT($C$4:$N$4))*AE$1)*'AUS Mortality Projections'!S7&lt;0),0,(($N9/'AUS All Deaths'!$N9)+(((Dementia!$N9/'AUS All Deaths'!$N9)-($C9/'AUS All Deaths'!$C9))/COUNT($C$4:$N$4))*AE$1)*'AUS Mortality Projections'!S7)</f>
        <v>724.69484780289429</v>
      </c>
      <c r="AF9" s="1">
        <f>IF(((($N9/'AUS All Deaths'!$N9)+(((Dementia!$N9/'AUS All Deaths'!$N9)-($C9/'AUS All Deaths'!$C9))/COUNT($C$4:$N$4))*AF$1)*'AUS Mortality Projections'!T7&lt;0),0,(($N9/'AUS All Deaths'!$N9)+(((Dementia!$N9/'AUS All Deaths'!$N9)-($C9/'AUS All Deaths'!$C9))/COUNT($C$4:$N$4))*AF$1)*'AUS Mortality Projections'!T7)</f>
        <v>741.90829131415251</v>
      </c>
      <c r="AG9" s="1">
        <f>IF(((($N9/'AUS All Deaths'!$N9)+(((Dementia!$N9/'AUS All Deaths'!$N9)-($C9/'AUS All Deaths'!$C9))/COUNT($C$4:$N$4))*AG$1)*'AUS Mortality Projections'!U7&lt;0),0,(($N9/'AUS All Deaths'!$N9)+(((Dementia!$N9/'AUS All Deaths'!$N9)-($C9/'AUS All Deaths'!$C9))/COUNT($C$4:$N$4))*AG$1)*'AUS Mortality Projections'!U7)</f>
        <v>760.6444974062764</v>
      </c>
      <c r="AH9" s="6">
        <f>IF(((($N9/'AUS All Deaths'!$N9)+(((Dementia!$N9/'AUS All Deaths'!$N9)-($C9/'AUS All Deaths'!$C9))/COUNT($C$4:$N$4))*AH$1)*'AUS Mortality Projections'!V7&lt;0),0,(($N9/'AUS All Deaths'!$N9)+(((Dementia!$N9/'AUS All Deaths'!$N9)-($C9/'AUS All Deaths'!$C9))/COUNT($C$4:$N$4))*AH$1)*'AUS Mortality Projections'!V7)</f>
        <v>780.17881623199037</v>
      </c>
    </row>
    <row r="10" spans="1:34" s="1" customFormat="1" x14ac:dyDescent="0.3">
      <c r="B10" s="13" t="s">
        <v>26</v>
      </c>
      <c r="C10" s="9">
        <f>'AUS Observed PC Deaths'!C130</f>
        <v>1560</v>
      </c>
      <c r="D10" s="9">
        <f>'AUS Observed PC Deaths'!D130</f>
        <v>1605</v>
      </c>
      <c r="E10" s="9">
        <f>'AUS Observed PC Deaths'!E130</f>
        <v>1584</v>
      </c>
      <c r="F10" s="9">
        <f>'AUS Observed PC Deaths'!F130</f>
        <v>1673</v>
      </c>
      <c r="G10" s="9">
        <f>'AUS Observed PC Deaths'!G130</f>
        <v>1759</v>
      </c>
      <c r="H10" s="9">
        <f>'AUS Observed PC Deaths'!H130</f>
        <v>1790</v>
      </c>
      <c r="I10" s="9">
        <f>'AUS Observed PC Deaths'!I130</f>
        <v>1850</v>
      </c>
      <c r="J10" s="9">
        <f>'AUS Observed PC Deaths'!J130</f>
        <v>1854</v>
      </c>
      <c r="K10" s="9">
        <f>'AUS Observed PC Deaths'!K130</f>
        <v>1957</v>
      </c>
      <c r="L10" s="9">
        <f>'AUS Observed PC Deaths'!L130</f>
        <v>1959</v>
      </c>
      <c r="M10" s="9">
        <f>'AUS Observed PC Deaths'!M130</f>
        <v>2165</v>
      </c>
      <c r="N10" s="9">
        <f>'AUS Observed PC Deaths'!N130</f>
        <v>2392</v>
      </c>
      <c r="O10" s="1">
        <f>IF(((($N10/'AUS All Deaths'!$N10)+(((Dementia!$N10/'AUS All Deaths'!$N10)-($C10/'AUS All Deaths'!$C10))/COUNT($C$4:$N$4))*O$1)*'AUS Mortality Projections'!C8&lt;0),0,(($N10/'AUS All Deaths'!$N10)+(((Dementia!$N10/'AUS All Deaths'!$N10)-($C10/'AUS All Deaths'!$C10))/COUNT($C$4:$N$4))*O$1)*'AUS Mortality Projections'!C8)</f>
        <v>2399.0940151939781</v>
      </c>
      <c r="P10" s="1">
        <f>IF(((($N10/'AUS All Deaths'!$N10)+(((Dementia!$N10/'AUS All Deaths'!$N10)-($C10/'AUS All Deaths'!$C10))/COUNT($C$4:$N$4))*P$1)*'AUS Mortality Projections'!D8&lt;0),0,(($N10/'AUS All Deaths'!$N10)+(((Dementia!$N10/'AUS All Deaths'!$N10)-($C10/'AUS All Deaths'!$C10))/COUNT($C$4:$N$4))*P$1)*'AUS Mortality Projections'!D8)</f>
        <v>2528.8997313208838</v>
      </c>
      <c r="Q10" s="1">
        <f>IF(((($N10/'AUS All Deaths'!$N10)+(((Dementia!$N10/'AUS All Deaths'!$N10)-($C10/'AUS All Deaths'!$C10))/COUNT($C$4:$N$4))*Q$1)*'AUS Mortality Projections'!E8&lt;0),0,(($N10/'AUS All Deaths'!$N10)+(((Dementia!$N10/'AUS All Deaths'!$N10)-($C10/'AUS All Deaths'!$C10))/COUNT($C$4:$N$4))*Q$1)*'AUS Mortality Projections'!E8)</f>
        <v>2670.9763269842288</v>
      </c>
      <c r="R10" s="1">
        <f>IF(((($N10/'AUS All Deaths'!$N10)+(((Dementia!$N10/'AUS All Deaths'!$N10)-($C10/'AUS All Deaths'!$C10))/COUNT($C$4:$N$4))*R$1)*'AUS Mortality Projections'!F8&lt;0),0,(($N10/'AUS All Deaths'!$N10)+(((Dementia!$N10/'AUS All Deaths'!$N10)-($C10/'AUS All Deaths'!$C10))/COUNT($C$4:$N$4))*R$1)*'AUS Mortality Projections'!F8)</f>
        <v>2805.852578536349</v>
      </c>
      <c r="S10" s="1">
        <f>IF(((($N10/'AUS All Deaths'!$N10)+(((Dementia!$N10/'AUS All Deaths'!$N10)-($C10/'AUS All Deaths'!$C10))/COUNT($C$4:$N$4))*S$1)*'AUS Mortality Projections'!G8&lt;0),0,(($N10/'AUS All Deaths'!$N10)+(((Dementia!$N10/'AUS All Deaths'!$N10)-($C10/'AUS All Deaths'!$C10))/COUNT($C$4:$N$4))*S$1)*'AUS Mortality Projections'!G8)</f>
        <v>2969.3362116881062</v>
      </c>
      <c r="T10" s="1">
        <f>IF(((($N10/'AUS All Deaths'!$N10)+(((Dementia!$N10/'AUS All Deaths'!$N10)-($C10/'AUS All Deaths'!$C10))/COUNT($C$4:$N$4))*T$1)*'AUS Mortality Projections'!H8&lt;0),0,(($N10/'AUS All Deaths'!$N10)+(((Dementia!$N10/'AUS All Deaths'!$N10)-($C10/'AUS All Deaths'!$C10))/COUNT($C$4:$N$4))*T$1)*'AUS Mortality Projections'!H8)</f>
        <v>3147.5864853623143</v>
      </c>
      <c r="U10" s="1">
        <f>IF(((($N10/'AUS All Deaths'!$N10)+(((Dementia!$N10/'AUS All Deaths'!$N10)-($C10/'AUS All Deaths'!$C10))/COUNT($C$4:$N$4))*U$1)*'AUS Mortality Projections'!I8&lt;0),0,(($N10/'AUS All Deaths'!$N10)+(((Dementia!$N10/'AUS All Deaths'!$N10)-($C10/'AUS All Deaths'!$C10))/COUNT($C$4:$N$4))*U$1)*'AUS Mortality Projections'!I8)</f>
        <v>3310.3273764409946</v>
      </c>
      <c r="V10" s="1">
        <f>IF(((($N10/'AUS All Deaths'!$N10)+(((Dementia!$N10/'AUS All Deaths'!$N10)-($C10/'AUS All Deaths'!$C10))/COUNT($C$4:$N$4))*V$1)*'AUS Mortality Projections'!J8&lt;0),0,(($N10/'AUS All Deaths'!$N10)+(((Dementia!$N10/'AUS All Deaths'!$N10)-($C10/'AUS All Deaths'!$C10))/COUNT($C$4:$N$4))*V$1)*'AUS Mortality Projections'!J8)</f>
        <v>3473.0805227976407</v>
      </c>
      <c r="W10" s="1">
        <f>IF(((($N10/'AUS All Deaths'!$N10)+(((Dementia!$N10/'AUS All Deaths'!$N10)-($C10/'AUS All Deaths'!$C10))/COUNT($C$4:$N$4))*W$1)*'AUS Mortality Projections'!K8&lt;0),0,(($N10/'AUS All Deaths'!$N10)+(((Dementia!$N10/'AUS All Deaths'!$N10)-($C10/'AUS All Deaths'!$C10))/COUNT($C$4:$N$4))*W$1)*'AUS Mortality Projections'!K8)</f>
        <v>3635.483661607419</v>
      </c>
      <c r="X10" s="1">
        <f>IF(((($N10/'AUS All Deaths'!$N10)+(((Dementia!$N10/'AUS All Deaths'!$N10)-($C10/'AUS All Deaths'!$C10))/COUNT($C$4:$N$4))*X$1)*'AUS Mortality Projections'!L8&lt;0),0,(($N10/'AUS All Deaths'!$N10)+(((Dementia!$N10/'AUS All Deaths'!$N10)-($C10/'AUS All Deaths'!$C10))/COUNT($C$4:$N$4))*X$1)*'AUS Mortality Projections'!L8)</f>
        <v>3733.118837126166</v>
      </c>
      <c r="Y10" s="1">
        <f>IF(((($N10/'AUS All Deaths'!$N10)+(((Dementia!$N10/'AUS All Deaths'!$N10)-($C10/'AUS All Deaths'!$C10))/COUNT($C$4:$N$4))*Y$1)*'AUS Mortality Projections'!M8&lt;0),0,(($N10/'AUS All Deaths'!$N10)+(((Dementia!$N10/'AUS All Deaths'!$N10)-($C10/'AUS All Deaths'!$C10))/COUNT($C$4:$N$4))*Y$1)*'AUS Mortality Projections'!M8)</f>
        <v>3860.5380345853023</v>
      </c>
      <c r="Z10" s="1">
        <f>IF(((($N10/'AUS All Deaths'!$N10)+(((Dementia!$N10/'AUS All Deaths'!$N10)-($C10/'AUS All Deaths'!$C10))/COUNT($C$4:$N$4))*Z$1)*'AUS Mortality Projections'!N8&lt;0),0,(($N10/'AUS All Deaths'!$N10)+(((Dementia!$N10/'AUS All Deaths'!$N10)-($C10/'AUS All Deaths'!$C10))/COUNT($C$4:$N$4))*Z$1)*'AUS Mortality Projections'!N8)</f>
        <v>4003.1239533372973</v>
      </c>
      <c r="AA10" s="1">
        <f>IF(((($N10/'AUS All Deaths'!$N10)+(((Dementia!$N10/'AUS All Deaths'!$N10)-($C10/'AUS All Deaths'!$C10))/COUNT($C$4:$N$4))*AA$1)*'AUS Mortality Projections'!O8&lt;0),0,(($N10/'AUS All Deaths'!$N10)+(((Dementia!$N10/'AUS All Deaths'!$N10)-($C10/'AUS All Deaths'!$C10))/COUNT($C$4:$N$4))*AA$1)*'AUS Mortality Projections'!O8)</f>
        <v>4145.735560001468</v>
      </c>
      <c r="AB10" s="1">
        <f>IF(((($N10/'AUS All Deaths'!$N10)+(((Dementia!$N10/'AUS All Deaths'!$N10)-($C10/'AUS All Deaths'!$C10))/COUNT($C$4:$N$4))*AB$1)*'AUS Mortality Projections'!P8&lt;0),0,(($N10/'AUS All Deaths'!$N10)+(((Dementia!$N10/'AUS All Deaths'!$N10)-($C10/'AUS All Deaths'!$C10))/COUNT($C$4:$N$4))*AB$1)*'AUS Mortality Projections'!P8)</f>
        <v>4301.5190564441909</v>
      </c>
      <c r="AC10" s="1">
        <f>IF(((($N10/'AUS All Deaths'!$N10)+(((Dementia!$N10/'AUS All Deaths'!$N10)-($C10/'AUS All Deaths'!$C10))/COUNT($C$4:$N$4))*AC$1)*'AUS Mortality Projections'!Q8&lt;0),0,(($N10/'AUS All Deaths'!$N10)+(((Dementia!$N10/'AUS All Deaths'!$N10)-($C10/'AUS All Deaths'!$C10))/COUNT($C$4:$N$4))*AC$1)*'AUS Mortality Projections'!Q8)</f>
        <v>4468.5660953155593</v>
      </c>
      <c r="AD10" s="1">
        <f>IF(((($N10/'AUS All Deaths'!$N10)+(((Dementia!$N10/'AUS All Deaths'!$N10)-($C10/'AUS All Deaths'!$C10))/COUNT($C$4:$N$4))*AD$1)*'AUS Mortality Projections'!R8&lt;0),0,(($N10/'AUS All Deaths'!$N10)+(((Dementia!$N10/'AUS All Deaths'!$N10)-($C10/'AUS All Deaths'!$C10))/COUNT($C$4:$N$4))*AD$1)*'AUS Mortality Projections'!R8)</f>
        <v>4633.8429326972673</v>
      </c>
      <c r="AE10" s="1">
        <f>IF(((($N10/'AUS All Deaths'!$N10)+(((Dementia!$N10/'AUS All Deaths'!$N10)-($C10/'AUS All Deaths'!$C10))/COUNT($C$4:$N$4))*AE$1)*'AUS Mortality Projections'!S8&lt;0),0,(($N10/'AUS All Deaths'!$N10)+(((Dementia!$N10/'AUS All Deaths'!$N10)-($C10/'AUS All Deaths'!$C10))/COUNT($C$4:$N$4))*AE$1)*'AUS Mortality Projections'!S8)</f>
        <v>4800.471157865848</v>
      </c>
      <c r="AF10" s="1">
        <f>IF(((($N10/'AUS All Deaths'!$N10)+(((Dementia!$N10/'AUS All Deaths'!$N10)-($C10/'AUS All Deaths'!$C10))/COUNT($C$4:$N$4))*AF$1)*'AUS Mortality Projections'!T8&lt;0),0,(($N10/'AUS All Deaths'!$N10)+(((Dementia!$N10/'AUS All Deaths'!$N10)-($C10/'AUS All Deaths'!$C10))/COUNT($C$4:$N$4))*AF$1)*'AUS Mortality Projections'!T8)</f>
        <v>4951.9480722403605</v>
      </c>
      <c r="AG10" s="1">
        <f>IF(((($N10/'AUS All Deaths'!$N10)+(((Dementia!$N10/'AUS All Deaths'!$N10)-($C10/'AUS All Deaths'!$C10))/COUNT($C$4:$N$4))*AG$1)*'AUS Mortality Projections'!U8&lt;0),0,(($N10/'AUS All Deaths'!$N10)+(((Dementia!$N10/'AUS All Deaths'!$N10)-($C10/'AUS All Deaths'!$C10))/COUNT($C$4:$N$4))*AG$1)*'AUS Mortality Projections'!U8)</f>
        <v>5093.6796912254295</v>
      </c>
      <c r="AH10" s="6">
        <f>IF(((($N10/'AUS All Deaths'!$N10)+(((Dementia!$N10/'AUS All Deaths'!$N10)-($C10/'AUS All Deaths'!$C10))/COUNT($C$4:$N$4))*AH$1)*'AUS Mortality Projections'!V8&lt;0),0,(($N10/'AUS All Deaths'!$N10)+(((Dementia!$N10/'AUS All Deaths'!$N10)-($C10/'AUS All Deaths'!$C10))/COUNT($C$4:$N$4))*AH$1)*'AUS Mortality Projections'!V8)</f>
        <v>5226.0131985101534</v>
      </c>
    </row>
    <row r="11" spans="1:34" s="1" customFormat="1" x14ac:dyDescent="0.3">
      <c r="B11" s="13" t="s">
        <v>27</v>
      </c>
      <c r="C11" s="9">
        <f>'AUS Observed PC Deaths'!C131</f>
        <v>4835</v>
      </c>
      <c r="D11" s="9">
        <f>'AUS Observed PC Deaths'!D131</f>
        <v>5180</v>
      </c>
      <c r="E11" s="9">
        <f>'AUS Observed PC Deaths'!E131</f>
        <v>5518</v>
      </c>
      <c r="F11" s="9">
        <f>'AUS Observed PC Deaths'!F131</f>
        <v>5972</v>
      </c>
      <c r="G11" s="9">
        <f>'AUS Observed PC Deaths'!G131</f>
        <v>6309</v>
      </c>
      <c r="H11" s="9">
        <f>'AUS Observed PC Deaths'!H131</f>
        <v>6615</v>
      </c>
      <c r="I11" s="9">
        <f>'AUS Observed PC Deaths'!I131</f>
        <v>6928</v>
      </c>
      <c r="J11" s="9">
        <f>'AUS Observed PC Deaths'!J131</f>
        <v>7075</v>
      </c>
      <c r="K11" s="9">
        <f>'AUS Observed PC Deaths'!K131</f>
        <v>7415</v>
      </c>
      <c r="L11" s="9">
        <f>'AUS Observed PC Deaths'!L131</f>
        <v>7255</v>
      </c>
      <c r="M11" s="9">
        <f>'AUS Observed PC Deaths'!M131</f>
        <v>7898</v>
      </c>
      <c r="N11" s="9">
        <f>'AUS Observed PC Deaths'!N131</f>
        <v>8388</v>
      </c>
      <c r="O11" s="1">
        <f>IF(((($N11/'AUS All Deaths'!$N11)+(((Dementia!$N11/'AUS All Deaths'!$N11)-($C11/'AUS All Deaths'!$C11))/COUNT($C$4:$N$4))*O$1)*'AUS Mortality Projections'!C9&lt;0),0,(($N11/'AUS All Deaths'!$N11)+(((Dementia!$N11/'AUS All Deaths'!$N11)-($C11/'AUS All Deaths'!$C11))/COUNT($C$4:$N$4))*O$1)*'AUS Mortality Projections'!C9)</f>
        <v>7668.4393581718359</v>
      </c>
      <c r="P11" s="1">
        <f>IF(((($N11/'AUS All Deaths'!$N11)+(((Dementia!$N11/'AUS All Deaths'!$N11)-($C11/'AUS All Deaths'!$C11))/COUNT($C$4:$N$4))*P$1)*'AUS Mortality Projections'!D9&lt;0),0,(($N11/'AUS All Deaths'!$N11)+(((Dementia!$N11/'AUS All Deaths'!$N11)-($C11/'AUS All Deaths'!$C11))/COUNT($C$4:$N$4))*P$1)*'AUS Mortality Projections'!D9)</f>
        <v>7953.8938840905339</v>
      </c>
      <c r="Q11" s="1">
        <f>IF(((($N11/'AUS All Deaths'!$N11)+(((Dementia!$N11/'AUS All Deaths'!$N11)-($C11/'AUS All Deaths'!$C11))/COUNT($C$4:$N$4))*Q$1)*'AUS Mortality Projections'!E9&lt;0),0,(($N11/'AUS All Deaths'!$N11)+(((Dementia!$N11/'AUS All Deaths'!$N11)-($C11/'AUS All Deaths'!$C11))/COUNT($C$4:$N$4))*Q$1)*'AUS Mortality Projections'!E9)</f>
        <v>8248.9109633064454</v>
      </c>
      <c r="R11" s="1">
        <f>IF(((($N11/'AUS All Deaths'!$N11)+(((Dementia!$N11/'AUS All Deaths'!$N11)-($C11/'AUS All Deaths'!$C11))/COUNT($C$4:$N$4))*R$1)*'AUS Mortality Projections'!F9&lt;0),0,(($N11/'AUS All Deaths'!$N11)+(((Dementia!$N11/'AUS All Deaths'!$N11)-($C11/'AUS All Deaths'!$C11))/COUNT($C$4:$N$4))*R$1)*'AUS Mortality Projections'!F9)</f>
        <v>8508.4360471891669</v>
      </c>
      <c r="S11" s="1">
        <f>IF(((($N11/'AUS All Deaths'!$N11)+(((Dementia!$N11/'AUS All Deaths'!$N11)-($C11/'AUS All Deaths'!$C11))/COUNT($C$4:$N$4))*S$1)*'AUS Mortality Projections'!G9&lt;0),0,(($N11/'AUS All Deaths'!$N11)+(((Dementia!$N11/'AUS All Deaths'!$N11)-($C11/'AUS All Deaths'!$C11))/COUNT($C$4:$N$4))*S$1)*'AUS Mortality Projections'!G9)</f>
        <v>8901.3661706143394</v>
      </c>
      <c r="T11" s="1">
        <f>IF(((($N11/'AUS All Deaths'!$N11)+(((Dementia!$N11/'AUS All Deaths'!$N11)-($C11/'AUS All Deaths'!$C11))/COUNT($C$4:$N$4))*T$1)*'AUS Mortality Projections'!H9&lt;0),0,(($N11/'AUS All Deaths'!$N11)+(((Dementia!$N11/'AUS All Deaths'!$N11)-($C11/'AUS All Deaths'!$C11))/COUNT($C$4:$N$4))*T$1)*'AUS Mortality Projections'!H9)</f>
        <v>9314.2247648420653</v>
      </c>
      <c r="U11" s="1">
        <f>IF(((($N11/'AUS All Deaths'!$N11)+(((Dementia!$N11/'AUS All Deaths'!$N11)-($C11/'AUS All Deaths'!$C11))/COUNT($C$4:$N$4))*U$1)*'AUS Mortality Projections'!I9&lt;0),0,(($N11/'AUS All Deaths'!$N11)+(((Dementia!$N11/'AUS All Deaths'!$N11)-($C11/'AUS All Deaths'!$C11))/COUNT($C$4:$N$4))*U$1)*'AUS Mortality Projections'!I9)</f>
        <v>9802.6335115424663</v>
      </c>
      <c r="V11" s="1">
        <f>IF(((($N11/'AUS All Deaths'!$N11)+(((Dementia!$N11/'AUS All Deaths'!$N11)-($C11/'AUS All Deaths'!$C11))/COUNT($C$4:$N$4))*V$1)*'AUS Mortality Projections'!J9&lt;0),0,(($N11/'AUS All Deaths'!$N11)+(((Dementia!$N11/'AUS All Deaths'!$N11)-($C11/'AUS All Deaths'!$C11))/COUNT($C$4:$N$4))*V$1)*'AUS Mortality Projections'!J9)</f>
        <v>10347.986833990153</v>
      </c>
      <c r="W11" s="1">
        <f>IF(((($N11/'AUS All Deaths'!$N11)+(((Dementia!$N11/'AUS All Deaths'!$N11)-($C11/'AUS All Deaths'!$C11))/COUNT($C$4:$N$4))*W$1)*'AUS Mortality Projections'!K9&lt;0),0,(($N11/'AUS All Deaths'!$N11)+(((Dementia!$N11/'AUS All Deaths'!$N11)-($C11/'AUS All Deaths'!$C11))/COUNT($C$4:$N$4))*W$1)*'AUS Mortality Projections'!K9)</f>
        <v>10937.451272150913</v>
      </c>
      <c r="X11" s="1">
        <f>IF(((($N11/'AUS All Deaths'!$N11)+(((Dementia!$N11/'AUS All Deaths'!$N11)-($C11/'AUS All Deaths'!$C11))/COUNT($C$4:$N$4))*X$1)*'AUS Mortality Projections'!L9&lt;0),0,(($N11/'AUS All Deaths'!$N11)+(((Dementia!$N11/'AUS All Deaths'!$N11)-($C11/'AUS All Deaths'!$C11))/COUNT($C$4:$N$4))*X$1)*'AUS Mortality Projections'!L9)</f>
        <v>11751.031309830258</v>
      </c>
      <c r="Y11" s="1">
        <f>IF(((($N11/'AUS All Deaths'!$N11)+(((Dementia!$N11/'AUS All Deaths'!$N11)-($C11/'AUS All Deaths'!$C11))/COUNT($C$4:$N$4))*Y$1)*'AUS Mortality Projections'!M9&lt;0),0,(($N11/'AUS All Deaths'!$N11)+(((Dementia!$N11/'AUS All Deaths'!$N11)-($C11/'AUS All Deaths'!$C11))/COUNT($C$4:$N$4))*Y$1)*'AUS Mortality Projections'!M9)</f>
        <v>12567.339152826627</v>
      </c>
      <c r="Z11" s="1">
        <f>IF(((($N11/'AUS All Deaths'!$N11)+(((Dementia!$N11/'AUS All Deaths'!$N11)-($C11/'AUS All Deaths'!$C11))/COUNT($C$4:$N$4))*Z$1)*'AUS Mortality Projections'!N9&lt;0),0,(($N11/'AUS All Deaths'!$N11)+(((Dementia!$N11/'AUS All Deaths'!$N11)-($C11/'AUS All Deaths'!$C11))/COUNT($C$4:$N$4))*Z$1)*'AUS Mortality Projections'!N9)</f>
        <v>13407.181066234651</v>
      </c>
      <c r="AA11" s="1">
        <f>IF(((($N11/'AUS All Deaths'!$N11)+(((Dementia!$N11/'AUS All Deaths'!$N11)-($C11/'AUS All Deaths'!$C11))/COUNT($C$4:$N$4))*AA$1)*'AUS Mortality Projections'!O9&lt;0),0,(($N11/'AUS All Deaths'!$N11)+(((Dementia!$N11/'AUS All Deaths'!$N11)-($C11/'AUS All Deaths'!$C11))/COUNT($C$4:$N$4))*AA$1)*'AUS Mortality Projections'!O9)</f>
        <v>14304.039194897521</v>
      </c>
      <c r="AB11" s="1">
        <f>IF(((($N11/'AUS All Deaths'!$N11)+(((Dementia!$N11/'AUS All Deaths'!$N11)-($C11/'AUS All Deaths'!$C11))/COUNT($C$4:$N$4))*AB$1)*'AUS Mortality Projections'!P9&lt;0),0,(($N11/'AUS All Deaths'!$N11)+(((Dementia!$N11/'AUS All Deaths'!$N11)-($C11/'AUS All Deaths'!$C11))/COUNT($C$4:$N$4))*AB$1)*'AUS Mortality Projections'!P9)</f>
        <v>15220.799308277872</v>
      </c>
      <c r="AC11" s="1">
        <f>IF(((($N11/'AUS All Deaths'!$N11)+(((Dementia!$N11/'AUS All Deaths'!$N11)-($C11/'AUS All Deaths'!$C11))/COUNT($C$4:$N$4))*AC$1)*'AUS Mortality Projections'!Q9&lt;0),0,(($N11/'AUS All Deaths'!$N11)+(((Dementia!$N11/'AUS All Deaths'!$N11)-($C11/'AUS All Deaths'!$C11))/COUNT($C$4:$N$4))*AC$1)*'AUS Mortality Projections'!Q9)</f>
        <v>16174.017595286672</v>
      </c>
      <c r="AD11" s="1">
        <f>IF(((($N11/'AUS All Deaths'!$N11)+(((Dementia!$N11/'AUS All Deaths'!$N11)-($C11/'AUS All Deaths'!$C11))/COUNT($C$4:$N$4))*AD$1)*'AUS Mortality Projections'!R9&lt;0),0,(($N11/'AUS All Deaths'!$N11)+(((Dementia!$N11/'AUS All Deaths'!$N11)-($C11/'AUS All Deaths'!$C11))/COUNT($C$4:$N$4))*AD$1)*'AUS Mortality Projections'!R9)</f>
        <v>17159.456153529478</v>
      </c>
      <c r="AE11" s="1">
        <f>IF(((($N11/'AUS All Deaths'!$N11)+(((Dementia!$N11/'AUS All Deaths'!$N11)-($C11/'AUS All Deaths'!$C11))/COUNT($C$4:$N$4))*AE$1)*'AUS Mortality Projections'!S9&lt;0),0,(($N11/'AUS All Deaths'!$N11)+(((Dementia!$N11/'AUS All Deaths'!$N11)-($C11/'AUS All Deaths'!$C11))/COUNT($C$4:$N$4))*AE$1)*'AUS Mortality Projections'!S9)</f>
        <v>18151.749641268889</v>
      </c>
      <c r="AF11" s="1">
        <f>IF(((($N11/'AUS All Deaths'!$N11)+(((Dementia!$N11/'AUS All Deaths'!$N11)-($C11/'AUS All Deaths'!$C11))/COUNT($C$4:$N$4))*AF$1)*'AUS Mortality Projections'!T9&lt;0),0,(($N11/'AUS All Deaths'!$N11)+(((Dementia!$N11/'AUS All Deaths'!$N11)-($C11/'AUS All Deaths'!$C11))/COUNT($C$4:$N$4))*AF$1)*'AUS Mortality Projections'!T9)</f>
        <v>19175.127491710482</v>
      </c>
      <c r="AG11" s="1">
        <f>IF(((($N11/'AUS All Deaths'!$N11)+(((Dementia!$N11/'AUS All Deaths'!$N11)-($C11/'AUS All Deaths'!$C11))/COUNT($C$4:$N$4))*AG$1)*'AUS Mortality Projections'!U9&lt;0),0,(($N11/'AUS All Deaths'!$N11)+(((Dementia!$N11/'AUS All Deaths'!$N11)-($C11/'AUS All Deaths'!$C11))/COUNT($C$4:$N$4))*AG$1)*'AUS Mortality Projections'!U9)</f>
        <v>20207.529783288453</v>
      </c>
      <c r="AH11" s="6">
        <f>IF(((($N11/'AUS All Deaths'!$N11)+(((Dementia!$N11/'AUS All Deaths'!$N11)-($C11/'AUS All Deaths'!$C11))/COUNT($C$4:$N$4))*AH$1)*'AUS Mortality Projections'!V9&lt;0),0,(($N11/'AUS All Deaths'!$N11)+(((Dementia!$N11/'AUS All Deaths'!$N11)-($C11/'AUS All Deaths'!$C11))/COUNT($C$4:$N$4))*AH$1)*'AUS Mortality Projections'!V9)</f>
        <v>21257.286106971689</v>
      </c>
    </row>
    <row r="12" spans="1:34" s="1" customFormat="1" x14ac:dyDescent="0.3">
      <c r="B12" s="13"/>
      <c r="AH12" s="6"/>
    </row>
    <row r="13" spans="1:34" s="1" customFormat="1" x14ac:dyDescent="0.3">
      <c r="B13" s="13" t="s">
        <v>28</v>
      </c>
      <c r="C13" s="9">
        <f>'AUS Observed PC Deaths'!C132</f>
        <v>0</v>
      </c>
      <c r="D13" s="9">
        <f>'AUS Observed PC Deaths'!D132</f>
        <v>0</v>
      </c>
      <c r="E13" s="9">
        <f>'AUS Observed PC Deaths'!E132</f>
        <v>0</v>
      </c>
      <c r="F13" s="9">
        <f>'AUS Observed PC Deaths'!F132</f>
        <v>0</v>
      </c>
      <c r="G13" s="9">
        <f>'AUS Observed PC Deaths'!G132</f>
        <v>0</v>
      </c>
      <c r="H13" s="9">
        <f>'AUS Observed PC Deaths'!H132</f>
        <v>0</v>
      </c>
      <c r="I13" s="9">
        <f>'AUS Observed PC Deaths'!I132</f>
        <v>0</v>
      </c>
      <c r="J13" s="9">
        <f>'AUS Observed PC Deaths'!J132</f>
        <v>0</v>
      </c>
      <c r="K13" s="9">
        <f>'AUS Observed PC Deaths'!K132</f>
        <v>0</v>
      </c>
      <c r="L13" s="9">
        <f>'AUS Observed PC Deaths'!L132</f>
        <v>0</v>
      </c>
      <c r="M13" s="9">
        <f>'AUS Observed PC Deaths'!M132</f>
        <v>0</v>
      </c>
      <c r="N13" s="9">
        <f>'AUS Observed PC Deaths'!N132</f>
        <v>0</v>
      </c>
      <c r="O13" s="1">
        <f>IF(((($N13/'AUS All Deaths'!$N13)+(((Dementia!$N13/'AUS All Deaths'!$N13)-($C13/'AUS All Deaths'!$C13))/COUNT($C$4:$N$4))*O$1)*'AUS Mortality Projections'!C11&lt;0),0,(($N13/'AUS All Deaths'!$N13)+(((Dementia!$N13/'AUS All Deaths'!$N13)-($C13/'AUS All Deaths'!$C13))/COUNT($C$4:$N$4))*O$1)*'AUS Mortality Projections'!C11)</f>
        <v>0</v>
      </c>
      <c r="P13" s="1">
        <f>IF(((($N13/'AUS All Deaths'!$N13)+(((Dementia!$N13/'AUS All Deaths'!$N13)-($C13/'AUS All Deaths'!$C13))/COUNT($C$4:$N$4))*P$1)*'AUS Mortality Projections'!D11&lt;0),0,(($N13/'AUS All Deaths'!$N13)+(((Dementia!$N13/'AUS All Deaths'!$N13)-($C13/'AUS All Deaths'!$C13))/COUNT($C$4:$N$4))*P$1)*'AUS Mortality Projections'!D11)</f>
        <v>0</v>
      </c>
      <c r="Q13" s="1">
        <f>IF(((($N13/'AUS All Deaths'!$N13)+(((Dementia!$N13/'AUS All Deaths'!$N13)-($C13/'AUS All Deaths'!$C13))/COUNT($C$4:$N$4))*Q$1)*'AUS Mortality Projections'!E11&lt;0),0,(($N13/'AUS All Deaths'!$N13)+(((Dementia!$N13/'AUS All Deaths'!$N13)-($C13/'AUS All Deaths'!$C13))/COUNT($C$4:$N$4))*Q$1)*'AUS Mortality Projections'!E11)</f>
        <v>0</v>
      </c>
      <c r="R13" s="1">
        <f>IF(((($N13/'AUS All Deaths'!$N13)+(((Dementia!$N13/'AUS All Deaths'!$N13)-($C13/'AUS All Deaths'!$C13))/COUNT($C$4:$N$4))*R$1)*'AUS Mortality Projections'!F11&lt;0),0,(($N13/'AUS All Deaths'!$N13)+(((Dementia!$N13/'AUS All Deaths'!$N13)-($C13/'AUS All Deaths'!$C13))/COUNT($C$4:$N$4))*R$1)*'AUS Mortality Projections'!F11)</f>
        <v>0</v>
      </c>
      <c r="S13" s="1">
        <f>IF(((($N13/'AUS All Deaths'!$N13)+(((Dementia!$N13/'AUS All Deaths'!$N13)-($C13/'AUS All Deaths'!$C13))/COUNT($C$4:$N$4))*S$1)*'AUS Mortality Projections'!G11&lt;0),0,(($N13/'AUS All Deaths'!$N13)+(((Dementia!$N13/'AUS All Deaths'!$N13)-($C13/'AUS All Deaths'!$C13))/COUNT($C$4:$N$4))*S$1)*'AUS Mortality Projections'!G11)</f>
        <v>0</v>
      </c>
      <c r="T13" s="1">
        <f>IF(((($N13/'AUS All Deaths'!$N13)+(((Dementia!$N13/'AUS All Deaths'!$N13)-($C13/'AUS All Deaths'!$C13))/COUNT($C$4:$N$4))*T$1)*'AUS Mortality Projections'!H11&lt;0),0,(($N13/'AUS All Deaths'!$N13)+(((Dementia!$N13/'AUS All Deaths'!$N13)-($C13/'AUS All Deaths'!$C13))/COUNT($C$4:$N$4))*T$1)*'AUS Mortality Projections'!H11)</f>
        <v>0</v>
      </c>
      <c r="U13" s="1">
        <f>IF(((($N13/'AUS All Deaths'!$N13)+(((Dementia!$N13/'AUS All Deaths'!$N13)-($C13/'AUS All Deaths'!$C13))/COUNT($C$4:$N$4))*U$1)*'AUS Mortality Projections'!I11&lt;0),0,(($N13/'AUS All Deaths'!$N13)+(((Dementia!$N13/'AUS All Deaths'!$N13)-($C13/'AUS All Deaths'!$C13))/COUNT($C$4:$N$4))*U$1)*'AUS Mortality Projections'!I11)</f>
        <v>0</v>
      </c>
      <c r="V13" s="1">
        <f>IF(((($N13/'AUS All Deaths'!$N13)+(((Dementia!$N13/'AUS All Deaths'!$N13)-($C13/'AUS All Deaths'!$C13))/COUNT($C$4:$N$4))*V$1)*'AUS Mortality Projections'!J11&lt;0),0,(($N13/'AUS All Deaths'!$N13)+(((Dementia!$N13/'AUS All Deaths'!$N13)-($C13/'AUS All Deaths'!$C13))/COUNT($C$4:$N$4))*V$1)*'AUS Mortality Projections'!J11)</f>
        <v>0</v>
      </c>
      <c r="W13" s="1">
        <f>IF(((($N13/'AUS All Deaths'!$N13)+(((Dementia!$N13/'AUS All Deaths'!$N13)-($C13/'AUS All Deaths'!$C13))/COUNT($C$4:$N$4))*W$1)*'AUS Mortality Projections'!K11&lt;0),0,(($N13/'AUS All Deaths'!$N13)+(((Dementia!$N13/'AUS All Deaths'!$N13)-($C13/'AUS All Deaths'!$C13))/COUNT($C$4:$N$4))*W$1)*'AUS Mortality Projections'!K11)</f>
        <v>0</v>
      </c>
      <c r="X13" s="1">
        <f>IF(((($N13/'AUS All Deaths'!$N13)+(((Dementia!$N13/'AUS All Deaths'!$N13)-($C13/'AUS All Deaths'!$C13))/COUNT($C$4:$N$4))*X$1)*'AUS Mortality Projections'!L11&lt;0),0,(($N13/'AUS All Deaths'!$N13)+(((Dementia!$N13/'AUS All Deaths'!$N13)-($C13/'AUS All Deaths'!$C13))/COUNT($C$4:$N$4))*X$1)*'AUS Mortality Projections'!L11)</f>
        <v>0</v>
      </c>
      <c r="Y13" s="1">
        <f>IF(((($N13/'AUS All Deaths'!$N13)+(((Dementia!$N13/'AUS All Deaths'!$N13)-($C13/'AUS All Deaths'!$C13))/COUNT($C$4:$N$4))*Y$1)*'AUS Mortality Projections'!M11&lt;0),0,(($N13/'AUS All Deaths'!$N13)+(((Dementia!$N13/'AUS All Deaths'!$N13)-($C13/'AUS All Deaths'!$C13))/COUNT($C$4:$N$4))*Y$1)*'AUS Mortality Projections'!M11)</f>
        <v>0</v>
      </c>
      <c r="Z13" s="1">
        <f>IF(((($N13/'AUS All Deaths'!$N13)+(((Dementia!$N13/'AUS All Deaths'!$N13)-($C13/'AUS All Deaths'!$C13))/COUNT($C$4:$N$4))*Z$1)*'AUS Mortality Projections'!N11&lt;0),0,(($N13/'AUS All Deaths'!$N13)+(((Dementia!$N13/'AUS All Deaths'!$N13)-($C13/'AUS All Deaths'!$C13))/COUNT($C$4:$N$4))*Z$1)*'AUS Mortality Projections'!N11)</f>
        <v>0</v>
      </c>
      <c r="AA13" s="1">
        <f>IF(((($N13/'AUS All Deaths'!$N13)+(((Dementia!$N13/'AUS All Deaths'!$N13)-($C13/'AUS All Deaths'!$C13))/COUNT($C$4:$N$4))*AA$1)*'AUS Mortality Projections'!O11&lt;0),0,(($N13/'AUS All Deaths'!$N13)+(((Dementia!$N13/'AUS All Deaths'!$N13)-($C13/'AUS All Deaths'!$C13))/COUNT($C$4:$N$4))*AA$1)*'AUS Mortality Projections'!O11)</f>
        <v>0</v>
      </c>
      <c r="AB13" s="1">
        <f>IF(((($N13/'AUS All Deaths'!$N13)+(((Dementia!$N13/'AUS All Deaths'!$N13)-($C13/'AUS All Deaths'!$C13))/COUNT($C$4:$N$4))*AB$1)*'AUS Mortality Projections'!P11&lt;0),0,(($N13/'AUS All Deaths'!$N13)+(((Dementia!$N13/'AUS All Deaths'!$N13)-($C13/'AUS All Deaths'!$C13))/COUNT($C$4:$N$4))*AB$1)*'AUS Mortality Projections'!P11)</f>
        <v>0</v>
      </c>
      <c r="AC13" s="1">
        <f>IF(((($N13/'AUS All Deaths'!$N13)+(((Dementia!$N13/'AUS All Deaths'!$N13)-($C13/'AUS All Deaths'!$C13))/COUNT($C$4:$N$4))*AC$1)*'AUS Mortality Projections'!Q11&lt;0),0,(($N13/'AUS All Deaths'!$N13)+(((Dementia!$N13/'AUS All Deaths'!$N13)-($C13/'AUS All Deaths'!$C13))/COUNT($C$4:$N$4))*AC$1)*'AUS Mortality Projections'!Q11)</f>
        <v>0</v>
      </c>
      <c r="AD13" s="1">
        <f>IF(((($N13/'AUS All Deaths'!$N13)+(((Dementia!$N13/'AUS All Deaths'!$N13)-($C13/'AUS All Deaths'!$C13))/COUNT($C$4:$N$4))*AD$1)*'AUS Mortality Projections'!R11&lt;0),0,(($N13/'AUS All Deaths'!$N13)+(((Dementia!$N13/'AUS All Deaths'!$N13)-($C13/'AUS All Deaths'!$C13))/COUNT($C$4:$N$4))*AD$1)*'AUS Mortality Projections'!R11)</f>
        <v>0</v>
      </c>
      <c r="AE13" s="1">
        <f>IF(((($N13/'AUS All Deaths'!$N13)+(((Dementia!$N13/'AUS All Deaths'!$N13)-($C13/'AUS All Deaths'!$C13))/COUNT($C$4:$N$4))*AE$1)*'AUS Mortality Projections'!S11&lt;0),0,(($N13/'AUS All Deaths'!$N13)+(((Dementia!$N13/'AUS All Deaths'!$N13)-($C13/'AUS All Deaths'!$C13))/COUNT($C$4:$N$4))*AE$1)*'AUS Mortality Projections'!S11)</f>
        <v>0</v>
      </c>
      <c r="AF13" s="1">
        <f>IF(((($N13/'AUS All Deaths'!$N13)+(((Dementia!$N13/'AUS All Deaths'!$N13)-($C13/'AUS All Deaths'!$C13))/COUNT($C$4:$N$4))*AF$1)*'AUS Mortality Projections'!T11&lt;0),0,(($N13/'AUS All Deaths'!$N13)+(((Dementia!$N13/'AUS All Deaths'!$N13)-($C13/'AUS All Deaths'!$C13))/COUNT($C$4:$N$4))*AF$1)*'AUS Mortality Projections'!T11)</f>
        <v>0</v>
      </c>
      <c r="AG13" s="1">
        <f>IF(((($N13/'AUS All Deaths'!$N13)+(((Dementia!$N13/'AUS All Deaths'!$N13)-($C13/'AUS All Deaths'!$C13))/COUNT($C$4:$N$4))*AG$1)*'AUS Mortality Projections'!U11&lt;0),0,(($N13/'AUS All Deaths'!$N13)+(((Dementia!$N13/'AUS All Deaths'!$N13)-($C13/'AUS All Deaths'!$C13))/COUNT($C$4:$N$4))*AG$1)*'AUS Mortality Projections'!U11)</f>
        <v>0</v>
      </c>
      <c r="AH13" s="6">
        <f>IF(((($N13/'AUS All Deaths'!$N13)+(((Dementia!$N13/'AUS All Deaths'!$N13)-($C13/'AUS All Deaths'!$C13))/COUNT($C$4:$N$4))*AH$1)*'AUS Mortality Projections'!V11&lt;0),0,(($N13/'AUS All Deaths'!$N13)+(((Dementia!$N13/'AUS All Deaths'!$N13)-($C13/'AUS All Deaths'!$C13))/COUNT($C$4:$N$4))*AH$1)*'AUS Mortality Projections'!V11)</f>
        <v>0</v>
      </c>
    </row>
    <row r="14" spans="1:34" s="1" customFormat="1" x14ac:dyDescent="0.3">
      <c r="B14" s="13" t="s">
        <v>29</v>
      </c>
      <c r="C14" s="9">
        <f>'AUS Observed PC Deaths'!C133</f>
        <v>43</v>
      </c>
      <c r="D14" s="9">
        <f>'AUS Observed PC Deaths'!D133</f>
        <v>45</v>
      </c>
      <c r="E14" s="9">
        <f>'AUS Observed PC Deaths'!E133</f>
        <v>40</v>
      </c>
      <c r="F14" s="9">
        <f>'AUS Observed PC Deaths'!F133</f>
        <v>43</v>
      </c>
      <c r="G14" s="9">
        <f>'AUS Observed PC Deaths'!G133</f>
        <v>36</v>
      </c>
      <c r="H14" s="9">
        <f>'AUS Observed PC Deaths'!H133</f>
        <v>43</v>
      </c>
      <c r="I14" s="9">
        <f>'AUS Observed PC Deaths'!I133</f>
        <v>46</v>
      </c>
      <c r="J14" s="9">
        <f>'AUS Observed PC Deaths'!J133</f>
        <v>59</v>
      </c>
      <c r="K14" s="9">
        <f>'AUS Observed PC Deaths'!K133</f>
        <v>56</v>
      </c>
      <c r="L14" s="9">
        <f>'AUS Observed PC Deaths'!L133</f>
        <v>37</v>
      </c>
      <c r="M14" s="9">
        <f>'AUS Observed PC Deaths'!M133</f>
        <v>45</v>
      </c>
      <c r="N14" s="9">
        <f>'AUS Observed PC Deaths'!N133</f>
        <v>40</v>
      </c>
      <c r="O14" s="1">
        <f>IF(((($N14/'AUS All Deaths'!$N14)+(((Dementia!$N14/'AUS All Deaths'!$N14)-($C14/'AUS All Deaths'!$C14))/COUNT($C$4:$N$4))*O$1)*'AUS Mortality Projections'!C12&lt;0),0,(($N14/'AUS All Deaths'!$N14)+(((Dementia!$N14/'AUS All Deaths'!$N14)-($C14/'AUS All Deaths'!$C14))/COUNT($C$4:$N$4))*O$1)*'AUS Mortality Projections'!C12)</f>
        <v>38.766610267352462</v>
      </c>
      <c r="P14" s="1">
        <f>IF(((($N14/'AUS All Deaths'!$N14)+(((Dementia!$N14/'AUS All Deaths'!$N14)-($C14/'AUS All Deaths'!$C14))/COUNT($C$4:$N$4))*P$1)*'AUS Mortality Projections'!D12&lt;0),0,(($N14/'AUS All Deaths'!$N14)+(((Dementia!$N14/'AUS All Deaths'!$N14)-($C14/'AUS All Deaths'!$C14))/COUNT($C$4:$N$4))*P$1)*'AUS Mortality Projections'!D12)</f>
        <v>38.08705229753042</v>
      </c>
      <c r="Q14" s="1">
        <f>IF(((($N14/'AUS All Deaths'!$N14)+(((Dementia!$N14/'AUS All Deaths'!$N14)-($C14/'AUS All Deaths'!$C14))/COUNT($C$4:$N$4))*Q$1)*'AUS Mortality Projections'!E12&lt;0),0,(($N14/'AUS All Deaths'!$N14)+(((Dementia!$N14/'AUS All Deaths'!$N14)-($C14/'AUS All Deaths'!$C14))/COUNT($C$4:$N$4))*Q$1)*'AUS Mortality Projections'!E12)</f>
        <v>37.35634433333496</v>
      </c>
      <c r="R14" s="1">
        <f>IF(((($N14/'AUS All Deaths'!$N14)+(((Dementia!$N14/'AUS All Deaths'!$N14)-($C14/'AUS All Deaths'!$C14))/COUNT($C$4:$N$4))*R$1)*'AUS Mortality Projections'!F12&lt;0),0,(($N14/'AUS All Deaths'!$N14)+(((Dementia!$N14/'AUS All Deaths'!$N14)-($C14/'AUS All Deaths'!$C14))/COUNT($C$4:$N$4))*R$1)*'AUS Mortality Projections'!F12)</f>
        <v>36.301197672904387</v>
      </c>
      <c r="S14" s="1">
        <f>IF(((($N14/'AUS All Deaths'!$N14)+(((Dementia!$N14/'AUS All Deaths'!$N14)-($C14/'AUS All Deaths'!$C14))/COUNT($C$4:$N$4))*S$1)*'AUS Mortality Projections'!G12&lt;0),0,(($N14/'AUS All Deaths'!$N14)+(((Dementia!$N14/'AUS All Deaths'!$N14)-($C14/'AUS All Deaths'!$C14))/COUNT($C$4:$N$4))*S$1)*'AUS Mortality Projections'!G12)</f>
        <v>35.659173969005963</v>
      </c>
      <c r="T14" s="1">
        <f>IF(((($N14/'AUS All Deaths'!$N14)+(((Dementia!$N14/'AUS All Deaths'!$N14)-($C14/'AUS All Deaths'!$C14))/COUNT($C$4:$N$4))*T$1)*'AUS Mortality Projections'!H12&lt;0),0,(($N14/'AUS All Deaths'!$N14)+(((Dementia!$N14/'AUS All Deaths'!$N14)-($C14/'AUS All Deaths'!$C14))/COUNT($C$4:$N$4))*T$1)*'AUS Mortality Projections'!H12)</f>
        <v>35.024080016754944</v>
      </c>
      <c r="U14" s="1">
        <f>IF(((($N14/'AUS All Deaths'!$N14)+(((Dementia!$N14/'AUS All Deaths'!$N14)-($C14/'AUS All Deaths'!$C14))/COUNT($C$4:$N$4))*U$1)*'AUS Mortality Projections'!I12&lt;0),0,(($N14/'AUS All Deaths'!$N14)+(((Dementia!$N14/'AUS All Deaths'!$N14)-($C14/'AUS All Deaths'!$C14))/COUNT($C$4:$N$4))*U$1)*'AUS Mortality Projections'!I12)</f>
        <v>34.441463427836155</v>
      </c>
      <c r="V14" s="1">
        <f>IF(((($N14/'AUS All Deaths'!$N14)+(((Dementia!$N14/'AUS All Deaths'!$N14)-($C14/'AUS All Deaths'!$C14))/COUNT($C$4:$N$4))*V$1)*'AUS Mortality Projections'!J12&lt;0),0,(($N14/'AUS All Deaths'!$N14)+(((Dementia!$N14/'AUS All Deaths'!$N14)-($C14/'AUS All Deaths'!$C14))/COUNT($C$4:$N$4))*V$1)*'AUS Mortality Projections'!J12)</f>
        <v>33.960971577354769</v>
      </c>
      <c r="W14" s="1">
        <f>IF(((($N14/'AUS All Deaths'!$N14)+(((Dementia!$N14/'AUS All Deaths'!$N14)-($C14/'AUS All Deaths'!$C14))/COUNT($C$4:$N$4))*W$1)*'AUS Mortality Projections'!K12&lt;0),0,(($N14/'AUS All Deaths'!$N14)+(((Dementia!$N14/'AUS All Deaths'!$N14)-($C14/'AUS All Deaths'!$C14))/COUNT($C$4:$N$4))*W$1)*'AUS Mortality Projections'!K12)</f>
        <v>33.550401342442271</v>
      </c>
      <c r="X14" s="1">
        <f>IF(((($N14/'AUS All Deaths'!$N14)+(((Dementia!$N14/'AUS All Deaths'!$N14)-($C14/'AUS All Deaths'!$C14))/COUNT($C$4:$N$4))*X$1)*'AUS Mortality Projections'!L12&lt;0),0,(($N14/'AUS All Deaths'!$N14)+(((Dementia!$N14/'AUS All Deaths'!$N14)-($C14/'AUS All Deaths'!$C14))/COUNT($C$4:$N$4))*X$1)*'AUS Mortality Projections'!L12)</f>
        <v>33.240587535961239</v>
      </c>
      <c r="Y14" s="1">
        <f>IF(((($N14/'AUS All Deaths'!$N14)+(((Dementia!$N14/'AUS All Deaths'!$N14)-($C14/'AUS All Deaths'!$C14))/COUNT($C$4:$N$4))*Y$1)*'AUS Mortality Projections'!M12&lt;0),0,(($N14/'AUS All Deaths'!$N14)+(((Dementia!$N14/'AUS All Deaths'!$N14)-($C14/'AUS All Deaths'!$C14))/COUNT($C$4:$N$4))*Y$1)*'AUS Mortality Projections'!M12)</f>
        <v>32.914305371130993</v>
      </c>
      <c r="Z14" s="1">
        <f>IF(((($N14/'AUS All Deaths'!$N14)+(((Dementia!$N14/'AUS All Deaths'!$N14)-($C14/'AUS All Deaths'!$C14))/COUNT($C$4:$N$4))*Z$1)*'AUS Mortality Projections'!N12&lt;0),0,(($N14/'AUS All Deaths'!$N14)+(((Dementia!$N14/'AUS All Deaths'!$N14)-($C14/'AUS All Deaths'!$C14))/COUNT($C$4:$N$4))*Z$1)*'AUS Mortality Projections'!N12)</f>
        <v>32.516390677064173</v>
      </c>
      <c r="AA14" s="1">
        <f>IF(((($N14/'AUS All Deaths'!$N14)+(((Dementia!$N14/'AUS All Deaths'!$N14)-($C14/'AUS All Deaths'!$C14))/COUNT($C$4:$N$4))*AA$1)*'AUS Mortality Projections'!O12&lt;0),0,(($N14/'AUS All Deaths'!$N14)+(((Dementia!$N14/'AUS All Deaths'!$N14)-($C14/'AUS All Deaths'!$C14))/COUNT($C$4:$N$4))*AA$1)*'AUS Mortality Projections'!O12)</f>
        <v>32.110790032167088</v>
      </c>
      <c r="AB14" s="1">
        <f>IF(((($N14/'AUS All Deaths'!$N14)+(((Dementia!$N14/'AUS All Deaths'!$N14)-($C14/'AUS All Deaths'!$C14))/COUNT($C$4:$N$4))*AB$1)*'AUS Mortality Projections'!P12&lt;0),0,(($N14/'AUS All Deaths'!$N14)+(((Dementia!$N14/'AUS All Deaths'!$N14)-($C14/'AUS All Deaths'!$C14))/COUNT($C$4:$N$4))*AB$1)*'AUS Mortality Projections'!P12)</f>
        <v>31.538961482312981</v>
      </c>
      <c r="AC14" s="1">
        <f>IF(((($N14/'AUS All Deaths'!$N14)+(((Dementia!$N14/'AUS All Deaths'!$N14)-($C14/'AUS All Deaths'!$C14))/COUNT($C$4:$N$4))*AC$1)*'AUS Mortality Projections'!Q12&lt;0),0,(($N14/'AUS All Deaths'!$N14)+(((Dementia!$N14/'AUS All Deaths'!$N14)-($C14/'AUS All Deaths'!$C14))/COUNT($C$4:$N$4))*AC$1)*'AUS Mortality Projections'!Q12)</f>
        <v>31.005113160313392</v>
      </c>
      <c r="AD14" s="1">
        <f>IF(((($N14/'AUS All Deaths'!$N14)+(((Dementia!$N14/'AUS All Deaths'!$N14)-($C14/'AUS All Deaths'!$C14))/COUNT($C$4:$N$4))*AD$1)*'AUS Mortality Projections'!R12&lt;0),0,(($N14/'AUS All Deaths'!$N14)+(((Dementia!$N14/'AUS All Deaths'!$N14)-($C14/'AUS All Deaths'!$C14))/COUNT($C$4:$N$4))*AD$1)*'AUS Mortality Projections'!R12)</f>
        <v>30.586836153435385</v>
      </c>
      <c r="AE14" s="1">
        <f>IF(((($N14/'AUS All Deaths'!$N14)+(((Dementia!$N14/'AUS All Deaths'!$N14)-($C14/'AUS All Deaths'!$C14))/COUNT($C$4:$N$4))*AE$1)*'AUS Mortality Projections'!S12&lt;0),0,(($N14/'AUS All Deaths'!$N14)+(((Dementia!$N14/'AUS All Deaths'!$N14)-($C14/'AUS All Deaths'!$C14))/COUNT($C$4:$N$4))*AE$1)*'AUS Mortality Projections'!S12)</f>
        <v>30.251731096023612</v>
      </c>
      <c r="AF14" s="1">
        <f>IF(((($N14/'AUS All Deaths'!$N14)+(((Dementia!$N14/'AUS All Deaths'!$N14)-($C14/'AUS All Deaths'!$C14))/COUNT($C$4:$N$4))*AF$1)*'AUS Mortality Projections'!T12&lt;0),0,(($N14/'AUS All Deaths'!$N14)+(((Dementia!$N14/'AUS All Deaths'!$N14)-($C14/'AUS All Deaths'!$C14))/COUNT($C$4:$N$4))*AF$1)*'AUS Mortality Projections'!T12)</f>
        <v>29.9685156592708</v>
      </c>
      <c r="AG14" s="1">
        <f>IF(((($N14/'AUS All Deaths'!$N14)+(((Dementia!$N14/'AUS All Deaths'!$N14)-($C14/'AUS All Deaths'!$C14))/COUNT($C$4:$N$4))*AG$1)*'AUS Mortality Projections'!U12&lt;0),0,(($N14/'AUS All Deaths'!$N14)+(((Dementia!$N14/'AUS All Deaths'!$N14)-($C14/'AUS All Deaths'!$C14))/COUNT($C$4:$N$4))*AG$1)*'AUS Mortality Projections'!U12)</f>
        <v>29.707438992125976</v>
      </c>
      <c r="AH14" s="6">
        <f>IF(((($N14/'AUS All Deaths'!$N14)+(((Dementia!$N14/'AUS All Deaths'!$N14)-($C14/'AUS All Deaths'!$C14))/COUNT($C$4:$N$4))*AH$1)*'AUS Mortality Projections'!V12&lt;0),0,(($N14/'AUS All Deaths'!$N14)+(((Dementia!$N14/'AUS All Deaths'!$N14)-($C14/'AUS All Deaths'!$C14))/COUNT($C$4:$N$4))*AH$1)*'AUS Mortality Projections'!V12)</f>
        <v>29.465591514842465</v>
      </c>
    </row>
    <row r="15" spans="1:34" s="1" customFormat="1" x14ac:dyDescent="0.3">
      <c r="B15" s="13" t="s">
        <v>30</v>
      </c>
      <c r="C15" s="9">
        <f>'AUS Observed PC Deaths'!C134</f>
        <v>209</v>
      </c>
      <c r="D15" s="9">
        <f>'AUS Observed PC Deaths'!D134</f>
        <v>220</v>
      </c>
      <c r="E15" s="9">
        <f>'AUS Observed PC Deaths'!E134</f>
        <v>221</v>
      </c>
      <c r="F15" s="9">
        <f>'AUS Observed PC Deaths'!F134</f>
        <v>298</v>
      </c>
      <c r="G15" s="9">
        <f>'AUS Observed PC Deaths'!G134</f>
        <v>318</v>
      </c>
      <c r="H15" s="9">
        <f>'AUS Observed PC Deaths'!H134</f>
        <v>343</v>
      </c>
      <c r="I15" s="9">
        <f>'AUS Observed PC Deaths'!I134</f>
        <v>362</v>
      </c>
      <c r="J15" s="9">
        <f>'AUS Observed PC Deaths'!J134</f>
        <v>325</v>
      </c>
      <c r="K15" s="9">
        <f>'AUS Observed PC Deaths'!K134</f>
        <v>357</v>
      </c>
      <c r="L15" s="9">
        <f>'AUS Observed PC Deaths'!L134</f>
        <v>336</v>
      </c>
      <c r="M15" s="9">
        <f>'AUS Observed PC Deaths'!M134</f>
        <v>340</v>
      </c>
      <c r="N15" s="9">
        <f>'AUS Observed PC Deaths'!N134</f>
        <v>388</v>
      </c>
      <c r="O15" s="1">
        <f>IF(((($N15/'AUS All Deaths'!$N15)+(((Dementia!$N15/'AUS All Deaths'!$N15)-($C15/'AUS All Deaths'!$C15))/COUNT($C$4:$N$4))*O$1)*'AUS Mortality Projections'!C13&lt;0),0,(($N15/'AUS All Deaths'!$N15)+(((Dementia!$N15/'AUS All Deaths'!$N15)-($C15/'AUS All Deaths'!$C15))/COUNT($C$4:$N$4))*O$1)*'AUS Mortality Projections'!C13)</f>
        <v>382.18819522081031</v>
      </c>
      <c r="P15" s="1">
        <f>IF(((($N15/'AUS All Deaths'!$N15)+(((Dementia!$N15/'AUS All Deaths'!$N15)-($C15/'AUS All Deaths'!$C15))/COUNT($C$4:$N$4))*P$1)*'AUS Mortality Projections'!D13&lt;0),0,(($N15/'AUS All Deaths'!$N15)+(((Dementia!$N15/'AUS All Deaths'!$N15)-($C15/'AUS All Deaths'!$C15))/COUNT($C$4:$N$4))*P$1)*'AUS Mortality Projections'!D13)</f>
        <v>394.92787447865783</v>
      </c>
      <c r="Q15" s="1">
        <f>IF(((($N15/'AUS All Deaths'!$N15)+(((Dementia!$N15/'AUS All Deaths'!$N15)-($C15/'AUS All Deaths'!$C15))/COUNT($C$4:$N$4))*Q$1)*'AUS Mortality Projections'!E13&lt;0),0,(($N15/'AUS All Deaths'!$N15)+(((Dementia!$N15/'AUS All Deaths'!$N15)-($C15/'AUS All Deaths'!$C15))/COUNT($C$4:$N$4))*Q$1)*'AUS Mortality Projections'!E13)</f>
        <v>407.61745152582023</v>
      </c>
      <c r="R15" s="1">
        <f>IF(((($N15/'AUS All Deaths'!$N15)+(((Dementia!$N15/'AUS All Deaths'!$N15)-($C15/'AUS All Deaths'!$C15))/COUNT($C$4:$N$4))*R$1)*'AUS Mortality Projections'!F13&lt;0),0,(($N15/'AUS All Deaths'!$N15)+(((Dementia!$N15/'AUS All Deaths'!$N15)-($C15/'AUS All Deaths'!$C15))/COUNT($C$4:$N$4))*R$1)*'AUS Mortality Projections'!F13)</f>
        <v>418.70803388914811</v>
      </c>
      <c r="S15" s="1">
        <f>IF(((($N15/'AUS All Deaths'!$N15)+(((Dementia!$N15/'AUS All Deaths'!$N15)-($C15/'AUS All Deaths'!$C15))/COUNT($C$4:$N$4))*S$1)*'AUS Mortality Projections'!G13&lt;0),0,(($N15/'AUS All Deaths'!$N15)+(((Dementia!$N15/'AUS All Deaths'!$N15)-($C15/'AUS All Deaths'!$C15))/COUNT($C$4:$N$4))*S$1)*'AUS Mortality Projections'!G13)</f>
        <v>435.4063001819473</v>
      </c>
      <c r="T15" s="1">
        <f>IF(((($N15/'AUS All Deaths'!$N15)+(((Dementia!$N15/'AUS All Deaths'!$N15)-($C15/'AUS All Deaths'!$C15))/COUNT($C$4:$N$4))*T$1)*'AUS Mortality Projections'!H13&lt;0),0,(($N15/'AUS All Deaths'!$N15)+(((Dementia!$N15/'AUS All Deaths'!$N15)-($C15/'AUS All Deaths'!$C15))/COUNT($C$4:$N$4))*T$1)*'AUS Mortality Projections'!H13)</f>
        <v>451.87411779297327</v>
      </c>
      <c r="U15" s="1">
        <f>IF(((($N15/'AUS All Deaths'!$N15)+(((Dementia!$N15/'AUS All Deaths'!$N15)-($C15/'AUS All Deaths'!$C15))/COUNT($C$4:$N$4))*U$1)*'AUS Mortality Projections'!I13&lt;0),0,(($N15/'AUS All Deaths'!$N15)+(((Dementia!$N15/'AUS All Deaths'!$N15)-($C15/'AUS All Deaths'!$C15))/COUNT($C$4:$N$4))*U$1)*'AUS Mortality Projections'!I13)</f>
        <v>468.63377068186139</v>
      </c>
      <c r="V15" s="1">
        <f>IF(((($N15/'AUS All Deaths'!$N15)+(((Dementia!$N15/'AUS All Deaths'!$N15)-($C15/'AUS All Deaths'!$C15))/COUNT($C$4:$N$4))*V$1)*'AUS Mortality Projections'!J13&lt;0),0,(($N15/'AUS All Deaths'!$N15)+(((Dementia!$N15/'AUS All Deaths'!$N15)-($C15/'AUS All Deaths'!$C15))/COUNT($C$4:$N$4))*V$1)*'AUS Mortality Projections'!J13)</f>
        <v>483.75078706376036</v>
      </c>
      <c r="W15" s="1">
        <f>IF(((($N15/'AUS All Deaths'!$N15)+(((Dementia!$N15/'AUS All Deaths'!$N15)-($C15/'AUS All Deaths'!$C15))/COUNT($C$4:$N$4))*W$1)*'AUS Mortality Projections'!K13&lt;0),0,(($N15/'AUS All Deaths'!$N15)+(((Dementia!$N15/'AUS All Deaths'!$N15)-($C15/'AUS All Deaths'!$C15))/COUNT($C$4:$N$4))*W$1)*'AUS Mortality Projections'!K13)</f>
        <v>496.77948459962545</v>
      </c>
      <c r="X15" s="1">
        <f>IF(((($N15/'AUS All Deaths'!$N15)+(((Dementia!$N15/'AUS All Deaths'!$N15)-($C15/'AUS All Deaths'!$C15))/COUNT($C$4:$N$4))*X$1)*'AUS Mortality Projections'!L13&lt;0),0,(($N15/'AUS All Deaths'!$N15)+(((Dementia!$N15/'AUS All Deaths'!$N15)-($C15/'AUS All Deaths'!$C15))/COUNT($C$4:$N$4))*X$1)*'AUS Mortality Projections'!L13)</f>
        <v>510.7184744302553</v>
      </c>
      <c r="Y15" s="1">
        <f>IF(((($N15/'AUS All Deaths'!$N15)+(((Dementia!$N15/'AUS All Deaths'!$N15)-($C15/'AUS All Deaths'!$C15))/COUNT($C$4:$N$4))*Y$1)*'AUS Mortality Projections'!M13&lt;0),0,(($N15/'AUS All Deaths'!$N15)+(((Dementia!$N15/'AUS All Deaths'!$N15)-($C15/'AUS All Deaths'!$C15))/COUNT($C$4:$N$4))*Y$1)*'AUS Mortality Projections'!M13)</f>
        <v>524.21163053595467</v>
      </c>
      <c r="Z15" s="1">
        <f>IF(((($N15/'AUS All Deaths'!$N15)+(((Dementia!$N15/'AUS All Deaths'!$N15)-($C15/'AUS All Deaths'!$C15))/COUNT($C$4:$N$4))*Z$1)*'AUS Mortality Projections'!N13&lt;0),0,(($N15/'AUS All Deaths'!$N15)+(((Dementia!$N15/'AUS All Deaths'!$N15)-($C15/'AUS All Deaths'!$C15))/COUNT($C$4:$N$4))*Z$1)*'AUS Mortality Projections'!N13)</f>
        <v>537.33299904491764</v>
      </c>
      <c r="AA15" s="1">
        <f>IF(((($N15/'AUS All Deaths'!$N15)+(((Dementia!$N15/'AUS All Deaths'!$N15)-($C15/'AUS All Deaths'!$C15))/COUNT($C$4:$N$4))*AA$1)*'AUS Mortality Projections'!O13&lt;0),0,(($N15/'AUS All Deaths'!$N15)+(((Dementia!$N15/'AUS All Deaths'!$N15)-($C15/'AUS All Deaths'!$C15))/COUNT($C$4:$N$4))*AA$1)*'AUS Mortality Projections'!O13)</f>
        <v>550.12936731866819</v>
      </c>
      <c r="AB15" s="1">
        <f>IF(((($N15/'AUS All Deaths'!$N15)+(((Dementia!$N15/'AUS All Deaths'!$N15)-($C15/'AUS All Deaths'!$C15))/COUNT($C$4:$N$4))*AB$1)*'AUS Mortality Projections'!P13&lt;0),0,(($N15/'AUS All Deaths'!$N15)+(((Dementia!$N15/'AUS All Deaths'!$N15)-($C15/'AUS All Deaths'!$C15))/COUNT($C$4:$N$4))*AB$1)*'AUS Mortality Projections'!P13)</f>
        <v>562.97169677335489</v>
      </c>
      <c r="AC15" s="1">
        <f>IF(((($N15/'AUS All Deaths'!$N15)+(((Dementia!$N15/'AUS All Deaths'!$N15)-($C15/'AUS All Deaths'!$C15))/COUNT($C$4:$N$4))*AC$1)*'AUS Mortality Projections'!Q13&lt;0),0,(($N15/'AUS All Deaths'!$N15)+(((Dementia!$N15/'AUS All Deaths'!$N15)-($C15/'AUS All Deaths'!$C15))/COUNT($C$4:$N$4))*AC$1)*'AUS Mortality Projections'!Q13)</f>
        <v>575.22200025843495</v>
      </c>
      <c r="AD15" s="1">
        <f>IF(((($N15/'AUS All Deaths'!$N15)+(((Dementia!$N15/'AUS All Deaths'!$N15)-($C15/'AUS All Deaths'!$C15))/COUNT($C$4:$N$4))*AD$1)*'AUS Mortality Projections'!R13&lt;0),0,(($N15/'AUS All Deaths'!$N15)+(((Dementia!$N15/'AUS All Deaths'!$N15)-($C15/'AUS All Deaths'!$C15))/COUNT($C$4:$N$4))*AD$1)*'AUS Mortality Projections'!R13)</f>
        <v>586.03162047982516</v>
      </c>
      <c r="AE15" s="1">
        <f>IF(((($N15/'AUS All Deaths'!$N15)+(((Dementia!$N15/'AUS All Deaths'!$N15)-($C15/'AUS All Deaths'!$C15))/COUNT($C$4:$N$4))*AE$1)*'AUS Mortality Projections'!S13&lt;0),0,(($N15/'AUS All Deaths'!$N15)+(((Dementia!$N15/'AUS All Deaths'!$N15)-($C15/'AUS All Deaths'!$C15))/COUNT($C$4:$N$4))*AE$1)*'AUS Mortality Projections'!S13)</f>
        <v>597.13996281159405</v>
      </c>
      <c r="AF15" s="1">
        <f>IF(((($N15/'AUS All Deaths'!$N15)+(((Dementia!$N15/'AUS All Deaths'!$N15)-($C15/'AUS All Deaths'!$C15))/COUNT($C$4:$N$4))*AF$1)*'AUS Mortality Projections'!T13&lt;0),0,(($N15/'AUS All Deaths'!$N15)+(((Dementia!$N15/'AUS All Deaths'!$N15)-($C15/'AUS All Deaths'!$C15))/COUNT($C$4:$N$4))*AF$1)*'AUS Mortality Projections'!T13)</f>
        <v>609.73645312499775</v>
      </c>
      <c r="AG15" s="1">
        <f>IF(((($N15/'AUS All Deaths'!$N15)+(((Dementia!$N15/'AUS All Deaths'!$N15)-($C15/'AUS All Deaths'!$C15))/COUNT($C$4:$N$4))*AG$1)*'AUS Mortality Projections'!U13&lt;0),0,(($N15/'AUS All Deaths'!$N15)+(((Dementia!$N15/'AUS All Deaths'!$N15)-($C15/'AUS All Deaths'!$C15))/COUNT($C$4:$N$4))*AG$1)*'AUS Mortality Projections'!U13)</f>
        <v>623.36146366512139</v>
      </c>
      <c r="AH15" s="6">
        <f>IF(((($N15/'AUS All Deaths'!$N15)+(((Dementia!$N15/'AUS All Deaths'!$N15)-($C15/'AUS All Deaths'!$C15))/COUNT($C$4:$N$4))*AH$1)*'AUS Mortality Projections'!V13&lt;0),0,(($N15/'AUS All Deaths'!$N15)+(((Dementia!$N15/'AUS All Deaths'!$N15)-($C15/'AUS All Deaths'!$C15))/COUNT($C$4:$N$4))*AH$1)*'AUS Mortality Projections'!V13)</f>
        <v>636.63844812898094</v>
      </c>
    </row>
    <row r="16" spans="1:34" s="1" customFormat="1" x14ac:dyDescent="0.3">
      <c r="B16" s="13" t="s">
        <v>31</v>
      </c>
      <c r="C16" s="9">
        <f>'AUS Observed PC Deaths'!C135</f>
        <v>1176</v>
      </c>
      <c r="D16" s="9">
        <f>'AUS Observed PC Deaths'!D135</f>
        <v>1137</v>
      </c>
      <c r="E16" s="9">
        <f>'AUS Observed PC Deaths'!E135</f>
        <v>1268</v>
      </c>
      <c r="F16" s="9">
        <f>'AUS Observed PC Deaths'!F135</f>
        <v>1326</v>
      </c>
      <c r="G16" s="9">
        <f>'AUS Observed PC Deaths'!G135</f>
        <v>1342</v>
      </c>
      <c r="H16" s="9">
        <f>'AUS Observed PC Deaths'!H135</f>
        <v>1508</v>
      </c>
      <c r="I16" s="9">
        <f>'AUS Observed PC Deaths'!I135</f>
        <v>1504</v>
      </c>
      <c r="J16" s="9">
        <f>'AUS Observed PC Deaths'!J135</f>
        <v>1574</v>
      </c>
      <c r="K16" s="9">
        <f>'AUS Observed PC Deaths'!K135</f>
        <v>1659</v>
      </c>
      <c r="L16" s="9">
        <f>'AUS Observed PC Deaths'!L135</f>
        <v>1637</v>
      </c>
      <c r="M16" s="9">
        <f>'AUS Observed PC Deaths'!M135</f>
        <v>1746</v>
      </c>
      <c r="N16" s="9">
        <f>'AUS Observed PC Deaths'!N135</f>
        <v>1939</v>
      </c>
      <c r="O16" s="1">
        <f>IF(((($N16/'AUS All Deaths'!$N16)+(((Dementia!$N16/'AUS All Deaths'!$N16)-($C16/'AUS All Deaths'!$C16))/COUNT($C$4:$N$4))*O$1)*'AUS Mortality Projections'!C14&lt;0),0,(($N16/'AUS All Deaths'!$N16)+(((Dementia!$N16/'AUS All Deaths'!$N16)-($C16/'AUS All Deaths'!$C16))/COUNT($C$4:$N$4))*O$1)*'AUS Mortality Projections'!C14)</f>
        <v>1923.1107647074309</v>
      </c>
      <c r="P16" s="1">
        <f>IF(((($N16/'AUS All Deaths'!$N16)+(((Dementia!$N16/'AUS All Deaths'!$N16)-($C16/'AUS All Deaths'!$C16))/COUNT($C$4:$N$4))*P$1)*'AUS Mortality Projections'!D14&lt;0),0,(($N16/'AUS All Deaths'!$N16)+(((Dementia!$N16/'AUS All Deaths'!$N16)-($C16/'AUS All Deaths'!$C16))/COUNT($C$4:$N$4))*P$1)*'AUS Mortality Projections'!D14)</f>
        <v>2031.2677527400792</v>
      </c>
      <c r="Q16" s="1">
        <f>IF(((($N16/'AUS All Deaths'!$N16)+(((Dementia!$N16/'AUS All Deaths'!$N16)-($C16/'AUS All Deaths'!$C16))/COUNT($C$4:$N$4))*Q$1)*'AUS Mortality Projections'!E14&lt;0),0,(($N16/'AUS All Deaths'!$N16)+(((Dementia!$N16/'AUS All Deaths'!$N16)-($C16/'AUS All Deaths'!$C16))/COUNT($C$4:$N$4))*Q$1)*'AUS Mortality Projections'!E14)</f>
        <v>2140.5324080859914</v>
      </c>
      <c r="R16" s="1">
        <f>IF(((($N16/'AUS All Deaths'!$N16)+(((Dementia!$N16/'AUS All Deaths'!$N16)-($C16/'AUS All Deaths'!$C16))/COUNT($C$4:$N$4))*R$1)*'AUS Mortality Projections'!F14&lt;0),0,(($N16/'AUS All Deaths'!$N16)+(((Dementia!$N16/'AUS All Deaths'!$N16)-($C16/'AUS All Deaths'!$C16))/COUNT($C$4:$N$4))*R$1)*'AUS Mortality Projections'!F14)</f>
        <v>2240.5213126793633</v>
      </c>
      <c r="S16" s="1">
        <f>IF(((($N16/'AUS All Deaths'!$N16)+(((Dementia!$N16/'AUS All Deaths'!$N16)-($C16/'AUS All Deaths'!$C16))/COUNT($C$4:$N$4))*S$1)*'AUS Mortality Projections'!G14&lt;0),0,(($N16/'AUS All Deaths'!$N16)+(((Dementia!$N16/'AUS All Deaths'!$N16)-($C16/'AUS All Deaths'!$C16))/COUNT($C$4:$N$4))*S$1)*'AUS Mortality Projections'!G14)</f>
        <v>2357.5720761932812</v>
      </c>
      <c r="T16" s="1">
        <f>IF(((($N16/'AUS All Deaths'!$N16)+(((Dementia!$N16/'AUS All Deaths'!$N16)-($C16/'AUS All Deaths'!$C16))/COUNT($C$4:$N$4))*T$1)*'AUS Mortality Projections'!H14&lt;0),0,(($N16/'AUS All Deaths'!$N16)+(((Dementia!$N16/'AUS All Deaths'!$N16)-($C16/'AUS All Deaths'!$C16))/COUNT($C$4:$N$4))*T$1)*'AUS Mortality Projections'!H14)</f>
        <v>2487.0364227319292</v>
      </c>
      <c r="U16" s="1">
        <f>IF(((($N16/'AUS All Deaths'!$N16)+(((Dementia!$N16/'AUS All Deaths'!$N16)-($C16/'AUS All Deaths'!$C16))/COUNT($C$4:$N$4))*U$1)*'AUS Mortality Projections'!I14&lt;0),0,(($N16/'AUS All Deaths'!$N16)+(((Dementia!$N16/'AUS All Deaths'!$N16)-($C16/'AUS All Deaths'!$C16))/COUNT($C$4:$N$4))*U$1)*'AUS Mortality Projections'!I14)</f>
        <v>2597.3505766333083</v>
      </c>
      <c r="V16" s="1">
        <f>IF(((($N16/'AUS All Deaths'!$N16)+(((Dementia!$N16/'AUS All Deaths'!$N16)-($C16/'AUS All Deaths'!$C16))/COUNT($C$4:$N$4))*V$1)*'AUS Mortality Projections'!J14&lt;0),0,(($N16/'AUS All Deaths'!$N16)+(((Dementia!$N16/'AUS All Deaths'!$N16)-($C16/'AUS All Deaths'!$C16))/COUNT($C$4:$N$4))*V$1)*'AUS Mortality Projections'!J14)</f>
        <v>2704.4494967008523</v>
      </c>
      <c r="W16" s="1">
        <f>IF(((($N16/'AUS All Deaths'!$N16)+(((Dementia!$N16/'AUS All Deaths'!$N16)-($C16/'AUS All Deaths'!$C16))/COUNT($C$4:$N$4))*W$1)*'AUS Mortality Projections'!K14&lt;0),0,(($N16/'AUS All Deaths'!$N16)+(((Dementia!$N16/'AUS All Deaths'!$N16)-($C16/'AUS All Deaths'!$C16))/COUNT($C$4:$N$4))*W$1)*'AUS Mortality Projections'!K14)</f>
        <v>2810.4858993583557</v>
      </c>
      <c r="X16" s="1">
        <f>IF(((($N16/'AUS All Deaths'!$N16)+(((Dementia!$N16/'AUS All Deaths'!$N16)-($C16/'AUS All Deaths'!$C16))/COUNT($C$4:$N$4))*X$1)*'AUS Mortality Projections'!L14&lt;0),0,(($N16/'AUS All Deaths'!$N16)+(((Dementia!$N16/'AUS All Deaths'!$N16)-($C16/'AUS All Deaths'!$C16))/COUNT($C$4:$N$4))*X$1)*'AUS Mortality Projections'!L14)</f>
        <v>2870.7363304600412</v>
      </c>
      <c r="Y16" s="1">
        <f>IF(((($N16/'AUS All Deaths'!$N16)+(((Dementia!$N16/'AUS All Deaths'!$N16)-($C16/'AUS All Deaths'!$C16))/COUNT($C$4:$N$4))*Y$1)*'AUS Mortality Projections'!M14&lt;0),0,(($N16/'AUS All Deaths'!$N16)+(((Dementia!$N16/'AUS All Deaths'!$N16)-($C16/'AUS All Deaths'!$C16))/COUNT($C$4:$N$4))*Y$1)*'AUS Mortality Projections'!M14)</f>
        <v>2951.8135816870968</v>
      </c>
      <c r="Z16" s="1">
        <f>IF(((($N16/'AUS All Deaths'!$N16)+(((Dementia!$N16/'AUS All Deaths'!$N16)-($C16/'AUS All Deaths'!$C16))/COUNT($C$4:$N$4))*Z$1)*'AUS Mortality Projections'!N14&lt;0),0,(($N16/'AUS All Deaths'!$N16)+(((Dementia!$N16/'AUS All Deaths'!$N16)-($C16/'AUS All Deaths'!$C16))/COUNT($C$4:$N$4))*Z$1)*'AUS Mortality Projections'!N14)</f>
        <v>3050.2296213344248</v>
      </c>
      <c r="AA16" s="1">
        <f>IF(((($N16/'AUS All Deaths'!$N16)+(((Dementia!$N16/'AUS All Deaths'!$N16)-($C16/'AUS All Deaths'!$C16))/COUNT($C$4:$N$4))*AA$1)*'AUS Mortality Projections'!O14&lt;0),0,(($N16/'AUS All Deaths'!$N16)+(((Dementia!$N16/'AUS All Deaths'!$N16)-($C16/'AUS All Deaths'!$C16))/COUNT($C$4:$N$4))*AA$1)*'AUS Mortality Projections'!O14)</f>
        <v>3150.3472301450456</v>
      </c>
      <c r="AB16" s="1">
        <f>IF(((($N16/'AUS All Deaths'!$N16)+(((Dementia!$N16/'AUS All Deaths'!$N16)-($C16/'AUS All Deaths'!$C16))/COUNT($C$4:$N$4))*AB$1)*'AUS Mortality Projections'!P14&lt;0),0,(($N16/'AUS All Deaths'!$N16)+(((Dementia!$N16/'AUS All Deaths'!$N16)-($C16/'AUS All Deaths'!$C16))/COUNT($C$4:$N$4))*AB$1)*'AUS Mortality Projections'!P14)</f>
        <v>3261.2665063542172</v>
      </c>
      <c r="AC16" s="1">
        <f>IF(((($N16/'AUS All Deaths'!$N16)+(((Dementia!$N16/'AUS All Deaths'!$N16)-($C16/'AUS All Deaths'!$C16))/COUNT($C$4:$N$4))*AC$1)*'AUS Mortality Projections'!Q14&lt;0),0,(($N16/'AUS All Deaths'!$N16)+(((Dementia!$N16/'AUS All Deaths'!$N16)-($C16/'AUS All Deaths'!$C16))/COUNT($C$4:$N$4))*AC$1)*'AUS Mortality Projections'!Q14)</f>
        <v>3381.7252568328513</v>
      </c>
      <c r="AD16" s="1">
        <f>IF(((($N16/'AUS All Deaths'!$N16)+(((Dementia!$N16/'AUS All Deaths'!$N16)-($C16/'AUS All Deaths'!$C16))/COUNT($C$4:$N$4))*AD$1)*'AUS Mortality Projections'!R14&lt;0),0,(($N16/'AUS All Deaths'!$N16)+(((Dementia!$N16/'AUS All Deaths'!$N16)-($C16/'AUS All Deaths'!$C16))/COUNT($C$4:$N$4))*AD$1)*'AUS Mortality Projections'!R14)</f>
        <v>3501.6570231187316</v>
      </c>
      <c r="AE16" s="1">
        <f>IF(((($N16/'AUS All Deaths'!$N16)+(((Dementia!$N16/'AUS All Deaths'!$N16)-($C16/'AUS All Deaths'!$C16))/COUNT($C$4:$N$4))*AE$1)*'AUS Mortality Projections'!S14&lt;0),0,(($N16/'AUS All Deaths'!$N16)+(((Dementia!$N16/'AUS All Deaths'!$N16)-($C16/'AUS All Deaths'!$C16))/COUNT($C$4:$N$4))*AE$1)*'AUS Mortality Projections'!S14)</f>
        <v>3625.3751925373117</v>
      </c>
      <c r="AF16" s="1">
        <f>IF(((($N16/'AUS All Deaths'!$N16)+(((Dementia!$N16/'AUS All Deaths'!$N16)-($C16/'AUS All Deaths'!$C16))/COUNT($C$4:$N$4))*AF$1)*'AUS Mortality Projections'!T14&lt;0),0,(($N16/'AUS All Deaths'!$N16)+(((Dementia!$N16/'AUS All Deaths'!$N16)-($C16/'AUS All Deaths'!$C16))/COUNT($C$4:$N$4))*AF$1)*'AUS Mortality Projections'!T14)</f>
        <v>3736.9729640897312</v>
      </c>
      <c r="AG16" s="1">
        <f>IF(((($N16/'AUS All Deaths'!$N16)+(((Dementia!$N16/'AUS All Deaths'!$N16)-($C16/'AUS All Deaths'!$C16))/COUNT($C$4:$N$4))*AG$1)*'AUS Mortality Projections'!U14&lt;0),0,(($N16/'AUS All Deaths'!$N16)+(((Dementia!$N16/'AUS All Deaths'!$N16)-($C16/'AUS All Deaths'!$C16))/COUNT($C$4:$N$4))*AG$1)*'AUS Mortality Projections'!U14)</f>
        <v>3834.2342164688807</v>
      </c>
      <c r="AH16" s="6">
        <f>IF(((($N16/'AUS All Deaths'!$N16)+(((Dementia!$N16/'AUS All Deaths'!$N16)-($C16/'AUS All Deaths'!$C16))/COUNT($C$4:$N$4))*AH$1)*'AUS Mortality Projections'!V14&lt;0),0,(($N16/'AUS All Deaths'!$N16)+(((Dementia!$N16/'AUS All Deaths'!$N16)-($C16/'AUS All Deaths'!$C16))/COUNT($C$4:$N$4))*AH$1)*'AUS Mortality Projections'!V14)</f>
        <v>3927.5115062630816</v>
      </c>
    </row>
    <row r="17" spans="2:34" s="1" customFormat="1" x14ac:dyDescent="0.3">
      <c r="B17" s="13" t="s">
        <v>32</v>
      </c>
      <c r="C17" s="9">
        <f>'AUS Observed PC Deaths'!C136</f>
        <v>1844</v>
      </c>
      <c r="D17" s="9">
        <f>'AUS Observed PC Deaths'!D136</f>
        <v>2012</v>
      </c>
      <c r="E17" s="9">
        <f>'AUS Observed PC Deaths'!E136</f>
        <v>2159</v>
      </c>
      <c r="F17" s="9">
        <f>'AUS Observed PC Deaths'!F136</f>
        <v>2477</v>
      </c>
      <c r="G17" s="9">
        <f>'AUS Observed PC Deaths'!G136</f>
        <v>2722</v>
      </c>
      <c r="H17" s="9">
        <f>'AUS Observed PC Deaths'!H136</f>
        <v>2939</v>
      </c>
      <c r="I17" s="9">
        <f>'AUS Observed PC Deaths'!I136</f>
        <v>3104</v>
      </c>
      <c r="J17" s="9">
        <f>'AUS Observed PC Deaths'!J136</f>
        <v>3146</v>
      </c>
      <c r="K17" s="9">
        <f>'AUS Observed PC Deaths'!K136</f>
        <v>3470</v>
      </c>
      <c r="L17" s="9">
        <f>'AUS Observed PC Deaths'!L136</f>
        <v>3367</v>
      </c>
      <c r="M17" s="9">
        <f>'AUS Observed PC Deaths'!M136</f>
        <v>3640</v>
      </c>
      <c r="N17" s="9">
        <f>'AUS Observed PC Deaths'!N136</f>
        <v>3878</v>
      </c>
      <c r="O17" s="1">
        <f>IF(((($N17/'AUS All Deaths'!$N17)+(((Dementia!$N17/'AUS All Deaths'!$N17)-($C17/'AUS All Deaths'!$C17))/COUNT($C$4:$N$4))*O$1)*'AUS Mortality Projections'!C15&lt;0),0,(($N17/'AUS All Deaths'!$N17)+(((Dementia!$N17/'AUS All Deaths'!$N17)-($C17/'AUS All Deaths'!$C17))/COUNT($C$4:$N$4))*O$1)*'AUS Mortality Projections'!C15)</f>
        <v>3580.3931111491997</v>
      </c>
      <c r="P17" s="1">
        <f>IF(((($N17/'AUS All Deaths'!$N17)+(((Dementia!$N17/'AUS All Deaths'!$N17)-($C17/'AUS All Deaths'!$C17))/COUNT($C$4:$N$4))*P$1)*'AUS Mortality Projections'!D15&lt;0),0,(($N17/'AUS All Deaths'!$N17)+(((Dementia!$N17/'AUS All Deaths'!$N17)-($C17/'AUS All Deaths'!$C17))/COUNT($C$4:$N$4))*P$1)*'AUS Mortality Projections'!D15)</f>
        <v>3769.7500562885771</v>
      </c>
      <c r="Q17" s="1">
        <f>IF(((($N17/'AUS All Deaths'!$N17)+(((Dementia!$N17/'AUS All Deaths'!$N17)-($C17/'AUS All Deaths'!$C17))/COUNT($C$4:$N$4))*Q$1)*'AUS Mortality Projections'!E15&lt;0),0,(($N17/'AUS All Deaths'!$N17)+(((Dementia!$N17/'AUS All Deaths'!$N17)-($C17/'AUS All Deaths'!$C17))/COUNT($C$4:$N$4))*Q$1)*'AUS Mortality Projections'!E15)</f>
        <v>3973.0318562333273</v>
      </c>
      <c r="R17" s="1">
        <f>IF(((($N17/'AUS All Deaths'!$N17)+(((Dementia!$N17/'AUS All Deaths'!$N17)-($C17/'AUS All Deaths'!$C17))/COUNT($C$4:$N$4))*R$1)*'AUS Mortality Projections'!F15&lt;0),0,(($N17/'AUS All Deaths'!$N17)+(((Dementia!$N17/'AUS All Deaths'!$N17)-($C17/'AUS All Deaths'!$C17))/COUNT($C$4:$N$4))*R$1)*'AUS Mortality Projections'!F15)</f>
        <v>4162.2623226781361</v>
      </c>
      <c r="S17" s="1">
        <f>IF(((($N17/'AUS All Deaths'!$N17)+(((Dementia!$N17/'AUS All Deaths'!$N17)-($C17/'AUS All Deaths'!$C17))/COUNT($C$4:$N$4))*S$1)*'AUS Mortality Projections'!G15&lt;0),0,(($N17/'AUS All Deaths'!$N17)+(((Dementia!$N17/'AUS All Deaths'!$N17)-($C17/'AUS All Deaths'!$C17))/COUNT($C$4:$N$4))*S$1)*'AUS Mortality Projections'!G15)</f>
        <v>4428.5723191707757</v>
      </c>
      <c r="T17" s="1">
        <f>IF(((($N17/'AUS All Deaths'!$N17)+(((Dementia!$N17/'AUS All Deaths'!$N17)-($C17/'AUS All Deaths'!$C17))/COUNT($C$4:$N$4))*T$1)*'AUS Mortality Projections'!H15&lt;0),0,(($N17/'AUS All Deaths'!$N17)+(((Dementia!$N17/'AUS All Deaths'!$N17)-($C17/'AUS All Deaths'!$C17))/COUNT($C$4:$N$4))*T$1)*'AUS Mortality Projections'!H15)</f>
        <v>4695.6832455764852</v>
      </c>
      <c r="U17" s="1">
        <f>IF(((($N17/'AUS All Deaths'!$N17)+(((Dementia!$N17/'AUS All Deaths'!$N17)-($C17/'AUS All Deaths'!$C17))/COUNT($C$4:$N$4))*U$1)*'AUS Mortality Projections'!I15&lt;0),0,(($N17/'AUS All Deaths'!$N17)+(((Dementia!$N17/'AUS All Deaths'!$N17)-($C17/'AUS All Deaths'!$C17))/COUNT($C$4:$N$4))*U$1)*'AUS Mortality Projections'!I15)</f>
        <v>5012.840190074302</v>
      </c>
      <c r="V17" s="1">
        <f>IF(((($N17/'AUS All Deaths'!$N17)+(((Dementia!$N17/'AUS All Deaths'!$N17)-($C17/'AUS All Deaths'!$C17))/COUNT($C$4:$N$4))*V$1)*'AUS Mortality Projections'!J15&lt;0),0,(($N17/'AUS All Deaths'!$N17)+(((Dementia!$N17/'AUS All Deaths'!$N17)-($C17/'AUS All Deaths'!$C17))/COUNT($C$4:$N$4))*V$1)*'AUS Mortality Projections'!J15)</f>
        <v>5359.0890852993107</v>
      </c>
      <c r="W17" s="1">
        <f>IF(((($N17/'AUS All Deaths'!$N17)+(((Dementia!$N17/'AUS All Deaths'!$N17)-($C17/'AUS All Deaths'!$C17))/COUNT($C$4:$N$4))*W$1)*'AUS Mortality Projections'!K15&lt;0),0,(($N17/'AUS All Deaths'!$N17)+(((Dementia!$N17/'AUS All Deaths'!$N17)-($C17/'AUS All Deaths'!$C17))/COUNT($C$4:$N$4))*W$1)*'AUS Mortality Projections'!K15)</f>
        <v>5733.725302245899</v>
      </c>
      <c r="X17" s="1">
        <f>IF(((($N17/'AUS All Deaths'!$N17)+(((Dementia!$N17/'AUS All Deaths'!$N17)-($C17/'AUS All Deaths'!$C17))/COUNT($C$4:$N$4))*X$1)*'AUS Mortality Projections'!L15&lt;0),0,(($N17/'AUS All Deaths'!$N17)+(((Dementia!$N17/'AUS All Deaths'!$N17)-($C17/'AUS All Deaths'!$C17))/COUNT($C$4:$N$4))*X$1)*'AUS Mortality Projections'!L15)</f>
        <v>6239.5529804586295</v>
      </c>
      <c r="Y17" s="1">
        <f>IF(((($N17/'AUS All Deaths'!$N17)+(((Dementia!$N17/'AUS All Deaths'!$N17)-($C17/'AUS All Deaths'!$C17))/COUNT($C$4:$N$4))*Y$1)*'AUS Mortality Projections'!M15&lt;0),0,(($N17/'AUS All Deaths'!$N17)+(((Dementia!$N17/'AUS All Deaths'!$N17)-($C17/'AUS All Deaths'!$C17))/COUNT($C$4:$N$4))*Y$1)*'AUS Mortality Projections'!M15)</f>
        <v>6728.1264121718041</v>
      </c>
      <c r="Z17" s="1">
        <f>IF(((($N17/'AUS All Deaths'!$N17)+(((Dementia!$N17/'AUS All Deaths'!$N17)-($C17/'AUS All Deaths'!$C17))/COUNT($C$4:$N$4))*Z$1)*'AUS Mortality Projections'!N15&lt;0),0,(($N17/'AUS All Deaths'!$N17)+(((Dementia!$N17/'AUS All Deaths'!$N17)-($C17/'AUS All Deaths'!$C17))/COUNT($C$4:$N$4))*Z$1)*'AUS Mortality Projections'!N15)</f>
        <v>7211.6568086279231</v>
      </c>
      <c r="AA17" s="1">
        <f>IF(((($N17/'AUS All Deaths'!$N17)+(((Dementia!$N17/'AUS All Deaths'!$N17)-($C17/'AUS All Deaths'!$C17))/COUNT($C$4:$N$4))*AA$1)*'AUS Mortality Projections'!O15&lt;0),0,(($N17/'AUS All Deaths'!$N17)+(((Dementia!$N17/'AUS All Deaths'!$N17)-($C17/'AUS All Deaths'!$C17))/COUNT($C$4:$N$4))*AA$1)*'AUS Mortality Projections'!O15)</f>
        <v>7703.1774134344041</v>
      </c>
      <c r="AB17" s="1">
        <f>IF(((($N17/'AUS All Deaths'!$N17)+(((Dementia!$N17/'AUS All Deaths'!$N17)-($C17/'AUS All Deaths'!$C17))/COUNT($C$4:$N$4))*AB$1)*'AUS Mortality Projections'!P15&lt;0),0,(($N17/'AUS All Deaths'!$N17)+(((Dementia!$N17/'AUS All Deaths'!$N17)-($C17/'AUS All Deaths'!$C17))/COUNT($C$4:$N$4))*AB$1)*'AUS Mortality Projections'!P15)</f>
        <v>8192.9388539748434</v>
      </c>
      <c r="AC17" s="1">
        <f>IF(((($N17/'AUS All Deaths'!$N17)+(((Dementia!$N17/'AUS All Deaths'!$N17)-($C17/'AUS All Deaths'!$C17))/COUNT($C$4:$N$4))*AC$1)*'AUS Mortality Projections'!Q15&lt;0),0,(($N17/'AUS All Deaths'!$N17)+(((Dementia!$N17/'AUS All Deaths'!$N17)-($C17/'AUS All Deaths'!$C17))/COUNT($C$4:$N$4))*AC$1)*'AUS Mortality Projections'!Q15)</f>
        <v>8694.4630154370498</v>
      </c>
      <c r="AD17" s="1">
        <f>IF(((($N17/'AUS All Deaths'!$N17)+(((Dementia!$N17/'AUS All Deaths'!$N17)-($C17/'AUS All Deaths'!$C17))/COUNT($C$4:$N$4))*AD$1)*'AUS Mortality Projections'!R15&lt;0),0,(($N17/'AUS All Deaths'!$N17)+(((Dementia!$N17/'AUS All Deaths'!$N17)-($C17/'AUS All Deaths'!$C17))/COUNT($C$4:$N$4))*AD$1)*'AUS Mortality Projections'!R15)</f>
        <v>9198.2080888899691</v>
      </c>
      <c r="AE17" s="1">
        <f>IF(((($N17/'AUS All Deaths'!$N17)+(((Dementia!$N17/'AUS All Deaths'!$N17)-($C17/'AUS All Deaths'!$C17))/COUNT($C$4:$N$4))*AE$1)*'AUS Mortality Projections'!S15&lt;0),0,(($N17/'AUS All Deaths'!$N17)+(((Dementia!$N17/'AUS All Deaths'!$N17)-($C17/'AUS All Deaths'!$C17))/COUNT($C$4:$N$4))*AE$1)*'AUS Mortality Projections'!S15)</f>
        <v>9682.8551238957662</v>
      </c>
      <c r="AF17" s="1">
        <f>IF(((($N17/'AUS All Deaths'!$N17)+(((Dementia!$N17/'AUS All Deaths'!$N17)-($C17/'AUS All Deaths'!$C17))/COUNT($C$4:$N$4))*AF$1)*'AUS Mortality Projections'!T15&lt;0),0,(($N17/'AUS All Deaths'!$N17)+(((Dementia!$N17/'AUS All Deaths'!$N17)-($C17/'AUS All Deaths'!$C17))/COUNT($C$4:$N$4))*AF$1)*'AUS Mortality Projections'!T15)</f>
        <v>10172.947599323972</v>
      </c>
      <c r="AG17" s="1">
        <f>IF(((($N17/'AUS All Deaths'!$N17)+(((Dementia!$N17/'AUS All Deaths'!$N17)-($C17/'AUS All Deaths'!$C17))/COUNT($C$4:$N$4))*AG$1)*'AUS Mortality Projections'!U15&lt;0),0,(($N17/'AUS All Deaths'!$N17)+(((Dementia!$N17/'AUS All Deaths'!$N17)-($C17/'AUS All Deaths'!$C17))/COUNT($C$4:$N$4))*AG$1)*'AUS Mortality Projections'!U15)</f>
        <v>10678.357782054723</v>
      </c>
      <c r="AH17" s="6">
        <f>IF(((($N17/'AUS All Deaths'!$N17)+(((Dementia!$N17/'AUS All Deaths'!$N17)-($C17/'AUS All Deaths'!$C17))/COUNT($C$4:$N$4))*AH$1)*'AUS Mortality Projections'!V15&lt;0),0,(($N17/'AUS All Deaths'!$N17)+(((Dementia!$N17/'AUS All Deaths'!$N17)-($C17/'AUS All Deaths'!$C17))/COUNT($C$4:$N$4))*AH$1)*'AUS Mortality Projections'!V15)</f>
        <v>11177.320052188257</v>
      </c>
    </row>
    <row r="18" spans="2:34" x14ac:dyDescent="0.3">
      <c r="B18" s="13"/>
      <c r="AH18" s="14"/>
    </row>
    <row r="19" spans="2:34" x14ac:dyDescent="0.3">
      <c r="B19" s="19" t="s">
        <v>207</v>
      </c>
      <c r="C19" s="1">
        <f>SUM(C$7:C$11,C$13:C$17)</f>
        <v>9947</v>
      </c>
      <c r="D19" s="1">
        <f t="shared" ref="D19:AH19" si="0">SUM(D$7:D$11,D$13:D$17)</f>
        <v>10447</v>
      </c>
      <c r="E19" s="1">
        <f t="shared" si="0"/>
        <v>11078</v>
      </c>
      <c r="F19" s="1">
        <f t="shared" si="0"/>
        <v>12142</v>
      </c>
      <c r="G19" s="1">
        <f t="shared" si="0"/>
        <v>12801</v>
      </c>
      <c r="H19" s="1">
        <f t="shared" si="0"/>
        <v>13569</v>
      </c>
      <c r="I19" s="1">
        <f t="shared" si="0"/>
        <v>14160</v>
      </c>
      <c r="J19" s="1">
        <f t="shared" si="0"/>
        <v>14408</v>
      </c>
      <c r="K19" s="1">
        <f t="shared" si="0"/>
        <v>15339</v>
      </c>
      <c r="L19" s="1">
        <f t="shared" si="0"/>
        <v>15004</v>
      </c>
      <c r="M19" s="1">
        <f t="shared" si="0"/>
        <v>16291</v>
      </c>
      <c r="N19" s="1">
        <f t="shared" si="0"/>
        <v>17510</v>
      </c>
      <c r="O19" s="1">
        <f t="shared" si="0"/>
        <v>16480.038704831542</v>
      </c>
      <c r="P19" s="1">
        <f t="shared" si="0"/>
        <v>17220.885831907275</v>
      </c>
      <c r="Q19" s="1">
        <f t="shared" si="0"/>
        <v>17998.047089223208</v>
      </c>
      <c r="R19" s="1">
        <f t="shared" si="0"/>
        <v>18704.861903005312</v>
      </c>
      <c r="S19" s="1">
        <f t="shared" si="0"/>
        <v>19680.720436422929</v>
      </c>
      <c r="T19" s="1">
        <f t="shared" si="0"/>
        <v>20703.871140383173</v>
      </c>
      <c r="U19" s="1">
        <f t="shared" si="0"/>
        <v>21818.32599729615</v>
      </c>
      <c r="V19" s="1">
        <f t="shared" si="0"/>
        <v>23012.285346969897</v>
      </c>
      <c r="W19" s="1">
        <f t="shared" si="0"/>
        <v>24273.990792434372</v>
      </c>
      <c r="X19" s="1">
        <f t="shared" si="0"/>
        <v>25782.27123317189</v>
      </c>
      <c r="Y19" s="1">
        <f t="shared" si="0"/>
        <v>27325.273157704847</v>
      </c>
      <c r="Z19" s="1">
        <f t="shared" si="0"/>
        <v>28918.932614654477</v>
      </c>
      <c r="AA19" s="1">
        <f t="shared" si="0"/>
        <v>30578.10200886388</v>
      </c>
      <c r="AB19" s="1">
        <f t="shared" si="0"/>
        <v>32279.313639856595</v>
      </c>
      <c r="AC19" s="1">
        <f t="shared" si="0"/>
        <v>34048.855189713337</v>
      </c>
      <c r="AD19" s="1">
        <f t="shared" si="0"/>
        <v>35847.22269952629</v>
      </c>
      <c r="AE19" s="1">
        <f t="shared" si="0"/>
        <v>37639.450990556114</v>
      </c>
      <c r="AF19" s="1">
        <f t="shared" si="0"/>
        <v>39444.736700179907</v>
      </c>
      <c r="AG19" s="1">
        <f t="shared" si="0"/>
        <v>41252.863091740372</v>
      </c>
      <c r="AH19" s="6">
        <f t="shared" si="0"/>
        <v>43058.946890054794</v>
      </c>
    </row>
    <row r="20" spans="2:34" x14ac:dyDescent="0.3">
      <c r="B20" s="27" t="s">
        <v>9</v>
      </c>
      <c r="C20" s="100">
        <f>C19/SUM('AUS All Deaths'!C7:C17)</f>
        <v>6.792867727902864E-2</v>
      </c>
      <c r="D20" s="100">
        <f>D19/SUM('AUS All Deaths'!D7:D17)</f>
        <v>7.1362701768527187E-2</v>
      </c>
      <c r="E20" s="100">
        <f>E19/SUM('AUS All Deaths'!E7:E17)</f>
        <v>7.5101011470564305E-2</v>
      </c>
      <c r="F20" s="100">
        <f>F19/SUM('AUS All Deaths'!F7:F17)</f>
        <v>7.9189194477235228E-2</v>
      </c>
      <c r="G20" s="100">
        <f>G19/SUM('AUS All Deaths'!G7:G17)</f>
        <v>8.0698746115100209E-2</v>
      </c>
      <c r="H20" s="100">
        <f>H19/SUM('AUS All Deaths'!H7:H17)</f>
        <v>8.5588853075307336E-2</v>
      </c>
      <c r="I20" s="100">
        <f>I19/SUM('AUS All Deaths'!I7:I17)</f>
        <v>8.7666619201218418E-2</v>
      </c>
      <c r="J20" s="100">
        <f>J19/SUM('AUS All Deaths'!J7:J17)</f>
        <v>9.0658545486578659E-2</v>
      </c>
      <c r="K20" s="100">
        <f>K19/SUM('AUS All Deaths'!K7:K17)</f>
        <v>9.2451511023783406E-2</v>
      </c>
      <c r="L20" s="100">
        <f>L19/SUM('AUS All Deaths'!L7:L17)</f>
        <v>9.3318903857396968E-2</v>
      </c>
      <c r="M20" s="100">
        <f>M19/SUM('AUS Mortality Projections'!C5:C15)</f>
        <v>9.0398082279956021E-2</v>
      </c>
      <c r="N20" s="100">
        <f>N19/SUM('AUS Mortality Projections'!D5:D15)</f>
        <v>9.5094823278952023E-2</v>
      </c>
      <c r="O20" s="100">
        <f>O19/'AUS Mortality Projections'!C17</f>
        <v>9.1447050200492402E-2</v>
      </c>
      <c r="P20" s="100">
        <f>P19/'AUS Mortality Projections'!D17</f>
        <v>9.3524677035535755E-2</v>
      </c>
      <c r="Q20" s="100">
        <f>Q19/'AUS Mortality Projections'!E17</f>
        <v>9.5665596987393131E-2</v>
      </c>
      <c r="R20" s="100">
        <f>R19/'AUS Mortality Projections'!F17</f>
        <v>9.7870749500336557E-2</v>
      </c>
      <c r="S20" s="100">
        <f>S19/'AUS Mortality Projections'!G17</f>
        <v>0.10019049974506797</v>
      </c>
      <c r="T20" s="100">
        <f>T19/'AUS Mortality Projections'!H17</f>
        <v>0.10253349613656283</v>
      </c>
      <c r="U20" s="100">
        <f>U19/'AUS Mortality Projections'!I17</f>
        <v>0.10508727921210352</v>
      </c>
      <c r="V20" s="100">
        <f>V19/'AUS Mortality Projections'!J17</f>
        <v>0.10777326002561716</v>
      </c>
      <c r="W20" s="100">
        <f>W19/'AUS Mortality Projections'!K17</f>
        <v>0.11055894730040204</v>
      </c>
      <c r="X20" s="100">
        <f>X19/'AUS Mortality Projections'!L17</f>
        <v>0.11388029590885031</v>
      </c>
      <c r="Y20" s="100">
        <f>Y19/'AUS Mortality Projections'!M17</f>
        <v>0.11709091716818436</v>
      </c>
      <c r="Z20" s="100">
        <f>Z19/'AUS Mortality Projections'!N17</f>
        <v>0.12026804550830701</v>
      </c>
      <c r="AA20" s="100">
        <f>AA19/'AUS Mortality Projections'!O17</f>
        <v>0.1234925023882779</v>
      </c>
      <c r="AB20" s="100">
        <f>AB19/'AUS Mortality Projections'!P17</f>
        <v>0.1267147430315482</v>
      </c>
      <c r="AC20" s="100">
        <f>AC19/'AUS Mortality Projections'!Q17</f>
        <v>0.12990589685664217</v>
      </c>
      <c r="AD20" s="100">
        <f>AD19/'AUS Mortality Projections'!R17</f>
        <v>0.13306911480662201</v>
      </c>
      <c r="AE20" s="100">
        <f>AE19/'AUS Mortality Projections'!S17</f>
        <v>0.13612082885397211</v>
      </c>
      <c r="AF20" s="100">
        <f>AF19/'AUS Mortality Projections'!T17</f>
        <v>0.13913732764309755</v>
      </c>
      <c r="AG20" s="100">
        <f>AG19/'AUS Mortality Projections'!U17</f>
        <v>0.14210718475662726</v>
      </c>
      <c r="AH20" s="101">
        <f>AH19/'AUS Mortality Projections'!V17</f>
        <v>0.14504554895341246</v>
      </c>
    </row>
  </sheetData>
  <mergeCells count="2">
    <mergeCell ref="C3:N3"/>
    <mergeCell ref="O3:AH3"/>
  </mergeCell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0000000-0003-0000-0B00-000007000000}">
          <x14:colorSeries rgb="FF376092"/>
          <x14:colorNegative rgb="FFD00000"/>
          <x14:colorAxis rgb="FF000000"/>
          <x14:colorMarkers rgb="FFD00000"/>
          <x14:colorFirst rgb="FFD00000"/>
          <x14:colorLast rgb="FFD00000"/>
          <x14:colorHigh rgb="FFD00000"/>
          <x14:colorLow rgb="FFD00000"/>
          <x14:sparklines>
            <x14:sparkline>
              <xm:f>Dementia!C19:C19</xm:f>
              <xm:sqref>C4</xm:sqref>
            </x14:sparkline>
            <x14:sparkline>
              <xm:f>Dementia!C20:C20</xm:f>
              <xm:sqref>C5</xm:sqref>
            </x14:sparkline>
            <x14:sparkline>
              <xm:f>Dementia!C20:C20</xm:f>
              <xm:sqref>C6</xm:sqref>
            </x14:sparkline>
            <x14:sparkline>
              <xm:f>Dementia!D19:D19</xm:f>
              <xm:sqref>D4</xm:sqref>
            </x14:sparkline>
            <x14:sparkline>
              <xm:f>Dementia!D20:D20</xm:f>
              <xm:sqref>D5</xm:sqref>
            </x14:sparkline>
            <x14:sparkline>
              <xm:f>Dementia!D20:D20</xm:f>
              <xm:sqref>D6</xm:sqref>
            </x14:sparkline>
            <x14:sparkline>
              <xm:f>Dementia!E20:E20</xm:f>
              <xm:sqref>E6</xm:sqref>
            </x14:sparkline>
            <x14:sparkline>
              <xm:f>Dementia!F20:F20</xm:f>
              <xm:sqref>F6</xm:sqref>
            </x14:sparkline>
            <x14:sparkline>
              <xm:f>Dementia!G20:G20</xm:f>
              <xm:sqref>G6</xm:sqref>
            </x14:sparkline>
            <x14:sparkline>
              <xm:f>Dementia!H20:H20</xm:f>
              <xm:sqref>H6</xm:sqref>
            </x14:sparkline>
            <x14:sparkline>
              <xm:f>Dementia!I20:I20</xm:f>
              <xm:sqref>I6</xm:sqref>
            </x14:sparkline>
            <x14:sparkline>
              <xm:f>Dementia!J20:J20</xm:f>
              <xm:sqref>J6</xm:sqref>
            </x14:sparkline>
            <x14:sparkline>
              <xm:f>Dementia!K20:K20</xm:f>
              <xm:sqref>K6</xm:sqref>
            </x14:sparkline>
            <x14:sparkline>
              <xm:f>Dementia!L20:L20</xm:f>
              <xm:sqref>L6</xm:sqref>
            </x14:sparkline>
            <x14:sparkline>
              <xm:f>Dementia!M19:M19</xm:f>
              <xm:sqref>M4</xm:sqref>
            </x14:sparkline>
            <x14:sparkline>
              <xm:f>Dementia!M20:M20</xm:f>
              <xm:sqref>M5</xm:sqref>
            </x14:sparkline>
            <x14:sparkline>
              <xm:f>Dementia!M20:M20</xm:f>
              <xm:sqref>M6</xm:sqref>
            </x14:sparkline>
            <x14:sparkline>
              <xm:f>Dementia!N19:N19</xm:f>
              <xm:sqref>N4</xm:sqref>
            </x14:sparkline>
            <x14:sparkline>
              <xm:f>Dementia!N20:N20</xm:f>
              <xm:sqref>N5</xm:sqref>
            </x14:sparkline>
            <x14:sparkline>
              <xm:f>Dementia!N20:N20</xm:f>
              <xm:sqref>N6</xm:sqref>
            </x14:sparkline>
            <x14:sparkline>
              <xm:f>Dementia!O20:O20</xm:f>
              <xm:sqref>O6</xm:sqref>
            </x14:sparkline>
            <x14:sparkline>
              <xm:f>Dementia!P20:P20</xm:f>
              <xm:sqref>P6</xm:sqref>
            </x14:sparkline>
            <x14:sparkline>
              <xm:f>Dementia!Q20:Q20</xm:f>
              <xm:sqref>Q6</xm:sqref>
            </x14:sparkline>
            <x14:sparkline>
              <xm:f>Dementia!R20:R20</xm:f>
              <xm:sqref>R6</xm:sqref>
            </x14:sparkline>
            <x14:sparkline>
              <xm:f>Dementia!S20:S20</xm:f>
              <xm:sqref>S6</xm:sqref>
            </x14:sparkline>
            <x14:sparkline>
              <xm:f>Dementia!T20:T20</xm:f>
              <xm:sqref>T6</xm:sqref>
            </x14:sparkline>
            <x14:sparkline>
              <xm:f>Dementia!U20:U20</xm:f>
              <xm:sqref>U6</xm:sqref>
            </x14:sparkline>
            <x14:sparkline>
              <xm:f>Dementia!V20:V20</xm:f>
              <xm:sqref>V6</xm:sqref>
            </x14:sparkline>
            <x14:sparkline>
              <xm:f>Dementia!W20:W20</xm:f>
              <xm:sqref>W6</xm:sqref>
            </x14:sparkline>
            <x14:sparkline>
              <xm:f>Dementia!X20:X20</xm:f>
              <xm:sqref>X6</xm:sqref>
            </x14:sparkline>
            <x14:sparkline>
              <xm:f>Dementia!Y20:Y20</xm:f>
              <xm:sqref>Y6</xm:sqref>
            </x14:sparkline>
            <x14:sparkline>
              <xm:f>Dementia!Z20:Z20</xm:f>
              <xm:sqref>Z6</xm:sqref>
            </x14:sparkline>
            <x14:sparkline>
              <xm:f>Dementia!AA20:AA20</xm:f>
              <xm:sqref>AA6</xm:sqref>
            </x14:sparkline>
            <x14:sparkline>
              <xm:f>Dementia!AB20:AB20</xm:f>
              <xm:sqref>AB6</xm:sqref>
            </x14:sparkline>
            <x14:sparkline>
              <xm:f>Dementia!AC20:AC20</xm:f>
              <xm:sqref>AC6</xm:sqref>
            </x14:sparkline>
            <x14:sparkline>
              <xm:f>Dementia!AD20:AD20</xm:f>
              <xm:sqref>AD6</xm:sqref>
            </x14:sparkline>
            <x14:sparkline>
              <xm:f>Dementia!AE20:AE20</xm:f>
              <xm:sqref>AE6</xm:sqref>
            </x14:sparkline>
            <x14:sparkline>
              <xm:f>Dementia!AF20:AF20</xm:f>
              <xm:sqref>AF6</xm:sqref>
            </x14:sparkline>
            <x14:sparkline>
              <xm:f>Dementia!E19:E19</xm:f>
              <xm:sqref>E4</xm:sqref>
            </x14:sparkline>
            <x14:sparkline>
              <xm:f>Dementia!E20:E20</xm:f>
              <xm:sqref>E5</xm:sqref>
            </x14:sparkline>
            <x14:sparkline>
              <xm:f>Dementia!F19:F19</xm:f>
              <xm:sqref>F4</xm:sqref>
            </x14:sparkline>
            <x14:sparkline>
              <xm:f>Dementia!F20:F20</xm:f>
              <xm:sqref>F5</xm:sqref>
            </x14:sparkline>
            <x14:sparkline>
              <xm:f>Dementia!G19:G19</xm:f>
              <xm:sqref>G4</xm:sqref>
            </x14:sparkline>
            <x14:sparkline>
              <xm:f>Dementia!G20:G20</xm:f>
              <xm:sqref>G5</xm:sqref>
            </x14:sparkline>
            <x14:sparkline>
              <xm:f>Dementia!H19:H19</xm:f>
              <xm:sqref>H4</xm:sqref>
            </x14:sparkline>
            <x14:sparkline>
              <xm:f>Dementia!H20:H20</xm:f>
              <xm:sqref>H5</xm:sqref>
            </x14:sparkline>
            <x14:sparkline>
              <xm:f>Dementia!I19:I19</xm:f>
              <xm:sqref>I4</xm:sqref>
            </x14:sparkline>
            <x14:sparkline>
              <xm:f>Dementia!I20:I20</xm:f>
              <xm:sqref>I5</xm:sqref>
            </x14:sparkline>
            <x14:sparkline>
              <xm:f>Dementia!J19:J19</xm:f>
              <xm:sqref>J4</xm:sqref>
            </x14:sparkline>
            <x14:sparkline>
              <xm:f>Dementia!J20:J20</xm:f>
              <xm:sqref>J5</xm:sqref>
            </x14:sparkline>
            <x14:sparkline>
              <xm:f>Dementia!K19:K19</xm:f>
              <xm:sqref>K4</xm:sqref>
            </x14:sparkline>
            <x14:sparkline>
              <xm:f>Dementia!K20:K20</xm:f>
              <xm:sqref>K5</xm:sqref>
            </x14:sparkline>
            <x14:sparkline>
              <xm:f>Dementia!L19:L19</xm:f>
              <xm:sqref>L4</xm:sqref>
            </x14:sparkline>
            <x14:sparkline>
              <xm:f>Dementia!L20:L20</xm:f>
              <xm:sqref>L5</xm:sqref>
            </x14:sparkline>
            <x14:sparkline>
              <xm:f>Dementia!O19:O19</xm:f>
              <xm:sqref>O4</xm:sqref>
            </x14:sparkline>
            <x14:sparkline>
              <xm:f>Dementia!O20:O20</xm:f>
              <xm:sqref>O5</xm:sqref>
            </x14:sparkline>
            <x14:sparkline>
              <xm:f>Dementia!P19:P19</xm:f>
              <xm:sqref>P4</xm:sqref>
            </x14:sparkline>
            <x14:sparkline>
              <xm:f>Dementia!P20:P20</xm:f>
              <xm:sqref>P5</xm:sqref>
            </x14:sparkline>
            <x14:sparkline>
              <xm:f>Dementia!Q19:Q19</xm:f>
              <xm:sqref>Q4</xm:sqref>
            </x14:sparkline>
            <x14:sparkline>
              <xm:f>Dementia!Q20:Q20</xm:f>
              <xm:sqref>Q5</xm:sqref>
            </x14:sparkline>
            <x14:sparkline>
              <xm:f>Dementia!R19:R19</xm:f>
              <xm:sqref>R4</xm:sqref>
            </x14:sparkline>
            <x14:sparkline>
              <xm:f>Dementia!R20:R20</xm:f>
              <xm:sqref>R5</xm:sqref>
            </x14:sparkline>
            <x14:sparkline>
              <xm:f>Dementia!S19:S19</xm:f>
              <xm:sqref>S4</xm:sqref>
            </x14:sparkline>
            <x14:sparkline>
              <xm:f>Dementia!S20:S20</xm:f>
              <xm:sqref>S5</xm:sqref>
            </x14:sparkline>
            <x14:sparkline>
              <xm:f>Dementia!T19:T19</xm:f>
              <xm:sqref>T4</xm:sqref>
            </x14:sparkline>
            <x14:sparkline>
              <xm:f>Dementia!T20:T20</xm:f>
              <xm:sqref>T5</xm:sqref>
            </x14:sparkline>
            <x14:sparkline>
              <xm:f>Dementia!U19:U19</xm:f>
              <xm:sqref>U4</xm:sqref>
            </x14:sparkline>
            <x14:sparkline>
              <xm:f>Dementia!U20:U20</xm:f>
              <xm:sqref>U5</xm:sqref>
            </x14:sparkline>
            <x14:sparkline>
              <xm:f>Dementia!V19:V19</xm:f>
              <xm:sqref>V4</xm:sqref>
            </x14:sparkline>
            <x14:sparkline>
              <xm:f>Dementia!V20:V20</xm:f>
              <xm:sqref>V5</xm:sqref>
            </x14:sparkline>
            <x14:sparkline>
              <xm:f>Dementia!W19:W19</xm:f>
              <xm:sqref>W4</xm:sqref>
            </x14:sparkline>
            <x14:sparkline>
              <xm:f>Dementia!W20:W20</xm:f>
              <xm:sqref>W5</xm:sqref>
            </x14:sparkline>
            <x14:sparkline>
              <xm:f>Dementia!X19:X19</xm:f>
              <xm:sqref>X4</xm:sqref>
            </x14:sparkline>
            <x14:sparkline>
              <xm:f>Dementia!X20:X20</xm:f>
              <xm:sqref>X5</xm:sqref>
            </x14:sparkline>
            <x14:sparkline>
              <xm:f>Dementia!Y19:Y19</xm:f>
              <xm:sqref>Y4</xm:sqref>
            </x14:sparkline>
            <x14:sparkline>
              <xm:f>Dementia!Y20:Y20</xm:f>
              <xm:sqref>Y5</xm:sqref>
            </x14:sparkline>
            <x14:sparkline>
              <xm:f>Dementia!Z19:Z19</xm:f>
              <xm:sqref>Z4</xm:sqref>
            </x14:sparkline>
            <x14:sparkline>
              <xm:f>Dementia!Z20:Z20</xm:f>
              <xm:sqref>Z5</xm:sqref>
            </x14:sparkline>
            <x14:sparkline>
              <xm:f>Dementia!AA19:AA19</xm:f>
              <xm:sqref>AA4</xm:sqref>
            </x14:sparkline>
            <x14:sparkline>
              <xm:f>Dementia!AA20:AA20</xm:f>
              <xm:sqref>AA5</xm:sqref>
            </x14:sparkline>
            <x14:sparkline>
              <xm:f>Dementia!AB19:AB19</xm:f>
              <xm:sqref>AB4</xm:sqref>
            </x14:sparkline>
            <x14:sparkline>
              <xm:f>Dementia!AB20:AB20</xm:f>
              <xm:sqref>AB5</xm:sqref>
            </x14:sparkline>
            <x14:sparkline>
              <xm:f>Dementia!AC19:AC19</xm:f>
              <xm:sqref>AC4</xm:sqref>
            </x14:sparkline>
            <x14:sparkline>
              <xm:f>Dementia!AC20:AC20</xm:f>
              <xm:sqref>AC5</xm:sqref>
            </x14:sparkline>
            <x14:sparkline>
              <xm:f>Dementia!AD19:AD19</xm:f>
              <xm:sqref>AD4</xm:sqref>
            </x14:sparkline>
            <x14:sparkline>
              <xm:f>Dementia!AD20:AD20</xm:f>
              <xm:sqref>AD5</xm:sqref>
            </x14:sparkline>
            <x14:sparkline>
              <xm:f>Dementia!AE19:AE19</xm:f>
              <xm:sqref>AE4</xm:sqref>
            </x14:sparkline>
            <x14:sparkline>
              <xm:f>Dementia!AE20:AE20</xm:f>
              <xm:sqref>AE5</xm:sqref>
            </x14:sparkline>
            <x14:sparkline>
              <xm:f>Dementia!AF19:AF19</xm:f>
              <xm:sqref>AF4</xm:sqref>
            </x14:sparkline>
            <x14:sparkline>
              <xm:f>Dementia!AF20:AF20</xm:f>
              <xm:sqref>AF5</xm:sqref>
            </x14:sparkline>
            <x14:sparkline>
              <xm:f>Dementia!AG19:AG19</xm:f>
              <xm:sqref>AG4</xm:sqref>
            </x14:sparkline>
            <x14:sparkline>
              <xm:f>Dementia!AH19:AH19</xm:f>
              <xm:sqref>AH4</xm:sqref>
            </x14:sparkline>
            <x14:sparkline>
              <xm:f>Dementia!AG20:AG20</xm:f>
              <xm:sqref>AG6</xm:sqref>
            </x14:sparkline>
            <x14:sparkline>
              <xm:f>Dementia!AH20:AH20</xm:f>
              <xm:sqref>AH6</xm:sqref>
            </x14:sparkline>
          </x14:sparklines>
        </x14:sparklineGroup>
      </x14:sparklineGroup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autoPageBreaks="0"/>
  </sheetPr>
  <dimension ref="A1:AI20"/>
  <sheetViews>
    <sheetView workbookViewId="0"/>
  </sheetViews>
  <sheetFormatPr defaultRowHeight="14.4" x14ac:dyDescent="0.3"/>
  <cols>
    <col min="1" max="1" width="1.44140625" customWidth="1"/>
    <col min="2" max="2" width="27.109375" customWidth="1"/>
    <col min="3" max="12" width="9.109375" customWidth="1"/>
  </cols>
  <sheetData>
    <row r="1" spans="1:34" x14ac:dyDescent="0.3">
      <c r="O1">
        <v>1</v>
      </c>
      <c r="P1">
        <v>2</v>
      </c>
      <c r="Q1">
        <v>3</v>
      </c>
      <c r="R1">
        <v>4</v>
      </c>
      <c r="S1">
        <v>5</v>
      </c>
      <c r="T1">
        <v>6</v>
      </c>
      <c r="U1">
        <v>7</v>
      </c>
      <c r="V1">
        <v>8</v>
      </c>
      <c r="W1">
        <v>9</v>
      </c>
      <c r="X1">
        <v>10</v>
      </c>
      <c r="Y1">
        <v>11</v>
      </c>
      <c r="Z1">
        <v>12</v>
      </c>
      <c r="AA1">
        <v>13</v>
      </c>
      <c r="AB1">
        <v>14</v>
      </c>
      <c r="AC1">
        <v>15</v>
      </c>
      <c r="AD1">
        <v>16</v>
      </c>
      <c r="AE1">
        <v>17</v>
      </c>
      <c r="AF1">
        <v>18</v>
      </c>
      <c r="AG1">
        <v>19</v>
      </c>
      <c r="AH1">
        <v>20</v>
      </c>
    </row>
    <row r="2" spans="1:34" ht="20.399999999999999" x14ac:dyDescent="0.35">
      <c r="A2" s="44" t="s">
        <v>206</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4" x14ac:dyDescent="0.3">
      <c r="C3" s="148" t="s">
        <v>222</v>
      </c>
      <c r="D3" s="148"/>
      <c r="E3" s="148"/>
      <c r="F3" s="148"/>
      <c r="G3" s="148"/>
      <c r="H3" s="148"/>
      <c r="I3" s="148"/>
      <c r="J3" s="148"/>
      <c r="K3" s="148"/>
      <c r="L3" s="148"/>
      <c r="M3" s="148"/>
      <c r="N3" s="148"/>
      <c r="O3" s="149" t="s">
        <v>0</v>
      </c>
      <c r="P3" s="149"/>
      <c r="Q3" s="149"/>
      <c r="R3" s="149"/>
      <c r="S3" s="149"/>
      <c r="T3" s="149"/>
      <c r="U3" s="149"/>
      <c r="V3" s="149"/>
      <c r="W3" s="149"/>
      <c r="X3" s="149"/>
      <c r="Y3" s="149"/>
      <c r="Z3" s="149"/>
      <c r="AA3" s="149"/>
      <c r="AB3" s="149"/>
      <c r="AC3" s="149"/>
      <c r="AD3" s="149"/>
      <c r="AE3" s="149"/>
      <c r="AF3" s="149"/>
      <c r="AG3" s="149"/>
      <c r="AH3" s="149"/>
    </row>
    <row r="4" spans="1:34" x14ac:dyDescent="0.3">
      <c r="B4" s="2" t="s">
        <v>8</v>
      </c>
      <c r="C4" s="2">
        <v>2011</v>
      </c>
      <c r="D4" s="2">
        <v>2012</v>
      </c>
      <c r="E4" s="2">
        <v>2013</v>
      </c>
      <c r="F4" s="2">
        <v>2014</v>
      </c>
      <c r="G4" s="2">
        <v>2015</v>
      </c>
      <c r="H4" s="2">
        <v>2016</v>
      </c>
      <c r="I4" s="2">
        <v>2017</v>
      </c>
      <c r="J4" s="2">
        <v>2018</v>
      </c>
      <c r="K4" s="2">
        <v>2019</v>
      </c>
      <c r="L4" s="2">
        <v>2020</v>
      </c>
      <c r="M4" s="2">
        <v>2021</v>
      </c>
      <c r="N4" s="2">
        <v>2022</v>
      </c>
      <c r="O4" s="2">
        <v>2023</v>
      </c>
      <c r="P4" s="2">
        <v>2024</v>
      </c>
      <c r="Q4" s="2">
        <v>2025</v>
      </c>
      <c r="R4" s="2">
        <v>2026</v>
      </c>
      <c r="S4" s="2">
        <v>2027</v>
      </c>
      <c r="T4" s="2">
        <v>2028</v>
      </c>
      <c r="U4" s="2">
        <v>2029</v>
      </c>
      <c r="V4" s="2">
        <v>2030</v>
      </c>
      <c r="W4" s="2">
        <v>2031</v>
      </c>
      <c r="X4" s="2">
        <v>2032</v>
      </c>
      <c r="Y4" s="2">
        <v>2033</v>
      </c>
      <c r="Z4" s="2">
        <v>2034</v>
      </c>
      <c r="AA4" s="2">
        <v>2035</v>
      </c>
      <c r="AB4" s="2">
        <v>2036</v>
      </c>
      <c r="AC4" s="2">
        <v>2037</v>
      </c>
      <c r="AD4" s="2">
        <v>2038</v>
      </c>
      <c r="AE4" s="2">
        <v>2039</v>
      </c>
      <c r="AF4" s="2">
        <v>2040</v>
      </c>
      <c r="AG4" s="2">
        <v>2041</v>
      </c>
      <c r="AH4" s="2">
        <v>2042</v>
      </c>
    </row>
    <row r="5" spans="1:34" x14ac:dyDescent="0.3">
      <c r="B5" s="2" t="s">
        <v>275</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4" x14ac:dyDescent="0.3">
      <c r="B6" s="21" t="s">
        <v>93</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2"/>
    </row>
    <row r="7" spans="1:34" s="1" customFormat="1" x14ac:dyDescent="0.3">
      <c r="B7" s="13" t="s">
        <v>23</v>
      </c>
      <c r="C7" s="9">
        <f>'AUS Observed PC Deaths'!C139</f>
        <v>69</v>
      </c>
      <c r="D7" s="9">
        <f>'AUS Observed PC Deaths'!D139</f>
        <v>84</v>
      </c>
      <c r="E7" s="9">
        <f>'AUS Observed PC Deaths'!E139</f>
        <v>59</v>
      </c>
      <c r="F7" s="9">
        <f>'AUS Observed PC Deaths'!F139</f>
        <v>61</v>
      </c>
      <c r="G7" s="9">
        <f>'AUS Observed PC Deaths'!G139</f>
        <v>57</v>
      </c>
      <c r="H7" s="9">
        <f>'AUS Observed PC Deaths'!H139</f>
        <v>89</v>
      </c>
      <c r="I7" s="9">
        <f>'AUS Observed PC Deaths'!I139</f>
        <v>68</v>
      </c>
      <c r="J7" s="9">
        <f>'AUS Observed PC Deaths'!J139</f>
        <v>59</v>
      </c>
      <c r="K7" s="9">
        <f>'AUS Observed PC Deaths'!K139</f>
        <v>64</v>
      </c>
      <c r="L7" s="9">
        <f>'AUS Observed PC Deaths'!L139</f>
        <v>65</v>
      </c>
      <c r="M7" s="9">
        <f>'AUS Observed PC Deaths'!M139</f>
        <v>58</v>
      </c>
      <c r="N7" s="9">
        <f>'AUS Observed PC Deaths'!N139</f>
        <v>55</v>
      </c>
      <c r="O7" s="1">
        <f>(($N7/'AUS All Deaths'!$N7)+((('Other PC deaths'!$N7/'AUS All Deaths'!$N7)-($C7/'AUS All Deaths'!$C7))/COUNT($C$4:$N$4))*O$1)*'AUS Mortality Projections'!C5</f>
        <v>54.442683740391956</v>
      </c>
      <c r="P7" s="1">
        <f>(($N7/'AUS All Deaths'!$N7)+((('Other PC deaths'!$N7/'AUS All Deaths'!$N7)-($C7/'AUS All Deaths'!$C7))/COUNT($C$4:$N$4))*P$1)*'AUS Mortality Projections'!D5</f>
        <v>53.557282945327159</v>
      </c>
      <c r="Q7" s="1">
        <f>(($N7/'AUS All Deaths'!$N7)+((('Other PC deaths'!$N7/'AUS All Deaths'!$N7)-($C7/'AUS All Deaths'!$C7))/COUNT($C$4:$N$4))*Q$1)*'AUS Mortality Projections'!E5</f>
        <v>52.569123559115333</v>
      </c>
      <c r="R7" s="1">
        <f>(($N7/'AUS All Deaths'!$N7)+((('Other PC deaths'!$N7/'AUS All Deaths'!$N7)-($C7/'AUS All Deaths'!$C7))/COUNT($C$4:$N$4))*R$1)*'AUS Mortality Projections'!F5</f>
        <v>51.082237481655163</v>
      </c>
      <c r="S7" s="1">
        <f>(($N7/'AUS All Deaths'!$N7)+((('Other PC deaths'!$N7/'AUS All Deaths'!$N7)-($C7/'AUS All Deaths'!$C7))/COUNT($C$4:$N$4))*S$1)*'AUS Mortality Projections'!G5</f>
        <v>50.097532250322459</v>
      </c>
      <c r="T7" s="1">
        <f>(($N7/'AUS All Deaths'!$N7)+((('Other PC deaths'!$N7/'AUS All Deaths'!$N7)-($C7/'AUS All Deaths'!$C7))/COUNT($C$4:$N$4))*T$1)*'AUS Mortality Projections'!H5</f>
        <v>48.991521108084413</v>
      </c>
      <c r="U7" s="1">
        <f>(($N7/'AUS All Deaths'!$N7)+((('Other PC deaths'!$N7/'AUS All Deaths'!$N7)-($C7/'AUS All Deaths'!$C7))/COUNT($C$4:$N$4))*U$1)*'AUS Mortality Projections'!I5</f>
        <v>47.858851869833806</v>
      </c>
      <c r="V7" s="1">
        <f>(($N7/'AUS All Deaths'!$N7)+((('Other PC deaths'!$N7/'AUS All Deaths'!$N7)-($C7/'AUS All Deaths'!$C7))/COUNT($C$4:$N$4))*V$1)*'AUS Mortality Projections'!J5</f>
        <v>46.66216094808</v>
      </c>
      <c r="W7" s="1">
        <f>(($N7/'AUS All Deaths'!$N7)+((('Other PC deaths'!$N7/'AUS All Deaths'!$N7)-($C7/'AUS All Deaths'!$C7))/COUNT($C$4:$N$4))*W$1)*'AUS Mortality Projections'!K5</f>
        <v>45.42323355824152</v>
      </c>
      <c r="X7" s="1">
        <f>(($N7/'AUS All Deaths'!$N7)+((('Other PC deaths'!$N7/'AUS All Deaths'!$N7)-($C7/'AUS All Deaths'!$C7))/COUNT($C$4:$N$4))*X$1)*'AUS Mortality Projections'!L5</f>
        <v>44.288146166795777</v>
      </c>
      <c r="Y7" s="1">
        <f>(($N7/'AUS All Deaths'!$N7)+((('Other PC deaths'!$N7/'AUS All Deaths'!$N7)-($C7/'AUS All Deaths'!$C7))/COUNT($C$4:$N$4))*Y$1)*'AUS Mortality Projections'!M5</f>
        <v>43.128131982655155</v>
      </c>
      <c r="Z7" s="1">
        <f>(($N7/'AUS All Deaths'!$N7)+((('Other PC deaths'!$N7/'AUS All Deaths'!$N7)-($C7/'AUS All Deaths'!$C7))/COUNT($C$4:$N$4))*Z$1)*'AUS Mortality Projections'!N5</f>
        <v>41.935472058006056</v>
      </c>
      <c r="AA7" s="1">
        <f>(($N7/'AUS All Deaths'!$N7)+((('Other PC deaths'!$N7/'AUS All Deaths'!$N7)-($C7/'AUS All Deaths'!$C7))/COUNT($C$4:$N$4))*AA$1)*'AUS Mortality Projections'!O5</f>
        <v>40.694921561798999</v>
      </c>
      <c r="AB7" s="1">
        <f>(($N7/'AUS All Deaths'!$N7)+((('Other PC deaths'!$N7/'AUS All Deaths'!$N7)-($C7/'AUS All Deaths'!$C7))/COUNT($C$4:$N$4))*AB$1)*'AUS Mortality Projections'!P5</f>
        <v>39.448923731965266</v>
      </c>
      <c r="AC7" s="1">
        <f>(($N7/'AUS All Deaths'!$N7)+((('Other PC deaths'!$N7/'AUS All Deaths'!$N7)-($C7/'AUS All Deaths'!$C7))/COUNT($C$4:$N$4))*AC$1)*'AUS Mortality Projections'!Q5</f>
        <v>38.248789665353975</v>
      </c>
      <c r="AD7" s="1">
        <f>(($N7/'AUS All Deaths'!$N7)+((('Other PC deaths'!$N7/'AUS All Deaths'!$N7)-($C7/'AUS All Deaths'!$C7))/COUNT($C$4:$N$4))*AD$1)*'AUS Mortality Projections'!R5</f>
        <v>37.053597472599414</v>
      </c>
      <c r="AE7" s="1">
        <f>(($N7/'AUS All Deaths'!$N7)+((('Other PC deaths'!$N7/'AUS All Deaths'!$N7)-($C7/'AUS All Deaths'!$C7))/COUNT($C$4:$N$4))*AE$1)*'AUS Mortality Projections'!S5</f>
        <v>35.868162317002991</v>
      </c>
      <c r="AF7" s="1">
        <f>(($N7/'AUS All Deaths'!$N7)+((('Other PC deaths'!$N7/'AUS All Deaths'!$N7)-($C7/'AUS All Deaths'!$C7))/COUNT($C$4:$N$4))*AF$1)*'AUS Mortality Projections'!T5</f>
        <v>34.678904006675999</v>
      </c>
      <c r="AG7" s="1">
        <f>(($N7/'AUS All Deaths'!$N7)+((('Other PC deaths'!$N7/'AUS All Deaths'!$N7)-($C7/'AUS All Deaths'!$C7))/COUNT($C$4:$N$4))*AG$1)*'AUS Mortality Projections'!U5</f>
        <v>33.536924046915352</v>
      </c>
      <c r="AH7" s="6">
        <f>(($N7/'AUS All Deaths'!$N7)+((('Other PC deaths'!$N7/'AUS All Deaths'!$N7)-($C7/'AUS All Deaths'!$C7))/COUNT($C$4:$N$4))*AH$1)*'AUS Mortality Projections'!V5</f>
        <v>32.421617666141117</v>
      </c>
    </row>
    <row r="8" spans="1:34" s="1" customFormat="1" x14ac:dyDescent="0.3">
      <c r="B8" s="13" t="s">
        <v>24</v>
      </c>
      <c r="C8" s="9">
        <f>'AUS Observed PC Deaths'!C140</f>
        <v>447</v>
      </c>
      <c r="D8" s="9">
        <f>'AUS Observed PC Deaths'!D140</f>
        <v>412</v>
      </c>
      <c r="E8" s="9">
        <f>'AUS Observed PC Deaths'!E140</f>
        <v>441</v>
      </c>
      <c r="F8" s="9">
        <f>'AUS Observed PC Deaths'!F140</f>
        <v>415</v>
      </c>
      <c r="G8" s="9">
        <f>'AUS Observed PC Deaths'!G140</f>
        <v>412</v>
      </c>
      <c r="H8" s="9">
        <f>'AUS Observed PC Deaths'!H140</f>
        <v>459</v>
      </c>
      <c r="I8" s="9">
        <f>'AUS Observed PC Deaths'!I140</f>
        <v>413</v>
      </c>
      <c r="J8" s="9">
        <f>'AUS Observed PC Deaths'!J140</f>
        <v>434</v>
      </c>
      <c r="K8" s="9">
        <f>'AUS Observed PC Deaths'!K140</f>
        <v>478</v>
      </c>
      <c r="L8" s="9">
        <f>'AUS Observed PC Deaths'!L140</f>
        <v>386</v>
      </c>
      <c r="M8" s="9">
        <f>'AUS Observed PC Deaths'!M140</f>
        <v>457</v>
      </c>
      <c r="N8" s="9">
        <f>'AUS Observed PC Deaths'!N140</f>
        <v>439</v>
      </c>
      <c r="O8" s="1">
        <f>(($N8/'AUS All Deaths'!$N8)+((('Other PC deaths'!$N8/'AUS All Deaths'!$N8)-($C8/'AUS All Deaths'!$C8))/COUNT($C$4:$N$4))*O$1)*'AUS Mortality Projections'!C6</f>
        <v>421.80204334153871</v>
      </c>
      <c r="P8" s="1">
        <f>(($N8/'AUS All Deaths'!$N8)+((('Other PC deaths'!$N8/'AUS All Deaths'!$N8)-($C8/'AUS All Deaths'!$C8))/COUNT($C$4:$N$4))*P$1)*'AUS Mortality Projections'!D6</f>
        <v>416.27269507576597</v>
      </c>
      <c r="Q8" s="1">
        <f>(($N8/'AUS All Deaths'!$N8)+((('Other PC deaths'!$N8/'AUS All Deaths'!$N8)-($C8/'AUS All Deaths'!$C8))/COUNT($C$4:$N$4))*Q$1)*'AUS Mortality Projections'!E6</f>
        <v>410.02913319682818</v>
      </c>
      <c r="R8" s="1">
        <f>(($N8/'AUS All Deaths'!$N8)+((('Other PC deaths'!$N8/'AUS All Deaths'!$N8)-($C8/'AUS All Deaths'!$C8))/COUNT($C$4:$N$4))*R$1)*'AUS Mortality Projections'!F6</f>
        <v>400.25872819473193</v>
      </c>
      <c r="S8" s="1">
        <f>(($N8/'AUS All Deaths'!$N8)+((('Other PC deaths'!$N8/'AUS All Deaths'!$N8)-($C8/'AUS All Deaths'!$C8))/COUNT($C$4:$N$4))*S$1)*'AUS Mortality Projections'!G6</f>
        <v>395.21687932919906</v>
      </c>
      <c r="T8" s="1">
        <f>(($N8/'AUS All Deaths'!$N8)+((('Other PC deaths'!$N8/'AUS All Deaths'!$N8)-($C8/'AUS All Deaths'!$C8))/COUNT($C$4:$N$4))*T$1)*'AUS Mortality Projections'!H6</f>
        <v>390.15188902561425</v>
      </c>
      <c r="U8" s="1">
        <f>(($N8/'AUS All Deaths'!$N8)+((('Other PC deaths'!$N8/'AUS All Deaths'!$N8)-($C8/'AUS All Deaths'!$C8))/COUNT($C$4:$N$4))*U$1)*'AUS Mortality Projections'!I6</f>
        <v>385.67865693716686</v>
      </c>
      <c r="V8" s="1">
        <f>(($N8/'AUS All Deaths'!$N8)+((('Other PC deaths'!$N8/'AUS All Deaths'!$N8)-($C8/'AUS All Deaths'!$C8))/COUNT($C$4:$N$4))*V$1)*'AUS Mortality Projections'!J6</f>
        <v>382.53509189458885</v>
      </c>
      <c r="W8" s="1">
        <f>(($N8/'AUS All Deaths'!$N8)+((('Other PC deaths'!$N8/'AUS All Deaths'!$N8)-($C8/'AUS All Deaths'!$C8))/COUNT($C$4:$N$4))*W$1)*'AUS Mortality Projections'!K6</f>
        <v>379.95369192729828</v>
      </c>
      <c r="X8" s="1">
        <f>(($N8/'AUS All Deaths'!$N8)+((('Other PC deaths'!$N8/'AUS All Deaths'!$N8)-($C8/'AUS All Deaths'!$C8))/COUNT($C$4:$N$4))*X$1)*'AUS Mortality Projections'!L6</f>
        <v>378.60677158752907</v>
      </c>
      <c r="Y8" s="1">
        <f>(($N8/'AUS All Deaths'!$N8)+((('Other PC deaths'!$N8/'AUS All Deaths'!$N8)-($C8/'AUS All Deaths'!$C8))/COUNT($C$4:$N$4))*Y$1)*'AUS Mortality Projections'!M6</f>
        <v>377.02312458002353</v>
      </c>
      <c r="Z8" s="1">
        <f>(($N8/'AUS All Deaths'!$N8)+((('Other PC deaths'!$N8/'AUS All Deaths'!$N8)-($C8/'AUS All Deaths'!$C8))/COUNT($C$4:$N$4))*Z$1)*'AUS Mortality Projections'!N6</f>
        <v>374.24566214951631</v>
      </c>
      <c r="AA8" s="1">
        <f>(($N8/'AUS All Deaths'!$N8)+((('Other PC deaths'!$N8/'AUS All Deaths'!$N8)-($C8/'AUS All Deaths'!$C8))/COUNT($C$4:$N$4))*AA$1)*'AUS Mortality Projections'!O6</f>
        <v>371.57078925796287</v>
      </c>
      <c r="AB8" s="1">
        <f>(($N8/'AUS All Deaths'!$N8)+((('Other PC deaths'!$N8/'AUS All Deaths'!$N8)-($C8/'AUS All Deaths'!$C8))/COUNT($C$4:$N$4))*AB$1)*'AUS Mortality Projections'!P6</f>
        <v>366.81718306685241</v>
      </c>
      <c r="AC8" s="1">
        <f>(($N8/'AUS All Deaths'!$N8)+((('Other PC deaths'!$N8/'AUS All Deaths'!$N8)-($C8/'AUS All Deaths'!$C8))/COUNT($C$4:$N$4))*AC$1)*'AUS Mortality Projections'!Q6</f>
        <v>362.68351026521981</v>
      </c>
      <c r="AD8" s="1">
        <f>(($N8/'AUS All Deaths'!$N8)+((('Other PC deaths'!$N8/'AUS All Deaths'!$N8)-($C8/'AUS All Deaths'!$C8))/COUNT($C$4:$N$4))*AD$1)*'AUS Mortality Projections'!R6</f>
        <v>360.01053125744903</v>
      </c>
      <c r="AE8" s="1">
        <f>(($N8/'AUS All Deaths'!$N8)+((('Other PC deaths'!$N8/'AUS All Deaths'!$N8)-($C8/'AUS All Deaths'!$C8))/COUNT($C$4:$N$4))*AE$1)*'AUS Mortality Projections'!S6</f>
        <v>358.26641987883261</v>
      </c>
      <c r="AF8" s="1">
        <f>(($N8/'AUS All Deaths'!$N8)+((('Other PC deaths'!$N8/'AUS All Deaths'!$N8)-($C8/'AUS All Deaths'!$C8))/COUNT($C$4:$N$4))*AF$1)*'AUS Mortality Projections'!T6</f>
        <v>357.15019033351922</v>
      </c>
      <c r="AG8" s="1">
        <f>(($N8/'AUS All Deaths'!$N8)+((('Other PC deaths'!$N8/'AUS All Deaths'!$N8)-($C8/'AUS All Deaths'!$C8))/COUNT($C$4:$N$4))*AG$1)*'AUS Mortality Projections'!U6</f>
        <v>356.4386627395395</v>
      </c>
      <c r="AH8" s="6">
        <f>(($N8/'AUS All Deaths'!$N8)+((('Other PC deaths'!$N8/'AUS All Deaths'!$N8)-($C8/'AUS All Deaths'!$C8))/COUNT($C$4:$N$4))*AH$1)*'AUS Mortality Projections'!V6</f>
        <v>355.56577024403055</v>
      </c>
    </row>
    <row r="9" spans="1:34" s="1" customFormat="1" x14ac:dyDescent="0.3">
      <c r="B9" s="13" t="s">
        <v>25</v>
      </c>
      <c r="C9" s="9">
        <f>'AUS Observed PC Deaths'!C141</f>
        <v>573</v>
      </c>
      <c r="D9" s="9">
        <f>'AUS Observed PC Deaths'!D141</f>
        <v>615</v>
      </c>
      <c r="E9" s="9">
        <f>'AUS Observed PC Deaths'!E141</f>
        <v>605</v>
      </c>
      <c r="F9" s="9">
        <f>'AUS Observed PC Deaths'!F141</f>
        <v>635</v>
      </c>
      <c r="G9" s="9">
        <f>'AUS Observed PC Deaths'!G141</f>
        <v>666</v>
      </c>
      <c r="H9" s="9">
        <f>'AUS Observed PC Deaths'!H141</f>
        <v>629</v>
      </c>
      <c r="I9" s="9">
        <f>'AUS Observed PC Deaths'!I141</f>
        <v>700</v>
      </c>
      <c r="J9" s="9">
        <f>'AUS Observed PC Deaths'!J141</f>
        <v>705</v>
      </c>
      <c r="K9" s="9">
        <f>'AUS Observed PC Deaths'!K141</f>
        <v>699</v>
      </c>
      <c r="L9" s="9">
        <f>'AUS Observed PC Deaths'!L141</f>
        <v>675</v>
      </c>
      <c r="M9" s="9">
        <f>'AUS Observed PC Deaths'!M141</f>
        <v>720</v>
      </c>
      <c r="N9" s="9">
        <f>'AUS Observed PC Deaths'!N141</f>
        <v>788</v>
      </c>
      <c r="O9" s="1">
        <f>(($N9/'AUS All Deaths'!$N9)+((('Other PC deaths'!$N9/'AUS All Deaths'!$N9)-($C9/'AUS All Deaths'!$C9))/COUNT($C$4:$N$4))*O$1)*'AUS Mortality Projections'!C7</f>
        <v>779.04646570069247</v>
      </c>
      <c r="P9" s="1">
        <f>(($N9/'AUS All Deaths'!$N9)+((('Other PC deaths'!$N9/'AUS All Deaths'!$N9)-($C9/'AUS All Deaths'!$C9))/COUNT($C$4:$N$4))*P$1)*'AUS Mortality Projections'!D7</f>
        <v>790.63047953749845</v>
      </c>
      <c r="Q9" s="1">
        <f>(($N9/'AUS All Deaths'!$N9)+((('Other PC deaths'!$N9/'AUS All Deaths'!$N9)-($C9/'AUS All Deaths'!$C9))/COUNT($C$4:$N$4))*Q$1)*'AUS Mortality Projections'!E7</f>
        <v>801.07233053875939</v>
      </c>
      <c r="R9" s="1">
        <f>(($N9/'AUS All Deaths'!$N9)+((('Other PC deaths'!$N9/'AUS All Deaths'!$N9)-($C9/'AUS All Deaths'!$C9))/COUNT($C$4:$N$4))*R$1)*'AUS Mortality Projections'!F7</f>
        <v>807.69047224015742</v>
      </c>
      <c r="S9" s="1">
        <f>(($N9/'AUS All Deaths'!$N9)+((('Other PC deaths'!$N9/'AUS All Deaths'!$N9)-($C9/'AUS All Deaths'!$C9))/COUNT($C$4:$N$4))*S$1)*'AUS Mortality Projections'!G7</f>
        <v>824.28632222183433</v>
      </c>
      <c r="T9" s="1">
        <f>(($N9/'AUS All Deaths'!$N9)+((('Other PC deaths'!$N9/'AUS All Deaths'!$N9)-($C9/'AUS All Deaths'!$C9))/COUNT($C$4:$N$4))*T$1)*'AUS Mortality Projections'!H7</f>
        <v>839.59012993642125</v>
      </c>
      <c r="U9" s="1">
        <f>(($N9/'AUS All Deaths'!$N9)+((('Other PC deaths'!$N9/'AUS All Deaths'!$N9)-($C9/'AUS All Deaths'!$C9))/COUNT($C$4:$N$4))*U$1)*'AUS Mortality Projections'!I7</f>
        <v>854.23404230611334</v>
      </c>
      <c r="V9" s="1">
        <f>(($N9/'AUS All Deaths'!$N9)+((('Other PC deaths'!$N9/'AUS All Deaths'!$N9)-($C9/'AUS All Deaths'!$C9))/COUNT($C$4:$N$4))*V$1)*'AUS Mortality Projections'!J7</f>
        <v>865.43683884278744</v>
      </c>
      <c r="W9" s="1">
        <f>(($N9/'AUS All Deaths'!$N9)+((('Other PC deaths'!$N9/'AUS All Deaths'!$N9)-($C9/'AUS All Deaths'!$C9))/COUNT($C$4:$N$4))*W$1)*'AUS Mortality Projections'!K7</f>
        <v>874.19689240951107</v>
      </c>
      <c r="X9" s="1">
        <f>(($N9/'AUS All Deaths'!$N9)+((('Other PC deaths'!$N9/'AUS All Deaths'!$N9)-($C9/'AUS All Deaths'!$C9))/COUNT($C$4:$N$4))*X$1)*'AUS Mortality Projections'!L7</f>
        <v>883.6575772126381</v>
      </c>
      <c r="Y9" s="1">
        <f>(($N9/'AUS All Deaths'!$N9)+((('Other PC deaths'!$N9/'AUS All Deaths'!$N9)-($C9/'AUS All Deaths'!$C9))/COUNT($C$4:$N$4))*Y$1)*'AUS Mortality Projections'!M7</f>
        <v>891.53786321976918</v>
      </c>
      <c r="Z9" s="1">
        <f>(($N9/'AUS All Deaths'!$N9)+((('Other PC deaths'!$N9/'AUS All Deaths'!$N9)-($C9/'AUS All Deaths'!$C9))/COUNT($C$4:$N$4))*Z$1)*'AUS Mortality Projections'!N7</f>
        <v>899.43661665456921</v>
      </c>
      <c r="AA9" s="1">
        <f>(($N9/'AUS All Deaths'!$N9)+((('Other PC deaths'!$N9/'AUS All Deaths'!$N9)-($C9/'AUS All Deaths'!$C9))/COUNT($C$4:$N$4))*AA$1)*'AUS Mortality Projections'!O7</f>
        <v>905.83757586012041</v>
      </c>
      <c r="AB9" s="1">
        <f>(($N9/'AUS All Deaths'!$N9)+((('Other PC deaths'!$N9/'AUS All Deaths'!$N9)-($C9/'AUS All Deaths'!$C9))/COUNT($C$4:$N$4))*AB$1)*'AUS Mortality Projections'!P7</f>
        <v>912.3178434065577</v>
      </c>
      <c r="AC9" s="1">
        <f>(($N9/'AUS All Deaths'!$N9)+((('Other PC deaths'!$N9/'AUS All Deaths'!$N9)-($C9/'AUS All Deaths'!$C9))/COUNT($C$4:$N$4))*AC$1)*'AUS Mortality Projections'!Q7</f>
        <v>918.33277877281398</v>
      </c>
      <c r="AD9" s="1">
        <f>(($N9/'AUS All Deaths'!$N9)+((('Other PC deaths'!$N9/'AUS All Deaths'!$N9)-($C9/'AUS All Deaths'!$C9))/COUNT($C$4:$N$4))*AD$1)*'AUS Mortality Projections'!R7</f>
        <v>921.42125125194241</v>
      </c>
      <c r="AE9" s="1">
        <f>(($N9/'AUS All Deaths'!$N9)+((('Other PC deaths'!$N9/'AUS All Deaths'!$N9)-($C9/'AUS All Deaths'!$C9))/COUNT($C$4:$N$4))*AE$1)*'AUS Mortality Projections'!S7</f>
        <v>925.08252938498447</v>
      </c>
      <c r="AF9" s="1">
        <f>(($N9/'AUS All Deaths'!$N9)+((('Other PC deaths'!$N9/'AUS All Deaths'!$N9)-($C9/'AUS All Deaths'!$C9))/COUNT($C$4:$N$4))*AF$1)*'AUS Mortality Projections'!T7</f>
        <v>931.42673245561593</v>
      </c>
      <c r="AG9" s="1">
        <f>(($N9/'AUS All Deaths'!$N9)+((('Other PC deaths'!$N9/'AUS All Deaths'!$N9)-($C9/'AUS All Deaths'!$C9))/COUNT($C$4:$N$4))*AG$1)*'AUS Mortality Projections'!U7</f>
        <v>939.44774576498844</v>
      </c>
      <c r="AH9" s="6">
        <f>(($N9/'AUS All Deaths'!$N9)+((('Other PC deaths'!$N9/'AUS All Deaths'!$N9)-($C9/'AUS All Deaths'!$C9))/COUNT($C$4:$N$4))*AH$1)*'AUS Mortality Projections'!V7</f>
        <v>948.18457097007251</v>
      </c>
    </row>
    <row r="10" spans="1:34" s="1" customFormat="1" x14ac:dyDescent="0.3">
      <c r="B10" s="13" t="s">
        <v>26</v>
      </c>
      <c r="C10" s="9">
        <f>'AUS Observed PC Deaths'!C142</f>
        <v>2079</v>
      </c>
      <c r="D10" s="9">
        <f>'AUS Observed PC Deaths'!D142</f>
        <v>2037</v>
      </c>
      <c r="E10" s="9">
        <f>'AUS Observed PC Deaths'!E142</f>
        <v>1970</v>
      </c>
      <c r="F10" s="9">
        <f>'AUS Observed PC Deaths'!F142</f>
        <v>1902</v>
      </c>
      <c r="G10" s="9">
        <f>'AUS Observed PC Deaths'!G142</f>
        <v>1889</v>
      </c>
      <c r="H10" s="9">
        <f>'AUS Observed PC Deaths'!H142</f>
        <v>1898</v>
      </c>
      <c r="I10" s="9">
        <f>'AUS Observed PC Deaths'!I142</f>
        <v>1800</v>
      </c>
      <c r="J10" s="9">
        <f>'AUS Observed PC Deaths'!J142</f>
        <v>1832</v>
      </c>
      <c r="K10" s="9">
        <f>'AUS Observed PC Deaths'!K142</f>
        <v>1737</v>
      </c>
      <c r="L10" s="9">
        <f>'AUS Observed PC Deaths'!L142</f>
        <v>1807</v>
      </c>
      <c r="M10" s="9">
        <f>'AUS Observed PC Deaths'!M142</f>
        <v>1801</v>
      </c>
      <c r="N10" s="9">
        <f>'AUS Observed PC Deaths'!N142</f>
        <v>1836</v>
      </c>
      <c r="O10" s="1">
        <f>(($N10/'AUS All Deaths'!$N10)+((('Other PC deaths'!$N10/'AUS All Deaths'!$N10)-($C10/'AUS All Deaths'!$C10))/COUNT($C$4:$N$4))*O$1)*'AUS Mortality Projections'!C8</f>
        <v>1752.7704185839086</v>
      </c>
      <c r="P10" s="1">
        <f>(($N10/'AUS All Deaths'!$N10)+((('Other PC deaths'!$N10/'AUS All Deaths'!$N10)-($C10/'AUS All Deaths'!$C10))/COUNT($C$4:$N$4))*P$1)*'AUS Mortality Projections'!D8</f>
        <v>1757.1772439123238</v>
      </c>
      <c r="Q10" s="1">
        <f>(($N10/'AUS All Deaths'!$N10)+((('Other PC deaths'!$N10/'AUS All Deaths'!$N10)-($C10/'AUS All Deaths'!$C10))/COUNT($C$4:$N$4))*Q$1)*'AUS Mortality Projections'!E8</f>
        <v>1763.4485152133893</v>
      </c>
      <c r="R10" s="1">
        <f>(($N10/'AUS All Deaths'!$N10)+((('Other PC deaths'!$N10/'AUS All Deaths'!$N10)-($C10/'AUS All Deaths'!$C10))/COUNT($C$4:$N$4))*R$1)*'AUS Mortality Projections'!F8</f>
        <v>1758.4425554124518</v>
      </c>
      <c r="S10" s="1">
        <f>(($N10/'AUS All Deaths'!$N10)+((('Other PC deaths'!$N10/'AUS All Deaths'!$N10)-($C10/'AUS All Deaths'!$C10))/COUNT($C$4:$N$4))*S$1)*'AUS Mortality Projections'!G8</f>
        <v>1764.4538437786789</v>
      </c>
      <c r="T10" s="1">
        <f>(($N10/'AUS All Deaths'!$N10)+((('Other PC deaths'!$N10/'AUS All Deaths'!$N10)-($C10/'AUS All Deaths'!$C10))/COUNT($C$4:$N$4))*T$1)*'AUS Mortality Projections'!H8</f>
        <v>1771.265682918789</v>
      </c>
      <c r="U10" s="1">
        <f>(($N10/'AUS All Deaths'!$N10)+((('Other PC deaths'!$N10/'AUS All Deaths'!$N10)-($C10/'AUS All Deaths'!$C10))/COUNT($C$4:$N$4))*U$1)*'AUS Mortality Projections'!I8</f>
        <v>1761.7514992350543</v>
      </c>
      <c r="V10" s="1">
        <f>(($N10/'AUS All Deaths'!$N10)+((('Other PC deaths'!$N10/'AUS All Deaths'!$N10)-($C10/'AUS All Deaths'!$C10))/COUNT($C$4:$N$4))*V$1)*'AUS Mortality Projections'!J8</f>
        <v>1745.4498847340453</v>
      </c>
      <c r="W10" s="1">
        <f>(($N10/'AUS All Deaths'!$N10)+((('Other PC deaths'!$N10/'AUS All Deaths'!$N10)-($C10/'AUS All Deaths'!$C10))/COUNT($C$4:$N$4))*W$1)*'AUS Mortality Projections'!K8</f>
        <v>1722.4860165742057</v>
      </c>
      <c r="X10" s="1">
        <f>(($N10/'AUS All Deaths'!$N10)+((('Other PC deaths'!$N10/'AUS All Deaths'!$N10)-($C10/'AUS All Deaths'!$C10))/COUNT($C$4:$N$4))*X$1)*'AUS Mortality Projections'!L8</f>
        <v>1664.4485784756305</v>
      </c>
      <c r="Y10" s="1">
        <f>(($N10/'AUS All Deaths'!$N10)+((('Other PC deaths'!$N10/'AUS All Deaths'!$N10)-($C10/'AUS All Deaths'!$C10))/COUNT($C$4:$N$4))*Y$1)*'AUS Mortality Projections'!M8</f>
        <v>1616.4662297825241</v>
      </c>
      <c r="Z10" s="1">
        <f>(($N10/'AUS All Deaths'!$N10)+((('Other PC deaths'!$N10/'AUS All Deaths'!$N10)-($C10/'AUS All Deaths'!$C10))/COUNT($C$4:$N$4))*Z$1)*'AUS Mortality Projections'!N8</f>
        <v>1570.5481134586489</v>
      </c>
      <c r="AA10" s="1">
        <f>(($N10/'AUS All Deaths'!$N10)+((('Other PC deaths'!$N10/'AUS All Deaths'!$N10)-($C10/'AUS All Deaths'!$C10))/COUNT($C$4:$N$4))*AA$1)*'AUS Mortality Projections'!O8</f>
        <v>1520.136026366001</v>
      </c>
      <c r="AB10" s="1">
        <f>(($N10/'AUS All Deaths'!$N10)+((('Other PC deaths'!$N10/'AUS All Deaths'!$N10)-($C10/'AUS All Deaths'!$C10))/COUNT($C$4:$N$4))*AB$1)*'AUS Mortality Projections'!P8</f>
        <v>1469.9043428247944</v>
      </c>
      <c r="AC10" s="1">
        <f>(($N10/'AUS All Deaths'!$N10)+((('Other PC deaths'!$N10/'AUS All Deaths'!$N10)-($C10/'AUS All Deaths'!$C10))/COUNT($C$4:$N$4))*AC$1)*'AUS Mortality Projections'!Q8</f>
        <v>1418.461771742187</v>
      </c>
      <c r="AD10" s="1">
        <f>(($N10/'AUS All Deaths'!$N10)+((('Other PC deaths'!$N10/'AUS All Deaths'!$N10)-($C10/'AUS All Deaths'!$C10))/COUNT($C$4:$N$4))*AD$1)*'AUS Mortality Projections'!R8</f>
        <v>1361.3706387866123</v>
      </c>
      <c r="AE10" s="1">
        <f>(($N10/'AUS All Deaths'!$N10)+((('Other PC deaths'!$N10/'AUS All Deaths'!$N10)-($C10/'AUS All Deaths'!$C10))/COUNT($C$4:$N$4))*AE$1)*'AUS Mortality Projections'!S8</f>
        <v>1299.799756907483</v>
      </c>
      <c r="AF10" s="1">
        <f>(($N10/'AUS All Deaths'!$N10)+((('Other PC deaths'!$N10/'AUS All Deaths'!$N10)-($C10/'AUS All Deaths'!$C10))/COUNT($C$4:$N$4))*AF$1)*'AUS Mortality Projections'!T8</f>
        <v>1229.7477449944736</v>
      </c>
      <c r="AG10" s="1">
        <f>(($N10/'AUS All Deaths'!$N10)+((('Other PC deaths'!$N10/'AUS All Deaths'!$N10)-($C10/'AUS All Deaths'!$C10))/COUNT($C$4:$N$4))*AG$1)*'AUS Mortality Projections'!U8</f>
        <v>1153.6129418276428</v>
      </c>
      <c r="AH10" s="6">
        <f>(($N10/'AUS All Deaths'!$N10)+((('Other PC deaths'!$N10/'AUS All Deaths'!$N10)-($C10/'AUS All Deaths'!$C10))/COUNT($C$4:$N$4))*AH$1)*'AUS Mortality Projections'!V8</f>
        <v>1072.2358915883515</v>
      </c>
    </row>
    <row r="11" spans="1:34" s="1" customFormat="1" x14ac:dyDescent="0.3">
      <c r="B11" s="13" t="s">
        <v>27</v>
      </c>
      <c r="C11" s="9">
        <f>'AUS Observed PC Deaths'!C143</f>
        <v>4648</v>
      </c>
      <c r="D11" s="9">
        <f>'AUS Observed PC Deaths'!D143</f>
        <v>4427</v>
      </c>
      <c r="E11" s="9">
        <f>'AUS Observed PC Deaths'!E143</f>
        <v>4436</v>
      </c>
      <c r="F11" s="9">
        <f>'AUS Observed PC Deaths'!F143</f>
        <v>4600</v>
      </c>
      <c r="G11" s="9">
        <f>'AUS Observed PC Deaths'!G143</f>
        <v>4681</v>
      </c>
      <c r="H11" s="9">
        <f>'AUS Observed PC Deaths'!H143</f>
        <v>4427</v>
      </c>
      <c r="I11" s="9">
        <f>'AUS Observed PC Deaths'!I143</f>
        <v>4200</v>
      </c>
      <c r="J11" s="9">
        <f>'AUS Observed PC Deaths'!J143</f>
        <v>4080</v>
      </c>
      <c r="K11" s="9">
        <f>'AUS Observed PC Deaths'!K143</f>
        <v>4093</v>
      </c>
      <c r="L11" s="9">
        <f>'AUS Observed PC Deaths'!L143</f>
        <v>3889</v>
      </c>
      <c r="M11" s="9">
        <f>'AUS Observed PC Deaths'!M143</f>
        <v>4007</v>
      </c>
      <c r="N11" s="9">
        <f>'AUS Observed PC Deaths'!N143</f>
        <v>3924</v>
      </c>
      <c r="O11" s="1">
        <f>(($N11/'AUS All Deaths'!$N11)+((('Other PC deaths'!$N11/'AUS All Deaths'!$N11)-($C11/'AUS All Deaths'!$C11))/COUNT($C$4:$N$4))*O$1)*'AUS Mortality Projections'!C9</f>
        <v>3351.7724731136186</v>
      </c>
      <c r="P11" s="1">
        <f>(($N11/'AUS All Deaths'!$N11)+((('Other PC deaths'!$N11/'AUS All Deaths'!$N11)-($C11/'AUS All Deaths'!$C11))/COUNT($C$4:$N$4))*P$1)*'AUS Mortality Projections'!D9</f>
        <v>3241.4888234229852</v>
      </c>
      <c r="Q11" s="1">
        <f>(($N11/'AUS All Deaths'!$N11)+((('Other PC deaths'!$N11/'AUS All Deaths'!$N11)-($C11/'AUS All Deaths'!$C11))/COUNT($C$4:$N$4))*Q$1)*'AUS Mortality Projections'!E9</f>
        <v>3127.0782364842003</v>
      </c>
      <c r="R11" s="1">
        <f>(($N11/'AUS All Deaths'!$N11)+((('Other PC deaths'!$N11/'AUS All Deaths'!$N11)-($C11/'AUS All Deaths'!$C11))/COUNT($C$4:$N$4))*R$1)*'AUS Mortality Projections'!F9</f>
        <v>2992.3369318940418</v>
      </c>
      <c r="S11" s="1">
        <f>(($N11/'AUS All Deaths'!$N11)+((('Other PC deaths'!$N11/'AUS All Deaths'!$N11)-($C11/'AUS All Deaths'!$C11))/COUNT($C$4:$N$4))*S$1)*'AUS Mortality Projections'!G9</f>
        <v>2895.4408728829671</v>
      </c>
      <c r="T11" s="1">
        <f>(($N11/'AUS All Deaths'!$N11)+((('Other PC deaths'!$N11/'AUS All Deaths'!$N11)-($C11/'AUS All Deaths'!$C11))/COUNT($C$4:$N$4))*T$1)*'AUS Mortality Projections'!H9</f>
        <v>2792.4692415364061</v>
      </c>
      <c r="U11" s="1">
        <f>(($N11/'AUS All Deaths'!$N11)+((('Other PC deaths'!$N11/'AUS All Deaths'!$N11)-($C11/'AUS All Deaths'!$C11))/COUNT($C$4:$N$4))*U$1)*'AUS Mortality Projections'!I9</f>
        <v>2697.8902127222709</v>
      </c>
      <c r="V11" s="1">
        <f>(($N11/'AUS All Deaths'!$N11)+((('Other PC deaths'!$N11/'AUS All Deaths'!$N11)-($C11/'AUS All Deaths'!$C11))/COUNT($C$4:$N$4))*V$1)*'AUS Mortality Projections'!J9</f>
        <v>2602.2803314899979</v>
      </c>
      <c r="W11" s="1">
        <f>(($N11/'AUS All Deaths'!$N11)+((('Other PC deaths'!$N11/'AUS All Deaths'!$N11)-($C11/'AUS All Deaths'!$C11))/COUNT($C$4:$N$4))*W$1)*'AUS Mortality Projections'!K9</f>
        <v>2499.5623444384769</v>
      </c>
      <c r="X11" s="1">
        <f>(($N11/'AUS All Deaths'!$N11)+((('Other PC deaths'!$N11/'AUS All Deaths'!$N11)-($C11/'AUS All Deaths'!$C11))/COUNT($C$4:$N$4))*X$1)*'AUS Mortality Projections'!L9</f>
        <v>2424.797723079595</v>
      </c>
      <c r="Y11" s="1">
        <f>(($N11/'AUS All Deaths'!$N11)+((('Other PC deaths'!$N11/'AUS All Deaths'!$N11)-($C11/'AUS All Deaths'!$C11))/COUNT($C$4:$N$4))*Y$1)*'AUS Mortality Projections'!M9</f>
        <v>2323.5188308068991</v>
      </c>
      <c r="Z11" s="1">
        <f>(($N11/'AUS All Deaths'!$N11)+((('Other PC deaths'!$N11/'AUS All Deaths'!$N11)-($C11/'AUS All Deaths'!$C11))/COUNT($C$4:$N$4))*Z$1)*'AUS Mortality Projections'!N9</f>
        <v>2200.2691772524627</v>
      </c>
      <c r="AA11" s="1">
        <f>(($N11/'AUS All Deaths'!$N11)+((('Other PC deaths'!$N11/'AUS All Deaths'!$N11)-($C11/'AUS All Deaths'!$C11))/COUNT($C$4:$N$4))*AA$1)*'AUS Mortality Projections'!O9</f>
        <v>2059.6718749316374</v>
      </c>
      <c r="AB11" s="1">
        <f>(($N11/'AUS All Deaths'!$N11)+((('Other PC deaths'!$N11/'AUS All Deaths'!$N11)-($C11/'AUS All Deaths'!$C11))/COUNT($C$4:$N$4))*AB$1)*'AUS Mortality Projections'!P9</f>
        <v>1894.9623970966554</v>
      </c>
      <c r="AC11" s="1">
        <f>(($N11/'AUS All Deaths'!$N11)+((('Other PC deaths'!$N11/'AUS All Deaths'!$N11)-($C11/'AUS All Deaths'!$C11))/COUNT($C$4:$N$4))*AC$1)*'AUS Mortality Projections'!Q9</f>
        <v>1707.9804835586974</v>
      </c>
      <c r="AD11" s="1">
        <f>(($N11/'AUS All Deaths'!$N11)+((('Other PC deaths'!$N11/'AUS All Deaths'!$N11)-($C11/'AUS All Deaths'!$C11))/COUNT($C$4:$N$4))*AD$1)*'AUS Mortality Projections'!R9</f>
        <v>1497.5318196161379</v>
      </c>
      <c r="AE11" s="1">
        <f>(($N11/'AUS All Deaths'!$N11)+((('Other PC deaths'!$N11/'AUS All Deaths'!$N11)-($C11/'AUS All Deaths'!$C11))/COUNT($C$4:$N$4))*AE$1)*'AUS Mortality Projections'!S9</f>
        <v>1261.3044272223265</v>
      </c>
      <c r="AF11" s="1">
        <f>(($N11/'AUS All Deaths'!$N11)+((('Other PC deaths'!$N11/'AUS All Deaths'!$N11)-($C11/'AUS All Deaths'!$C11))/COUNT($C$4:$N$4))*AF$1)*'AUS Mortality Projections'!T9</f>
        <v>1001.3601018694097</v>
      </c>
      <c r="AG11" s="1">
        <f>(($N11/'AUS All Deaths'!$N11)+((('Other PC deaths'!$N11/'AUS All Deaths'!$N11)-($C11/'AUS All Deaths'!$C11))/COUNT($C$4:$N$4))*AG$1)*'AUS Mortality Projections'!U9</f>
        <v>716.44851663846919</v>
      </c>
      <c r="AH11" s="6">
        <f>(($N11/'AUS All Deaths'!$N11)+((('Other PC deaths'!$N11/'AUS All Deaths'!$N11)-($C11/'AUS All Deaths'!$C11))/COUNT($C$4:$N$4))*AH$1)*'AUS Mortality Projections'!V9</f>
        <v>407.36582708338352</v>
      </c>
    </row>
    <row r="12" spans="1:34" s="1" customFormat="1" x14ac:dyDescent="0.3">
      <c r="B12" s="13"/>
      <c r="AH12" s="6"/>
    </row>
    <row r="13" spans="1:34" s="1" customFormat="1" x14ac:dyDescent="0.3">
      <c r="B13" s="13" t="s">
        <v>28</v>
      </c>
      <c r="C13" s="1">
        <f>'AUS Observed PC Deaths'!C144</f>
        <v>112</v>
      </c>
      <c r="D13" s="1">
        <f>'AUS Observed PC Deaths'!D144</f>
        <v>93</v>
      </c>
      <c r="E13" s="1">
        <f>'AUS Observed PC Deaths'!E144</f>
        <v>92</v>
      </c>
      <c r="F13" s="1">
        <f>'AUS Observed PC Deaths'!F144</f>
        <v>80</v>
      </c>
      <c r="G13" s="1">
        <f>'AUS Observed PC Deaths'!G144</f>
        <v>71</v>
      </c>
      <c r="H13" s="1">
        <f>'AUS Observed PC Deaths'!H144</f>
        <v>65</v>
      </c>
      <c r="I13" s="1">
        <f>'AUS Observed PC Deaths'!I144</f>
        <v>80</v>
      </c>
      <c r="J13" s="1">
        <f>'AUS Observed PC Deaths'!J144</f>
        <v>85</v>
      </c>
      <c r="K13" s="1">
        <f>'AUS Observed PC Deaths'!K144</f>
        <v>95</v>
      </c>
      <c r="L13" s="1">
        <f>'AUS Observed PC Deaths'!L144</f>
        <v>88</v>
      </c>
      <c r="M13" s="1">
        <f>'AUS Observed PC Deaths'!M144</f>
        <v>80</v>
      </c>
      <c r="N13" s="1">
        <f>'AUS Observed PC Deaths'!N144</f>
        <v>81</v>
      </c>
      <c r="O13" s="1">
        <f>(($N13/'AUS All Deaths'!$N13)+((('Other PC deaths'!$N13/'AUS All Deaths'!$N13)-($C13/'AUS All Deaths'!$C13))/COUNT($C$4:$N$4))*O$1)*'AUS Mortality Projections'!C11</f>
        <v>77.970679360636296</v>
      </c>
      <c r="P13" s="1">
        <f>(($N13/'AUS All Deaths'!$N13)+((('Other PC deaths'!$N13/'AUS All Deaths'!$N13)-($C13/'AUS All Deaths'!$C13))/COUNT($C$4:$N$4))*P$1)*'AUS Mortality Projections'!D11</f>
        <v>75.472194544667119</v>
      </c>
      <c r="Q13" s="1">
        <f>(($N13/'AUS All Deaths'!$N13)+((('Other PC deaths'!$N13/'AUS All Deaths'!$N13)-($C13/'AUS All Deaths'!$C13))/COUNT($C$4:$N$4))*Q$1)*'AUS Mortality Projections'!E11</f>
        <v>72.819924211921091</v>
      </c>
      <c r="R13" s="1">
        <f>(($N13/'AUS All Deaths'!$N13)+((('Other PC deaths'!$N13/'AUS All Deaths'!$N13)-($C13/'AUS All Deaths'!$C13))/COUNT($C$4:$N$4))*R$1)*'AUS Mortality Projections'!F11</f>
        <v>69.449169782753643</v>
      </c>
      <c r="S13" s="1">
        <f>(($N13/'AUS All Deaths'!$N13)+((('Other PC deaths'!$N13/'AUS All Deaths'!$N13)-($C13/'AUS All Deaths'!$C13))/COUNT($C$4:$N$4))*S$1)*'AUS Mortality Projections'!G11</f>
        <v>66.721355833174741</v>
      </c>
      <c r="T13" s="1">
        <f>(($N13/'AUS All Deaths'!$N13)+((('Other PC deaths'!$N13/'AUS All Deaths'!$N13)-($C13/'AUS All Deaths'!$C13))/COUNT($C$4:$N$4))*T$1)*'AUS Mortality Projections'!H11</f>
        <v>63.824107617189867</v>
      </c>
      <c r="U13" s="1">
        <f>(($N13/'AUS All Deaths'!$N13)+((('Other PC deaths'!$N13/'AUS All Deaths'!$N13)-($C13/'AUS All Deaths'!$C13))/COUNT($C$4:$N$4))*U$1)*'AUS Mortality Projections'!I11</f>
        <v>60.910513070488605</v>
      </c>
      <c r="V13" s="1">
        <f>(($N13/'AUS All Deaths'!$N13)+((('Other PC deaths'!$N13/'AUS All Deaths'!$N13)-($C13/'AUS All Deaths'!$C13))/COUNT($C$4:$N$4))*V$1)*'AUS Mortality Projections'!J11</f>
        <v>57.943447117619563</v>
      </c>
      <c r="W13" s="1">
        <f>(($N13/'AUS All Deaths'!$N13)+((('Other PC deaths'!$N13/'AUS All Deaths'!$N13)-($C13/'AUS All Deaths'!$C13))/COUNT($C$4:$N$4))*W$1)*'AUS Mortality Projections'!K11</f>
        <v>54.917473009881974</v>
      </c>
      <c r="X13" s="1">
        <f>(($N13/'AUS All Deaths'!$N13)+((('Other PC deaths'!$N13/'AUS All Deaths'!$N13)-($C13/'AUS All Deaths'!$C13))/COUNT($C$4:$N$4))*X$1)*'AUS Mortality Projections'!L11</f>
        <v>52.047582585124758</v>
      </c>
      <c r="Y13" s="1">
        <f>(($N13/'AUS All Deaths'!$N13)+((('Other PC deaths'!$N13/'AUS All Deaths'!$N13)-($C13/'AUS All Deaths'!$C13))/COUNT($C$4:$N$4))*Y$1)*'AUS Mortality Projections'!M11</f>
        <v>49.181261670565213</v>
      </c>
      <c r="Z13" s="1">
        <f>(($N13/'AUS All Deaths'!$N13)+((('Other PC deaths'!$N13/'AUS All Deaths'!$N13)-($C13/'AUS All Deaths'!$C13))/COUNT($C$4:$N$4))*Z$1)*'AUS Mortality Projections'!N11</f>
        <v>46.257653793384698</v>
      </c>
      <c r="AA13" s="1">
        <f>(($N13/'AUS All Deaths'!$N13)+((('Other PC deaths'!$N13/'AUS All Deaths'!$N13)-($C13/'AUS All Deaths'!$C13))/COUNT($C$4:$N$4))*AA$1)*'AUS Mortality Projections'!O11</f>
        <v>43.273977684293975</v>
      </c>
      <c r="AB13" s="1">
        <f>(($N13/'AUS All Deaths'!$N13)+((('Other PC deaths'!$N13/'AUS All Deaths'!$N13)-($C13/'AUS All Deaths'!$C13))/COUNT($C$4:$N$4))*AB$1)*'AUS Mortality Projections'!P11</f>
        <v>40.288527034729888</v>
      </c>
      <c r="AC13" s="1">
        <f>(($N13/'AUS All Deaths'!$N13)+((('Other PC deaths'!$N13/'AUS All Deaths'!$N13)-($C13/'AUS All Deaths'!$C13))/COUNT($C$4:$N$4))*AC$1)*'AUS Mortality Projections'!Q11</f>
        <v>37.353150528398125</v>
      </c>
      <c r="AD13" s="1">
        <f>(($N13/'AUS All Deaths'!$N13)+((('Other PC deaths'!$N13/'AUS All Deaths'!$N13)-($C13/'AUS All Deaths'!$C13))/COUNT($C$4:$N$4))*AD$1)*'AUS Mortality Projections'!R11</f>
        <v>34.394890656708071</v>
      </c>
      <c r="AE13" s="1">
        <f>(($N13/'AUS All Deaths'!$N13)+((('Other PC deaths'!$N13/'AUS All Deaths'!$N13)-($C13/'AUS All Deaths'!$C13))/COUNT($C$4:$N$4))*AE$1)*'AUS Mortality Projections'!S11</f>
        <v>31.401995790665147</v>
      </c>
      <c r="AF13" s="1">
        <f>(($N13/'AUS All Deaths'!$N13)+((('Other PC deaths'!$N13/'AUS All Deaths'!$N13)-($C13/'AUS All Deaths'!$C13))/COUNT($C$4:$N$4))*AF$1)*'AUS Mortality Projections'!T11</f>
        <v>28.358708726994102</v>
      </c>
      <c r="AG13" s="1">
        <f>(($N13/'AUS All Deaths'!$N13)+((('Other PC deaths'!$N13/'AUS All Deaths'!$N13)-($C13/'AUS All Deaths'!$C13))/COUNT($C$4:$N$4))*AG$1)*'AUS Mortality Projections'!U11</f>
        <v>25.328431562821045</v>
      </c>
      <c r="AH13" s="6">
        <f>(($N13/'AUS All Deaths'!$N13)+((('Other PC deaths'!$N13/'AUS All Deaths'!$N13)-($C13/'AUS All Deaths'!$C13))/COUNT($C$4:$N$4))*AH$1)*'AUS Mortality Projections'!V11</f>
        <v>22.29910301033846</v>
      </c>
    </row>
    <row r="14" spans="1:34" s="1" customFormat="1" x14ac:dyDescent="0.3">
      <c r="B14" s="13" t="s">
        <v>29</v>
      </c>
      <c r="C14" s="1">
        <f>'AUS Observed PC Deaths'!C145</f>
        <v>585</v>
      </c>
      <c r="D14" s="1">
        <f>'AUS Observed PC Deaths'!D145</f>
        <v>581</v>
      </c>
      <c r="E14" s="1">
        <f>'AUS Observed PC Deaths'!E145</f>
        <v>507</v>
      </c>
      <c r="F14" s="1">
        <f>'AUS Observed PC Deaths'!F145</f>
        <v>583</v>
      </c>
      <c r="G14" s="1">
        <f>'AUS Observed PC Deaths'!G145</f>
        <v>552</v>
      </c>
      <c r="H14" s="1">
        <f>'AUS Observed PC Deaths'!H145</f>
        <v>625</v>
      </c>
      <c r="I14" s="1">
        <f>'AUS Observed PC Deaths'!I145</f>
        <v>571</v>
      </c>
      <c r="J14" s="1">
        <f>'AUS Observed PC Deaths'!J145</f>
        <v>545</v>
      </c>
      <c r="K14" s="1">
        <f>'AUS Observed PC Deaths'!K145</f>
        <v>596</v>
      </c>
      <c r="L14" s="1">
        <f>'AUS Observed PC Deaths'!L145</f>
        <v>549</v>
      </c>
      <c r="M14" s="1">
        <f>'AUS Observed PC Deaths'!M145</f>
        <v>574</v>
      </c>
      <c r="N14" s="1">
        <f>'AUS Observed PC Deaths'!N145</f>
        <v>607</v>
      </c>
      <c r="O14" s="1">
        <f>(($N14/'AUS All Deaths'!$N14)+((('Other PC deaths'!$N14/'AUS All Deaths'!$N14)-($C14/'AUS All Deaths'!$C14))/COUNT($C$4:$N$4))*O$1)*'AUS Mortality Projections'!C12</f>
        <v>594.44172262090808</v>
      </c>
      <c r="P14" s="1">
        <f>(($N14/'AUS All Deaths'!$N14)+((('Other PC deaths'!$N14/'AUS All Deaths'!$N14)-($C14/'AUS All Deaths'!$C14))/COUNT($C$4:$N$4))*P$1)*'AUS Mortality Projections'!D12</f>
        <v>590.2744076175353</v>
      </c>
      <c r="Q14" s="1">
        <f>(($N14/'AUS All Deaths'!$N14)+((('Other PC deaths'!$N14/'AUS All Deaths'!$N14)-($C14/'AUS All Deaths'!$C14))/COUNT($C$4:$N$4))*Q$1)*'AUS Mortality Projections'!E12</f>
        <v>585.29156449562117</v>
      </c>
      <c r="R14" s="1">
        <f>(($N14/'AUS All Deaths'!$N14)+((('Other PC deaths'!$N14/'AUS All Deaths'!$N14)-($C14/'AUS All Deaths'!$C14))/COUNT($C$4:$N$4))*R$1)*'AUS Mortality Projections'!F12</f>
        <v>575.13567614227611</v>
      </c>
      <c r="S14" s="1">
        <f>(($N14/'AUS All Deaths'!$N14)+((('Other PC deaths'!$N14/'AUS All Deaths'!$N14)-($C14/'AUS All Deaths'!$C14))/COUNT($C$4:$N$4))*S$1)*'AUS Mortality Projections'!G12</f>
        <v>571.44765152311959</v>
      </c>
      <c r="T14" s="1">
        <f>(($N14/'AUS All Deaths'!$N14)+((('Other PC deaths'!$N14/'AUS All Deaths'!$N14)-($C14/'AUS All Deaths'!$C14))/COUNT($C$4:$N$4))*T$1)*'AUS Mortality Projections'!H12</f>
        <v>567.86685936334629</v>
      </c>
      <c r="U14" s="1">
        <f>(($N14/'AUS All Deaths'!$N14)+((('Other PC deaths'!$N14/'AUS All Deaths'!$N14)-($C14/'AUS All Deaths'!$C14))/COUNT($C$4:$N$4))*U$1)*'AUS Mortality Projections'!I12</f>
        <v>565.14446108934794</v>
      </c>
      <c r="V14" s="1">
        <f>(($N14/'AUS All Deaths'!$N14)+((('Other PC deaths'!$N14/'AUS All Deaths'!$N14)-($C14/'AUS All Deaths'!$C14))/COUNT($C$4:$N$4))*V$1)*'AUS Mortality Projections'!J12</f>
        <v>564.13689340222118</v>
      </c>
      <c r="W14" s="1">
        <f>(($N14/'AUS All Deaths'!$N14)+((('Other PC deaths'!$N14/'AUS All Deaths'!$N14)-($C14/'AUS All Deaths'!$C14))/COUNT($C$4:$N$4))*W$1)*'AUS Mortality Projections'!K12</f>
        <v>564.36788700646002</v>
      </c>
      <c r="X14" s="1">
        <f>(($N14/'AUS All Deaths'!$N14)+((('Other PC deaths'!$N14/'AUS All Deaths'!$N14)-($C14/'AUS All Deaths'!$C14))/COUNT($C$4:$N$4))*X$1)*'AUS Mortality Projections'!L12</f>
        <v>566.41226359019788</v>
      </c>
      <c r="Y14" s="1">
        <f>(($N14/'AUS All Deaths'!$N14)+((('Other PC deaths'!$N14/'AUS All Deaths'!$N14)-($C14/'AUS All Deaths'!$C14))/COUNT($C$4:$N$4))*Y$1)*'AUS Mortality Projections'!M12</f>
        <v>568.32022598886419</v>
      </c>
      <c r="Z14" s="1">
        <f>(($N14/'AUS All Deaths'!$N14)+((('Other PC deaths'!$N14/'AUS All Deaths'!$N14)-($C14/'AUS All Deaths'!$C14))/COUNT($C$4:$N$4))*Z$1)*'AUS Mortality Projections'!N12</f>
        <v>569.12351261239223</v>
      </c>
      <c r="AA14" s="1">
        <f>(($N14/'AUS All Deaths'!$N14)+((('Other PC deaths'!$N14/'AUS All Deaths'!$N14)-($C14/'AUS All Deaths'!$C14))/COUNT($C$4:$N$4))*AA$1)*'AUS Mortality Projections'!O12</f>
        <v>569.91344466012993</v>
      </c>
      <c r="AB14" s="1">
        <f>(($N14/'AUS All Deaths'!$N14)+((('Other PC deaths'!$N14/'AUS All Deaths'!$N14)-($C14/'AUS All Deaths'!$C14))/COUNT($C$4:$N$4))*AB$1)*'AUS Mortality Projections'!P12</f>
        <v>567.83740958562908</v>
      </c>
      <c r="AC14" s="1">
        <f>(($N14/'AUS All Deaths'!$N14)+((('Other PC deaths'!$N14/'AUS All Deaths'!$N14)-($C14/'AUS All Deaths'!$C14))/COUNT($C$4:$N$4))*AC$1)*'AUS Mortality Projections'!Q12</f>
        <v>566.50157254420355</v>
      </c>
      <c r="AD14" s="1">
        <f>(($N14/'AUS All Deaths'!$N14)+((('Other PC deaths'!$N14/'AUS All Deaths'!$N14)-($C14/'AUS All Deaths'!$C14))/COUNT($C$4:$N$4))*AD$1)*'AUS Mortality Projections'!R12</f>
        <v>567.38000695247615</v>
      </c>
      <c r="AE14" s="1">
        <f>(($N14/'AUS All Deaths'!$N14)+((('Other PC deaths'!$N14/'AUS All Deaths'!$N14)-($C14/'AUS All Deaths'!$C14))/COUNT($C$4:$N$4))*AE$1)*'AUS Mortality Projections'!S12</f>
        <v>569.96790532013677</v>
      </c>
      <c r="AF14" s="1">
        <f>(($N14/'AUS All Deaths'!$N14)+((('Other PC deaths'!$N14/'AUS All Deaths'!$N14)-($C14/'AUS All Deaths'!$C14))/COUNT($C$4:$N$4))*AF$1)*'AUS Mortality Projections'!T12</f>
        <v>573.75205981525346</v>
      </c>
      <c r="AG14" s="1">
        <f>(($N14/'AUS All Deaths'!$N14)+((('Other PC deaths'!$N14/'AUS All Deaths'!$N14)-($C14/'AUS All Deaths'!$C14))/COUNT($C$4:$N$4))*AG$1)*'AUS Mortality Projections'!U12</f>
        <v>578.21722553732286</v>
      </c>
      <c r="AH14" s="6">
        <f>(($N14/'AUS All Deaths'!$N14)+((('Other PC deaths'!$N14/'AUS All Deaths'!$N14)-($C14/'AUS All Deaths'!$C14))/COUNT($C$4:$N$4))*AH$1)*'AUS Mortality Projections'!V12</f>
        <v>583.34593566359763</v>
      </c>
    </row>
    <row r="15" spans="1:34" s="1" customFormat="1" x14ac:dyDescent="0.3">
      <c r="B15" s="13" t="s">
        <v>30</v>
      </c>
      <c r="C15" s="1">
        <f>'AUS Observed PC Deaths'!C146</f>
        <v>836</v>
      </c>
      <c r="D15" s="1">
        <f>'AUS Observed PC Deaths'!D146</f>
        <v>830</v>
      </c>
      <c r="E15" s="1">
        <f>'AUS Observed PC Deaths'!E146</f>
        <v>837</v>
      </c>
      <c r="F15" s="1">
        <f>'AUS Observed PC Deaths'!F146</f>
        <v>846</v>
      </c>
      <c r="G15" s="1">
        <f>'AUS Observed PC Deaths'!G146</f>
        <v>928</v>
      </c>
      <c r="H15" s="1">
        <f>'AUS Observed PC Deaths'!H146</f>
        <v>1036</v>
      </c>
      <c r="I15" s="1">
        <f>'AUS Observed PC Deaths'!I146</f>
        <v>968</v>
      </c>
      <c r="J15" s="1">
        <f>'AUS Observed PC Deaths'!J146</f>
        <v>1007</v>
      </c>
      <c r="K15" s="1">
        <f>'AUS Observed PC Deaths'!K146</f>
        <v>976</v>
      </c>
      <c r="L15" s="1">
        <f>'AUS Observed PC Deaths'!L146</f>
        <v>965</v>
      </c>
      <c r="M15" s="1">
        <f>'AUS Observed PC Deaths'!M146</f>
        <v>1008</v>
      </c>
      <c r="N15" s="1">
        <f>'AUS Observed PC Deaths'!N146</f>
        <v>997</v>
      </c>
      <c r="O15" s="1">
        <f>(($N15/'AUS All Deaths'!$N15)+((('Other PC deaths'!$N15/'AUS All Deaths'!$N15)-($C15/'AUS All Deaths'!$C15))/COUNT($C$4:$N$4))*O$1)*'AUS Mortality Projections'!C13</f>
        <v>950.42980961549415</v>
      </c>
      <c r="P15" s="1">
        <f>(($N15/'AUS All Deaths'!$N15)+((('Other PC deaths'!$N15/'AUS All Deaths'!$N15)-($C15/'AUS All Deaths'!$C15))/COUNT($C$4:$N$4))*P$1)*'AUS Mortality Projections'!D13</f>
        <v>950.92171930316249</v>
      </c>
      <c r="Q15" s="1">
        <f>(($N15/'AUS All Deaths'!$N15)+((('Other PC deaths'!$N15/'AUS All Deaths'!$N15)-($C15/'AUS All Deaths'!$C15))/COUNT($C$4:$N$4))*Q$1)*'AUS Mortality Projections'!E13</f>
        <v>950.73012596509216</v>
      </c>
      <c r="R15" s="1">
        <f>(($N15/'AUS All Deaths'!$N15)+((('Other PC deaths'!$N15/'AUS All Deaths'!$N15)-($C15/'AUS All Deaths'!$C15))/COUNT($C$4:$N$4))*R$1)*'AUS Mortality Projections'!F13</f>
        <v>946.40224618330399</v>
      </c>
      <c r="S15" s="1">
        <f>(($N15/'AUS All Deaths'!$N15)+((('Other PC deaths'!$N15/'AUS All Deaths'!$N15)-($C15/'AUS All Deaths'!$C15))/COUNT($C$4:$N$4))*S$1)*'AUS Mortality Projections'!G13</f>
        <v>954.09461636038418</v>
      </c>
      <c r="T15" s="1">
        <f>(($N15/'AUS All Deaths'!$N15)+((('Other PC deaths'!$N15/'AUS All Deaths'!$N15)-($C15/'AUS All Deaths'!$C15))/COUNT($C$4:$N$4))*T$1)*'AUS Mortality Projections'!H13</f>
        <v>960.30492350812517</v>
      </c>
      <c r="U15" s="1">
        <f>(($N15/'AUS All Deaths'!$N15)+((('Other PC deaths'!$N15/'AUS All Deaths'!$N15)-($C15/'AUS All Deaths'!$C15))/COUNT($C$4:$N$4))*U$1)*'AUS Mortality Projections'!I13</f>
        <v>966.21514767274198</v>
      </c>
      <c r="V15" s="1">
        <f>(($N15/'AUS All Deaths'!$N15)+((('Other PC deaths'!$N15/'AUS All Deaths'!$N15)-($C15/'AUS All Deaths'!$C15))/COUNT($C$4:$N$4))*V$1)*'AUS Mortality Projections'!J13</f>
        <v>967.95587621998186</v>
      </c>
      <c r="W15" s="1">
        <f>(($N15/'AUS All Deaths'!$N15)+((('Other PC deaths'!$N15/'AUS All Deaths'!$N15)-($C15/'AUS All Deaths'!$C15))/COUNT($C$4:$N$4))*W$1)*'AUS Mortality Projections'!K13</f>
        <v>965.00166417217326</v>
      </c>
      <c r="X15" s="1">
        <f>(($N15/'AUS All Deaths'!$N15)+((('Other PC deaths'!$N15/'AUS All Deaths'!$N15)-($C15/'AUS All Deaths'!$C15))/COUNT($C$4:$N$4))*X$1)*'AUS Mortality Projections'!L13</f>
        <v>963.39794141628454</v>
      </c>
      <c r="Y15" s="1">
        <f>(($N15/'AUS All Deaths'!$N15)+((('Other PC deaths'!$N15/'AUS All Deaths'!$N15)-($C15/'AUS All Deaths'!$C15))/COUNT($C$4:$N$4))*Y$1)*'AUS Mortality Projections'!M13</f>
        <v>960.53323938884205</v>
      </c>
      <c r="Z15" s="1">
        <f>(($N15/'AUS All Deaths'!$N15)+((('Other PC deaths'!$N15/'AUS All Deaths'!$N15)-($C15/'AUS All Deaths'!$C15))/COUNT($C$4:$N$4))*Z$1)*'AUS Mortality Projections'!N13</f>
        <v>956.63381793126416</v>
      </c>
      <c r="AA15" s="1">
        <f>(($N15/'AUS All Deaths'!$N15)+((('Other PC deaths'!$N15/'AUS All Deaths'!$N15)-($C15/'AUS All Deaths'!$C15))/COUNT($C$4:$N$4))*AA$1)*'AUS Mortality Projections'!O13</f>
        <v>951.85700994776005</v>
      </c>
      <c r="AB15" s="1">
        <f>(($N15/'AUS All Deaths'!$N15)+((('Other PC deaths'!$N15/'AUS All Deaths'!$N15)-($C15/'AUS All Deaths'!$C15))/COUNT($C$4:$N$4))*AB$1)*'AUS Mortality Projections'!P13</f>
        <v>946.89085506556421</v>
      </c>
      <c r="AC15" s="1">
        <f>(($N15/'AUS All Deaths'!$N15)+((('Other PC deaths'!$N15/'AUS All Deaths'!$N15)-($C15/'AUS All Deaths'!$C15))/COUNT($C$4:$N$4))*AC$1)*'AUS Mortality Projections'!Q13</f>
        <v>940.69973404649579</v>
      </c>
      <c r="AD15" s="1">
        <f>(($N15/'AUS All Deaths'!$N15)+((('Other PC deaths'!$N15/'AUS All Deaths'!$N15)-($C15/'AUS All Deaths'!$C15))/COUNT($C$4:$N$4))*AD$1)*'AUS Mortality Projections'!R13</f>
        <v>932.02718551544206</v>
      </c>
      <c r="AE15" s="1">
        <f>(($N15/'AUS All Deaths'!$N15)+((('Other PC deaths'!$N15/'AUS All Deaths'!$N15)-($C15/'AUS All Deaths'!$C15))/COUNT($C$4:$N$4))*AE$1)*'AUS Mortality Projections'!S13</f>
        <v>923.76147025473892</v>
      </c>
      <c r="AF15" s="1">
        <f>(($N15/'AUS All Deaths'!$N15)+((('Other PC deaths'!$N15/'AUS All Deaths'!$N15)-($C15/'AUS All Deaths'!$C15))/COUNT($C$4:$N$4))*AF$1)*'AUS Mortality Projections'!T13</f>
        <v>917.65785702175219</v>
      </c>
      <c r="AG15" s="1">
        <f>(($N15/'AUS All Deaths'!$N15)+((('Other PC deaths'!$N15/'AUS All Deaths'!$N15)-($C15/'AUS All Deaths'!$C15))/COUNT($C$4:$N$4))*AG$1)*'AUS Mortality Projections'!U13</f>
        <v>912.86592026695018</v>
      </c>
      <c r="AH15" s="6">
        <f>(($N15/'AUS All Deaths'!$N15)+((('Other PC deaths'!$N15/'AUS All Deaths'!$N15)-($C15/'AUS All Deaths'!$C15))/COUNT($C$4:$N$4))*AH$1)*'AUS Mortality Projections'!V13</f>
        <v>907.31219093088043</v>
      </c>
    </row>
    <row r="16" spans="1:34" s="1" customFormat="1" x14ac:dyDescent="0.3">
      <c r="B16" s="13" t="s">
        <v>31</v>
      </c>
      <c r="C16" s="1">
        <f>'AUS Observed PC Deaths'!C147</f>
        <v>2072</v>
      </c>
      <c r="D16" s="1">
        <f>'AUS Observed PC Deaths'!D147</f>
        <v>1950</v>
      </c>
      <c r="E16" s="1">
        <f>'AUS Observed PC Deaths'!E147</f>
        <v>1937</v>
      </c>
      <c r="F16" s="1">
        <f>'AUS Observed PC Deaths'!F147</f>
        <v>2031</v>
      </c>
      <c r="G16" s="1">
        <f>'AUS Observed PC Deaths'!G147</f>
        <v>1986</v>
      </c>
      <c r="H16" s="1">
        <f>'AUS Observed PC Deaths'!H147</f>
        <v>2029</v>
      </c>
      <c r="I16" s="1">
        <f>'AUS Observed PC Deaths'!I147</f>
        <v>2038</v>
      </c>
      <c r="J16" s="1">
        <f>'AUS Observed PC Deaths'!J147</f>
        <v>2004</v>
      </c>
      <c r="K16" s="1">
        <f>'AUS Observed PC Deaths'!K147</f>
        <v>2076</v>
      </c>
      <c r="L16" s="1">
        <f>'AUS Observed PC Deaths'!L147</f>
        <v>2050</v>
      </c>
      <c r="M16" s="1">
        <f>'AUS Observed PC Deaths'!M147</f>
        <v>2217</v>
      </c>
      <c r="N16" s="1">
        <f>'AUS Observed PC Deaths'!N147</f>
        <v>2358</v>
      </c>
      <c r="O16" s="1">
        <f>(($N16/'AUS All Deaths'!$N16)+((('Other PC deaths'!$N16/'AUS All Deaths'!$N16)-($C16/'AUS All Deaths'!$C16))/COUNT($C$4:$N$4))*O$1)*'AUS Mortality Projections'!C14</f>
        <v>2271.723975952219</v>
      </c>
      <c r="P16" s="1">
        <f>(($N16/'AUS All Deaths'!$N16)+((('Other PC deaths'!$N16/'AUS All Deaths'!$N16)-($C16/'AUS All Deaths'!$C16))/COUNT($C$4:$N$4))*P$1)*'AUS Mortality Projections'!D14</f>
        <v>2331.2752984975164</v>
      </c>
      <c r="Q16" s="1">
        <f>(($N16/'AUS All Deaths'!$N16)+((('Other PC deaths'!$N16/'AUS All Deaths'!$N16)-($C16/'AUS All Deaths'!$C16))/COUNT($C$4:$N$4))*Q$1)*'AUS Mortality Projections'!E14</f>
        <v>2387.3003569481511</v>
      </c>
      <c r="R16" s="1">
        <f>(($N16/'AUS All Deaths'!$N16)+((('Other PC deaths'!$N16/'AUS All Deaths'!$N16)-($C16/'AUS All Deaths'!$C16))/COUNT($C$4:$N$4))*R$1)*'AUS Mortality Projections'!F14</f>
        <v>2428.6842204975969</v>
      </c>
      <c r="S16" s="1">
        <f>(($N16/'AUS All Deaths'!$N16)+((('Other PC deaths'!$N16/'AUS All Deaths'!$N16)-($C16/'AUS All Deaths'!$C16))/COUNT($C$4:$N$4))*S$1)*'AUS Mortality Projections'!G14</f>
        <v>2484.2529973685014</v>
      </c>
      <c r="T16" s="1">
        <f>(($N16/'AUS All Deaths'!$N16)+((('Other PC deaths'!$N16/'AUS All Deaths'!$N16)-($C16/'AUS All Deaths'!$C16))/COUNT($C$4:$N$4))*T$1)*'AUS Mortality Projections'!H14</f>
        <v>2547.935941794135</v>
      </c>
      <c r="U16" s="1">
        <f>(($N16/'AUS All Deaths'!$N16)+((('Other PC deaths'!$N16/'AUS All Deaths'!$N16)-($C16/'AUS All Deaths'!$C16))/COUNT($C$4:$N$4))*U$1)*'AUS Mortality Projections'!I14</f>
        <v>2587.4606035995689</v>
      </c>
      <c r="V16" s="1">
        <f>(($N16/'AUS All Deaths'!$N16)+((('Other PC deaths'!$N16/'AUS All Deaths'!$N16)-($C16/'AUS All Deaths'!$C16))/COUNT($C$4:$N$4))*V$1)*'AUS Mortality Projections'!J14</f>
        <v>2620.0824930475233</v>
      </c>
      <c r="W16" s="1">
        <f>(($N16/'AUS All Deaths'!$N16)+((('Other PC deaths'!$N16/'AUS All Deaths'!$N16)-($C16/'AUS All Deaths'!$C16))/COUNT($C$4:$N$4))*W$1)*'AUS Mortality Projections'!K14</f>
        <v>2648.2650956184184</v>
      </c>
      <c r="X16" s="1">
        <f>(($N16/'AUS All Deaths'!$N16)+((('Other PC deaths'!$N16/'AUS All Deaths'!$N16)-($C16/'AUS All Deaths'!$C16))/COUNT($C$4:$N$4))*X$1)*'AUS Mortality Projections'!L14</f>
        <v>2631.2578461747153</v>
      </c>
      <c r="Y16" s="1">
        <f>(($N16/'AUS All Deaths'!$N16)+((('Other PC deaths'!$N16/'AUS All Deaths'!$N16)-($C16/'AUS All Deaths'!$C16))/COUNT($C$4:$N$4))*Y$1)*'AUS Mortality Projections'!M14</f>
        <v>2632.0270909629085</v>
      </c>
      <c r="Z16" s="1">
        <f>(($N16/'AUS All Deaths'!$N16)+((('Other PC deaths'!$N16/'AUS All Deaths'!$N16)-($C16/'AUS All Deaths'!$C16))/COUNT($C$4:$N$4))*Z$1)*'AUS Mortality Projections'!N14</f>
        <v>2646.0730009247422</v>
      </c>
      <c r="AA16" s="1">
        <f>(($N16/'AUS All Deaths'!$N16)+((('Other PC deaths'!$N16/'AUS All Deaths'!$N16)-($C16/'AUS All Deaths'!$C16))/COUNT($C$4:$N$4))*AA$1)*'AUS Mortality Projections'!O14</f>
        <v>2659.0558034988335</v>
      </c>
      <c r="AB16" s="1">
        <f>(($N16/'AUS All Deaths'!$N16)+((('Other PC deaths'!$N16/'AUS All Deaths'!$N16)-($C16/'AUS All Deaths'!$C16))/COUNT($C$4:$N$4))*AB$1)*'AUS Mortality Projections'!P14</f>
        <v>2678.4427015469687</v>
      </c>
      <c r="AC16" s="1">
        <f>(($N16/'AUS All Deaths'!$N16)+((('Other PC deaths'!$N16/'AUS All Deaths'!$N16)-($C16/'AUS All Deaths'!$C16))/COUNT($C$4:$N$4))*AC$1)*'AUS Mortality Projections'!Q14</f>
        <v>2702.6152238896975</v>
      </c>
      <c r="AD16" s="1">
        <f>(($N16/'AUS All Deaths'!$N16)+((('Other PC deaths'!$N16/'AUS All Deaths'!$N16)-($C16/'AUS All Deaths'!$C16))/COUNT($C$4:$N$4))*AD$1)*'AUS Mortality Projections'!R14</f>
        <v>2723.2508685367998</v>
      </c>
      <c r="AE16" s="1">
        <f>(($N16/'AUS All Deaths'!$N16)+((('Other PC deaths'!$N16/'AUS All Deaths'!$N16)-($C16/'AUS All Deaths'!$C16))/COUNT($C$4:$N$4))*AE$1)*'AUS Mortality Projections'!S14</f>
        <v>2743.7784771789293</v>
      </c>
      <c r="AF16" s="1">
        <f>(($N16/'AUS All Deaths'!$N16)+((('Other PC deaths'!$N16/'AUS All Deaths'!$N16)-($C16/'AUS All Deaths'!$C16))/COUNT($C$4:$N$4))*AF$1)*'AUS Mortality Projections'!T14</f>
        <v>2752.3748729897843</v>
      </c>
      <c r="AG16" s="1">
        <f>(($N16/'AUS All Deaths'!$N16)+((('Other PC deaths'!$N16/'AUS All Deaths'!$N16)-($C16/'AUS All Deaths'!$C16))/COUNT($C$4:$N$4))*AG$1)*'AUS Mortality Projections'!U14</f>
        <v>2748.2924007499237</v>
      </c>
      <c r="AH16" s="6">
        <f>(($N16/'AUS All Deaths'!$N16)+((('Other PC deaths'!$N16/'AUS All Deaths'!$N16)-($C16/'AUS All Deaths'!$C16))/COUNT($C$4:$N$4))*AH$1)*'AUS Mortality Projections'!V14</f>
        <v>2739.6759727363519</v>
      </c>
    </row>
    <row r="17" spans="2:35" s="1" customFormat="1" x14ac:dyDescent="0.3">
      <c r="B17" s="13" t="s">
        <v>32</v>
      </c>
      <c r="C17" s="1">
        <f>'AUS Observed PC Deaths'!C148</f>
        <v>2174</v>
      </c>
      <c r="D17" s="1">
        <f>'AUS Observed PC Deaths'!D148</f>
        <v>2147</v>
      </c>
      <c r="E17" s="1">
        <f>'AUS Observed PC Deaths'!E148</f>
        <v>2267</v>
      </c>
      <c r="F17" s="1">
        <f>'AUS Observed PC Deaths'!F148</f>
        <v>2320</v>
      </c>
      <c r="G17" s="1">
        <f>'AUS Observed PC Deaths'!G148</f>
        <v>2523</v>
      </c>
      <c r="H17" s="1">
        <f>'AUS Observed PC Deaths'!H148</f>
        <v>2329</v>
      </c>
      <c r="I17" s="1">
        <f>'AUS Observed PC Deaths'!I148</f>
        <v>2528</v>
      </c>
      <c r="J17" s="1">
        <f>'AUS Observed PC Deaths'!J148</f>
        <v>2360</v>
      </c>
      <c r="K17" s="1">
        <f>'AUS Observed PC Deaths'!K148</f>
        <v>2382</v>
      </c>
      <c r="L17" s="1">
        <f>'AUS Observed PC Deaths'!L148</f>
        <v>2341</v>
      </c>
      <c r="M17" s="1">
        <f>'AUS Observed PC Deaths'!M148</f>
        <v>2484</v>
      </c>
      <c r="N17" s="1">
        <f>'AUS Observed PC Deaths'!N148</f>
        <v>2565</v>
      </c>
      <c r="O17" s="1">
        <f>(($N17/'AUS All Deaths'!$N17)+((('Other PC deaths'!$N17/'AUS All Deaths'!$N17)-($C17/'AUS All Deaths'!$C17))/COUNT($C$4:$N$4))*O$1)*'AUS Mortality Projections'!C15</f>
        <v>2255.1856322447406</v>
      </c>
      <c r="P17" s="1">
        <f>(($N17/'AUS All Deaths'!$N17)+((('Other PC deaths'!$N17/'AUS All Deaths'!$N17)-($C17/'AUS All Deaths'!$C17))/COUNT($C$4:$N$4))*P$1)*'AUS Mortality Projections'!D15</f>
        <v>2260.323327097477</v>
      </c>
      <c r="Q17" s="1">
        <f>(($N17/'AUS All Deaths'!$N17)+((('Other PC deaths'!$N17/'AUS All Deaths'!$N17)-($C17/'AUS All Deaths'!$C17))/COUNT($C$4:$N$4))*Q$1)*'AUS Mortality Projections'!E15</f>
        <v>2266.6927425956374</v>
      </c>
      <c r="R17" s="1">
        <f>(($N17/'AUS All Deaths'!$N17)+((('Other PC deaths'!$N17/'AUS All Deaths'!$N17)-($C17/'AUS All Deaths'!$C17))/COUNT($C$4:$N$4))*R$1)*'AUS Mortality Projections'!F15</f>
        <v>2258.3388419562848</v>
      </c>
      <c r="S17" s="1">
        <f>(($N17/'AUS All Deaths'!$N17)+((('Other PC deaths'!$N17/'AUS All Deaths'!$N17)-($C17/'AUS All Deaths'!$C17))/COUNT($C$4:$N$4))*S$1)*'AUS Mortality Projections'!G15</f>
        <v>2283.7966747828655</v>
      </c>
      <c r="T17" s="1">
        <f>(($N17/'AUS All Deaths'!$N17)+((('Other PC deaths'!$N17/'AUS All Deaths'!$N17)-($C17/'AUS All Deaths'!$C17))/COUNT($C$4:$N$4))*T$1)*'AUS Mortality Projections'!H15</f>
        <v>2300.0537821219195</v>
      </c>
      <c r="U17" s="1">
        <f>(($N17/'AUS All Deaths'!$N17)+((('Other PC deaths'!$N17/'AUS All Deaths'!$N17)-($C17/'AUS All Deaths'!$C17))/COUNT($C$4:$N$4))*U$1)*'AUS Mortality Projections'!I15</f>
        <v>2330.4730421551744</v>
      </c>
      <c r="V17" s="1">
        <f>(($N17/'AUS All Deaths'!$N17)+((('Other PC deaths'!$N17/'AUS All Deaths'!$N17)-($C17/'AUS All Deaths'!$C17))/COUNT($C$4:$N$4))*V$1)*'AUS Mortality Projections'!J15</f>
        <v>2362.7021836776207</v>
      </c>
      <c r="W17" s="1">
        <f>(($N17/'AUS All Deaths'!$N17)+((('Other PC deaths'!$N17/'AUS All Deaths'!$N17)-($C17/'AUS All Deaths'!$C17))/COUNT($C$4:$N$4))*W$1)*'AUS Mortality Projections'!K15</f>
        <v>2395.0101359554073</v>
      </c>
      <c r="X17" s="1">
        <f>(($N17/'AUS All Deaths'!$N17)+((('Other PC deaths'!$N17/'AUS All Deaths'!$N17)-($C17/'AUS All Deaths'!$C17))/COUNT($C$4:$N$4))*X$1)*'AUS Mortality Projections'!L15</f>
        <v>2466.750168292509</v>
      </c>
      <c r="Y17" s="1">
        <f>(($N17/'AUS All Deaths'!$N17)+((('Other PC deaths'!$N17/'AUS All Deaths'!$N17)-($C17/'AUS All Deaths'!$C17))/COUNT($C$4:$N$4))*Y$1)*'AUS Mortality Projections'!M15</f>
        <v>2514.5792892814516</v>
      </c>
      <c r="Z17" s="1">
        <f>(($N17/'AUS All Deaths'!$N17)+((('Other PC deaths'!$N17/'AUS All Deaths'!$N17)-($C17/'AUS All Deaths'!$C17))/COUNT($C$4:$N$4))*Z$1)*'AUS Mortality Projections'!N15</f>
        <v>2544.7682872905584</v>
      </c>
      <c r="AA17" s="1">
        <f>(($N17/'AUS All Deaths'!$N17)+((('Other PC deaths'!$N17/'AUS All Deaths'!$N17)-($C17/'AUS All Deaths'!$C17))/COUNT($C$4:$N$4))*AA$1)*'AUS Mortality Projections'!O15</f>
        <v>2562.7458016611322</v>
      </c>
      <c r="AB17" s="1">
        <f>(($N17/'AUS All Deaths'!$N17)+((('Other PC deaths'!$N17/'AUS All Deaths'!$N17)-($C17/'AUS All Deaths'!$C17))/COUNT($C$4:$N$4))*AB$1)*'AUS Mortality Projections'!P15</f>
        <v>2565.7167911309766</v>
      </c>
      <c r="AC17" s="1">
        <f>(($N17/'AUS All Deaths'!$N17)+((('Other PC deaths'!$N17/'AUS All Deaths'!$N17)-($C17/'AUS All Deaths'!$C17))/COUNT($C$4:$N$4))*AC$1)*'AUS Mortality Projections'!Q15</f>
        <v>2558.4545692491624</v>
      </c>
      <c r="AD17" s="1">
        <f>(($N17/'AUS All Deaths'!$N17)+((('Other PC deaths'!$N17/'AUS All Deaths'!$N17)-($C17/'AUS All Deaths'!$C17))/COUNT($C$4:$N$4))*AD$1)*'AUS Mortality Projections'!R15</f>
        <v>2538.3277339842293</v>
      </c>
      <c r="AE17" s="1">
        <f>(($N17/'AUS All Deaths'!$N17)+((('Other PC deaths'!$N17/'AUS All Deaths'!$N17)-($C17/'AUS All Deaths'!$C17))/COUNT($C$4:$N$4))*AE$1)*'AUS Mortality Projections'!S15</f>
        <v>2500.3405538490824</v>
      </c>
      <c r="AF17" s="1">
        <f>(($N17/'AUS All Deaths'!$N17)+((('Other PC deaths'!$N17/'AUS All Deaths'!$N17)-($C17/'AUS All Deaths'!$C17))/COUNT($C$4:$N$4))*AF$1)*'AUS Mortality Projections'!T15</f>
        <v>2451.9865682903796</v>
      </c>
      <c r="AG17" s="1">
        <f>(($N17/'AUS All Deaths'!$N17)+((('Other PC deaths'!$N17/'AUS All Deaths'!$N17)-($C17/'AUS All Deaths'!$C17))/COUNT($C$4:$N$4))*AG$1)*'AUS Mortality Projections'!U15</f>
        <v>2395.7356410746288</v>
      </c>
      <c r="AH17" s="6">
        <f>(($N17/'AUS All Deaths'!$N17)+((('Other PC deaths'!$N17/'AUS All Deaths'!$N17)-($C17/'AUS All Deaths'!$C17))/COUNT($C$4:$N$4))*AH$1)*'AUS Mortality Projections'!V15</f>
        <v>2326.8173736401704</v>
      </c>
    </row>
    <row r="18" spans="2:35" x14ac:dyDescent="0.3">
      <c r="B18" s="13"/>
      <c r="AH18" s="14"/>
    </row>
    <row r="19" spans="2:35" x14ac:dyDescent="0.3">
      <c r="B19" s="19" t="s">
        <v>206</v>
      </c>
      <c r="C19" s="1">
        <f t="shared" ref="C19:AH19" si="0">SUM(C$7:C$11,C$13:C$17)</f>
        <v>13595</v>
      </c>
      <c r="D19" s="1">
        <f t="shared" si="0"/>
        <v>13176</v>
      </c>
      <c r="E19" s="1">
        <f t="shared" si="0"/>
        <v>13151</v>
      </c>
      <c r="F19" s="1">
        <f t="shared" si="0"/>
        <v>13473</v>
      </c>
      <c r="G19" s="1">
        <f t="shared" si="0"/>
        <v>13765</v>
      </c>
      <c r="H19" s="1">
        <f t="shared" si="0"/>
        <v>13586</v>
      </c>
      <c r="I19" s="1">
        <f t="shared" si="0"/>
        <v>13366</v>
      </c>
      <c r="J19" s="1">
        <f t="shared" si="0"/>
        <v>13111</v>
      </c>
      <c r="K19" s="1">
        <f t="shared" si="0"/>
        <v>13196</v>
      </c>
      <c r="L19" s="1">
        <f t="shared" si="0"/>
        <v>12815</v>
      </c>
      <c r="M19" s="1">
        <f t="shared" si="0"/>
        <v>13406</v>
      </c>
      <c r="N19" s="1">
        <f t="shared" si="0"/>
        <v>13650</v>
      </c>
      <c r="O19" s="1">
        <f t="shared" si="0"/>
        <v>12509.585904274149</v>
      </c>
      <c r="P19" s="1">
        <f t="shared" si="0"/>
        <v>12467.393471954259</v>
      </c>
      <c r="Q19" s="1">
        <f t="shared" si="0"/>
        <v>12417.032053208717</v>
      </c>
      <c r="R19" s="1">
        <f t="shared" si="0"/>
        <v>12287.821079785253</v>
      </c>
      <c r="S19" s="1">
        <f t="shared" si="0"/>
        <v>12289.808746331048</v>
      </c>
      <c r="T19" s="1">
        <f t="shared" si="0"/>
        <v>12282.45407893003</v>
      </c>
      <c r="U19" s="1">
        <f t="shared" si="0"/>
        <v>12257.617030657761</v>
      </c>
      <c r="V19" s="1">
        <f t="shared" si="0"/>
        <v>12215.185201374466</v>
      </c>
      <c r="W19" s="1">
        <f t="shared" si="0"/>
        <v>12149.184434670075</v>
      </c>
      <c r="X19" s="1">
        <f t="shared" si="0"/>
        <v>12075.664598581019</v>
      </c>
      <c r="Y19" s="1">
        <f t="shared" si="0"/>
        <v>11976.315287664504</v>
      </c>
      <c r="Z19" s="1">
        <f t="shared" si="0"/>
        <v>11849.291314125545</v>
      </c>
      <c r="AA19" s="1">
        <f t="shared" si="0"/>
        <v>11684.75722542967</v>
      </c>
      <c r="AB19" s="1">
        <f t="shared" si="0"/>
        <v>11482.626974490693</v>
      </c>
      <c r="AC19" s="1">
        <f t="shared" si="0"/>
        <v>11251.331584262229</v>
      </c>
      <c r="AD19" s="1">
        <f t="shared" si="0"/>
        <v>10972.768524030396</v>
      </c>
      <c r="AE19" s="1">
        <f t="shared" si="0"/>
        <v>10649.571698104182</v>
      </c>
      <c r="AF19" s="1">
        <f t="shared" si="0"/>
        <v>10278.493740503858</v>
      </c>
      <c r="AG19" s="1">
        <f t="shared" si="0"/>
        <v>9859.9244102092016</v>
      </c>
      <c r="AH19" s="6">
        <f t="shared" si="0"/>
        <v>9395.2242535333171</v>
      </c>
    </row>
    <row r="20" spans="2:35" x14ac:dyDescent="0.3">
      <c r="B20" s="27" t="s">
        <v>9</v>
      </c>
      <c r="C20" s="100">
        <f>C19/SUM('AUS All Deaths'!C7:C17)</f>
        <v>9.2841094562018125E-2</v>
      </c>
      <c r="D20" s="100">
        <f>D19/SUM('AUS All Deaths'!D7:D17)</f>
        <v>9.0004303484456219E-2</v>
      </c>
      <c r="E20" s="100">
        <f>E19/SUM('AUS All Deaths'!E7:E17)</f>
        <v>8.9154486536323449E-2</v>
      </c>
      <c r="F20" s="100">
        <f>F19/SUM('AUS All Deaths'!F7:F17)</f>
        <v>8.7869874583412139E-2</v>
      </c>
      <c r="G20" s="100">
        <f>G19/SUM('AUS All Deaths'!G7:G17)</f>
        <v>8.6775895654585919E-2</v>
      </c>
      <c r="H20" s="100">
        <f>H19/SUM('AUS All Deaths'!H7:H17)</f>
        <v>8.5696083564089143E-2</v>
      </c>
      <c r="I20" s="100">
        <f>I19/SUM('AUS All Deaths'!I7:I17)</f>
        <v>8.275084973470942E-2</v>
      </c>
      <c r="J20" s="100">
        <f>J19/SUM('AUS All Deaths'!J7:J17)</f>
        <v>8.2497514566527819E-2</v>
      </c>
      <c r="K20" s="100">
        <f>K19/SUM('AUS All Deaths'!K7:K17)</f>
        <v>7.9535180876839806E-2</v>
      </c>
      <c r="L20" s="100">
        <f>L19/SUM('AUS All Deaths'!L7:L17)</f>
        <v>7.9704195743304604E-2</v>
      </c>
      <c r="M20" s="100">
        <f>M19/SUM('AUS All Deaths'!M7:M17)</f>
        <v>7.8340852247493042E-2</v>
      </c>
      <c r="N20" s="100">
        <f>N19/SUM('AUS All Deaths'!N7:N17)</f>
        <v>7.1691929537074969E-2</v>
      </c>
      <c r="O20" s="100">
        <f>O19/'AUS Mortality Projections'!C17</f>
        <v>6.9415172540835582E-2</v>
      </c>
      <c r="P20" s="100">
        <f>P19/'AUS Mortality Projections'!D17</f>
        <v>6.7708999369768735E-2</v>
      </c>
      <c r="Q20" s="100">
        <f>Q19/'AUS Mortality Projections'!E17</f>
        <v>6.6000648753335195E-2</v>
      </c>
      <c r="R20" s="100">
        <f>R19/'AUS Mortality Projections'!F17</f>
        <v>6.4294420618598247E-2</v>
      </c>
      <c r="S20" s="100">
        <f>S19/'AUS Mortality Projections'!G17</f>
        <v>6.2564888518380574E-2</v>
      </c>
      <c r="T20" s="100">
        <f>T19/'AUS Mortality Projections'!H17</f>
        <v>6.0827414801335321E-2</v>
      </c>
      <c r="U20" s="100">
        <f>U19/'AUS Mortality Projections'!I17</f>
        <v>5.9038425933107722E-2</v>
      </c>
      <c r="V20" s="100">
        <f>V19/'AUS Mortality Projections'!J17</f>
        <v>5.7207283462706801E-2</v>
      </c>
      <c r="W20" s="100">
        <f>W19/'AUS Mortality Projections'!K17</f>
        <v>5.533499016050536E-2</v>
      </c>
      <c r="X20" s="100">
        <f>X19/'AUS Mortality Projections'!L17</f>
        <v>5.3338212345431582E-2</v>
      </c>
      <c r="Y20" s="100">
        <f>Y19/'AUS Mortality Projections'!M17</f>
        <v>5.1319440915911792E-2</v>
      </c>
      <c r="Z20" s="100">
        <f>Z19/'AUS Mortality Projections'!N17</f>
        <v>4.9278828025840847E-2</v>
      </c>
      <c r="AA20" s="100">
        <f>AA19/'AUS Mortality Projections'!O17</f>
        <v>4.7189976315388536E-2</v>
      </c>
      <c r="AB20" s="100">
        <f>AB19/'AUS Mortality Projections'!P17</f>
        <v>4.5075869413875681E-2</v>
      </c>
      <c r="AC20" s="100">
        <f>AC19/'AUS Mortality Projections'!Q17</f>
        <v>4.2926973965533646E-2</v>
      </c>
      <c r="AD20" s="100">
        <f>AD19/'AUS Mortality Projections'!R17</f>
        <v>4.0732209764467592E-2</v>
      </c>
      <c r="AE20" s="100">
        <f>AE19/'AUS Mortality Projections'!S17</f>
        <v>3.8513540669056573E-2</v>
      </c>
      <c r="AF20" s="100">
        <f>AF19/'AUS Mortality Projections'!T17</f>
        <v>3.6256349284833476E-2</v>
      </c>
      <c r="AG20" s="100">
        <f>AG19/'AUS Mortality Projections'!U17</f>
        <v>3.3965305553022788E-2</v>
      </c>
      <c r="AH20" s="101">
        <f>AH19/'AUS Mortality Projections'!V17</f>
        <v>3.1648137212313056E-2</v>
      </c>
      <c r="AI20" s="31"/>
    </row>
  </sheetData>
  <mergeCells count="2">
    <mergeCell ref="C3:N3"/>
    <mergeCell ref="O3:AH3"/>
  </mergeCell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0000000-0003-0000-0C00-000008000000}">
          <x14:colorSeries rgb="FF376092"/>
          <x14:colorNegative rgb="FFD00000"/>
          <x14:colorAxis rgb="FF000000"/>
          <x14:colorMarkers rgb="FFD00000"/>
          <x14:colorFirst rgb="FFD00000"/>
          <x14:colorLast rgb="FFD00000"/>
          <x14:colorHigh rgb="FFD00000"/>
          <x14:colorLow rgb="FFD00000"/>
          <x14:sparklines>
            <x14:sparkline>
              <xm:f>'Other PC deaths'!C19:C19</xm:f>
              <xm:sqref>C4</xm:sqref>
            </x14:sparkline>
            <x14:sparkline>
              <xm:f>'Other PC deaths'!C20:C20</xm:f>
              <xm:sqref>C5</xm:sqref>
            </x14:sparkline>
            <x14:sparkline>
              <xm:f>'Other PC deaths'!C20:C20</xm:f>
              <xm:sqref>C6</xm:sqref>
            </x14:sparkline>
            <x14:sparkline>
              <xm:f>'Other PC deaths'!D19:D19</xm:f>
              <xm:sqref>D4</xm:sqref>
            </x14:sparkline>
            <x14:sparkline>
              <xm:f>'Other PC deaths'!D20:D20</xm:f>
              <xm:sqref>D5</xm:sqref>
            </x14:sparkline>
            <x14:sparkline>
              <xm:f>'Other PC deaths'!D20:D20</xm:f>
              <xm:sqref>D6</xm:sqref>
            </x14:sparkline>
            <x14:sparkline>
              <xm:f>'Other PC deaths'!E20:E20</xm:f>
              <xm:sqref>E6</xm:sqref>
            </x14:sparkline>
            <x14:sparkline>
              <xm:f>'Other PC deaths'!F20:F20</xm:f>
              <xm:sqref>F6</xm:sqref>
            </x14:sparkline>
            <x14:sparkline>
              <xm:f>'Other PC deaths'!G20:G20</xm:f>
              <xm:sqref>G6</xm:sqref>
            </x14:sparkline>
            <x14:sparkline>
              <xm:f>'Other PC deaths'!H20:H20</xm:f>
              <xm:sqref>H6</xm:sqref>
            </x14:sparkline>
            <x14:sparkline>
              <xm:f>'Other PC deaths'!I20:I20</xm:f>
              <xm:sqref>I6</xm:sqref>
            </x14:sparkline>
            <x14:sparkline>
              <xm:f>'Other PC deaths'!J20:J20</xm:f>
              <xm:sqref>J6</xm:sqref>
            </x14:sparkline>
            <x14:sparkline>
              <xm:f>'Other PC deaths'!K20:K20</xm:f>
              <xm:sqref>K6</xm:sqref>
            </x14:sparkline>
            <x14:sparkline>
              <xm:f>'Other PC deaths'!L20:L20</xm:f>
              <xm:sqref>L6</xm:sqref>
            </x14:sparkline>
            <x14:sparkline>
              <xm:f>'Other PC deaths'!M19:M19</xm:f>
              <xm:sqref>M4</xm:sqref>
            </x14:sparkline>
            <x14:sparkline>
              <xm:f>'Other PC deaths'!M20:M20</xm:f>
              <xm:sqref>M5</xm:sqref>
            </x14:sparkline>
            <x14:sparkline>
              <xm:f>'Other PC deaths'!M20:M20</xm:f>
              <xm:sqref>M6</xm:sqref>
            </x14:sparkline>
            <x14:sparkline>
              <xm:f>'Other PC deaths'!N19:N19</xm:f>
              <xm:sqref>N4</xm:sqref>
            </x14:sparkline>
            <x14:sparkline>
              <xm:f>'Other PC deaths'!N20:N20</xm:f>
              <xm:sqref>N5</xm:sqref>
            </x14:sparkline>
            <x14:sparkline>
              <xm:f>'Other PC deaths'!N20:N20</xm:f>
              <xm:sqref>N6</xm:sqref>
            </x14:sparkline>
            <x14:sparkline>
              <xm:f>'Other PC deaths'!O20:O20</xm:f>
              <xm:sqref>O6</xm:sqref>
            </x14:sparkline>
            <x14:sparkline>
              <xm:f>'Other PC deaths'!P20:P20</xm:f>
              <xm:sqref>P6</xm:sqref>
            </x14:sparkline>
            <x14:sparkline>
              <xm:f>'Other PC deaths'!Q20:Q20</xm:f>
              <xm:sqref>Q6</xm:sqref>
            </x14:sparkline>
            <x14:sparkline>
              <xm:f>'Other PC deaths'!R20:R20</xm:f>
              <xm:sqref>R6</xm:sqref>
            </x14:sparkline>
            <x14:sparkline>
              <xm:f>'Other PC deaths'!S20:S20</xm:f>
              <xm:sqref>S6</xm:sqref>
            </x14:sparkline>
            <x14:sparkline>
              <xm:f>'Other PC deaths'!T20:T20</xm:f>
              <xm:sqref>T6</xm:sqref>
            </x14:sparkline>
            <x14:sparkline>
              <xm:f>'Other PC deaths'!U20:U20</xm:f>
              <xm:sqref>U6</xm:sqref>
            </x14:sparkline>
            <x14:sparkline>
              <xm:f>'Other PC deaths'!V20:V20</xm:f>
              <xm:sqref>V6</xm:sqref>
            </x14:sparkline>
            <x14:sparkline>
              <xm:f>'Other PC deaths'!W20:W20</xm:f>
              <xm:sqref>W6</xm:sqref>
            </x14:sparkline>
            <x14:sparkline>
              <xm:f>'Other PC deaths'!X20:X20</xm:f>
              <xm:sqref>X6</xm:sqref>
            </x14:sparkline>
            <x14:sparkline>
              <xm:f>'Other PC deaths'!Y20:Y20</xm:f>
              <xm:sqref>Y6</xm:sqref>
            </x14:sparkline>
            <x14:sparkline>
              <xm:f>'Other PC deaths'!Z20:Z20</xm:f>
              <xm:sqref>Z6</xm:sqref>
            </x14:sparkline>
            <x14:sparkline>
              <xm:f>'Other PC deaths'!AA20:AA20</xm:f>
              <xm:sqref>AA6</xm:sqref>
            </x14:sparkline>
            <x14:sparkline>
              <xm:f>'Other PC deaths'!AB20:AB20</xm:f>
              <xm:sqref>AB6</xm:sqref>
            </x14:sparkline>
            <x14:sparkline>
              <xm:f>'Other PC deaths'!AC20:AC20</xm:f>
              <xm:sqref>AC6</xm:sqref>
            </x14:sparkline>
            <x14:sparkline>
              <xm:f>'Other PC deaths'!AD20:AD20</xm:f>
              <xm:sqref>AD6</xm:sqref>
            </x14:sparkline>
            <x14:sparkline>
              <xm:f>'Other PC deaths'!AE20:AE20</xm:f>
              <xm:sqref>AE6</xm:sqref>
            </x14:sparkline>
            <x14:sparkline>
              <xm:f>'Other PC deaths'!AF20:AF20</xm:f>
              <xm:sqref>AF6</xm:sqref>
            </x14:sparkline>
            <x14:sparkline>
              <xm:f>'Other PC deaths'!E19:E19</xm:f>
              <xm:sqref>E4</xm:sqref>
            </x14:sparkline>
            <x14:sparkline>
              <xm:f>'Other PC deaths'!E20:E20</xm:f>
              <xm:sqref>E5</xm:sqref>
            </x14:sparkline>
            <x14:sparkline>
              <xm:f>'Other PC deaths'!F19:F19</xm:f>
              <xm:sqref>F4</xm:sqref>
            </x14:sparkline>
            <x14:sparkline>
              <xm:f>'Other PC deaths'!F20:F20</xm:f>
              <xm:sqref>F5</xm:sqref>
            </x14:sparkline>
            <x14:sparkline>
              <xm:f>'Other PC deaths'!G19:G19</xm:f>
              <xm:sqref>G4</xm:sqref>
            </x14:sparkline>
            <x14:sparkline>
              <xm:f>'Other PC deaths'!G20:G20</xm:f>
              <xm:sqref>G5</xm:sqref>
            </x14:sparkline>
            <x14:sparkline>
              <xm:f>'Other PC deaths'!H19:H19</xm:f>
              <xm:sqref>H4</xm:sqref>
            </x14:sparkline>
            <x14:sparkline>
              <xm:f>'Other PC deaths'!H20:H20</xm:f>
              <xm:sqref>H5</xm:sqref>
            </x14:sparkline>
            <x14:sparkline>
              <xm:f>'Other PC deaths'!I19:I19</xm:f>
              <xm:sqref>I4</xm:sqref>
            </x14:sparkline>
            <x14:sparkline>
              <xm:f>'Other PC deaths'!I20:I20</xm:f>
              <xm:sqref>I5</xm:sqref>
            </x14:sparkline>
            <x14:sparkline>
              <xm:f>'Other PC deaths'!J19:J19</xm:f>
              <xm:sqref>J4</xm:sqref>
            </x14:sparkline>
            <x14:sparkline>
              <xm:f>'Other PC deaths'!J20:J20</xm:f>
              <xm:sqref>J5</xm:sqref>
            </x14:sparkline>
            <x14:sparkline>
              <xm:f>'Other PC deaths'!K19:K19</xm:f>
              <xm:sqref>K4</xm:sqref>
            </x14:sparkline>
            <x14:sparkline>
              <xm:f>'Other PC deaths'!K20:K20</xm:f>
              <xm:sqref>K5</xm:sqref>
            </x14:sparkline>
            <x14:sparkline>
              <xm:f>'Other PC deaths'!L19:L19</xm:f>
              <xm:sqref>L4</xm:sqref>
            </x14:sparkline>
            <x14:sparkline>
              <xm:f>'Other PC deaths'!L20:L20</xm:f>
              <xm:sqref>L5</xm:sqref>
            </x14:sparkline>
            <x14:sparkline>
              <xm:f>'Other PC deaths'!O19:O19</xm:f>
              <xm:sqref>O4</xm:sqref>
            </x14:sparkline>
            <x14:sparkline>
              <xm:f>'Other PC deaths'!O20:O20</xm:f>
              <xm:sqref>O5</xm:sqref>
            </x14:sparkline>
            <x14:sparkline>
              <xm:f>'Other PC deaths'!P19:P19</xm:f>
              <xm:sqref>P4</xm:sqref>
            </x14:sparkline>
            <x14:sparkline>
              <xm:f>'Other PC deaths'!P20:P20</xm:f>
              <xm:sqref>P5</xm:sqref>
            </x14:sparkline>
            <x14:sparkline>
              <xm:f>'Other PC deaths'!Q19:Q19</xm:f>
              <xm:sqref>Q4</xm:sqref>
            </x14:sparkline>
            <x14:sparkline>
              <xm:f>'Other PC deaths'!Q20:Q20</xm:f>
              <xm:sqref>Q5</xm:sqref>
            </x14:sparkline>
            <x14:sparkline>
              <xm:f>'Other PC deaths'!R19:R19</xm:f>
              <xm:sqref>R4</xm:sqref>
            </x14:sparkline>
            <x14:sparkline>
              <xm:f>'Other PC deaths'!R20:R20</xm:f>
              <xm:sqref>R5</xm:sqref>
            </x14:sparkline>
            <x14:sparkline>
              <xm:f>'Other PC deaths'!S19:S19</xm:f>
              <xm:sqref>S4</xm:sqref>
            </x14:sparkline>
            <x14:sparkline>
              <xm:f>'Other PC deaths'!S20:S20</xm:f>
              <xm:sqref>S5</xm:sqref>
            </x14:sparkline>
            <x14:sparkline>
              <xm:f>'Other PC deaths'!T19:T19</xm:f>
              <xm:sqref>T4</xm:sqref>
            </x14:sparkline>
            <x14:sparkline>
              <xm:f>'Other PC deaths'!T20:T20</xm:f>
              <xm:sqref>T5</xm:sqref>
            </x14:sparkline>
            <x14:sparkline>
              <xm:f>'Other PC deaths'!U19:U19</xm:f>
              <xm:sqref>U4</xm:sqref>
            </x14:sparkline>
            <x14:sparkline>
              <xm:f>'Other PC deaths'!U20:U20</xm:f>
              <xm:sqref>U5</xm:sqref>
            </x14:sparkline>
            <x14:sparkline>
              <xm:f>'Other PC deaths'!V19:V19</xm:f>
              <xm:sqref>V4</xm:sqref>
            </x14:sparkline>
            <x14:sparkline>
              <xm:f>'Other PC deaths'!V20:V20</xm:f>
              <xm:sqref>V5</xm:sqref>
            </x14:sparkline>
            <x14:sparkline>
              <xm:f>'Other PC deaths'!W19:W19</xm:f>
              <xm:sqref>W4</xm:sqref>
            </x14:sparkline>
            <x14:sparkline>
              <xm:f>'Other PC deaths'!W20:W20</xm:f>
              <xm:sqref>W5</xm:sqref>
            </x14:sparkline>
            <x14:sparkline>
              <xm:f>'Other PC deaths'!X19:X19</xm:f>
              <xm:sqref>X4</xm:sqref>
            </x14:sparkline>
            <x14:sparkline>
              <xm:f>'Other PC deaths'!X20:X20</xm:f>
              <xm:sqref>X5</xm:sqref>
            </x14:sparkline>
            <x14:sparkline>
              <xm:f>'Other PC deaths'!Y19:Y19</xm:f>
              <xm:sqref>Y4</xm:sqref>
            </x14:sparkline>
            <x14:sparkline>
              <xm:f>'Other PC deaths'!Y20:Y20</xm:f>
              <xm:sqref>Y5</xm:sqref>
            </x14:sparkline>
            <x14:sparkline>
              <xm:f>'Other PC deaths'!Z19:Z19</xm:f>
              <xm:sqref>Z4</xm:sqref>
            </x14:sparkline>
            <x14:sparkline>
              <xm:f>'Other PC deaths'!Z20:Z20</xm:f>
              <xm:sqref>Z5</xm:sqref>
            </x14:sparkline>
            <x14:sparkline>
              <xm:f>'Other PC deaths'!AA19:AA19</xm:f>
              <xm:sqref>AA4</xm:sqref>
            </x14:sparkline>
            <x14:sparkline>
              <xm:f>'Other PC deaths'!AA20:AA20</xm:f>
              <xm:sqref>AA5</xm:sqref>
            </x14:sparkline>
            <x14:sparkline>
              <xm:f>'Other PC deaths'!AB19:AB19</xm:f>
              <xm:sqref>AB4</xm:sqref>
            </x14:sparkline>
            <x14:sparkline>
              <xm:f>'Other PC deaths'!AB20:AB20</xm:f>
              <xm:sqref>AB5</xm:sqref>
            </x14:sparkline>
            <x14:sparkline>
              <xm:f>'Other PC deaths'!AC19:AC19</xm:f>
              <xm:sqref>AC4</xm:sqref>
            </x14:sparkline>
            <x14:sparkline>
              <xm:f>'Other PC deaths'!AC20:AC20</xm:f>
              <xm:sqref>AC5</xm:sqref>
            </x14:sparkline>
            <x14:sparkline>
              <xm:f>'Other PC deaths'!AD19:AD19</xm:f>
              <xm:sqref>AD4</xm:sqref>
            </x14:sparkline>
            <x14:sparkline>
              <xm:f>'Other PC deaths'!AD20:AD20</xm:f>
              <xm:sqref>AD5</xm:sqref>
            </x14:sparkline>
            <x14:sparkline>
              <xm:f>'Other PC deaths'!AE19:AE19</xm:f>
              <xm:sqref>AE4</xm:sqref>
            </x14:sparkline>
            <x14:sparkline>
              <xm:f>'Other PC deaths'!AE20:AE20</xm:f>
              <xm:sqref>AE5</xm:sqref>
            </x14:sparkline>
            <x14:sparkline>
              <xm:f>'Other PC deaths'!AF19:AF19</xm:f>
              <xm:sqref>AF4</xm:sqref>
            </x14:sparkline>
            <x14:sparkline>
              <xm:f>'Other PC deaths'!AF20:AF20</xm:f>
              <xm:sqref>AF5</xm:sqref>
            </x14:sparkline>
            <x14:sparkline>
              <xm:f>'Other PC deaths'!AG19:AG19</xm:f>
              <xm:sqref>AG4</xm:sqref>
            </x14:sparkline>
            <x14:sparkline>
              <xm:f>'Other PC deaths'!AH19:AH19</xm:f>
              <xm:sqref>AH4</xm:sqref>
            </x14:sparkline>
            <x14:sparkline>
              <xm:f>'Other PC deaths'!AG20:AG20</xm:f>
              <xm:sqref>AG6</xm:sqref>
            </x14:sparkline>
            <x14:sparkline>
              <xm:f>'Other PC deaths'!AH20:AH20</xm:f>
              <xm:sqref>AH6</xm:sqref>
            </x14:sparkline>
          </x14:sparklines>
        </x14:sparklineGroup>
      </x14:sparklineGroup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3048-F6C7-47A1-B1C2-CE6659EF293A}">
  <sheetPr>
    <tabColor rgb="FFC00000"/>
  </sheetPr>
  <dimension ref="A1:C14"/>
  <sheetViews>
    <sheetView tabSelected="1" workbookViewId="0"/>
  </sheetViews>
  <sheetFormatPr defaultRowHeight="14.4" x14ac:dyDescent="0.3"/>
  <cols>
    <col min="1" max="2" width="43.33203125" customWidth="1"/>
    <col min="3" max="3" width="53.6640625" customWidth="1"/>
    <col min="4" max="4" width="43.33203125" customWidth="1"/>
  </cols>
  <sheetData>
    <row r="1" spans="1:3" ht="20.399999999999999" x14ac:dyDescent="0.35">
      <c r="A1" s="44" t="s">
        <v>276</v>
      </c>
    </row>
    <row r="3" spans="1:3" x14ac:dyDescent="0.3">
      <c r="A3" s="2" t="s">
        <v>277</v>
      </c>
    </row>
    <row r="4" spans="1:3" ht="15.6" x14ac:dyDescent="0.3">
      <c r="A4" s="123" t="s">
        <v>278</v>
      </c>
      <c r="B4" s="124" t="s">
        <v>279</v>
      </c>
      <c r="C4" s="124" t="s">
        <v>280</v>
      </c>
    </row>
    <row r="5" spans="1:3" x14ac:dyDescent="0.3">
      <c r="A5" s="125" t="s">
        <v>10</v>
      </c>
      <c r="B5" s="126" t="s">
        <v>281</v>
      </c>
      <c r="C5" s="127" t="s">
        <v>282</v>
      </c>
    </row>
    <row r="6" spans="1:3" x14ac:dyDescent="0.3">
      <c r="A6" s="150" t="s">
        <v>11</v>
      </c>
      <c r="B6" s="128" t="s">
        <v>283</v>
      </c>
      <c r="C6" s="129" t="s">
        <v>284</v>
      </c>
    </row>
    <row r="7" spans="1:3" x14ac:dyDescent="0.3">
      <c r="A7" s="151"/>
      <c r="B7" s="130" t="s">
        <v>285</v>
      </c>
      <c r="C7" s="131" t="s">
        <v>286</v>
      </c>
    </row>
    <row r="8" spans="1:3" x14ac:dyDescent="0.3">
      <c r="A8" s="151"/>
      <c r="B8" s="130" t="s">
        <v>287</v>
      </c>
      <c r="C8" s="131" t="s">
        <v>288</v>
      </c>
    </row>
    <row r="9" spans="1:3" x14ac:dyDescent="0.3">
      <c r="A9" s="152"/>
      <c r="B9" s="132" t="s">
        <v>289</v>
      </c>
      <c r="C9" s="133" t="s">
        <v>290</v>
      </c>
    </row>
    <row r="10" spans="1:3" x14ac:dyDescent="0.3">
      <c r="A10" s="125" t="s">
        <v>12</v>
      </c>
      <c r="B10" s="126" t="s">
        <v>291</v>
      </c>
      <c r="C10" s="127" t="s">
        <v>292</v>
      </c>
    </row>
    <row r="11" spans="1:3" ht="43.2" x14ac:dyDescent="0.3">
      <c r="A11" s="150" t="s">
        <v>40</v>
      </c>
      <c r="B11" s="134" t="s">
        <v>293</v>
      </c>
      <c r="C11" s="129" t="s">
        <v>294</v>
      </c>
    </row>
    <row r="12" spans="1:3" x14ac:dyDescent="0.3">
      <c r="A12" s="151"/>
      <c r="B12" s="130" t="s">
        <v>295</v>
      </c>
      <c r="C12" s="131" t="s">
        <v>296</v>
      </c>
    </row>
    <row r="13" spans="1:3" x14ac:dyDescent="0.3">
      <c r="A13" s="152"/>
      <c r="B13" s="132" t="s">
        <v>297</v>
      </c>
      <c r="C13" s="133" t="s">
        <v>298</v>
      </c>
    </row>
    <row r="14" spans="1:3" x14ac:dyDescent="0.3">
      <c r="A14" t="s">
        <v>299</v>
      </c>
    </row>
  </sheetData>
  <mergeCells count="2">
    <mergeCell ref="A6:A9"/>
    <mergeCell ref="A11:A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P98"/>
  <sheetViews>
    <sheetView topLeftCell="A81" zoomScale="80" zoomScaleNormal="80" workbookViewId="0">
      <selection activeCell="A96" sqref="A96"/>
    </sheetView>
  </sheetViews>
  <sheetFormatPr defaultColWidth="9.109375" defaultRowHeight="14.4" x14ac:dyDescent="0.3"/>
  <cols>
    <col min="1" max="1" width="7.5546875" bestFit="1" customWidth="1"/>
    <col min="2" max="2" width="11.109375" bestFit="1" customWidth="1"/>
    <col min="3" max="11" width="12.5546875" bestFit="1" customWidth="1"/>
    <col min="12" max="14" width="12.5546875" customWidth="1"/>
    <col min="15" max="15" width="11.109375" bestFit="1" customWidth="1"/>
    <col min="16" max="16" width="28.5546875" customWidth="1"/>
    <col min="21" max="21" width="12" bestFit="1" customWidth="1"/>
  </cols>
  <sheetData>
    <row r="1" spans="1:16" x14ac:dyDescent="0.3">
      <c r="C1">
        <v>2</v>
      </c>
      <c r="D1">
        <v>3</v>
      </c>
      <c r="E1">
        <v>4</v>
      </c>
      <c r="F1">
        <v>5</v>
      </c>
      <c r="G1">
        <v>6</v>
      </c>
      <c r="H1">
        <v>7</v>
      </c>
      <c r="I1">
        <v>8</v>
      </c>
      <c r="J1">
        <v>9</v>
      </c>
      <c r="K1">
        <v>10</v>
      </c>
      <c r="L1">
        <v>11</v>
      </c>
      <c r="M1">
        <v>12</v>
      </c>
      <c r="N1">
        <v>13</v>
      </c>
    </row>
    <row r="2" spans="1:16" ht="20.399999999999999" x14ac:dyDescent="0.35">
      <c r="A2" s="44" t="s">
        <v>203</v>
      </c>
    </row>
    <row r="4" spans="1:16" x14ac:dyDescent="0.3">
      <c r="A4" s="113" t="s">
        <v>226</v>
      </c>
    </row>
    <row r="5" spans="1:16" s="2" customFormat="1" x14ac:dyDescent="0.3">
      <c r="A5" s="21" t="s">
        <v>4</v>
      </c>
      <c r="B5" s="22" t="s">
        <v>3</v>
      </c>
      <c r="C5" s="21">
        <v>2011</v>
      </c>
      <c r="D5" s="23">
        <v>2012</v>
      </c>
      <c r="E5" s="23">
        <v>2013</v>
      </c>
      <c r="F5" s="23">
        <v>2014</v>
      </c>
      <c r="G5" s="23">
        <v>2015</v>
      </c>
      <c r="H5" s="23">
        <v>2016</v>
      </c>
      <c r="I5" s="23">
        <v>2017</v>
      </c>
      <c r="J5" s="23">
        <v>2018</v>
      </c>
      <c r="K5" s="23">
        <v>2019</v>
      </c>
      <c r="L5" s="23">
        <v>2020</v>
      </c>
      <c r="M5" s="23">
        <v>2021</v>
      </c>
      <c r="N5" s="22">
        <v>2022</v>
      </c>
      <c r="P5"/>
    </row>
    <row r="6" spans="1:16" x14ac:dyDescent="0.3">
      <c r="A6" s="19" t="s">
        <v>33</v>
      </c>
      <c r="B6" s="14"/>
      <c r="C6" s="13"/>
      <c r="N6" s="14"/>
    </row>
    <row r="7" spans="1:16" x14ac:dyDescent="0.3">
      <c r="A7" s="13" t="s">
        <v>1</v>
      </c>
      <c r="B7" s="14" t="s">
        <v>17</v>
      </c>
      <c r="C7" s="79">
        <f>IF(Contents!$Q$5=Contents!$W$4,C85,#REF!)</f>
        <v>2852</v>
      </c>
      <c r="D7" s="77">
        <f>IF(Contents!$Q$5=Contents!$W$4,D85,#REF!)</f>
        <v>2741</v>
      </c>
      <c r="E7" s="77">
        <f>IF(Contents!$Q$5=Contents!$W$4,E85,#REF!)</f>
        <v>2782</v>
      </c>
      <c r="F7" s="77">
        <f>IF(Contents!$Q$5=Contents!$W$4,F85,#REF!)</f>
        <v>2829</v>
      </c>
      <c r="G7" s="77">
        <f>IF(Contents!$Q$5=Contents!$W$4,G85,#REF!)</f>
        <v>2824</v>
      </c>
      <c r="H7" s="77">
        <f>IF(Contents!$Q$5=Contents!$W$4,H85,#REF!)</f>
        <v>2831</v>
      </c>
      <c r="I7" s="77">
        <f>IF(Contents!$Q$5=Contents!$W$4,I85,#REF!)</f>
        <v>2761</v>
      </c>
      <c r="J7" s="77">
        <f>IF(Contents!$Q$5=Contents!$W$4,J85,#REF!)</f>
        <v>2640</v>
      </c>
      <c r="K7" s="77">
        <f>IF(Contents!$Q$5=Contents!$W$4,K85,#REF!)</f>
        <v>2769</v>
      </c>
      <c r="L7" s="77">
        <f>IF(Contents!$Q$5=Contents!$W$4,L85,#REF!)</f>
        <v>2691</v>
      </c>
      <c r="M7" s="77">
        <f>IF(Contents!$Q$5=Contents!$W$4,M85,#REF!)</f>
        <v>2726</v>
      </c>
      <c r="N7" s="78">
        <f>IF(Contents!$Q$5=Contents!$W$4,N85,#REF!)</f>
        <v>2878</v>
      </c>
      <c r="O7" s="1"/>
    </row>
    <row r="8" spans="1:16" x14ac:dyDescent="0.3">
      <c r="A8" s="13" t="s">
        <v>1</v>
      </c>
      <c r="B8" s="14" t="s">
        <v>18</v>
      </c>
      <c r="C8" s="79">
        <f>IF(Contents!$Q$5=Contents!$W$4,C86,#REF!)</f>
        <v>7648</v>
      </c>
      <c r="D8" s="77">
        <f>IF(Contents!$Q$5=Contents!$W$4,D86,#REF!)</f>
        <v>7532</v>
      </c>
      <c r="E8" s="77">
        <f>IF(Contents!$Q$5=Contents!$W$4,E86,#REF!)</f>
        <v>7745</v>
      </c>
      <c r="F8" s="77">
        <f>IF(Contents!$Q$5=Contents!$W$4,F86,#REF!)</f>
        <v>7947</v>
      </c>
      <c r="G8" s="77">
        <f>IF(Contents!$Q$5=Contents!$W$4,G86,#REF!)</f>
        <v>8031</v>
      </c>
      <c r="H8" s="77">
        <f>IF(Contents!$Q$5=Contents!$W$4,H86,#REF!)</f>
        <v>7963</v>
      </c>
      <c r="I8" s="77">
        <f>IF(Contents!$Q$5=Contents!$W$4,I86,#REF!)</f>
        <v>8014</v>
      </c>
      <c r="J8" s="77">
        <f>IF(Contents!$Q$5=Contents!$W$4,J86,#REF!)</f>
        <v>8149</v>
      </c>
      <c r="K8" s="77">
        <f>IF(Contents!$Q$5=Contents!$W$4,K86,#REF!)</f>
        <v>8141</v>
      </c>
      <c r="L8" s="77">
        <f>IF(Contents!$Q$5=Contents!$W$4,L86,#REF!)</f>
        <v>7947</v>
      </c>
      <c r="M8" s="77">
        <f>IF(Contents!$Q$5=Contents!$W$4,M86,#REF!)</f>
        <v>8159</v>
      </c>
      <c r="N8" s="78">
        <f>IF(Contents!$Q$5=Contents!$W$4,N86,#REF!)</f>
        <v>8757</v>
      </c>
    </row>
    <row r="9" spans="1:16" x14ac:dyDescent="0.3">
      <c r="A9" s="13" t="s">
        <v>1</v>
      </c>
      <c r="B9" s="14" t="s">
        <v>19</v>
      </c>
      <c r="C9" s="79">
        <f>IF(Contents!$Q$5=Contents!$W$4,C87,#REF!)</f>
        <v>8466</v>
      </c>
      <c r="D9" s="77">
        <f>IF(Contents!$Q$5=Contents!$W$4,D87,#REF!)</f>
        <v>8505</v>
      </c>
      <c r="E9" s="77">
        <f>IF(Contents!$Q$5=Contents!$W$4,E87,#REF!)</f>
        <v>8659</v>
      </c>
      <c r="F9" s="77">
        <f>IF(Contents!$Q$5=Contents!$W$4,F87,#REF!)</f>
        <v>9269</v>
      </c>
      <c r="G9" s="77">
        <f>IF(Contents!$Q$5=Contents!$W$4,G87,#REF!)</f>
        <v>9497</v>
      </c>
      <c r="H9" s="77">
        <f>IF(Contents!$Q$5=Contents!$W$4,H87,#REF!)</f>
        <v>9531</v>
      </c>
      <c r="I9" s="77">
        <f>IF(Contents!$Q$5=Contents!$W$4,I87,#REF!)</f>
        <v>10008</v>
      </c>
      <c r="J9" s="77">
        <f>IF(Contents!$Q$5=Contents!$W$4,J87,#REF!)</f>
        <v>9990</v>
      </c>
      <c r="K9" s="77">
        <f>IF(Contents!$Q$5=Contents!$W$4,K87,#REF!)</f>
        <v>10462</v>
      </c>
      <c r="L9" s="77">
        <f>IF(Contents!$Q$5=Contents!$W$4,L87,#REF!)</f>
        <v>10139</v>
      </c>
      <c r="M9" s="77">
        <f>IF(Contents!$Q$5=Contents!$W$4,M87,#REF!)</f>
        <v>10952</v>
      </c>
      <c r="N9" s="78">
        <f>IF(Contents!$Q$5=Contents!$W$4,N87,#REF!)</f>
        <v>11633</v>
      </c>
    </row>
    <row r="10" spans="1:16" x14ac:dyDescent="0.3">
      <c r="A10" s="13" t="s">
        <v>1</v>
      </c>
      <c r="B10" s="14" t="s">
        <v>20</v>
      </c>
      <c r="C10" s="79">
        <f>IF(Contents!$Q$5=Contents!$W$4,C88,#REF!)</f>
        <v>18102</v>
      </c>
      <c r="D10" s="77">
        <f>IF(Contents!$Q$5=Contents!$W$4,D88,#REF!)</f>
        <v>18147</v>
      </c>
      <c r="E10" s="77">
        <f>IF(Contents!$Q$5=Contents!$W$4,E88,#REF!)</f>
        <v>17746</v>
      </c>
      <c r="F10" s="77">
        <f>IF(Contents!$Q$5=Contents!$W$4,F88,#REF!)</f>
        <v>18049</v>
      </c>
      <c r="G10" s="77">
        <f>IF(Contents!$Q$5=Contents!$W$4,G88,#REF!)</f>
        <v>18408</v>
      </c>
      <c r="H10" s="77">
        <f>IF(Contents!$Q$5=Contents!$W$4,H88,#REF!)</f>
        <v>18043</v>
      </c>
      <c r="I10" s="77">
        <f>IF(Contents!$Q$5=Contents!$W$4,I88,#REF!)</f>
        <v>18315</v>
      </c>
      <c r="J10" s="77">
        <f>IF(Contents!$Q$5=Contents!$W$4,J88,#REF!)</f>
        <v>17904</v>
      </c>
      <c r="K10" s="77">
        <f>IF(Contents!$Q$5=Contents!$W$4,K88,#REF!)</f>
        <v>18726</v>
      </c>
      <c r="L10" s="77">
        <f>IF(Contents!$Q$5=Contents!$W$4,L88,#REF!)</f>
        <v>18318</v>
      </c>
      <c r="M10" s="77">
        <f>IF(Contents!$Q$5=Contents!$W$4,M88,#REF!)</f>
        <v>19702</v>
      </c>
      <c r="N10" s="78">
        <f>IF(Contents!$Q$5=Contents!$W$4,N88,#REF!)</f>
        <v>22151</v>
      </c>
    </row>
    <row r="11" spans="1:16" x14ac:dyDescent="0.3">
      <c r="A11" s="13" t="s">
        <v>1</v>
      </c>
      <c r="B11" s="14" t="s">
        <v>21</v>
      </c>
      <c r="C11" s="79">
        <f>IF(Contents!$Q$5=Contents!$W$4,C89,#REF!)</f>
        <v>34364</v>
      </c>
      <c r="D11" s="77">
        <f>IF(Contents!$Q$5=Contents!$W$4,D89,#REF!)</f>
        <v>35113</v>
      </c>
      <c r="E11" s="77">
        <f>IF(Contents!$Q$5=Contents!$W$4,E89,#REF!)</f>
        <v>34937</v>
      </c>
      <c r="F11" s="77">
        <f>IF(Contents!$Q$5=Contents!$W$4,F89,#REF!)</f>
        <v>37125</v>
      </c>
      <c r="G11" s="77">
        <f>IF(Contents!$Q$5=Contents!$W$4,G89,#REF!)</f>
        <v>38835</v>
      </c>
      <c r="H11" s="77">
        <f>IF(Contents!$Q$5=Contents!$W$4,H89,#REF!)</f>
        <v>38304</v>
      </c>
      <c r="I11" s="77">
        <f>IF(Contents!$Q$5=Contents!$W$4,I89,#REF!)</f>
        <v>39184</v>
      </c>
      <c r="J11" s="77">
        <f>IF(Contents!$Q$5=Contents!$W$4,J89,#REF!)</f>
        <v>37661</v>
      </c>
      <c r="K11" s="77">
        <f>IF(Contents!$Q$5=Contents!$W$4,K89,#REF!)</f>
        <v>39560</v>
      </c>
      <c r="L11" s="77">
        <f>IF(Contents!$Q$5=Contents!$W$4,L89,#REF!)</f>
        <v>37454</v>
      </c>
      <c r="M11" s="77">
        <f>IF(Contents!$Q$5=Contents!$W$4,M89,#REF!)</f>
        <v>40422</v>
      </c>
      <c r="N11" s="78">
        <f>IF(Contents!$Q$5=Contents!$W$4,N89,#REF!)</f>
        <v>45422</v>
      </c>
      <c r="P11" s="1"/>
    </row>
    <row r="12" spans="1:16" x14ac:dyDescent="0.3">
      <c r="A12" s="13"/>
      <c r="B12" s="14"/>
      <c r="C12" s="79"/>
      <c r="D12" s="77"/>
      <c r="E12" s="77"/>
      <c r="F12" s="77"/>
      <c r="G12" s="77"/>
      <c r="H12" s="77"/>
      <c r="I12" s="77"/>
      <c r="J12" s="77"/>
      <c r="K12" s="77"/>
      <c r="L12" s="77"/>
      <c r="M12" s="77"/>
      <c r="N12" s="78"/>
    </row>
    <row r="13" spans="1:16" x14ac:dyDescent="0.3">
      <c r="A13" s="13" t="s">
        <v>2</v>
      </c>
      <c r="B13" s="14" t="s">
        <v>17</v>
      </c>
      <c r="C13" s="79">
        <f>IF(Contents!$Q$5=Contents!$W$4,C91,#REF!)</f>
        <v>5018</v>
      </c>
      <c r="D13" s="77">
        <f>IF(Contents!$Q$5=Contents!$W$4,D91,#REF!)</f>
        <v>4888</v>
      </c>
      <c r="E13" s="77">
        <f>IF(Contents!$Q$5=Contents!$W$4,E91,#REF!)</f>
        <v>4825</v>
      </c>
      <c r="F13" s="77">
        <f>IF(Contents!$Q$5=Contents!$W$4,F91,#REF!)</f>
        <v>5009</v>
      </c>
      <c r="G13" s="77">
        <f>IF(Contents!$Q$5=Contents!$W$4,G91,#REF!)</f>
        <v>5199</v>
      </c>
      <c r="H13" s="77">
        <f>IF(Contents!$Q$5=Contents!$W$4,H91,#REF!)</f>
        <v>5110</v>
      </c>
      <c r="I13" s="77">
        <f>IF(Contents!$Q$5=Contents!$W$4,I91,#REF!)</f>
        <v>5194</v>
      </c>
      <c r="J13" s="77">
        <f>IF(Contents!$Q$5=Contents!$W$4,J91,#REF!)</f>
        <v>5019</v>
      </c>
      <c r="K13" s="77">
        <f>IF(Contents!$Q$5=Contents!$W$4,K91,#REF!)</f>
        <v>5232</v>
      </c>
      <c r="L13" s="77">
        <f>IF(Contents!$Q$5=Contents!$W$4,L91,#REF!)</f>
        <v>5030</v>
      </c>
      <c r="M13" s="77">
        <f>IF(Contents!$Q$5=Contents!$W$4,M91,#REF!)</f>
        <v>4966</v>
      </c>
      <c r="N13" s="78">
        <f>IF(Contents!$Q$5=Contents!$W$4,N91,#REF!)</f>
        <v>5239</v>
      </c>
    </row>
    <row r="14" spans="1:16" x14ac:dyDescent="0.3">
      <c r="A14" s="13" t="s">
        <v>2</v>
      </c>
      <c r="B14" s="14" t="s">
        <v>18</v>
      </c>
      <c r="C14" s="79">
        <f>IF(Contents!$Q$5=Contents!$W$4,C92,#REF!)</f>
        <v>12554</v>
      </c>
      <c r="D14" s="77">
        <f>IF(Contents!$Q$5=Contents!$W$4,D92,#REF!)</f>
        <v>11983</v>
      </c>
      <c r="E14" s="77">
        <f>IF(Contents!$Q$5=Contents!$W$4,E92,#REF!)</f>
        <v>12248</v>
      </c>
      <c r="F14" s="77">
        <f>IF(Contents!$Q$5=Contents!$W$4,F92,#REF!)</f>
        <v>12780</v>
      </c>
      <c r="G14" s="77">
        <f>IF(Contents!$Q$5=Contents!$W$4,G92,#REF!)</f>
        <v>13042</v>
      </c>
      <c r="H14" s="77">
        <f>IF(Contents!$Q$5=Contents!$W$4,H92,#REF!)</f>
        <v>12842</v>
      </c>
      <c r="I14" s="77">
        <f>IF(Contents!$Q$5=Contents!$W$4,I92,#REF!)</f>
        <v>12812</v>
      </c>
      <c r="J14" s="77">
        <f>IF(Contents!$Q$5=Contents!$W$4,J92,#REF!)</f>
        <v>12854</v>
      </c>
      <c r="K14" s="77">
        <f>IF(Contents!$Q$5=Contents!$W$4,K92,#REF!)</f>
        <v>13363</v>
      </c>
      <c r="L14" s="77">
        <f>IF(Contents!$Q$5=Contents!$W$4,L92,#REF!)</f>
        <v>12850</v>
      </c>
      <c r="M14" s="77">
        <f>IF(Contents!$Q$5=Contents!$W$4,M92,#REF!)</f>
        <v>13053</v>
      </c>
      <c r="N14" s="78">
        <f>IF(Contents!$Q$5=Contents!$W$4,N92,#REF!)</f>
        <v>13947</v>
      </c>
    </row>
    <row r="15" spans="1:16" x14ac:dyDescent="0.3">
      <c r="A15" s="13" t="s">
        <v>2</v>
      </c>
      <c r="B15" s="14" t="s">
        <v>19</v>
      </c>
      <c r="C15" s="79">
        <f>IF(Contents!$Q$5=Contents!$W$4,C93,#REF!)</f>
        <v>13463</v>
      </c>
      <c r="D15" s="77">
        <f>IF(Contents!$Q$5=Contents!$W$4,D93,#REF!)</f>
        <v>13493</v>
      </c>
      <c r="E15" s="77">
        <f>IF(Contents!$Q$5=Contents!$W$4,E93,#REF!)</f>
        <v>14315</v>
      </c>
      <c r="F15" s="77">
        <f>IF(Contents!$Q$5=Contents!$W$4,F93,#REF!)</f>
        <v>14474</v>
      </c>
      <c r="G15" s="77">
        <f>IF(Contents!$Q$5=Contents!$W$4,G93,#REF!)</f>
        <v>14917</v>
      </c>
      <c r="H15" s="77">
        <f>IF(Contents!$Q$5=Contents!$W$4,H93,#REF!)</f>
        <v>15162</v>
      </c>
      <c r="I15" s="77">
        <f>IF(Contents!$Q$5=Contents!$W$4,I93,#REF!)</f>
        <v>15622</v>
      </c>
      <c r="J15" s="77">
        <f>IF(Contents!$Q$5=Contents!$W$4,J93,#REF!)</f>
        <v>15650</v>
      </c>
      <c r="K15" s="77">
        <f>IF(Contents!$Q$5=Contents!$W$4,K93,#REF!)</f>
        <v>15986</v>
      </c>
      <c r="L15" s="77">
        <f>IF(Contents!$Q$5=Contents!$W$4,L93,#REF!)</f>
        <v>15853</v>
      </c>
      <c r="M15" s="77">
        <f>IF(Contents!$Q$5=Contents!$W$4,M93,#REF!)</f>
        <v>16513</v>
      </c>
      <c r="N15" s="78">
        <f>IF(Contents!$Q$5=Contents!$W$4,N93,#REF!)</f>
        <v>17774</v>
      </c>
    </row>
    <row r="16" spans="1:16" x14ac:dyDescent="0.3">
      <c r="A16" s="13" t="s">
        <v>2</v>
      </c>
      <c r="B16" s="14" t="s">
        <v>20</v>
      </c>
      <c r="C16" s="79">
        <f>IF(Contents!$Q$5=Contents!$W$4,C94,#REF!)</f>
        <v>22655</v>
      </c>
      <c r="D16" s="77">
        <f>IF(Contents!$Q$5=Contents!$W$4,D94,#REF!)</f>
        <v>22094</v>
      </c>
      <c r="E16" s="77">
        <f>IF(Contents!$Q$5=Contents!$W$4,E94,#REF!)</f>
        <v>21832</v>
      </c>
      <c r="F16" s="77">
        <f>IF(Contents!$Q$5=Contents!$W$4,F94,#REF!)</f>
        <v>22152</v>
      </c>
      <c r="G16" s="77">
        <f>IF(Contents!$Q$5=Contents!$W$4,G94,#REF!)</f>
        <v>22493</v>
      </c>
      <c r="H16" s="77">
        <f>IF(Contents!$Q$5=Contents!$W$4,H94,#REF!)</f>
        <v>22771</v>
      </c>
      <c r="I16" s="77">
        <f>IF(Contents!$Q$5=Contents!$W$4,I94,#REF!)</f>
        <v>22845</v>
      </c>
      <c r="J16" s="77">
        <f>IF(Contents!$Q$5=Contents!$W$4,J94,#REF!)</f>
        <v>22667</v>
      </c>
      <c r="K16" s="77">
        <f>IF(Contents!$Q$5=Contents!$W$4,K94,#REF!)</f>
        <v>23793</v>
      </c>
      <c r="L16" s="77">
        <f>IF(Contents!$Q$5=Contents!$W$4,L94,#REF!)</f>
        <v>23514</v>
      </c>
      <c r="M16" s="77">
        <f>IF(Contents!$Q$5=Contents!$W$4,M94,#REF!)</f>
        <v>25296</v>
      </c>
      <c r="N16" s="78">
        <f>IF(Contents!$Q$5=Contents!$W$4,N94,#REF!)</f>
        <v>29117</v>
      </c>
    </row>
    <row r="17" spans="1:16" x14ac:dyDescent="0.3">
      <c r="A17" s="20" t="s">
        <v>2</v>
      </c>
      <c r="B17" s="18" t="s">
        <v>21</v>
      </c>
      <c r="C17" s="84">
        <f>IF(Contents!$Q$5=Contents!$W$4,C95,#REF!)</f>
        <v>21311</v>
      </c>
      <c r="D17" s="80">
        <f>IF(Contents!$Q$5=Contents!$W$4,D95,#REF!)</f>
        <v>21897</v>
      </c>
      <c r="E17" s="80">
        <f>IF(Contents!$Q$5=Contents!$W$4,E95,#REF!)</f>
        <v>22419</v>
      </c>
      <c r="F17" s="80">
        <f>IF(Contents!$Q$5=Contents!$W$4,F95,#REF!)</f>
        <v>23695</v>
      </c>
      <c r="G17" s="80">
        <f>IF(Contents!$Q$5=Contents!$W$4,G95,#REF!)</f>
        <v>25381</v>
      </c>
      <c r="H17" s="80">
        <f>IF(Contents!$Q$5=Contents!$W$4,H95,#REF!)</f>
        <v>25980</v>
      </c>
      <c r="I17" s="80">
        <f>IF(Contents!$Q$5=Contents!$W$4,I95,#REF!)</f>
        <v>26766</v>
      </c>
      <c r="J17" s="80">
        <f>IF(Contents!$Q$5=Contents!$W$4,J95,#REF!)</f>
        <v>26392</v>
      </c>
      <c r="K17" s="80">
        <f>IF(Contents!$Q$5=Contents!$W$4,K95,#REF!)</f>
        <v>27882</v>
      </c>
      <c r="L17" s="80">
        <f>IF(Contents!$Q$5=Contents!$W$4,L95,#REF!)</f>
        <v>26986</v>
      </c>
      <c r="M17" s="80">
        <f>IF(Contents!$Q$5=Contents!$W$4,M95,#REF!)</f>
        <v>29335</v>
      </c>
      <c r="N17" s="81">
        <f>IF(Contents!$Q$5=Contents!$W$4,N95,#REF!)</f>
        <v>33480</v>
      </c>
    </row>
    <row r="18" spans="1:16" x14ac:dyDescent="0.3">
      <c r="A18" s="13"/>
      <c r="C18" s="77">
        <f t="shared" ref="C18:M18" si="0">SUM(C7:C17)</f>
        <v>146433</v>
      </c>
      <c r="D18" s="77">
        <f t="shared" si="0"/>
        <v>146393</v>
      </c>
      <c r="E18" s="77">
        <f t="shared" si="0"/>
        <v>147508</v>
      </c>
      <c r="F18" s="77">
        <f t="shared" si="0"/>
        <v>153329</v>
      </c>
      <c r="G18" s="77">
        <f t="shared" si="0"/>
        <v>158627</v>
      </c>
      <c r="H18" s="77">
        <f t="shared" si="0"/>
        <v>158537</v>
      </c>
      <c r="I18" s="77">
        <f t="shared" si="0"/>
        <v>161521</v>
      </c>
      <c r="J18" s="77">
        <f t="shared" si="0"/>
        <v>158926</v>
      </c>
      <c r="K18" s="77">
        <f t="shared" si="0"/>
        <v>165914</v>
      </c>
      <c r="L18" s="77">
        <f t="shared" si="0"/>
        <v>160782</v>
      </c>
      <c r="M18" s="77">
        <f t="shared" si="0"/>
        <v>171124</v>
      </c>
      <c r="N18" s="77">
        <f>SUM(N7:N17)</f>
        <v>190398</v>
      </c>
    </row>
    <row r="19" spans="1:16" x14ac:dyDescent="0.3">
      <c r="A19" s="13" t="s">
        <v>301</v>
      </c>
      <c r="C19" s="9"/>
      <c r="D19" s="9"/>
      <c r="E19" s="9"/>
      <c r="F19" s="9"/>
      <c r="G19" s="9"/>
      <c r="H19" s="9"/>
      <c r="I19" s="9"/>
      <c r="J19" s="9"/>
      <c r="K19" s="9"/>
      <c r="L19" s="9"/>
    </row>
    <row r="20" spans="1:16" x14ac:dyDescent="0.3">
      <c r="C20" s="9"/>
      <c r="D20" s="9"/>
      <c r="E20" s="9"/>
      <c r="F20" s="9"/>
      <c r="G20" s="9"/>
      <c r="H20" s="9"/>
      <c r="I20" s="9"/>
      <c r="J20" s="9"/>
      <c r="K20" s="9"/>
      <c r="L20" s="9"/>
    </row>
    <row r="21" spans="1:16" x14ac:dyDescent="0.3">
      <c r="A21" s="113" t="s">
        <v>227</v>
      </c>
      <c r="C21" s="9"/>
      <c r="D21" s="9"/>
      <c r="E21" s="9"/>
      <c r="F21" s="9"/>
      <c r="G21" s="9"/>
      <c r="H21" s="9"/>
      <c r="I21" s="9"/>
      <c r="J21" s="9"/>
      <c r="K21" s="9"/>
      <c r="L21" s="9"/>
    </row>
    <row r="22" spans="1:16" x14ac:dyDescent="0.3">
      <c r="A22" s="21" t="s">
        <v>4</v>
      </c>
      <c r="B22" s="22" t="s">
        <v>3</v>
      </c>
      <c r="C22" s="86">
        <v>2011</v>
      </c>
      <c r="D22" s="86">
        <v>2012</v>
      </c>
      <c r="E22" s="86">
        <v>2013</v>
      </c>
      <c r="F22" s="86">
        <v>2014</v>
      </c>
      <c r="G22" s="86">
        <v>2015</v>
      </c>
      <c r="H22" s="86">
        <v>2016</v>
      </c>
      <c r="I22" s="86">
        <v>2017</v>
      </c>
      <c r="J22" s="86">
        <v>2018</v>
      </c>
      <c r="K22" s="86">
        <v>2019</v>
      </c>
      <c r="L22" s="86">
        <v>2020</v>
      </c>
      <c r="M22" s="86">
        <v>2021</v>
      </c>
      <c r="N22" s="87">
        <v>2022</v>
      </c>
      <c r="O22" s="5"/>
    </row>
    <row r="23" spans="1:16" x14ac:dyDescent="0.3">
      <c r="A23" s="19" t="s">
        <v>34</v>
      </c>
      <c r="B23" s="14"/>
      <c r="C23" s="77"/>
      <c r="D23" s="77"/>
      <c r="E23" s="77"/>
      <c r="F23" s="77"/>
      <c r="G23" s="77"/>
      <c r="H23" s="77"/>
      <c r="I23" s="77"/>
      <c r="J23" s="77"/>
      <c r="K23" s="77"/>
      <c r="L23" s="77"/>
      <c r="M23" s="77"/>
      <c r="N23" s="78"/>
    </row>
    <row r="24" spans="1:16" x14ac:dyDescent="0.3">
      <c r="A24" s="19" t="s">
        <v>39</v>
      </c>
      <c r="B24" s="14"/>
      <c r="C24" s="77"/>
      <c r="D24" s="77"/>
      <c r="E24" s="77"/>
      <c r="F24" s="77"/>
      <c r="G24" s="77"/>
      <c r="H24" s="77"/>
      <c r="I24" s="77"/>
      <c r="J24" s="77"/>
      <c r="K24" s="77"/>
      <c r="L24" s="77"/>
      <c r="M24" s="77"/>
      <c r="N24" s="78"/>
    </row>
    <row r="25" spans="1:16" x14ac:dyDescent="0.3">
      <c r="A25" s="13" t="s">
        <v>1</v>
      </c>
      <c r="B25" s="14" t="s">
        <v>17</v>
      </c>
      <c r="C25" s="77">
        <v>1817</v>
      </c>
      <c r="D25" s="77">
        <v>1761</v>
      </c>
      <c r="E25" s="77">
        <v>1781</v>
      </c>
      <c r="F25" s="77">
        <v>1828</v>
      </c>
      <c r="G25" s="77">
        <v>1801</v>
      </c>
      <c r="H25" s="77">
        <v>1806</v>
      </c>
      <c r="I25" s="77">
        <v>1864</v>
      </c>
      <c r="J25" s="77">
        <v>1753</v>
      </c>
      <c r="K25" s="77">
        <v>1885</v>
      </c>
      <c r="L25" s="77">
        <v>1777</v>
      </c>
      <c r="M25" s="77">
        <v>1860</v>
      </c>
      <c r="N25" s="78">
        <v>1942</v>
      </c>
      <c r="P25" s="85"/>
    </row>
    <row r="26" spans="1:16" x14ac:dyDescent="0.3">
      <c r="A26" s="13" t="s">
        <v>1</v>
      </c>
      <c r="B26" s="14" t="s">
        <v>94</v>
      </c>
      <c r="C26" s="77">
        <v>4874</v>
      </c>
      <c r="D26" s="77">
        <v>4828</v>
      </c>
      <c r="E26" s="77">
        <v>5034</v>
      </c>
      <c r="F26" s="77">
        <v>5007</v>
      </c>
      <c r="G26" s="77">
        <v>5098</v>
      </c>
      <c r="H26" s="77">
        <v>5066</v>
      </c>
      <c r="I26" s="77">
        <v>5073</v>
      </c>
      <c r="J26" s="77">
        <v>5178</v>
      </c>
      <c r="K26" s="77">
        <v>5192</v>
      </c>
      <c r="L26" s="77">
        <v>5090</v>
      </c>
      <c r="M26" s="77">
        <v>5118</v>
      </c>
      <c r="N26" s="78">
        <v>5488</v>
      </c>
      <c r="P26" s="1"/>
    </row>
    <row r="27" spans="1:16" x14ac:dyDescent="0.3">
      <c r="A27" s="13" t="s">
        <v>1</v>
      </c>
      <c r="B27" s="14" t="s">
        <v>19</v>
      </c>
      <c r="C27" s="77">
        <v>5392</v>
      </c>
      <c r="D27" s="77">
        <v>5415</v>
      </c>
      <c r="E27" s="77">
        <v>5536</v>
      </c>
      <c r="F27" s="77">
        <v>5907</v>
      </c>
      <c r="G27" s="77">
        <v>5999</v>
      </c>
      <c r="H27" s="77">
        <v>5962</v>
      </c>
      <c r="I27" s="77">
        <v>6368</v>
      </c>
      <c r="J27" s="77">
        <v>6349</v>
      </c>
      <c r="K27" s="77">
        <v>6713</v>
      </c>
      <c r="L27" s="77">
        <v>6445</v>
      </c>
      <c r="M27" s="77">
        <v>6899</v>
      </c>
      <c r="N27" s="78">
        <v>7356</v>
      </c>
    </row>
    <row r="28" spans="1:16" x14ac:dyDescent="0.3">
      <c r="A28" s="13" t="s">
        <v>1</v>
      </c>
      <c r="B28" s="14" t="s">
        <v>20</v>
      </c>
      <c r="C28" s="77">
        <v>12121</v>
      </c>
      <c r="D28" s="77">
        <v>12138</v>
      </c>
      <c r="E28" s="77">
        <v>11921</v>
      </c>
      <c r="F28" s="77">
        <v>12074</v>
      </c>
      <c r="G28" s="77">
        <v>12130</v>
      </c>
      <c r="H28" s="77">
        <v>11852</v>
      </c>
      <c r="I28" s="77">
        <v>12005</v>
      </c>
      <c r="J28" s="77">
        <v>11761</v>
      </c>
      <c r="K28" s="77">
        <v>12372</v>
      </c>
      <c r="L28" s="77">
        <v>12066</v>
      </c>
      <c r="M28" s="77">
        <v>12895</v>
      </c>
      <c r="N28" s="78">
        <v>14680</v>
      </c>
    </row>
    <row r="29" spans="1:16" x14ac:dyDescent="0.3">
      <c r="A29" s="13" t="s">
        <v>1</v>
      </c>
      <c r="B29" s="14" t="s">
        <v>21</v>
      </c>
      <c r="C29" s="77">
        <v>23720</v>
      </c>
      <c r="D29" s="77">
        <v>24331</v>
      </c>
      <c r="E29" s="77">
        <v>24156</v>
      </c>
      <c r="F29" s="77">
        <v>25968</v>
      </c>
      <c r="G29" s="77">
        <v>27025</v>
      </c>
      <c r="H29" s="77">
        <v>26534</v>
      </c>
      <c r="I29" s="77">
        <v>27186</v>
      </c>
      <c r="J29" s="77">
        <v>26027</v>
      </c>
      <c r="K29" s="77">
        <v>27334</v>
      </c>
      <c r="L29" s="77">
        <v>26037</v>
      </c>
      <c r="M29" s="77">
        <v>28003</v>
      </c>
      <c r="N29" s="78">
        <v>31578</v>
      </c>
    </row>
    <row r="30" spans="1:16" x14ac:dyDescent="0.3">
      <c r="A30" s="13" t="s">
        <v>2</v>
      </c>
      <c r="B30" s="14" t="s">
        <v>17</v>
      </c>
      <c r="C30" s="77">
        <v>3196</v>
      </c>
      <c r="D30" s="77">
        <v>3056</v>
      </c>
      <c r="E30" s="77">
        <v>3050</v>
      </c>
      <c r="F30" s="77">
        <v>3178</v>
      </c>
      <c r="G30" s="77">
        <v>3319</v>
      </c>
      <c r="H30" s="77">
        <v>3317</v>
      </c>
      <c r="I30" s="77">
        <v>3364</v>
      </c>
      <c r="J30" s="77">
        <v>3295</v>
      </c>
      <c r="K30" s="77">
        <v>3433</v>
      </c>
      <c r="L30" s="77">
        <v>3259</v>
      </c>
      <c r="M30" s="77">
        <v>3169</v>
      </c>
      <c r="N30" s="78">
        <v>3535</v>
      </c>
    </row>
    <row r="31" spans="1:16" x14ac:dyDescent="0.3">
      <c r="A31" s="13" t="s">
        <v>2</v>
      </c>
      <c r="B31" s="14" t="s">
        <v>94</v>
      </c>
      <c r="C31" s="77">
        <v>7877</v>
      </c>
      <c r="D31" s="77">
        <v>7443</v>
      </c>
      <c r="E31" s="77">
        <v>7625</v>
      </c>
      <c r="F31" s="77">
        <v>7899</v>
      </c>
      <c r="G31" s="77">
        <v>8129</v>
      </c>
      <c r="H31" s="77">
        <v>7833</v>
      </c>
      <c r="I31" s="77">
        <v>7920</v>
      </c>
      <c r="J31" s="77">
        <v>7963</v>
      </c>
      <c r="K31" s="77">
        <v>8265</v>
      </c>
      <c r="L31" s="77">
        <v>8090</v>
      </c>
      <c r="M31" s="77">
        <v>8160</v>
      </c>
      <c r="N31" s="78">
        <v>8745</v>
      </c>
    </row>
    <row r="32" spans="1:16" x14ac:dyDescent="0.3">
      <c r="A32" s="13" t="s">
        <v>2</v>
      </c>
      <c r="B32" s="14" t="s">
        <v>19</v>
      </c>
      <c r="C32" s="77">
        <v>8326</v>
      </c>
      <c r="D32" s="77">
        <v>8205</v>
      </c>
      <c r="E32" s="77">
        <v>8817</v>
      </c>
      <c r="F32" s="77">
        <v>8921</v>
      </c>
      <c r="G32" s="77">
        <v>9180</v>
      </c>
      <c r="H32" s="77">
        <v>9276</v>
      </c>
      <c r="I32" s="77">
        <v>9629</v>
      </c>
      <c r="J32" s="77">
        <v>9543</v>
      </c>
      <c r="K32" s="77">
        <v>9712</v>
      </c>
      <c r="L32" s="77">
        <v>9542</v>
      </c>
      <c r="M32" s="77">
        <v>10034</v>
      </c>
      <c r="N32" s="78">
        <v>10826</v>
      </c>
    </row>
    <row r="33" spans="1:16" x14ac:dyDescent="0.3">
      <c r="A33" s="13" t="s">
        <v>2</v>
      </c>
      <c r="B33" s="14" t="s">
        <v>20</v>
      </c>
      <c r="C33" s="77">
        <v>14682</v>
      </c>
      <c r="D33" s="77">
        <v>14276</v>
      </c>
      <c r="E33" s="77">
        <v>13944</v>
      </c>
      <c r="F33" s="77">
        <v>14322</v>
      </c>
      <c r="G33" s="77">
        <v>14343</v>
      </c>
      <c r="H33" s="77">
        <v>14372</v>
      </c>
      <c r="I33" s="77">
        <v>14623</v>
      </c>
      <c r="J33" s="77">
        <v>14216</v>
      </c>
      <c r="K33" s="77">
        <v>15098</v>
      </c>
      <c r="L33" s="77">
        <v>14896</v>
      </c>
      <c r="M33" s="77">
        <v>16018</v>
      </c>
      <c r="N33" s="78">
        <v>18573</v>
      </c>
    </row>
    <row r="34" spans="1:16" x14ac:dyDescent="0.3">
      <c r="A34" s="13" t="s">
        <v>2</v>
      </c>
      <c r="B34" s="14" t="s">
        <v>21</v>
      </c>
      <c r="C34" s="77">
        <v>14443</v>
      </c>
      <c r="D34" s="77">
        <v>14909</v>
      </c>
      <c r="E34" s="77">
        <v>15283</v>
      </c>
      <c r="F34" s="77">
        <v>16206</v>
      </c>
      <c r="G34" s="77">
        <v>17314</v>
      </c>
      <c r="H34" s="77">
        <v>17562</v>
      </c>
      <c r="I34" s="77">
        <v>18197</v>
      </c>
      <c r="J34" s="77">
        <v>17980</v>
      </c>
      <c r="K34" s="77">
        <v>18878</v>
      </c>
      <c r="L34" s="77">
        <v>18361</v>
      </c>
      <c r="M34" s="77">
        <v>20065</v>
      </c>
      <c r="N34" s="78">
        <v>22884</v>
      </c>
      <c r="P34" s="85"/>
    </row>
    <row r="35" spans="1:16" x14ac:dyDescent="0.3">
      <c r="A35" s="13"/>
      <c r="B35" s="14"/>
      <c r="C35" s="77"/>
      <c r="D35" s="77"/>
      <c r="E35" s="77"/>
      <c r="F35" s="77"/>
      <c r="G35" s="77"/>
      <c r="H35" s="77"/>
      <c r="I35" s="77"/>
      <c r="J35" s="77"/>
      <c r="K35" s="77"/>
      <c r="L35" s="77"/>
      <c r="M35" s="77"/>
      <c r="N35" s="78"/>
      <c r="P35" s="1"/>
    </row>
    <row r="36" spans="1:16" x14ac:dyDescent="0.3">
      <c r="A36" s="19" t="s">
        <v>35</v>
      </c>
      <c r="B36" s="14"/>
      <c r="C36" s="77"/>
      <c r="D36" s="77"/>
      <c r="E36" s="77"/>
      <c r="F36" s="77"/>
      <c r="G36" s="77"/>
      <c r="H36" s="77"/>
      <c r="I36" s="77"/>
      <c r="J36" s="77"/>
      <c r="K36" s="77"/>
      <c r="L36" s="77"/>
      <c r="M36" s="77"/>
      <c r="N36" s="78"/>
    </row>
    <row r="37" spans="1:16" x14ac:dyDescent="0.3">
      <c r="A37" s="13" t="s">
        <v>1</v>
      </c>
      <c r="B37" s="14" t="s">
        <v>17</v>
      </c>
      <c r="C37" s="77">
        <v>554</v>
      </c>
      <c r="D37" s="77">
        <v>508</v>
      </c>
      <c r="E37" s="77">
        <v>546</v>
      </c>
      <c r="F37" s="77">
        <v>578</v>
      </c>
      <c r="G37" s="77">
        <v>553</v>
      </c>
      <c r="H37" s="77">
        <v>582</v>
      </c>
      <c r="I37" s="77">
        <v>496</v>
      </c>
      <c r="J37" s="77">
        <v>521</v>
      </c>
      <c r="K37" s="77">
        <v>471</v>
      </c>
      <c r="L37" s="77">
        <v>479</v>
      </c>
      <c r="M37" s="77">
        <v>482</v>
      </c>
      <c r="N37" s="78">
        <v>519</v>
      </c>
    </row>
    <row r="38" spans="1:16" x14ac:dyDescent="0.3">
      <c r="A38" s="13" t="s">
        <v>1</v>
      </c>
      <c r="B38" s="14" t="s">
        <v>94</v>
      </c>
      <c r="C38" s="77">
        <v>1713</v>
      </c>
      <c r="D38" s="77">
        <v>1630</v>
      </c>
      <c r="E38" s="77">
        <v>1602</v>
      </c>
      <c r="F38" s="77">
        <v>1797</v>
      </c>
      <c r="G38" s="77">
        <v>1768</v>
      </c>
      <c r="H38" s="77">
        <v>1803</v>
      </c>
      <c r="I38" s="77">
        <v>1802</v>
      </c>
      <c r="J38" s="77">
        <v>1863</v>
      </c>
      <c r="K38" s="77">
        <v>1788</v>
      </c>
      <c r="L38" s="77">
        <v>1711</v>
      </c>
      <c r="M38" s="77">
        <v>1827</v>
      </c>
      <c r="N38" s="78">
        <v>1941</v>
      </c>
    </row>
    <row r="39" spans="1:16" x14ac:dyDescent="0.3">
      <c r="A39" s="13" t="s">
        <v>1</v>
      </c>
      <c r="B39" s="14" t="s">
        <v>19</v>
      </c>
      <c r="C39" s="77">
        <v>1964</v>
      </c>
      <c r="D39" s="77">
        <v>2048</v>
      </c>
      <c r="E39" s="77">
        <v>2013</v>
      </c>
      <c r="F39" s="77">
        <v>2191</v>
      </c>
      <c r="G39" s="77">
        <v>2264</v>
      </c>
      <c r="H39" s="77">
        <v>2301</v>
      </c>
      <c r="I39" s="77">
        <v>2401</v>
      </c>
      <c r="J39" s="77">
        <v>2381</v>
      </c>
      <c r="K39" s="77">
        <v>2473</v>
      </c>
      <c r="L39" s="77">
        <v>2452</v>
      </c>
      <c r="M39" s="77">
        <v>2696</v>
      </c>
      <c r="N39" s="78">
        <v>2788</v>
      </c>
    </row>
    <row r="40" spans="1:16" x14ac:dyDescent="0.3">
      <c r="A40" s="13" t="s">
        <v>1</v>
      </c>
      <c r="B40" s="14" t="s">
        <v>20</v>
      </c>
      <c r="C40" s="77">
        <v>4100</v>
      </c>
      <c r="D40" s="77">
        <v>4066</v>
      </c>
      <c r="E40" s="77">
        <v>3975</v>
      </c>
      <c r="F40" s="77">
        <v>4026</v>
      </c>
      <c r="G40" s="77">
        <v>4248</v>
      </c>
      <c r="H40" s="77">
        <v>4247</v>
      </c>
      <c r="I40" s="77">
        <v>4257</v>
      </c>
      <c r="J40" s="77">
        <v>4188</v>
      </c>
      <c r="K40" s="77">
        <v>4352</v>
      </c>
      <c r="L40" s="77">
        <v>4184</v>
      </c>
      <c r="M40" s="77">
        <v>4603</v>
      </c>
      <c r="N40" s="78">
        <v>5151</v>
      </c>
    </row>
    <row r="41" spans="1:16" x14ac:dyDescent="0.3">
      <c r="A41" s="13" t="s">
        <v>1</v>
      </c>
      <c r="B41" s="14" t="s">
        <v>21</v>
      </c>
      <c r="C41" s="77">
        <v>7394</v>
      </c>
      <c r="D41" s="77">
        <v>7624</v>
      </c>
      <c r="E41" s="77">
        <v>7628</v>
      </c>
      <c r="F41" s="77">
        <v>7859</v>
      </c>
      <c r="G41" s="77">
        <v>8403</v>
      </c>
      <c r="H41" s="77">
        <v>8335</v>
      </c>
      <c r="I41" s="77">
        <v>8467</v>
      </c>
      <c r="J41" s="77">
        <v>8158</v>
      </c>
      <c r="K41" s="77">
        <v>8605</v>
      </c>
      <c r="L41" s="77">
        <v>8037</v>
      </c>
      <c r="M41" s="77">
        <v>8796</v>
      </c>
      <c r="N41" s="78">
        <v>9908</v>
      </c>
    </row>
    <row r="42" spans="1:16" x14ac:dyDescent="0.3">
      <c r="A42" s="13" t="s">
        <v>2</v>
      </c>
      <c r="B42" s="14" t="s">
        <v>17</v>
      </c>
      <c r="C42" s="77">
        <v>980</v>
      </c>
      <c r="D42" s="77">
        <v>982</v>
      </c>
      <c r="E42" s="77">
        <v>960</v>
      </c>
      <c r="F42" s="77">
        <v>1039</v>
      </c>
      <c r="G42" s="77">
        <v>1026</v>
      </c>
      <c r="H42" s="77">
        <v>995</v>
      </c>
      <c r="I42" s="77">
        <v>1017</v>
      </c>
      <c r="J42" s="77">
        <v>981</v>
      </c>
      <c r="K42" s="77">
        <v>1030</v>
      </c>
      <c r="L42" s="77">
        <v>947</v>
      </c>
      <c r="M42" s="77">
        <v>1021</v>
      </c>
      <c r="N42" s="78">
        <v>938</v>
      </c>
    </row>
    <row r="43" spans="1:16" x14ac:dyDescent="0.3">
      <c r="A43" s="13" t="s">
        <v>2</v>
      </c>
      <c r="B43" s="14" t="s">
        <v>94</v>
      </c>
      <c r="C43" s="77">
        <v>2747</v>
      </c>
      <c r="D43" s="77">
        <v>2602</v>
      </c>
      <c r="E43" s="77">
        <v>2664</v>
      </c>
      <c r="F43" s="77">
        <v>2898</v>
      </c>
      <c r="G43" s="77">
        <v>2884</v>
      </c>
      <c r="H43" s="77">
        <v>2961</v>
      </c>
      <c r="I43" s="77">
        <v>2919</v>
      </c>
      <c r="J43" s="77">
        <v>2909</v>
      </c>
      <c r="K43" s="77">
        <v>3008</v>
      </c>
      <c r="L43" s="77">
        <v>2905</v>
      </c>
      <c r="M43" s="77">
        <v>2930</v>
      </c>
      <c r="N43" s="78">
        <v>3085</v>
      </c>
    </row>
    <row r="44" spans="1:16" x14ac:dyDescent="0.3">
      <c r="A44" s="13" t="s">
        <v>2</v>
      </c>
      <c r="B44" s="14" t="s">
        <v>19</v>
      </c>
      <c r="C44" s="77">
        <v>3221</v>
      </c>
      <c r="D44" s="77">
        <v>3308</v>
      </c>
      <c r="E44" s="77">
        <v>3377</v>
      </c>
      <c r="F44" s="77">
        <v>3503</v>
      </c>
      <c r="G44" s="77">
        <v>3624</v>
      </c>
      <c r="H44" s="77">
        <v>3677</v>
      </c>
      <c r="I44" s="77">
        <v>3689</v>
      </c>
      <c r="J44" s="77">
        <v>3817</v>
      </c>
      <c r="K44" s="77">
        <v>3992</v>
      </c>
      <c r="L44" s="77">
        <v>3954</v>
      </c>
      <c r="M44" s="77">
        <v>4072</v>
      </c>
      <c r="N44" s="78">
        <v>4379</v>
      </c>
    </row>
    <row r="45" spans="1:16" x14ac:dyDescent="0.3">
      <c r="A45" s="13" t="s">
        <v>2</v>
      </c>
      <c r="B45" s="14" t="s">
        <v>20</v>
      </c>
      <c r="C45" s="77">
        <v>5291</v>
      </c>
      <c r="D45" s="77">
        <v>5147</v>
      </c>
      <c r="E45" s="77">
        <v>5155</v>
      </c>
      <c r="F45" s="77">
        <v>5171</v>
      </c>
      <c r="G45" s="77">
        <v>5310</v>
      </c>
      <c r="H45" s="77">
        <v>5547</v>
      </c>
      <c r="I45" s="77">
        <v>5409</v>
      </c>
      <c r="J45" s="77">
        <v>5480</v>
      </c>
      <c r="K45" s="77">
        <v>5751</v>
      </c>
      <c r="L45" s="77">
        <v>5687</v>
      </c>
      <c r="M45" s="77">
        <v>6094</v>
      </c>
      <c r="N45" s="78">
        <v>7075</v>
      </c>
    </row>
    <row r="46" spans="1:16" x14ac:dyDescent="0.3">
      <c r="A46" s="13" t="s">
        <v>2</v>
      </c>
      <c r="B46" s="14" t="s">
        <v>21</v>
      </c>
      <c r="C46" s="77">
        <v>4735</v>
      </c>
      <c r="D46" s="77">
        <v>4841</v>
      </c>
      <c r="E46" s="77">
        <v>4883</v>
      </c>
      <c r="F46" s="77">
        <v>5242</v>
      </c>
      <c r="G46" s="77">
        <v>5633</v>
      </c>
      <c r="H46" s="77">
        <v>5780</v>
      </c>
      <c r="I46" s="77">
        <v>5869</v>
      </c>
      <c r="J46" s="77">
        <v>5814</v>
      </c>
      <c r="K46" s="77">
        <v>6240</v>
      </c>
      <c r="L46" s="77">
        <v>5948</v>
      </c>
      <c r="M46" s="77">
        <v>6466</v>
      </c>
      <c r="N46" s="78">
        <v>7437</v>
      </c>
    </row>
    <row r="47" spans="1:16" x14ac:dyDescent="0.3">
      <c r="A47" s="13"/>
      <c r="B47" s="14"/>
      <c r="C47" s="77"/>
      <c r="D47" s="77"/>
      <c r="E47" s="77"/>
      <c r="F47" s="77"/>
      <c r="G47" s="77"/>
      <c r="H47" s="77"/>
      <c r="I47" s="77"/>
      <c r="J47" s="77"/>
      <c r="K47" s="77"/>
      <c r="L47" s="77"/>
      <c r="M47" s="77"/>
      <c r="N47" s="78"/>
    </row>
    <row r="48" spans="1:16" x14ac:dyDescent="0.3">
      <c r="A48" s="19" t="s">
        <v>36</v>
      </c>
      <c r="B48" s="14"/>
      <c r="C48" s="77"/>
      <c r="D48" s="77"/>
      <c r="E48" s="77"/>
      <c r="F48" s="77"/>
      <c r="G48" s="77"/>
      <c r="H48" s="77"/>
      <c r="I48" s="77"/>
      <c r="J48" s="77"/>
      <c r="K48" s="77"/>
      <c r="L48" s="77"/>
      <c r="M48" s="77"/>
      <c r="N48" s="78"/>
    </row>
    <row r="49" spans="1:14" x14ac:dyDescent="0.3">
      <c r="A49" s="13" t="s">
        <v>1</v>
      </c>
      <c r="B49" s="14" t="s">
        <v>17</v>
      </c>
      <c r="C49" s="77">
        <v>311</v>
      </c>
      <c r="D49" s="77">
        <v>295</v>
      </c>
      <c r="E49" s="77">
        <v>294</v>
      </c>
      <c r="F49" s="77">
        <v>263</v>
      </c>
      <c r="G49" s="77">
        <v>306</v>
      </c>
      <c r="H49" s="77">
        <v>295</v>
      </c>
      <c r="I49" s="77">
        <v>272</v>
      </c>
      <c r="J49" s="77">
        <v>246</v>
      </c>
      <c r="K49" s="77">
        <v>292</v>
      </c>
      <c r="L49" s="77">
        <v>288</v>
      </c>
      <c r="M49" s="77">
        <v>277</v>
      </c>
      <c r="N49" s="78">
        <v>255</v>
      </c>
    </row>
    <row r="50" spans="1:14" x14ac:dyDescent="0.3">
      <c r="A50" s="13" t="s">
        <v>1</v>
      </c>
      <c r="B50" s="14" t="s">
        <v>94</v>
      </c>
      <c r="C50" s="77">
        <v>787</v>
      </c>
      <c r="D50" s="77">
        <v>838</v>
      </c>
      <c r="E50" s="77">
        <v>873</v>
      </c>
      <c r="F50" s="77">
        <v>859</v>
      </c>
      <c r="G50" s="77">
        <v>874</v>
      </c>
      <c r="H50" s="77">
        <v>859</v>
      </c>
      <c r="I50" s="77">
        <v>872</v>
      </c>
      <c r="J50" s="77">
        <v>836</v>
      </c>
      <c r="K50" s="77">
        <v>901</v>
      </c>
      <c r="L50" s="77">
        <v>889</v>
      </c>
      <c r="M50" s="77">
        <v>936</v>
      </c>
      <c r="N50" s="78">
        <v>1007</v>
      </c>
    </row>
    <row r="51" spans="1:14" x14ac:dyDescent="0.3">
      <c r="A51" s="13" t="s">
        <v>1</v>
      </c>
      <c r="B51" s="14" t="s">
        <v>19</v>
      </c>
      <c r="C51" s="77">
        <v>928</v>
      </c>
      <c r="D51" s="77">
        <v>863</v>
      </c>
      <c r="E51" s="77">
        <v>926</v>
      </c>
      <c r="F51" s="77">
        <v>982</v>
      </c>
      <c r="G51" s="77">
        <v>1057</v>
      </c>
      <c r="H51" s="77">
        <v>1074</v>
      </c>
      <c r="I51" s="77">
        <v>1027</v>
      </c>
      <c r="J51" s="77">
        <v>1070</v>
      </c>
      <c r="K51" s="77">
        <v>1081</v>
      </c>
      <c r="L51" s="77">
        <v>1045</v>
      </c>
      <c r="M51" s="77">
        <v>1136</v>
      </c>
      <c r="N51" s="78">
        <v>1253</v>
      </c>
    </row>
    <row r="52" spans="1:14" x14ac:dyDescent="0.3">
      <c r="A52" s="13" t="s">
        <v>1</v>
      </c>
      <c r="B52" s="14" t="s">
        <v>20</v>
      </c>
      <c r="C52" s="77">
        <v>1665</v>
      </c>
      <c r="D52" s="77">
        <v>1699</v>
      </c>
      <c r="E52" s="77">
        <v>1644</v>
      </c>
      <c r="F52" s="77">
        <v>1710</v>
      </c>
      <c r="G52" s="77">
        <v>1769</v>
      </c>
      <c r="H52" s="77">
        <v>1683</v>
      </c>
      <c r="I52" s="77">
        <v>1811</v>
      </c>
      <c r="J52" s="77">
        <v>1722</v>
      </c>
      <c r="K52" s="77">
        <v>1756</v>
      </c>
      <c r="L52" s="77">
        <v>1842</v>
      </c>
      <c r="M52" s="77">
        <v>1922</v>
      </c>
      <c r="N52" s="78">
        <v>2027</v>
      </c>
    </row>
    <row r="53" spans="1:14" x14ac:dyDescent="0.3">
      <c r="A53" s="13" t="s">
        <v>1</v>
      </c>
      <c r="B53" s="14" t="s">
        <v>21</v>
      </c>
      <c r="C53" s="77">
        <v>2942</v>
      </c>
      <c r="D53" s="77">
        <v>2846</v>
      </c>
      <c r="E53" s="77">
        <v>2860</v>
      </c>
      <c r="F53" s="77">
        <v>2968</v>
      </c>
      <c r="G53" s="77">
        <v>3061</v>
      </c>
      <c r="H53" s="77">
        <v>3095</v>
      </c>
      <c r="I53" s="77">
        <v>3171</v>
      </c>
      <c r="J53" s="77">
        <v>3119</v>
      </c>
      <c r="K53" s="77">
        <v>3281</v>
      </c>
      <c r="L53" s="77">
        <v>3052</v>
      </c>
      <c r="M53" s="77">
        <v>3267</v>
      </c>
      <c r="N53" s="78">
        <v>3548</v>
      </c>
    </row>
    <row r="54" spans="1:14" x14ac:dyDescent="0.3">
      <c r="A54" s="13" t="s">
        <v>2</v>
      </c>
      <c r="B54" s="14" t="s">
        <v>17</v>
      </c>
      <c r="C54" s="77">
        <v>565</v>
      </c>
      <c r="D54" s="77">
        <v>564</v>
      </c>
      <c r="E54" s="77">
        <v>556</v>
      </c>
      <c r="F54" s="77">
        <v>545</v>
      </c>
      <c r="G54" s="77">
        <v>595</v>
      </c>
      <c r="H54" s="77">
        <v>575</v>
      </c>
      <c r="I54" s="77">
        <v>589</v>
      </c>
      <c r="J54" s="77">
        <v>524</v>
      </c>
      <c r="K54" s="77">
        <v>544</v>
      </c>
      <c r="L54" s="77">
        <v>580</v>
      </c>
      <c r="M54" s="77">
        <v>562</v>
      </c>
      <c r="N54" s="78">
        <v>534</v>
      </c>
    </row>
    <row r="55" spans="1:14" x14ac:dyDescent="0.3">
      <c r="A55" s="13" t="s">
        <v>2</v>
      </c>
      <c r="B55" s="14" t="s">
        <v>94</v>
      </c>
      <c r="C55" s="77">
        <v>1494</v>
      </c>
      <c r="D55" s="77">
        <v>1481</v>
      </c>
      <c r="E55" s="77">
        <v>1498</v>
      </c>
      <c r="F55" s="77">
        <v>1529</v>
      </c>
      <c r="G55" s="77">
        <v>1568</v>
      </c>
      <c r="H55" s="77">
        <v>1620</v>
      </c>
      <c r="I55" s="77">
        <v>1535</v>
      </c>
      <c r="J55" s="77">
        <v>1542</v>
      </c>
      <c r="K55" s="77">
        <v>1647</v>
      </c>
      <c r="L55" s="77">
        <v>1471</v>
      </c>
      <c r="M55" s="77">
        <v>1517</v>
      </c>
      <c r="N55" s="78">
        <v>1660</v>
      </c>
    </row>
    <row r="56" spans="1:14" x14ac:dyDescent="0.3">
      <c r="A56" s="13" t="s">
        <v>2</v>
      </c>
      <c r="B56" s="14" t="s">
        <v>19</v>
      </c>
      <c r="C56" s="77">
        <v>1587</v>
      </c>
      <c r="D56" s="77">
        <v>1643</v>
      </c>
      <c r="E56" s="77">
        <v>1741</v>
      </c>
      <c r="F56" s="77">
        <v>1699</v>
      </c>
      <c r="G56" s="77">
        <v>1778</v>
      </c>
      <c r="H56" s="77">
        <v>1851</v>
      </c>
      <c r="I56" s="77">
        <v>1904</v>
      </c>
      <c r="J56" s="77">
        <v>1902</v>
      </c>
      <c r="K56" s="77">
        <v>1913</v>
      </c>
      <c r="L56" s="77">
        <v>1973</v>
      </c>
      <c r="M56" s="77">
        <v>2007</v>
      </c>
      <c r="N56" s="78">
        <v>2172</v>
      </c>
    </row>
    <row r="57" spans="1:14" x14ac:dyDescent="0.3">
      <c r="A57" s="13" t="s">
        <v>2</v>
      </c>
      <c r="B57" s="14" t="s">
        <v>20</v>
      </c>
      <c r="C57" s="77">
        <v>2320</v>
      </c>
      <c r="D57" s="77">
        <v>2311</v>
      </c>
      <c r="E57" s="77">
        <v>2359</v>
      </c>
      <c r="F57" s="77">
        <v>2294</v>
      </c>
      <c r="G57" s="77">
        <v>2483</v>
      </c>
      <c r="H57" s="77">
        <v>2508</v>
      </c>
      <c r="I57" s="77">
        <v>2445</v>
      </c>
      <c r="J57" s="77">
        <v>2595</v>
      </c>
      <c r="K57" s="77">
        <v>2572</v>
      </c>
      <c r="L57" s="77">
        <v>2531</v>
      </c>
      <c r="M57" s="77">
        <v>2751</v>
      </c>
      <c r="N57" s="78">
        <v>3022</v>
      </c>
    </row>
    <row r="58" spans="1:14" x14ac:dyDescent="0.3">
      <c r="A58" s="13" t="s">
        <v>2</v>
      </c>
      <c r="B58" s="14" t="s">
        <v>21</v>
      </c>
      <c r="C58" s="77">
        <v>1916</v>
      </c>
      <c r="D58" s="77">
        <v>1873</v>
      </c>
      <c r="E58" s="77">
        <v>2024</v>
      </c>
      <c r="F58" s="77">
        <v>2003</v>
      </c>
      <c r="G58" s="77">
        <v>2162</v>
      </c>
      <c r="H58" s="77">
        <v>2343</v>
      </c>
      <c r="I58" s="77">
        <v>2430</v>
      </c>
      <c r="J58" s="77">
        <v>2316</v>
      </c>
      <c r="K58" s="77">
        <v>2472</v>
      </c>
      <c r="L58" s="77">
        <v>2391</v>
      </c>
      <c r="M58" s="77">
        <v>2500</v>
      </c>
      <c r="N58" s="78">
        <v>2855</v>
      </c>
    </row>
    <row r="59" spans="1:14" x14ac:dyDescent="0.3">
      <c r="A59" s="13"/>
      <c r="B59" s="14"/>
      <c r="C59" s="77"/>
      <c r="D59" s="77"/>
      <c r="E59" s="77"/>
      <c r="F59" s="77"/>
      <c r="G59" s="77"/>
      <c r="H59" s="77"/>
      <c r="I59" s="77"/>
      <c r="J59" s="77"/>
      <c r="K59" s="77"/>
      <c r="L59" s="77"/>
      <c r="M59" s="77"/>
      <c r="N59" s="78"/>
    </row>
    <row r="60" spans="1:14" x14ac:dyDescent="0.3">
      <c r="A60" s="19" t="s">
        <v>37</v>
      </c>
      <c r="B60" s="14"/>
      <c r="C60" s="77"/>
      <c r="D60" s="77"/>
      <c r="E60" s="77"/>
      <c r="F60" s="77"/>
      <c r="G60" s="77"/>
      <c r="H60" s="77"/>
      <c r="I60" s="77"/>
      <c r="J60" s="77"/>
      <c r="K60" s="77"/>
      <c r="L60" s="77"/>
      <c r="M60" s="77"/>
      <c r="N60" s="78"/>
    </row>
    <row r="61" spans="1:14" x14ac:dyDescent="0.3">
      <c r="A61" s="13" t="s">
        <v>1</v>
      </c>
      <c r="B61" s="14" t="s">
        <v>17</v>
      </c>
      <c r="C61" s="77">
        <v>77</v>
      </c>
      <c r="D61" s="77">
        <v>86</v>
      </c>
      <c r="E61" s="77">
        <v>73</v>
      </c>
      <c r="F61" s="77">
        <v>72</v>
      </c>
      <c r="G61" s="77">
        <v>72</v>
      </c>
      <c r="H61" s="77">
        <v>57</v>
      </c>
      <c r="I61" s="77">
        <v>48</v>
      </c>
      <c r="J61" s="77">
        <v>57</v>
      </c>
      <c r="K61" s="77">
        <v>53</v>
      </c>
      <c r="L61" s="77">
        <v>63</v>
      </c>
      <c r="M61" s="77">
        <v>48</v>
      </c>
      <c r="N61" s="78">
        <v>71</v>
      </c>
    </row>
    <row r="62" spans="1:14" x14ac:dyDescent="0.3">
      <c r="A62" s="13" t="s">
        <v>1</v>
      </c>
      <c r="B62" s="14" t="s">
        <v>94</v>
      </c>
      <c r="C62" s="77">
        <v>143</v>
      </c>
      <c r="D62" s="77">
        <v>126</v>
      </c>
      <c r="E62" s="77">
        <v>121</v>
      </c>
      <c r="F62" s="77">
        <v>151</v>
      </c>
      <c r="G62" s="77">
        <v>150</v>
      </c>
      <c r="H62" s="77">
        <v>112</v>
      </c>
      <c r="I62" s="77">
        <v>140</v>
      </c>
      <c r="J62" s="77">
        <v>137</v>
      </c>
      <c r="K62" s="77">
        <v>123</v>
      </c>
      <c r="L62" s="77">
        <v>144</v>
      </c>
      <c r="M62" s="77">
        <v>158</v>
      </c>
      <c r="N62" s="78">
        <v>168</v>
      </c>
    </row>
    <row r="63" spans="1:14" x14ac:dyDescent="0.3">
      <c r="A63" s="13" t="s">
        <v>1</v>
      </c>
      <c r="B63" s="14" t="s">
        <v>19</v>
      </c>
      <c r="C63" s="77">
        <v>114</v>
      </c>
      <c r="D63" s="77">
        <v>107</v>
      </c>
      <c r="E63" s="77">
        <v>105</v>
      </c>
      <c r="F63" s="77">
        <v>124</v>
      </c>
      <c r="G63" s="77">
        <v>106</v>
      </c>
      <c r="H63" s="77">
        <v>122</v>
      </c>
      <c r="I63" s="77">
        <v>128</v>
      </c>
      <c r="J63" s="77">
        <v>119</v>
      </c>
      <c r="K63" s="77">
        <v>114</v>
      </c>
      <c r="L63" s="77">
        <v>121</v>
      </c>
      <c r="M63" s="77">
        <v>137</v>
      </c>
      <c r="N63" s="78">
        <v>144</v>
      </c>
    </row>
    <row r="64" spans="1:14" x14ac:dyDescent="0.3">
      <c r="A64" s="13" t="s">
        <v>1</v>
      </c>
      <c r="B64" s="14" t="s">
        <v>20</v>
      </c>
      <c r="C64" s="77">
        <v>155</v>
      </c>
      <c r="D64" s="77">
        <v>166</v>
      </c>
      <c r="E64" s="77">
        <v>149</v>
      </c>
      <c r="F64" s="77">
        <v>143</v>
      </c>
      <c r="G64" s="77">
        <v>171</v>
      </c>
      <c r="H64" s="77">
        <v>172</v>
      </c>
      <c r="I64" s="77">
        <v>160</v>
      </c>
      <c r="J64" s="77">
        <v>155</v>
      </c>
      <c r="K64" s="77">
        <v>170</v>
      </c>
      <c r="L64" s="77">
        <v>159</v>
      </c>
      <c r="M64" s="77">
        <v>186</v>
      </c>
      <c r="N64" s="78">
        <v>194</v>
      </c>
    </row>
    <row r="65" spans="1:14" x14ac:dyDescent="0.3">
      <c r="A65" s="13" t="s">
        <v>1</v>
      </c>
      <c r="B65" s="14" t="s">
        <v>21</v>
      </c>
      <c r="C65" s="77">
        <v>242</v>
      </c>
      <c r="D65" s="77">
        <v>228</v>
      </c>
      <c r="E65" s="77">
        <v>214</v>
      </c>
      <c r="F65" s="77">
        <v>237</v>
      </c>
      <c r="G65" s="77">
        <v>281</v>
      </c>
      <c r="H65" s="77">
        <v>252</v>
      </c>
      <c r="I65" s="77">
        <v>261</v>
      </c>
      <c r="J65" s="77">
        <v>254</v>
      </c>
      <c r="K65" s="77">
        <v>255</v>
      </c>
      <c r="L65" s="77">
        <v>247</v>
      </c>
      <c r="M65" s="77">
        <v>269</v>
      </c>
      <c r="N65" s="78">
        <v>270</v>
      </c>
    </row>
    <row r="66" spans="1:14" x14ac:dyDescent="0.3">
      <c r="A66" s="13" t="s">
        <v>2</v>
      </c>
      <c r="B66" s="14" t="s">
        <v>17</v>
      </c>
      <c r="C66" s="77">
        <v>133</v>
      </c>
      <c r="D66" s="77">
        <v>132</v>
      </c>
      <c r="E66" s="77">
        <v>121</v>
      </c>
      <c r="F66" s="77">
        <v>125</v>
      </c>
      <c r="G66" s="77">
        <v>122</v>
      </c>
      <c r="H66" s="77">
        <v>107</v>
      </c>
      <c r="I66" s="77">
        <v>115</v>
      </c>
      <c r="J66" s="77">
        <v>114</v>
      </c>
      <c r="K66" s="77">
        <v>114</v>
      </c>
      <c r="L66" s="77">
        <v>114</v>
      </c>
      <c r="M66" s="77">
        <v>101</v>
      </c>
      <c r="N66" s="78">
        <v>126</v>
      </c>
    </row>
    <row r="67" spans="1:14" x14ac:dyDescent="0.3">
      <c r="A67" s="13" t="s">
        <v>2</v>
      </c>
      <c r="B67" s="14" t="s">
        <v>94</v>
      </c>
      <c r="C67" s="77">
        <v>253</v>
      </c>
      <c r="D67" s="77">
        <v>238</v>
      </c>
      <c r="E67" s="77">
        <v>253</v>
      </c>
      <c r="F67" s="77">
        <v>259</v>
      </c>
      <c r="G67" s="77">
        <v>260</v>
      </c>
      <c r="H67" s="77">
        <v>229</v>
      </c>
      <c r="I67" s="77">
        <v>254</v>
      </c>
      <c r="J67" s="77">
        <v>240</v>
      </c>
      <c r="K67" s="77">
        <v>243</v>
      </c>
      <c r="L67" s="77">
        <v>225</v>
      </c>
      <c r="M67" s="77">
        <v>250</v>
      </c>
      <c r="N67" s="78">
        <v>262</v>
      </c>
    </row>
    <row r="68" spans="1:14" x14ac:dyDescent="0.3">
      <c r="A68" s="13" t="s">
        <v>2</v>
      </c>
      <c r="B68" s="14" t="s">
        <v>19</v>
      </c>
      <c r="C68" s="77">
        <v>201</v>
      </c>
      <c r="D68" s="77">
        <v>214</v>
      </c>
      <c r="E68" s="77">
        <v>249</v>
      </c>
      <c r="F68" s="77">
        <v>226</v>
      </c>
      <c r="G68" s="77">
        <v>214</v>
      </c>
      <c r="H68" s="77">
        <v>226</v>
      </c>
      <c r="I68" s="77">
        <v>249</v>
      </c>
      <c r="J68" s="77">
        <v>229</v>
      </c>
      <c r="K68" s="77">
        <v>224</v>
      </c>
      <c r="L68" s="77">
        <v>244</v>
      </c>
      <c r="M68" s="77">
        <v>253</v>
      </c>
      <c r="N68" s="78">
        <v>253</v>
      </c>
    </row>
    <row r="69" spans="1:14" x14ac:dyDescent="0.3">
      <c r="A69" s="13" t="s">
        <v>2</v>
      </c>
      <c r="B69" s="14" t="s">
        <v>20</v>
      </c>
      <c r="C69" s="77">
        <v>251</v>
      </c>
      <c r="D69" s="77">
        <v>254</v>
      </c>
      <c r="E69" s="77">
        <v>247</v>
      </c>
      <c r="F69" s="77">
        <v>239</v>
      </c>
      <c r="G69" s="77">
        <v>251</v>
      </c>
      <c r="H69" s="77">
        <v>237</v>
      </c>
      <c r="I69" s="77">
        <v>252</v>
      </c>
      <c r="J69" s="77">
        <v>254</v>
      </c>
      <c r="K69" s="77">
        <v>255</v>
      </c>
      <c r="L69" s="77">
        <v>275</v>
      </c>
      <c r="M69" s="77">
        <v>277</v>
      </c>
      <c r="N69" s="78">
        <v>302</v>
      </c>
    </row>
    <row r="70" spans="1:14" x14ac:dyDescent="0.3">
      <c r="A70" s="13" t="s">
        <v>2</v>
      </c>
      <c r="B70" s="14" t="s">
        <v>21</v>
      </c>
      <c r="C70" s="77">
        <v>142</v>
      </c>
      <c r="D70" s="77">
        <v>186</v>
      </c>
      <c r="E70" s="77">
        <v>165</v>
      </c>
      <c r="F70" s="77">
        <v>189</v>
      </c>
      <c r="G70" s="77">
        <v>207</v>
      </c>
      <c r="H70" s="77">
        <v>212</v>
      </c>
      <c r="I70" s="77">
        <v>207</v>
      </c>
      <c r="J70" s="77">
        <v>211</v>
      </c>
      <c r="K70" s="77">
        <v>219</v>
      </c>
      <c r="L70" s="77">
        <v>220</v>
      </c>
      <c r="M70" s="77">
        <v>222</v>
      </c>
      <c r="N70" s="78">
        <v>215</v>
      </c>
    </row>
    <row r="71" spans="1:14" x14ac:dyDescent="0.3">
      <c r="A71" s="13"/>
      <c r="B71" s="14"/>
      <c r="C71" s="77"/>
      <c r="D71" s="77"/>
      <c r="E71" s="77"/>
      <c r="F71" s="77"/>
      <c r="G71" s="77"/>
      <c r="H71" s="77"/>
      <c r="I71" s="77"/>
      <c r="J71" s="77"/>
      <c r="K71" s="77"/>
      <c r="L71" s="77"/>
      <c r="M71" s="77"/>
      <c r="N71" s="78"/>
    </row>
    <row r="72" spans="1:14" x14ac:dyDescent="0.3">
      <c r="A72" s="19" t="s">
        <v>38</v>
      </c>
      <c r="B72" s="14"/>
      <c r="C72" s="77"/>
      <c r="D72" s="77"/>
      <c r="E72" s="77"/>
      <c r="F72" s="77"/>
      <c r="G72" s="77"/>
      <c r="H72" s="77"/>
      <c r="I72" s="77"/>
      <c r="J72" s="77"/>
      <c r="K72" s="77"/>
      <c r="L72" s="77"/>
      <c r="M72" s="77"/>
      <c r="N72" s="78"/>
    </row>
    <row r="73" spans="1:14" x14ac:dyDescent="0.3">
      <c r="A73" s="13" t="s">
        <v>1</v>
      </c>
      <c r="B73" s="14" t="s">
        <v>17</v>
      </c>
      <c r="C73" s="77">
        <v>93</v>
      </c>
      <c r="D73" s="77">
        <v>91</v>
      </c>
      <c r="E73" s="77">
        <v>88</v>
      </c>
      <c r="F73" s="77">
        <v>88</v>
      </c>
      <c r="G73" s="77">
        <v>92</v>
      </c>
      <c r="H73" s="77">
        <v>91</v>
      </c>
      <c r="I73" s="77">
        <v>81</v>
      </c>
      <c r="J73" s="77">
        <v>63</v>
      </c>
      <c r="K73" s="77">
        <v>68</v>
      </c>
      <c r="L73" s="77">
        <v>84</v>
      </c>
      <c r="M73" s="77">
        <v>59</v>
      </c>
      <c r="N73" s="78">
        <v>91</v>
      </c>
    </row>
    <row r="74" spans="1:14" x14ac:dyDescent="0.3">
      <c r="A74" s="13" t="s">
        <v>1</v>
      </c>
      <c r="B74" s="14" t="s">
        <v>94</v>
      </c>
      <c r="C74" s="77">
        <v>131</v>
      </c>
      <c r="D74" s="77">
        <v>110</v>
      </c>
      <c r="E74" s="77">
        <v>115</v>
      </c>
      <c r="F74" s="77">
        <v>133</v>
      </c>
      <c r="G74" s="77">
        <v>141</v>
      </c>
      <c r="H74" s="77">
        <v>123</v>
      </c>
      <c r="I74" s="77">
        <v>127</v>
      </c>
      <c r="J74" s="77">
        <v>135</v>
      </c>
      <c r="K74" s="77">
        <v>137</v>
      </c>
      <c r="L74" s="77">
        <v>113</v>
      </c>
      <c r="M74" s="77">
        <v>120</v>
      </c>
      <c r="N74" s="78">
        <v>153</v>
      </c>
    </row>
    <row r="75" spans="1:14" x14ac:dyDescent="0.3">
      <c r="A75" s="13" t="s">
        <v>1</v>
      </c>
      <c r="B75" s="14" t="s">
        <v>19</v>
      </c>
      <c r="C75" s="77">
        <v>68</v>
      </c>
      <c r="D75" s="77">
        <v>72</v>
      </c>
      <c r="E75" s="77">
        <v>79</v>
      </c>
      <c r="F75" s="77">
        <v>65</v>
      </c>
      <c r="G75" s="77">
        <v>71</v>
      </c>
      <c r="H75" s="77">
        <v>72</v>
      </c>
      <c r="I75" s="77">
        <v>84</v>
      </c>
      <c r="J75" s="77">
        <v>71</v>
      </c>
      <c r="K75" s="77">
        <v>81</v>
      </c>
      <c r="L75" s="77">
        <v>76</v>
      </c>
      <c r="M75" s="77">
        <v>84</v>
      </c>
      <c r="N75" s="78">
        <v>92</v>
      </c>
    </row>
    <row r="76" spans="1:14" x14ac:dyDescent="0.3">
      <c r="A76" s="13" t="s">
        <v>1</v>
      </c>
      <c r="B76" s="14" t="s">
        <v>20</v>
      </c>
      <c r="C76" s="77">
        <v>61</v>
      </c>
      <c r="D76" s="77">
        <v>78</v>
      </c>
      <c r="E76" s="77">
        <v>57</v>
      </c>
      <c r="F76" s="77">
        <v>96</v>
      </c>
      <c r="G76" s="77">
        <v>90</v>
      </c>
      <c r="H76" s="77">
        <v>89</v>
      </c>
      <c r="I76" s="77">
        <v>82</v>
      </c>
      <c r="J76" s="77">
        <v>78</v>
      </c>
      <c r="K76" s="77">
        <v>76</v>
      </c>
      <c r="L76" s="77">
        <v>67</v>
      </c>
      <c r="M76" s="77">
        <v>96</v>
      </c>
      <c r="N76" s="78">
        <v>99</v>
      </c>
    </row>
    <row r="77" spans="1:14" x14ac:dyDescent="0.3">
      <c r="A77" s="13" t="s">
        <v>1</v>
      </c>
      <c r="B77" s="14" t="s">
        <v>21</v>
      </c>
      <c r="C77" s="77">
        <v>66</v>
      </c>
      <c r="D77" s="77">
        <v>84</v>
      </c>
      <c r="E77" s="77">
        <v>79</v>
      </c>
      <c r="F77" s="77">
        <v>93</v>
      </c>
      <c r="G77" s="77">
        <v>65</v>
      </c>
      <c r="H77" s="77">
        <v>88</v>
      </c>
      <c r="I77" s="77">
        <v>99</v>
      </c>
      <c r="J77" s="77">
        <v>103</v>
      </c>
      <c r="K77" s="77">
        <v>85</v>
      </c>
      <c r="L77" s="77">
        <v>81</v>
      </c>
      <c r="M77" s="77">
        <v>87</v>
      </c>
      <c r="N77" s="78">
        <v>118</v>
      </c>
    </row>
    <row r="78" spans="1:14" x14ac:dyDescent="0.3">
      <c r="A78" s="13" t="s">
        <v>2</v>
      </c>
      <c r="B78" s="14" t="s">
        <v>17</v>
      </c>
      <c r="C78" s="77">
        <v>144</v>
      </c>
      <c r="D78" s="77">
        <v>154</v>
      </c>
      <c r="E78" s="77">
        <v>138</v>
      </c>
      <c r="F78" s="77">
        <v>122</v>
      </c>
      <c r="G78" s="77">
        <v>137</v>
      </c>
      <c r="H78" s="77">
        <v>116</v>
      </c>
      <c r="I78" s="77">
        <v>109</v>
      </c>
      <c r="J78" s="77">
        <v>105</v>
      </c>
      <c r="K78" s="77">
        <v>111</v>
      </c>
      <c r="L78" s="77">
        <v>130</v>
      </c>
      <c r="M78" s="77">
        <v>113</v>
      </c>
      <c r="N78" s="78">
        <v>106</v>
      </c>
    </row>
    <row r="79" spans="1:14" x14ac:dyDescent="0.3">
      <c r="A79" s="13" t="s">
        <v>2</v>
      </c>
      <c r="B79" s="14" t="s">
        <v>94</v>
      </c>
      <c r="C79" s="77">
        <v>183</v>
      </c>
      <c r="D79" s="77">
        <v>219</v>
      </c>
      <c r="E79" s="77">
        <v>208</v>
      </c>
      <c r="F79" s="77">
        <v>195</v>
      </c>
      <c r="G79" s="77">
        <v>201</v>
      </c>
      <c r="H79" s="77">
        <v>199</v>
      </c>
      <c r="I79" s="77">
        <v>184</v>
      </c>
      <c r="J79" s="77">
        <v>200</v>
      </c>
      <c r="K79" s="77">
        <v>200</v>
      </c>
      <c r="L79" s="77">
        <v>159</v>
      </c>
      <c r="M79" s="77">
        <v>196</v>
      </c>
      <c r="N79" s="78">
        <v>195</v>
      </c>
    </row>
    <row r="80" spans="1:14" x14ac:dyDescent="0.3">
      <c r="A80" s="13" t="s">
        <v>2</v>
      </c>
      <c r="B80" s="14" t="s">
        <v>19</v>
      </c>
      <c r="C80" s="77">
        <v>128</v>
      </c>
      <c r="D80" s="77">
        <v>123</v>
      </c>
      <c r="E80" s="77">
        <v>131</v>
      </c>
      <c r="F80" s="77">
        <v>125</v>
      </c>
      <c r="G80" s="77">
        <v>121</v>
      </c>
      <c r="H80" s="77">
        <v>132</v>
      </c>
      <c r="I80" s="77">
        <v>151</v>
      </c>
      <c r="J80" s="77">
        <v>159</v>
      </c>
      <c r="K80" s="77">
        <v>145</v>
      </c>
      <c r="L80" s="77">
        <v>140</v>
      </c>
      <c r="M80" s="77">
        <v>147</v>
      </c>
      <c r="N80" s="78">
        <v>144</v>
      </c>
    </row>
    <row r="81" spans="1:14" x14ac:dyDescent="0.3">
      <c r="A81" s="13" t="s">
        <v>2</v>
      </c>
      <c r="B81" s="14" t="s">
        <v>20</v>
      </c>
      <c r="C81" s="77">
        <v>111</v>
      </c>
      <c r="D81" s="77">
        <v>106</v>
      </c>
      <c r="E81" s="77">
        <v>127</v>
      </c>
      <c r="F81" s="77">
        <v>126</v>
      </c>
      <c r="G81" s="77">
        <v>106</v>
      </c>
      <c r="H81" s="77">
        <v>107</v>
      </c>
      <c r="I81" s="77">
        <v>116</v>
      </c>
      <c r="J81" s="77">
        <v>122</v>
      </c>
      <c r="K81" s="77">
        <v>117</v>
      </c>
      <c r="L81" s="77">
        <v>125</v>
      </c>
      <c r="M81" s="77">
        <v>156</v>
      </c>
      <c r="N81" s="78">
        <v>145</v>
      </c>
    </row>
    <row r="82" spans="1:14" x14ac:dyDescent="0.3">
      <c r="A82" s="13" t="s">
        <v>2</v>
      </c>
      <c r="B82" s="14" t="s">
        <v>21</v>
      </c>
      <c r="C82" s="77">
        <v>75</v>
      </c>
      <c r="D82" s="77">
        <v>88</v>
      </c>
      <c r="E82" s="77">
        <v>64</v>
      </c>
      <c r="F82" s="77">
        <v>55</v>
      </c>
      <c r="G82" s="77">
        <v>65</v>
      </c>
      <c r="H82" s="77">
        <v>83</v>
      </c>
      <c r="I82" s="77">
        <v>63</v>
      </c>
      <c r="J82" s="77">
        <v>71</v>
      </c>
      <c r="K82" s="77">
        <v>73</v>
      </c>
      <c r="L82" s="77">
        <v>66</v>
      </c>
      <c r="M82" s="77">
        <v>82</v>
      </c>
      <c r="N82" s="78">
        <v>89</v>
      </c>
    </row>
    <row r="83" spans="1:14" x14ac:dyDescent="0.3">
      <c r="A83" s="13"/>
      <c r="B83" s="14"/>
      <c r="N83" s="14"/>
    </row>
    <row r="84" spans="1:14" x14ac:dyDescent="0.3">
      <c r="A84" s="19" t="s">
        <v>229</v>
      </c>
      <c r="B84" s="14"/>
      <c r="N84" s="14"/>
    </row>
    <row r="85" spans="1:14" x14ac:dyDescent="0.3">
      <c r="A85" s="13" t="s">
        <v>1</v>
      </c>
      <c r="B85" s="14" t="s">
        <v>17</v>
      </c>
      <c r="C85" s="77">
        <f>C25+C37+C49+C61+C73</f>
        <v>2852</v>
      </c>
      <c r="D85" s="77">
        <f t="shared" ref="D85:N85" si="1">D25+D37+D49+D61+D73</f>
        <v>2741</v>
      </c>
      <c r="E85" s="77">
        <f t="shared" si="1"/>
        <v>2782</v>
      </c>
      <c r="F85" s="77">
        <f t="shared" si="1"/>
        <v>2829</v>
      </c>
      <c r="G85" s="77">
        <f t="shared" si="1"/>
        <v>2824</v>
      </c>
      <c r="H85" s="77">
        <f t="shared" si="1"/>
        <v>2831</v>
      </c>
      <c r="I85" s="77">
        <f t="shared" si="1"/>
        <v>2761</v>
      </c>
      <c r="J85" s="77">
        <f t="shared" si="1"/>
        <v>2640</v>
      </c>
      <c r="K85" s="77">
        <f t="shared" si="1"/>
        <v>2769</v>
      </c>
      <c r="L85" s="77">
        <f t="shared" si="1"/>
        <v>2691</v>
      </c>
      <c r="M85" s="77">
        <f t="shared" si="1"/>
        <v>2726</v>
      </c>
      <c r="N85" s="78">
        <f t="shared" si="1"/>
        <v>2878</v>
      </c>
    </row>
    <row r="86" spans="1:14" x14ac:dyDescent="0.3">
      <c r="A86" s="13" t="s">
        <v>1</v>
      </c>
      <c r="B86" s="14" t="s">
        <v>18</v>
      </c>
      <c r="C86" s="77">
        <f>C26+C38+C50+C62+C74</f>
        <v>7648</v>
      </c>
      <c r="D86" s="77">
        <f t="shared" ref="D86:N86" si="2">D26+D38+D50+D62+D74</f>
        <v>7532</v>
      </c>
      <c r="E86" s="77">
        <f t="shared" si="2"/>
        <v>7745</v>
      </c>
      <c r="F86" s="77">
        <f t="shared" si="2"/>
        <v>7947</v>
      </c>
      <c r="G86" s="77">
        <f t="shared" si="2"/>
        <v>8031</v>
      </c>
      <c r="H86" s="77">
        <f t="shared" si="2"/>
        <v>7963</v>
      </c>
      <c r="I86" s="77">
        <f t="shared" si="2"/>
        <v>8014</v>
      </c>
      <c r="J86" s="77">
        <f t="shared" si="2"/>
        <v>8149</v>
      </c>
      <c r="K86" s="77">
        <f t="shared" si="2"/>
        <v>8141</v>
      </c>
      <c r="L86" s="77">
        <f t="shared" si="2"/>
        <v>7947</v>
      </c>
      <c r="M86" s="77">
        <f t="shared" si="2"/>
        <v>8159</v>
      </c>
      <c r="N86" s="78">
        <f t="shared" si="2"/>
        <v>8757</v>
      </c>
    </row>
    <row r="87" spans="1:14" x14ac:dyDescent="0.3">
      <c r="A87" s="13" t="s">
        <v>1</v>
      </c>
      <c r="B87" s="14" t="s">
        <v>19</v>
      </c>
      <c r="C87" s="77">
        <f>C27+C39+C51+C63+C75</f>
        <v>8466</v>
      </c>
      <c r="D87" s="77">
        <f t="shared" ref="D87:N87" si="3">D27+D39+D51+D63+D75</f>
        <v>8505</v>
      </c>
      <c r="E87" s="77">
        <f t="shared" si="3"/>
        <v>8659</v>
      </c>
      <c r="F87" s="77">
        <f t="shared" si="3"/>
        <v>9269</v>
      </c>
      <c r="G87" s="77">
        <f t="shared" si="3"/>
        <v>9497</v>
      </c>
      <c r="H87" s="77">
        <f t="shared" si="3"/>
        <v>9531</v>
      </c>
      <c r="I87" s="77">
        <f t="shared" si="3"/>
        <v>10008</v>
      </c>
      <c r="J87" s="77">
        <f t="shared" si="3"/>
        <v>9990</v>
      </c>
      <c r="K87" s="77">
        <f t="shared" si="3"/>
        <v>10462</v>
      </c>
      <c r="L87" s="77">
        <f t="shared" si="3"/>
        <v>10139</v>
      </c>
      <c r="M87" s="77">
        <f t="shared" si="3"/>
        <v>10952</v>
      </c>
      <c r="N87" s="78">
        <f t="shared" si="3"/>
        <v>11633</v>
      </c>
    </row>
    <row r="88" spans="1:14" x14ac:dyDescent="0.3">
      <c r="A88" s="13" t="s">
        <v>1</v>
      </c>
      <c r="B88" s="14" t="s">
        <v>20</v>
      </c>
      <c r="C88" s="77">
        <f>C28+C40+C52+C64+C76</f>
        <v>18102</v>
      </c>
      <c r="D88" s="77">
        <f t="shared" ref="D88:N88" si="4">D28+D40+D52+D64+D76</f>
        <v>18147</v>
      </c>
      <c r="E88" s="77">
        <f t="shared" si="4"/>
        <v>17746</v>
      </c>
      <c r="F88" s="77">
        <f t="shared" si="4"/>
        <v>18049</v>
      </c>
      <c r="G88" s="77">
        <f t="shared" si="4"/>
        <v>18408</v>
      </c>
      <c r="H88" s="77">
        <f t="shared" si="4"/>
        <v>18043</v>
      </c>
      <c r="I88" s="77">
        <f t="shared" si="4"/>
        <v>18315</v>
      </c>
      <c r="J88" s="77">
        <f t="shared" si="4"/>
        <v>17904</v>
      </c>
      <c r="K88" s="77">
        <f t="shared" si="4"/>
        <v>18726</v>
      </c>
      <c r="L88" s="77">
        <f t="shared" si="4"/>
        <v>18318</v>
      </c>
      <c r="M88" s="77">
        <f t="shared" si="4"/>
        <v>19702</v>
      </c>
      <c r="N88" s="78">
        <f t="shared" si="4"/>
        <v>22151</v>
      </c>
    </row>
    <row r="89" spans="1:14" x14ac:dyDescent="0.3">
      <c r="A89" s="13" t="s">
        <v>1</v>
      </c>
      <c r="B89" s="14" t="s">
        <v>21</v>
      </c>
      <c r="C89" s="77">
        <f>C29+C41+C53+C65+C77</f>
        <v>34364</v>
      </c>
      <c r="D89" s="77">
        <f t="shared" ref="D89:N89" si="5">D29+D41+D53+D65+D77</f>
        <v>35113</v>
      </c>
      <c r="E89" s="77">
        <f t="shared" si="5"/>
        <v>34937</v>
      </c>
      <c r="F89" s="77">
        <f t="shared" si="5"/>
        <v>37125</v>
      </c>
      <c r="G89" s="77">
        <f t="shared" si="5"/>
        <v>38835</v>
      </c>
      <c r="H89" s="77">
        <f t="shared" si="5"/>
        <v>38304</v>
      </c>
      <c r="I89" s="77">
        <f t="shared" si="5"/>
        <v>39184</v>
      </c>
      <c r="J89" s="77">
        <f t="shared" si="5"/>
        <v>37661</v>
      </c>
      <c r="K89" s="77">
        <f t="shared" si="5"/>
        <v>39560</v>
      </c>
      <c r="L89" s="77">
        <f t="shared" si="5"/>
        <v>37454</v>
      </c>
      <c r="M89" s="77">
        <f t="shared" si="5"/>
        <v>40422</v>
      </c>
      <c r="N89" s="78">
        <f t="shared" si="5"/>
        <v>45422</v>
      </c>
    </row>
    <row r="90" spans="1:14" x14ac:dyDescent="0.3">
      <c r="A90" s="13"/>
      <c r="B90" s="14"/>
      <c r="C90" s="77"/>
      <c r="D90" s="77"/>
      <c r="E90" s="77"/>
      <c r="F90" s="77"/>
      <c r="G90" s="77"/>
      <c r="H90" s="77"/>
      <c r="I90" s="77"/>
      <c r="J90" s="77"/>
      <c r="K90" s="77"/>
      <c r="L90" s="77"/>
      <c r="M90" s="77"/>
      <c r="N90" s="78"/>
    </row>
    <row r="91" spans="1:14" x14ac:dyDescent="0.3">
      <c r="A91" s="13" t="s">
        <v>2</v>
      </c>
      <c r="B91" s="14" t="s">
        <v>17</v>
      </c>
      <c r="C91" s="77">
        <f>C30+C42+C54+C66+C78</f>
        <v>5018</v>
      </c>
      <c r="D91" s="77">
        <f t="shared" ref="D91:N91" si="6">D30+D42+D54+D66+D78</f>
        <v>4888</v>
      </c>
      <c r="E91" s="77">
        <f t="shared" si="6"/>
        <v>4825</v>
      </c>
      <c r="F91" s="77">
        <f t="shared" si="6"/>
        <v>5009</v>
      </c>
      <c r="G91" s="77">
        <f t="shared" si="6"/>
        <v>5199</v>
      </c>
      <c r="H91" s="77">
        <f t="shared" si="6"/>
        <v>5110</v>
      </c>
      <c r="I91" s="77">
        <f t="shared" si="6"/>
        <v>5194</v>
      </c>
      <c r="J91" s="77">
        <f t="shared" si="6"/>
        <v>5019</v>
      </c>
      <c r="K91" s="77">
        <f t="shared" si="6"/>
        <v>5232</v>
      </c>
      <c r="L91" s="77">
        <f t="shared" si="6"/>
        <v>5030</v>
      </c>
      <c r="M91" s="77">
        <f t="shared" si="6"/>
        <v>4966</v>
      </c>
      <c r="N91" s="78">
        <f t="shared" si="6"/>
        <v>5239</v>
      </c>
    </row>
    <row r="92" spans="1:14" x14ac:dyDescent="0.3">
      <c r="A92" s="13" t="s">
        <v>2</v>
      </c>
      <c r="B92" s="14" t="s">
        <v>18</v>
      </c>
      <c r="C92" s="77">
        <f>C31+C43+C55+C67+C79</f>
        <v>12554</v>
      </c>
      <c r="D92" s="77">
        <f t="shared" ref="D92:N92" si="7">D31+D43+D55+D67+D79</f>
        <v>11983</v>
      </c>
      <c r="E92" s="77">
        <f t="shared" si="7"/>
        <v>12248</v>
      </c>
      <c r="F92" s="77">
        <f t="shared" si="7"/>
        <v>12780</v>
      </c>
      <c r="G92" s="77">
        <f t="shared" si="7"/>
        <v>13042</v>
      </c>
      <c r="H92" s="77">
        <f t="shared" si="7"/>
        <v>12842</v>
      </c>
      <c r="I92" s="77">
        <f t="shared" si="7"/>
        <v>12812</v>
      </c>
      <c r="J92" s="77">
        <f t="shared" si="7"/>
        <v>12854</v>
      </c>
      <c r="K92" s="77">
        <f t="shared" si="7"/>
        <v>13363</v>
      </c>
      <c r="L92" s="77">
        <f t="shared" si="7"/>
        <v>12850</v>
      </c>
      <c r="M92" s="77">
        <f t="shared" si="7"/>
        <v>13053</v>
      </c>
      <c r="N92" s="78">
        <f t="shared" si="7"/>
        <v>13947</v>
      </c>
    </row>
    <row r="93" spans="1:14" x14ac:dyDescent="0.3">
      <c r="A93" s="13" t="s">
        <v>2</v>
      </c>
      <c r="B93" s="14" t="s">
        <v>19</v>
      </c>
      <c r="C93" s="77">
        <f>C32+C44+C56+C68+C80</f>
        <v>13463</v>
      </c>
      <c r="D93" s="77">
        <f t="shared" ref="D93:N93" si="8">D32+D44+D56+D68+D80</f>
        <v>13493</v>
      </c>
      <c r="E93" s="77">
        <f t="shared" si="8"/>
        <v>14315</v>
      </c>
      <c r="F93" s="77">
        <f t="shared" si="8"/>
        <v>14474</v>
      </c>
      <c r="G93" s="77">
        <f t="shared" si="8"/>
        <v>14917</v>
      </c>
      <c r="H93" s="77">
        <f t="shared" si="8"/>
        <v>15162</v>
      </c>
      <c r="I93" s="77">
        <f t="shared" si="8"/>
        <v>15622</v>
      </c>
      <c r="J93" s="77">
        <f t="shared" si="8"/>
        <v>15650</v>
      </c>
      <c r="K93" s="77">
        <f t="shared" si="8"/>
        <v>15986</v>
      </c>
      <c r="L93" s="77">
        <f t="shared" si="8"/>
        <v>15853</v>
      </c>
      <c r="M93" s="77">
        <f t="shared" si="8"/>
        <v>16513</v>
      </c>
      <c r="N93" s="78">
        <f t="shared" si="8"/>
        <v>17774</v>
      </c>
    </row>
    <row r="94" spans="1:14" x14ac:dyDescent="0.3">
      <c r="A94" s="13" t="s">
        <v>2</v>
      </c>
      <c r="B94" s="14" t="s">
        <v>20</v>
      </c>
      <c r="C94" s="77">
        <f>C33+C45+C57+C69+C81</f>
        <v>22655</v>
      </c>
      <c r="D94" s="77">
        <f t="shared" ref="D94:N94" si="9">D33+D45+D57+D69+D81</f>
        <v>22094</v>
      </c>
      <c r="E94" s="77">
        <f t="shared" si="9"/>
        <v>21832</v>
      </c>
      <c r="F94" s="77">
        <f t="shared" si="9"/>
        <v>22152</v>
      </c>
      <c r="G94" s="77">
        <f t="shared" si="9"/>
        <v>22493</v>
      </c>
      <c r="H94" s="77">
        <f t="shared" si="9"/>
        <v>22771</v>
      </c>
      <c r="I94" s="77">
        <f t="shared" si="9"/>
        <v>22845</v>
      </c>
      <c r="J94" s="77">
        <f t="shared" si="9"/>
        <v>22667</v>
      </c>
      <c r="K94" s="77">
        <f t="shared" si="9"/>
        <v>23793</v>
      </c>
      <c r="L94" s="77">
        <f t="shared" si="9"/>
        <v>23514</v>
      </c>
      <c r="M94" s="77">
        <f t="shared" si="9"/>
        <v>25296</v>
      </c>
      <c r="N94" s="78">
        <f t="shared" si="9"/>
        <v>29117</v>
      </c>
    </row>
    <row r="95" spans="1:14" x14ac:dyDescent="0.3">
      <c r="A95" s="20" t="s">
        <v>2</v>
      </c>
      <c r="B95" s="18" t="s">
        <v>21</v>
      </c>
      <c r="C95" s="80">
        <f>C34+C46+C58+C70+C82</f>
        <v>21311</v>
      </c>
      <c r="D95" s="80">
        <f t="shared" ref="D95:N95" si="10">D34+D46+D58+D70+D82</f>
        <v>21897</v>
      </c>
      <c r="E95" s="80">
        <f t="shared" si="10"/>
        <v>22419</v>
      </c>
      <c r="F95" s="80">
        <f t="shared" si="10"/>
        <v>23695</v>
      </c>
      <c r="G95" s="80">
        <f t="shared" si="10"/>
        <v>25381</v>
      </c>
      <c r="H95" s="80">
        <f t="shared" si="10"/>
        <v>25980</v>
      </c>
      <c r="I95" s="80">
        <f t="shared" si="10"/>
        <v>26766</v>
      </c>
      <c r="J95" s="80">
        <f t="shared" si="10"/>
        <v>26392</v>
      </c>
      <c r="K95" s="80">
        <f t="shared" si="10"/>
        <v>27882</v>
      </c>
      <c r="L95" s="80">
        <f t="shared" si="10"/>
        <v>26986</v>
      </c>
      <c r="M95" s="80">
        <f t="shared" si="10"/>
        <v>29335</v>
      </c>
      <c r="N95" s="81">
        <f t="shared" si="10"/>
        <v>33480</v>
      </c>
    </row>
    <row r="96" spans="1:14" x14ac:dyDescent="0.3">
      <c r="A96" s="13" t="s">
        <v>301</v>
      </c>
    </row>
    <row r="98" spans="14:14" x14ac:dyDescent="0.3">
      <c r="N98" s="1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R150"/>
  <sheetViews>
    <sheetView topLeftCell="A81" zoomScale="70" zoomScaleNormal="70" workbookViewId="0">
      <selection activeCell="A97" sqref="A97"/>
    </sheetView>
  </sheetViews>
  <sheetFormatPr defaultColWidth="9.109375" defaultRowHeight="14.4" x14ac:dyDescent="0.3"/>
  <cols>
    <col min="2" max="2" width="10.44140625" bestFit="1" customWidth="1"/>
    <col min="3" max="12" width="11.109375" customWidth="1"/>
    <col min="13" max="13" width="11.33203125" customWidth="1"/>
    <col min="14" max="14" width="11.109375" customWidth="1"/>
  </cols>
  <sheetData>
    <row r="1" spans="1:14" x14ac:dyDescent="0.3">
      <c r="C1">
        <v>2</v>
      </c>
      <c r="D1">
        <v>3</v>
      </c>
      <c r="E1">
        <v>4</v>
      </c>
      <c r="F1">
        <v>5</v>
      </c>
      <c r="G1">
        <v>6</v>
      </c>
      <c r="H1">
        <v>7</v>
      </c>
      <c r="I1">
        <v>8</v>
      </c>
      <c r="J1">
        <v>9</v>
      </c>
      <c r="K1">
        <v>10</v>
      </c>
      <c r="L1">
        <v>11</v>
      </c>
      <c r="M1">
        <v>12</v>
      </c>
      <c r="N1">
        <v>13</v>
      </c>
    </row>
    <row r="2" spans="1:14" ht="20.399999999999999" x14ac:dyDescent="0.35">
      <c r="A2" s="44" t="s">
        <v>228</v>
      </c>
    </row>
    <row r="4" spans="1:14" ht="14.25" customHeight="1" x14ac:dyDescent="0.3">
      <c r="A4" s="113" t="s">
        <v>258</v>
      </c>
    </row>
    <row r="5" spans="1:14" s="2" customFormat="1" x14ac:dyDescent="0.3">
      <c r="A5" s="21" t="s">
        <v>4</v>
      </c>
      <c r="B5" s="23" t="s">
        <v>3</v>
      </c>
      <c r="C5" s="21">
        <v>2011</v>
      </c>
      <c r="D5" s="23">
        <v>2012</v>
      </c>
      <c r="E5" s="23">
        <v>2013</v>
      </c>
      <c r="F5" s="23">
        <v>2014</v>
      </c>
      <c r="G5" s="23">
        <v>2015</v>
      </c>
      <c r="H5" s="23">
        <v>2016</v>
      </c>
      <c r="I5" s="23">
        <v>2017</v>
      </c>
      <c r="J5" s="23">
        <v>2018</v>
      </c>
      <c r="K5" s="23">
        <v>2019</v>
      </c>
      <c r="L5" s="23">
        <v>2020</v>
      </c>
      <c r="M5" s="23">
        <v>2021</v>
      </c>
      <c r="N5" s="22">
        <v>2022</v>
      </c>
    </row>
    <row r="6" spans="1:14" x14ac:dyDescent="0.3">
      <c r="A6" s="19" t="s">
        <v>33</v>
      </c>
      <c r="C6" s="13"/>
      <c r="N6" s="14"/>
    </row>
    <row r="7" spans="1:14" x14ac:dyDescent="0.3">
      <c r="A7" s="13" t="s">
        <v>1</v>
      </c>
      <c r="B7" t="s">
        <v>17</v>
      </c>
      <c r="C7" s="79">
        <f>IF(Contents!$Q$5=Contents!$W$4,C85,#REF!)</f>
        <v>1012</v>
      </c>
      <c r="D7" s="76">
        <f>IF(Contents!$Q$5=Contents!$W$4,D85,#REF!)</f>
        <v>899</v>
      </c>
      <c r="E7" s="76">
        <f>IF(Contents!$Q$5=Contents!$W$4,E85,#REF!)</f>
        <v>965</v>
      </c>
      <c r="F7" s="76">
        <f>IF(Contents!$Q$5=Contents!$W$4,F85,#REF!)</f>
        <v>941</v>
      </c>
      <c r="G7" s="76">
        <f>IF(Contents!$Q$5=Contents!$W$4,G85,#REF!)</f>
        <v>1002</v>
      </c>
      <c r="H7" s="76">
        <f>IF(Contents!$Q$5=Contents!$W$4,H85,#REF!)</f>
        <v>1011</v>
      </c>
      <c r="I7" s="76">
        <f>IF(Contents!$Q$5=Contents!$W$4,I85,#REF!)</f>
        <v>931</v>
      </c>
      <c r="J7" s="76">
        <f>IF(Contents!$Q$5=Contents!$W$4,J85,#REF!)</f>
        <v>911</v>
      </c>
      <c r="K7" s="76">
        <f>IF(Contents!$Q$5=Contents!$W$4,K85,#REF!)</f>
        <v>917</v>
      </c>
      <c r="L7" s="76">
        <f>IF(Contents!$Q$5=Contents!$W$4,L85,#REF!)</f>
        <v>894</v>
      </c>
      <c r="M7" s="76">
        <f>IF(Contents!$Q$5=Contents!$W$4,M85,#REF!)</f>
        <v>877</v>
      </c>
      <c r="N7" s="78">
        <f>IF(Contents!$Q$5=Contents!$W$4,N85,#REF!)</f>
        <v>945</v>
      </c>
    </row>
    <row r="8" spans="1:14" x14ac:dyDescent="0.3">
      <c r="A8" s="13" t="s">
        <v>1</v>
      </c>
      <c r="B8" t="s">
        <v>18</v>
      </c>
      <c r="C8" s="79">
        <f>IF(Contents!$Q$5=Contents!$W$4,C86,#REF!)</f>
        <v>5970</v>
      </c>
      <c r="D8" s="76">
        <f>IF(Contents!$Q$5=Contents!$W$4,D86,#REF!)</f>
        <v>5798</v>
      </c>
      <c r="E8" s="76">
        <f>IF(Contents!$Q$5=Contents!$W$4,E86,#REF!)</f>
        <v>5867</v>
      </c>
      <c r="F8" s="76">
        <f>IF(Contents!$Q$5=Contents!$W$4,F86,#REF!)</f>
        <v>6037</v>
      </c>
      <c r="G8" s="76">
        <f>IF(Contents!$Q$5=Contents!$W$4,G86,#REF!)</f>
        <v>6081</v>
      </c>
      <c r="H8" s="76">
        <f>IF(Contents!$Q$5=Contents!$W$4,H86,#REF!)</f>
        <v>5964</v>
      </c>
      <c r="I8" s="76">
        <f>IF(Contents!$Q$5=Contents!$W$4,I86,#REF!)</f>
        <v>5893</v>
      </c>
      <c r="J8" s="76">
        <f>IF(Contents!$Q$5=Contents!$W$4,J86,#REF!)</f>
        <v>6179</v>
      </c>
      <c r="K8" s="76">
        <f>IF(Contents!$Q$5=Contents!$W$4,K86,#REF!)</f>
        <v>6073</v>
      </c>
      <c r="L8" s="76">
        <f>IF(Contents!$Q$5=Contents!$W$4,L86,#REF!)</f>
        <v>6004</v>
      </c>
      <c r="M8" s="76">
        <f>IF(Contents!$Q$5=Contents!$W$4,M86,#REF!)</f>
        <v>5956</v>
      </c>
      <c r="N8" s="78">
        <f>IF(Contents!$Q$5=Contents!$W$4,N86,#REF!)</f>
        <v>6204</v>
      </c>
    </row>
    <row r="9" spans="1:14" x14ac:dyDescent="0.3">
      <c r="A9" s="13" t="s">
        <v>1</v>
      </c>
      <c r="B9" t="s">
        <v>19</v>
      </c>
      <c r="C9" s="79">
        <f>IF(Contents!$Q$5=Contents!$W$4,C87,#REF!)</f>
        <v>6747</v>
      </c>
      <c r="D9" s="76">
        <f>IF(Contents!$Q$5=Contents!$W$4,D87,#REF!)</f>
        <v>6846</v>
      </c>
      <c r="E9" s="76">
        <f>IF(Contents!$Q$5=Contents!$W$4,E87,#REF!)</f>
        <v>6941</v>
      </c>
      <c r="F9" s="76">
        <f>IF(Contents!$Q$5=Contents!$W$4,F87,#REF!)</f>
        <v>7341</v>
      </c>
      <c r="G9" s="76">
        <f>IF(Contents!$Q$5=Contents!$W$4,G87,#REF!)</f>
        <v>7661</v>
      </c>
      <c r="H9" s="76">
        <f>IF(Contents!$Q$5=Contents!$W$4,H87,#REF!)</f>
        <v>7532</v>
      </c>
      <c r="I9" s="76">
        <f>IF(Contents!$Q$5=Contents!$W$4,I87,#REF!)</f>
        <v>7902</v>
      </c>
      <c r="J9" s="76">
        <f>IF(Contents!$Q$5=Contents!$W$4,J87,#REF!)</f>
        <v>7951</v>
      </c>
      <c r="K9" s="76">
        <f>IF(Contents!$Q$5=Contents!$W$4,K87,#REF!)</f>
        <v>8309</v>
      </c>
      <c r="L9" s="76">
        <f>IF(Contents!$Q$5=Contents!$W$4,L87,#REF!)</f>
        <v>8045</v>
      </c>
      <c r="M9" s="76">
        <f>IF(Contents!$Q$5=Contents!$W$4,M87,#REF!)</f>
        <v>8518</v>
      </c>
      <c r="N9" s="78">
        <f>IF(Contents!$Q$5=Contents!$W$4,N87,#REF!)</f>
        <v>8672</v>
      </c>
    </row>
    <row r="10" spans="1:14" x14ac:dyDescent="0.3">
      <c r="A10" s="13" t="s">
        <v>1</v>
      </c>
      <c r="B10" t="s">
        <v>20</v>
      </c>
      <c r="C10" s="79">
        <f>IF(Contents!$Q$5=Contents!$W$4,C88,#REF!)</f>
        <v>13954</v>
      </c>
      <c r="D10" s="76">
        <f>IF(Contents!$Q$5=Contents!$W$4,D88,#REF!)</f>
        <v>13723</v>
      </c>
      <c r="E10" s="76">
        <f>IF(Contents!$Q$5=Contents!$W$4,E88,#REF!)</f>
        <v>13632</v>
      </c>
      <c r="F10" s="76">
        <f>IF(Contents!$Q$5=Contents!$W$4,F88,#REF!)</f>
        <v>13734</v>
      </c>
      <c r="G10" s="76">
        <f>IF(Contents!$Q$5=Contents!$W$4,G88,#REF!)</f>
        <v>13938</v>
      </c>
      <c r="H10" s="76">
        <f>IF(Contents!$Q$5=Contents!$W$4,H88,#REF!)</f>
        <v>13748</v>
      </c>
      <c r="I10" s="76">
        <f>IF(Contents!$Q$5=Contents!$W$4,I88,#REF!)</f>
        <v>13851</v>
      </c>
      <c r="J10" s="76">
        <f>IF(Contents!$Q$5=Contents!$W$4,J88,#REF!)</f>
        <v>13736</v>
      </c>
      <c r="K10" s="76">
        <f>IF(Contents!$Q$5=Contents!$W$4,K88,#REF!)</f>
        <v>14086</v>
      </c>
      <c r="L10" s="76">
        <f>IF(Contents!$Q$5=Contents!$W$4,L88,#REF!)</f>
        <v>13786</v>
      </c>
      <c r="M10" s="76">
        <f>IF(Contents!$Q$5=Contents!$W$4,M88,#REF!)</f>
        <v>14797</v>
      </c>
      <c r="N10" s="78">
        <f>IF(Contents!$Q$5=Contents!$W$4,N88,#REF!)</f>
        <v>15794</v>
      </c>
    </row>
    <row r="11" spans="1:14" x14ac:dyDescent="0.3">
      <c r="A11" s="13" t="s">
        <v>1</v>
      </c>
      <c r="B11" t="s">
        <v>21</v>
      </c>
      <c r="C11" s="79">
        <f>IF(Contents!$Q$5=Contents!$W$4,C89,#REF!)</f>
        <v>25591</v>
      </c>
      <c r="D11" s="76">
        <f>IF(Contents!$Q$5=Contents!$W$4,D89,#REF!)</f>
        <v>25810</v>
      </c>
      <c r="E11" s="76">
        <f>IF(Contents!$Q$5=Contents!$W$4,E89,#REF!)</f>
        <v>26272</v>
      </c>
      <c r="F11" s="76">
        <f>IF(Contents!$Q$5=Contents!$W$4,F89,#REF!)</f>
        <v>27717</v>
      </c>
      <c r="G11" s="76">
        <f>IF(Contents!$Q$5=Contents!$W$4,G89,#REF!)</f>
        <v>28669</v>
      </c>
      <c r="H11" s="76">
        <f>IF(Contents!$Q$5=Contents!$W$4,H89,#REF!)</f>
        <v>28198</v>
      </c>
      <c r="I11" s="76">
        <f>IF(Contents!$Q$5=Contents!$W$4,I89,#REF!)</f>
        <v>28505</v>
      </c>
      <c r="J11" s="76">
        <f>IF(Contents!$Q$5=Contents!$W$4,J89,#REF!)</f>
        <v>27705</v>
      </c>
      <c r="K11" s="76">
        <f>IF(Contents!$Q$5=Contents!$W$4,K89,#REF!)</f>
        <v>28604</v>
      </c>
      <c r="L11" s="76">
        <f>IF(Contents!$Q$5=Contents!$W$4,L89,#REF!)</f>
        <v>27190</v>
      </c>
      <c r="M11" s="76">
        <f>IF(Contents!$Q$5=Contents!$W$4,M89,#REF!)</f>
        <v>29106</v>
      </c>
      <c r="N11" s="78">
        <f>IF(Contents!$Q$5=Contents!$W$4,N89,#REF!)</f>
        <v>30496</v>
      </c>
    </row>
    <row r="12" spans="1:14" x14ac:dyDescent="0.3">
      <c r="A12" s="13"/>
      <c r="C12" s="79"/>
      <c r="D12" s="76"/>
      <c r="E12" s="76"/>
      <c r="F12" s="76"/>
      <c r="G12" s="76"/>
      <c r="H12" s="76"/>
      <c r="I12" s="76"/>
      <c r="J12" s="76"/>
      <c r="K12" s="76"/>
      <c r="L12" s="76"/>
      <c r="M12" s="76"/>
      <c r="N12" s="78"/>
    </row>
    <row r="13" spans="1:14" x14ac:dyDescent="0.3">
      <c r="A13" s="13" t="s">
        <v>2</v>
      </c>
      <c r="B13" t="s">
        <v>17</v>
      </c>
      <c r="C13" s="79">
        <f>IF(Contents!$Q$5=Contents!$W$4,C91,#REF!)</f>
        <v>1258</v>
      </c>
      <c r="D13" s="76">
        <f>IF(Contents!$Q$5=Contents!$W$4,D91,#REF!)</f>
        <v>1192</v>
      </c>
      <c r="E13" s="76">
        <f>IF(Contents!$Q$5=Contents!$W$4,E91,#REF!)</f>
        <v>1203</v>
      </c>
      <c r="F13" s="76">
        <f>IF(Contents!$Q$5=Contents!$W$4,F91,#REF!)</f>
        <v>1210</v>
      </c>
      <c r="G13" s="76">
        <f>IF(Contents!$Q$5=Contents!$W$4,G91,#REF!)</f>
        <v>1255</v>
      </c>
      <c r="H13" s="76">
        <f>IF(Contents!$Q$5=Contents!$W$4,H91,#REF!)</f>
        <v>1158</v>
      </c>
      <c r="I13" s="76">
        <f>IF(Contents!$Q$5=Contents!$W$4,I91,#REF!)</f>
        <v>1122</v>
      </c>
      <c r="J13" s="76">
        <f>IF(Contents!$Q$5=Contents!$W$4,J91,#REF!)</f>
        <v>1108</v>
      </c>
      <c r="K13" s="76">
        <f>IF(Contents!$Q$5=Contents!$W$4,K91,#REF!)</f>
        <v>1188</v>
      </c>
      <c r="L13" s="76">
        <f>IF(Contents!$Q$5=Contents!$W$4,L91,#REF!)</f>
        <v>1097</v>
      </c>
      <c r="M13" s="76">
        <f>IF(Contents!$Q$5=Contents!$W$4,M91,#REF!)</f>
        <v>1156</v>
      </c>
      <c r="N13" s="78">
        <f>IF(Contents!$Q$5=Contents!$W$4,N91,#REF!)</f>
        <v>1216</v>
      </c>
    </row>
    <row r="14" spans="1:14" x14ac:dyDescent="0.3">
      <c r="A14" s="13" t="s">
        <v>2</v>
      </c>
      <c r="B14" t="s">
        <v>18</v>
      </c>
      <c r="C14" s="79">
        <f>IF(Contents!$Q$5=Contents!$W$4,C92,#REF!)</f>
        <v>9241</v>
      </c>
      <c r="D14" s="76">
        <f>IF(Contents!$Q$5=Contents!$W$4,D92,#REF!)</f>
        <v>8749</v>
      </c>
      <c r="E14" s="76">
        <f>IF(Contents!$Q$5=Contents!$W$4,E92,#REF!)</f>
        <v>8890</v>
      </c>
      <c r="F14" s="76">
        <f>IF(Contents!$Q$5=Contents!$W$4,F92,#REF!)</f>
        <v>9023</v>
      </c>
      <c r="G14" s="76">
        <f>IF(Contents!$Q$5=Contents!$W$4,G92,#REF!)</f>
        <v>9153</v>
      </c>
      <c r="H14" s="76">
        <f>IF(Contents!$Q$5=Contents!$W$4,H92,#REF!)</f>
        <v>9080</v>
      </c>
      <c r="I14" s="76">
        <f>IF(Contents!$Q$5=Contents!$W$4,I92,#REF!)</f>
        <v>8955</v>
      </c>
      <c r="J14" s="76">
        <f>IF(Contents!$Q$5=Contents!$W$4,J92,#REF!)</f>
        <v>8946</v>
      </c>
      <c r="K14" s="76">
        <f>IF(Contents!$Q$5=Contents!$W$4,K92,#REF!)</f>
        <v>9226</v>
      </c>
      <c r="L14" s="76">
        <f>IF(Contents!$Q$5=Contents!$W$4,L92,#REF!)</f>
        <v>8838</v>
      </c>
      <c r="M14" s="76">
        <f>IF(Contents!$Q$5=Contents!$W$4,M92,#REF!)</f>
        <v>8801</v>
      </c>
      <c r="N14" s="78">
        <f>IF(Contents!$Q$5=Contents!$W$4,N92,#REF!)</f>
        <v>9237</v>
      </c>
    </row>
    <row r="15" spans="1:14" x14ac:dyDescent="0.3">
      <c r="A15" s="13" t="s">
        <v>2</v>
      </c>
      <c r="B15" t="s">
        <v>19</v>
      </c>
      <c r="C15" s="79">
        <f>IF(Contents!$Q$5=Contents!$W$4,C93,#REF!)</f>
        <v>10821</v>
      </c>
      <c r="D15" s="76">
        <f>IF(Contents!$Q$5=Contents!$W$4,D93,#REF!)</f>
        <v>10788</v>
      </c>
      <c r="E15" s="76">
        <f>IF(Contents!$Q$5=Contents!$W$4,E93,#REF!)</f>
        <v>11478</v>
      </c>
      <c r="F15" s="76">
        <f>IF(Contents!$Q$5=Contents!$W$4,F93,#REF!)</f>
        <v>11464</v>
      </c>
      <c r="G15" s="76">
        <f>IF(Contents!$Q$5=Contents!$W$4,G93,#REF!)</f>
        <v>11837</v>
      </c>
      <c r="H15" s="76">
        <f>IF(Contents!$Q$5=Contents!$W$4,H93,#REF!)</f>
        <v>12041</v>
      </c>
      <c r="I15" s="76">
        <f>IF(Contents!$Q$5=Contents!$W$4,I93,#REF!)</f>
        <v>12259</v>
      </c>
      <c r="J15" s="76">
        <f>IF(Contents!$Q$5=Contents!$W$4,J93,#REF!)</f>
        <v>12458</v>
      </c>
      <c r="K15" s="76">
        <f>IF(Contents!$Q$5=Contents!$W$4,K93,#REF!)</f>
        <v>12593</v>
      </c>
      <c r="L15" s="76">
        <f>IF(Contents!$Q$5=Contents!$W$4,L93,#REF!)</f>
        <v>12301</v>
      </c>
      <c r="M15" s="76">
        <f>IF(Contents!$Q$5=Contents!$W$4,M93,#REF!)</f>
        <v>12675</v>
      </c>
      <c r="N15" s="78">
        <f>IF(Contents!$Q$5=Contents!$W$4,N93,#REF!)</f>
        <v>12853</v>
      </c>
    </row>
    <row r="16" spans="1:14" x14ac:dyDescent="0.3">
      <c r="A16" s="13" t="s">
        <v>2</v>
      </c>
      <c r="B16" t="s">
        <v>20</v>
      </c>
      <c r="C16" s="79">
        <f>IF(Contents!$Q$5=Contents!$W$4,C94,#REF!)</f>
        <v>17631</v>
      </c>
      <c r="D16" s="76">
        <f>IF(Contents!$Q$5=Contents!$W$4,D94,#REF!)</f>
        <v>17099</v>
      </c>
      <c r="E16" s="76">
        <f>IF(Contents!$Q$5=Contents!$W$4,E94,#REF!)</f>
        <v>17002</v>
      </c>
      <c r="F16" s="76">
        <f>IF(Contents!$Q$5=Contents!$W$4,F94,#REF!)</f>
        <v>17347</v>
      </c>
      <c r="G16" s="76">
        <f>IF(Contents!$Q$5=Contents!$W$4,G94,#REF!)</f>
        <v>17377</v>
      </c>
      <c r="H16" s="76">
        <f>IF(Contents!$Q$5=Contents!$W$4,H94,#REF!)</f>
        <v>17602</v>
      </c>
      <c r="I16" s="76">
        <f>IF(Contents!$Q$5=Contents!$W$4,I94,#REF!)</f>
        <v>17628</v>
      </c>
      <c r="J16" s="76">
        <f>IF(Contents!$Q$5=Contents!$W$4,J94,#REF!)</f>
        <v>17622</v>
      </c>
      <c r="K16" s="76">
        <f>IF(Contents!$Q$5=Contents!$W$4,K94,#REF!)</f>
        <v>18306</v>
      </c>
      <c r="L16" s="76">
        <f>IF(Contents!$Q$5=Contents!$W$4,L94,#REF!)</f>
        <v>17931</v>
      </c>
      <c r="M16" s="76">
        <f>IF(Contents!$Q$5=Contents!$W$4,M94,#REF!)</f>
        <v>18892</v>
      </c>
      <c r="N16" s="78">
        <f>IF(Contents!$Q$5=Contents!$W$4,N94,#REF!)</f>
        <v>20580</v>
      </c>
    </row>
    <row r="17" spans="1:18" x14ac:dyDescent="0.3">
      <c r="A17" s="20" t="s">
        <v>2</v>
      </c>
      <c r="B17" s="17" t="s">
        <v>21</v>
      </c>
      <c r="C17" s="84">
        <f>IF(Contents!$Q$5=Contents!$W$4,C95,#REF!)</f>
        <v>15917</v>
      </c>
      <c r="D17" s="80">
        <f>IF(Contents!$Q$5=Contents!$W$4,D95,#REF!)</f>
        <v>16193</v>
      </c>
      <c r="E17" s="80">
        <f>IF(Contents!$Q$5=Contents!$W$4,E95,#REF!)</f>
        <v>16939</v>
      </c>
      <c r="F17" s="80">
        <f>IF(Contents!$Q$5=Contents!$W$4,F95,#REF!)</f>
        <v>17668</v>
      </c>
      <c r="G17" s="80">
        <f>IF(Contents!$Q$5=Contents!$W$4,G95,#REF!)</f>
        <v>19003</v>
      </c>
      <c r="H17" s="80">
        <f>IF(Contents!$Q$5=Contents!$W$4,H95,#REF!)</f>
        <v>19328</v>
      </c>
      <c r="I17" s="80">
        <f>IF(Contents!$Q$5=Contents!$W$4,I95,#REF!)</f>
        <v>19735</v>
      </c>
      <c r="J17" s="80">
        <f>IF(Contents!$Q$5=Contents!$W$4,J95,#REF!)</f>
        <v>19392</v>
      </c>
      <c r="K17" s="80">
        <f>IF(Contents!$Q$5=Contents!$W$4,K95,#REF!)</f>
        <v>20208</v>
      </c>
      <c r="L17" s="80">
        <f>IF(Contents!$Q$5=Contents!$W$4,L95,#REF!)</f>
        <v>19512</v>
      </c>
      <c r="M17" s="80">
        <f>IF(Contents!$Q$5=Contents!$W$4,M95,#REF!)</f>
        <v>21189</v>
      </c>
      <c r="N17" s="81">
        <f>IF(Contents!$Q$5=Contents!$W$4,N95,#REF!)</f>
        <v>22145</v>
      </c>
    </row>
    <row r="18" spans="1:18" x14ac:dyDescent="0.3">
      <c r="A18" s="13" t="s">
        <v>302</v>
      </c>
      <c r="N18" s="5"/>
      <c r="O18" s="53"/>
    </row>
    <row r="19" spans="1:18" x14ac:dyDescent="0.3">
      <c r="N19" s="5"/>
    </row>
    <row r="20" spans="1:18" x14ac:dyDescent="0.3">
      <c r="N20" s="5"/>
    </row>
    <row r="21" spans="1:18" x14ac:dyDescent="0.3">
      <c r="A21" s="113" t="s">
        <v>259</v>
      </c>
    </row>
    <row r="22" spans="1:18" x14ac:dyDescent="0.3">
      <c r="A22" s="21" t="s">
        <v>4</v>
      </c>
      <c r="B22" s="23" t="s">
        <v>3</v>
      </c>
      <c r="C22" s="21">
        <v>2011</v>
      </c>
      <c r="D22" s="23">
        <v>2012</v>
      </c>
      <c r="E22" s="23">
        <v>2013</v>
      </c>
      <c r="F22" s="23">
        <v>2014</v>
      </c>
      <c r="G22" s="23">
        <v>2015</v>
      </c>
      <c r="H22" s="23">
        <v>2016</v>
      </c>
      <c r="I22" s="23">
        <v>2017</v>
      </c>
      <c r="J22" s="23">
        <v>2018</v>
      </c>
      <c r="K22" s="23">
        <v>2019</v>
      </c>
      <c r="L22" s="23">
        <v>2020</v>
      </c>
      <c r="M22" s="23">
        <v>2021</v>
      </c>
      <c r="N22" s="22">
        <v>2022</v>
      </c>
    </row>
    <row r="23" spans="1:18" x14ac:dyDescent="0.3">
      <c r="A23" s="2" t="s">
        <v>34</v>
      </c>
      <c r="B23" s="14"/>
      <c r="N23" s="14"/>
      <c r="R23" t="e">
        <f>#REF!</f>
        <v>#REF!</v>
      </c>
    </row>
    <row r="24" spans="1:18" x14ac:dyDescent="0.3">
      <c r="A24" s="19" t="s">
        <v>39</v>
      </c>
      <c r="C24" s="13"/>
      <c r="N24" s="14"/>
      <c r="R24" t="e">
        <f>#REF!</f>
        <v>#REF!</v>
      </c>
    </row>
    <row r="25" spans="1:18" x14ac:dyDescent="0.3">
      <c r="A25" s="13" t="s">
        <v>1</v>
      </c>
      <c r="B25" t="s">
        <v>17</v>
      </c>
      <c r="C25" s="79">
        <v>661</v>
      </c>
      <c r="D25" s="77">
        <v>621</v>
      </c>
      <c r="E25" s="77">
        <v>645</v>
      </c>
      <c r="F25" s="77">
        <v>650</v>
      </c>
      <c r="G25" s="77">
        <v>669</v>
      </c>
      <c r="H25" s="77">
        <v>655</v>
      </c>
      <c r="I25" s="77">
        <v>654</v>
      </c>
      <c r="J25" s="77">
        <v>620</v>
      </c>
      <c r="K25" s="77">
        <v>659</v>
      </c>
      <c r="L25" s="77">
        <v>612</v>
      </c>
      <c r="M25" s="77">
        <v>641</v>
      </c>
      <c r="N25" s="78">
        <v>650</v>
      </c>
      <c r="R25" t="e">
        <f>#REF!</f>
        <v>#REF!</v>
      </c>
    </row>
    <row r="26" spans="1:18" x14ac:dyDescent="0.3">
      <c r="A26" s="13" t="s">
        <v>1</v>
      </c>
      <c r="B26" t="s">
        <v>94</v>
      </c>
      <c r="C26" s="79">
        <v>3839</v>
      </c>
      <c r="D26" s="77">
        <v>3715</v>
      </c>
      <c r="E26" s="77">
        <v>3847</v>
      </c>
      <c r="F26" s="77">
        <v>3811</v>
      </c>
      <c r="G26" s="77">
        <v>3857</v>
      </c>
      <c r="H26" s="77">
        <v>3834</v>
      </c>
      <c r="I26" s="77">
        <v>3742</v>
      </c>
      <c r="J26" s="77">
        <v>3932</v>
      </c>
      <c r="K26" s="77">
        <v>3873</v>
      </c>
      <c r="L26" s="77">
        <v>3846</v>
      </c>
      <c r="M26" s="77">
        <v>3773</v>
      </c>
      <c r="N26" s="78">
        <v>3888</v>
      </c>
      <c r="R26" t="e">
        <f>#REF!</f>
        <v>#REF!</v>
      </c>
    </row>
    <row r="27" spans="1:18" x14ac:dyDescent="0.3">
      <c r="A27" s="13" t="s">
        <v>1</v>
      </c>
      <c r="B27" t="s">
        <v>19</v>
      </c>
      <c r="C27" s="79">
        <v>4322</v>
      </c>
      <c r="D27" s="77">
        <v>4353</v>
      </c>
      <c r="E27" s="77">
        <v>4445</v>
      </c>
      <c r="F27" s="77">
        <v>4696</v>
      </c>
      <c r="G27" s="77">
        <v>4849</v>
      </c>
      <c r="H27" s="77">
        <v>4713</v>
      </c>
      <c r="I27" s="77">
        <v>5087</v>
      </c>
      <c r="J27" s="77">
        <v>5057</v>
      </c>
      <c r="K27" s="77">
        <v>5334</v>
      </c>
      <c r="L27" s="77">
        <v>5122</v>
      </c>
      <c r="M27" s="77">
        <v>5316</v>
      </c>
      <c r="N27" s="78">
        <v>5452</v>
      </c>
      <c r="R27" t="e">
        <f>#REF!</f>
        <v>#REF!</v>
      </c>
    </row>
    <row r="28" spans="1:18" x14ac:dyDescent="0.3">
      <c r="A28" s="13" t="s">
        <v>1</v>
      </c>
      <c r="B28" t="s">
        <v>20</v>
      </c>
      <c r="C28" s="79">
        <v>9308</v>
      </c>
      <c r="D28" s="77">
        <v>9140</v>
      </c>
      <c r="E28" s="77">
        <v>9156</v>
      </c>
      <c r="F28" s="77">
        <v>9180</v>
      </c>
      <c r="G28" s="77">
        <v>9184</v>
      </c>
      <c r="H28" s="77">
        <v>9074</v>
      </c>
      <c r="I28" s="77">
        <v>9082</v>
      </c>
      <c r="J28" s="77">
        <v>8999</v>
      </c>
      <c r="K28" s="77">
        <v>9273</v>
      </c>
      <c r="L28" s="77">
        <v>9026</v>
      </c>
      <c r="M28" s="77">
        <v>9615</v>
      </c>
      <c r="N28" s="78">
        <v>10396</v>
      </c>
      <c r="R28" t="e">
        <f>#REF!</f>
        <v>#REF!</v>
      </c>
    </row>
    <row r="29" spans="1:18" x14ac:dyDescent="0.3">
      <c r="A29" s="13" t="s">
        <v>1</v>
      </c>
      <c r="B29" t="s">
        <v>21</v>
      </c>
      <c r="C29" s="79">
        <v>17679</v>
      </c>
      <c r="D29" s="77">
        <v>17842</v>
      </c>
      <c r="E29" s="77">
        <v>18129</v>
      </c>
      <c r="F29" s="77">
        <v>19357</v>
      </c>
      <c r="G29" s="77">
        <v>19905</v>
      </c>
      <c r="H29" s="77">
        <v>19546</v>
      </c>
      <c r="I29" s="77">
        <v>19784</v>
      </c>
      <c r="J29" s="77">
        <v>19092</v>
      </c>
      <c r="K29" s="77">
        <v>19727</v>
      </c>
      <c r="L29" s="77">
        <v>18760</v>
      </c>
      <c r="M29" s="77">
        <v>20112</v>
      </c>
      <c r="N29" s="78">
        <v>21036</v>
      </c>
      <c r="R29" t="e">
        <f>#REF!</f>
        <v>#REF!</v>
      </c>
    </row>
    <row r="30" spans="1:18" x14ac:dyDescent="0.3">
      <c r="A30" s="13" t="s">
        <v>2</v>
      </c>
      <c r="B30" t="s">
        <v>17</v>
      </c>
      <c r="C30" s="79">
        <v>849</v>
      </c>
      <c r="D30" s="77">
        <v>782</v>
      </c>
      <c r="E30" s="77">
        <v>827</v>
      </c>
      <c r="F30" s="77">
        <v>822</v>
      </c>
      <c r="G30" s="77">
        <v>848</v>
      </c>
      <c r="H30" s="77">
        <v>806</v>
      </c>
      <c r="I30" s="77">
        <v>775</v>
      </c>
      <c r="J30" s="77">
        <v>772</v>
      </c>
      <c r="K30" s="77">
        <v>818</v>
      </c>
      <c r="L30" s="77">
        <v>738</v>
      </c>
      <c r="M30" s="77">
        <v>769</v>
      </c>
      <c r="N30" s="78">
        <v>853</v>
      </c>
    </row>
    <row r="31" spans="1:18" x14ac:dyDescent="0.3">
      <c r="A31" s="13" t="s">
        <v>2</v>
      </c>
      <c r="B31" t="s">
        <v>94</v>
      </c>
      <c r="C31" s="79">
        <v>5826</v>
      </c>
      <c r="D31" s="77">
        <v>5471</v>
      </c>
      <c r="E31" s="77">
        <v>5567</v>
      </c>
      <c r="F31" s="77">
        <v>5608</v>
      </c>
      <c r="G31" s="77">
        <v>5699</v>
      </c>
      <c r="H31" s="77">
        <v>5560</v>
      </c>
      <c r="I31" s="77">
        <v>5530</v>
      </c>
      <c r="J31" s="77">
        <v>5551</v>
      </c>
      <c r="K31" s="77">
        <v>5721</v>
      </c>
      <c r="L31" s="77">
        <v>5568</v>
      </c>
      <c r="M31" s="77">
        <v>5478</v>
      </c>
      <c r="N31" s="78">
        <v>5725</v>
      </c>
    </row>
    <row r="32" spans="1:18" x14ac:dyDescent="0.3">
      <c r="A32" s="13" t="s">
        <v>2</v>
      </c>
      <c r="B32" t="s">
        <v>19</v>
      </c>
      <c r="C32" s="79">
        <v>6664</v>
      </c>
      <c r="D32" s="77">
        <v>6570</v>
      </c>
      <c r="E32" s="77">
        <v>7024</v>
      </c>
      <c r="F32" s="77">
        <v>7094</v>
      </c>
      <c r="G32" s="77">
        <v>7259</v>
      </c>
      <c r="H32" s="77">
        <v>7346</v>
      </c>
      <c r="I32" s="77">
        <v>7544</v>
      </c>
      <c r="J32" s="77">
        <v>7554</v>
      </c>
      <c r="K32" s="77">
        <v>7665</v>
      </c>
      <c r="L32" s="77">
        <v>7372</v>
      </c>
      <c r="M32" s="77">
        <v>7700</v>
      </c>
      <c r="N32" s="78">
        <v>7733</v>
      </c>
    </row>
    <row r="33" spans="1:14" x14ac:dyDescent="0.3">
      <c r="A33" s="13" t="s">
        <v>2</v>
      </c>
      <c r="B33" t="s">
        <v>20</v>
      </c>
      <c r="C33" s="79">
        <v>11322</v>
      </c>
      <c r="D33" s="77">
        <v>10993</v>
      </c>
      <c r="E33" s="77">
        <v>10828</v>
      </c>
      <c r="F33" s="77">
        <v>11148</v>
      </c>
      <c r="G33" s="77">
        <v>10996</v>
      </c>
      <c r="H33" s="77">
        <v>11082</v>
      </c>
      <c r="I33" s="77">
        <v>11243</v>
      </c>
      <c r="J33" s="77">
        <v>10994</v>
      </c>
      <c r="K33" s="77">
        <v>11579</v>
      </c>
      <c r="L33" s="77">
        <v>11302</v>
      </c>
      <c r="M33" s="77">
        <v>11820</v>
      </c>
      <c r="N33" s="78">
        <v>12929</v>
      </c>
    </row>
    <row r="34" spans="1:14" x14ac:dyDescent="0.3">
      <c r="A34" s="13" t="s">
        <v>2</v>
      </c>
      <c r="B34" t="s">
        <v>21</v>
      </c>
      <c r="C34" s="79">
        <v>10704</v>
      </c>
      <c r="D34" s="77">
        <v>10900</v>
      </c>
      <c r="E34" s="77">
        <v>11517</v>
      </c>
      <c r="F34" s="77">
        <v>12083</v>
      </c>
      <c r="G34" s="77">
        <v>12859</v>
      </c>
      <c r="H34" s="77">
        <v>13031</v>
      </c>
      <c r="I34" s="77">
        <v>13412</v>
      </c>
      <c r="J34" s="77">
        <v>13121</v>
      </c>
      <c r="K34" s="77">
        <v>13656</v>
      </c>
      <c r="L34" s="77">
        <v>13131</v>
      </c>
      <c r="M34" s="77">
        <v>14363</v>
      </c>
      <c r="N34" s="78">
        <v>14936</v>
      </c>
    </row>
    <row r="35" spans="1:14" x14ac:dyDescent="0.3">
      <c r="A35" s="13"/>
      <c r="C35" s="30"/>
      <c r="D35" s="9"/>
      <c r="E35" s="9"/>
      <c r="F35" s="9"/>
      <c r="G35" s="9"/>
      <c r="H35" s="9"/>
      <c r="I35" s="9"/>
      <c r="J35" s="9"/>
      <c r="K35" s="9"/>
      <c r="L35" s="9"/>
      <c r="N35" s="14"/>
    </row>
    <row r="36" spans="1:14" x14ac:dyDescent="0.3">
      <c r="A36" s="19" t="s">
        <v>35</v>
      </c>
      <c r="C36" s="33"/>
      <c r="D36" s="31"/>
      <c r="E36" s="31"/>
      <c r="F36" s="31"/>
      <c r="G36" s="31"/>
      <c r="H36" s="31"/>
      <c r="I36" s="31"/>
      <c r="J36" s="31"/>
      <c r="K36" s="31"/>
      <c r="L36" s="31"/>
      <c r="N36" s="14"/>
    </row>
    <row r="37" spans="1:14" x14ac:dyDescent="0.3">
      <c r="A37" s="13" t="s">
        <v>1</v>
      </c>
      <c r="B37" t="s">
        <v>17</v>
      </c>
      <c r="C37" s="79">
        <v>213</v>
      </c>
      <c r="D37" s="77">
        <v>151</v>
      </c>
      <c r="E37" s="77">
        <v>187</v>
      </c>
      <c r="F37" s="77">
        <v>180</v>
      </c>
      <c r="G37" s="77">
        <v>193</v>
      </c>
      <c r="H37" s="77">
        <v>204</v>
      </c>
      <c r="I37" s="77">
        <v>179</v>
      </c>
      <c r="J37" s="77">
        <v>168</v>
      </c>
      <c r="K37" s="77">
        <v>148</v>
      </c>
      <c r="L37" s="77">
        <v>151</v>
      </c>
      <c r="M37" s="77">
        <v>149</v>
      </c>
      <c r="N37" s="78">
        <v>179</v>
      </c>
    </row>
    <row r="38" spans="1:14" x14ac:dyDescent="0.3">
      <c r="A38" s="13" t="s">
        <v>1</v>
      </c>
      <c r="B38" t="s">
        <v>94</v>
      </c>
      <c r="C38" s="79">
        <v>1338</v>
      </c>
      <c r="D38" s="77">
        <v>1263</v>
      </c>
      <c r="E38" s="77">
        <v>1233</v>
      </c>
      <c r="F38" s="77">
        <v>1382</v>
      </c>
      <c r="G38" s="77">
        <v>1367</v>
      </c>
      <c r="H38" s="77">
        <v>1365</v>
      </c>
      <c r="I38" s="77">
        <v>1328</v>
      </c>
      <c r="J38" s="77">
        <v>1435</v>
      </c>
      <c r="K38" s="77">
        <v>1361</v>
      </c>
      <c r="L38" s="77">
        <v>1328</v>
      </c>
      <c r="M38" s="77">
        <v>1326</v>
      </c>
      <c r="N38" s="78">
        <v>1389</v>
      </c>
    </row>
    <row r="39" spans="1:14" x14ac:dyDescent="0.3">
      <c r="A39" s="13" t="s">
        <v>1</v>
      </c>
      <c r="B39" t="s">
        <v>19</v>
      </c>
      <c r="C39" s="79">
        <v>1566</v>
      </c>
      <c r="D39" s="77">
        <v>1666</v>
      </c>
      <c r="E39" s="77">
        <v>1637</v>
      </c>
      <c r="F39" s="77">
        <v>1757</v>
      </c>
      <c r="G39" s="77">
        <v>1836</v>
      </c>
      <c r="H39" s="77">
        <v>1848</v>
      </c>
      <c r="I39" s="77">
        <v>1867</v>
      </c>
      <c r="J39" s="77">
        <v>1920</v>
      </c>
      <c r="K39" s="77">
        <v>1989</v>
      </c>
      <c r="L39" s="77">
        <v>1951</v>
      </c>
      <c r="M39" s="77">
        <v>2130</v>
      </c>
      <c r="N39" s="78">
        <v>2114</v>
      </c>
    </row>
    <row r="40" spans="1:14" x14ac:dyDescent="0.3">
      <c r="A40" s="13" t="s">
        <v>1</v>
      </c>
      <c r="B40" t="s">
        <v>20</v>
      </c>
      <c r="C40" s="79">
        <v>3174</v>
      </c>
      <c r="D40" s="77">
        <v>3127</v>
      </c>
      <c r="E40" s="77">
        <v>3120</v>
      </c>
      <c r="F40" s="77">
        <v>3091</v>
      </c>
      <c r="G40" s="77">
        <v>3236</v>
      </c>
      <c r="H40" s="77">
        <v>3221</v>
      </c>
      <c r="I40" s="77">
        <v>3217</v>
      </c>
      <c r="J40" s="77">
        <v>3234</v>
      </c>
      <c r="K40" s="77">
        <v>3324</v>
      </c>
      <c r="L40" s="77">
        <v>3195</v>
      </c>
      <c r="M40" s="77">
        <v>3517</v>
      </c>
      <c r="N40" s="78">
        <v>3766</v>
      </c>
    </row>
    <row r="41" spans="1:14" x14ac:dyDescent="0.3">
      <c r="A41" s="13" t="s">
        <v>1</v>
      </c>
      <c r="B41" t="s">
        <v>21</v>
      </c>
      <c r="C41" s="79">
        <v>5504</v>
      </c>
      <c r="D41" s="77">
        <v>5627</v>
      </c>
      <c r="E41" s="77">
        <v>5795</v>
      </c>
      <c r="F41" s="77">
        <v>5922</v>
      </c>
      <c r="G41" s="77">
        <v>6266</v>
      </c>
      <c r="H41" s="77">
        <v>6157</v>
      </c>
      <c r="I41" s="77">
        <v>6180</v>
      </c>
      <c r="J41" s="77">
        <v>6051</v>
      </c>
      <c r="K41" s="77">
        <v>6231</v>
      </c>
      <c r="L41" s="77">
        <v>5917</v>
      </c>
      <c r="M41" s="77">
        <v>6384</v>
      </c>
      <c r="N41" s="78">
        <v>6746</v>
      </c>
    </row>
    <row r="42" spans="1:14" x14ac:dyDescent="0.3">
      <c r="A42" s="13" t="s">
        <v>2</v>
      </c>
      <c r="B42" t="s">
        <v>17</v>
      </c>
      <c r="C42" s="79">
        <v>233</v>
      </c>
      <c r="D42" s="77">
        <v>222</v>
      </c>
      <c r="E42" s="77">
        <v>203</v>
      </c>
      <c r="F42" s="77">
        <v>221</v>
      </c>
      <c r="G42" s="77">
        <v>242</v>
      </c>
      <c r="H42" s="77">
        <v>190</v>
      </c>
      <c r="I42" s="77">
        <v>196</v>
      </c>
      <c r="J42" s="77">
        <v>205</v>
      </c>
      <c r="K42" s="77">
        <v>232</v>
      </c>
      <c r="L42" s="77">
        <v>191</v>
      </c>
      <c r="M42" s="77">
        <v>226</v>
      </c>
      <c r="N42" s="78">
        <v>208</v>
      </c>
    </row>
    <row r="43" spans="1:14" x14ac:dyDescent="0.3">
      <c r="A43" s="13" t="s">
        <v>2</v>
      </c>
      <c r="B43" t="s">
        <v>94</v>
      </c>
      <c r="C43" s="79">
        <v>2017</v>
      </c>
      <c r="D43" s="77">
        <v>1887</v>
      </c>
      <c r="E43" s="77">
        <v>1942</v>
      </c>
      <c r="F43" s="77">
        <v>2031</v>
      </c>
      <c r="G43" s="77">
        <v>2038</v>
      </c>
      <c r="H43" s="77">
        <v>2104</v>
      </c>
      <c r="I43" s="77">
        <v>2050</v>
      </c>
      <c r="J43" s="77">
        <v>2029</v>
      </c>
      <c r="K43" s="77">
        <v>2090</v>
      </c>
      <c r="L43" s="77">
        <v>2023</v>
      </c>
      <c r="M43" s="77">
        <v>2032</v>
      </c>
      <c r="N43" s="78">
        <v>2103</v>
      </c>
    </row>
    <row r="44" spans="1:14" x14ac:dyDescent="0.3">
      <c r="A44" s="13" t="s">
        <v>2</v>
      </c>
      <c r="B44" t="s">
        <v>19</v>
      </c>
      <c r="C44" s="79">
        <v>2645</v>
      </c>
      <c r="D44" s="77">
        <v>2662</v>
      </c>
      <c r="E44" s="77">
        <v>2745</v>
      </c>
      <c r="F44" s="77">
        <v>2795</v>
      </c>
      <c r="G44" s="77">
        <v>2929</v>
      </c>
      <c r="H44" s="77">
        <v>2926</v>
      </c>
      <c r="I44" s="77">
        <v>2923</v>
      </c>
      <c r="J44" s="77">
        <v>3103</v>
      </c>
      <c r="K44" s="77">
        <v>3152</v>
      </c>
      <c r="L44" s="77">
        <v>3108</v>
      </c>
      <c r="M44" s="77">
        <v>3147</v>
      </c>
      <c r="N44" s="78">
        <v>3222</v>
      </c>
    </row>
    <row r="45" spans="1:14" x14ac:dyDescent="0.3">
      <c r="A45" s="13" t="s">
        <v>2</v>
      </c>
      <c r="B45" t="s">
        <v>20</v>
      </c>
      <c r="C45" s="79">
        <v>4236</v>
      </c>
      <c r="D45" s="77">
        <v>4018</v>
      </c>
      <c r="E45" s="77">
        <v>4031</v>
      </c>
      <c r="F45" s="77">
        <v>4116</v>
      </c>
      <c r="G45" s="77">
        <v>4163</v>
      </c>
      <c r="H45" s="77">
        <v>4390</v>
      </c>
      <c r="I45" s="77">
        <v>4215</v>
      </c>
      <c r="J45" s="77">
        <v>4332</v>
      </c>
      <c r="K45" s="77">
        <v>4459</v>
      </c>
      <c r="L45" s="77">
        <v>4367</v>
      </c>
      <c r="M45" s="77">
        <v>4662</v>
      </c>
      <c r="N45" s="78">
        <v>5122</v>
      </c>
    </row>
    <row r="46" spans="1:14" x14ac:dyDescent="0.3">
      <c r="A46" s="13" t="s">
        <v>2</v>
      </c>
      <c r="B46" t="s">
        <v>21</v>
      </c>
      <c r="C46" s="79">
        <v>3619</v>
      </c>
      <c r="D46" s="77">
        <v>3680</v>
      </c>
      <c r="E46" s="77">
        <v>3708</v>
      </c>
      <c r="F46" s="77">
        <v>3928</v>
      </c>
      <c r="G46" s="77">
        <v>4313</v>
      </c>
      <c r="H46" s="77">
        <v>4338</v>
      </c>
      <c r="I46" s="77">
        <v>4363</v>
      </c>
      <c r="J46" s="77">
        <v>4341</v>
      </c>
      <c r="K46" s="77">
        <v>4559</v>
      </c>
      <c r="L46" s="77">
        <v>4393</v>
      </c>
      <c r="M46" s="77">
        <v>4728</v>
      </c>
      <c r="N46" s="78">
        <v>5040</v>
      </c>
    </row>
    <row r="47" spans="1:14" x14ac:dyDescent="0.3">
      <c r="A47" s="13"/>
      <c r="C47" s="30"/>
      <c r="D47" s="9"/>
      <c r="E47" s="9"/>
      <c r="F47" s="9"/>
      <c r="G47" s="9"/>
      <c r="H47" s="9"/>
      <c r="I47" s="9"/>
      <c r="J47" s="9"/>
      <c r="K47" s="9"/>
      <c r="L47" s="9"/>
      <c r="N47" s="14"/>
    </row>
    <row r="48" spans="1:14" x14ac:dyDescent="0.3">
      <c r="A48" s="19" t="s">
        <v>36</v>
      </c>
      <c r="C48" s="13"/>
      <c r="N48" s="14"/>
    </row>
    <row r="49" spans="1:14" x14ac:dyDescent="0.3">
      <c r="A49" s="13" t="s">
        <v>1</v>
      </c>
      <c r="B49" t="s">
        <v>17</v>
      </c>
      <c r="C49" s="79">
        <v>91</v>
      </c>
      <c r="D49" s="77">
        <v>90</v>
      </c>
      <c r="E49" s="77">
        <v>91</v>
      </c>
      <c r="F49" s="77">
        <v>81</v>
      </c>
      <c r="G49" s="77">
        <v>104</v>
      </c>
      <c r="H49" s="77">
        <v>111</v>
      </c>
      <c r="I49" s="77">
        <v>75</v>
      </c>
      <c r="J49" s="77">
        <v>90</v>
      </c>
      <c r="K49" s="77">
        <v>93</v>
      </c>
      <c r="L49" s="77">
        <v>102</v>
      </c>
      <c r="M49" s="77">
        <v>72</v>
      </c>
      <c r="N49" s="78">
        <v>77</v>
      </c>
    </row>
    <row r="50" spans="1:14" x14ac:dyDescent="0.3">
      <c r="A50" s="13" t="s">
        <v>1</v>
      </c>
      <c r="B50" t="s">
        <v>94</v>
      </c>
      <c r="C50" s="79">
        <v>607</v>
      </c>
      <c r="D50" s="77">
        <v>665</v>
      </c>
      <c r="E50" s="77">
        <v>649</v>
      </c>
      <c r="F50" s="77">
        <v>647</v>
      </c>
      <c r="G50" s="77">
        <v>662</v>
      </c>
      <c r="H50" s="77">
        <v>621</v>
      </c>
      <c r="I50" s="77">
        <v>647</v>
      </c>
      <c r="J50" s="77">
        <v>640</v>
      </c>
      <c r="K50" s="77">
        <v>666</v>
      </c>
      <c r="L50" s="77">
        <v>665</v>
      </c>
      <c r="M50" s="77">
        <v>663</v>
      </c>
      <c r="N50" s="78">
        <v>725</v>
      </c>
    </row>
    <row r="51" spans="1:14" x14ac:dyDescent="0.3">
      <c r="A51" s="13" t="s">
        <v>1</v>
      </c>
      <c r="B51" t="s">
        <v>19</v>
      </c>
      <c r="C51" s="79">
        <v>741</v>
      </c>
      <c r="D51" s="77">
        <v>702</v>
      </c>
      <c r="E51" s="77">
        <v>735</v>
      </c>
      <c r="F51" s="77">
        <v>771</v>
      </c>
      <c r="G51" s="77">
        <v>852</v>
      </c>
      <c r="H51" s="77">
        <v>848</v>
      </c>
      <c r="I51" s="77">
        <v>806</v>
      </c>
      <c r="J51" s="77">
        <v>848</v>
      </c>
      <c r="K51" s="77">
        <v>858</v>
      </c>
      <c r="L51" s="77">
        <v>830</v>
      </c>
      <c r="M51" s="77">
        <v>917</v>
      </c>
      <c r="N51" s="78">
        <v>958</v>
      </c>
    </row>
    <row r="52" spans="1:14" x14ac:dyDescent="0.3">
      <c r="A52" s="13" t="s">
        <v>1</v>
      </c>
      <c r="B52" t="s">
        <v>20</v>
      </c>
      <c r="C52" s="79">
        <v>1301</v>
      </c>
      <c r="D52" s="77">
        <v>1283</v>
      </c>
      <c r="E52" s="77">
        <v>1216</v>
      </c>
      <c r="F52" s="77">
        <v>1287</v>
      </c>
      <c r="G52" s="77">
        <v>1350</v>
      </c>
      <c r="H52" s="77">
        <v>1254</v>
      </c>
      <c r="I52" s="77">
        <v>1379</v>
      </c>
      <c r="J52" s="77">
        <v>1336</v>
      </c>
      <c r="K52" s="77">
        <v>1321</v>
      </c>
      <c r="L52" s="77">
        <v>1392</v>
      </c>
      <c r="M52" s="77">
        <v>1459</v>
      </c>
      <c r="N52" s="78">
        <v>1443</v>
      </c>
    </row>
    <row r="53" spans="1:14" x14ac:dyDescent="0.3">
      <c r="A53" s="13" t="s">
        <v>1</v>
      </c>
      <c r="B53" t="s">
        <v>21</v>
      </c>
      <c r="C53" s="79">
        <v>2190</v>
      </c>
      <c r="D53" s="77">
        <v>2120</v>
      </c>
      <c r="E53" s="77">
        <v>2134</v>
      </c>
      <c r="F53" s="77">
        <v>2209</v>
      </c>
      <c r="G53" s="77">
        <v>2236</v>
      </c>
      <c r="H53" s="77">
        <v>2259</v>
      </c>
      <c r="I53" s="77">
        <v>2278</v>
      </c>
      <c r="J53" s="77">
        <v>2301</v>
      </c>
      <c r="K53" s="77">
        <v>2411</v>
      </c>
      <c r="L53" s="77">
        <v>2273</v>
      </c>
      <c r="M53" s="77">
        <v>2353</v>
      </c>
      <c r="N53" s="78">
        <v>2445</v>
      </c>
    </row>
    <row r="54" spans="1:14" x14ac:dyDescent="0.3">
      <c r="A54" s="13" t="s">
        <v>2</v>
      </c>
      <c r="B54" t="s">
        <v>17</v>
      </c>
      <c r="C54" s="79">
        <v>126</v>
      </c>
      <c r="D54" s="77">
        <v>124</v>
      </c>
      <c r="E54" s="77">
        <v>126</v>
      </c>
      <c r="F54" s="77">
        <v>112</v>
      </c>
      <c r="G54" s="77">
        <v>114</v>
      </c>
      <c r="H54" s="77">
        <v>118</v>
      </c>
      <c r="I54" s="77">
        <v>109</v>
      </c>
      <c r="J54" s="77">
        <v>90</v>
      </c>
      <c r="K54" s="77">
        <v>93</v>
      </c>
      <c r="L54" s="77">
        <v>125</v>
      </c>
      <c r="M54" s="77">
        <v>119</v>
      </c>
      <c r="N54" s="78">
        <v>112</v>
      </c>
    </row>
    <row r="55" spans="1:14" x14ac:dyDescent="0.3">
      <c r="A55" s="13" t="s">
        <v>2</v>
      </c>
      <c r="B55" t="s">
        <v>94</v>
      </c>
      <c r="C55" s="79">
        <v>1099</v>
      </c>
      <c r="D55" s="77">
        <v>1073</v>
      </c>
      <c r="E55" s="77">
        <v>1073</v>
      </c>
      <c r="F55" s="77">
        <v>1077</v>
      </c>
      <c r="G55" s="77">
        <v>1116</v>
      </c>
      <c r="H55" s="77">
        <v>1124</v>
      </c>
      <c r="I55" s="77">
        <v>1084</v>
      </c>
      <c r="J55" s="77">
        <v>1067</v>
      </c>
      <c r="K55" s="77">
        <v>1115</v>
      </c>
      <c r="L55" s="77">
        <v>1005</v>
      </c>
      <c r="M55" s="77">
        <v>1022</v>
      </c>
      <c r="N55" s="78">
        <v>1105</v>
      </c>
    </row>
    <row r="56" spans="1:14" x14ac:dyDescent="0.3">
      <c r="A56" s="13" t="s">
        <v>2</v>
      </c>
      <c r="B56" t="s">
        <v>19</v>
      </c>
      <c r="C56" s="79">
        <v>1270</v>
      </c>
      <c r="D56" s="77">
        <v>1305</v>
      </c>
      <c r="E56" s="77">
        <v>1424</v>
      </c>
      <c r="F56" s="77">
        <v>1328</v>
      </c>
      <c r="G56" s="77">
        <v>1405</v>
      </c>
      <c r="H56" s="77">
        <v>1496</v>
      </c>
      <c r="I56" s="77">
        <v>1488</v>
      </c>
      <c r="J56" s="77">
        <v>1508</v>
      </c>
      <c r="K56" s="77">
        <v>1514</v>
      </c>
      <c r="L56" s="77">
        <v>1546</v>
      </c>
      <c r="M56" s="77">
        <v>1544</v>
      </c>
      <c r="N56" s="78">
        <v>1622</v>
      </c>
    </row>
    <row r="57" spans="1:14" x14ac:dyDescent="0.3">
      <c r="A57" s="13" t="s">
        <v>2</v>
      </c>
      <c r="B57" t="s">
        <v>20</v>
      </c>
      <c r="C57" s="79">
        <v>1818</v>
      </c>
      <c r="D57" s="77">
        <v>1826</v>
      </c>
      <c r="E57" s="77">
        <v>1860</v>
      </c>
      <c r="F57" s="77">
        <v>1812</v>
      </c>
      <c r="G57" s="77">
        <v>1944</v>
      </c>
      <c r="H57" s="77">
        <v>1882</v>
      </c>
      <c r="I57" s="77">
        <v>1892</v>
      </c>
      <c r="J57" s="77">
        <v>2011</v>
      </c>
      <c r="K57" s="77">
        <v>1982</v>
      </c>
      <c r="L57" s="77">
        <v>1972</v>
      </c>
      <c r="M57" s="77">
        <v>2100</v>
      </c>
      <c r="N57" s="78">
        <v>2215</v>
      </c>
    </row>
    <row r="58" spans="1:14" x14ac:dyDescent="0.3">
      <c r="A58" s="13" t="s">
        <v>2</v>
      </c>
      <c r="B58" t="s">
        <v>21</v>
      </c>
      <c r="C58" s="79">
        <v>1456</v>
      </c>
      <c r="D58" s="77">
        <v>1415</v>
      </c>
      <c r="E58" s="77">
        <v>1550</v>
      </c>
      <c r="F58" s="77">
        <v>1493</v>
      </c>
      <c r="G58" s="77">
        <v>1635</v>
      </c>
      <c r="H58" s="77">
        <v>1757</v>
      </c>
      <c r="I58" s="77">
        <v>1760</v>
      </c>
      <c r="J58" s="77">
        <v>1736</v>
      </c>
      <c r="K58" s="77">
        <v>1788</v>
      </c>
      <c r="L58" s="77">
        <v>1760</v>
      </c>
      <c r="M58" s="77">
        <v>1864</v>
      </c>
      <c r="N58" s="78">
        <v>1978</v>
      </c>
    </row>
    <row r="59" spans="1:14" x14ac:dyDescent="0.3">
      <c r="A59" s="13"/>
      <c r="C59" s="13"/>
      <c r="N59" s="14"/>
    </row>
    <row r="60" spans="1:14" x14ac:dyDescent="0.3">
      <c r="A60" s="19" t="s">
        <v>37</v>
      </c>
      <c r="C60" s="13"/>
      <c r="N60" s="14"/>
    </row>
    <row r="61" spans="1:14" x14ac:dyDescent="0.3">
      <c r="A61" s="13" t="s">
        <v>1</v>
      </c>
      <c r="B61" t="s">
        <v>17</v>
      </c>
      <c r="C61" s="79">
        <v>21</v>
      </c>
      <c r="D61" s="9">
        <v>15</v>
      </c>
      <c r="E61" s="9">
        <v>18</v>
      </c>
      <c r="F61" s="9">
        <v>8</v>
      </c>
      <c r="G61" s="9">
        <v>12</v>
      </c>
      <c r="H61" s="9">
        <v>13</v>
      </c>
      <c r="I61" s="9">
        <v>8</v>
      </c>
      <c r="J61" s="9">
        <v>17</v>
      </c>
      <c r="K61" s="9">
        <v>0</v>
      </c>
      <c r="L61" s="9">
        <v>5</v>
      </c>
      <c r="M61">
        <v>5</v>
      </c>
      <c r="N61" s="14">
        <v>7</v>
      </c>
    </row>
    <row r="62" spans="1:14" x14ac:dyDescent="0.3">
      <c r="A62" s="13" t="s">
        <v>1</v>
      </c>
      <c r="B62" t="s">
        <v>94</v>
      </c>
      <c r="C62" s="79">
        <v>100</v>
      </c>
      <c r="D62" s="9">
        <v>91</v>
      </c>
      <c r="E62" s="9">
        <v>76</v>
      </c>
      <c r="F62" s="9">
        <v>109</v>
      </c>
      <c r="G62" s="9">
        <v>102</v>
      </c>
      <c r="H62" s="9">
        <v>75</v>
      </c>
      <c r="I62" s="9">
        <v>103</v>
      </c>
      <c r="J62" s="9">
        <v>91</v>
      </c>
      <c r="K62" s="9">
        <v>87</v>
      </c>
      <c r="L62" s="9">
        <v>91</v>
      </c>
      <c r="M62">
        <v>113</v>
      </c>
      <c r="N62" s="14">
        <v>108</v>
      </c>
    </row>
    <row r="63" spans="1:14" x14ac:dyDescent="0.3">
      <c r="A63" s="13" t="s">
        <v>1</v>
      </c>
      <c r="B63" t="s">
        <v>19</v>
      </c>
      <c r="C63" s="79">
        <v>77</v>
      </c>
      <c r="D63" s="9">
        <v>75</v>
      </c>
      <c r="E63" s="9">
        <v>73</v>
      </c>
      <c r="F63" s="9">
        <v>84</v>
      </c>
      <c r="G63" s="9">
        <v>75</v>
      </c>
      <c r="H63" s="9">
        <v>84</v>
      </c>
      <c r="I63" s="9">
        <v>94</v>
      </c>
      <c r="J63" s="9">
        <v>80</v>
      </c>
      <c r="K63" s="9">
        <v>84</v>
      </c>
      <c r="L63" s="9">
        <v>91</v>
      </c>
      <c r="M63">
        <v>106</v>
      </c>
      <c r="N63" s="14">
        <v>101</v>
      </c>
    </row>
    <row r="64" spans="1:14" x14ac:dyDescent="0.3">
      <c r="A64" s="13" t="s">
        <v>1</v>
      </c>
      <c r="B64" t="s">
        <v>20</v>
      </c>
      <c r="C64" s="79">
        <v>127</v>
      </c>
      <c r="D64" s="9">
        <v>123</v>
      </c>
      <c r="E64" s="9">
        <v>104</v>
      </c>
      <c r="F64" s="9">
        <v>102</v>
      </c>
      <c r="G64" s="9">
        <v>115</v>
      </c>
      <c r="H64" s="9">
        <v>131</v>
      </c>
      <c r="I64" s="9">
        <v>116</v>
      </c>
      <c r="J64" s="9">
        <v>119</v>
      </c>
      <c r="K64" s="9">
        <v>125</v>
      </c>
      <c r="L64" s="9">
        <v>125</v>
      </c>
      <c r="M64">
        <v>141</v>
      </c>
      <c r="N64" s="14">
        <v>124</v>
      </c>
    </row>
    <row r="65" spans="1:14" x14ac:dyDescent="0.3">
      <c r="A65" s="13" t="s">
        <v>1</v>
      </c>
      <c r="B65" t="s">
        <v>21</v>
      </c>
      <c r="C65" s="79">
        <v>175</v>
      </c>
      <c r="D65" s="9">
        <v>167</v>
      </c>
      <c r="E65" s="9">
        <v>161</v>
      </c>
      <c r="F65" s="9">
        <v>170</v>
      </c>
      <c r="G65" s="9">
        <v>217</v>
      </c>
      <c r="H65" s="9">
        <v>182</v>
      </c>
      <c r="I65" s="9">
        <v>193</v>
      </c>
      <c r="J65" s="9">
        <v>185</v>
      </c>
      <c r="K65" s="9">
        <v>179</v>
      </c>
      <c r="L65" s="9">
        <v>184</v>
      </c>
      <c r="M65">
        <v>197</v>
      </c>
      <c r="N65" s="14">
        <v>192</v>
      </c>
    </row>
    <row r="66" spans="1:14" x14ac:dyDescent="0.3">
      <c r="A66" s="13" t="s">
        <v>2</v>
      </c>
      <c r="B66" t="s">
        <v>17</v>
      </c>
      <c r="C66" s="79">
        <v>25</v>
      </c>
      <c r="D66" s="9">
        <v>25</v>
      </c>
      <c r="E66" s="9">
        <v>18</v>
      </c>
      <c r="F66" s="9">
        <v>27</v>
      </c>
      <c r="G66" s="9">
        <v>18</v>
      </c>
      <c r="H66" s="9">
        <v>23</v>
      </c>
      <c r="I66" s="9">
        <v>18</v>
      </c>
      <c r="J66" s="9">
        <v>19</v>
      </c>
      <c r="K66" s="9">
        <v>19</v>
      </c>
      <c r="L66" s="9">
        <v>25</v>
      </c>
      <c r="M66">
        <v>17</v>
      </c>
      <c r="N66" s="14">
        <v>27</v>
      </c>
    </row>
    <row r="67" spans="1:14" x14ac:dyDescent="0.3">
      <c r="A67" s="13" t="s">
        <v>2</v>
      </c>
      <c r="B67" t="s">
        <v>94</v>
      </c>
      <c r="C67" s="79">
        <v>173</v>
      </c>
      <c r="D67" s="9">
        <v>168</v>
      </c>
      <c r="E67" s="9">
        <v>169</v>
      </c>
      <c r="F67" s="9">
        <v>180</v>
      </c>
      <c r="G67" s="9">
        <v>172</v>
      </c>
      <c r="H67" s="9">
        <v>156</v>
      </c>
      <c r="I67" s="9">
        <v>175</v>
      </c>
      <c r="J67" s="9">
        <v>165</v>
      </c>
      <c r="K67" s="9">
        <v>161</v>
      </c>
      <c r="L67" s="9">
        <v>155</v>
      </c>
      <c r="M67">
        <v>155</v>
      </c>
      <c r="N67" s="14">
        <v>177</v>
      </c>
    </row>
    <row r="68" spans="1:14" x14ac:dyDescent="0.3">
      <c r="A68" s="13" t="s">
        <v>2</v>
      </c>
      <c r="B68" t="s">
        <v>19</v>
      </c>
      <c r="C68" s="79">
        <v>153</v>
      </c>
      <c r="D68" s="9">
        <v>165</v>
      </c>
      <c r="E68" s="9">
        <v>187</v>
      </c>
      <c r="F68" s="9">
        <v>168</v>
      </c>
      <c r="G68" s="9">
        <v>161</v>
      </c>
      <c r="H68" s="9">
        <v>174</v>
      </c>
      <c r="I68" s="9">
        <v>194</v>
      </c>
      <c r="J68" s="9">
        <v>173</v>
      </c>
      <c r="K68" s="9">
        <v>164</v>
      </c>
      <c r="L68" s="9">
        <v>175</v>
      </c>
      <c r="M68">
        <v>192</v>
      </c>
      <c r="N68" s="14">
        <v>178</v>
      </c>
    </row>
    <row r="69" spans="1:14" x14ac:dyDescent="0.3">
      <c r="A69" s="13" t="s">
        <v>2</v>
      </c>
      <c r="B69" t="s">
        <v>20</v>
      </c>
      <c r="C69" s="79">
        <v>191</v>
      </c>
      <c r="D69" s="9">
        <v>192</v>
      </c>
      <c r="E69" s="9">
        <v>188</v>
      </c>
      <c r="F69" s="9">
        <v>180</v>
      </c>
      <c r="G69" s="9">
        <v>194</v>
      </c>
      <c r="H69" s="9">
        <v>173</v>
      </c>
      <c r="I69" s="9">
        <v>201</v>
      </c>
      <c r="J69" s="9">
        <v>184</v>
      </c>
      <c r="K69" s="9">
        <v>204</v>
      </c>
      <c r="L69" s="9">
        <v>205</v>
      </c>
      <c r="M69">
        <v>195</v>
      </c>
      <c r="N69" s="14">
        <v>210</v>
      </c>
    </row>
    <row r="70" spans="1:14" x14ac:dyDescent="0.3">
      <c r="A70" s="13" t="s">
        <v>2</v>
      </c>
      <c r="B70" t="s">
        <v>21</v>
      </c>
      <c r="C70" s="79">
        <v>102</v>
      </c>
      <c r="D70" s="9">
        <v>138</v>
      </c>
      <c r="E70" s="9">
        <v>119</v>
      </c>
      <c r="F70" s="9">
        <v>134</v>
      </c>
      <c r="G70" s="9">
        <v>150</v>
      </c>
      <c r="H70" s="9">
        <v>151</v>
      </c>
      <c r="I70" s="9">
        <v>162</v>
      </c>
      <c r="J70" s="9">
        <v>152</v>
      </c>
      <c r="K70" s="9">
        <v>159</v>
      </c>
      <c r="L70" s="9">
        <v>174</v>
      </c>
      <c r="M70">
        <v>174</v>
      </c>
      <c r="N70" s="14">
        <v>143</v>
      </c>
    </row>
    <row r="71" spans="1:14" x14ac:dyDescent="0.3">
      <c r="A71" s="13"/>
      <c r="C71" s="13"/>
      <c r="N71" s="14"/>
    </row>
    <row r="72" spans="1:14" x14ac:dyDescent="0.3">
      <c r="A72" s="19" t="s">
        <v>38</v>
      </c>
      <c r="C72" s="13"/>
      <c r="N72" s="14"/>
    </row>
    <row r="73" spans="1:14" x14ac:dyDescent="0.3">
      <c r="A73" s="13" t="s">
        <v>1</v>
      </c>
      <c r="B73" t="s">
        <v>17</v>
      </c>
      <c r="C73" s="79">
        <v>26</v>
      </c>
      <c r="D73" s="9">
        <v>22</v>
      </c>
      <c r="E73" s="9">
        <v>24</v>
      </c>
      <c r="F73" s="9">
        <v>22</v>
      </c>
      <c r="G73" s="9">
        <v>24</v>
      </c>
      <c r="H73" s="9">
        <v>28</v>
      </c>
      <c r="I73" s="9">
        <v>15</v>
      </c>
      <c r="J73" s="9">
        <v>16</v>
      </c>
      <c r="K73" s="9">
        <v>17</v>
      </c>
      <c r="L73" s="9">
        <v>24</v>
      </c>
      <c r="M73">
        <v>10</v>
      </c>
      <c r="N73" s="14">
        <v>32</v>
      </c>
    </row>
    <row r="74" spans="1:14" x14ac:dyDescent="0.3">
      <c r="A74" s="13" t="s">
        <v>1</v>
      </c>
      <c r="B74" t="s">
        <v>94</v>
      </c>
      <c r="C74" s="79">
        <v>86</v>
      </c>
      <c r="D74" s="9">
        <v>64</v>
      </c>
      <c r="E74" s="9">
        <v>62</v>
      </c>
      <c r="F74" s="9">
        <v>88</v>
      </c>
      <c r="G74" s="9">
        <v>93</v>
      </c>
      <c r="H74" s="9">
        <v>69</v>
      </c>
      <c r="I74" s="9">
        <v>73</v>
      </c>
      <c r="J74" s="9">
        <v>81</v>
      </c>
      <c r="K74" s="9">
        <v>86</v>
      </c>
      <c r="L74" s="9">
        <v>74</v>
      </c>
      <c r="M74">
        <v>81</v>
      </c>
      <c r="N74" s="14">
        <v>94</v>
      </c>
    </row>
    <row r="75" spans="1:14" x14ac:dyDescent="0.3">
      <c r="A75" s="13" t="s">
        <v>1</v>
      </c>
      <c r="B75" t="s">
        <v>19</v>
      </c>
      <c r="C75" s="79">
        <v>41</v>
      </c>
      <c r="D75" s="9">
        <v>50</v>
      </c>
      <c r="E75" s="9">
        <v>51</v>
      </c>
      <c r="F75" s="9">
        <v>33</v>
      </c>
      <c r="G75" s="9">
        <v>49</v>
      </c>
      <c r="H75" s="9">
        <v>39</v>
      </c>
      <c r="I75" s="9">
        <v>48</v>
      </c>
      <c r="J75" s="9">
        <v>46</v>
      </c>
      <c r="K75" s="9">
        <v>44</v>
      </c>
      <c r="L75" s="9">
        <v>51</v>
      </c>
      <c r="M75">
        <v>49</v>
      </c>
      <c r="N75" s="14">
        <v>47</v>
      </c>
    </row>
    <row r="76" spans="1:14" x14ac:dyDescent="0.3">
      <c r="A76" s="13" t="s">
        <v>1</v>
      </c>
      <c r="B76" t="s">
        <v>20</v>
      </c>
      <c r="C76" s="79">
        <v>44</v>
      </c>
      <c r="D76" s="9">
        <v>50</v>
      </c>
      <c r="E76" s="9">
        <v>36</v>
      </c>
      <c r="F76" s="9">
        <v>74</v>
      </c>
      <c r="G76" s="9">
        <v>53</v>
      </c>
      <c r="H76" s="9">
        <v>68</v>
      </c>
      <c r="I76" s="9">
        <v>57</v>
      </c>
      <c r="J76" s="9">
        <v>48</v>
      </c>
      <c r="K76" s="9">
        <v>43</v>
      </c>
      <c r="L76" s="9">
        <v>48</v>
      </c>
      <c r="M76">
        <v>65</v>
      </c>
      <c r="N76" s="14">
        <v>65</v>
      </c>
    </row>
    <row r="77" spans="1:14" x14ac:dyDescent="0.3">
      <c r="A77" s="13" t="s">
        <v>1</v>
      </c>
      <c r="B77" t="s">
        <v>21</v>
      </c>
      <c r="C77" s="79">
        <v>43</v>
      </c>
      <c r="D77" s="9">
        <v>54</v>
      </c>
      <c r="E77" s="9">
        <v>53</v>
      </c>
      <c r="F77" s="9">
        <v>59</v>
      </c>
      <c r="G77" s="9">
        <v>45</v>
      </c>
      <c r="H77" s="9">
        <v>54</v>
      </c>
      <c r="I77" s="9">
        <v>70</v>
      </c>
      <c r="J77" s="9">
        <v>76</v>
      </c>
      <c r="K77" s="9">
        <v>56</v>
      </c>
      <c r="L77" s="9">
        <v>56</v>
      </c>
      <c r="M77">
        <v>60</v>
      </c>
      <c r="N77" s="14">
        <v>77</v>
      </c>
    </row>
    <row r="78" spans="1:14" x14ac:dyDescent="0.3">
      <c r="A78" s="13" t="s">
        <v>2</v>
      </c>
      <c r="B78" t="s">
        <v>17</v>
      </c>
      <c r="C78" s="79">
        <v>25</v>
      </c>
      <c r="D78" s="9">
        <v>39</v>
      </c>
      <c r="E78" s="9">
        <v>29</v>
      </c>
      <c r="F78" s="9">
        <v>28</v>
      </c>
      <c r="G78" s="9">
        <v>33</v>
      </c>
      <c r="H78" s="9">
        <v>21</v>
      </c>
      <c r="I78" s="9">
        <v>24</v>
      </c>
      <c r="J78" s="9">
        <v>22</v>
      </c>
      <c r="K78" s="9">
        <v>26</v>
      </c>
      <c r="L78" s="9">
        <v>18</v>
      </c>
      <c r="M78">
        <v>25</v>
      </c>
      <c r="N78" s="14">
        <v>16</v>
      </c>
    </row>
    <row r="79" spans="1:14" x14ac:dyDescent="0.3">
      <c r="A79" s="13" t="s">
        <v>2</v>
      </c>
      <c r="B79" t="s">
        <v>94</v>
      </c>
      <c r="C79" s="79">
        <v>126</v>
      </c>
      <c r="D79" s="9">
        <v>150</v>
      </c>
      <c r="E79" s="9">
        <v>139</v>
      </c>
      <c r="F79" s="9">
        <v>127</v>
      </c>
      <c r="G79" s="9">
        <v>128</v>
      </c>
      <c r="H79" s="9">
        <v>136</v>
      </c>
      <c r="I79" s="9">
        <v>116</v>
      </c>
      <c r="J79" s="9">
        <v>134</v>
      </c>
      <c r="K79" s="9">
        <v>139</v>
      </c>
      <c r="L79" s="9">
        <v>87</v>
      </c>
      <c r="M79">
        <v>114</v>
      </c>
      <c r="N79" s="14">
        <v>127</v>
      </c>
    </row>
    <row r="80" spans="1:14" x14ac:dyDescent="0.3">
      <c r="A80" s="13" t="s">
        <v>2</v>
      </c>
      <c r="B80" t="s">
        <v>19</v>
      </c>
      <c r="C80" s="79">
        <v>89</v>
      </c>
      <c r="D80" s="9">
        <v>86</v>
      </c>
      <c r="E80" s="9">
        <v>98</v>
      </c>
      <c r="F80" s="9">
        <v>79</v>
      </c>
      <c r="G80" s="9">
        <v>83</v>
      </c>
      <c r="H80" s="9">
        <v>99</v>
      </c>
      <c r="I80" s="9">
        <v>110</v>
      </c>
      <c r="J80" s="9">
        <v>120</v>
      </c>
      <c r="K80" s="9">
        <v>98</v>
      </c>
      <c r="L80" s="9">
        <v>100</v>
      </c>
      <c r="M80">
        <v>92</v>
      </c>
      <c r="N80" s="14">
        <v>98</v>
      </c>
    </row>
    <row r="81" spans="1:14" x14ac:dyDescent="0.3">
      <c r="A81" s="13" t="s">
        <v>2</v>
      </c>
      <c r="B81" t="s">
        <v>20</v>
      </c>
      <c r="C81" s="79">
        <v>64</v>
      </c>
      <c r="D81" s="9">
        <v>70</v>
      </c>
      <c r="E81" s="9">
        <v>95</v>
      </c>
      <c r="F81" s="9">
        <v>91</v>
      </c>
      <c r="G81" s="9">
        <v>80</v>
      </c>
      <c r="H81" s="9">
        <v>75</v>
      </c>
      <c r="I81" s="9">
        <v>77</v>
      </c>
      <c r="J81" s="9">
        <v>101</v>
      </c>
      <c r="K81" s="9">
        <v>82</v>
      </c>
      <c r="L81" s="9">
        <v>85</v>
      </c>
      <c r="M81">
        <v>115</v>
      </c>
      <c r="N81" s="14">
        <v>104</v>
      </c>
    </row>
    <row r="82" spans="1:14" x14ac:dyDescent="0.3">
      <c r="A82" s="13" t="s">
        <v>2</v>
      </c>
      <c r="B82" t="s">
        <v>21</v>
      </c>
      <c r="C82" s="79">
        <v>36</v>
      </c>
      <c r="D82" s="9">
        <v>60</v>
      </c>
      <c r="E82" s="9">
        <v>45</v>
      </c>
      <c r="F82" s="9">
        <v>30</v>
      </c>
      <c r="G82" s="9">
        <v>46</v>
      </c>
      <c r="H82" s="9">
        <v>51</v>
      </c>
      <c r="I82" s="9">
        <v>38</v>
      </c>
      <c r="J82" s="9">
        <v>42</v>
      </c>
      <c r="K82" s="9">
        <v>46</v>
      </c>
      <c r="L82" s="9">
        <v>54</v>
      </c>
      <c r="M82">
        <v>60</v>
      </c>
      <c r="N82" s="14">
        <v>48</v>
      </c>
    </row>
    <row r="83" spans="1:14" x14ac:dyDescent="0.3">
      <c r="B83" s="14"/>
      <c r="N83" s="14"/>
    </row>
    <row r="84" spans="1:14" x14ac:dyDescent="0.3">
      <c r="A84" s="19" t="s">
        <v>229</v>
      </c>
      <c r="C84" s="13"/>
      <c r="N84" s="14"/>
    </row>
    <row r="85" spans="1:14" x14ac:dyDescent="0.3">
      <c r="A85" s="13" t="s">
        <v>1</v>
      </c>
      <c r="B85" t="s">
        <v>17</v>
      </c>
      <c r="C85" s="79">
        <f>C25+C37+C49+C61+C73</f>
        <v>1012</v>
      </c>
      <c r="D85" s="77">
        <f t="shared" ref="D85:N85" si="0">D25+D37+D49+D61+D73</f>
        <v>899</v>
      </c>
      <c r="E85" s="77">
        <f t="shared" si="0"/>
        <v>965</v>
      </c>
      <c r="F85" s="77">
        <f t="shared" si="0"/>
        <v>941</v>
      </c>
      <c r="G85" s="77">
        <f t="shared" si="0"/>
        <v>1002</v>
      </c>
      <c r="H85" s="77">
        <f t="shared" si="0"/>
        <v>1011</v>
      </c>
      <c r="I85" s="77">
        <f t="shared" si="0"/>
        <v>931</v>
      </c>
      <c r="J85" s="77">
        <f t="shared" si="0"/>
        <v>911</v>
      </c>
      <c r="K85" s="77">
        <f t="shared" si="0"/>
        <v>917</v>
      </c>
      <c r="L85" s="77">
        <f t="shared" si="0"/>
        <v>894</v>
      </c>
      <c r="M85" s="77">
        <f t="shared" si="0"/>
        <v>877</v>
      </c>
      <c r="N85" s="78">
        <f t="shared" si="0"/>
        <v>945</v>
      </c>
    </row>
    <row r="86" spans="1:14" x14ac:dyDescent="0.3">
      <c r="A86" s="13" t="s">
        <v>1</v>
      </c>
      <c r="B86" t="s">
        <v>18</v>
      </c>
      <c r="C86" s="79">
        <f t="shared" ref="C86:N89" si="1">C26+C38+C50+C62+C74</f>
        <v>5970</v>
      </c>
      <c r="D86" s="77">
        <f t="shared" si="1"/>
        <v>5798</v>
      </c>
      <c r="E86" s="77">
        <f t="shared" si="1"/>
        <v>5867</v>
      </c>
      <c r="F86" s="77">
        <f t="shared" si="1"/>
        <v>6037</v>
      </c>
      <c r="G86" s="77">
        <f t="shared" si="1"/>
        <v>6081</v>
      </c>
      <c r="H86" s="77">
        <f t="shared" si="1"/>
        <v>5964</v>
      </c>
      <c r="I86" s="77">
        <f t="shared" si="1"/>
        <v>5893</v>
      </c>
      <c r="J86" s="77">
        <f t="shared" si="1"/>
        <v>6179</v>
      </c>
      <c r="K86" s="77">
        <f t="shared" si="1"/>
        <v>6073</v>
      </c>
      <c r="L86" s="77">
        <f t="shared" si="1"/>
        <v>6004</v>
      </c>
      <c r="M86" s="77">
        <f t="shared" si="1"/>
        <v>5956</v>
      </c>
      <c r="N86" s="78">
        <f t="shared" si="1"/>
        <v>6204</v>
      </c>
    </row>
    <row r="87" spans="1:14" x14ac:dyDescent="0.3">
      <c r="A87" s="13" t="s">
        <v>1</v>
      </c>
      <c r="B87" t="s">
        <v>19</v>
      </c>
      <c r="C87" s="79">
        <f t="shared" si="1"/>
        <v>6747</v>
      </c>
      <c r="D87" s="77">
        <f t="shared" si="1"/>
        <v>6846</v>
      </c>
      <c r="E87" s="77">
        <f t="shared" si="1"/>
        <v>6941</v>
      </c>
      <c r="F87" s="77">
        <f t="shared" si="1"/>
        <v>7341</v>
      </c>
      <c r="G87" s="77">
        <f t="shared" si="1"/>
        <v>7661</v>
      </c>
      <c r="H87" s="77">
        <f t="shared" si="1"/>
        <v>7532</v>
      </c>
      <c r="I87" s="77">
        <f t="shared" si="1"/>
        <v>7902</v>
      </c>
      <c r="J87" s="77">
        <f t="shared" si="1"/>
        <v>7951</v>
      </c>
      <c r="K87" s="77">
        <f t="shared" si="1"/>
        <v>8309</v>
      </c>
      <c r="L87" s="77">
        <f t="shared" si="1"/>
        <v>8045</v>
      </c>
      <c r="M87" s="77">
        <f t="shared" si="1"/>
        <v>8518</v>
      </c>
      <c r="N87" s="78">
        <f t="shared" si="1"/>
        <v>8672</v>
      </c>
    </row>
    <row r="88" spans="1:14" x14ac:dyDescent="0.3">
      <c r="A88" s="13" t="s">
        <v>1</v>
      </c>
      <c r="B88" t="s">
        <v>20</v>
      </c>
      <c r="C88" s="79">
        <f t="shared" si="1"/>
        <v>13954</v>
      </c>
      <c r="D88" s="77">
        <f t="shared" si="1"/>
        <v>13723</v>
      </c>
      <c r="E88" s="77">
        <f t="shared" si="1"/>
        <v>13632</v>
      </c>
      <c r="F88" s="77">
        <f t="shared" si="1"/>
        <v>13734</v>
      </c>
      <c r="G88" s="77">
        <f t="shared" si="1"/>
        <v>13938</v>
      </c>
      <c r="H88" s="77">
        <f t="shared" si="1"/>
        <v>13748</v>
      </c>
      <c r="I88" s="77">
        <f t="shared" si="1"/>
        <v>13851</v>
      </c>
      <c r="J88" s="77">
        <f t="shared" si="1"/>
        <v>13736</v>
      </c>
      <c r="K88" s="77">
        <f t="shared" si="1"/>
        <v>14086</v>
      </c>
      <c r="L88" s="77">
        <f t="shared" si="1"/>
        <v>13786</v>
      </c>
      <c r="M88" s="77">
        <f t="shared" si="1"/>
        <v>14797</v>
      </c>
      <c r="N88" s="78">
        <f t="shared" si="1"/>
        <v>15794</v>
      </c>
    </row>
    <row r="89" spans="1:14" x14ac:dyDescent="0.3">
      <c r="A89" s="13" t="s">
        <v>1</v>
      </c>
      <c r="B89" t="s">
        <v>21</v>
      </c>
      <c r="C89" s="79">
        <f t="shared" si="1"/>
        <v>25591</v>
      </c>
      <c r="D89" s="77">
        <f t="shared" si="1"/>
        <v>25810</v>
      </c>
      <c r="E89" s="77">
        <f t="shared" si="1"/>
        <v>26272</v>
      </c>
      <c r="F89" s="77">
        <f t="shared" si="1"/>
        <v>27717</v>
      </c>
      <c r="G89" s="77">
        <f t="shared" si="1"/>
        <v>28669</v>
      </c>
      <c r="H89" s="77">
        <f t="shared" si="1"/>
        <v>28198</v>
      </c>
      <c r="I89" s="77">
        <f t="shared" si="1"/>
        <v>28505</v>
      </c>
      <c r="J89" s="77">
        <f t="shared" si="1"/>
        <v>27705</v>
      </c>
      <c r="K89" s="77">
        <f t="shared" si="1"/>
        <v>28604</v>
      </c>
      <c r="L89" s="77">
        <f t="shared" si="1"/>
        <v>27190</v>
      </c>
      <c r="M89" s="77">
        <f t="shared" si="1"/>
        <v>29106</v>
      </c>
      <c r="N89" s="78">
        <f t="shared" si="1"/>
        <v>30496</v>
      </c>
    </row>
    <row r="90" spans="1:14" x14ac:dyDescent="0.3">
      <c r="A90" s="13"/>
      <c r="C90" s="79"/>
      <c r="D90" s="77"/>
      <c r="E90" s="77"/>
      <c r="F90" s="77"/>
      <c r="G90" s="77"/>
      <c r="H90" s="77"/>
      <c r="I90" s="77"/>
      <c r="J90" s="77"/>
      <c r="K90" s="77"/>
      <c r="L90" s="77"/>
      <c r="M90" s="77"/>
      <c r="N90" s="78"/>
    </row>
    <row r="91" spans="1:14" x14ac:dyDescent="0.3">
      <c r="A91" s="13" t="s">
        <v>2</v>
      </c>
      <c r="B91" t="s">
        <v>17</v>
      </c>
      <c r="C91" s="79">
        <f>C30+C42+C54+C66+C78</f>
        <v>1258</v>
      </c>
      <c r="D91" s="77">
        <f t="shared" ref="D91:N91" si="2">D30+D42+D54+D66+D78</f>
        <v>1192</v>
      </c>
      <c r="E91" s="77">
        <f t="shared" si="2"/>
        <v>1203</v>
      </c>
      <c r="F91" s="77">
        <f t="shared" si="2"/>
        <v>1210</v>
      </c>
      <c r="G91" s="77">
        <f t="shared" si="2"/>
        <v>1255</v>
      </c>
      <c r="H91" s="77">
        <f t="shared" si="2"/>
        <v>1158</v>
      </c>
      <c r="I91" s="77">
        <f t="shared" si="2"/>
        <v>1122</v>
      </c>
      <c r="J91" s="77">
        <f t="shared" si="2"/>
        <v>1108</v>
      </c>
      <c r="K91" s="77">
        <f t="shared" si="2"/>
        <v>1188</v>
      </c>
      <c r="L91" s="77">
        <f t="shared" si="2"/>
        <v>1097</v>
      </c>
      <c r="M91" s="77">
        <f t="shared" si="2"/>
        <v>1156</v>
      </c>
      <c r="N91" s="78">
        <f t="shared" si="2"/>
        <v>1216</v>
      </c>
    </row>
    <row r="92" spans="1:14" x14ac:dyDescent="0.3">
      <c r="A92" s="13" t="s">
        <v>2</v>
      </c>
      <c r="B92" t="s">
        <v>18</v>
      </c>
      <c r="C92" s="79">
        <f t="shared" ref="C92:N95" si="3">C31+C43+C55+C67+C79</f>
        <v>9241</v>
      </c>
      <c r="D92" s="77">
        <f t="shared" si="3"/>
        <v>8749</v>
      </c>
      <c r="E92" s="77">
        <f t="shared" si="3"/>
        <v>8890</v>
      </c>
      <c r="F92" s="77">
        <f t="shared" si="3"/>
        <v>9023</v>
      </c>
      <c r="G92" s="77">
        <f t="shared" si="3"/>
        <v>9153</v>
      </c>
      <c r="H92" s="77">
        <f t="shared" si="3"/>
        <v>9080</v>
      </c>
      <c r="I92" s="77">
        <f t="shared" si="3"/>
        <v>8955</v>
      </c>
      <c r="J92" s="77">
        <f t="shared" si="3"/>
        <v>8946</v>
      </c>
      <c r="K92" s="77">
        <f t="shared" si="3"/>
        <v>9226</v>
      </c>
      <c r="L92" s="77">
        <f t="shared" si="3"/>
        <v>8838</v>
      </c>
      <c r="M92" s="77">
        <f t="shared" si="3"/>
        <v>8801</v>
      </c>
      <c r="N92" s="78">
        <f t="shared" si="3"/>
        <v>9237</v>
      </c>
    </row>
    <row r="93" spans="1:14" x14ac:dyDescent="0.3">
      <c r="A93" s="13" t="s">
        <v>2</v>
      </c>
      <c r="B93" t="s">
        <v>19</v>
      </c>
      <c r="C93" s="79">
        <f t="shared" si="3"/>
        <v>10821</v>
      </c>
      <c r="D93" s="77">
        <f t="shared" si="3"/>
        <v>10788</v>
      </c>
      <c r="E93" s="77">
        <f t="shared" si="3"/>
        <v>11478</v>
      </c>
      <c r="F93" s="77">
        <f t="shared" si="3"/>
        <v>11464</v>
      </c>
      <c r="G93" s="77">
        <f t="shared" si="3"/>
        <v>11837</v>
      </c>
      <c r="H93" s="77">
        <f t="shared" si="3"/>
        <v>12041</v>
      </c>
      <c r="I93" s="77">
        <f t="shared" si="3"/>
        <v>12259</v>
      </c>
      <c r="J93" s="77">
        <f t="shared" si="3"/>
        <v>12458</v>
      </c>
      <c r="K93" s="77">
        <f t="shared" si="3"/>
        <v>12593</v>
      </c>
      <c r="L93" s="77">
        <f t="shared" si="3"/>
        <v>12301</v>
      </c>
      <c r="M93" s="77">
        <f t="shared" si="3"/>
        <v>12675</v>
      </c>
      <c r="N93" s="78">
        <f t="shared" si="3"/>
        <v>12853</v>
      </c>
    </row>
    <row r="94" spans="1:14" x14ac:dyDescent="0.3">
      <c r="A94" s="13" t="s">
        <v>2</v>
      </c>
      <c r="B94" t="s">
        <v>20</v>
      </c>
      <c r="C94" s="79">
        <f t="shared" si="3"/>
        <v>17631</v>
      </c>
      <c r="D94" s="77">
        <f t="shared" si="3"/>
        <v>17099</v>
      </c>
      <c r="E94" s="77">
        <f t="shared" si="3"/>
        <v>17002</v>
      </c>
      <c r="F94" s="77">
        <f t="shared" si="3"/>
        <v>17347</v>
      </c>
      <c r="G94" s="77">
        <f t="shared" si="3"/>
        <v>17377</v>
      </c>
      <c r="H94" s="77">
        <f t="shared" si="3"/>
        <v>17602</v>
      </c>
      <c r="I94" s="77">
        <f t="shared" si="3"/>
        <v>17628</v>
      </c>
      <c r="J94" s="77">
        <f t="shared" si="3"/>
        <v>17622</v>
      </c>
      <c r="K94" s="77">
        <f t="shared" si="3"/>
        <v>18306</v>
      </c>
      <c r="L94" s="77">
        <f t="shared" si="3"/>
        <v>17931</v>
      </c>
      <c r="M94" s="77">
        <f t="shared" si="3"/>
        <v>18892</v>
      </c>
      <c r="N94" s="78">
        <f t="shared" si="3"/>
        <v>20580</v>
      </c>
    </row>
    <row r="95" spans="1:14" x14ac:dyDescent="0.3">
      <c r="A95" s="20" t="s">
        <v>2</v>
      </c>
      <c r="B95" s="17" t="s">
        <v>21</v>
      </c>
      <c r="C95" s="84">
        <f t="shared" si="3"/>
        <v>15917</v>
      </c>
      <c r="D95" s="80">
        <f t="shared" si="3"/>
        <v>16193</v>
      </c>
      <c r="E95" s="80">
        <f t="shared" si="3"/>
        <v>16939</v>
      </c>
      <c r="F95" s="80">
        <f t="shared" si="3"/>
        <v>17668</v>
      </c>
      <c r="G95" s="80">
        <f t="shared" si="3"/>
        <v>19003</v>
      </c>
      <c r="H95" s="80">
        <f t="shared" si="3"/>
        <v>19328</v>
      </c>
      <c r="I95" s="80">
        <f t="shared" si="3"/>
        <v>19735</v>
      </c>
      <c r="J95" s="80">
        <f t="shared" si="3"/>
        <v>19392</v>
      </c>
      <c r="K95" s="80">
        <f t="shared" si="3"/>
        <v>20208</v>
      </c>
      <c r="L95" s="80">
        <f t="shared" si="3"/>
        <v>19512</v>
      </c>
      <c r="M95" s="80">
        <f t="shared" si="3"/>
        <v>21189</v>
      </c>
      <c r="N95" s="81">
        <f t="shared" si="3"/>
        <v>22145</v>
      </c>
    </row>
    <row r="96" spans="1:14" x14ac:dyDescent="0.3">
      <c r="A96" s="13" t="s">
        <v>302</v>
      </c>
      <c r="N96" s="53"/>
    </row>
    <row r="97" spans="1:14" x14ac:dyDescent="0.3">
      <c r="A97" s="53" t="s">
        <v>204</v>
      </c>
      <c r="N97" s="53"/>
    </row>
    <row r="99" spans="1:14" x14ac:dyDescent="0.3">
      <c r="A99" s="113" t="s">
        <v>247</v>
      </c>
    </row>
    <row r="100" spans="1:14" x14ac:dyDescent="0.3">
      <c r="A100" s="21" t="s">
        <v>4</v>
      </c>
      <c r="B100" s="23" t="s">
        <v>3</v>
      </c>
      <c r="C100" s="21">
        <v>2011</v>
      </c>
      <c r="D100" s="23">
        <v>2012</v>
      </c>
      <c r="E100" s="23">
        <v>2013</v>
      </c>
      <c r="F100" s="23">
        <v>2014</v>
      </c>
      <c r="G100" s="23">
        <v>2015</v>
      </c>
      <c r="H100" s="23">
        <v>2016</v>
      </c>
      <c r="I100" s="23">
        <v>2017</v>
      </c>
      <c r="J100" s="23">
        <v>2018</v>
      </c>
      <c r="K100" s="23">
        <v>2019</v>
      </c>
      <c r="L100" s="23">
        <v>2020</v>
      </c>
      <c r="M100" s="23">
        <v>2021</v>
      </c>
      <c r="N100" s="22">
        <v>2022</v>
      </c>
    </row>
    <row r="101" spans="1:14" x14ac:dyDescent="0.3">
      <c r="A101" s="2" t="s">
        <v>246</v>
      </c>
      <c r="B101" s="14"/>
      <c r="N101" s="14"/>
    </row>
    <row r="102" spans="1:14" x14ac:dyDescent="0.3">
      <c r="A102" s="19" t="s">
        <v>10</v>
      </c>
      <c r="C102" s="13"/>
      <c r="N102" s="14"/>
    </row>
    <row r="103" spans="1:14" x14ac:dyDescent="0.3">
      <c r="A103" s="13" t="s">
        <v>1</v>
      </c>
      <c r="B103" t="s">
        <v>17</v>
      </c>
      <c r="C103" s="79">
        <v>705</v>
      </c>
      <c r="D103" s="77">
        <v>606</v>
      </c>
      <c r="E103" s="77">
        <v>675</v>
      </c>
      <c r="F103" s="77">
        <v>648</v>
      </c>
      <c r="G103" s="77">
        <v>702</v>
      </c>
      <c r="H103" s="77">
        <v>691</v>
      </c>
      <c r="I103" s="77">
        <v>634</v>
      </c>
      <c r="J103" s="77">
        <v>645</v>
      </c>
      <c r="K103" s="77">
        <v>659</v>
      </c>
      <c r="L103" s="77">
        <v>574</v>
      </c>
      <c r="M103" s="77">
        <v>612</v>
      </c>
      <c r="N103" s="78">
        <v>636</v>
      </c>
    </row>
    <row r="104" spans="1:14" x14ac:dyDescent="0.3">
      <c r="A104" s="13" t="s">
        <v>1</v>
      </c>
      <c r="B104" t="s">
        <v>94</v>
      </c>
      <c r="C104" s="79">
        <v>4224</v>
      </c>
      <c r="D104" s="77">
        <v>4217</v>
      </c>
      <c r="E104" s="77">
        <v>4160</v>
      </c>
      <c r="F104" s="77">
        <v>4206</v>
      </c>
      <c r="G104" s="77">
        <v>4288</v>
      </c>
      <c r="H104" s="77">
        <v>4196</v>
      </c>
      <c r="I104" s="77">
        <v>4078</v>
      </c>
      <c r="J104" s="77">
        <v>4288</v>
      </c>
      <c r="K104" s="77">
        <v>4140</v>
      </c>
      <c r="L104" s="77">
        <v>4158</v>
      </c>
      <c r="M104" s="77">
        <v>4023</v>
      </c>
      <c r="N104" s="78">
        <v>4082</v>
      </c>
    </row>
    <row r="105" spans="1:14" x14ac:dyDescent="0.3">
      <c r="A105" s="13" t="s">
        <v>1</v>
      </c>
      <c r="B105" t="s">
        <v>19</v>
      </c>
      <c r="C105" s="79">
        <v>4074</v>
      </c>
      <c r="D105" s="77">
        <v>4151</v>
      </c>
      <c r="E105" s="77">
        <v>4287</v>
      </c>
      <c r="F105" s="77">
        <v>4491</v>
      </c>
      <c r="G105" s="77">
        <v>4602</v>
      </c>
      <c r="H105" s="77">
        <v>4592</v>
      </c>
      <c r="I105" s="77">
        <v>4760</v>
      </c>
      <c r="J105" s="77">
        <v>4851</v>
      </c>
      <c r="K105" s="77">
        <v>5060</v>
      </c>
      <c r="L105" s="77">
        <v>5030</v>
      </c>
      <c r="M105" s="77">
        <v>5210</v>
      </c>
      <c r="N105" s="78">
        <v>5108</v>
      </c>
    </row>
    <row r="106" spans="1:14" x14ac:dyDescent="0.3">
      <c r="A106" s="13" t="s">
        <v>1</v>
      </c>
      <c r="B106" t="s">
        <v>20</v>
      </c>
      <c r="C106" s="79">
        <v>5281</v>
      </c>
      <c r="D106" s="77">
        <v>5165</v>
      </c>
      <c r="E106" s="77">
        <v>5244</v>
      </c>
      <c r="F106" s="77">
        <v>5264</v>
      </c>
      <c r="G106" s="77">
        <v>5475</v>
      </c>
      <c r="H106" s="77">
        <v>5454</v>
      </c>
      <c r="I106" s="77">
        <v>5341</v>
      </c>
      <c r="J106" s="77">
        <v>5537</v>
      </c>
      <c r="K106" s="77">
        <v>5822</v>
      </c>
      <c r="L106" s="77">
        <v>5864</v>
      </c>
      <c r="M106" s="77">
        <v>6214</v>
      </c>
      <c r="N106" s="78">
        <v>6556</v>
      </c>
    </row>
    <row r="107" spans="1:14" x14ac:dyDescent="0.3">
      <c r="A107" s="13" t="s">
        <v>1</v>
      </c>
      <c r="B107" t="s">
        <v>21</v>
      </c>
      <c r="C107" s="79">
        <v>4159</v>
      </c>
      <c r="D107" s="77">
        <v>4276</v>
      </c>
      <c r="E107" s="77">
        <v>4533</v>
      </c>
      <c r="F107" s="77">
        <v>4588</v>
      </c>
      <c r="G107" s="77">
        <v>4784</v>
      </c>
      <c r="H107" s="77">
        <v>4745</v>
      </c>
      <c r="I107" s="77">
        <v>4961</v>
      </c>
      <c r="J107" s="77">
        <v>5085</v>
      </c>
      <c r="K107" s="77">
        <v>5347</v>
      </c>
      <c r="L107" s="77">
        <v>5181</v>
      </c>
      <c r="M107" s="77">
        <v>5564</v>
      </c>
      <c r="N107" s="78">
        <v>5701</v>
      </c>
    </row>
    <row r="108" spans="1:14" x14ac:dyDescent="0.3">
      <c r="A108" s="13" t="s">
        <v>2</v>
      </c>
      <c r="B108" t="s">
        <v>17</v>
      </c>
      <c r="C108" s="79">
        <v>623</v>
      </c>
      <c r="D108" s="77">
        <v>580</v>
      </c>
      <c r="E108" s="77">
        <v>573</v>
      </c>
      <c r="F108" s="77">
        <v>570</v>
      </c>
      <c r="G108" s="77">
        <v>642</v>
      </c>
      <c r="H108" s="77">
        <v>603</v>
      </c>
      <c r="I108" s="77">
        <v>543</v>
      </c>
      <c r="J108" s="77">
        <v>551</v>
      </c>
      <c r="K108" s="77">
        <v>626</v>
      </c>
      <c r="L108" s="77">
        <v>507</v>
      </c>
      <c r="M108" s="77">
        <v>585</v>
      </c>
      <c r="N108" s="78">
        <v>579</v>
      </c>
    </row>
    <row r="109" spans="1:14" x14ac:dyDescent="0.3">
      <c r="A109" s="13" t="s">
        <v>2</v>
      </c>
      <c r="B109" t="s">
        <v>94</v>
      </c>
      <c r="C109" s="79">
        <v>5226</v>
      </c>
      <c r="D109" s="77">
        <v>4954</v>
      </c>
      <c r="E109" s="77">
        <v>5074</v>
      </c>
      <c r="F109" s="77">
        <v>5007</v>
      </c>
      <c r="G109" s="77">
        <v>5157</v>
      </c>
      <c r="H109" s="77">
        <v>5112</v>
      </c>
      <c r="I109" s="77">
        <v>4901</v>
      </c>
      <c r="J109" s="77">
        <v>4986</v>
      </c>
      <c r="K109" s="77">
        <v>5088</v>
      </c>
      <c r="L109" s="77">
        <v>4859</v>
      </c>
      <c r="M109" s="77">
        <v>4734</v>
      </c>
      <c r="N109" s="78">
        <v>4877</v>
      </c>
    </row>
    <row r="110" spans="1:14" x14ac:dyDescent="0.3">
      <c r="A110" s="13" t="s">
        <v>2</v>
      </c>
      <c r="B110" t="s">
        <v>19</v>
      </c>
      <c r="C110" s="79">
        <v>6240</v>
      </c>
      <c r="D110" s="77">
        <v>6295</v>
      </c>
      <c r="E110" s="77">
        <v>6633</v>
      </c>
      <c r="F110" s="77">
        <v>6480</v>
      </c>
      <c r="G110" s="77">
        <v>6691</v>
      </c>
      <c r="H110" s="77">
        <v>6742</v>
      </c>
      <c r="I110" s="77">
        <v>6913</v>
      </c>
      <c r="J110" s="77">
        <v>7135</v>
      </c>
      <c r="K110" s="77">
        <v>7205</v>
      </c>
      <c r="L110" s="77">
        <v>7045</v>
      </c>
      <c r="M110" s="77">
        <v>7271</v>
      </c>
      <c r="N110" s="78">
        <v>7085</v>
      </c>
    </row>
    <row r="111" spans="1:14" x14ac:dyDescent="0.3">
      <c r="A111" s="13" t="s">
        <v>2</v>
      </c>
      <c r="B111" t="s">
        <v>20</v>
      </c>
      <c r="C111" s="79">
        <v>7721</v>
      </c>
      <c r="D111" s="77">
        <v>7632</v>
      </c>
      <c r="E111" s="77">
        <v>7607</v>
      </c>
      <c r="F111" s="77">
        <v>7528</v>
      </c>
      <c r="G111" s="77">
        <v>7697</v>
      </c>
      <c r="H111" s="77">
        <v>7919</v>
      </c>
      <c r="I111" s="77">
        <v>7819</v>
      </c>
      <c r="J111" s="77">
        <v>8087</v>
      </c>
      <c r="K111" s="77">
        <v>8344</v>
      </c>
      <c r="L111" s="77">
        <v>8409</v>
      </c>
      <c r="M111" s="77">
        <v>8697</v>
      </c>
      <c r="N111" s="78">
        <v>9325</v>
      </c>
    </row>
    <row r="112" spans="1:14" x14ac:dyDescent="0.3">
      <c r="A112" s="13" t="s">
        <v>2</v>
      </c>
      <c r="B112" t="s">
        <v>21</v>
      </c>
      <c r="C112" s="79">
        <v>4347</v>
      </c>
      <c r="D112" s="77">
        <v>4470</v>
      </c>
      <c r="E112" s="77">
        <v>4749</v>
      </c>
      <c r="F112" s="77">
        <v>4773</v>
      </c>
      <c r="G112" s="77">
        <v>5242</v>
      </c>
      <c r="H112" s="77">
        <v>5253</v>
      </c>
      <c r="I112" s="77">
        <v>5491</v>
      </c>
      <c r="J112" s="77">
        <v>5629</v>
      </c>
      <c r="K112" s="77">
        <v>5991</v>
      </c>
      <c r="L112" s="77">
        <v>5906</v>
      </c>
      <c r="M112" s="77">
        <v>6409</v>
      </c>
      <c r="N112" s="78">
        <v>6529</v>
      </c>
    </row>
    <row r="113" spans="1:14" x14ac:dyDescent="0.3">
      <c r="A113" s="13"/>
      <c r="C113" s="30"/>
      <c r="D113" s="9"/>
      <c r="E113" s="9"/>
      <c r="F113" s="9"/>
      <c r="G113" s="9"/>
      <c r="H113" s="9"/>
      <c r="I113" s="9"/>
      <c r="J113" s="9"/>
      <c r="K113" s="9"/>
      <c r="L113" s="9"/>
      <c r="N113" s="14"/>
    </row>
    <row r="114" spans="1:14" x14ac:dyDescent="0.3">
      <c r="A114" s="19" t="s">
        <v>95</v>
      </c>
      <c r="C114" s="33"/>
      <c r="D114" s="31"/>
      <c r="E114" s="31"/>
      <c r="F114" s="31"/>
      <c r="G114" s="31"/>
      <c r="H114" s="31"/>
      <c r="I114" s="31"/>
      <c r="J114" s="31"/>
      <c r="K114" s="31"/>
      <c r="L114" s="31"/>
      <c r="N114" s="14"/>
    </row>
    <row r="115" spans="1:14" x14ac:dyDescent="0.3">
      <c r="A115" s="13" t="s">
        <v>1</v>
      </c>
      <c r="B115" t="s">
        <v>17</v>
      </c>
      <c r="C115" s="79">
        <v>238</v>
      </c>
      <c r="D115" s="77">
        <v>209</v>
      </c>
      <c r="E115" s="77">
        <v>231</v>
      </c>
      <c r="F115" s="77">
        <v>232</v>
      </c>
      <c r="G115" s="77">
        <v>243</v>
      </c>
      <c r="H115" s="77">
        <v>231</v>
      </c>
      <c r="I115" s="77">
        <v>229</v>
      </c>
      <c r="J115" s="77">
        <v>207</v>
      </c>
      <c r="K115" s="77">
        <v>194</v>
      </c>
      <c r="L115" s="77">
        <v>255</v>
      </c>
      <c r="M115" s="77">
        <v>207</v>
      </c>
      <c r="N115" s="78">
        <v>254</v>
      </c>
    </row>
    <row r="116" spans="1:14" x14ac:dyDescent="0.3">
      <c r="A116" s="13" t="s">
        <v>1</v>
      </c>
      <c r="B116" t="s">
        <v>94</v>
      </c>
      <c r="C116" s="79">
        <v>1249</v>
      </c>
      <c r="D116" s="77">
        <v>1122</v>
      </c>
      <c r="E116" s="77">
        <v>1221</v>
      </c>
      <c r="F116" s="77">
        <v>1357</v>
      </c>
      <c r="G116" s="77">
        <v>1338</v>
      </c>
      <c r="H116" s="77">
        <v>1264</v>
      </c>
      <c r="I116" s="77">
        <v>1353</v>
      </c>
      <c r="J116" s="77">
        <v>1405</v>
      </c>
      <c r="K116" s="77">
        <v>1411</v>
      </c>
      <c r="L116" s="77">
        <v>1412</v>
      </c>
      <c r="M116" s="77">
        <v>1432</v>
      </c>
      <c r="N116" s="78">
        <v>1639</v>
      </c>
    </row>
    <row r="117" spans="1:14" x14ac:dyDescent="0.3">
      <c r="A117" s="13" t="s">
        <v>1</v>
      </c>
      <c r="B117" t="s">
        <v>19</v>
      </c>
      <c r="C117" s="79">
        <v>1870</v>
      </c>
      <c r="D117" s="77">
        <v>1879</v>
      </c>
      <c r="E117" s="77">
        <v>1806</v>
      </c>
      <c r="F117" s="77">
        <v>1921</v>
      </c>
      <c r="G117" s="77">
        <v>2121</v>
      </c>
      <c r="H117" s="77">
        <v>2025</v>
      </c>
      <c r="I117" s="77">
        <v>2125</v>
      </c>
      <c r="J117" s="77">
        <v>2072</v>
      </c>
      <c r="K117" s="77">
        <v>2169</v>
      </c>
      <c r="L117" s="77">
        <v>1975</v>
      </c>
      <c r="M117" s="77">
        <v>2175</v>
      </c>
      <c r="N117" s="78">
        <v>2335</v>
      </c>
    </row>
    <row r="118" spans="1:14" x14ac:dyDescent="0.3">
      <c r="A118" s="13" t="s">
        <v>1</v>
      </c>
      <c r="B118" t="s">
        <v>20</v>
      </c>
      <c r="C118" s="79">
        <v>5034</v>
      </c>
      <c r="D118" s="77">
        <v>4916</v>
      </c>
      <c r="E118" s="77">
        <v>4834</v>
      </c>
      <c r="F118" s="77">
        <v>4895</v>
      </c>
      <c r="G118" s="77">
        <v>4815</v>
      </c>
      <c r="H118" s="77">
        <v>4606</v>
      </c>
      <c r="I118" s="77">
        <v>4860</v>
      </c>
      <c r="J118" s="77">
        <v>4513</v>
      </c>
      <c r="K118" s="77">
        <v>4570</v>
      </c>
      <c r="L118" s="77">
        <v>4156</v>
      </c>
      <c r="M118" s="77">
        <v>4617</v>
      </c>
      <c r="N118" s="78">
        <v>5010</v>
      </c>
    </row>
    <row r="119" spans="1:14" x14ac:dyDescent="0.3">
      <c r="A119" s="13" t="s">
        <v>1</v>
      </c>
      <c r="B119" t="s">
        <v>21</v>
      </c>
      <c r="C119" s="79">
        <v>11949</v>
      </c>
      <c r="D119" s="77">
        <v>11927</v>
      </c>
      <c r="E119" s="77">
        <v>11785</v>
      </c>
      <c r="F119" s="77">
        <v>12557</v>
      </c>
      <c r="G119" s="77">
        <v>12895</v>
      </c>
      <c r="H119" s="77">
        <v>12411</v>
      </c>
      <c r="I119" s="77">
        <v>12416</v>
      </c>
      <c r="J119" s="77">
        <v>11465</v>
      </c>
      <c r="K119" s="77">
        <v>11749</v>
      </c>
      <c r="L119" s="77">
        <v>10865</v>
      </c>
      <c r="M119" s="77">
        <v>11637</v>
      </c>
      <c r="N119" s="78">
        <v>12483</v>
      </c>
    </row>
    <row r="120" spans="1:14" x14ac:dyDescent="0.3">
      <c r="A120" s="13" t="s">
        <v>2</v>
      </c>
      <c r="B120" t="s">
        <v>17</v>
      </c>
      <c r="C120" s="79">
        <v>523</v>
      </c>
      <c r="D120" s="77">
        <v>519</v>
      </c>
      <c r="E120" s="77">
        <v>538</v>
      </c>
      <c r="F120" s="77">
        <v>560</v>
      </c>
      <c r="G120" s="77">
        <v>542</v>
      </c>
      <c r="H120" s="77">
        <v>490</v>
      </c>
      <c r="I120" s="77">
        <v>499</v>
      </c>
      <c r="J120" s="77">
        <v>472</v>
      </c>
      <c r="K120" s="77">
        <v>467</v>
      </c>
      <c r="L120" s="77">
        <v>502</v>
      </c>
      <c r="M120" s="77">
        <v>491</v>
      </c>
      <c r="N120" s="78">
        <v>556</v>
      </c>
    </row>
    <row r="121" spans="1:14" x14ac:dyDescent="0.3">
      <c r="A121" s="13" t="s">
        <v>2</v>
      </c>
      <c r="B121" t="s">
        <v>94</v>
      </c>
      <c r="C121" s="79">
        <v>3387</v>
      </c>
      <c r="D121" s="77">
        <v>3169</v>
      </c>
      <c r="E121" s="77">
        <v>3269</v>
      </c>
      <c r="F121" s="77">
        <v>3390</v>
      </c>
      <c r="G121" s="77">
        <v>3408</v>
      </c>
      <c r="H121" s="77">
        <v>3300</v>
      </c>
      <c r="I121" s="77">
        <v>3437</v>
      </c>
      <c r="J121" s="77">
        <v>3356</v>
      </c>
      <c r="K121" s="77">
        <v>3486</v>
      </c>
      <c r="L121" s="77">
        <v>3393</v>
      </c>
      <c r="M121" s="77">
        <v>3448</v>
      </c>
      <c r="N121" s="78">
        <v>3713</v>
      </c>
    </row>
    <row r="122" spans="1:14" x14ac:dyDescent="0.3">
      <c r="A122" s="13" t="s">
        <v>2</v>
      </c>
      <c r="B122" t="s">
        <v>19</v>
      </c>
      <c r="C122" s="79">
        <v>3536</v>
      </c>
      <c r="D122" s="77">
        <v>3443</v>
      </c>
      <c r="E122" s="77">
        <v>3787</v>
      </c>
      <c r="F122" s="77">
        <v>3840</v>
      </c>
      <c r="G122" s="77">
        <v>3900</v>
      </c>
      <c r="H122" s="77">
        <v>3920</v>
      </c>
      <c r="I122" s="77">
        <v>4016</v>
      </c>
      <c r="J122" s="77">
        <v>3991</v>
      </c>
      <c r="K122" s="77">
        <v>4055</v>
      </c>
      <c r="L122" s="77">
        <v>3955</v>
      </c>
      <c r="M122" s="77">
        <v>4056</v>
      </c>
      <c r="N122" s="78">
        <v>4383</v>
      </c>
    </row>
    <row r="123" spans="1:14" x14ac:dyDescent="0.3">
      <c r="A123" s="13" t="s">
        <v>2</v>
      </c>
      <c r="B123" t="s">
        <v>20</v>
      </c>
      <c r="C123" s="79">
        <v>6662</v>
      </c>
      <c r="D123" s="77">
        <v>6380</v>
      </c>
      <c r="E123" s="77">
        <v>6190</v>
      </c>
      <c r="F123" s="77">
        <v>6462</v>
      </c>
      <c r="G123" s="77">
        <v>6352</v>
      </c>
      <c r="H123" s="77">
        <v>6146</v>
      </c>
      <c r="I123" s="77">
        <v>6267</v>
      </c>
      <c r="J123" s="77">
        <v>5957</v>
      </c>
      <c r="K123" s="77">
        <v>6227</v>
      </c>
      <c r="L123" s="77">
        <v>5835</v>
      </c>
      <c r="M123" s="77">
        <v>6232</v>
      </c>
      <c r="N123" s="78">
        <v>6958</v>
      </c>
    </row>
    <row r="124" spans="1:14" x14ac:dyDescent="0.3">
      <c r="A124" s="13" t="s">
        <v>2</v>
      </c>
      <c r="B124" t="s">
        <v>21</v>
      </c>
      <c r="C124" s="79">
        <v>7552</v>
      </c>
      <c r="D124" s="77">
        <v>7564</v>
      </c>
      <c r="E124" s="77">
        <v>7764</v>
      </c>
      <c r="F124" s="77">
        <v>8098</v>
      </c>
      <c r="G124" s="77">
        <v>8516</v>
      </c>
      <c r="H124" s="77">
        <v>8807</v>
      </c>
      <c r="I124" s="77">
        <v>8612</v>
      </c>
      <c r="J124" s="77">
        <v>8257</v>
      </c>
      <c r="K124" s="77">
        <v>8365</v>
      </c>
      <c r="L124" s="77">
        <v>7898</v>
      </c>
      <c r="M124" s="77">
        <v>8656</v>
      </c>
      <c r="N124" s="78">
        <v>9173</v>
      </c>
    </row>
    <row r="125" spans="1:14" x14ac:dyDescent="0.3">
      <c r="A125" s="13"/>
      <c r="C125" s="30"/>
      <c r="D125" s="9"/>
      <c r="E125" s="9"/>
      <c r="F125" s="9"/>
      <c r="G125" s="9"/>
      <c r="H125" s="9"/>
      <c r="I125" s="9"/>
      <c r="J125" s="9"/>
      <c r="K125" s="9"/>
      <c r="L125" s="9"/>
      <c r="N125" s="14"/>
    </row>
    <row r="126" spans="1:14" x14ac:dyDescent="0.3">
      <c r="A126" s="19" t="s">
        <v>12</v>
      </c>
      <c r="C126" s="13"/>
      <c r="N126" s="14"/>
    </row>
    <row r="127" spans="1:14" x14ac:dyDescent="0.3">
      <c r="A127" s="13" t="s">
        <v>1</v>
      </c>
      <c r="B127" t="s">
        <v>17</v>
      </c>
      <c r="C127" s="79">
        <v>0</v>
      </c>
      <c r="D127" s="77">
        <v>0</v>
      </c>
      <c r="E127" s="77">
        <v>0</v>
      </c>
      <c r="F127" s="77">
        <v>0</v>
      </c>
      <c r="G127" s="77">
        <v>0</v>
      </c>
      <c r="H127" s="77">
        <v>0</v>
      </c>
      <c r="I127" s="77">
        <v>0</v>
      </c>
      <c r="J127" s="77">
        <v>0</v>
      </c>
      <c r="K127" s="77">
        <v>0</v>
      </c>
      <c r="L127" s="77">
        <v>0</v>
      </c>
      <c r="M127" s="77">
        <v>0</v>
      </c>
      <c r="N127" s="78">
        <v>0</v>
      </c>
    </row>
    <row r="128" spans="1:14" x14ac:dyDescent="0.3">
      <c r="A128" s="13" t="s">
        <v>1</v>
      </c>
      <c r="B128" t="s">
        <v>94</v>
      </c>
      <c r="C128" s="79">
        <v>50</v>
      </c>
      <c r="D128" s="77">
        <v>47</v>
      </c>
      <c r="E128" s="77">
        <v>45</v>
      </c>
      <c r="F128" s="77">
        <v>59</v>
      </c>
      <c r="G128" s="77">
        <v>43</v>
      </c>
      <c r="H128" s="77">
        <v>45</v>
      </c>
      <c r="I128" s="77">
        <v>49</v>
      </c>
      <c r="J128" s="77">
        <v>52</v>
      </c>
      <c r="K128" s="77">
        <v>44</v>
      </c>
      <c r="L128" s="77">
        <v>48</v>
      </c>
      <c r="M128" s="77">
        <v>44</v>
      </c>
      <c r="N128" s="78">
        <v>44</v>
      </c>
    </row>
    <row r="129" spans="1:14" x14ac:dyDescent="0.3">
      <c r="A129" s="13" t="s">
        <v>1</v>
      </c>
      <c r="B129" t="s">
        <v>19</v>
      </c>
      <c r="C129" s="79">
        <v>230</v>
      </c>
      <c r="D129" s="77">
        <v>201</v>
      </c>
      <c r="E129" s="77">
        <v>243</v>
      </c>
      <c r="F129" s="77">
        <v>294</v>
      </c>
      <c r="G129" s="77">
        <v>272</v>
      </c>
      <c r="H129" s="77">
        <v>286</v>
      </c>
      <c r="I129" s="77">
        <v>317</v>
      </c>
      <c r="J129" s="77">
        <v>323</v>
      </c>
      <c r="K129" s="77">
        <v>381</v>
      </c>
      <c r="L129" s="77">
        <v>365</v>
      </c>
      <c r="M129" s="77">
        <v>413</v>
      </c>
      <c r="N129" s="78">
        <v>441</v>
      </c>
    </row>
    <row r="130" spans="1:14" x14ac:dyDescent="0.3">
      <c r="A130" s="13" t="s">
        <v>1</v>
      </c>
      <c r="B130" t="s">
        <v>20</v>
      </c>
      <c r="C130" s="79">
        <v>1560</v>
      </c>
      <c r="D130" s="77">
        <v>1605</v>
      </c>
      <c r="E130" s="77">
        <v>1584</v>
      </c>
      <c r="F130" s="77">
        <v>1673</v>
      </c>
      <c r="G130" s="77">
        <v>1759</v>
      </c>
      <c r="H130" s="77">
        <v>1790</v>
      </c>
      <c r="I130" s="77">
        <v>1850</v>
      </c>
      <c r="J130" s="77">
        <v>1854</v>
      </c>
      <c r="K130" s="77">
        <v>1957</v>
      </c>
      <c r="L130" s="77">
        <v>1959</v>
      </c>
      <c r="M130" s="77">
        <v>2165</v>
      </c>
      <c r="N130" s="78">
        <v>2392</v>
      </c>
    </row>
    <row r="131" spans="1:14" x14ac:dyDescent="0.3">
      <c r="A131" s="13" t="s">
        <v>1</v>
      </c>
      <c r="B131" t="s">
        <v>21</v>
      </c>
      <c r="C131" s="79">
        <v>4835</v>
      </c>
      <c r="D131" s="77">
        <v>5180</v>
      </c>
      <c r="E131" s="77">
        <v>5518</v>
      </c>
      <c r="F131" s="77">
        <v>5972</v>
      </c>
      <c r="G131" s="77">
        <v>6309</v>
      </c>
      <c r="H131" s="77">
        <v>6615</v>
      </c>
      <c r="I131" s="77">
        <v>6928</v>
      </c>
      <c r="J131" s="77">
        <v>7075</v>
      </c>
      <c r="K131" s="77">
        <v>7415</v>
      </c>
      <c r="L131" s="77">
        <v>7255</v>
      </c>
      <c r="M131" s="77">
        <v>7898</v>
      </c>
      <c r="N131" s="78">
        <v>8388</v>
      </c>
    </row>
    <row r="132" spans="1:14" x14ac:dyDescent="0.3">
      <c r="A132" s="13" t="s">
        <v>2</v>
      </c>
      <c r="B132" t="s">
        <v>17</v>
      </c>
      <c r="C132" s="79">
        <v>0</v>
      </c>
      <c r="D132" s="77">
        <v>0</v>
      </c>
      <c r="E132" s="77">
        <v>0</v>
      </c>
      <c r="F132" s="77">
        <v>0</v>
      </c>
      <c r="G132" s="77">
        <v>0</v>
      </c>
      <c r="H132" s="77">
        <v>0</v>
      </c>
      <c r="I132" s="77">
        <v>0</v>
      </c>
      <c r="J132" s="77">
        <v>0</v>
      </c>
      <c r="K132" s="77">
        <v>0</v>
      </c>
      <c r="L132" s="77">
        <v>0</v>
      </c>
      <c r="M132" s="77">
        <v>0</v>
      </c>
      <c r="N132" s="78">
        <v>0</v>
      </c>
    </row>
    <row r="133" spans="1:14" x14ac:dyDescent="0.3">
      <c r="A133" s="13" t="s">
        <v>2</v>
      </c>
      <c r="B133" t="s">
        <v>94</v>
      </c>
      <c r="C133" s="79">
        <v>43</v>
      </c>
      <c r="D133" s="77">
        <v>45</v>
      </c>
      <c r="E133" s="77">
        <v>40</v>
      </c>
      <c r="F133" s="77">
        <v>43</v>
      </c>
      <c r="G133" s="77">
        <v>36</v>
      </c>
      <c r="H133" s="77">
        <v>43</v>
      </c>
      <c r="I133" s="77">
        <v>46</v>
      </c>
      <c r="J133" s="77">
        <v>59</v>
      </c>
      <c r="K133" s="77">
        <v>56</v>
      </c>
      <c r="L133" s="77">
        <v>37</v>
      </c>
      <c r="M133" s="77">
        <v>45</v>
      </c>
      <c r="N133" s="78">
        <v>40</v>
      </c>
    </row>
    <row r="134" spans="1:14" x14ac:dyDescent="0.3">
      <c r="A134" s="13" t="s">
        <v>2</v>
      </c>
      <c r="B134" t="s">
        <v>19</v>
      </c>
      <c r="C134" s="79">
        <v>209</v>
      </c>
      <c r="D134" s="77">
        <v>220</v>
      </c>
      <c r="E134" s="77">
        <v>221</v>
      </c>
      <c r="F134" s="77">
        <v>298</v>
      </c>
      <c r="G134" s="77">
        <v>318</v>
      </c>
      <c r="H134" s="77">
        <v>343</v>
      </c>
      <c r="I134" s="77">
        <v>362</v>
      </c>
      <c r="J134" s="77">
        <v>325</v>
      </c>
      <c r="K134" s="77">
        <v>357</v>
      </c>
      <c r="L134" s="77">
        <v>336</v>
      </c>
      <c r="M134" s="77">
        <v>340</v>
      </c>
      <c r="N134" s="78">
        <v>388</v>
      </c>
    </row>
    <row r="135" spans="1:14" x14ac:dyDescent="0.3">
      <c r="A135" s="13" t="s">
        <v>2</v>
      </c>
      <c r="B135" t="s">
        <v>20</v>
      </c>
      <c r="C135" s="79">
        <v>1176</v>
      </c>
      <c r="D135" s="77">
        <v>1137</v>
      </c>
      <c r="E135" s="77">
        <v>1268</v>
      </c>
      <c r="F135" s="77">
        <v>1326</v>
      </c>
      <c r="G135" s="77">
        <v>1342</v>
      </c>
      <c r="H135" s="77">
        <v>1508</v>
      </c>
      <c r="I135" s="77">
        <v>1504</v>
      </c>
      <c r="J135" s="77">
        <v>1574</v>
      </c>
      <c r="K135" s="77">
        <v>1659</v>
      </c>
      <c r="L135" s="77">
        <v>1637</v>
      </c>
      <c r="M135" s="77">
        <v>1746</v>
      </c>
      <c r="N135" s="78">
        <v>1939</v>
      </c>
    </row>
    <row r="136" spans="1:14" x14ac:dyDescent="0.3">
      <c r="A136" s="13" t="s">
        <v>2</v>
      </c>
      <c r="B136" t="s">
        <v>21</v>
      </c>
      <c r="C136" s="79">
        <v>1844</v>
      </c>
      <c r="D136" s="77">
        <v>2012</v>
      </c>
      <c r="E136" s="77">
        <v>2159</v>
      </c>
      <c r="F136" s="77">
        <v>2477</v>
      </c>
      <c r="G136" s="77">
        <v>2722</v>
      </c>
      <c r="H136" s="77">
        <v>2939</v>
      </c>
      <c r="I136" s="77">
        <v>3104</v>
      </c>
      <c r="J136" s="77">
        <v>3146</v>
      </c>
      <c r="K136" s="77">
        <v>3470</v>
      </c>
      <c r="L136" s="77">
        <v>3367</v>
      </c>
      <c r="M136" s="77">
        <v>3640</v>
      </c>
      <c r="N136" s="78">
        <v>3878</v>
      </c>
    </row>
    <row r="137" spans="1:14" x14ac:dyDescent="0.3">
      <c r="A137" s="13"/>
      <c r="C137" s="13"/>
      <c r="N137" s="14"/>
    </row>
    <row r="138" spans="1:14" x14ac:dyDescent="0.3">
      <c r="A138" s="19" t="s">
        <v>245</v>
      </c>
      <c r="C138" s="13"/>
      <c r="N138" s="14"/>
    </row>
    <row r="139" spans="1:14" x14ac:dyDescent="0.3">
      <c r="A139" s="13" t="s">
        <v>1</v>
      </c>
      <c r="B139" t="s">
        <v>17</v>
      </c>
      <c r="C139" s="79">
        <v>69</v>
      </c>
      <c r="D139" s="9">
        <v>84</v>
      </c>
      <c r="E139" s="9">
        <v>59</v>
      </c>
      <c r="F139" s="9">
        <v>61</v>
      </c>
      <c r="G139" s="9">
        <v>57</v>
      </c>
      <c r="H139" s="9">
        <v>89</v>
      </c>
      <c r="I139" s="9">
        <v>68</v>
      </c>
      <c r="J139" s="9">
        <v>59</v>
      </c>
      <c r="K139" s="9">
        <v>64</v>
      </c>
      <c r="L139" s="9">
        <v>65</v>
      </c>
      <c r="M139">
        <v>58</v>
      </c>
      <c r="N139" s="14">
        <v>55</v>
      </c>
    </row>
    <row r="140" spans="1:14" x14ac:dyDescent="0.3">
      <c r="A140" s="13" t="s">
        <v>1</v>
      </c>
      <c r="B140" t="s">
        <v>94</v>
      </c>
      <c r="C140" s="79">
        <v>447</v>
      </c>
      <c r="D140" s="9">
        <v>412</v>
      </c>
      <c r="E140" s="9">
        <v>441</v>
      </c>
      <c r="F140" s="9">
        <v>415</v>
      </c>
      <c r="G140" s="9">
        <v>412</v>
      </c>
      <c r="H140" s="9">
        <v>459</v>
      </c>
      <c r="I140" s="9">
        <v>413</v>
      </c>
      <c r="J140" s="9">
        <v>434</v>
      </c>
      <c r="K140" s="9">
        <v>478</v>
      </c>
      <c r="L140" s="9">
        <v>386</v>
      </c>
      <c r="M140">
        <v>457</v>
      </c>
      <c r="N140" s="14">
        <v>439</v>
      </c>
    </row>
    <row r="141" spans="1:14" x14ac:dyDescent="0.3">
      <c r="A141" s="13" t="s">
        <v>1</v>
      </c>
      <c r="B141" t="s">
        <v>19</v>
      </c>
      <c r="C141" s="79">
        <v>573</v>
      </c>
      <c r="D141" s="9">
        <v>615</v>
      </c>
      <c r="E141" s="9">
        <v>605</v>
      </c>
      <c r="F141" s="9">
        <v>635</v>
      </c>
      <c r="G141" s="9">
        <v>666</v>
      </c>
      <c r="H141" s="9">
        <v>629</v>
      </c>
      <c r="I141" s="9">
        <v>700</v>
      </c>
      <c r="J141" s="9">
        <v>705</v>
      </c>
      <c r="K141" s="9">
        <v>699</v>
      </c>
      <c r="L141" s="9">
        <v>675</v>
      </c>
      <c r="M141">
        <v>720</v>
      </c>
      <c r="N141" s="14">
        <v>788</v>
      </c>
    </row>
    <row r="142" spans="1:14" x14ac:dyDescent="0.3">
      <c r="A142" s="13" t="s">
        <v>1</v>
      </c>
      <c r="B142" t="s">
        <v>20</v>
      </c>
      <c r="C142" s="79">
        <v>2079</v>
      </c>
      <c r="D142" s="9">
        <v>2037</v>
      </c>
      <c r="E142" s="9">
        <v>1970</v>
      </c>
      <c r="F142" s="9">
        <v>1902</v>
      </c>
      <c r="G142" s="9">
        <v>1889</v>
      </c>
      <c r="H142" s="9">
        <v>1898</v>
      </c>
      <c r="I142" s="9">
        <v>1800</v>
      </c>
      <c r="J142" s="9">
        <v>1832</v>
      </c>
      <c r="K142" s="9">
        <v>1737</v>
      </c>
      <c r="L142" s="9">
        <v>1807</v>
      </c>
      <c r="M142">
        <v>1801</v>
      </c>
      <c r="N142" s="14">
        <v>1836</v>
      </c>
    </row>
    <row r="143" spans="1:14" x14ac:dyDescent="0.3">
      <c r="A143" s="13" t="s">
        <v>1</v>
      </c>
      <c r="B143" t="s">
        <v>21</v>
      </c>
      <c r="C143" s="79">
        <v>4648</v>
      </c>
      <c r="D143" s="9">
        <v>4427</v>
      </c>
      <c r="E143" s="9">
        <v>4436</v>
      </c>
      <c r="F143" s="9">
        <v>4600</v>
      </c>
      <c r="G143" s="9">
        <v>4681</v>
      </c>
      <c r="H143" s="9">
        <v>4427</v>
      </c>
      <c r="I143" s="9">
        <v>4200</v>
      </c>
      <c r="J143" s="9">
        <v>4080</v>
      </c>
      <c r="K143" s="9">
        <v>4093</v>
      </c>
      <c r="L143" s="9">
        <v>3889</v>
      </c>
      <c r="M143">
        <v>4007</v>
      </c>
      <c r="N143" s="14">
        <v>3924</v>
      </c>
    </row>
    <row r="144" spans="1:14" x14ac:dyDescent="0.3">
      <c r="A144" s="13" t="s">
        <v>2</v>
      </c>
      <c r="B144" t="s">
        <v>17</v>
      </c>
      <c r="C144" s="79">
        <v>112</v>
      </c>
      <c r="D144" s="9">
        <v>93</v>
      </c>
      <c r="E144" s="9">
        <v>92</v>
      </c>
      <c r="F144" s="9">
        <v>80</v>
      </c>
      <c r="G144" s="9">
        <v>71</v>
      </c>
      <c r="H144" s="9">
        <v>65</v>
      </c>
      <c r="I144" s="9">
        <v>80</v>
      </c>
      <c r="J144" s="9">
        <v>85</v>
      </c>
      <c r="K144" s="9">
        <v>95</v>
      </c>
      <c r="L144" s="9">
        <v>88</v>
      </c>
      <c r="M144">
        <v>80</v>
      </c>
      <c r="N144" s="14">
        <v>81</v>
      </c>
    </row>
    <row r="145" spans="1:14" x14ac:dyDescent="0.3">
      <c r="A145" s="13" t="s">
        <v>2</v>
      </c>
      <c r="B145" t="s">
        <v>94</v>
      </c>
      <c r="C145" s="79">
        <v>585</v>
      </c>
      <c r="D145" s="9">
        <v>581</v>
      </c>
      <c r="E145" s="9">
        <v>507</v>
      </c>
      <c r="F145" s="9">
        <v>583</v>
      </c>
      <c r="G145" s="9">
        <v>552</v>
      </c>
      <c r="H145" s="9">
        <v>625</v>
      </c>
      <c r="I145" s="9">
        <v>571</v>
      </c>
      <c r="J145" s="9">
        <v>545</v>
      </c>
      <c r="K145" s="9">
        <v>596</v>
      </c>
      <c r="L145" s="9">
        <v>549</v>
      </c>
      <c r="M145">
        <v>574</v>
      </c>
      <c r="N145" s="14">
        <v>607</v>
      </c>
    </row>
    <row r="146" spans="1:14" x14ac:dyDescent="0.3">
      <c r="A146" s="13" t="s">
        <v>2</v>
      </c>
      <c r="B146" t="s">
        <v>19</v>
      </c>
      <c r="C146" s="79">
        <v>836</v>
      </c>
      <c r="D146" s="9">
        <v>830</v>
      </c>
      <c r="E146" s="9">
        <v>837</v>
      </c>
      <c r="F146" s="9">
        <v>846</v>
      </c>
      <c r="G146" s="9">
        <v>928</v>
      </c>
      <c r="H146" s="9">
        <v>1036</v>
      </c>
      <c r="I146" s="9">
        <v>968</v>
      </c>
      <c r="J146" s="9">
        <v>1007</v>
      </c>
      <c r="K146" s="9">
        <v>976</v>
      </c>
      <c r="L146" s="9">
        <v>965</v>
      </c>
      <c r="M146">
        <v>1008</v>
      </c>
      <c r="N146" s="14">
        <v>997</v>
      </c>
    </row>
    <row r="147" spans="1:14" x14ac:dyDescent="0.3">
      <c r="A147" s="13" t="s">
        <v>2</v>
      </c>
      <c r="B147" t="s">
        <v>20</v>
      </c>
      <c r="C147" s="79">
        <v>2072</v>
      </c>
      <c r="D147" s="9">
        <v>1950</v>
      </c>
      <c r="E147" s="9">
        <v>1937</v>
      </c>
      <c r="F147" s="9">
        <v>2031</v>
      </c>
      <c r="G147" s="9">
        <v>1986</v>
      </c>
      <c r="H147" s="9">
        <v>2029</v>
      </c>
      <c r="I147" s="9">
        <v>2038</v>
      </c>
      <c r="J147" s="9">
        <v>2004</v>
      </c>
      <c r="K147" s="9">
        <v>2076</v>
      </c>
      <c r="L147" s="9">
        <v>2050</v>
      </c>
      <c r="M147">
        <v>2217</v>
      </c>
      <c r="N147" s="14">
        <v>2358</v>
      </c>
    </row>
    <row r="148" spans="1:14" x14ac:dyDescent="0.3">
      <c r="A148" s="13" t="s">
        <v>2</v>
      </c>
      <c r="B148" t="s">
        <v>21</v>
      </c>
      <c r="C148" s="79">
        <v>2174</v>
      </c>
      <c r="D148" s="9">
        <v>2147</v>
      </c>
      <c r="E148" s="9">
        <v>2267</v>
      </c>
      <c r="F148" s="9">
        <v>2320</v>
      </c>
      <c r="G148" s="9">
        <v>2523</v>
      </c>
      <c r="H148" s="9">
        <v>2329</v>
      </c>
      <c r="I148" s="9">
        <v>2528</v>
      </c>
      <c r="J148" s="9">
        <v>2360</v>
      </c>
      <c r="K148" s="9">
        <v>2382</v>
      </c>
      <c r="L148" s="9">
        <v>2341</v>
      </c>
      <c r="M148">
        <v>2484</v>
      </c>
      <c r="N148" s="14">
        <v>2565</v>
      </c>
    </row>
    <row r="150" spans="1:14" x14ac:dyDescent="0.3">
      <c r="A150" s="13" t="s">
        <v>302</v>
      </c>
    </row>
  </sheetData>
  <hyperlinks>
    <hyperlink ref="A97" location="'PC Conditions'!A1" display="See full list here" xr:uid="{18CBDC3D-346C-4A05-AAF0-8FDDE5108EC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5256E-50D0-4C0B-A7DC-7811CD1E6C6D}">
  <sheetPr>
    <tabColor rgb="FF00B0F0"/>
  </sheetPr>
  <dimension ref="A1:BW420"/>
  <sheetViews>
    <sheetView topLeftCell="A417" workbookViewId="0">
      <selection activeCell="A417" sqref="A417"/>
    </sheetView>
  </sheetViews>
  <sheetFormatPr defaultRowHeight="14.4" x14ac:dyDescent="0.3"/>
  <cols>
    <col min="1" max="1" width="10.33203125" customWidth="1"/>
    <col min="3" max="4" width="11.5546875" bestFit="1" customWidth="1"/>
    <col min="5" max="5" width="12.44140625" bestFit="1" customWidth="1"/>
    <col min="6" max="23" width="11.5546875" bestFit="1" customWidth="1"/>
  </cols>
  <sheetData>
    <row r="1" spans="1:75" ht="20.399999999999999" x14ac:dyDescent="0.35">
      <c r="A1" s="44" t="s">
        <v>225</v>
      </c>
    </row>
    <row r="3" spans="1:75" x14ac:dyDescent="0.3">
      <c r="A3" s="113" t="s">
        <v>260</v>
      </c>
    </row>
    <row r="4" spans="1:75" x14ac:dyDescent="0.3">
      <c r="A4" s="29"/>
      <c r="B4" s="26"/>
      <c r="C4" s="11">
        <v>2022</v>
      </c>
      <c r="D4" s="10">
        <v>2023</v>
      </c>
      <c r="E4" s="10">
        <v>2024</v>
      </c>
      <c r="F4" s="10">
        <v>2025</v>
      </c>
      <c r="G4" s="10">
        <v>2026</v>
      </c>
      <c r="H4" s="10">
        <v>2027</v>
      </c>
      <c r="I4" s="10">
        <v>2028</v>
      </c>
      <c r="J4" s="10">
        <v>2029</v>
      </c>
      <c r="K4" s="10">
        <v>2030</v>
      </c>
      <c r="L4" s="10">
        <v>2031</v>
      </c>
      <c r="M4" s="10">
        <v>2032</v>
      </c>
      <c r="N4" s="10">
        <v>2033</v>
      </c>
      <c r="O4" s="10">
        <v>2034</v>
      </c>
      <c r="P4" s="10">
        <v>2035</v>
      </c>
      <c r="Q4" s="10">
        <v>2036</v>
      </c>
      <c r="R4" s="10">
        <v>2037</v>
      </c>
      <c r="S4" s="10">
        <v>2038</v>
      </c>
      <c r="T4" s="10">
        <v>2039</v>
      </c>
      <c r="U4" s="10">
        <v>2040</v>
      </c>
      <c r="V4" s="10">
        <v>2041</v>
      </c>
      <c r="W4" s="12">
        <v>2042</v>
      </c>
    </row>
    <row r="5" spans="1:75" x14ac:dyDescent="0.3">
      <c r="A5" s="38" t="s">
        <v>197</v>
      </c>
      <c r="B5" s="37"/>
      <c r="C5" s="7"/>
      <c r="D5" s="7">
        <v>180214</v>
      </c>
      <c r="E5" s="7">
        <v>184132</v>
      </c>
      <c r="F5" s="7">
        <v>188135</v>
      </c>
      <c r="G5" s="7">
        <v>191118</v>
      </c>
      <c r="H5" s="7">
        <v>196433</v>
      </c>
      <c r="I5" s="7">
        <v>201923</v>
      </c>
      <c r="J5" s="7">
        <v>207621</v>
      </c>
      <c r="K5" s="7">
        <v>213525</v>
      </c>
      <c r="L5" s="7">
        <v>219557</v>
      </c>
      <c r="M5" s="7">
        <v>226398</v>
      </c>
      <c r="N5" s="7">
        <v>233368</v>
      </c>
      <c r="O5" s="7">
        <v>240454</v>
      </c>
      <c r="P5" s="7">
        <v>247611</v>
      </c>
      <c r="Q5" s="7">
        <v>254740</v>
      </c>
      <c r="R5" s="7">
        <v>262104</v>
      </c>
      <c r="S5" s="7">
        <v>269388</v>
      </c>
      <c r="T5" s="7">
        <v>276515</v>
      </c>
      <c r="U5" s="7">
        <v>283495</v>
      </c>
      <c r="V5" s="7">
        <v>290294</v>
      </c>
      <c r="W5" s="8">
        <v>296865</v>
      </c>
    </row>
    <row r="6" spans="1:75" x14ac:dyDescent="0.3">
      <c r="A6" s="34" t="s">
        <v>200</v>
      </c>
      <c r="B6" s="2"/>
      <c r="C6" s="2"/>
      <c r="D6" s="2"/>
      <c r="E6" s="2"/>
      <c r="F6" s="2"/>
      <c r="G6" s="2"/>
      <c r="H6" s="2"/>
      <c r="I6" s="2"/>
      <c r="J6" s="2"/>
      <c r="K6" s="2"/>
      <c r="L6" s="2"/>
      <c r="M6" s="2"/>
      <c r="N6" s="2"/>
      <c r="O6" s="2"/>
      <c r="P6" s="2"/>
      <c r="Q6" s="2"/>
      <c r="R6" s="2"/>
      <c r="S6" s="2"/>
      <c r="T6" s="2"/>
      <c r="U6" s="2"/>
      <c r="V6" s="2"/>
    </row>
    <row r="7" spans="1:75" x14ac:dyDescent="0.3">
      <c r="B7" s="2"/>
      <c r="C7" s="2"/>
      <c r="D7" s="2"/>
      <c r="E7" s="2"/>
      <c r="F7" s="2"/>
      <c r="G7" s="2"/>
      <c r="H7" s="2"/>
      <c r="I7" s="2"/>
      <c r="J7" s="2"/>
      <c r="K7" s="2"/>
      <c r="L7" s="2"/>
      <c r="M7" s="2"/>
      <c r="N7" s="2"/>
      <c r="O7" s="2"/>
      <c r="P7" s="2"/>
      <c r="Q7" s="2"/>
      <c r="R7" s="2"/>
      <c r="S7" s="2"/>
      <c r="T7" s="2"/>
      <c r="U7" s="2"/>
      <c r="V7" s="2"/>
    </row>
    <row r="8" spans="1:75" x14ac:dyDescent="0.3">
      <c r="A8" s="113" t="s">
        <v>261</v>
      </c>
      <c r="B8" s="2"/>
      <c r="C8" s="2"/>
      <c r="D8" s="2"/>
      <c r="E8" s="2"/>
      <c r="F8" s="2"/>
      <c r="G8" s="2"/>
      <c r="H8" s="2"/>
      <c r="I8" s="2"/>
      <c r="J8" s="2"/>
      <c r="K8" s="2"/>
      <c r="L8" s="2"/>
      <c r="M8" s="2"/>
      <c r="N8" s="2"/>
      <c r="O8" s="2"/>
      <c r="P8" s="2"/>
      <c r="Q8" s="2"/>
      <c r="R8" s="2"/>
      <c r="S8" s="2"/>
      <c r="T8" s="2"/>
      <c r="U8" s="2"/>
      <c r="V8" s="2"/>
    </row>
    <row r="9" spans="1:75" x14ac:dyDescent="0.3">
      <c r="A9" s="11" t="s">
        <v>201</v>
      </c>
      <c r="B9" s="12" t="s">
        <v>199</v>
      </c>
      <c r="C9" s="10">
        <v>2022</v>
      </c>
      <c r="D9" s="10">
        <v>2023</v>
      </c>
      <c r="E9" s="10">
        <v>2024</v>
      </c>
      <c r="F9" s="10">
        <v>2025</v>
      </c>
      <c r="G9" s="10">
        <v>2026</v>
      </c>
      <c r="H9" s="10">
        <v>2027</v>
      </c>
      <c r="I9" s="10">
        <v>2028</v>
      </c>
      <c r="J9" s="10">
        <v>2029</v>
      </c>
      <c r="K9" s="10">
        <v>2030</v>
      </c>
      <c r="L9" s="10">
        <v>2031</v>
      </c>
      <c r="M9" s="10">
        <v>2032</v>
      </c>
      <c r="N9" s="10">
        <v>2033</v>
      </c>
      <c r="O9" s="10">
        <v>2034</v>
      </c>
      <c r="P9" s="10">
        <v>2035</v>
      </c>
      <c r="Q9" s="10">
        <v>2036</v>
      </c>
      <c r="R9" s="10">
        <v>2037</v>
      </c>
      <c r="S9" s="10">
        <v>2038</v>
      </c>
      <c r="T9" s="10">
        <v>2039</v>
      </c>
      <c r="U9" s="10">
        <v>2040</v>
      </c>
      <c r="V9" s="10">
        <v>2041</v>
      </c>
      <c r="W9" s="12">
        <v>2042</v>
      </c>
    </row>
    <row r="10" spans="1:75" x14ac:dyDescent="0.3">
      <c r="A10" s="13" t="s">
        <v>1</v>
      </c>
      <c r="B10" s="40">
        <v>0</v>
      </c>
      <c r="C10" s="76">
        <v>150112</v>
      </c>
      <c r="D10" s="76">
        <v>146889</v>
      </c>
      <c r="E10" s="76">
        <v>148346</v>
      </c>
      <c r="F10" s="76">
        <v>149246</v>
      </c>
      <c r="G10" s="76">
        <v>149936</v>
      </c>
      <c r="H10" s="76">
        <v>150448</v>
      </c>
      <c r="I10" s="76">
        <v>151058</v>
      </c>
      <c r="J10" s="76">
        <v>151820</v>
      </c>
      <c r="K10" s="76">
        <v>152555</v>
      </c>
      <c r="L10" s="76">
        <v>153309</v>
      </c>
      <c r="M10" s="76">
        <v>154119</v>
      </c>
      <c r="N10" s="76">
        <v>155049</v>
      </c>
      <c r="O10" s="76">
        <v>156154</v>
      </c>
      <c r="P10" s="76">
        <v>157430</v>
      </c>
      <c r="Q10" s="76">
        <v>158846</v>
      </c>
      <c r="R10" s="76">
        <v>160358</v>
      </c>
      <c r="S10" s="76">
        <v>161927</v>
      </c>
      <c r="T10" s="76">
        <v>163503</v>
      </c>
      <c r="U10" s="76">
        <v>165018</v>
      </c>
      <c r="V10" s="77">
        <v>166422</v>
      </c>
      <c r="W10" s="78">
        <v>167666</v>
      </c>
    </row>
    <row r="11" spans="1:75" x14ac:dyDescent="0.3">
      <c r="A11" s="13" t="s">
        <v>1</v>
      </c>
      <c r="B11" s="40">
        <v>1</v>
      </c>
      <c r="C11" s="76">
        <v>145703</v>
      </c>
      <c r="D11" s="76">
        <v>151053</v>
      </c>
      <c r="E11" s="76">
        <v>147618</v>
      </c>
      <c r="F11" s="76">
        <v>149049</v>
      </c>
      <c r="G11" s="76">
        <v>149920</v>
      </c>
      <c r="H11" s="76">
        <v>150583</v>
      </c>
      <c r="I11" s="76">
        <v>151070</v>
      </c>
      <c r="J11" s="76">
        <v>151652</v>
      </c>
      <c r="K11" s="76">
        <v>152384</v>
      </c>
      <c r="L11" s="76">
        <v>153091</v>
      </c>
      <c r="M11" s="76">
        <v>153814</v>
      </c>
      <c r="N11" s="76">
        <v>154624</v>
      </c>
      <c r="O11" s="76">
        <v>155555</v>
      </c>
      <c r="P11" s="76">
        <v>156660</v>
      </c>
      <c r="Q11" s="76">
        <v>157935</v>
      </c>
      <c r="R11" s="76">
        <v>159351</v>
      </c>
      <c r="S11" s="76">
        <v>160862</v>
      </c>
      <c r="T11" s="76">
        <v>162430</v>
      </c>
      <c r="U11" s="76">
        <v>164006</v>
      </c>
      <c r="V11" s="77">
        <v>165520</v>
      </c>
      <c r="W11" s="78">
        <v>166924</v>
      </c>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row>
    <row r="12" spans="1:75" x14ac:dyDescent="0.3">
      <c r="A12" s="13" t="s">
        <v>1</v>
      </c>
      <c r="B12" s="40">
        <v>2</v>
      </c>
      <c r="C12" s="76">
        <v>144276</v>
      </c>
      <c r="D12" s="76">
        <v>147895</v>
      </c>
      <c r="E12" s="76">
        <v>152775</v>
      </c>
      <c r="F12" s="76">
        <v>149280</v>
      </c>
      <c r="G12" s="76">
        <v>150650</v>
      </c>
      <c r="H12" s="76">
        <v>151460</v>
      </c>
      <c r="I12" s="76">
        <v>152062</v>
      </c>
      <c r="J12" s="76">
        <v>152488</v>
      </c>
      <c r="K12" s="76">
        <v>153004</v>
      </c>
      <c r="L12" s="76">
        <v>153675</v>
      </c>
      <c r="M12" s="76">
        <v>154316</v>
      </c>
      <c r="N12" s="76">
        <v>155039</v>
      </c>
      <c r="O12" s="76">
        <v>155849</v>
      </c>
      <c r="P12" s="76">
        <v>156781</v>
      </c>
      <c r="Q12" s="76">
        <v>157886</v>
      </c>
      <c r="R12" s="76">
        <v>159161</v>
      </c>
      <c r="S12" s="76">
        <v>160577</v>
      </c>
      <c r="T12" s="76">
        <v>162088</v>
      </c>
      <c r="U12" s="76">
        <v>163656</v>
      </c>
      <c r="V12" s="77">
        <v>165232</v>
      </c>
      <c r="W12" s="78">
        <v>166745</v>
      </c>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row>
    <row r="13" spans="1:75" x14ac:dyDescent="0.3">
      <c r="A13" s="13" t="s">
        <v>1</v>
      </c>
      <c r="B13" s="40">
        <v>3</v>
      </c>
      <c r="C13" s="76">
        <v>146996</v>
      </c>
      <c r="D13" s="76">
        <v>146905</v>
      </c>
      <c r="E13" s="76">
        <v>149962</v>
      </c>
      <c r="F13" s="76">
        <v>154769</v>
      </c>
      <c r="G13" s="76">
        <v>151202</v>
      </c>
      <c r="H13" s="76">
        <v>152499</v>
      </c>
      <c r="I13" s="76">
        <v>153237</v>
      </c>
      <c r="J13" s="76">
        <v>153766</v>
      </c>
      <c r="K13" s="76">
        <v>154113</v>
      </c>
      <c r="L13" s="76">
        <v>154558</v>
      </c>
      <c r="M13" s="76">
        <v>155149</v>
      </c>
      <c r="N13" s="76">
        <v>155790</v>
      </c>
      <c r="O13" s="76">
        <v>156513</v>
      </c>
      <c r="P13" s="76">
        <v>157323</v>
      </c>
      <c r="Q13" s="76">
        <v>158255</v>
      </c>
      <c r="R13" s="76">
        <v>159360</v>
      </c>
      <c r="S13" s="76">
        <v>160635</v>
      </c>
      <c r="T13" s="76">
        <v>162050</v>
      </c>
      <c r="U13" s="76">
        <v>163561</v>
      </c>
      <c r="V13" s="77">
        <v>165129</v>
      </c>
      <c r="W13" s="78">
        <v>166705</v>
      </c>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row>
    <row r="14" spans="1:75" x14ac:dyDescent="0.3">
      <c r="A14" s="13" t="s">
        <v>1</v>
      </c>
      <c r="B14" s="40">
        <v>4</v>
      </c>
      <c r="C14" s="76">
        <v>148721</v>
      </c>
      <c r="D14" s="76">
        <v>149953</v>
      </c>
      <c r="E14" s="76">
        <v>149233</v>
      </c>
      <c r="F14" s="76">
        <v>152207</v>
      </c>
      <c r="G14" s="76">
        <v>156933</v>
      </c>
      <c r="H14" s="76">
        <v>153284</v>
      </c>
      <c r="I14" s="76">
        <v>154499</v>
      </c>
      <c r="J14" s="76">
        <v>155156</v>
      </c>
      <c r="K14" s="76">
        <v>155595</v>
      </c>
      <c r="L14" s="76">
        <v>155863</v>
      </c>
      <c r="M14" s="76">
        <v>156218</v>
      </c>
      <c r="N14" s="76">
        <v>156809</v>
      </c>
      <c r="O14" s="76">
        <v>157450</v>
      </c>
      <c r="P14" s="76">
        <v>158173</v>
      </c>
      <c r="Q14" s="76">
        <v>158983</v>
      </c>
      <c r="R14" s="76">
        <v>159915</v>
      </c>
      <c r="S14" s="76">
        <v>161020</v>
      </c>
      <c r="T14" s="76">
        <v>162295</v>
      </c>
      <c r="U14" s="76">
        <v>163710</v>
      </c>
      <c r="V14" s="77">
        <v>165221</v>
      </c>
      <c r="W14" s="78">
        <v>166788</v>
      </c>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row>
    <row r="15" spans="1:75" x14ac:dyDescent="0.3">
      <c r="A15" s="13" t="s">
        <v>1</v>
      </c>
      <c r="B15" s="40">
        <v>5</v>
      </c>
      <c r="C15" s="76">
        <v>152304</v>
      </c>
      <c r="D15" s="76">
        <v>151834</v>
      </c>
      <c r="E15" s="76">
        <v>152405</v>
      </c>
      <c r="F15" s="76">
        <v>151598</v>
      </c>
      <c r="G15" s="76">
        <v>154487</v>
      </c>
      <c r="H15" s="76">
        <v>159126</v>
      </c>
      <c r="I15" s="76">
        <v>155391</v>
      </c>
      <c r="J15" s="76">
        <v>156521</v>
      </c>
      <c r="K15" s="76">
        <v>157083</v>
      </c>
      <c r="L15" s="76">
        <v>157437</v>
      </c>
      <c r="M15" s="76">
        <v>157610</v>
      </c>
      <c r="N15" s="76">
        <v>157965</v>
      </c>
      <c r="O15" s="76">
        <v>158556</v>
      </c>
      <c r="P15" s="76">
        <v>159197</v>
      </c>
      <c r="Q15" s="76">
        <v>159920</v>
      </c>
      <c r="R15" s="76">
        <v>160730</v>
      </c>
      <c r="S15" s="76">
        <v>161662</v>
      </c>
      <c r="T15" s="76">
        <v>162767</v>
      </c>
      <c r="U15" s="76">
        <v>164042</v>
      </c>
      <c r="V15" s="77">
        <v>165457</v>
      </c>
      <c r="W15" s="78">
        <v>166968</v>
      </c>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row>
    <row r="16" spans="1:75" x14ac:dyDescent="0.3">
      <c r="A16" s="13" t="s">
        <v>1</v>
      </c>
      <c r="B16" s="40">
        <v>6</v>
      </c>
      <c r="C16" s="76">
        <v>157113</v>
      </c>
      <c r="D16" s="76">
        <v>155162</v>
      </c>
      <c r="E16" s="76">
        <v>154082</v>
      </c>
      <c r="F16" s="76">
        <v>154574</v>
      </c>
      <c r="G16" s="76">
        <v>153688</v>
      </c>
      <c r="H16" s="76">
        <v>156498</v>
      </c>
      <c r="I16" s="76">
        <v>161058</v>
      </c>
      <c r="J16" s="76">
        <v>157244</v>
      </c>
      <c r="K16" s="76">
        <v>158288</v>
      </c>
      <c r="L16" s="76">
        <v>158772</v>
      </c>
      <c r="M16" s="76">
        <v>159042</v>
      </c>
      <c r="N16" s="76">
        <v>159215</v>
      </c>
      <c r="O16" s="76">
        <v>159570</v>
      </c>
      <c r="P16" s="76">
        <v>160161</v>
      </c>
      <c r="Q16" s="76">
        <v>160802</v>
      </c>
      <c r="R16" s="76">
        <v>161525</v>
      </c>
      <c r="S16" s="76">
        <v>162335</v>
      </c>
      <c r="T16" s="76">
        <v>163267</v>
      </c>
      <c r="U16" s="76">
        <v>164371</v>
      </c>
      <c r="V16" s="77">
        <v>165646</v>
      </c>
      <c r="W16" s="78">
        <v>167061</v>
      </c>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row>
    <row r="17" spans="1:75" x14ac:dyDescent="0.3">
      <c r="A17" s="13" t="s">
        <v>1</v>
      </c>
      <c r="B17" s="40">
        <v>7</v>
      </c>
      <c r="C17" s="76">
        <v>155771</v>
      </c>
      <c r="D17" s="76">
        <v>159630</v>
      </c>
      <c r="E17" s="76">
        <v>157142</v>
      </c>
      <c r="F17" s="76">
        <v>155994</v>
      </c>
      <c r="G17" s="76">
        <v>156418</v>
      </c>
      <c r="H17" s="76">
        <v>155462</v>
      </c>
      <c r="I17" s="76">
        <v>158203</v>
      </c>
      <c r="J17" s="76">
        <v>162693</v>
      </c>
      <c r="K17" s="76">
        <v>158804</v>
      </c>
      <c r="L17" s="76">
        <v>159778</v>
      </c>
      <c r="M17" s="76">
        <v>160186</v>
      </c>
      <c r="N17" s="76">
        <v>160456</v>
      </c>
      <c r="O17" s="76">
        <v>160629</v>
      </c>
      <c r="P17" s="76">
        <v>160984</v>
      </c>
      <c r="Q17" s="76">
        <v>161575</v>
      </c>
      <c r="R17" s="76">
        <v>162216</v>
      </c>
      <c r="S17" s="76">
        <v>162939</v>
      </c>
      <c r="T17" s="76">
        <v>163749</v>
      </c>
      <c r="U17" s="76">
        <v>164681</v>
      </c>
      <c r="V17" s="77">
        <v>165785</v>
      </c>
      <c r="W17" s="78">
        <v>167060</v>
      </c>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row>
    <row r="18" spans="1:75" x14ac:dyDescent="0.3">
      <c r="A18" s="13" t="s">
        <v>1</v>
      </c>
      <c r="B18" s="40">
        <v>8</v>
      </c>
      <c r="C18" s="76">
        <v>158003</v>
      </c>
      <c r="D18" s="76">
        <v>158153</v>
      </c>
      <c r="E18" s="76">
        <v>161503</v>
      </c>
      <c r="F18" s="76">
        <v>158950</v>
      </c>
      <c r="G18" s="76">
        <v>157738</v>
      </c>
      <c r="H18" s="76">
        <v>158096</v>
      </c>
      <c r="I18" s="76">
        <v>157074</v>
      </c>
      <c r="J18" s="76">
        <v>159749</v>
      </c>
      <c r="K18" s="76">
        <v>164167</v>
      </c>
      <c r="L18" s="76">
        <v>160212</v>
      </c>
      <c r="M18" s="76">
        <v>161115</v>
      </c>
      <c r="N18" s="76">
        <v>161523</v>
      </c>
      <c r="O18" s="76">
        <v>161793</v>
      </c>
      <c r="P18" s="76">
        <v>161966</v>
      </c>
      <c r="Q18" s="76">
        <v>162321</v>
      </c>
      <c r="R18" s="76">
        <v>162912</v>
      </c>
      <c r="S18" s="76">
        <v>163553</v>
      </c>
      <c r="T18" s="76">
        <v>164276</v>
      </c>
      <c r="U18" s="76">
        <v>165086</v>
      </c>
      <c r="V18" s="77">
        <v>166018</v>
      </c>
      <c r="W18" s="78">
        <v>167122</v>
      </c>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row>
    <row r="19" spans="1:75" x14ac:dyDescent="0.3">
      <c r="A19" s="13" t="s">
        <v>1</v>
      </c>
      <c r="B19" s="40">
        <v>9</v>
      </c>
      <c r="C19" s="76">
        <v>159448</v>
      </c>
      <c r="D19" s="76">
        <v>160313</v>
      </c>
      <c r="E19" s="76">
        <v>159970</v>
      </c>
      <c r="F19" s="76">
        <v>163255</v>
      </c>
      <c r="G19" s="76">
        <v>160640</v>
      </c>
      <c r="H19" s="76">
        <v>159364</v>
      </c>
      <c r="I19" s="76">
        <v>159659</v>
      </c>
      <c r="J19" s="76">
        <v>158573</v>
      </c>
      <c r="K19" s="76">
        <v>161178</v>
      </c>
      <c r="L19" s="76">
        <v>165532</v>
      </c>
      <c r="M19" s="76">
        <v>161508</v>
      </c>
      <c r="N19" s="76">
        <v>162411</v>
      </c>
      <c r="O19" s="76">
        <v>162819</v>
      </c>
      <c r="P19" s="76">
        <v>163089</v>
      </c>
      <c r="Q19" s="76">
        <v>163262</v>
      </c>
      <c r="R19" s="76">
        <v>163617</v>
      </c>
      <c r="S19" s="76">
        <v>164208</v>
      </c>
      <c r="T19" s="76">
        <v>164849</v>
      </c>
      <c r="U19" s="76">
        <v>165571</v>
      </c>
      <c r="V19" s="77">
        <v>166381</v>
      </c>
      <c r="W19" s="78">
        <v>167313</v>
      </c>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row>
    <row r="20" spans="1:75" x14ac:dyDescent="0.3">
      <c r="A20" s="13" t="s">
        <v>1</v>
      </c>
      <c r="B20" s="40">
        <v>10</v>
      </c>
      <c r="C20" s="76">
        <v>159955</v>
      </c>
      <c r="D20" s="76">
        <v>161702</v>
      </c>
      <c r="E20" s="76">
        <v>162086</v>
      </c>
      <c r="F20" s="76">
        <v>161680</v>
      </c>
      <c r="G20" s="76">
        <v>164904</v>
      </c>
      <c r="H20" s="76">
        <v>162227</v>
      </c>
      <c r="I20" s="76">
        <v>160889</v>
      </c>
      <c r="J20" s="76">
        <v>161122</v>
      </c>
      <c r="K20" s="76">
        <v>159968</v>
      </c>
      <c r="L20" s="76">
        <v>162511</v>
      </c>
      <c r="M20" s="76">
        <v>166796</v>
      </c>
      <c r="N20" s="76">
        <v>162772</v>
      </c>
      <c r="O20" s="76">
        <v>163675</v>
      </c>
      <c r="P20" s="76">
        <v>164083</v>
      </c>
      <c r="Q20" s="76">
        <v>164353</v>
      </c>
      <c r="R20" s="76">
        <v>164526</v>
      </c>
      <c r="S20" s="76">
        <v>164881</v>
      </c>
      <c r="T20" s="76">
        <v>165472</v>
      </c>
      <c r="U20" s="76">
        <v>166113</v>
      </c>
      <c r="V20" s="77">
        <v>166835</v>
      </c>
      <c r="W20" s="78">
        <v>167645</v>
      </c>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row>
    <row r="21" spans="1:75" x14ac:dyDescent="0.3">
      <c r="A21" s="13" t="s">
        <v>1</v>
      </c>
      <c r="B21" s="40">
        <v>11</v>
      </c>
      <c r="C21" s="76">
        <v>158776</v>
      </c>
      <c r="D21" s="76">
        <v>162182</v>
      </c>
      <c r="E21" s="76">
        <v>163453</v>
      </c>
      <c r="F21" s="76">
        <v>163777</v>
      </c>
      <c r="G21" s="76">
        <v>163310</v>
      </c>
      <c r="H21" s="76">
        <v>166472</v>
      </c>
      <c r="I21" s="76">
        <v>163734</v>
      </c>
      <c r="J21" s="76">
        <v>162334</v>
      </c>
      <c r="K21" s="76">
        <v>162500</v>
      </c>
      <c r="L21" s="76">
        <v>161285</v>
      </c>
      <c r="M21" s="76">
        <v>163760</v>
      </c>
      <c r="N21" s="76">
        <v>168045</v>
      </c>
      <c r="O21" s="76">
        <v>164021</v>
      </c>
      <c r="P21" s="76">
        <v>164924</v>
      </c>
      <c r="Q21" s="76">
        <v>165332</v>
      </c>
      <c r="R21" s="76">
        <v>165602</v>
      </c>
      <c r="S21" s="76">
        <v>165775</v>
      </c>
      <c r="T21" s="76">
        <v>166130</v>
      </c>
      <c r="U21" s="76">
        <v>166721</v>
      </c>
      <c r="V21" s="77">
        <v>167362</v>
      </c>
      <c r="W21" s="78">
        <v>168084</v>
      </c>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row>
    <row r="22" spans="1:75" x14ac:dyDescent="0.3">
      <c r="A22" s="13" t="s">
        <v>1</v>
      </c>
      <c r="B22" s="40">
        <v>12</v>
      </c>
      <c r="C22" s="76">
        <v>160763</v>
      </c>
      <c r="D22" s="76">
        <v>160888</v>
      </c>
      <c r="E22" s="76">
        <v>163843</v>
      </c>
      <c r="F22" s="76">
        <v>165056</v>
      </c>
      <c r="G22" s="76">
        <v>165321</v>
      </c>
      <c r="H22" s="76">
        <v>164795</v>
      </c>
      <c r="I22" s="76">
        <v>167899</v>
      </c>
      <c r="J22" s="76">
        <v>165103</v>
      </c>
      <c r="K22" s="76">
        <v>163639</v>
      </c>
      <c r="L22" s="76">
        <v>163747</v>
      </c>
      <c r="M22" s="76">
        <v>162468</v>
      </c>
      <c r="N22" s="76">
        <v>164943</v>
      </c>
      <c r="O22" s="76">
        <v>169227</v>
      </c>
      <c r="P22" s="76">
        <v>165204</v>
      </c>
      <c r="Q22" s="76">
        <v>166107</v>
      </c>
      <c r="R22" s="76">
        <v>166515</v>
      </c>
      <c r="S22" s="76">
        <v>166785</v>
      </c>
      <c r="T22" s="76">
        <v>166958</v>
      </c>
      <c r="U22" s="76">
        <v>167313</v>
      </c>
      <c r="V22" s="77">
        <v>167904</v>
      </c>
      <c r="W22" s="78">
        <v>168545</v>
      </c>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row>
    <row r="23" spans="1:75" x14ac:dyDescent="0.3">
      <c r="A23" s="13" t="s">
        <v>1</v>
      </c>
      <c r="B23" s="40">
        <v>13</v>
      </c>
      <c r="C23" s="76">
        <v>158560</v>
      </c>
      <c r="D23" s="76">
        <v>162793</v>
      </c>
      <c r="E23" s="76">
        <v>162483</v>
      </c>
      <c r="F23" s="76">
        <v>165382</v>
      </c>
      <c r="G23" s="76">
        <v>166539</v>
      </c>
      <c r="H23" s="76">
        <v>166748</v>
      </c>
      <c r="I23" s="76">
        <v>166166</v>
      </c>
      <c r="J23" s="76">
        <v>169213</v>
      </c>
      <c r="K23" s="76">
        <v>166356</v>
      </c>
      <c r="L23" s="76">
        <v>164836</v>
      </c>
      <c r="M23" s="76">
        <v>164882</v>
      </c>
      <c r="N23" s="76">
        <v>163603</v>
      </c>
      <c r="O23" s="76">
        <v>166078</v>
      </c>
      <c r="P23" s="76">
        <v>170362</v>
      </c>
      <c r="Q23" s="76">
        <v>166339</v>
      </c>
      <c r="R23" s="76">
        <v>167242</v>
      </c>
      <c r="S23" s="76">
        <v>167650</v>
      </c>
      <c r="T23" s="76">
        <v>167922</v>
      </c>
      <c r="U23" s="76">
        <v>168095</v>
      </c>
      <c r="V23" s="77">
        <v>168450</v>
      </c>
      <c r="W23" s="78">
        <v>169041</v>
      </c>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row>
    <row r="24" spans="1:75" x14ac:dyDescent="0.3">
      <c r="A24" s="13" t="s">
        <v>1</v>
      </c>
      <c r="B24" s="40">
        <v>14</v>
      </c>
      <c r="C24" s="76">
        <v>158633</v>
      </c>
      <c r="D24" s="76">
        <v>160730</v>
      </c>
      <c r="E24" s="76">
        <v>164497</v>
      </c>
      <c r="F24" s="76">
        <v>164129</v>
      </c>
      <c r="G24" s="76">
        <v>166967</v>
      </c>
      <c r="H24" s="76">
        <v>168065</v>
      </c>
      <c r="I24" s="76">
        <v>168213</v>
      </c>
      <c r="J24" s="76">
        <v>167571</v>
      </c>
      <c r="K24" s="76">
        <v>170552</v>
      </c>
      <c r="L24" s="76">
        <v>167635</v>
      </c>
      <c r="M24" s="76">
        <v>166052</v>
      </c>
      <c r="N24" s="76">
        <v>166098</v>
      </c>
      <c r="O24" s="76">
        <v>164819</v>
      </c>
      <c r="P24" s="76">
        <v>167294</v>
      </c>
      <c r="Q24" s="76">
        <v>171577</v>
      </c>
      <c r="R24" s="76">
        <v>167554</v>
      </c>
      <c r="S24" s="76">
        <v>168457</v>
      </c>
      <c r="T24" s="76">
        <v>168865</v>
      </c>
      <c r="U24" s="76">
        <v>169137</v>
      </c>
      <c r="V24" s="77">
        <v>169310</v>
      </c>
      <c r="W24" s="78">
        <v>169665</v>
      </c>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row>
    <row r="25" spans="1:75" x14ac:dyDescent="0.3">
      <c r="A25" s="13" t="s">
        <v>1</v>
      </c>
      <c r="B25" s="40">
        <v>15</v>
      </c>
      <c r="C25" s="76">
        <v>156247</v>
      </c>
      <c r="D25" s="76">
        <v>161101</v>
      </c>
      <c r="E25" s="76">
        <v>162671</v>
      </c>
      <c r="F25" s="76">
        <v>166371</v>
      </c>
      <c r="G25" s="76">
        <v>165934</v>
      </c>
      <c r="H25" s="76">
        <v>168704</v>
      </c>
      <c r="I25" s="76">
        <v>169733</v>
      </c>
      <c r="J25" s="76">
        <v>169813</v>
      </c>
      <c r="K25" s="76">
        <v>169097</v>
      </c>
      <c r="L25" s="76">
        <v>172009</v>
      </c>
      <c r="M25" s="76">
        <v>169018</v>
      </c>
      <c r="N25" s="76">
        <v>167435</v>
      </c>
      <c r="O25" s="76">
        <v>167481</v>
      </c>
      <c r="P25" s="76">
        <v>166202</v>
      </c>
      <c r="Q25" s="76">
        <v>168677</v>
      </c>
      <c r="R25" s="76">
        <v>172959</v>
      </c>
      <c r="S25" s="76">
        <v>168937</v>
      </c>
      <c r="T25" s="76">
        <v>169840</v>
      </c>
      <c r="U25" s="76">
        <v>170247</v>
      </c>
      <c r="V25" s="77">
        <v>170520</v>
      </c>
      <c r="W25" s="78">
        <v>170692</v>
      </c>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row>
    <row r="26" spans="1:75" x14ac:dyDescent="0.3">
      <c r="A26" s="13" t="s">
        <v>1</v>
      </c>
      <c r="B26" s="40">
        <v>16</v>
      </c>
      <c r="C26" s="76">
        <v>150512</v>
      </c>
      <c r="D26" s="76">
        <v>158987</v>
      </c>
      <c r="E26" s="76">
        <v>163253</v>
      </c>
      <c r="F26" s="76">
        <v>164748</v>
      </c>
      <c r="G26" s="76">
        <v>168370</v>
      </c>
      <c r="H26" s="76">
        <v>167857</v>
      </c>
      <c r="I26" s="76">
        <v>170552</v>
      </c>
      <c r="J26" s="76">
        <v>171505</v>
      </c>
      <c r="K26" s="76">
        <v>171502</v>
      </c>
      <c r="L26" s="76">
        <v>170711</v>
      </c>
      <c r="M26" s="76">
        <v>173540</v>
      </c>
      <c r="N26" s="76">
        <v>170549</v>
      </c>
      <c r="O26" s="76">
        <v>168966</v>
      </c>
      <c r="P26" s="76">
        <v>169012</v>
      </c>
      <c r="Q26" s="76">
        <v>167733</v>
      </c>
      <c r="R26" s="76">
        <v>170208</v>
      </c>
      <c r="S26" s="76">
        <v>174489</v>
      </c>
      <c r="T26" s="76">
        <v>170468</v>
      </c>
      <c r="U26" s="76">
        <v>171371</v>
      </c>
      <c r="V26" s="77">
        <v>171778</v>
      </c>
      <c r="W26" s="78">
        <v>172051</v>
      </c>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row>
    <row r="27" spans="1:75" x14ac:dyDescent="0.3">
      <c r="A27" s="13" t="s">
        <v>1</v>
      </c>
      <c r="B27" s="40">
        <v>17</v>
      </c>
      <c r="C27" s="76">
        <v>144854</v>
      </c>
      <c r="D27" s="76">
        <v>154449</v>
      </c>
      <c r="E27" s="76">
        <v>162082</v>
      </c>
      <c r="F27" s="76">
        <v>166239</v>
      </c>
      <c r="G27" s="76">
        <v>167624</v>
      </c>
      <c r="H27" s="76">
        <v>171137</v>
      </c>
      <c r="I27" s="76">
        <v>170514</v>
      </c>
      <c r="J27" s="76">
        <v>173100</v>
      </c>
      <c r="K27" s="76">
        <v>173934</v>
      </c>
      <c r="L27" s="76">
        <v>173825</v>
      </c>
      <c r="M27" s="76">
        <v>172914</v>
      </c>
      <c r="N27" s="76">
        <v>175743</v>
      </c>
      <c r="O27" s="76">
        <v>172752</v>
      </c>
      <c r="P27" s="76">
        <v>171170</v>
      </c>
      <c r="Q27" s="76">
        <v>171214</v>
      </c>
      <c r="R27" s="76">
        <v>169935</v>
      </c>
      <c r="S27" s="76">
        <v>172410</v>
      </c>
      <c r="T27" s="76">
        <v>176690</v>
      </c>
      <c r="U27" s="76">
        <v>172670</v>
      </c>
      <c r="V27" s="77">
        <v>173572</v>
      </c>
      <c r="W27" s="78">
        <v>173979</v>
      </c>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row>
    <row r="28" spans="1:75" x14ac:dyDescent="0.3">
      <c r="A28" s="13" t="s">
        <v>1</v>
      </c>
      <c r="B28" s="40">
        <v>18</v>
      </c>
      <c r="C28" s="76">
        <v>144467</v>
      </c>
      <c r="D28" s="76">
        <v>153032</v>
      </c>
      <c r="E28" s="76">
        <v>160883</v>
      </c>
      <c r="F28" s="76">
        <v>168289</v>
      </c>
      <c r="G28" s="76">
        <v>172222</v>
      </c>
      <c r="H28" s="76">
        <v>173381</v>
      </c>
      <c r="I28" s="76">
        <v>176668</v>
      </c>
      <c r="J28" s="76">
        <v>175819</v>
      </c>
      <c r="K28" s="76">
        <v>178161</v>
      </c>
      <c r="L28" s="76">
        <v>178769</v>
      </c>
      <c r="M28" s="76">
        <v>178414</v>
      </c>
      <c r="N28" s="76">
        <v>177503</v>
      </c>
      <c r="O28" s="76">
        <v>180332</v>
      </c>
      <c r="P28" s="76">
        <v>177341</v>
      </c>
      <c r="Q28" s="76">
        <v>175760</v>
      </c>
      <c r="R28" s="76">
        <v>175804</v>
      </c>
      <c r="S28" s="76">
        <v>174525</v>
      </c>
      <c r="T28" s="76">
        <v>176999</v>
      </c>
      <c r="U28" s="76">
        <v>181279</v>
      </c>
      <c r="V28" s="77">
        <v>177259</v>
      </c>
      <c r="W28" s="78">
        <v>178161</v>
      </c>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row>
    <row r="29" spans="1:75" x14ac:dyDescent="0.3">
      <c r="A29" s="13" t="s">
        <v>1</v>
      </c>
      <c r="B29" s="40">
        <v>19</v>
      </c>
      <c r="C29" s="76">
        <v>146991</v>
      </c>
      <c r="D29" s="76">
        <v>155515</v>
      </c>
      <c r="E29" s="76">
        <v>161726</v>
      </c>
      <c r="F29" s="76">
        <v>169272</v>
      </c>
      <c r="G29" s="76">
        <v>176372</v>
      </c>
      <c r="H29" s="76">
        <v>179999</v>
      </c>
      <c r="I29" s="76">
        <v>180854</v>
      </c>
      <c r="J29" s="76">
        <v>183835</v>
      </c>
      <c r="K29" s="76">
        <v>182654</v>
      </c>
      <c r="L29" s="76">
        <v>184691</v>
      </c>
      <c r="M29" s="76">
        <v>184967</v>
      </c>
      <c r="N29" s="76">
        <v>184612</v>
      </c>
      <c r="O29" s="76">
        <v>183701</v>
      </c>
      <c r="P29" s="76">
        <v>186531</v>
      </c>
      <c r="Q29" s="76">
        <v>183543</v>
      </c>
      <c r="R29" s="76">
        <v>181962</v>
      </c>
      <c r="S29" s="76">
        <v>182006</v>
      </c>
      <c r="T29" s="76">
        <v>180727</v>
      </c>
      <c r="U29" s="76">
        <v>183201</v>
      </c>
      <c r="V29" s="77">
        <v>187480</v>
      </c>
      <c r="W29" s="78">
        <v>183461</v>
      </c>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row>
    <row r="30" spans="1:75" x14ac:dyDescent="0.3">
      <c r="A30" s="13" t="s">
        <v>1</v>
      </c>
      <c r="B30" s="40">
        <v>20</v>
      </c>
      <c r="C30" s="76">
        <v>149579</v>
      </c>
      <c r="D30" s="76">
        <v>155275</v>
      </c>
      <c r="E30" s="76">
        <v>162030</v>
      </c>
      <c r="F30" s="76">
        <v>168012</v>
      </c>
      <c r="G30" s="76">
        <v>175329</v>
      </c>
      <c r="H30" s="76">
        <v>182201</v>
      </c>
      <c r="I30" s="76">
        <v>185598</v>
      </c>
      <c r="J30" s="76">
        <v>186224</v>
      </c>
      <c r="K30" s="76">
        <v>188955</v>
      </c>
      <c r="L30" s="76">
        <v>187545</v>
      </c>
      <c r="M30" s="76">
        <v>189333</v>
      </c>
      <c r="N30" s="76">
        <v>189608</v>
      </c>
      <c r="O30" s="76">
        <v>189254</v>
      </c>
      <c r="P30" s="76">
        <v>188343</v>
      </c>
      <c r="Q30" s="76">
        <v>191172</v>
      </c>
      <c r="R30" s="76">
        <v>188185</v>
      </c>
      <c r="S30" s="76">
        <v>186604</v>
      </c>
      <c r="T30" s="76">
        <v>186648</v>
      </c>
      <c r="U30" s="76">
        <v>185369</v>
      </c>
      <c r="V30" s="77">
        <v>187843</v>
      </c>
      <c r="W30" s="78">
        <v>192121</v>
      </c>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row>
    <row r="31" spans="1:75" x14ac:dyDescent="0.3">
      <c r="A31" s="13" t="s">
        <v>1</v>
      </c>
      <c r="B31" s="40">
        <v>21</v>
      </c>
      <c r="C31" s="76">
        <v>154983</v>
      </c>
      <c r="D31" s="76">
        <v>155116</v>
      </c>
      <c r="E31" s="76">
        <v>159625</v>
      </c>
      <c r="F31" s="76">
        <v>166227</v>
      </c>
      <c r="G31" s="76">
        <v>172054</v>
      </c>
      <c r="H31" s="76">
        <v>179215</v>
      </c>
      <c r="I31" s="76">
        <v>185932</v>
      </c>
      <c r="J31" s="76">
        <v>189175</v>
      </c>
      <c r="K31" s="76">
        <v>189634</v>
      </c>
      <c r="L31" s="76">
        <v>192210</v>
      </c>
      <c r="M31" s="76">
        <v>190634</v>
      </c>
      <c r="N31" s="76">
        <v>192421</v>
      </c>
      <c r="O31" s="76">
        <v>192698</v>
      </c>
      <c r="P31" s="76">
        <v>192344</v>
      </c>
      <c r="Q31" s="76">
        <v>191433</v>
      </c>
      <c r="R31" s="76">
        <v>194262</v>
      </c>
      <c r="S31" s="76">
        <v>191276</v>
      </c>
      <c r="T31" s="76">
        <v>189695</v>
      </c>
      <c r="U31" s="76">
        <v>189739</v>
      </c>
      <c r="V31" s="77">
        <v>188462</v>
      </c>
      <c r="W31" s="78">
        <v>190936</v>
      </c>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row>
    <row r="32" spans="1:75" x14ac:dyDescent="0.3">
      <c r="A32" s="13" t="s">
        <v>1</v>
      </c>
      <c r="B32" s="40">
        <v>22</v>
      </c>
      <c r="C32" s="76">
        <v>159651</v>
      </c>
      <c r="D32" s="76">
        <v>162384</v>
      </c>
      <c r="E32" s="76">
        <v>160935</v>
      </c>
      <c r="F32" s="76">
        <v>165238</v>
      </c>
      <c r="G32" s="76">
        <v>171633</v>
      </c>
      <c r="H32" s="76">
        <v>177256</v>
      </c>
      <c r="I32" s="76">
        <v>184210</v>
      </c>
      <c r="J32" s="76">
        <v>190721</v>
      </c>
      <c r="K32" s="76">
        <v>193739</v>
      </c>
      <c r="L32" s="76">
        <v>193993</v>
      </c>
      <c r="M32" s="76">
        <v>196345</v>
      </c>
      <c r="N32" s="76">
        <v>194772</v>
      </c>
      <c r="O32" s="76">
        <v>196558</v>
      </c>
      <c r="P32" s="76">
        <v>196835</v>
      </c>
      <c r="Q32" s="76">
        <v>196481</v>
      </c>
      <c r="R32" s="76">
        <v>195570</v>
      </c>
      <c r="S32" s="76">
        <v>198399</v>
      </c>
      <c r="T32" s="76">
        <v>195413</v>
      </c>
      <c r="U32" s="76">
        <v>193833</v>
      </c>
      <c r="V32" s="77">
        <v>193877</v>
      </c>
      <c r="W32" s="78">
        <v>192600</v>
      </c>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row>
    <row r="33" spans="1:75" x14ac:dyDescent="0.3">
      <c r="A33" s="13" t="s">
        <v>1</v>
      </c>
      <c r="B33" s="40">
        <v>23</v>
      </c>
      <c r="C33" s="76">
        <v>161752</v>
      </c>
      <c r="D33" s="76">
        <v>169089</v>
      </c>
      <c r="E33" s="76">
        <v>169807</v>
      </c>
      <c r="F33" s="76">
        <v>168098</v>
      </c>
      <c r="G33" s="76">
        <v>172142</v>
      </c>
      <c r="H33" s="76">
        <v>178275</v>
      </c>
      <c r="I33" s="76">
        <v>183636</v>
      </c>
      <c r="J33" s="76">
        <v>190328</v>
      </c>
      <c r="K33" s="76">
        <v>196553</v>
      </c>
      <c r="L33" s="76">
        <v>199310</v>
      </c>
      <c r="M33" s="76">
        <v>199279</v>
      </c>
      <c r="N33" s="76">
        <v>201631</v>
      </c>
      <c r="O33" s="76">
        <v>200058</v>
      </c>
      <c r="P33" s="76">
        <v>201844</v>
      </c>
      <c r="Q33" s="76">
        <v>202121</v>
      </c>
      <c r="R33" s="76">
        <v>201767</v>
      </c>
      <c r="S33" s="76">
        <v>200856</v>
      </c>
      <c r="T33" s="76">
        <v>203684</v>
      </c>
      <c r="U33" s="76">
        <v>200699</v>
      </c>
      <c r="V33" s="77">
        <v>199119</v>
      </c>
      <c r="W33" s="78">
        <v>199163</v>
      </c>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row>
    <row r="34" spans="1:75" x14ac:dyDescent="0.3">
      <c r="A34" s="13" t="s">
        <v>1</v>
      </c>
      <c r="B34" s="40">
        <v>24</v>
      </c>
      <c r="C34" s="76">
        <v>165751</v>
      </c>
      <c r="D34" s="76">
        <v>168740</v>
      </c>
      <c r="E34" s="76">
        <v>174582</v>
      </c>
      <c r="F34" s="76">
        <v>175106</v>
      </c>
      <c r="G34" s="76">
        <v>173204</v>
      </c>
      <c r="H34" s="76">
        <v>177054</v>
      </c>
      <c r="I34" s="76">
        <v>182993</v>
      </c>
      <c r="J34" s="76">
        <v>188159</v>
      </c>
      <c r="K34" s="76">
        <v>194638</v>
      </c>
      <c r="L34" s="76">
        <v>200668</v>
      </c>
      <c r="M34" s="76">
        <v>203214</v>
      </c>
      <c r="N34" s="76">
        <v>203187</v>
      </c>
      <c r="O34" s="76">
        <v>205538</v>
      </c>
      <c r="P34" s="76">
        <v>203966</v>
      </c>
      <c r="Q34" s="76">
        <v>205751</v>
      </c>
      <c r="R34" s="76">
        <v>206028</v>
      </c>
      <c r="S34" s="76">
        <v>205674</v>
      </c>
      <c r="T34" s="76">
        <v>204763</v>
      </c>
      <c r="U34" s="76">
        <v>207591</v>
      </c>
      <c r="V34" s="77">
        <v>204606</v>
      </c>
      <c r="W34" s="78">
        <v>203027</v>
      </c>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row>
    <row r="35" spans="1:75" x14ac:dyDescent="0.3">
      <c r="A35" s="13" t="s">
        <v>1</v>
      </c>
      <c r="B35" s="40">
        <v>25</v>
      </c>
      <c r="C35" s="76">
        <v>171057</v>
      </c>
      <c r="D35" s="76">
        <v>169856</v>
      </c>
      <c r="E35" s="76">
        <v>171963</v>
      </c>
      <c r="F35" s="76">
        <v>177688</v>
      </c>
      <c r="G35" s="76">
        <v>178100</v>
      </c>
      <c r="H35" s="76">
        <v>176086</v>
      </c>
      <c r="I35" s="76">
        <v>179819</v>
      </c>
      <c r="J35" s="76">
        <v>185643</v>
      </c>
      <c r="K35" s="76">
        <v>190683</v>
      </c>
      <c r="L35" s="76">
        <v>197047</v>
      </c>
      <c r="M35" s="76">
        <v>202951</v>
      </c>
      <c r="N35" s="76">
        <v>205496</v>
      </c>
      <c r="O35" s="76">
        <v>205469</v>
      </c>
      <c r="P35" s="76">
        <v>207819</v>
      </c>
      <c r="Q35" s="76">
        <v>206248</v>
      </c>
      <c r="R35" s="76">
        <v>208032</v>
      </c>
      <c r="S35" s="76">
        <v>208311</v>
      </c>
      <c r="T35" s="76">
        <v>207957</v>
      </c>
      <c r="U35" s="76">
        <v>207047</v>
      </c>
      <c r="V35" s="77">
        <v>209874</v>
      </c>
      <c r="W35" s="78">
        <v>206890</v>
      </c>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row>
    <row r="36" spans="1:75" x14ac:dyDescent="0.3">
      <c r="A36" s="13" t="s">
        <v>1</v>
      </c>
      <c r="B36" s="40">
        <v>26</v>
      </c>
      <c r="C36" s="76">
        <v>176049</v>
      </c>
      <c r="D36" s="76">
        <v>175131</v>
      </c>
      <c r="E36" s="76">
        <v>173056</v>
      </c>
      <c r="F36" s="76">
        <v>175051</v>
      </c>
      <c r="G36" s="76">
        <v>180662</v>
      </c>
      <c r="H36" s="76">
        <v>180960</v>
      </c>
      <c r="I36" s="76">
        <v>178835</v>
      </c>
      <c r="J36" s="76">
        <v>182454</v>
      </c>
      <c r="K36" s="76">
        <v>188154</v>
      </c>
      <c r="L36" s="76">
        <v>193080</v>
      </c>
      <c r="M36" s="76">
        <v>199318</v>
      </c>
      <c r="N36" s="76">
        <v>205221</v>
      </c>
      <c r="O36" s="76">
        <v>207765</v>
      </c>
      <c r="P36" s="76">
        <v>207739</v>
      </c>
      <c r="Q36" s="76">
        <v>210088</v>
      </c>
      <c r="R36" s="76">
        <v>208517</v>
      </c>
      <c r="S36" s="76">
        <v>210301</v>
      </c>
      <c r="T36" s="76">
        <v>210580</v>
      </c>
      <c r="U36" s="76">
        <v>210226</v>
      </c>
      <c r="V36" s="77">
        <v>209316</v>
      </c>
      <c r="W36" s="78">
        <v>212143</v>
      </c>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row>
    <row r="37" spans="1:75" x14ac:dyDescent="0.3">
      <c r="A37" s="13" t="s">
        <v>1</v>
      </c>
      <c r="B37" s="40">
        <v>27</v>
      </c>
      <c r="C37" s="76">
        <v>182403</v>
      </c>
      <c r="D37" s="76">
        <v>180737</v>
      </c>
      <c r="E37" s="76">
        <v>178814</v>
      </c>
      <c r="F37" s="76">
        <v>176610</v>
      </c>
      <c r="G37" s="76">
        <v>178475</v>
      </c>
      <c r="H37" s="76">
        <v>183955</v>
      </c>
      <c r="I37" s="76">
        <v>184122</v>
      </c>
      <c r="J37" s="76">
        <v>181869</v>
      </c>
      <c r="K37" s="76">
        <v>185346</v>
      </c>
      <c r="L37" s="76">
        <v>190915</v>
      </c>
      <c r="M37" s="76">
        <v>195698</v>
      </c>
      <c r="N37" s="76">
        <v>201934</v>
      </c>
      <c r="O37" s="76">
        <v>207836</v>
      </c>
      <c r="P37" s="76">
        <v>210379</v>
      </c>
      <c r="Q37" s="76">
        <v>210353</v>
      </c>
      <c r="R37" s="76">
        <v>212702</v>
      </c>
      <c r="S37" s="76">
        <v>211131</v>
      </c>
      <c r="T37" s="76">
        <v>212915</v>
      </c>
      <c r="U37" s="76">
        <v>213194</v>
      </c>
      <c r="V37" s="77">
        <v>212840</v>
      </c>
      <c r="W37" s="78">
        <v>211930</v>
      </c>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row>
    <row r="38" spans="1:75" x14ac:dyDescent="0.3">
      <c r="A38" s="13" t="s">
        <v>1</v>
      </c>
      <c r="B38" s="40">
        <v>28</v>
      </c>
      <c r="C38" s="76">
        <v>184846</v>
      </c>
      <c r="D38" s="76">
        <v>187327</v>
      </c>
      <c r="E38" s="76">
        <v>184604</v>
      </c>
      <c r="F38" s="76">
        <v>182546</v>
      </c>
      <c r="G38" s="76">
        <v>180207</v>
      </c>
      <c r="H38" s="76">
        <v>181937</v>
      </c>
      <c r="I38" s="76">
        <v>187279</v>
      </c>
      <c r="J38" s="76">
        <v>187309</v>
      </c>
      <c r="K38" s="76">
        <v>184907</v>
      </c>
      <c r="L38" s="76">
        <v>188246</v>
      </c>
      <c r="M38" s="76">
        <v>193665</v>
      </c>
      <c r="N38" s="76">
        <v>198447</v>
      </c>
      <c r="O38" s="76">
        <v>204681</v>
      </c>
      <c r="P38" s="76">
        <v>210582</v>
      </c>
      <c r="Q38" s="76">
        <v>213124</v>
      </c>
      <c r="R38" s="76">
        <v>213098</v>
      </c>
      <c r="S38" s="76">
        <v>215446</v>
      </c>
      <c r="T38" s="76">
        <v>213876</v>
      </c>
      <c r="U38" s="76">
        <v>215661</v>
      </c>
      <c r="V38" s="77">
        <v>215941</v>
      </c>
      <c r="W38" s="78">
        <v>215587</v>
      </c>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row>
    <row r="39" spans="1:75" x14ac:dyDescent="0.3">
      <c r="A39" s="13" t="s">
        <v>1</v>
      </c>
      <c r="B39" s="40">
        <v>29</v>
      </c>
      <c r="C39" s="76">
        <v>188049</v>
      </c>
      <c r="D39" s="76">
        <v>189842</v>
      </c>
      <c r="E39" s="76">
        <v>191250</v>
      </c>
      <c r="F39" s="76">
        <v>188389</v>
      </c>
      <c r="G39" s="76">
        <v>186193</v>
      </c>
      <c r="H39" s="76">
        <v>183716</v>
      </c>
      <c r="I39" s="76">
        <v>185306</v>
      </c>
      <c r="J39" s="76">
        <v>190508</v>
      </c>
      <c r="K39" s="76">
        <v>190387</v>
      </c>
      <c r="L39" s="76">
        <v>187847</v>
      </c>
      <c r="M39" s="76">
        <v>191034</v>
      </c>
      <c r="N39" s="76">
        <v>196451</v>
      </c>
      <c r="O39" s="76">
        <v>201232</v>
      </c>
      <c r="P39" s="76">
        <v>207468</v>
      </c>
      <c r="Q39" s="76">
        <v>213368</v>
      </c>
      <c r="R39" s="76">
        <v>215909</v>
      </c>
      <c r="S39" s="76">
        <v>215883</v>
      </c>
      <c r="T39" s="76">
        <v>218231</v>
      </c>
      <c r="U39" s="76">
        <v>216661</v>
      </c>
      <c r="V39" s="77">
        <v>218446</v>
      </c>
      <c r="W39" s="78">
        <v>218726</v>
      </c>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row>
    <row r="40" spans="1:75" x14ac:dyDescent="0.3">
      <c r="A40" s="13" t="s">
        <v>1</v>
      </c>
      <c r="B40" s="40">
        <v>30</v>
      </c>
      <c r="C40" s="76">
        <v>191007</v>
      </c>
      <c r="D40" s="76">
        <v>192759</v>
      </c>
      <c r="E40" s="76">
        <v>193540</v>
      </c>
      <c r="F40" s="76">
        <v>194816</v>
      </c>
      <c r="G40" s="76">
        <v>191827</v>
      </c>
      <c r="H40" s="76">
        <v>189501</v>
      </c>
      <c r="I40" s="76">
        <v>186893</v>
      </c>
      <c r="J40" s="76">
        <v>188352</v>
      </c>
      <c r="K40" s="76">
        <v>193410</v>
      </c>
      <c r="L40" s="76">
        <v>193158</v>
      </c>
      <c r="M40" s="76">
        <v>190476</v>
      </c>
      <c r="N40" s="76">
        <v>193664</v>
      </c>
      <c r="O40" s="76">
        <v>199080</v>
      </c>
      <c r="P40" s="76">
        <v>203860</v>
      </c>
      <c r="Q40" s="76">
        <v>210094</v>
      </c>
      <c r="R40" s="76">
        <v>215993</v>
      </c>
      <c r="S40" s="76">
        <v>218533</v>
      </c>
      <c r="T40" s="76">
        <v>218507</v>
      </c>
      <c r="U40" s="76">
        <v>220855</v>
      </c>
      <c r="V40" s="77">
        <v>219285</v>
      </c>
      <c r="W40" s="78">
        <v>221070</v>
      </c>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row>
    <row r="41" spans="1:75" x14ac:dyDescent="0.3">
      <c r="A41" s="13" t="s">
        <v>1</v>
      </c>
      <c r="B41" s="40">
        <v>31</v>
      </c>
      <c r="C41" s="76">
        <v>195218</v>
      </c>
      <c r="D41" s="76">
        <v>195137</v>
      </c>
      <c r="E41" s="76">
        <v>196000</v>
      </c>
      <c r="F41" s="76">
        <v>196666</v>
      </c>
      <c r="G41" s="76">
        <v>197828</v>
      </c>
      <c r="H41" s="76">
        <v>194725</v>
      </c>
      <c r="I41" s="76">
        <v>192285</v>
      </c>
      <c r="J41" s="76">
        <v>189563</v>
      </c>
      <c r="K41" s="76">
        <v>190896</v>
      </c>
      <c r="L41" s="76">
        <v>195837</v>
      </c>
      <c r="M41" s="76">
        <v>195460</v>
      </c>
      <c r="N41" s="76">
        <v>192779</v>
      </c>
      <c r="O41" s="76">
        <v>195966</v>
      </c>
      <c r="P41" s="76">
        <v>201381</v>
      </c>
      <c r="Q41" s="76">
        <v>206160</v>
      </c>
      <c r="R41" s="76">
        <v>212392</v>
      </c>
      <c r="S41" s="76">
        <v>218290</v>
      </c>
      <c r="T41" s="76">
        <v>220829</v>
      </c>
      <c r="U41" s="76">
        <v>220803</v>
      </c>
      <c r="V41" s="77">
        <v>223150</v>
      </c>
      <c r="W41" s="78">
        <v>221581</v>
      </c>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row>
    <row r="42" spans="1:75" x14ac:dyDescent="0.3">
      <c r="A42" s="13" t="s">
        <v>1</v>
      </c>
      <c r="B42" s="40">
        <v>32</v>
      </c>
      <c r="C42" s="76">
        <v>195670</v>
      </c>
      <c r="D42" s="76">
        <v>198876</v>
      </c>
      <c r="E42" s="76">
        <v>198004</v>
      </c>
      <c r="F42" s="76">
        <v>198766</v>
      </c>
      <c r="G42" s="76">
        <v>199332</v>
      </c>
      <c r="H42" s="76">
        <v>200391</v>
      </c>
      <c r="I42" s="76">
        <v>197187</v>
      </c>
      <c r="J42" s="76">
        <v>194645</v>
      </c>
      <c r="K42" s="76">
        <v>191812</v>
      </c>
      <c r="L42" s="76">
        <v>193044</v>
      </c>
      <c r="M42" s="76">
        <v>197872</v>
      </c>
      <c r="N42" s="76">
        <v>197496</v>
      </c>
      <c r="O42" s="76">
        <v>194815</v>
      </c>
      <c r="P42" s="76">
        <v>198001</v>
      </c>
      <c r="Q42" s="76">
        <v>203415</v>
      </c>
      <c r="R42" s="76">
        <v>208192</v>
      </c>
      <c r="S42" s="76">
        <v>214422</v>
      </c>
      <c r="T42" s="76">
        <v>220319</v>
      </c>
      <c r="U42" s="76">
        <v>222857</v>
      </c>
      <c r="V42" s="77">
        <v>222833</v>
      </c>
      <c r="W42" s="78">
        <v>225179</v>
      </c>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row>
    <row r="43" spans="1:75" x14ac:dyDescent="0.3">
      <c r="A43" s="13" t="s">
        <v>1</v>
      </c>
      <c r="B43" s="40">
        <v>33</v>
      </c>
      <c r="C43" s="76">
        <v>193300</v>
      </c>
      <c r="D43" s="76">
        <v>199314</v>
      </c>
      <c r="E43" s="76">
        <v>201730</v>
      </c>
      <c r="F43" s="76">
        <v>200756</v>
      </c>
      <c r="G43" s="76">
        <v>201417</v>
      </c>
      <c r="H43" s="76">
        <v>201882</v>
      </c>
      <c r="I43" s="76">
        <v>202840</v>
      </c>
      <c r="J43" s="76">
        <v>199535</v>
      </c>
      <c r="K43" s="76">
        <v>196883</v>
      </c>
      <c r="L43" s="76">
        <v>193950</v>
      </c>
      <c r="M43" s="76">
        <v>195070</v>
      </c>
      <c r="N43" s="76">
        <v>199897</v>
      </c>
      <c r="O43" s="76">
        <v>199521</v>
      </c>
      <c r="P43" s="76">
        <v>196841</v>
      </c>
      <c r="Q43" s="76">
        <v>200026</v>
      </c>
      <c r="R43" s="76">
        <v>205438</v>
      </c>
      <c r="S43" s="76">
        <v>210214</v>
      </c>
      <c r="T43" s="76">
        <v>216442</v>
      </c>
      <c r="U43" s="76">
        <v>222337</v>
      </c>
      <c r="V43" s="77">
        <v>224874</v>
      </c>
      <c r="W43" s="78">
        <v>224850</v>
      </c>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row>
    <row r="44" spans="1:75" x14ac:dyDescent="0.3">
      <c r="A44" s="13" t="s">
        <v>1</v>
      </c>
      <c r="B44" s="40">
        <v>34</v>
      </c>
      <c r="C44" s="76">
        <v>192728</v>
      </c>
      <c r="D44" s="76">
        <v>196903</v>
      </c>
      <c r="E44" s="76">
        <v>202134</v>
      </c>
      <c r="F44" s="76">
        <v>204450</v>
      </c>
      <c r="G44" s="76">
        <v>203375</v>
      </c>
      <c r="H44" s="76">
        <v>203935</v>
      </c>
      <c r="I44" s="76">
        <v>204298</v>
      </c>
      <c r="J44" s="76">
        <v>205158</v>
      </c>
      <c r="K44" s="76">
        <v>201744</v>
      </c>
      <c r="L44" s="76">
        <v>198991</v>
      </c>
      <c r="M44" s="76">
        <v>195949</v>
      </c>
      <c r="N44" s="76">
        <v>197069</v>
      </c>
      <c r="O44" s="76">
        <v>201894</v>
      </c>
      <c r="P44" s="76">
        <v>201520</v>
      </c>
      <c r="Q44" s="76">
        <v>198841</v>
      </c>
      <c r="R44" s="76">
        <v>202025</v>
      </c>
      <c r="S44" s="76">
        <v>207435</v>
      </c>
      <c r="T44" s="76">
        <v>212210</v>
      </c>
      <c r="U44" s="76">
        <v>218435</v>
      </c>
      <c r="V44" s="77">
        <v>224329</v>
      </c>
      <c r="W44" s="78">
        <v>226865</v>
      </c>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row>
    <row r="45" spans="1:75" x14ac:dyDescent="0.3">
      <c r="A45" s="13" t="s">
        <v>1</v>
      </c>
      <c r="B45" s="40">
        <v>35</v>
      </c>
      <c r="C45" s="76">
        <v>191748</v>
      </c>
      <c r="D45" s="76">
        <v>196011</v>
      </c>
      <c r="E45" s="76">
        <v>199473</v>
      </c>
      <c r="F45" s="76">
        <v>204608</v>
      </c>
      <c r="G45" s="76">
        <v>206833</v>
      </c>
      <c r="H45" s="76">
        <v>205666</v>
      </c>
      <c r="I45" s="76">
        <v>206133</v>
      </c>
      <c r="J45" s="76">
        <v>206403</v>
      </c>
      <c r="K45" s="76">
        <v>207162</v>
      </c>
      <c r="L45" s="76">
        <v>203657</v>
      </c>
      <c r="M45" s="76">
        <v>200806</v>
      </c>
      <c r="N45" s="76">
        <v>197765</v>
      </c>
      <c r="O45" s="76">
        <v>198885</v>
      </c>
      <c r="P45" s="76">
        <v>203710</v>
      </c>
      <c r="Q45" s="76">
        <v>203334</v>
      </c>
      <c r="R45" s="76">
        <v>200656</v>
      </c>
      <c r="S45" s="76">
        <v>203839</v>
      </c>
      <c r="T45" s="76">
        <v>209247</v>
      </c>
      <c r="U45" s="76">
        <v>214022</v>
      </c>
      <c r="V45" s="77">
        <v>220244</v>
      </c>
      <c r="W45" s="78">
        <v>226136</v>
      </c>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row>
    <row r="46" spans="1:75" x14ac:dyDescent="0.3">
      <c r="A46" s="13" t="s">
        <v>1</v>
      </c>
      <c r="B46" s="40">
        <v>36</v>
      </c>
      <c r="C46" s="76">
        <v>192279</v>
      </c>
      <c r="D46" s="76">
        <v>194811</v>
      </c>
      <c r="E46" s="76">
        <v>198401</v>
      </c>
      <c r="F46" s="76">
        <v>201776</v>
      </c>
      <c r="G46" s="76">
        <v>206824</v>
      </c>
      <c r="H46" s="76">
        <v>208961</v>
      </c>
      <c r="I46" s="76">
        <v>207710</v>
      </c>
      <c r="J46" s="76">
        <v>208090</v>
      </c>
      <c r="K46" s="76">
        <v>208265</v>
      </c>
      <c r="L46" s="76">
        <v>208937</v>
      </c>
      <c r="M46" s="76">
        <v>205340</v>
      </c>
      <c r="N46" s="76">
        <v>202491</v>
      </c>
      <c r="O46" s="76">
        <v>199451</v>
      </c>
      <c r="P46" s="76">
        <v>200571</v>
      </c>
      <c r="Q46" s="76">
        <v>205393</v>
      </c>
      <c r="R46" s="76">
        <v>205018</v>
      </c>
      <c r="S46" s="76">
        <v>202341</v>
      </c>
      <c r="T46" s="76">
        <v>205524</v>
      </c>
      <c r="U46" s="76">
        <v>210930</v>
      </c>
      <c r="V46" s="77">
        <v>215703</v>
      </c>
      <c r="W46" s="78">
        <v>221922</v>
      </c>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row>
    <row r="47" spans="1:75" x14ac:dyDescent="0.3">
      <c r="A47" s="13" t="s">
        <v>1</v>
      </c>
      <c r="B47" s="40">
        <v>37</v>
      </c>
      <c r="C47" s="76">
        <v>191785</v>
      </c>
      <c r="D47" s="76">
        <v>195174</v>
      </c>
      <c r="E47" s="76">
        <v>197070</v>
      </c>
      <c r="F47" s="76">
        <v>200575</v>
      </c>
      <c r="G47" s="76">
        <v>203870</v>
      </c>
      <c r="H47" s="76">
        <v>208834</v>
      </c>
      <c r="I47" s="76">
        <v>210887</v>
      </c>
      <c r="J47" s="76">
        <v>209556</v>
      </c>
      <c r="K47" s="76">
        <v>209846</v>
      </c>
      <c r="L47" s="76">
        <v>209941</v>
      </c>
      <c r="M47" s="76">
        <v>210523</v>
      </c>
      <c r="N47" s="76">
        <v>206925</v>
      </c>
      <c r="O47" s="76">
        <v>204078</v>
      </c>
      <c r="P47" s="76">
        <v>201039</v>
      </c>
      <c r="Q47" s="76">
        <v>202161</v>
      </c>
      <c r="R47" s="76">
        <v>206983</v>
      </c>
      <c r="S47" s="76">
        <v>206608</v>
      </c>
      <c r="T47" s="76">
        <v>203932</v>
      </c>
      <c r="U47" s="76">
        <v>207113</v>
      </c>
      <c r="V47" s="77">
        <v>212517</v>
      </c>
      <c r="W47" s="78">
        <v>217288</v>
      </c>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row>
    <row r="48" spans="1:75" x14ac:dyDescent="0.3">
      <c r="A48" s="13" t="s">
        <v>1</v>
      </c>
      <c r="B48" s="40">
        <v>38</v>
      </c>
      <c r="C48" s="76">
        <v>189594</v>
      </c>
      <c r="D48" s="76">
        <v>194417</v>
      </c>
      <c r="E48" s="76">
        <v>197223</v>
      </c>
      <c r="F48" s="76">
        <v>199044</v>
      </c>
      <c r="G48" s="76">
        <v>202472</v>
      </c>
      <c r="H48" s="76">
        <v>205692</v>
      </c>
      <c r="I48" s="76">
        <v>210580</v>
      </c>
      <c r="J48" s="76">
        <v>212557</v>
      </c>
      <c r="K48" s="76">
        <v>211145</v>
      </c>
      <c r="L48" s="76">
        <v>211359</v>
      </c>
      <c r="M48" s="76">
        <v>211374</v>
      </c>
      <c r="N48" s="76">
        <v>211958</v>
      </c>
      <c r="O48" s="76">
        <v>208362</v>
      </c>
      <c r="P48" s="76">
        <v>205517</v>
      </c>
      <c r="Q48" s="76">
        <v>202479</v>
      </c>
      <c r="R48" s="76">
        <v>203601</v>
      </c>
      <c r="S48" s="76">
        <v>208420</v>
      </c>
      <c r="T48" s="76">
        <v>208045</v>
      </c>
      <c r="U48" s="76">
        <v>205371</v>
      </c>
      <c r="V48" s="77">
        <v>208550</v>
      </c>
      <c r="W48" s="78">
        <v>213951</v>
      </c>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row>
    <row r="49" spans="1:75" x14ac:dyDescent="0.3">
      <c r="A49" s="13" t="s">
        <v>1</v>
      </c>
      <c r="B49" s="40">
        <v>39</v>
      </c>
      <c r="C49" s="76">
        <v>188708</v>
      </c>
      <c r="D49" s="76">
        <v>191991</v>
      </c>
      <c r="E49" s="76">
        <v>196276</v>
      </c>
      <c r="F49" s="76">
        <v>199015</v>
      </c>
      <c r="G49" s="76">
        <v>200768</v>
      </c>
      <c r="H49" s="76">
        <v>204124</v>
      </c>
      <c r="I49" s="76">
        <v>207273</v>
      </c>
      <c r="J49" s="76">
        <v>212089</v>
      </c>
      <c r="K49" s="76">
        <v>213990</v>
      </c>
      <c r="L49" s="76">
        <v>212514</v>
      </c>
      <c r="M49" s="76">
        <v>212653</v>
      </c>
      <c r="N49" s="76">
        <v>212668</v>
      </c>
      <c r="O49" s="76">
        <v>213251</v>
      </c>
      <c r="P49" s="76">
        <v>209657</v>
      </c>
      <c r="Q49" s="76">
        <v>206816</v>
      </c>
      <c r="R49" s="76">
        <v>203780</v>
      </c>
      <c r="S49" s="76">
        <v>204901</v>
      </c>
      <c r="T49" s="76">
        <v>209717</v>
      </c>
      <c r="U49" s="76">
        <v>209343</v>
      </c>
      <c r="V49" s="77">
        <v>206670</v>
      </c>
      <c r="W49" s="78">
        <v>209847</v>
      </c>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row>
    <row r="50" spans="1:75" x14ac:dyDescent="0.3">
      <c r="A50" s="13" t="s">
        <v>1</v>
      </c>
      <c r="B50" s="40">
        <v>40</v>
      </c>
      <c r="C50" s="76">
        <v>182732</v>
      </c>
      <c r="D50" s="76">
        <v>190940</v>
      </c>
      <c r="E50" s="76">
        <v>193721</v>
      </c>
      <c r="F50" s="76">
        <v>197939</v>
      </c>
      <c r="G50" s="76">
        <v>200613</v>
      </c>
      <c r="H50" s="76">
        <v>202302</v>
      </c>
      <c r="I50" s="76">
        <v>205593</v>
      </c>
      <c r="J50" s="76">
        <v>208675</v>
      </c>
      <c r="K50" s="76">
        <v>213418</v>
      </c>
      <c r="L50" s="76">
        <v>215252</v>
      </c>
      <c r="M50" s="76">
        <v>213707</v>
      </c>
      <c r="N50" s="76">
        <v>213846</v>
      </c>
      <c r="O50" s="76">
        <v>213861</v>
      </c>
      <c r="P50" s="76">
        <v>214443</v>
      </c>
      <c r="Q50" s="76">
        <v>210854</v>
      </c>
      <c r="R50" s="76">
        <v>208014</v>
      </c>
      <c r="S50" s="76">
        <v>204980</v>
      </c>
      <c r="T50" s="76">
        <v>206101</v>
      </c>
      <c r="U50" s="76">
        <v>210913</v>
      </c>
      <c r="V50" s="77">
        <v>210540</v>
      </c>
      <c r="W50" s="78">
        <v>207868</v>
      </c>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row>
    <row r="51" spans="1:75" x14ac:dyDescent="0.3">
      <c r="A51" s="13" t="s">
        <v>1</v>
      </c>
      <c r="B51" s="40">
        <v>41</v>
      </c>
      <c r="C51" s="76">
        <v>178774</v>
      </c>
      <c r="D51" s="76">
        <v>184753</v>
      </c>
      <c r="E51" s="76">
        <v>192500</v>
      </c>
      <c r="F51" s="76">
        <v>195220</v>
      </c>
      <c r="G51" s="76">
        <v>199380</v>
      </c>
      <c r="H51" s="76">
        <v>201993</v>
      </c>
      <c r="I51" s="76">
        <v>203621</v>
      </c>
      <c r="J51" s="76">
        <v>206851</v>
      </c>
      <c r="K51" s="76">
        <v>209868</v>
      </c>
      <c r="L51" s="76">
        <v>214548</v>
      </c>
      <c r="M51" s="76">
        <v>216317</v>
      </c>
      <c r="N51" s="76">
        <v>214775</v>
      </c>
      <c r="O51" s="76">
        <v>214914</v>
      </c>
      <c r="P51" s="76">
        <v>214929</v>
      </c>
      <c r="Q51" s="76">
        <v>215510</v>
      </c>
      <c r="R51" s="76">
        <v>211924</v>
      </c>
      <c r="S51" s="76">
        <v>209086</v>
      </c>
      <c r="T51" s="76">
        <v>206056</v>
      </c>
      <c r="U51" s="76">
        <v>207178</v>
      </c>
      <c r="V51" s="77">
        <v>211987</v>
      </c>
      <c r="W51" s="78">
        <v>211614</v>
      </c>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row>
    <row r="52" spans="1:75" x14ac:dyDescent="0.3">
      <c r="A52" s="13" t="s">
        <v>1</v>
      </c>
      <c r="B52" s="40">
        <v>42</v>
      </c>
      <c r="C52" s="76">
        <v>170910</v>
      </c>
      <c r="D52" s="76">
        <v>180518</v>
      </c>
      <c r="E52" s="76">
        <v>186096</v>
      </c>
      <c r="F52" s="76">
        <v>193785</v>
      </c>
      <c r="G52" s="76">
        <v>196453</v>
      </c>
      <c r="H52" s="76">
        <v>200561</v>
      </c>
      <c r="I52" s="76">
        <v>203121</v>
      </c>
      <c r="J52" s="76">
        <v>204695</v>
      </c>
      <c r="K52" s="76">
        <v>207869</v>
      </c>
      <c r="L52" s="76">
        <v>210832</v>
      </c>
      <c r="M52" s="76">
        <v>215452</v>
      </c>
      <c r="N52" s="76">
        <v>217220</v>
      </c>
      <c r="O52" s="76">
        <v>215681</v>
      </c>
      <c r="P52" s="76">
        <v>215820</v>
      </c>
      <c r="Q52" s="76">
        <v>215835</v>
      </c>
      <c r="R52" s="76">
        <v>216418</v>
      </c>
      <c r="S52" s="76">
        <v>212834</v>
      </c>
      <c r="T52" s="76">
        <v>209998</v>
      </c>
      <c r="U52" s="76">
        <v>206970</v>
      </c>
      <c r="V52" s="77">
        <v>208092</v>
      </c>
      <c r="W52" s="78">
        <v>212897</v>
      </c>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row>
    <row r="53" spans="1:75" x14ac:dyDescent="0.3">
      <c r="A53" s="13" t="s">
        <v>1</v>
      </c>
      <c r="B53" s="40">
        <v>43</v>
      </c>
      <c r="C53" s="76">
        <v>167586</v>
      </c>
      <c r="D53" s="76">
        <v>172383</v>
      </c>
      <c r="E53" s="76">
        <v>181641</v>
      </c>
      <c r="F53" s="76">
        <v>187170</v>
      </c>
      <c r="G53" s="76">
        <v>194810</v>
      </c>
      <c r="H53" s="76">
        <v>197433</v>
      </c>
      <c r="I53" s="76">
        <v>201493</v>
      </c>
      <c r="J53" s="76">
        <v>204008</v>
      </c>
      <c r="K53" s="76">
        <v>205533</v>
      </c>
      <c r="L53" s="76">
        <v>208660</v>
      </c>
      <c r="M53" s="76">
        <v>211574</v>
      </c>
      <c r="N53" s="76">
        <v>216190</v>
      </c>
      <c r="O53" s="76">
        <v>217957</v>
      </c>
      <c r="P53" s="76">
        <v>216419</v>
      </c>
      <c r="Q53" s="76">
        <v>216560</v>
      </c>
      <c r="R53" s="76">
        <v>216575</v>
      </c>
      <c r="S53" s="76">
        <v>217158</v>
      </c>
      <c r="T53" s="76">
        <v>213576</v>
      </c>
      <c r="U53" s="76">
        <v>210743</v>
      </c>
      <c r="V53" s="77">
        <v>207717</v>
      </c>
      <c r="W53" s="78">
        <v>208838</v>
      </c>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row>
    <row r="54" spans="1:75" x14ac:dyDescent="0.3">
      <c r="A54" s="13" t="s">
        <v>1</v>
      </c>
      <c r="B54" s="40">
        <v>44</v>
      </c>
      <c r="C54" s="76">
        <v>163050</v>
      </c>
      <c r="D54" s="76">
        <v>168881</v>
      </c>
      <c r="E54" s="76">
        <v>173366</v>
      </c>
      <c r="F54" s="76">
        <v>182577</v>
      </c>
      <c r="G54" s="76">
        <v>188062</v>
      </c>
      <c r="H54" s="76">
        <v>195657</v>
      </c>
      <c r="I54" s="76">
        <v>198237</v>
      </c>
      <c r="J54" s="76">
        <v>202256</v>
      </c>
      <c r="K54" s="76">
        <v>204725</v>
      </c>
      <c r="L54" s="76">
        <v>206209</v>
      </c>
      <c r="M54" s="76">
        <v>209291</v>
      </c>
      <c r="N54" s="76">
        <v>212203</v>
      </c>
      <c r="O54" s="76">
        <v>216815</v>
      </c>
      <c r="P54" s="76">
        <v>218580</v>
      </c>
      <c r="Q54" s="76">
        <v>217043</v>
      </c>
      <c r="R54" s="76">
        <v>217184</v>
      </c>
      <c r="S54" s="76">
        <v>217201</v>
      </c>
      <c r="T54" s="76">
        <v>217784</v>
      </c>
      <c r="U54" s="76">
        <v>214205</v>
      </c>
      <c r="V54" s="77">
        <v>211375</v>
      </c>
      <c r="W54" s="78">
        <v>208353</v>
      </c>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row>
    <row r="55" spans="1:75" x14ac:dyDescent="0.3">
      <c r="A55" s="13" t="s">
        <v>1</v>
      </c>
      <c r="B55" s="40">
        <v>45</v>
      </c>
      <c r="C55" s="76">
        <v>161632</v>
      </c>
      <c r="D55" s="76">
        <v>164248</v>
      </c>
      <c r="E55" s="76">
        <v>169784</v>
      </c>
      <c r="F55" s="76">
        <v>174229</v>
      </c>
      <c r="G55" s="76">
        <v>183396</v>
      </c>
      <c r="H55" s="76">
        <v>188840</v>
      </c>
      <c r="I55" s="76">
        <v>196392</v>
      </c>
      <c r="J55" s="76">
        <v>198932</v>
      </c>
      <c r="K55" s="76">
        <v>202906</v>
      </c>
      <c r="L55" s="76">
        <v>205337</v>
      </c>
      <c r="M55" s="76">
        <v>206779</v>
      </c>
      <c r="N55" s="76">
        <v>209858</v>
      </c>
      <c r="O55" s="76">
        <v>212769</v>
      </c>
      <c r="P55" s="76">
        <v>217376</v>
      </c>
      <c r="Q55" s="76">
        <v>219140</v>
      </c>
      <c r="R55" s="76">
        <v>217604</v>
      </c>
      <c r="S55" s="76">
        <v>217745</v>
      </c>
      <c r="T55" s="76">
        <v>217764</v>
      </c>
      <c r="U55" s="76">
        <v>218347</v>
      </c>
      <c r="V55" s="77">
        <v>214771</v>
      </c>
      <c r="W55" s="78">
        <v>211942</v>
      </c>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row>
    <row r="56" spans="1:75" x14ac:dyDescent="0.3">
      <c r="A56" s="13" t="s">
        <v>1</v>
      </c>
      <c r="B56" s="40">
        <v>46</v>
      </c>
      <c r="C56" s="76">
        <v>160628</v>
      </c>
      <c r="D56" s="76">
        <v>162716</v>
      </c>
      <c r="E56" s="76">
        <v>165063</v>
      </c>
      <c r="F56" s="76">
        <v>170557</v>
      </c>
      <c r="G56" s="76">
        <v>174967</v>
      </c>
      <c r="H56" s="76">
        <v>184089</v>
      </c>
      <c r="I56" s="76">
        <v>189492</v>
      </c>
      <c r="J56" s="76">
        <v>197003</v>
      </c>
      <c r="K56" s="76">
        <v>199502</v>
      </c>
      <c r="L56" s="76">
        <v>203439</v>
      </c>
      <c r="M56" s="76">
        <v>205832</v>
      </c>
      <c r="N56" s="76">
        <v>207272</v>
      </c>
      <c r="O56" s="76">
        <v>210348</v>
      </c>
      <c r="P56" s="76">
        <v>213258</v>
      </c>
      <c r="Q56" s="76">
        <v>217860</v>
      </c>
      <c r="R56" s="76">
        <v>219622</v>
      </c>
      <c r="S56" s="76">
        <v>218088</v>
      </c>
      <c r="T56" s="76">
        <v>218229</v>
      </c>
      <c r="U56" s="76">
        <v>218248</v>
      </c>
      <c r="V56" s="77">
        <v>218830</v>
      </c>
      <c r="W56" s="78">
        <v>215260</v>
      </c>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row>
    <row r="57" spans="1:75" x14ac:dyDescent="0.3">
      <c r="A57" s="13" t="s">
        <v>1</v>
      </c>
      <c r="B57" s="40">
        <v>47</v>
      </c>
      <c r="C57" s="76">
        <v>162570</v>
      </c>
      <c r="D57" s="76">
        <v>161564</v>
      </c>
      <c r="E57" s="76">
        <v>163408</v>
      </c>
      <c r="F57" s="76">
        <v>165725</v>
      </c>
      <c r="G57" s="76">
        <v>171183</v>
      </c>
      <c r="H57" s="76">
        <v>175556</v>
      </c>
      <c r="I57" s="76">
        <v>184638</v>
      </c>
      <c r="J57" s="76">
        <v>190003</v>
      </c>
      <c r="K57" s="76">
        <v>197473</v>
      </c>
      <c r="L57" s="76">
        <v>199939</v>
      </c>
      <c r="M57" s="76">
        <v>203837</v>
      </c>
      <c r="N57" s="76">
        <v>206228</v>
      </c>
      <c r="O57" s="76">
        <v>207666</v>
      </c>
      <c r="P57" s="76">
        <v>210740</v>
      </c>
      <c r="Q57" s="76">
        <v>213647</v>
      </c>
      <c r="R57" s="76">
        <v>218244</v>
      </c>
      <c r="S57" s="76">
        <v>220003</v>
      </c>
      <c r="T57" s="76">
        <v>218473</v>
      </c>
      <c r="U57" s="76">
        <v>218614</v>
      </c>
      <c r="V57" s="77">
        <v>218633</v>
      </c>
      <c r="W57" s="78">
        <v>219215</v>
      </c>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row>
    <row r="58" spans="1:75" x14ac:dyDescent="0.3">
      <c r="A58" s="13" t="s">
        <v>1</v>
      </c>
      <c r="B58" s="40">
        <v>48</v>
      </c>
      <c r="C58" s="76">
        <v>165286</v>
      </c>
      <c r="D58" s="76">
        <v>163363</v>
      </c>
      <c r="E58" s="76">
        <v>162142</v>
      </c>
      <c r="F58" s="76">
        <v>163958</v>
      </c>
      <c r="G58" s="76">
        <v>166247</v>
      </c>
      <c r="H58" s="76">
        <v>171669</v>
      </c>
      <c r="I58" s="76">
        <v>176011</v>
      </c>
      <c r="J58" s="76">
        <v>185052</v>
      </c>
      <c r="K58" s="76">
        <v>190381</v>
      </c>
      <c r="L58" s="76">
        <v>197814</v>
      </c>
      <c r="M58" s="76">
        <v>200246</v>
      </c>
      <c r="N58" s="76">
        <v>204138</v>
      </c>
      <c r="O58" s="76">
        <v>206528</v>
      </c>
      <c r="P58" s="76">
        <v>207964</v>
      </c>
      <c r="Q58" s="76">
        <v>211034</v>
      </c>
      <c r="R58" s="76">
        <v>213939</v>
      </c>
      <c r="S58" s="76">
        <v>218530</v>
      </c>
      <c r="T58" s="76">
        <v>220287</v>
      </c>
      <c r="U58" s="76">
        <v>218759</v>
      </c>
      <c r="V58" s="77">
        <v>218904</v>
      </c>
      <c r="W58" s="78">
        <v>218923</v>
      </c>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row>
    <row r="59" spans="1:75" x14ac:dyDescent="0.3">
      <c r="A59" s="13" t="s">
        <v>1</v>
      </c>
      <c r="B59" s="40">
        <v>49</v>
      </c>
      <c r="C59" s="76">
        <v>169226</v>
      </c>
      <c r="D59" s="76">
        <v>165984</v>
      </c>
      <c r="E59" s="76">
        <v>163863</v>
      </c>
      <c r="F59" s="76">
        <v>162618</v>
      </c>
      <c r="G59" s="76">
        <v>164412</v>
      </c>
      <c r="H59" s="76">
        <v>166671</v>
      </c>
      <c r="I59" s="76">
        <v>172059</v>
      </c>
      <c r="J59" s="76">
        <v>176371</v>
      </c>
      <c r="K59" s="76">
        <v>185371</v>
      </c>
      <c r="L59" s="76">
        <v>190666</v>
      </c>
      <c r="M59" s="76">
        <v>198061</v>
      </c>
      <c r="N59" s="76">
        <v>200489</v>
      </c>
      <c r="O59" s="76">
        <v>204376</v>
      </c>
      <c r="P59" s="76">
        <v>206764</v>
      </c>
      <c r="Q59" s="76">
        <v>208198</v>
      </c>
      <c r="R59" s="76">
        <v>211264</v>
      </c>
      <c r="S59" s="76">
        <v>214169</v>
      </c>
      <c r="T59" s="76">
        <v>218753</v>
      </c>
      <c r="U59" s="76">
        <v>220508</v>
      </c>
      <c r="V59" s="77">
        <v>218982</v>
      </c>
      <c r="W59" s="78">
        <v>219127</v>
      </c>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row>
    <row r="60" spans="1:75" x14ac:dyDescent="0.3">
      <c r="A60" s="13" t="s">
        <v>1</v>
      </c>
      <c r="B60" s="40">
        <v>50</v>
      </c>
      <c r="C60" s="76">
        <v>175930</v>
      </c>
      <c r="D60" s="76">
        <v>169866</v>
      </c>
      <c r="E60" s="76">
        <v>166438</v>
      </c>
      <c r="F60" s="76">
        <v>164298</v>
      </c>
      <c r="G60" s="76">
        <v>163034</v>
      </c>
      <c r="H60" s="76">
        <v>164800</v>
      </c>
      <c r="I60" s="76">
        <v>167034</v>
      </c>
      <c r="J60" s="76">
        <v>172388</v>
      </c>
      <c r="K60" s="76">
        <v>176666</v>
      </c>
      <c r="L60" s="76">
        <v>185631</v>
      </c>
      <c r="M60" s="76">
        <v>190890</v>
      </c>
      <c r="N60" s="76">
        <v>198276</v>
      </c>
      <c r="O60" s="76">
        <v>200700</v>
      </c>
      <c r="P60" s="76">
        <v>204582</v>
      </c>
      <c r="Q60" s="76">
        <v>206968</v>
      </c>
      <c r="R60" s="76">
        <v>208400</v>
      </c>
      <c r="S60" s="76">
        <v>211461</v>
      </c>
      <c r="T60" s="76">
        <v>214362</v>
      </c>
      <c r="U60" s="76">
        <v>218939</v>
      </c>
      <c r="V60" s="77">
        <v>220691</v>
      </c>
      <c r="W60" s="78">
        <v>219170</v>
      </c>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row>
    <row r="61" spans="1:75" x14ac:dyDescent="0.3">
      <c r="A61" s="13" t="s">
        <v>1</v>
      </c>
      <c r="B61" s="40">
        <v>51</v>
      </c>
      <c r="C61" s="76">
        <v>177870</v>
      </c>
      <c r="D61" s="76">
        <v>176523</v>
      </c>
      <c r="E61" s="76">
        <v>170282</v>
      </c>
      <c r="F61" s="76">
        <v>166836</v>
      </c>
      <c r="G61" s="76">
        <v>164679</v>
      </c>
      <c r="H61" s="76">
        <v>163396</v>
      </c>
      <c r="I61" s="76">
        <v>165134</v>
      </c>
      <c r="J61" s="76">
        <v>167342</v>
      </c>
      <c r="K61" s="76">
        <v>172662</v>
      </c>
      <c r="L61" s="76">
        <v>176909</v>
      </c>
      <c r="M61" s="76">
        <v>185832</v>
      </c>
      <c r="N61" s="76">
        <v>191087</v>
      </c>
      <c r="O61" s="76">
        <v>198461</v>
      </c>
      <c r="P61" s="76">
        <v>200883</v>
      </c>
      <c r="Q61" s="76">
        <v>204759</v>
      </c>
      <c r="R61" s="76">
        <v>207141</v>
      </c>
      <c r="S61" s="76">
        <v>208573</v>
      </c>
      <c r="T61" s="76">
        <v>211629</v>
      </c>
      <c r="U61" s="76">
        <v>214525</v>
      </c>
      <c r="V61" s="77">
        <v>219097</v>
      </c>
      <c r="W61" s="78">
        <v>220849</v>
      </c>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row>
    <row r="62" spans="1:75" x14ac:dyDescent="0.3">
      <c r="A62" s="13" t="s">
        <v>1</v>
      </c>
      <c r="B62" s="40">
        <v>52</v>
      </c>
      <c r="C62" s="76">
        <v>165598</v>
      </c>
      <c r="D62" s="76">
        <v>178433</v>
      </c>
      <c r="E62" s="76">
        <v>176901</v>
      </c>
      <c r="F62" s="76">
        <v>170652</v>
      </c>
      <c r="G62" s="76">
        <v>167191</v>
      </c>
      <c r="H62" s="76">
        <v>165013</v>
      </c>
      <c r="I62" s="76">
        <v>163710</v>
      </c>
      <c r="J62" s="76">
        <v>165422</v>
      </c>
      <c r="K62" s="76">
        <v>167601</v>
      </c>
      <c r="L62" s="76">
        <v>172890</v>
      </c>
      <c r="M62" s="76">
        <v>177102</v>
      </c>
      <c r="N62" s="76">
        <v>186012</v>
      </c>
      <c r="O62" s="76">
        <v>191258</v>
      </c>
      <c r="P62" s="76">
        <v>198621</v>
      </c>
      <c r="Q62" s="76">
        <v>201039</v>
      </c>
      <c r="R62" s="76">
        <v>204908</v>
      </c>
      <c r="S62" s="76">
        <v>207286</v>
      </c>
      <c r="T62" s="76">
        <v>208718</v>
      </c>
      <c r="U62" s="76">
        <v>211769</v>
      </c>
      <c r="V62" s="77">
        <v>214660</v>
      </c>
      <c r="W62" s="78">
        <v>219224</v>
      </c>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row>
    <row r="63" spans="1:75" x14ac:dyDescent="0.3">
      <c r="A63" s="13" t="s">
        <v>1</v>
      </c>
      <c r="B63" s="40">
        <v>53</v>
      </c>
      <c r="C63" s="76">
        <v>163643</v>
      </c>
      <c r="D63" s="76">
        <v>166187</v>
      </c>
      <c r="E63" s="76">
        <v>178801</v>
      </c>
      <c r="F63" s="76">
        <v>177250</v>
      </c>
      <c r="G63" s="76">
        <v>170993</v>
      </c>
      <c r="H63" s="76">
        <v>167515</v>
      </c>
      <c r="I63" s="76">
        <v>165317</v>
      </c>
      <c r="J63" s="76">
        <v>163993</v>
      </c>
      <c r="K63" s="76">
        <v>165673</v>
      </c>
      <c r="L63" s="76">
        <v>167824</v>
      </c>
      <c r="M63" s="76">
        <v>173075</v>
      </c>
      <c r="N63" s="76">
        <v>177280</v>
      </c>
      <c r="O63" s="76">
        <v>186175</v>
      </c>
      <c r="P63" s="76">
        <v>191411</v>
      </c>
      <c r="Q63" s="76">
        <v>198761</v>
      </c>
      <c r="R63" s="76">
        <v>201172</v>
      </c>
      <c r="S63" s="76">
        <v>205038</v>
      </c>
      <c r="T63" s="76">
        <v>207411</v>
      </c>
      <c r="U63" s="76">
        <v>208841</v>
      </c>
      <c r="V63" s="77">
        <v>211888</v>
      </c>
      <c r="W63" s="78">
        <v>214773</v>
      </c>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row>
    <row r="64" spans="1:75" x14ac:dyDescent="0.3">
      <c r="A64" s="13" t="s">
        <v>1</v>
      </c>
      <c r="B64" s="40">
        <v>54</v>
      </c>
      <c r="C64" s="76">
        <v>156724</v>
      </c>
      <c r="D64" s="76">
        <v>164370</v>
      </c>
      <c r="E64" s="76">
        <v>166681</v>
      </c>
      <c r="F64" s="76">
        <v>179241</v>
      </c>
      <c r="G64" s="76">
        <v>177669</v>
      </c>
      <c r="H64" s="76">
        <v>171395</v>
      </c>
      <c r="I64" s="76">
        <v>167898</v>
      </c>
      <c r="J64" s="76">
        <v>165677</v>
      </c>
      <c r="K64" s="76">
        <v>164324</v>
      </c>
      <c r="L64" s="76">
        <v>165973</v>
      </c>
      <c r="M64" s="76">
        <v>168088</v>
      </c>
      <c r="N64" s="76">
        <v>173329</v>
      </c>
      <c r="O64" s="76">
        <v>177525</v>
      </c>
      <c r="P64" s="76">
        <v>186403</v>
      </c>
      <c r="Q64" s="76">
        <v>191630</v>
      </c>
      <c r="R64" s="76">
        <v>198967</v>
      </c>
      <c r="S64" s="76">
        <v>201373</v>
      </c>
      <c r="T64" s="76">
        <v>205232</v>
      </c>
      <c r="U64" s="76">
        <v>207600</v>
      </c>
      <c r="V64" s="77">
        <v>209029</v>
      </c>
      <c r="W64" s="78">
        <v>212070</v>
      </c>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row>
    <row r="65" spans="1:75" x14ac:dyDescent="0.3">
      <c r="A65" s="13" t="s">
        <v>1</v>
      </c>
      <c r="B65" s="40">
        <v>55</v>
      </c>
      <c r="C65" s="76">
        <v>153206</v>
      </c>
      <c r="D65" s="76">
        <v>157686</v>
      </c>
      <c r="E65" s="76">
        <v>165037</v>
      </c>
      <c r="F65" s="76">
        <v>167310</v>
      </c>
      <c r="G65" s="76">
        <v>179810</v>
      </c>
      <c r="H65" s="76">
        <v>178208</v>
      </c>
      <c r="I65" s="76">
        <v>171915</v>
      </c>
      <c r="J65" s="76">
        <v>168389</v>
      </c>
      <c r="K65" s="76">
        <v>166137</v>
      </c>
      <c r="L65" s="76">
        <v>164752</v>
      </c>
      <c r="M65" s="76">
        <v>166359</v>
      </c>
      <c r="N65" s="76">
        <v>168470</v>
      </c>
      <c r="O65" s="76">
        <v>173701</v>
      </c>
      <c r="P65" s="76">
        <v>177888</v>
      </c>
      <c r="Q65" s="76">
        <v>186749</v>
      </c>
      <c r="R65" s="76">
        <v>191965</v>
      </c>
      <c r="S65" s="76">
        <v>199288</v>
      </c>
      <c r="T65" s="76">
        <v>201689</v>
      </c>
      <c r="U65" s="76">
        <v>205540</v>
      </c>
      <c r="V65" s="77">
        <v>207905</v>
      </c>
      <c r="W65" s="78">
        <v>209331</v>
      </c>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row>
    <row r="66" spans="1:75" x14ac:dyDescent="0.3">
      <c r="A66" s="13" t="s">
        <v>1</v>
      </c>
      <c r="B66" s="40">
        <v>56</v>
      </c>
      <c r="C66" s="76">
        <v>152656</v>
      </c>
      <c r="D66" s="76">
        <v>154311</v>
      </c>
      <c r="E66" s="76">
        <v>158465</v>
      </c>
      <c r="F66" s="76">
        <v>165762</v>
      </c>
      <c r="G66" s="76">
        <v>167993</v>
      </c>
      <c r="H66" s="76">
        <v>180423</v>
      </c>
      <c r="I66" s="76">
        <v>178784</v>
      </c>
      <c r="J66" s="76">
        <v>172470</v>
      </c>
      <c r="K66" s="76">
        <v>168908</v>
      </c>
      <c r="L66" s="76">
        <v>166622</v>
      </c>
      <c r="M66" s="76">
        <v>165199</v>
      </c>
      <c r="N66" s="76">
        <v>166803</v>
      </c>
      <c r="O66" s="76">
        <v>168909</v>
      </c>
      <c r="P66" s="76">
        <v>174130</v>
      </c>
      <c r="Q66" s="76">
        <v>178307</v>
      </c>
      <c r="R66" s="76">
        <v>187149</v>
      </c>
      <c r="S66" s="76">
        <v>192352</v>
      </c>
      <c r="T66" s="76">
        <v>199660</v>
      </c>
      <c r="U66" s="76">
        <v>202055</v>
      </c>
      <c r="V66" s="77">
        <v>205900</v>
      </c>
      <c r="W66" s="78">
        <v>208259</v>
      </c>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row>
    <row r="67" spans="1:75" x14ac:dyDescent="0.3">
      <c r="A67" s="13" t="s">
        <v>1</v>
      </c>
      <c r="B67" s="40">
        <v>57</v>
      </c>
      <c r="C67" s="76">
        <v>154633</v>
      </c>
      <c r="D67" s="76">
        <v>153695</v>
      </c>
      <c r="E67" s="76">
        <v>155035</v>
      </c>
      <c r="F67" s="76">
        <v>159141</v>
      </c>
      <c r="G67" s="76">
        <v>166382</v>
      </c>
      <c r="H67" s="76">
        <v>168571</v>
      </c>
      <c r="I67" s="76">
        <v>180928</v>
      </c>
      <c r="J67" s="76">
        <v>179257</v>
      </c>
      <c r="K67" s="76">
        <v>172916</v>
      </c>
      <c r="L67" s="76">
        <v>169326</v>
      </c>
      <c r="M67" s="76">
        <v>167002</v>
      </c>
      <c r="N67" s="76">
        <v>165586</v>
      </c>
      <c r="O67" s="76">
        <v>167186</v>
      </c>
      <c r="P67" s="76">
        <v>169288</v>
      </c>
      <c r="Q67" s="76">
        <v>174497</v>
      </c>
      <c r="R67" s="76">
        <v>178663</v>
      </c>
      <c r="S67" s="76">
        <v>187483</v>
      </c>
      <c r="T67" s="76">
        <v>192672</v>
      </c>
      <c r="U67" s="76">
        <v>199963</v>
      </c>
      <c r="V67" s="77">
        <v>202351</v>
      </c>
      <c r="W67" s="78">
        <v>206188</v>
      </c>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row>
    <row r="68" spans="1:75" x14ac:dyDescent="0.3">
      <c r="A68" s="13" t="s">
        <v>1</v>
      </c>
      <c r="B68" s="40">
        <v>58</v>
      </c>
      <c r="C68" s="76">
        <v>158922</v>
      </c>
      <c r="D68" s="76">
        <v>155600</v>
      </c>
      <c r="E68" s="76">
        <v>154364</v>
      </c>
      <c r="F68" s="76">
        <v>155665</v>
      </c>
      <c r="G68" s="76">
        <v>159727</v>
      </c>
      <c r="H68" s="76">
        <v>166908</v>
      </c>
      <c r="I68" s="76">
        <v>169055</v>
      </c>
      <c r="J68" s="76">
        <v>181335</v>
      </c>
      <c r="K68" s="76">
        <v>179631</v>
      </c>
      <c r="L68" s="76">
        <v>173273</v>
      </c>
      <c r="M68" s="76">
        <v>169650</v>
      </c>
      <c r="N68" s="76">
        <v>167332</v>
      </c>
      <c r="O68" s="76">
        <v>165922</v>
      </c>
      <c r="P68" s="76">
        <v>167519</v>
      </c>
      <c r="Q68" s="76">
        <v>169617</v>
      </c>
      <c r="R68" s="76">
        <v>174811</v>
      </c>
      <c r="S68" s="76">
        <v>178967</v>
      </c>
      <c r="T68" s="76">
        <v>187762</v>
      </c>
      <c r="U68" s="76">
        <v>192938</v>
      </c>
      <c r="V68" s="77">
        <v>200210</v>
      </c>
      <c r="W68" s="78">
        <v>202592</v>
      </c>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row>
    <row r="69" spans="1:75" x14ac:dyDescent="0.3">
      <c r="A69" s="13" t="s">
        <v>1</v>
      </c>
      <c r="B69" s="40">
        <v>59</v>
      </c>
      <c r="C69" s="76">
        <v>160775</v>
      </c>
      <c r="D69" s="76">
        <v>159995</v>
      </c>
      <c r="E69" s="76">
        <v>156350</v>
      </c>
      <c r="F69" s="76">
        <v>155078</v>
      </c>
      <c r="G69" s="76">
        <v>156338</v>
      </c>
      <c r="H69" s="76">
        <v>160348</v>
      </c>
      <c r="I69" s="76">
        <v>167465</v>
      </c>
      <c r="J69" s="76">
        <v>169564</v>
      </c>
      <c r="K69" s="76">
        <v>181762</v>
      </c>
      <c r="L69" s="76">
        <v>180022</v>
      </c>
      <c r="M69" s="76">
        <v>173637</v>
      </c>
      <c r="N69" s="76">
        <v>170027</v>
      </c>
      <c r="O69" s="76">
        <v>167718</v>
      </c>
      <c r="P69" s="76">
        <v>166311</v>
      </c>
      <c r="Q69" s="76">
        <v>167906</v>
      </c>
      <c r="R69" s="76">
        <v>169999</v>
      </c>
      <c r="S69" s="76">
        <v>175181</v>
      </c>
      <c r="T69" s="76">
        <v>179325</v>
      </c>
      <c r="U69" s="76">
        <v>188095</v>
      </c>
      <c r="V69" s="77">
        <v>193256</v>
      </c>
      <c r="W69" s="78">
        <v>200508</v>
      </c>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row>
    <row r="70" spans="1:75" x14ac:dyDescent="0.3">
      <c r="A70" s="13" t="s">
        <v>1</v>
      </c>
      <c r="B70" s="40">
        <v>60</v>
      </c>
      <c r="C70" s="76">
        <v>159294</v>
      </c>
      <c r="D70" s="76">
        <v>161947</v>
      </c>
      <c r="E70" s="76">
        <v>160810</v>
      </c>
      <c r="F70" s="76">
        <v>157134</v>
      </c>
      <c r="G70" s="76">
        <v>155827</v>
      </c>
      <c r="H70" s="76">
        <v>157036</v>
      </c>
      <c r="I70" s="76">
        <v>160988</v>
      </c>
      <c r="J70" s="76">
        <v>168037</v>
      </c>
      <c r="K70" s="76">
        <v>170077</v>
      </c>
      <c r="L70" s="76">
        <v>182191</v>
      </c>
      <c r="M70" s="76">
        <v>180409</v>
      </c>
      <c r="N70" s="76">
        <v>174045</v>
      </c>
      <c r="O70" s="76">
        <v>170448</v>
      </c>
      <c r="P70" s="76">
        <v>168150</v>
      </c>
      <c r="Q70" s="76">
        <v>166748</v>
      </c>
      <c r="R70" s="76">
        <v>168339</v>
      </c>
      <c r="S70" s="76">
        <v>170427</v>
      </c>
      <c r="T70" s="76">
        <v>175592</v>
      </c>
      <c r="U70" s="76">
        <v>179725</v>
      </c>
      <c r="V70" s="77">
        <v>188468</v>
      </c>
      <c r="W70" s="78">
        <v>193613</v>
      </c>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row>
    <row r="71" spans="1:75" x14ac:dyDescent="0.3">
      <c r="A71" s="13" t="s">
        <v>1</v>
      </c>
      <c r="B71" s="40">
        <v>61</v>
      </c>
      <c r="C71" s="76">
        <v>158292</v>
      </c>
      <c r="D71" s="76">
        <v>160507</v>
      </c>
      <c r="E71" s="76">
        <v>162772</v>
      </c>
      <c r="F71" s="76">
        <v>161596</v>
      </c>
      <c r="G71" s="76">
        <v>157891</v>
      </c>
      <c r="H71" s="76">
        <v>156542</v>
      </c>
      <c r="I71" s="76">
        <v>157700</v>
      </c>
      <c r="J71" s="76">
        <v>161592</v>
      </c>
      <c r="K71" s="76">
        <v>168564</v>
      </c>
      <c r="L71" s="76">
        <v>170549</v>
      </c>
      <c r="M71" s="76">
        <v>182567</v>
      </c>
      <c r="N71" s="76">
        <v>180794</v>
      </c>
      <c r="O71" s="76">
        <v>174454</v>
      </c>
      <c r="P71" s="76">
        <v>170869</v>
      </c>
      <c r="Q71" s="76">
        <v>168584</v>
      </c>
      <c r="R71" s="76">
        <v>167189</v>
      </c>
      <c r="S71" s="76">
        <v>168776</v>
      </c>
      <c r="T71" s="76">
        <v>170857</v>
      </c>
      <c r="U71" s="76">
        <v>176004</v>
      </c>
      <c r="V71" s="77">
        <v>180125</v>
      </c>
      <c r="W71" s="78">
        <v>188837</v>
      </c>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row>
    <row r="72" spans="1:75" x14ac:dyDescent="0.3">
      <c r="A72" s="13" t="s">
        <v>1</v>
      </c>
      <c r="B72" s="40">
        <v>62</v>
      </c>
      <c r="C72" s="76">
        <v>152951</v>
      </c>
      <c r="D72" s="76">
        <v>159524</v>
      </c>
      <c r="E72" s="76">
        <v>161333</v>
      </c>
      <c r="F72" s="76">
        <v>163544</v>
      </c>
      <c r="G72" s="76">
        <v>162330</v>
      </c>
      <c r="H72" s="76">
        <v>158592</v>
      </c>
      <c r="I72" s="76">
        <v>157197</v>
      </c>
      <c r="J72" s="76">
        <v>158304</v>
      </c>
      <c r="K72" s="76">
        <v>162128</v>
      </c>
      <c r="L72" s="76">
        <v>169023</v>
      </c>
      <c r="M72" s="76">
        <v>170947</v>
      </c>
      <c r="N72" s="76">
        <v>182919</v>
      </c>
      <c r="O72" s="76">
        <v>181154</v>
      </c>
      <c r="P72" s="76">
        <v>174841</v>
      </c>
      <c r="Q72" s="76">
        <v>171273</v>
      </c>
      <c r="R72" s="76">
        <v>168997</v>
      </c>
      <c r="S72" s="76">
        <v>167609</v>
      </c>
      <c r="T72" s="76">
        <v>169191</v>
      </c>
      <c r="U72" s="76">
        <v>171268</v>
      </c>
      <c r="V72" s="77">
        <v>176395</v>
      </c>
      <c r="W72" s="78">
        <v>180502</v>
      </c>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row>
    <row r="73" spans="1:75" x14ac:dyDescent="0.3">
      <c r="A73" s="13" t="s">
        <v>1</v>
      </c>
      <c r="B73" s="40">
        <v>63</v>
      </c>
      <c r="C73" s="76">
        <v>149740</v>
      </c>
      <c r="D73" s="76">
        <v>154224</v>
      </c>
      <c r="E73" s="76">
        <v>160360</v>
      </c>
      <c r="F73" s="76">
        <v>162115</v>
      </c>
      <c r="G73" s="76">
        <v>164272</v>
      </c>
      <c r="H73" s="76">
        <v>163012</v>
      </c>
      <c r="I73" s="76">
        <v>159241</v>
      </c>
      <c r="J73" s="76">
        <v>157804</v>
      </c>
      <c r="K73" s="76">
        <v>158849</v>
      </c>
      <c r="L73" s="76">
        <v>162606</v>
      </c>
      <c r="M73" s="76">
        <v>169415</v>
      </c>
      <c r="N73" s="76">
        <v>171335</v>
      </c>
      <c r="O73" s="76">
        <v>183257</v>
      </c>
      <c r="P73" s="76">
        <v>181505</v>
      </c>
      <c r="Q73" s="76">
        <v>175218</v>
      </c>
      <c r="R73" s="76">
        <v>171668</v>
      </c>
      <c r="S73" s="76">
        <v>169401</v>
      </c>
      <c r="T73" s="76">
        <v>168021</v>
      </c>
      <c r="U73" s="76">
        <v>169598</v>
      </c>
      <c r="V73" s="77">
        <v>171668</v>
      </c>
      <c r="W73" s="78">
        <v>176774</v>
      </c>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row>
    <row r="74" spans="1:75" x14ac:dyDescent="0.3">
      <c r="A74" s="13" t="s">
        <v>1</v>
      </c>
      <c r="B74" s="40">
        <v>64</v>
      </c>
      <c r="C74" s="76">
        <v>146561</v>
      </c>
      <c r="D74" s="76">
        <v>150937</v>
      </c>
      <c r="E74" s="76">
        <v>155000</v>
      </c>
      <c r="F74" s="76">
        <v>161061</v>
      </c>
      <c r="G74" s="76">
        <v>162766</v>
      </c>
      <c r="H74" s="76">
        <v>164863</v>
      </c>
      <c r="I74" s="76">
        <v>163561</v>
      </c>
      <c r="J74" s="76">
        <v>159760</v>
      </c>
      <c r="K74" s="76">
        <v>158274</v>
      </c>
      <c r="L74" s="76">
        <v>159265</v>
      </c>
      <c r="M74" s="76">
        <v>162951</v>
      </c>
      <c r="N74" s="76">
        <v>169731</v>
      </c>
      <c r="O74" s="76">
        <v>171645</v>
      </c>
      <c r="P74" s="76">
        <v>183514</v>
      </c>
      <c r="Q74" s="76">
        <v>181771</v>
      </c>
      <c r="R74" s="76">
        <v>175516</v>
      </c>
      <c r="S74" s="76">
        <v>171984</v>
      </c>
      <c r="T74" s="76">
        <v>169730</v>
      </c>
      <c r="U74" s="76">
        <v>168356</v>
      </c>
      <c r="V74" s="77">
        <v>169928</v>
      </c>
      <c r="W74" s="78">
        <v>171991</v>
      </c>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row>
    <row r="75" spans="1:75" x14ac:dyDescent="0.3">
      <c r="A75" s="13" t="s">
        <v>1</v>
      </c>
      <c r="B75" s="40">
        <v>65</v>
      </c>
      <c r="C75" s="76">
        <v>142359</v>
      </c>
      <c r="D75" s="76">
        <v>147510</v>
      </c>
      <c r="E75" s="76">
        <v>151499</v>
      </c>
      <c r="F75" s="76">
        <v>155498</v>
      </c>
      <c r="G75" s="76">
        <v>161494</v>
      </c>
      <c r="H75" s="76">
        <v>163148</v>
      </c>
      <c r="I75" s="76">
        <v>165189</v>
      </c>
      <c r="J75" s="76">
        <v>163849</v>
      </c>
      <c r="K75" s="76">
        <v>160022</v>
      </c>
      <c r="L75" s="76">
        <v>158500</v>
      </c>
      <c r="M75" s="76">
        <v>159436</v>
      </c>
      <c r="N75" s="76">
        <v>163104</v>
      </c>
      <c r="O75" s="76">
        <v>169855</v>
      </c>
      <c r="P75" s="76">
        <v>171761</v>
      </c>
      <c r="Q75" s="76">
        <v>183574</v>
      </c>
      <c r="R75" s="76">
        <v>181839</v>
      </c>
      <c r="S75" s="76">
        <v>175619</v>
      </c>
      <c r="T75" s="76">
        <v>172105</v>
      </c>
      <c r="U75" s="76">
        <v>169864</v>
      </c>
      <c r="V75" s="77">
        <v>168500</v>
      </c>
      <c r="W75" s="78">
        <v>170066</v>
      </c>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row>
    <row r="76" spans="1:75" x14ac:dyDescent="0.3">
      <c r="A76" s="13" t="s">
        <v>1</v>
      </c>
      <c r="B76" s="40">
        <v>66</v>
      </c>
      <c r="C76" s="76">
        <v>138710</v>
      </c>
      <c r="D76" s="76">
        <v>143048</v>
      </c>
      <c r="E76" s="76">
        <v>147853</v>
      </c>
      <c r="F76" s="76">
        <v>151786</v>
      </c>
      <c r="G76" s="76">
        <v>155735</v>
      </c>
      <c r="H76" s="76">
        <v>161660</v>
      </c>
      <c r="I76" s="76">
        <v>163268</v>
      </c>
      <c r="J76" s="76">
        <v>165261</v>
      </c>
      <c r="K76" s="76">
        <v>163889</v>
      </c>
      <c r="L76" s="76">
        <v>160045</v>
      </c>
      <c r="M76" s="76">
        <v>158487</v>
      </c>
      <c r="N76" s="76">
        <v>159423</v>
      </c>
      <c r="O76" s="76">
        <v>163072</v>
      </c>
      <c r="P76" s="76">
        <v>169788</v>
      </c>
      <c r="Q76" s="76">
        <v>171687</v>
      </c>
      <c r="R76" s="76">
        <v>183438</v>
      </c>
      <c r="S76" s="76">
        <v>181718</v>
      </c>
      <c r="T76" s="76">
        <v>175533</v>
      </c>
      <c r="U76" s="76">
        <v>172040</v>
      </c>
      <c r="V76" s="77">
        <v>169813</v>
      </c>
      <c r="W76" s="78">
        <v>168458</v>
      </c>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row>
    <row r="77" spans="1:75" x14ac:dyDescent="0.3">
      <c r="A77" s="13" t="s">
        <v>1</v>
      </c>
      <c r="B77" s="40">
        <v>67</v>
      </c>
      <c r="C77" s="76">
        <v>135122</v>
      </c>
      <c r="D77" s="76">
        <v>139183</v>
      </c>
      <c r="E77" s="76">
        <v>143218</v>
      </c>
      <c r="F77" s="76">
        <v>147967</v>
      </c>
      <c r="G77" s="76">
        <v>151854</v>
      </c>
      <c r="H77" s="76">
        <v>155748</v>
      </c>
      <c r="I77" s="76">
        <v>161607</v>
      </c>
      <c r="J77" s="76">
        <v>163172</v>
      </c>
      <c r="K77" s="76">
        <v>165119</v>
      </c>
      <c r="L77" s="76">
        <v>163725</v>
      </c>
      <c r="M77" s="76">
        <v>159865</v>
      </c>
      <c r="N77" s="76">
        <v>158317</v>
      </c>
      <c r="O77" s="76">
        <v>159254</v>
      </c>
      <c r="P77" s="76">
        <v>162884</v>
      </c>
      <c r="Q77" s="76">
        <v>169564</v>
      </c>
      <c r="R77" s="76">
        <v>171452</v>
      </c>
      <c r="S77" s="76">
        <v>183140</v>
      </c>
      <c r="T77" s="76">
        <v>181433</v>
      </c>
      <c r="U77" s="76">
        <v>175285</v>
      </c>
      <c r="V77" s="77">
        <v>171816</v>
      </c>
      <c r="W77" s="78">
        <v>169603</v>
      </c>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row>
    <row r="78" spans="1:75" x14ac:dyDescent="0.3">
      <c r="A78" s="13" t="s">
        <v>1</v>
      </c>
      <c r="B78" s="40">
        <v>68</v>
      </c>
      <c r="C78" s="76">
        <v>130900</v>
      </c>
      <c r="D78" s="76">
        <v>135389</v>
      </c>
      <c r="E78" s="76">
        <v>139173</v>
      </c>
      <c r="F78" s="76">
        <v>143159</v>
      </c>
      <c r="G78" s="76">
        <v>147858</v>
      </c>
      <c r="H78" s="76">
        <v>151692</v>
      </c>
      <c r="I78" s="76">
        <v>155531</v>
      </c>
      <c r="J78" s="76">
        <v>161324</v>
      </c>
      <c r="K78" s="76">
        <v>162850</v>
      </c>
      <c r="L78" s="76">
        <v>164754</v>
      </c>
      <c r="M78" s="76">
        <v>163338</v>
      </c>
      <c r="N78" s="76">
        <v>159508</v>
      </c>
      <c r="O78" s="76">
        <v>157972</v>
      </c>
      <c r="P78" s="76">
        <v>158907</v>
      </c>
      <c r="Q78" s="76">
        <v>162516</v>
      </c>
      <c r="R78" s="76">
        <v>169156</v>
      </c>
      <c r="S78" s="76">
        <v>171034</v>
      </c>
      <c r="T78" s="76">
        <v>182648</v>
      </c>
      <c r="U78" s="76">
        <v>180958</v>
      </c>
      <c r="V78" s="77">
        <v>174851</v>
      </c>
      <c r="W78" s="78">
        <v>171405</v>
      </c>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row>
    <row r="79" spans="1:75" x14ac:dyDescent="0.3">
      <c r="A79" s="13" t="s">
        <v>1</v>
      </c>
      <c r="B79" s="40">
        <v>69</v>
      </c>
      <c r="C79" s="76">
        <v>128490</v>
      </c>
      <c r="D79" s="76">
        <v>131014</v>
      </c>
      <c r="E79" s="76">
        <v>135244</v>
      </c>
      <c r="F79" s="76">
        <v>138978</v>
      </c>
      <c r="G79" s="76">
        <v>142924</v>
      </c>
      <c r="H79" s="76">
        <v>147564</v>
      </c>
      <c r="I79" s="76">
        <v>151343</v>
      </c>
      <c r="J79" s="76">
        <v>155131</v>
      </c>
      <c r="K79" s="76">
        <v>160855</v>
      </c>
      <c r="L79" s="76">
        <v>162346</v>
      </c>
      <c r="M79" s="76">
        <v>164208</v>
      </c>
      <c r="N79" s="76">
        <v>162805</v>
      </c>
      <c r="O79" s="76">
        <v>159006</v>
      </c>
      <c r="P79" s="76">
        <v>157485</v>
      </c>
      <c r="Q79" s="76">
        <v>158417</v>
      </c>
      <c r="R79" s="76">
        <v>162002</v>
      </c>
      <c r="S79" s="76">
        <v>168600</v>
      </c>
      <c r="T79" s="76">
        <v>170467</v>
      </c>
      <c r="U79" s="76">
        <v>182003</v>
      </c>
      <c r="V79" s="77">
        <v>180327</v>
      </c>
      <c r="W79" s="78">
        <v>174266</v>
      </c>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row>
    <row r="80" spans="1:75" x14ac:dyDescent="0.3">
      <c r="A80" s="13" t="s">
        <v>1</v>
      </c>
      <c r="B80" s="40">
        <v>70</v>
      </c>
      <c r="C80" s="76">
        <v>124159</v>
      </c>
      <c r="D80" s="76">
        <v>128440</v>
      </c>
      <c r="E80" s="76">
        <v>130735</v>
      </c>
      <c r="F80" s="76">
        <v>134913</v>
      </c>
      <c r="G80" s="76">
        <v>138606</v>
      </c>
      <c r="H80" s="76">
        <v>142499</v>
      </c>
      <c r="I80" s="76">
        <v>147081</v>
      </c>
      <c r="J80" s="76">
        <v>150810</v>
      </c>
      <c r="K80" s="76">
        <v>154543</v>
      </c>
      <c r="L80" s="76">
        <v>160200</v>
      </c>
      <c r="M80" s="76">
        <v>161655</v>
      </c>
      <c r="N80" s="76">
        <v>163504</v>
      </c>
      <c r="O80" s="76">
        <v>162118</v>
      </c>
      <c r="P80" s="76">
        <v>158351</v>
      </c>
      <c r="Q80" s="76">
        <v>156846</v>
      </c>
      <c r="R80" s="76">
        <v>157774</v>
      </c>
      <c r="S80" s="76">
        <v>161335</v>
      </c>
      <c r="T80" s="76">
        <v>167885</v>
      </c>
      <c r="U80" s="76">
        <v>169743</v>
      </c>
      <c r="V80" s="77">
        <v>181192</v>
      </c>
      <c r="W80" s="78">
        <v>179533</v>
      </c>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row>
    <row r="81" spans="1:75" x14ac:dyDescent="0.3">
      <c r="A81" s="13" t="s">
        <v>1</v>
      </c>
      <c r="B81" s="40">
        <v>71</v>
      </c>
      <c r="C81" s="76">
        <v>122121</v>
      </c>
      <c r="D81" s="76">
        <v>123851</v>
      </c>
      <c r="E81" s="76">
        <v>127921</v>
      </c>
      <c r="F81" s="76">
        <v>130184</v>
      </c>
      <c r="G81" s="76">
        <v>134318</v>
      </c>
      <c r="H81" s="76">
        <v>137963</v>
      </c>
      <c r="I81" s="76">
        <v>141806</v>
      </c>
      <c r="J81" s="76">
        <v>146328</v>
      </c>
      <c r="K81" s="76">
        <v>150005</v>
      </c>
      <c r="L81" s="76">
        <v>153689</v>
      </c>
      <c r="M81" s="76">
        <v>159275</v>
      </c>
      <c r="N81" s="76">
        <v>160723</v>
      </c>
      <c r="O81" s="76">
        <v>162561</v>
      </c>
      <c r="P81" s="76">
        <v>161190</v>
      </c>
      <c r="Q81" s="76">
        <v>157463</v>
      </c>
      <c r="R81" s="76">
        <v>155974</v>
      </c>
      <c r="S81" s="76">
        <v>156897</v>
      </c>
      <c r="T81" s="76">
        <v>160432</v>
      </c>
      <c r="U81" s="76">
        <v>166925</v>
      </c>
      <c r="V81" s="77">
        <v>168773</v>
      </c>
      <c r="W81" s="78">
        <v>180127</v>
      </c>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row>
    <row r="82" spans="1:75" x14ac:dyDescent="0.3">
      <c r="A82" s="13" t="s">
        <v>1</v>
      </c>
      <c r="B82" s="40">
        <v>72</v>
      </c>
      <c r="C82" s="76">
        <v>119320</v>
      </c>
      <c r="D82" s="76">
        <v>121613</v>
      </c>
      <c r="E82" s="76">
        <v>123180</v>
      </c>
      <c r="F82" s="76">
        <v>127201</v>
      </c>
      <c r="G82" s="76">
        <v>129446</v>
      </c>
      <c r="H82" s="76">
        <v>133525</v>
      </c>
      <c r="I82" s="76">
        <v>137122</v>
      </c>
      <c r="J82" s="76">
        <v>140913</v>
      </c>
      <c r="K82" s="76">
        <v>145377</v>
      </c>
      <c r="L82" s="76">
        <v>149007</v>
      </c>
      <c r="M82" s="76">
        <v>152637</v>
      </c>
      <c r="N82" s="76">
        <v>158175</v>
      </c>
      <c r="O82" s="76">
        <v>159614</v>
      </c>
      <c r="P82" s="76">
        <v>161441</v>
      </c>
      <c r="Q82" s="76">
        <v>160087</v>
      </c>
      <c r="R82" s="76">
        <v>156400</v>
      </c>
      <c r="S82" s="76">
        <v>154927</v>
      </c>
      <c r="T82" s="76">
        <v>155846</v>
      </c>
      <c r="U82" s="76">
        <v>159353</v>
      </c>
      <c r="V82" s="77">
        <v>165790</v>
      </c>
      <c r="W82" s="78">
        <v>167622</v>
      </c>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row>
    <row r="83" spans="1:75" x14ac:dyDescent="0.3">
      <c r="A83" s="13" t="s">
        <v>1</v>
      </c>
      <c r="B83" s="40">
        <v>73</v>
      </c>
      <c r="C83" s="76">
        <v>114742</v>
      </c>
      <c r="D83" s="76">
        <v>118642</v>
      </c>
      <c r="E83" s="76">
        <v>120786</v>
      </c>
      <c r="F83" s="76">
        <v>122334</v>
      </c>
      <c r="G83" s="76">
        <v>126318</v>
      </c>
      <c r="H83" s="76">
        <v>128529</v>
      </c>
      <c r="I83" s="76">
        <v>132554</v>
      </c>
      <c r="J83" s="76">
        <v>136106</v>
      </c>
      <c r="K83" s="76">
        <v>139846</v>
      </c>
      <c r="L83" s="76">
        <v>144255</v>
      </c>
      <c r="M83" s="76">
        <v>147833</v>
      </c>
      <c r="N83" s="76">
        <v>151430</v>
      </c>
      <c r="O83" s="76">
        <v>156917</v>
      </c>
      <c r="P83" s="76">
        <v>158346</v>
      </c>
      <c r="Q83" s="76">
        <v>160161</v>
      </c>
      <c r="R83" s="76">
        <v>158824</v>
      </c>
      <c r="S83" s="76">
        <v>155178</v>
      </c>
      <c r="T83" s="76">
        <v>153726</v>
      </c>
      <c r="U83" s="76">
        <v>154637</v>
      </c>
      <c r="V83" s="77">
        <v>158115</v>
      </c>
      <c r="W83" s="78">
        <v>164490</v>
      </c>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row>
    <row r="84" spans="1:75" x14ac:dyDescent="0.3">
      <c r="A84" s="13" t="s">
        <v>1</v>
      </c>
      <c r="B84" s="40">
        <v>74</v>
      </c>
      <c r="C84" s="76">
        <v>113384</v>
      </c>
      <c r="D84" s="76">
        <v>113813</v>
      </c>
      <c r="E84" s="76">
        <v>117567</v>
      </c>
      <c r="F84" s="76">
        <v>119687</v>
      </c>
      <c r="G84" s="76">
        <v>121229</v>
      </c>
      <c r="H84" s="76">
        <v>125157</v>
      </c>
      <c r="I84" s="76">
        <v>127338</v>
      </c>
      <c r="J84" s="76">
        <v>131310</v>
      </c>
      <c r="K84" s="76">
        <v>134812</v>
      </c>
      <c r="L84" s="76">
        <v>138504</v>
      </c>
      <c r="M84" s="76">
        <v>142851</v>
      </c>
      <c r="N84" s="76">
        <v>146391</v>
      </c>
      <c r="O84" s="76">
        <v>149955</v>
      </c>
      <c r="P84" s="76">
        <v>155382</v>
      </c>
      <c r="Q84" s="76">
        <v>156799</v>
      </c>
      <c r="R84" s="76">
        <v>158600</v>
      </c>
      <c r="S84" s="76">
        <v>157283</v>
      </c>
      <c r="T84" s="76">
        <v>153682</v>
      </c>
      <c r="U84" s="76">
        <v>152253</v>
      </c>
      <c r="V84" s="77">
        <v>153158</v>
      </c>
      <c r="W84" s="78">
        <v>156598</v>
      </c>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row>
    <row r="85" spans="1:75" x14ac:dyDescent="0.3">
      <c r="A85" s="13" t="s">
        <v>1</v>
      </c>
      <c r="B85" s="40">
        <v>75</v>
      </c>
      <c r="C85" s="76">
        <v>114726</v>
      </c>
      <c r="D85" s="76">
        <v>112216</v>
      </c>
      <c r="E85" s="76">
        <v>112565</v>
      </c>
      <c r="F85" s="76">
        <v>116274</v>
      </c>
      <c r="G85" s="76">
        <v>118381</v>
      </c>
      <c r="H85" s="76">
        <v>119900</v>
      </c>
      <c r="I85" s="76">
        <v>123775</v>
      </c>
      <c r="J85" s="76">
        <v>125922</v>
      </c>
      <c r="K85" s="76">
        <v>129839</v>
      </c>
      <c r="L85" s="76">
        <v>133294</v>
      </c>
      <c r="M85" s="76">
        <v>136930</v>
      </c>
      <c r="N85" s="76">
        <v>141227</v>
      </c>
      <c r="O85" s="76">
        <v>144727</v>
      </c>
      <c r="P85" s="76">
        <v>148250</v>
      </c>
      <c r="Q85" s="76">
        <v>153614</v>
      </c>
      <c r="R85" s="76">
        <v>155019</v>
      </c>
      <c r="S85" s="76">
        <v>156802</v>
      </c>
      <c r="T85" s="76">
        <v>155507</v>
      </c>
      <c r="U85" s="76">
        <v>151958</v>
      </c>
      <c r="V85" s="77">
        <v>150554</v>
      </c>
      <c r="W85" s="78">
        <v>151450</v>
      </c>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row>
    <row r="86" spans="1:75" x14ac:dyDescent="0.3">
      <c r="A86" s="13" t="s">
        <v>1</v>
      </c>
      <c r="B86" s="40">
        <v>76</v>
      </c>
      <c r="C86" s="76">
        <v>94163</v>
      </c>
      <c r="D86" s="76">
        <v>113275</v>
      </c>
      <c r="E86" s="76">
        <v>110747</v>
      </c>
      <c r="F86" s="76">
        <v>111100</v>
      </c>
      <c r="G86" s="76">
        <v>114775</v>
      </c>
      <c r="H86" s="76">
        <v>116851</v>
      </c>
      <c r="I86" s="76">
        <v>118346</v>
      </c>
      <c r="J86" s="76">
        <v>122165</v>
      </c>
      <c r="K86" s="76">
        <v>124279</v>
      </c>
      <c r="L86" s="76">
        <v>128139</v>
      </c>
      <c r="M86" s="76">
        <v>131538</v>
      </c>
      <c r="N86" s="76">
        <v>135128</v>
      </c>
      <c r="O86" s="76">
        <v>139368</v>
      </c>
      <c r="P86" s="76">
        <v>142824</v>
      </c>
      <c r="Q86" s="76">
        <v>146303</v>
      </c>
      <c r="R86" s="76">
        <v>151595</v>
      </c>
      <c r="S86" s="76">
        <v>152986</v>
      </c>
      <c r="T86" s="76">
        <v>154750</v>
      </c>
      <c r="U86" s="76">
        <v>153478</v>
      </c>
      <c r="V86" s="77">
        <v>149988</v>
      </c>
      <c r="W86" s="78">
        <v>148608</v>
      </c>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row>
    <row r="87" spans="1:75" x14ac:dyDescent="0.3">
      <c r="A87" s="13" t="s">
        <v>1</v>
      </c>
      <c r="B87" s="40">
        <v>77</v>
      </c>
      <c r="C87" s="76">
        <v>89017</v>
      </c>
      <c r="D87" s="76">
        <v>92794</v>
      </c>
      <c r="E87" s="76">
        <v>111510</v>
      </c>
      <c r="F87" s="76">
        <v>109041</v>
      </c>
      <c r="G87" s="76">
        <v>109414</v>
      </c>
      <c r="H87" s="76">
        <v>113028</v>
      </c>
      <c r="I87" s="76">
        <v>115071</v>
      </c>
      <c r="J87" s="76">
        <v>116544</v>
      </c>
      <c r="K87" s="76">
        <v>120300</v>
      </c>
      <c r="L87" s="76">
        <v>122384</v>
      </c>
      <c r="M87" s="76">
        <v>126173</v>
      </c>
      <c r="N87" s="76">
        <v>129524</v>
      </c>
      <c r="O87" s="76">
        <v>133061</v>
      </c>
      <c r="P87" s="76">
        <v>137238</v>
      </c>
      <c r="Q87" s="76">
        <v>140647</v>
      </c>
      <c r="R87" s="76">
        <v>144074</v>
      </c>
      <c r="S87" s="76">
        <v>149284</v>
      </c>
      <c r="T87" s="76">
        <v>150659</v>
      </c>
      <c r="U87" s="76">
        <v>152401</v>
      </c>
      <c r="V87" s="77">
        <v>151156</v>
      </c>
      <c r="W87" s="78">
        <v>147728</v>
      </c>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row>
    <row r="88" spans="1:75" x14ac:dyDescent="0.3">
      <c r="A88" s="13" t="s">
        <v>1</v>
      </c>
      <c r="B88" s="40">
        <v>78</v>
      </c>
      <c r="C88" s="76">
        <v>82652</v>
      </c>
      <c r="D88" s="76">
        <v>87491</v>
      </c>
      <c r="E88" s="76">
        <v>91148</v>
      </c>
      <c r="F88" s="76">
        <v>109501</v>
      </c>
      <c r="G88" s="76">
        <v>107113</v>
      </c>
      <c r="H88" s="76">
        <v>107484</v>
      </c>
      <c r="I88" s="76">
        <v>111034</v>
      </c>
      <c r="J88" s="76">
        <v>113043</v>
      </c>
      <c r="K88" s="76">
        <v>114492</v>
      </c>
      <c r="L88" s="76">
        <v>118183</v>
      </c>
      <c r="M88" s="76">
        <v>120226</v>
      </c>
      <c r="N88" s="76">
        <v>123951</v>
      </c>
      <c r="O88" s="76">
        <v>127246</v>
      </c>
      <c r="P88" s="76">
        <v>130726</v>
      </c>
      <c r="Q88" s="76">
        <v>134834</v>
      </c>
      <c r="R88" s="76">
        <v>138184</v>
      </c>
      <c r="S88" s="76">
        <v>141556</v>
      </c>
      <c r="T88" s="76">
        <v>146676</v>
      </c>
      <c r="U88" s="76">
        <v>148033</v>
      </c>
      <c r="V88" s="77">
        <v>149750</v>
      </c>
      <c r="W88" s="78">
        <v>148534</v>
      </c>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c r="BQ88" s="39"/>
      <c r="BR88" s="39"/>
      <c r="BS88" s="39"/>
      <c r="BT88" s="39"/>
      <c r="BU88" s="39"/>
      <c r="BV88" s="39"/>
      <c r="BW88" s="39"/>
    </row>
    <row r="89" spans="1:75" x14ac:dyDescent="0.3">
      <c r="A89" s="13" t="s">
        <v>1</v>
      </c>
      <c r="B89" s="40">
        <v>79</v>
      </c>
      <c r="C89" s="76">
        <v>73607</v>
      </c>
      <c r="D89" s="76">
        <v>80955</v>
      </c>
      <c r="E89" s="76">
        <v>85649</v>
      </c>
      <c r="F89" s="76">
        <v>89238</v>
      </c>
      <c r="G89" s="76">
        <v>107205</v>
      </c>
      <c r="H89" s="76">
        <v>104879</v>
      </c>
      <c r="I89" s="76">
        <v>105249</v>
      </c>
      <c r="J89" s="76">
        <v>108728</v>
      </c>
      <c r="K89" s="76">
        <v>110701</v>
      </c>
      <c r="L89" s="76">
        <v>112126</v>
      </c>
      <c r="M89" s="76">
        <v>115736</v>
      </c>
      <c r="N89" s="76">
        <v>117744</v>
      </c>
      <c r="O89" s="76">
        <v>121399</v>
      </c>
      <c r="P89" s="76">
        <v>124631</v>
      </c>
      <c r="Q89" s="76">
        <v>128046</v>
      </c>
      <c r="R89" s="76">
        <v>132073</v>
      </c>
      <c r="S89" s="76">
        <v>135359</v>
      </c>
      <c r="T89" s="76">
        <v>138665</v>
      </c>
      <c r="U89" s="76">
        <v>143682</v>
      </c>
      <c r="V89" s="77">
        <v>145019</v>
      </c>
      <c r="W89" s="78">
        <v>146707</v>
      </c>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c r="BQ89" s="39"/>
      <c r="BR89" s="39"/>
      <c r="BS89" s="39"/>
      <c r="BT89" s="39"/>
      <c r="BU89" s="39"/>
      <c r="BV89" s="39"/>
      <c r="BW89" s="39"/>
    </row>
    <row r="90" spans="1:75" x14ac:dyDescent="0.3">
      <c r="A90" s="13" t="s">
        <v>1</v>
      </c>
      <c r="B90" s="40">
        <v>80</v>
      </c>
      <c r="C90" s="76">
        <v>70385</v>
      </c>
      <c r="D90" s="76">
        <v>71835</v>
      </c>
      <c r="E90" s="76">
        <v>78962</v>
      </c>
      <c r="F90" s="76">
        <v>83552</v>
      </c>
      <c r="G90" s="76">
        <v>87084</v>
      </c>
      <c r="H90" s="76">
        <v>104595</v>
      </c>
      <c r="I90" s="76">
        <v>102340</v>
      </c>
      <c r="J90" s="76">
        <v>102713</v>
      </c>
      <c r="K90" s="76">
        <v>106115</v>
      </c>
      <c r="L90" s="76">
        <v>108049</v>
      </c>
      <c r="M90" s="76">
        <v>109443</v>
      </c>
      <c r="N90" s="76">
        <v>112970</v>
      </c>
      <c r="O90" s="76">
        <v>114941</v>
      </c>
      <c r="P90" s="76">
        <v>118515</v>
      </c>
      <c r="Q90" s="76">
        <v>121677</v>
      </c>
      <c r="R90" s="76">
        <v>125018</v>
      </c>
      <c r="S90" s="76">
        <v>128953</v>
      </c>
      <c r="T90" s="76">
        <v>132169</v>
      </c>
      <c r="U90" s="76">
        <v>135403</v>
      </c>
      <c r="V90" s="77">
        <v>140306</v>
      </c>
      <c r="W90" s="78">
        <v>141618</v>
      </c>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c r="BR90" s="39"/>
      <c r="BS90" s="39"/>
      <c r="BT90" s="39"/>
      <c r="BU90" s="39"/>
      <c r="BV90" s="39"/>
      <c r="BW90" s="39"/>
    </row>
    <row r="91" spans="1:75" x14ac:dyDescent="0.3">
      <c r="A91" s="13" t="s">
        <v>1</v>
      </c>
      <c r="B91" s="40">
        <v>81</v>
      </c>
      <c r="C91" s="76">
        <v>64426</v>
      </c>
      <c r="D91" s="76">
        <v>68412</v>
      </c>
      <c r="E91" s="76">
        <v>69805</v>
      </c>
      <c r="F91" s="76">
        <v>76739</v>
      </c>
      <c r="G91" s="76">
        <v>81232</v>
      </c>
      <c r="H91" s="76">
        <v>84672</v>
      </c>
      <c r="I91" s="76">
        <v>101687</v>
      </c>
      <c r="J91" s="76">
        <v>99511</v>
      </c>
      <c r="K91" s="76">
        <v>99887</v>
      </c>
      <c r="L91" s="76">
        <v>103207</v>
      </c>
      <c r="M91" s="76">
        <v>105091</v>
      </c>
      <c r="N91" s="76">
        <v>106456</v>
      </c>
      <c r="O91" s="76">
        <v>109895</v>
      </c>
      <c r="P91" s="76">
        <v>111822</v>
      </c>
      <c r="Q91" s="76">
        <v>115308</v>
      </c>
      <c r="R91" s="76">
        <v>118391</v>
      </c>
      <c r="S91" s="76">
        <v>121648</v>
      </c>
      <c r="T91" s="76">
        <v>125482</v>
      </c>
      <c r="U91" s="76">
        <v>128620</v>
      </c>
      <c r="V91" s="77">
        <v>131775</v>
      </c>
      <c r="W91" s="78">
        <v>136550</v>
      </c>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row>
    <row r="92" spans="1:75" x14ac:dyDescent="0.3">
      <c r="A92" s="13" t="s">
        <v>1</v>
      </c>
      <c r="B92" s="40">
        <v>82</v>
      </c>
      <c r="C92" s="76">
        <v>60920</v>
      </c>
      <c r="D92" s="76">
        <v>62310</v>
      </c>
      <c r="E92" s="76">
        <v>66155</v>
      </c>
      <c r="F92" s="76">
        <v>67525</v>
      </c>
      <c r="G92" s="76">
        <v>74265</v>
      </c>
      <c r="H92" s="76">
        <v>78621</v>
      </c>
      <c r="I92" s="76">
        <v>81961</v>
      </c>
      <c r="J92" s="76">
        <v>98428</v>
      </c>
      <c r="K92" s="76">
        <v>96340</v>
      </c>
      <c r="L92" s="76">
        <v>96719</v>
      </c>
      <c r="M92" s="76">
        <v>99940</v>
      </c>
      <c r="N92" s="76">
        <v>101774</v>
      </c>
      <c r="O92" s="76">
        <v>103108</v>
      </c>
      <c r="P92" s="76">
        <v>106449</v>
      </c>
      <c r="Q92" s="76">
        <v>108327</v>
      </c>
      <c r="R92" s="76">
        <v>111711</v>
      </c>
      <c r="S92" s="76">
        <v>114706</v>
      </c>
      <c r="T92" s="76">
        <v>117869</v>
      </c>
      <c r="U92" s="76">
        <v>121592</v>
      </c>
      <c r="V92" s="77">
        <v>124641</v>
      </c>
      <c r="W92" s="78">
        <v>127706</v>
      </c>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row>
    <row r="93" spans="1:75" x14ac:dyDescent="0.3">
      <c r="A93" s="13" t="s">
        <v>1</v>
      </c>
      <c r="B93" s="40">
        <v>83</v>
      </c>
      <c r="C93" s="76">
        <v>57160</v>
      </c>
      <c r="D93" s="76">
        <v>58523</v>
      </c>
      <c r="E93" s="76">
        <v>59863</v>
      </c>
      <c r="F93" s="76">
        <v>63580</v>
      </c>
      <c r="G93" s="76">
        <v>64941</v>
      </c>
      <c r="H93" s="76">
        <v>71429</v>
      </c>
      <c r="I93" s="76">
        <v>75631</v>
      </c>
      <c r="J93" s="76">
        <v>78857</v>
      </c>
      <c r="K93" s="76">
        <v>94708</v>
      </c>
      <c r="L93" s="76">
        <v>92720</v>
      </c>
      <c r="M93" s="76">
        <v>93095</v>
      </c>
      <c r="N93" s="76">
        <v>96206</v>
      </c>
      <c r="O93" s="76">
        <v>97984</v>
      </c>
      <c r="P93" s="76">
        <v>99283</v>
      </c>
      <c r="Q93" s="76">
        <v>102511</v>
      </c>
      <c r="R93" s="76">
        <v>104328</v>
      </c>
      <c r="S93" s="76">
        <v>107596</v>
      </c>
      <c r="T93" s="76">
        <v>110491</v>
      </c>
      <c r="U93" s="76">
        <v>113548</v>
      </c>
      <c r="V93" s="77">
        <v>117143</v>
      </c>
      <c r="W93" s="78">
        <v>120089</v>
      </c>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c r="BQ93" s="39"/>
      <c r="BR93" s="39"/>
      <c r="BS93" s="39"/>
      <c r="BT93" s="39"/>
      <c r="BU93" s="39"/>
      <c r="BV93" s="39"/>
      <c r="BW93" s="39"/>
    </row>
    <row r="94" spans="1:75" x14ac:dyDescent="0.3">
      <c r="A94" s="13" t="s">
        <v>1</v>
      </c>
      <c r="B94" s="40">
        <v>84</v>
      </c>
      <c r="C94" s="76">
        <v>52285</v>
      </c>
      <c r="D94" s="76">
        <v>54545</v>
      </c>
      <c r="E94" s="76">
        <v>55857</v>
      </c>
      <c r="F94" s="76">
        <v>57163</v>
      </c>
      <c r="G94" s="76">
        <v>60757</v>
      </c>
      <c r="H94" s="76">
        <v>62071</v>
      </c>
      <c r="I94" s="76">
        <v>68284</v>
      </c>
      <c r="J94" s="76">
        <v>72316</v>
      </c>
      <c r="K94" s="76">
        <v>75416</v>
      </c>
      <c r="L94" s="76">
        <v>90588</v>
      </c>
      <c r="M94" s="76">
        <v>88698</v>
      </c>
      <c r="N94" s="76">
        <v>89071</v>
      </c>
      <c r="O94" s="76">
        <v>92061</v>
      </c>
      <c r="P94" s="76">
        <v>93774</v>
      </c>
      <c r="Q94" s="76">
        <v>95030</v>
      </c>
      <c r="R94" s="76">
        <v>98130</v>
      </c>
      <c r="S94" s="76">
        <v>99881</v>
      </c>
      <c r="T94" s="76">
        <v>103020</v>
      </c>
      <c r="U94" s="76">
        <v>105803</v>
      </c>
      <c r="V94" s="77">
        <v>108741</v>
      </c>
      <c r="W94" s="78">
        <v>112191</v>
      </c>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row>
    <row r="95" spans="1:75" x14ac:dyDescent="0.3">
      <c r="A95" s="13" t="s">
        <v>1</v>
      </c>
      <c r="B95" s="40">
        <v>85</v>
      </c>
      <c r="C95" s="76">
        <v>47870</v>
      </c>
      <c r="D95" s="76">
        <v>49534</v>
      </c>
      <c r="E95" s="76">
        <v>51690</v>
      </c>
      <c r="F95" s="76">
        <v>52962</v>
      </c>
      <c r="G95" s="76">
        <v>54246</v>
      </c>
      <c r="H95" s="76">
        <v>57671</v>
      </c>
      <c r="I95" s="76">
        <v>58933</v>
      </c>
      <c r="J95" s="76">
        <v>64846</v>
      </c>
      <c r="K95" s="76">
        <v>68692</v>
      </c>
      <c r="L95" s="76">
        <v>71655</v>
      </c>
      <c r="M95" s="76">
        <v>86075</v>
      </c>
      <c r="N95" s="76">
        <v>84294</v>
      </c>
      <c r="O95" s="76">
        <v>84662</v>
      </c>
      <c r="P95" s="76">
        <v>87517</v>
      </c>
      <c r="Q95" s="76">
        <v>89162</v>
      </c>
      <c r="R95" s="76">
        <v>90365</v>
      </c>
      <c r="S95" s="76">
        <v>93324</v>
      </c>
      <c r="T95" s="76">
        <v>95001</v>
      </c>
      <c r="U95" s="76">
        <v>97997</v>
      </c>
      <c r="V95" s="77">
        <v>100655</v>
      </c>
      <c r="W95" s="78">
        <v>103461</v>
      </c>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row>
    <row r="96" spans="1:75" x14ac:dyDescent="0.3">
      <c r="A96" s="13" t="s">
        <v>1</v>
      </c>
      <c r="B96" s="40">
        <v>86</v>
      </c>
      <c r="C96" s="76">
        <v>42969</v>
      </c>
      <c r="D96" s="76">
        <v>44963</v>
      </c>
      <c r="E96" s="76">
        <v>46545</v>
      </c>
      <c r="F96" s="76">
        <v>48600</v>
      </c>
      <c r="G96" s="76">
        <v>49844</v>
      </c>
      <c r="H96" s="76">
        <v>51068</v>
      </c>
      <c r="I96" s="76">
        <v>54308</v>
      </c>
      <c r="J96" s="76">
        <v>55513</v>
      </c>
      <c r="K96" s="76">
        <v>61098</v>
      </c>
      <c r="L96" s="76">
        <v>64742</v>
      </c>
      <c r="M96" s="76">
        <v>67544</v>
      </c>
      <c r="N96" s="76">
        <v>81147</v>
      </c>
      <c r="O96" s="76">
        <v>79483</v>
      </c>
      <c r="P96" s="76">
        <v>79845</v>
      </c>
      <c r="Q96" s="76">
        <v>82552</v>
      </c>
      <c r="R96" s="76">
        <v>84114</v>
      </c>
      <c r="S96" s="76">
        <v>85261</v>
      </c>
      <c r="T96" s="76">
        <v>88064</v>
      </c>
      <c r="U96" s="76">
        <v>89658</v>
      </c>
      <c r="V96" s="77">
        <v>92498</v>
      </c>
      <c r="W96" s="78">
        <v>95017</v>
      </c>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row>
    <row r="97" spans="1:75" x14ac:dyDescent="0.3">
      <c r="A97" s="13" t="s">
        <v>1</v>
      </c>
      <c r="B97" s="40">
        <v>87</v>
      </c>
      <c r="C97" s="76">
        <v>38252</v>
      </c>
      <c r="D97" s="76">
        <v>39972</v>
      </c>
      <c r="E97" s="76">
        <v>41851</v>
      </c>
      <c r="F97" s="76">
        <v>43354</v>
      </c>
      <c r="G97" s="76">
        <v>45318</v>
      </c>
      <c r="H97" s="76">
        <v>46496</v>
      </c>
      <c r="I97" s="76">
        <v>47654</v>
      </c>
      <c r="J97" s="76">
        <v>50695</v>
      </c>
      <c r="K97" s="76">
        <v>51839</v>
      </c>
      <c r="L97" s="76">
        <v>57072</v>
      </c>
      <c r="M97" s="76">
        <v>60487</v>
      </c>
      <c r="N97" s="76">
        <v>63118</v>
      </c>
      <c r="O97" s="76">
        <v>75843</v>
      </c>
      <c r="P97" s="76">
        <v>74303</v>
      </c>
      <c r="Q97" s="76">
        <v>74656</v>
      </c>
      <c r="R97" s="76">
        <v>77199</v>
      </c>
      <c r="S97" s="76">
        <v>78671</v>
      </c>
      <c r="T97" s="76">
        <v>79758</v>
      </c>
      <c r="U97" s="76">
        <v>82391</v>
      </c>
      <c r="V97" s="77">
        <v>83896</v>
      </c>
      <c r="W97" s="78">
        <v>86563</v>
      </c>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row>
    <row r="98" spans="1:75" x14ac:dyDescent="0.3">
      <c r="A98" s="13" t="s">
        <v>1</v>
      </c>
      <c r="B98" s="40">
        <v>88</v>
      </c>
      <c r="C98" s="76">
        <v>33553</v>
      </c>
      <c r="D98" s="76">
        <v>35114</v>
      </c>
      <c r="E98" s="76">
        <v>36721</v>
      </c>
      <c r="F98" s="76">
        <v>38481</v>
      </c>
      <c r="G98" s="76">
        <v>39917</v>
      </c>
      <c r="H98" s="76">
        <v>41743</v>
      </c>
      <c r="I98" s="76">
        <v>42847</v>
      </c>
      <c r="J98" s="76">
        <v>43933</v>
      </c>
      <c r="K98" s="76">
        <v>46757</v>
      </c>
      <c r="L98" s="76">
        <v>47833</v>
      </c>
      <c r="M98" s="76">
        <v>52674</v>
      </c>
      <c r="N98" s="76">
        <v>55839</v>
      </c>
      <c r="O98" s="76">
        <v>58282</v>
      </c>
      <c r="P98" s="76">
        <v>70048</v>
      </c>
      <c r="Q98" s="76">
        <v>68642</v>
      </c>
      <c r="R98" s="76">
        <v>68982</v>
      </c>
      <c r="S98" s="76">
        <v>71345</v>
      </c>
      <c r="T98" s="76">
        <v>72718</v>
      </c>
      <c r="U98" s="76">
        <v>73737</v>
      </c>
      <c r="V98" s="77">
        <v>76186</v>
      </c>
      <c r="W98" s="78">
        <v>77590</v>
      </c>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row>
    <row r="99" spans="1:75" x14ac:dyDescent="0.3">
      <c r="A99" s="13" t="s">
        <v>1</v>
      </c>
      <c r="B99" s="40">
        <v>89</v>
      </c>
      <c r="C99" s="76">
        <v>30244</v>
      </c>
      <c r="D99" s="76">
        <v>30390</v>
      </c>
      <c r="E99" s="76">
        <v>31835</v>
      </c>
      <c r="F99" s="76">
        <v>33328</v>
      </c>
      <c r="G99" s="76">
        <v>34982</v>
      </c>
      <c r="H99" s="76">
        <v>36308</v>
      </c>
      <c r="I99" s="76">
        <v>37989</v>
      </c>
      <c r="J99" s="76">
        <v>39016</v>
      </c>
      <c r="K99" s="76">
        <v>40027</v>
      </c>
      <c r="L99" s="76">
        <v>42623</v>
      </c>
      <c r="M99" s="76">
        <v>43616</v>
      </c>
      <c r="N99" s="76">
        <v>48044</v>
      </c>
      <c r="O99" s="76">
        <v>50946</v>
      </c>
      <c r="P99" s="76">
        <v>53191</v>
      </c>
      <c r="Q99" s="76">
        <v>63948</v>
      </c>
      <c r="R99" s="76">
        <v>62679</v>
      </c>
      <c r="S99" s="76">
        <v>63002</v>
      </c>
      <c r="T99" s="76">
        <v>65177</v>
      </c>
      <c r="U99" s="76">
        <v>66444</v>
      </c>
      <c r="V99" s="77">
        <v>67392</v>
      </c>
      <c r="W99" s="78">
        <v>69641</v>
      </c>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row>
    <row r="100" spans="1:75" x14ac:dyDescent="0.3">
      <c r="A100" s="13" t="s">
        <v>1</v>
      </c>
      <c r="B100" s="40">
        <v>90</v>
      </c>
      <c r="C100" s="76">
        <v>26666</v>
      </c>
      <c r="D100" s="76">
        <v>26968</v>
      </c>
      <c r="E100" s="76">
        <v>27134</v>
      </c>
      <c r="F100" s="76">
        <v>28462</v>
      </c>
      <c r="G100" s="76">
        <v>29859</v>
      </c>
      <c r="H100" s="76">
        <v>31363</v>
      </c>
      <c r="I100" s="76">
        <v>32575</v>
      </c>
      <c r="J100" s="76">
        <v>34106</v>
      </c>
      <c r="K100" s="76">
        <v>35051</v>
      </c>
      <c r="L100" s="76">
        <v>35984</v>
      </c>
      <c r="M100" s="76">
        <v>38331</v>
      </c>
      <c r="N100" s="76">
        <v>39240</v>
      </c>
      <c r="O100" s="76">
        <v>43240</v>
      </c>
      <c r="P100" s="76">
        <v>45868</v>
      </c>
      <c r="Q100" s="76">
        <v>47908</v>
      </c>
      <c r="R100" s="76">
        <v>57611</v>
      </c>
      <c r="S100" s="76">
        <v>56485</v>
      </c>
      <c r="T100" s="76">
        <v>56793</v>
      </c>
      <c r="U100" s="76">
        <v>58769</v>
      </c>
      <c r="V100" s="77">
        <v>59927</v>
      </c>
      <c r="W100" s="78">
        <v>60796</v>
      </c>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c r="BR100" s="39"/>
      <c r="BS100" s="39"/>
      <c r="BT100" s="39"/>
      <c r="BU100" s="39"/>
      <c r="BV100" s="39"/>
      <c r="BW100" s="39"/>
    </row>
    <row r="101" spans="1:75" x14ac:dyDescent="0.3">
      <c r="A101" s="13" t="s">
        <v>1</v>
      </c>
      <c r="B101" s="40">
        <v>91</v>
      </c>
      <c r="C101" s="76">
        <v>24031</v>
      </c>
      <c r="D101" s="76">
        <v>23311</v>
      </c>
      <c r="E101" s="76">
        <v>23614</v>
      </c>
      <c r="F101" s="76">
        <v>23799</v>
      </c>
      <c r="G101" s="76">
        <v>25026</v>
      </c>
      <c r="H101" s="76">
        <v>26276</v>
      </c>
      <c r="I101" s="76">
        <v>27623</v>
      </c>
      <c r="J101" s="76">
        <v>28715</v>
      </c>
      <c r="K101" s="76">
        <v>30090</v>
      </c>
      <c r="L101" s="76">
        <v>30949</v>
      </c>
      <c r="M101" s="76">
        <v>31787</v>
      </c>
      <c r="N101" s="76">
        <v>33876</v>
      </c>
      <c r="O101" s="76">
        <v>34695</v>
      </c>
      <c r="P101" s="76">
        <v>38249</v>
      </c>
      <c r="Q101" s="76">
        <v>40592</v>
      </c>
      <c r="R101" s="76">
        <v>42413</v>
      </c>
      <c r="S101" s="76">
        <v>51020</v>
      </c>
      <c r="T101" s="76">
        <v>50039</v>
      </c>
      <c r="U101" s="76">
        <v>50331</v>
      </c>
      <c r="V101" s="77">
        <v>52099</v>
      </c>
      <c r="W101" s="78">
        <v>53138</v>
      </c>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row>
    <row r="102" spans="1:75" x14ac:dyDescent="0.3">
      <c r="A102" s="13" t="s">
        <v>1</v>
      </c>
      <c r="B102" s="40">
        <v>92</v>
      </c>
      <c r="C102" s="76">
        <v>20774</v>
      </c>
      <c r="D102" s="76">
        <v>20666</v>
      </c>
      <c r="E102" s="76">
        <v>20081</v>
      </c>
      <c r="F102" s="76">
        <v>20378</v>
      </c>
      <c r="G102" s="76">
        <v>20592</v>
      </c>
      <c r="H102" s="76">
        <v>21674</v>
      </c>
      <c r="I102" s="76">
        <v>22776</v>
      </c>
      <c r="J102" s="76">
        <v>23965</v>
      </c>
      <c r="K102" s="76">
        <v>24935</v>
      </c>
      <c r="L102" s="76">
        <v>26151</v>
      </c>
      <c r="M102" s="76">
        <v>26911</v>
      </c>
      <c r="N102" s="76">
        <v>27654</v>
      </c>
      <c r="O102" s="76">
        <v>29485</v>
      </c>
      <c r="P102" s="76">
        <v>30212</v>
      </c>
      <c r="Q102" s="76">
        <v>33323</v>
      </c>
      <c r="R102" s="76">
        <v>35377</v>
      </c>
      <c r="S102" s="76">
        <v>36977</v>
      </c>
      <c r="T102" s="76">
        <v>44497</v>
      </c>
      <c r="U102" s="76">
        <v>43657</v>
      </c>
      <c r="V102" s="77">
        <v>43928</v>
      </c>
      <c r="W102" s="78">
        <v>45483</v>
      </c>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row>
    <row r="103" spans="1:75" x14ac:dyDescent="0.3">
      <c r="A103" s="13" t="s">
        <v>1</v>
      </c>
      <c r="B103" s="40">
        <v>93</v>
      </c>
      <c r="C103" s="76">
        <v>16833</v>
      </c>
      <c r="D103" s="76">
        <v>17484</v>
      </c>
      <c r="E103" s="76">
        <v>17420</v>
      </c>
      <c r="F103" s="76">
        <v>16955</v>
      </c>
      <c r="G103" s="76">
        <v>17249</v>
      </c>
      <c r="H103" s="76">
        <v>17445</v>
      </c>
      <c r="I103" s="76">
        <v>18378</v>
      </c>
      <c r="J103" s="76">
        <v>19328</v>
      </c>
      <c r="K103" s="76">
        <v>20354</v>
      </c>
      <c r="L103" s="76">
        <v>21195</v>
      </c>
      <c r="M103" s="76">
        <v>22240</v>
      </c>
      <c r="N103" s="76">
        <v>22896</v>
      </c>
      <c r="O103" s="76">
        <v>23540</v>
      </c>
      <c r="P103" s="76">
        <v>25110</v>
      </c>
      <c r="Q103" s="76">
        <v>25741</v>
      </c>
      <c r="R103" s="76">
        <v>28402</v>
      </c>
      <c r="S103" s="76">
        <v>30163</v>
      </c>
      <c r="T103" s="76">
        <v>31538</v>
      </c>
      <c r="U103" s="76">
        <v>37965</v>
      </c>
      <c r="V103" s="77">
        <v>37261</v>
      </c>
      <c r="W103" s="78">
        <v>37504</v>
      </c>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row>
    <row r="104" spans="1:75" x14ac:dyDescent="0.3">
      <c r="A104" s="13" t="s">
        <v>1</v>
      </c>
      <c r="B104" s="40">
        <v>94</v>
      </c>
      <c r="C104" s="76">
        <v>13794</v>
      </c>
      <c r="D104" s="76">
        <v>13797</v>
      </c>
      <c r="E104" s="76">
        <v>14349</v>
      </c>
      <c r="F104" s="76">
        <v>14315</v>
      </c>
      <c r="G104" s="76">
        <v>13961</v>
      </c>
      <c r="H104" s="76">
        <v>14213</v>
      </c>
      <c r="I104" s="76">
        <v>14385</v>
      </c>
      <c r="J104" s="76">
        <v>15165</v>
      </c>
      <c r="K104" s="76">
        <v>15960</v>
      </c>
      <c r="L104" s="76">
        <v>16819</v>
      </c>
      <c r="M104" s="76">
        <v>17521</v>
      </c>
      <c r="N104" s="76">
        <v>18392</v>
      </c>
      <c r="O104" s="76">
        <v>18941</v>
      </c>
      <c r="P104" s="76">
        <v>19483</v>
      </c>
      <c r="Q104" s="76">
        <v>20790</v>
      </c>
      <c r="R104" s="76">
        <v>21320</v>
      </c>
      <c r="S104" s="76">
        <v>23530</v>
      </c>
      <c r="T104" s="76">
        <v>24997</v>
      </c>
      <c r="U104" s="76">
        <v>26144</v>
      </c>
      <c r="V104" s="77">
        <v>31482</v>
      </c>
      <c r="W104" s="78">
        <v>30911</v>
      </c>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c r="BP104" s="39"/>
      <c r="BQ104" s="39"/>
      <c r="BR104" s="39"/>
      <c r="BS104" s="39"/>
      <c r="BT104" s="39"/>
      <c r="BU104" s="39"/>
      <c r="BV104" s="39"/>
      <c r="BW104" s="39"/>
    </row>
    <row r="105" spans="1:75" x14ac:dyDescent="0.3">
      <c r="A105" s="13" t="s">
        <v>1</v>
      </c>
      <c r="B105" s="40">
        <v>95</v>
      </c>
      <c r="C105" s="76">
        <v>10593</v>
      </c>
      <c r="D105" s="76">
        <v>10990</v>
      </c>
      <c r="E105" s="76">
        <v>10998</v>
      </c>
      <c r="F105" s="76">
        <v>11446</v>
      </c>
      <c r="G105" s="76">
        <v>11431</v>
      </c>
      <c r="H105" s="76">
        <v>11151</v>
      </c>
      <c r="I105" s="76">
        <v>11357</v>
      </c>
      <c r="J105" s="76">
        <v>11499</v>
      </c>
      <c r="K105" s="76">
        <v>12126</v>
      </c>
      <c r="L105" s="76">
        <v>12767</v>
      </c>
      <c r="M105" s="76">
        <v>13458</v>
      </c>
      <c r="N105" s="76">
        <v>14023</v>
      </c>
      <c r="O105" s="76">
        <v>14724</v>
      </c>
      <c r="P105" s="76">
        <v>15166</v>
      </c>
      <c r="Q105" s="76">
        <v>15604</v>
      </c>
      <c r="R105" s="76">
        <v>16654</v>
      </c>
      <c r="S105" s="76">
        <v>17081</v>
      </c>
      <c r="T105" s="76">
        <v>18856</v>
      </c>
      <c r="U105" s="76">
        <v>20035</v>
      </c>
      <c r="V105" s="77">
        <v>20959</v>
      </c>
      <c r="W105" s="78">
        <v>25257</v>
      </c>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c r="BP105" s="39"/>
      <c r="BQ105" s="39"/>
      <c r="BR105" s="39"/>
      <c r="BS105" s="39"/>
      <c r="BT105" s="39"/>
      <c r="BU105" s="39"/>
      <c r="BV105" s="39"/>
      <c r="BW105" s="39"/>
    </row>
    <row r="106" spans="1:75" x14ac:dyDescent="0.3">
      <c r="A106" s="13" t="s">
        <v>1</v>
      </c>
      <c r="B106" s="40">
        <v>96</v>
      </c>
      <c r="C106" s="76">
        <v>8306</v>
      </c>
      <c r="D106" s="76">
        <v>8203</v>
      </c>
      <c r="E106" s="76">
        <v>8512</v>
      </c>
      <c r="F106" s="76">
        <v>8519</v>
      </c>
      <c r="G106" s="76">
        <v>8868</v>
      </c>
      <c r="H106" s="76">
        <v>8858</v>
      </c>
      <c r="I106" s="76">
        <v>8641</v>
      </c>
      <c r="J106" s="76">
        <v>8801</v>
      </c>
      <c r="K106" s="76">
        <v>8912</v>
      </c>
      <c r="L106" s="76">
        <v>9399</v>
      </c>
      <c r="M106" s="76">
        <v>9897</v>
      </c>
      <c r="N106" s="76">
        <v>10433</v>
      </c>
      <c r="O106" s="76">
        <v>10872</v>
      </c>
      <c r="P106" s="76">
        <v>11416</v>
      </c>
      <c r="Q106" s="76">
        <v>11759</v>
      </c>
      <c r="R106" s="76">
        <v>12099</v>
      </c>
      <c r="S106" s="76">
        <v>12915</v>
      </c>
      <c r="T106" s="76">
        <v>13246</v>
      </c>
      <c r="U106" s="76">
        <v>14624</v>
      </c>
      <c r="V106" s="77">
        <v>15539</v>
      </c>
      <c r="W106" s="78">
        <v>16273</v>
      </c>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c r="BP106" s="39"/>
      <c r="BQ106" s="39"/>
      <c r="BR106" s="39"/>
      <c r="BS106" s="39"/>
      <c r="BT106" s="39"/>
      <c r="BU106" s="39"/>
      <c r="BV106" s="39"/>
      <c r="BW106" s="39"/>
    </row>
    <row r="107" spans="1:75" x14ac:dyDescent="0.3">
      <c r="A107" s="13" t="s">
        <v>1</v>
      </c>
      <c r="B107" s="40">
        <v>97</v>
      </c>
      <c r="C107" s="76">
        <v>6133</v>
      </c>
      <c r="D107" s="76">
        <v>6296</v>
      </c>
      <c r="E107" s="76">
        <v>6218</v>
      </c>
      <c r="F107" s="76">
        <v>6453</v>
      </c>
      <c r="G107" s="76">
        <v>6459</v>
      </c>
      <c r="H107" s="76">
        <v>6723</v>
      </c>
      <c r="I107" s="76">
        <v>6715</v>
      </c>
      <c r="J107" s="76">
        <v>6551</v>
      </c>
      <c r="K107" s="76">
        <v>6672</v>
      </c>
      <c r="L107" s="76">
        <v>6756</v>
      </c>
      <c r="M107" s="76">
        <v>7126</v>
      </c>
      <c r="N107" s="76">
        <v>7503</v>
      </c>
      <c r="O107" s="76">
        <v>7910</v>
      </c>
      <c r="P107" s="76">
        <v>8243</v>
      </c>
      <c r="Q107" s="76">
        <v>8656</v>
      </c>
      <c r="R107" s="76">
        <v>8916</v>
      </c>
      <c r="S107" s="76">
        <v>9174</v>
      </c>
      <c r="T107" s="76">
        <v>9792</v>
      </c>
      <c r="U107" s="76">
        <v>10043</v>
      </c>
      <c r="V107" s="77">
        <v>11087</v>
      </c>
      <c r="W107" s="78">
        <v>11797</v>
      </c>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row>
    <row r="108" spans="1:75" x14ac:dyDescent="0.3">
      <c r="A108" s="13" t="s">
        <v>1</v>
      </c>
      <c r="B108" s="40">
        <v>98</v>
      </c>
      <c r="C108" s="76">
        <v>4161</v>
      </c>
      <c r="D108" s="76">
        <v>4488</v>
      </c>
      <c r="E108" s="76">
        <v>4614</v>
      </c>
      <c r="F108" s="76">
        <v>4564</v>
      </c>
      <c r="G108" s="76">
        <v>4747</v>
      </c>
      <c r="H108" s="76">
        <v>4751</v>
      </c>
      <c r="I108" s="76">
        <v>4945</v>
      </c>
      <c r="J108" s="76">
        <v>4939</v>
      </c>
      <c r="K108" s="76">
        <v>4819</v>
      </c>
      <c r="L108" s="76">
        <v>4907</v>
      </c>
      <c r="M108" s="76">
        <v>4969</v>
      </c>
      <c r="N108" s="76">
        <v>5241</v>
      </c>
      <c r="O108" s="76">
        <v>5519</v>
      </c>
      <c r="P108" s="76">
        <v>5818</v>
      </c>
      <c r="Q108" s="76">
        <v>6063</v>
      </c>
      <c r="R108" s="76">
        <v>6367</v>
      </c>
      <c r="S108" s="76">
        <v>6558</v>
      </c>
      <c r="T108" s="76">
        <v>6748</v>
      </c>
      <c r="U108" s="76">
        <v>7202</v>
      </c>
      <c r="V108" s="77">
        <v>7387</v>
      </c>
      <c r="W108" s="78">
        <v>8168</v>
      </c>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row>
    <row r="109" spans="1:75" x14ac:dyDescent="0.3">
      <c r="A109" s="13" t="s">
        <v>1</v>
      </c>
      <c r="B109" s="40">
        <v>99</v>
      </c>
      <c r="C109" s="76">
        <v>2798</v>
      </c>
      <c r="D109" s="76">
        <v>2912</v>
      </c>
      <c r="E109" s="76">
        <v>3156</v>
      </c>
      <c r="F109" s="76">
        <v>3259</v>
      </c>
      <c r="G109" s="76">
        <v>3246</v>
      </c>
      <c r="H109" s="76">
        <v>3376</v>
      </c>
      <c r="I109" s="76">
        <v>3380</v>
      </c>
      <c r="J109" s="76">
        <v>3517</v>
      </c>
      <c r="K109" s="76">
        <v>3513</v>
      </c>
      <c r="L109" s="76">
        <v>3428</v>
      </c>
      <c r="M109" s="76">
        <v>3490</v>
      </c>
      <c r="N109" s="76">
        <v>3535</v>
      </c>
      <c r="O109" s="76">
        <v>3728</v>
      </c>
      <c r="P109" s="76">
        <v>3926</v>
      </c>
      <c r="Q109" s="76">
        <v>4139</v>
      </c>
      <c r="R109" s="76">
        <v>4313</v>
      </c>
      <c r="S109" s="76">
        <v>4529</v>
      </c>
      <c r="T109" s="76">
        <v>4664</v>
      </c>
      <c r="U109" s="76">
        <v>4800</v>
      </c>
      <c r="V109" s="77">
        <v>5123</v>
      </c>
      <c r="W109" s="78">
        <v>5264</v>
      </c>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row>
    <row r="110" spans="1:75" x14ac:dyDescent="0.3">
      <c r="A110" s="13" t="s">
        <v>1</v>
      </c>
      <c r="B110" s="40" t="s">
        <v>198</v>
      </c>
      <c r="C110" s="79">
        <v>4383</v>
      </c>
      <c r="D110" s="76">
        <v>5104</v>
      </c>
      <c r="E110" s="76">
        <v>5720</v>
      </c>
      <c r="F110" s="76">
        <v>6349</v>
      </c>
      <c r="G110" s="76">
        <v>6900</v>
      </c>
      <c r="H110" s="76">
        <v>7297</v>
      </c>
      <c r="I110" s="76">
        <v>7680</v>
      </c>
      <c r="J110" s="76">
        <v>7966</v>
      </c>
      <c r="K110" s="76">
        <v>8273</v>
      </c>
      <c r="L110" s="76">
        <v>8497</v>
      </c>
      <c r="M110" s="76">
        <v>8614</v>
      </c>
      <c r="N110" s="76">
        <v>8753</v>
      </c>
      <c r="O110" s="76">
        <v>8897</v>
      </c>
      <c r="P110" s="76">
        <v>9147</v>
      </c>
      <c r="Q110" s="76">
        <v>9479</v>
      </c>
      <c r="R110" s="76">
        <v>9873</v>
      </c>
      <c r="S110" s="76">
        <v>10286</v>
      </c>
      <c r="T110" s="76">
        <v>10742</v>
      </c>
      <c r="U110" s="76">
        <v>11173</v>
      </c>
      <c r="V110" s="77">
        <v>11587</v>
      </c>
      <c r="W110" s="78">
        <v>12128</v>
      </c>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row>
    <row r="111" spans="1:75" x14ac:dyDescent="0.3">
      <c r="B111" s="14"/>
      <c r="C111" s="76"/>
      <c r="D111" s="76"/>
      <c r="E111" s="76"/>
      <c r="F111" s="76"/>
      <c r="G111" s="76"/>
      <c r="H111" s="76"/>
      <c r="I111" s="76"/>
      <c r="J111" s="76"/>
      <c r="K111" s="76"/>
      <c r="L111" s="76"/>
      <c r="M111" s="76"/>
      <c r="N111" s="76"/>
      <c r="O111" s="76"/>
      <c r="P111" s="76"/>
      <c r="Q111" s="76"/>
      <c r="R111" s="76"/>
      <c r="S111" s="76"/>
      <c r="T111" s="76"/>
      <c r="U111" s="76"/>
      <c r="V111" s="77"/>
      <c r="W111" s="78"/>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BS111" s="39"/>
      <c r="BT111" s="39"/>
      <c r="BU111" s="39"/>
      <c r="BV111" s="39"/>
      <c r="BW111" s="39"/>
    </row>
    <row r="112" spans="1:75" x14ac:dyDescent="0.3">
      <c r="A112" t="s">
        <v>2</v>
      </c>
      <c r="B112" s="40">
        <v>0</v>
      </c>
      <c r="C112" s="76">
        <v>157702</v>
      </c>
      <c r="D112" s="76">
        <v>154905</v>
      </c>
      <c r="E112" s="76">
        <v>156448</v>
      </c>
      <c r="F112" s="76">
        <v>157400</v>
      </c>
      <c r="G112" s="76">
        <v>158132</v>
      </c>
      <c r="H112" s="76">
        <v>158675</v>
      </c>
      <c r="I112" s="76">
        <v>159322</v>
      </c>
      <c r="J112" s="76">
        <v>160126</v>
      </c>
      <c r="K112" s="76">
        <v>160904</v>
      </c>
      <c r="L112" s="76">
        <v>161701</v>
      </c>
      <c r="M112" s="76">
        <v>162556</v>
      </c>
      <c r="N112" s="76">
        <v>163539</v>
      </c>
      <c r="O112" s="76">
        <v>164706</v>
      </c>
      <c r="P112" s="76">
        <v>166054</v>
      </c>
      <c r="Q112" s="76">
        <v>167550</v>
      </c>
      <c r="R112" s="76">
        <v>169144</v>
      </c>
      <c r="S112" s="76">
        <v>170799</v>
      </c>
      <c r="T112" s="76">
        <v>172461</v>
      </c>
      <c r="U112" s="76">
        <v>174061</v>
      </c>
      <c r="V112" s="77">
        <v>175542</v>
      </c>
      <c r="W112" s="78">
        <v>176854</v>
      </c>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c r="BS112" s="39"/>
      <c r="BT112" s="39"/>
      <c r="BU112" s="39"/>
      <c r="BV112" s="39"/>
      <c r="BW112" s="39"/>
    </row>
    <row r="113" spans="1:75" x14ac:dyDescent="0.3">
      <c r="A113" s="13" t="s">
        <v>2</v>
      </c>
      <c r="B113" s="40">
        <v>1</v>
      </c>
      <c r="C113" s="76">
        <v>153638</v>
      </c>
      <c r="D113" s="76">
        <v>158594</v>
      </c>
      <c r="E113" s="76">
        <v>155594</v>
      </c>
      <c r="F113" s="76">
        <v>157111</v>
      </c>
      <c r="G113" s="76">
        <v>158038</v>
      </c>
      <c r="H113" s="76">
        <v>158743</v>
      </c>
      <c r="I113" s="76">
        <v>159261</v>
      </c>
      <c r="J113" s="76">
        <v>159882</v>
      </c>
      <c r="K113" s="76">
        <v>160657</v>
      </c>
      <c r="L113" s="76">
        <v>161408</v>
      </c>
      <c r="M113" s="76">
        <v>162177</v>
      </c>
      <c r="N113" s="76">
        <v>163032</v>
      </c>
      <c r="O113" s="76">
        <v>164014</v>
      </c>
      <c r="P113" s="76">
        <v>165181</v>
      </c>
      <c r="Q113" s="76">
        <v>166528</v>
      </c>
      <c r="R113" s="76">
        <v>168023</v>
      </c>
      <c r="S113" s="76">
        <v>169618</v>
      </c>
      <c r="T113" s="76">
        <v>171273</v>
      </c>
      <c r="U113" s="76">
        <v>172934</v>
      </c>
      <c r="V113" s="77">
        <v>174533</v>
      </c>
      <c r="W113" s="78">
        <v>176014</v>
      </c>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c r="BQ113" s="39"/>
      <c r="BR113" s="39"/>
      <c r="BS113" s="39"/>
      <c r="BT113" s="39"/>
      <c r="BU113" s="39"/>
      <c r="BV113" s="39"/>
      <c r="BW113" s="39"/>
    </row>
    <row r="114" spans="1:75" x14ac:dyDescent="0.3">
      <c r="A114" s="13" t="s">
        <v>2</v>
      </c>
      <c r="B114" s="40">
        <v>2</v>
      </c>
      <c r="C114" s="76">
        <v>152246</v>
      </c>
      <c r="D114" s="76">
        <v>155829</v>
      </c>
      <c r="E114" s="76">
        <v>160314</v>
      </c>
      <c r="F114" s="76">
        <v>157253</v>
      </c>
      <c r="G114" s="76">
        <v>158710</v>
      </c>
      <c r="H114" s="76">
        <v>159575</v>
      </c>
      <c r="I114" s="76">
        <v>160221</v>
      </c>
      <c r="J114" s="76">
        <v>160678</v>
      </c>
      <c r="K114" s="76">
        <v>161233</v>
      </c>
      <c r="L114" s="76">
        <v>161946</v>
      </c>
      <c r="M114" s="76">
        <v>162631</v>
      </c>
      <c r="N114" s="76">
        <v>163400</v>
      </c>
      <c r="O114" s="76">
        <v>164255</v>
      </c>
      <c r="P114" s="76">
        <v>165238</v>
      </c>
      <c r="Q114" s="76">
        <v>166405</v>
      </c>
      <c r="R114" s="76">
        <v>167752</v>
      </c>
      <c r="S114" s="76">
        <v>169247</v>
      </c>
      <c r="T114" s="76">
        <v>170841</v>
      </c>
      <c r="U114" s="76">
        <v>172496</v>
      </c>
      <c r="V114" s="77">
        <v>174157</v>
      </c>
      <c r="W114" s="78">
        <v>175756</v>
      </c>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c r="BR114" s="39"/>
      <c r="BS114" s="39"/>
      <c r="BT114" s="39"/>
      <c r="BU114" s="39"/>
      <c r="BV114" s="39"/>
      <c r="BW114" s="39"/>
    </row>
    <row r="115" spans="1:75" x14ac:dyDescent="0.3">
      <c r="A115" s="13" t="s">
        <v>2</v>
      </c>
      <c r="B115" s="40">
        <v>3</v>
      </c>
      <c r="C115" s="76">
        <v>156313</v>
      </c>
      <c r="D115" s="76">
        <v>154913</v>
      </c>
      <c r="E115" s="76">
        <v>157923</v>
      </c>
      <c r="F115" s="76">
        <v>162335</v>
      </c>
      <c r="G115" s="76">
        <v>159203</v>
      </c>
      <c r="H115" s="76">
        <v>160585</v>
      </c>
      <c r="I115" s="76">
        <v>161377</v>
      </c>
      <c r="J115" s="76">
        <v>161948</v>
      </c>
      <c r="K115" s="76">
        <v>162324</v>
      </c>
      <c r="L115" s="76">
        <v>162805</v>
      </c>
      <c r="M115" s="76">
        <v>163437</v>
      </c>
      <c r="N115" s="76">
        <v>164122</v>
      </c>
      <c r="O115" s="76">
        <v>164891</v>
      </c>
      <c r="P115" s="76">
        <v>165748</v>
      </c>
      <c r="Q115" s="76">
        <v>166730</v>
      </c>
      <c r="R115" s="76">
        <v>167897</v>
      </c>
      <c r="S115" s="76">
        <v>169244</v>
      </c>
      <c r="T115" s="76">
        <v>170739</v>
      </c>
      <c r="U115" s="76">
        <v>172333</v>
      </c>
      <c r="V115" s="77">
        <v>173989</v>
      </c>
      <c r="W115" s="78">
        <v>175650</v>
      </c>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row>
    <row r="116" spans="1:75" x14ac:dyDescent="0.3">
      <c r="A116" s="13" t="s">
        <v>2</v>
      </c>
      <c r="B116" s="40">
        <v>4</v>
      </c>
      <c r="C116" s="76">
        <v>157342</v>
      </c>
      <c r="D116" s="76">
        <v>159381</v>
      </c>
      <c r="E116" s="76">
        <v>157327</v>
      </c>
      <c r="F116" s="76">
        <v>160251</v>
      </c>
      <c r="G116" s="76">
        <v>164578</v>
      </c>
      <c r="H116" s="76">
        <v>161361</v>
      </c>
      <c r="I116" s="76">
        <v>162659</v>
      </c>
      <c r="J116" s="76">
        <v>163366</v>
      </c>
      <c r="K116" s="76">
        <v>163846</v>
      </c>
      <c r="L116" s="76">
        <v>164137</v>
      </c>
      <c r="M116" s="76">
        <v>164525</v>
      </c>
      <c r="N116" s="76">
        <v>165157</v>
      </c>
      <c r="O116" s="76">
        <v>165842</v>
      </c>
      <c r="P116" s="76">
        <v>166611</v>
      </c>
      <c r="Q116" s="76">
        <v>167468</v>
      </c>
      <c r="R116" s="76">
        <v>168450</v>
      </c>
      <c r="S116" s="76">
        <v>169617</v>
      </c>
      <c r="T116" s="76">
        <v>170963</v>
      </c>
      <c r="U116" s="76">
        <v>172458</v>
      </c>
      <c r="V116" s="77">
        <v>174052</v>
      </c>
      <c r="W116" s="78">
        <v>175708</v>
      </c>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c r="BQ116" s="39"/>
      <c r="BR116" s="39"/>
      <c r="BS116" s="39"/>
      <c r="BT116" s="39"/>
      <c r="BU116" s="39"/>
      <c r="BV116" s="39"/>
      <c r="BW116" s="39"/>
    </row>
    <row r="117" spans="1:75" x14ac:dyDescent="0.3">
      <c r="A117" s="13" t="s">
        <v>2</v>
      </c>
      <c r="B117" s="40">
        <v>5</v>
      </c>
      <c r="C117" s="76">
        <v>161236</v>
      </c>
      <c r="D117" s="76">
        <v>160592</v>
      </c>
      <c r="E117" s="76">
        <v>161937</v>
      </c>
      <c r="F117" s="76">
        <v>159794</v>
      </c>
      <c r="G117" s="76">
        <v>162627</v>
      </c>
      <c r="H117" s="76">
        <v>166864</v>
      </c>
      <c r="I117" s="76">
        <v>163557</v>
      </c>
      <c r="J117" s="76">
        <v>164766</v>
      </c>
      <c r="K117" s="76">
        <v>165376</v>
      </c>
      <c r="L117" s="76">
        <v>165766</v>
      </c>
      <c r="M117" s="76">
        <v>165960</v>
      </c>
      <c r="N117" s="76">
        <v>166348</v>
      </c>
      <c r="O117" s="76">
        <v>166980</v>
      </c>
      <c r="P117" s="76">
        <v>167665</v>
      </c>
      <c r="Q117" s="76">
        <v>168433</v>
      </c>
      <c r="R117" s="76">
        <v>169290</v>
      </c>
      <c r="S117" s="76">
        <v>170272</v>
      </c>
      <c r="T117" s="76">
        <v>171439</v>
      </c>
      <c r="U117" s="76">
        <v>172785</v>
      </c>
      <c r="V117" s="77">
        <v>174280</v>
      </c>
      <c r="W117" s="78">
        <v>175874</v>
      </c>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39"/>
      <c r="BS117" s="39"/>
      <c r="BT117" s="39"/>
      <c r="BU117" s="39"/>
      <c r="BV117" s="39"/>
      <c r="BW117" s="39"/>
    </row>
    <row r="118" spans="1:75" x14ac:dyDescent="0.3">
      <c r="A118" s="13" t="s">
        <v>2</v>
      </c>
      <c r="B118" s="40">
        <v>6</v>
      </c>
      <c r="C118" s="76">
        <v>166192</v>
      </c>
      <c r="D118" s="76">
        <v>164172</v>
      </c>
      <c r="E118" s="76">
        <v>162901</v>
      </c>
      <c r="F118" s="76">
        <v>164165</v>
      </c>
      <c r="G118" s="76">
        <v>161940</v>
      </c>
      <c r="H118" s="76">
        <v>164692</v>
      </c>
      <c r="I118" s="76">
        <v>168847</v>
      </c>
      <c r="J118" s="76">
        <v>165461</v>
      </c>
      <c r="K118" s="76">
        <v>166582</v>
      </c>
      <c r="L118" s="76">
        <v>167111</v>
      </c>
      <c r="M118" s="76">
        <v>167412</v>
      </c>
      <c r="N118" s="76">
        <v>167606</v>
      </c>
      <c r="O118" s="76">
        <v>167994</v>
      </c>
      <c r="P118" s="76">
        <v>168626</v>
      </c>
      <c r="Q118" s="76">
        <v>169311</v>
      </c>
      <c r="R118" s="76">
        <v>170079</v>
      </c>
      <c r="S118" s="76">
        <v>170936</v>
      </c>
      <c r="T118" s="76">
        <v>171919</v>
      </c>
      <c r="U118" s="76">
        <v>173086</v>
      </c>
      <c r="V118" s="77">
        <v>174432</v>
      </c>
      <c r="W118" s="78">
        <v>175927</v>
      </c>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39"/>
      <c r="BS118" s="39"/>
      <c r="BT118" s="39"/>
      <c r="BU118" s="39"/>
      <c r="BV118" s="39"/>
      <c r="BW118" s="39"/>
    </row>
    <row r="119" spans="1:75" x14ac:dyDescent="0.3">
      <c r="A119" s="13" t="s">
        <v>2</v>
      </c>
      <c r="B119" s="40">
        <v>7</v>
      </c>
      <c r="C119" s="76">
        <v>165553</v>
      </c>
      <c r="D119" s="76">
        <v>168780</v>
      </c>
      <c r="E119" s="76">
        <v>166208</v>
      </c>
      <c r="F119" s="76">
        <v>164866</v>
      </c>
      <c r="G119" s="76">
        <v>166059</v>
      </c>
      <c r="H119" s="76">
        <v>163764</v>
      </c>
      <c r="I119" s="76">
        <v>166445</v>
      </c>
      <c r="J119" s="76">
        <v>170528</v>
      </c>
      <c r="K119" s="76">
        <v>167064</v>
      </c>
      <c r="L119" s="76">
        <v>168113</v>
      </c>
      <c r="M119" s="76">
        <v>168564</v>
      </c>
      <c r="N119" s="76">
        <v>168865</v>
      </c>
      <c r="O119" s="76">
        <v>169059</v>
      </c>
      <c r="P119" s="76">
        <v>169447</v>
      </c>
      <c r="Q119" s="76">
        <v>170079</v>
      </c>
      <c r="R119" s="76">
        <v>170764</v>
      </c>
      <c r="S119" s="76">
        <v>171532</v>
      </c>
      <c r="T119" s="76">
        <v>172389</v>
      </c>
      <c r="U119" s="76">
        <v>173372</v>
      </c>
      <c r="V119" s="77">
        <v>174539</v>
      </c>
      <c r="W119" s="78">
        <v>175885</v>
      </c>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c r="BR119" s="39"/>
      <c r="BS119" s="39"/>
      <c r="BT119" s="39"/>
      <c r="BU119" s="39"/>
      <c r="BV119" s="39"/>
      <c r="BW119" s="39"/>
    </row>
    <row r="120" spans="1:75" x14ac:dyDescent="0.3">
      <c r="A120" s="13" t="s">
        <v>2</v>
      </c>
      <c r="B120" s="40">
        <v>8</v>
      </c>
      <c r="C120" s="76">
        <v>167224</v>
      </c>
      <c r="D120" s="76">
        <v>168025</v>
      </c>
      <c r="E120" s="76">
        <v>170724</v>
      </c>
      <c r="F120" s="76">
        <v>168085</v>
      </c>
      <c r="G120" s="76">
        <v>166675</v>
      </c>
      <c r="H120" s="76">
        <v>167800</v>
      </c>
      <c r="I120" s="76">
        <v>165436</v>
      </c>
      <c r="J120" s="76">
        <v>168049</v>
      </c>
      <c r="K120" s="76">
        <v>172057</v>
      </c>
      <c r="L120" s="76">
        <v>168525</v>
      </c>
      <c r="M120" s="76">
        <v>169500</v>
      </c>
      <c r="N120" s="76">
        <v>169951</v>
      </c>
      <c r="O120" s="76">
        <v>170252</v>
      </c>
      <c r="P120" s="76">
        <v>170446</v>
      </c>
      <c r="Q120" s="76">
        <v>170834</v>
      </c>
      <c r="R120" s="76">
        <v>171465</v>
      </c>
      <c r="S120" s="76">
        <v>172150</v>
      </c>
      <c r="T120" s="76">
        <v>172918</v>
      </c>
      <c r="U120" s="76">
        <v>173775</v>
      </c>
      <c r="V120" s="77">
        <v>174758</v>
      </c>
      <c r="W120" s="78">
        <v>175925</v>
      </c>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row>
    <row r="121" spans="1:75" x14ac:dyDescent="0.3">
      <c r="A121" s="13" t="s">
        <v>2</v>
      </c>
      <c r="B121" s="40">
        <v>9</v>
      </c>
      <c r="C121" s="76">
        <v>169269</v>
      </c>
      <c r="D121" s="76">
        <v>169614</v>
      </c>
      <c r="E121" s="76">
        <v>169904</v>
      </c>
      <c r="F121" s="76">
        <v>172536</v>
      </c>
      <c r="G121" s="76">
        <v>169831</v>
      </c>
      <c r="H121" s="76">
        <v>168356</v>
      </c>
      <c r="I121" s="76">
        <v>169414</v>
      </c>
      <c r="J121" s="76">
        <v>166984</v>
      </c>
      <c r="K121" s="76">
        <v>169525</v>
      </c>
      <c r="L121" s="76">
        <v>173466</v>
      </c>
      <c r="M121" s="76">
        <v>169863</v>
      </c>
      <c r="N121" s="76">
        <v>170837</v>
      </c>
      <c r="O121" s="76">
        <v>171288</v>
      </c>
      <c r="P121" s="76">
        <v>171589</v>
      </c>
      <c r="Q121" s="76">
        <v>171783</v>
      </c>
      <c r="R121" s="76">
        <v>172171</v>
      </c>
      <c r="S121" s="76">
        <v>172802</v>
      </c>
      <c r="T121" s="76">
        <v>173487</v>
      </c>
      <c r="U121" s="76">
        <v>174257</v>
      </c>
      <c r="V121" s="77">
        <v>175114</v>
      </c>
      <c r="W121" s="78">
        <v>176098</v>
      </c>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c r="BQ121" s="39"/>
      <c r="BR121" s="39"/>
      <c r="BS121" s="39"/>
      <c r="BT121" s="39"/>
      <c r="BU121" s="39"/>
      <c r="BV121" s="39"/>
      <c r="BW121" s="39"/>
    </row>
    <row r="122" spans="1:75" x14ac:dyDescent="0.3">
      <c r="A122" s="13" t="s">
        <v>2</v>
      </c>
      <c r="B122" s="40">
        <v>10</v>
      </c>
      <c r="C122" s="76">
        <v>168556</v>
      </c>
      <c r="D122" s="76">
        <v>171598</v>
      </c>
      <c r="E122" s="76">
        <v>171445</v>
      </c>
      <c r="F122" s="76">
        <v>171672</v>
      </c>
      <c r="G122" s="76">
        <v>174239</v>
      </c>
      <c r="H122" s="76">
        <v>171470</v>
      </c>
      <c r="I122" s="76">
        <v>169933</v>
      </c>
      <c r="J122" s="76">
        <v>170926</v>
      </c>
      <c r="K122" s="76">
        <v>168426</v>
      </c>
      <c r="L122" s="76">
        <v>170902</v>
      </c>
      <c r="M122" s="76">
        <v>174773</v>
      </c>
      <c r="N122" s="76">
        <v>171170</v>
      </c>
      <c r="O122" s="76">
        <v>172144</v>
      </c>
      <c r="P122" s="76">
        <v>172595</v>
      </c>
      <c r="Q122" s="76">
        <v>172896</v>
      </c>
      <c r="R122" s="76">
        <v>173090</v>
      </c>
      <c r="S122" s="76">
        <v>173478</v>
      </c>
      <c r="T122" s="76">
        <v>174109</v>
      </c>
      <c r="U122" s="76">
        <v>174794</v>
      </c>
      <c r="V122" s="77">
        <v>175564</v>
      </c>
      <c r="W122" s="78">
        <v>176421</v>
      </c>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c r="BR122" s="39"/>
      <c r="BS122" s="39"/>
      <c r="BT122" s="39"/>
      <c r="BU122" s="39"/>
      <c r="BV122" s="39"/>
      <c r="BW122" s="39"/>
    </row>
    <row r="123" spans="1:75" x14ac:dyDescent="0.3">
      <c r="A123" s="13" t="s">
        <v>2</v>
      </c>
      <c r="B123" s="40">
        <v>11</v>
      </c>
      <c r="C123" s="76">
        <v>167690</v>
      </c>
      <c r="D123" s="76">
        <v>170832</v>
      </c>
      <c r="E123" s="76">
        <v>173387</v>
      </c>
      <c r="F123" s="76">
        <v>173173</v>
      </c>
      <c r="G123" s="76">
        <v>173337</v>
      </c>
      <c r="H123" s="76">
        <v>175841</v>
      </c>
      <c r="I123" s="76">
        <v>173009</v>
      </c>
      <c r="J123" s="76">
        <v>171409</v>
      </c>
      <c r="K123" s="76">
        <v>172333</v>
      </c>
      <c r="L123" s="76">
        <v>169770</v>
      </c>
      <c r="M123" s="76">
        <v>172177</v>
      </c>
      <c r="N123" s="76">
        <v>176048</v>
      </c>
      <c r="O123" s="76">
        <v>172445</v>
      </c>
      <c r="P123" s="76">
        <v>173419</v>
      </c>
      <c r="Q123" s="76">
        <v>173870</v>
      </c>
      <c r="R123" s="76">
        <v>174171</v>
      </c>
      <c r="S123" s="76">
        <v>174365</v>
      </c>
      <c r="T123" s="76">
        <v>174753</v>
      </c>
      <c r="U123" s="76">
        <v>175384</v>
      </c>
      <c r="V123" s="77">
        <v>176069</v>
      </c>
      <c r="W123" s="78">
        <v>176839</v>
      </c>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c r="BQ123" s="39"/>
      <c r="BR123" s="39"/>
      <c r="BS123" s="39"/>
      <c r="BT123" s="39"/>
      <c r="BU123" s="39"/>
      <c r="BV123" s="39"/>
      <c r="BW123" s="39"/>
    </row>
    <row r="124" spans="1:75" x14ac:dyDescent="0.3">
      <c r="A124" s="13" t="s">
        <v>2</v>
      </c>
      <c r="B124" s="40">
        <v>12</v>
      </c>
      <c r="C124" s="76">
        <v>169415</v>
      </c>
      <c r="D124" s="76">
        <v>169829</v>
      </c>
      <c r="E124" s="76">
        <v>172511</v>
      </c>
      <c r="F124" s="76">
        <v>175007</v>
      </c>
      <c r="G124" s="76">
        <v>174734</v>
      </c>
      <c r="H124" s="76">
        <v>174838</v>
      </c>
      <c r="I124" s="76">
        <v>177282</v>
      </c>
      <c r="J124" s="76">
        <v>174392</v>
      </c>
      <c r="K124" s="76">
        <v>172727</v>
      </c>
      <c r="L124" s="76">
        <v>173592</v>
      </c>
      <c r="M124" s="76">
        <v>170964</v>
      </c>
      <c r="N124" s="76">
        <v>173371</v>
      </c>
      <c r="O124" s="76">
        <v>177241</v>
      </c>
      <c r="P124" s="76">
        <v>173639</v>
      </c>
      <c r="Q124" s="76">
        <v>174614</v>
      </c>
      <c r="R124" s="76">
        <v>175065</v>
      </c>
      <c r="S124" s="76">
        <v>175368</v>
      </c>
      <c r="T124" s="76">
        <v>175562</v>
      </c>
      <c r="U124" s="76">
        <v>175950</v>
      </c>
      <c r="V124" s="77">
        <v>176581</v>
      </c>
      <c r="W124" s="78">
        <v>177266</v>
      </c>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R124" s="39"/>
      <c r="BS124" s="39"/>
      <c r="BT124" s="39"/>
      <c r="BU124" s="39"/>
      <c r="BV124" s="39"/>
      <c r="BW124" s="39"/>
    </row>
    <row r="125" spans="1:75" x14ac:dyDescent="0.3">
      <c r="A125" s="13" t="s">
        <v>2</v>
      </c>
      <c r="B125" s="40">
        <v>13</v>
      </c>
      <c r="C125" s="76">
        <v>168319</v>
      </c>
      <c r="D125" s="76">
        <v>171469</v>
      </c>
      <c r="E125" s="76">
        <v>171444</v>
      </c>
      <c r="F125" s="76">
        <v>174068</v>
      </c>
      <c r="G125" s="76">
        <v>176507</v>
      </c>
      <c r="H125" s="76">
        <v>176177</v>
      </c>
      <c r="I125" s="76">
        <v>176224</v>
      </c>
      <c r="J125" s="76">
        <v>178611</v>
      </c>
      <c r="K125" s="76">
        <v>175659</v>
      </c>
      <c r="L125" s="76">
        <v>173937</v>
      </c>
      <c r="M125" s="76">
        <v>174740</v>
      </c>
      <c r="N125" s="76">
        <v>172112</v>
      </c>
      <c r="O125" s="76">
        <v>174519</v>
      </c>
      <c r="P125" s="76">
        <v>178388</v>
      </c>
      <c r="Q125" s="76">
        <v>174787</v>
      </c>
      <c r="R125" s="76">
        <v>175762</v>
      </c>
      <c r="S125" s="76">
        <v>176213</v>
      </c>
      <c r="T125" s="76">
        <v>176516</v>
      </c>
      <c r="U125" s="76">
        <v>176710</v>
      </c>
      <c r="V125" s="77">
        <v>177098</v>
      </c>
      <c r="W125" s="78">
        <v>177729</v>
      </c>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c r="BQ125" s="39"/>
      <c r="BR125" s="39"/>
      <c r="BS125" s="39"/>
      <c r="BT125" s="39"/>
      <c r="BU125" s="39"/>
      <c r="BV125" s="39"/>
      <c r="BW125" s="39"/>
    </row>
    <row r="126" spans="1:75" x14ac:dyDescent="0.3">
      <c r="A126" s="13" t="s">
        <v>2</v>
      </c>
      <c r="B126" s="40">
        <v>14</v>
      </c>
      <c r="C126" s="76">
        <v>168098</v>
      </c>
      <c r="D126" s="76">
        <v>170483</v>
      </c>
      <c r="E126" s="76">
        <v>173168</v>
      </c>
      <c r="F126" s="76">
        <v>173085</v>
      </c>
      <c r="G126" s="76">
        <v>175648</v>
      </c>
      <c r="H126" s="76">
        <v>178027</v>
      </c>
      <c r="I126" s="76">
        <v>177637</v>
      </c>
      <c r="J126" s="76">
        <v>177624</v>
      </c>
      <c r="K126" s="76">
        <v>179945</v>
      </c>
      <c r="L126" s="76">
        <v>176933</v>
      </c>
      <c r="M126" s="76">
        <v>175145</v>
      </c>
      <c r="N126" s="76">
        <v>175948</v>
      </c>
      <c r="O126" s="76">
        <v>173321</v>
      </c>
      <c r="P126" s="76">
        <v>175727</v>
      </c>
      <c r="Q126" s="76">
        <v>179596</v>
      </c>
      <c r="R126" s="76">
        <v>175995</v>
      </c>
      <c r="S126" s="76">
        <v>176970</v>
      </c>
      <c r="T126" s="76">
        <v>177421</v>
      </c>
      <c r="U126" s="76">
        <v>177724</v>
      </c>
      <c r="V126" s="77">
        <v>177920</v>
      </c>
      <c r="W126" s="78">
        <v>178308</v>
      </c>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row>
    <row r="127" spans="1:75" x14ac:dyDescent="0.3">
      <c r="A127" s="13" t="s">
        <v>2</v>
      </c>
      <c r="B127" s="40">
        <v>15</v>
      </c>
      <c r="C127" s="76">
        <v>166771</v>
      </c>
      <c r="D127" s="76">
        <v>170533</v>
      </c>
      <c r="E127" s="76">
        <v>172396</v>
      </c>
      <c r="F127" s="76">
        <v>175012</v>
      </c>
      <c r="G127" s="76">
        <v>174862</v>
      </c>
      <c r="H127" s="76">
        <v>177356</v>
      </c>
      <c r="I127" s="76">
        <v>179668</v>
      </c>
      <c r="J127" s="76">
        <v>179210</v>
      </c>
      <c r="K127" s="76">
        <v>179124</v>
      </c>
      <c r="L127" s="76">
        <v>181379</v>
      </c>
      <c r="M127" s="76">
        <v>178293</v>
      </c>
      <c r="N127" s="76">
        <v>176506</v>
      </c>
      <c r="O127" s="76">
        <v>177308</v>
      </c>
      <c r="P127" s="76">
        <v>174680</v>
      </c>
      <c r="Q127" s="76">
        <v>177086</v>
      </c>
      <c r="R127" s="76">
        <v>180954</v>
      </c>
      <c r="S127" s="76">
        <v>177354</v>
      </c>
      <c r="T127" s="76">
        <v>178329</v>
      </c>
      <c r="U127" s="76">
        <v>178779</v>
      </c>
      <c r="V127" s="77">
        <v>179082</v>
      </c>
      <c r="W127" s="78">
        <v>179278</v>
      </c>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c r="BR127" s="39"/>
      <c r="BS127" s="39"/>
      <c r="BT127" s="39"/>
      <c r="BU127" s="39"/>
      <c r="BV127" s="39"/>
      <c r="BW127" s="39"/>
    </row>
    <row r="128" spans="1:75" x14ac:dyDescent="0.3">
      <c r="A128" s="13" t="s">
        <v>2</v>
      </c>
      <c r="B128" s="40">
        <v>16</v>
      </c>
      <c r="C128" s="76">
        <v>159811</v>
      </c>
      <c r="D128" s="76">
        <v>169453</v>
      </c>
      <c r="E128" s="76">
        <v>172637</v>
      </c>
      <c r="F128" s="76">
        <v>174425</v>
      </c>
      <c r="G128" s="76">
        <v>176967</v>
      </c>
      <c r="H128" s="76">
        <v>176742</v>
      </c>
      <c r="I128" s="76">
        <v>179161</v>
      </c>
      <c r="J128" s="76">
        <v>181397</v>
      </c>
      <c r="K128" s="76">
        <v>180857</v>
      </c>
      <c r="L128" s="76">
        <v>180697</v>
      </c>
      <c r="M128" s="76">
        <v>182870</v>
      </c>
      <c r="N128" s="76">
        <v>179784</v>
      </c>
      <c r="O128" s="76">
        <v>177998</v>
      </c>
      <c r="P128" s="76">
        <v>178801</v>
      </c>
      <c r="Q128" s="76">
        <v>176174</v>
      </c>
      <c r="R128" s="76">
        <v>178579</v>
      </c>
      <c r="S128" s="76">
        <v>182446</v>
      </c>
      <c r="T128" s="76">
        <v>178847</v>
      </c>
      <c r="U128" s="76">
        <v>179822</v>
      </c>
      <c r="V128" s="77">
        <v>180272</v>
      </c>
      <c r="W128" s="78">
        <v>180577</v>
      </c>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c r="BQ128" s="39"/>
      <c r="BR128" s="39"/>
      <c r="BS128" s="39"/>
      <c r="BT128" s="39"/>
      <c r="BU128" s="39"/>
      <c r="BV128" s="39"/>
      <c r="BW128" s="39"/>
    </row>
    <row r="129" spans="1:75" x14ac:dyDescent="0.3">
      <c r="A129" s="13" t="s">
        <v>2</v>
      </c>
      <c r="B129" s="40">
        <v>17</v>
      </c>
      <c r="C129" s="76">
        <v>154738</v>
      </c>
      <c r="D129" s="76">
        <v>163825</v>
      </c>
      <c r="E129" s="76">
        <v>172599</v>
      </c>
      <c r="F129" s="76">
        <v>175671</v>
      </c>
      <c r="G129" s="76">
        <v>177346</v>
      </c>
      <c r="H129" s="76">
        <v>179775</v>
      </c>
      <c r="I129" s="76">
        <v>179440</v>
      </c>
      <c r="J129" s="76">
        <v>181747</v>
      </c>
      <c r="K129" s="76">
        <v>183860</v>
      </c>
      <c r="L129" s="76">
        <v>183210</v>
      </c>
      <c r="M129" s="76">
        <v>182928</v>
      </c>
      <c r="N129" s="76">
        <v>185101</v>
      </c>
      <c r="O129" s="76">
        <v>182016</v>
      </c>
      <c r="P129" s="76">
        <v>180230</v>
      </c>
      <c r="Q129" s="76">
        <v>181033</v>
      </c>
      <c r="R129" s="76">
        <v>178407</v>
      </c>
      <c r="S129" s="76">
        <v>180811</v>
      </c>
      <c r="T129" s="76">
        <v>184677</v>
      </c>
      <c r="U129" s="76">
        <v>181079</v>
      </c>
      <c r="V129" s="77">
        <v>182054</v>
      </c>
      <c r="W129" s="78">
        <v>182505</v>
      </c>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row>
    <row r="130" spans="1:75" x14ac:dyDescent="0.3">
      <c r="A130" s="13" t="s">
        <v>2</v>
      </c>
      <c r="B130" s="40">
        <v>18</v>
      </c>
      <c r="C130" s="76">
        <v>153763</v>
      </c>
      <c r="D130" s="76">
        <v>163781</v>
      </c>
      <c r="E130" s="76">
        <v>170929</v>
      </c>
      <c r="F130" s="76">
        <v>179451</v>
      </c>
      <c r="G130" s="76">
        <v>182270</v>
      </c>
      <c r="H130" s="76">
        <v>183695</v>
      </c>
      <c r="I130" s="76">
        <v>185872</v>
      </c>
      <c r="J130" s="76">
        <v>185288</v>
      </c>
      <c r="K130" s="76">
        <v>187321</v>
      </c>
      <c r="L130" s="76">
        <v>189183</v>
      </c>
      <c r="M130" s="76">
        <v>188260</v>
      </c>
      <c r="N130" s="76">
        <v>187980</v>
      </c>
      <c r="O130" s="76">
        <v>190152</v>
      </c>
      <c r="P130" s="76">
        <v>187068</v>
      </c>
      <c r="Q130" s="76">
        <v>185283</v>
      </c>
      <c r="R130" s="76">
        <v>186086</v>
      </c>
      <c r="S130" s="76">
        <v>183461</v>
      </c>
      <c r="T130" s="76">
        <v>185866</v>
      </c>
      <c r="U130" s="76">
        <v>189730</v>
      </c>
      <c r="V130" s="77">
        <v>186133</v>
      </c>
      <c r="W130" s="78">
        <v>187108</v>
      </c>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c r="BQ130" s="39"/>
      <c r="BR130" s="39"/>
      <c r="BS130" s="39"/>
      <c r="BT130" s="39"/>
      <c r="BU130" s="39"/>
      <c r="BV130" s="39"/>
      <c r="BW130" s="39"/>
    </row>
    <row r="131" spans="1:75" x14ac:dyDescent="0.3">
      <c r="A131" s="13" t="s">
        <v>2</v>
      </c>
      <c r="B131" s="40">
        <v>19</v>
      </c>
      <c r="C131" s="76">
        <v>155729</v>
      </c>
      <c r="D131" s="76">
        <v>166429</v>
      </c>
      <c r="E131" s="76">
        <v>173737</v>
      </c>
      <c r="F131" s="76">
        <v>180531</v>
      </c>
      <c r="G131" s="76">
        <v>188701</v>
      </c>
      <c r="H131" s="76">
        <v>191168</v>
      </c>
      <c r="I131" s="76">
        <v>192242</v>
      </c>
      <c r="J131" s="76">
        <v>194068</v>
      </c>
      <c r="K131" s="76">
        <v>193102</v>
      </c>
      <c r="L131" s="76">
        <v>194785</v>
      </c>
      <c r="M131" s="76">
        <v>196263</v>
      </c>
      <c r="N131" s="76">
        <v>195344</v>
      </c>
      <c r="O131" s="76">
        <v>195065</v>
      </c>
      <c r="P131" s="76">
        <v>197236</v>
      </c>
      <c r="Q131" s="76">
        <v>194153</v>
      </c>
      <c r="R131" s="76">
        <v>192369</v>
      </c>
      <c r="S131" s="76">
        <v>193171</v>
      </c>
      <c r="T131" s="76">
        <v>190548</v>
      </c>
      <c r="U131" s="76">
        <v>192952</v>
      </c>
      <c r="V131" s="77">
        <v>196814</v>
      </c>
      <c r="W131" s="78">
        <v>193218</v>
      </c>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c r="BQ131" s="39"/>
      <c r="BR131" s="39"/>
      <c r="BS131" s="39"/>
      <c r="BT131" s="39"/>
      <c r="BU131" s="39"/>
      <c r="BV131" s="39"/>
      <c r="BW131" s="39"/>
    </row>
    <row r="132" spans="1:75" x14ac:dyDescent="0.3">
      <c r="A132" s="13" t="s">
        <v>2</v>
      </c>
      <c r="B132" s="40">
        <v>20</v>
      </c>
      <c r="C132" s="76">
        <v>159727</v>
      </c>
      <c r="D132" s="76">
        <v>165075</v>
      </c>
      <c r="E132" s="76">
        <v>173767</v>
      </c>
      <c r="F132" s="76">
        <v>180812</v>
      </c>
      <c r="G132" s="76">
        <v>187345</v>
      </c>
      <c r="H132" s="76">
        <v>195252</v>
      </c>
      <c r="I132" s="76">
        <v>197458</v>
      </c>
      <c r="J132" s="76">
        <v>198274</v>
      </c>
      <c r="K132" s="76">
        <v>199819</v>
      </c>
      <c r="L132" s="76">
        <v>198594</v>
      </c>
      <c r="M132" s="76">
        <v>199993</v>
      </c>
      <c r="N132" s="76">
        <v>201470</v>
      </c>
      <c r="O132" s="76">
        <v>200552</v>
      </c>
      <c r="P132" s="76">
        <v>200273</v>
      </c>
      <c r="Q132" s="76">
        <v>202443</v>
      </c>
      <c r="R132" s="76">
        <v>199362</v>
      </c>
      <c r="S132" s="76">
        <v>197578</v>
      </c>
      <c r="T132" s="76">
        <v>198382</v>
      </c>
      <c r="U132" s="76">
        <v>195760</v>
      </c>
      <c r="V132" s="77">
        <v>198165</v>
      </c>
      <c r="W132" s="78">
        <v>202025</v>
      </c>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row>
    <row r="133" spans="1:75" x14ac:dyDescent="0.3">
      <c r="A133" s="13" t="s">
        <v>2</v>
      </c>
      <c r="B133" s="40">
        <v>21</v>
      </c>
      <c r="C133" s="76">
        <v>167749</v>
      </c>
      <c r="D133" s="76">
        <v>165611</v>
      </c>
      <c r="E133" s="76">
        <v>169687</v>
      </c>
      <c r="F133" s="76">
        <v>178211</v>
      </c>
      <c r="G133" s="76">
        <v>185089</v>
      </c>
      <c r="H133" s="76">
        <v>191454</v>
      </c>
      <c r="I133" s="76">
        <v>199195</v>
      </c>
      <c r="J133" s="76">
        <v>201237</v>
      </c>
      <c r="K133" s="76">
        <v>201874</v>
      </c>
      <c r="L133" s="76">
        <v>203254</v>
      </c>
      <c r="M133" s="76">
        <v>201850</v>
      </c>
      <c r="N133" s="76">
        <v>203249</v>
      </c>
      <c r="O133" s="76">
        <v>204727</v>
      </c>
      <c r="P133" s="76">
        <v>203809</v>
      </c>
      <c r="Q133" s="76">
        <v>203531</v>
      </c>
      <c r="R133" s="76">
        <v>205699</v>
      </c>
      <c r="S133" s="76">
        <v>202620</v>
      </c>
      <c r="T133" s="76">
        <v>200839</v>
      </c>
      <c r="U133" s="76">
        <v>201642</v>
      </c>
      <c r="V133" s="77">
        <v>199022</v>
      </c>
      <c r="W133" s="78">
        <v>201426</v>
      </c>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c r="BR133" s="39"/>
      <c r="BS133" s="39"/>
      <c r="BT133" s="39"/>
      <c r="BU133" s="39"/>
      <c r="BV133" s="39"/>
      <c r="BW133" s="39"/>
    </row>
    <row r="134" spans="1:75" x14ac:dyDescent="0.3">
      <c r="A134" s="13" t="s">
        <v>2</v>
      </c>
      <c r="B134" s="40">
        <v>22</v>
      </c>
      <c r="C134" s="76">
        <v>171697</v>
      </c>
      <c r="D134" s="76">
        <v>175713</v>
      </c>
      <c r="E134" s="76">
        <v>171867</v>
      </c>
      <c r="F134" s="76">
        <v>175722</v>
      </c>
      <c r="G134" s="76">
        <v>184020</v>
      </c>
      <c r="H134" s="76">
        <v>190675</v>
      </c>
      <c r="I134" s="76">
        <v>196815</v>
      </c>
      <c r="J134" s="76">
        <v>204331</v>
      </c>
      <c r="K134" s="76">
        <v>206131</v>
      </c>
      <c r="L134" s="76">
        <v>206546</v>
      </c>
      <c r="M134" s="76">
        <v>207684</v>
      </c>
      <c r="N134" s="76">
        <v>206285</v>
      </c>
      <c r="O134" s="76">
        <v>207683</v>
      </c>
      <c r="P134" s="76">
        <v>209160</v>
      </c>
      <c r="Q134" s="76">
        <v>208243</v>
      </c>
      <c r="R134" s="76">
        <v>207965</v>
      </c>
      <c r="S134" s="76">
        <v>210132</v>
      </c>
      <c r="T134" s="76">
        <v>207054</v>
      </c>
      <c r="U134" s="76">
        <v>205274</v>
      </c>
      <c r="V134" s="77">
        <v>206077</v>
      </c>
      <c r="W134" s="78">
        <v>203458</v>
      </c>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c r="BR134" s="39"/>
      <c r="BS134" s="39"/>
      <c r="BT134" s="39"/>
      <c r="BU134" s="39"/>
      <c r="BV134" s="39"/>
      <c r="BW134" s="39"/>
    </row>
    <row r="135" spans="1:75" x14ac:dyDescent="0.3">
      <c r="A135" s="13" t="s">
        <v>2</v>
      </c>
      <c r="B135" s="40">
        <v>23</v>
      </c>
      <c r="C135" s="76">
        <v>172033</v>
      </c>
      <c r="D135" s="76">
        <v>181982</v>
      </c>
      <c r="E135" s="76">
        <v>183793</v>
      </c>
      <c r="F135" s="76">
        <v>179666</v>
      </c>
      <c r="G135" s="76">
        <v>183233</v>
      </c>
      <c r="H135" s="76">
        <v>191244</v>
      </c>
      <c r="I135" s="76">
        <v>197610</v>
      </c>
      <c r="J135" s="76">
        <v>203464</v>
      </c>
      <c r="K135" s="76">
        <v>210665</v>
      </c>
      <c r="L135" s="76">
        <v>212181</v>
      </c>
      <c r="M135" s="76">
        <v>212284</v>
      </c>
      <c r="N135" s="76">
        <v>213422</v>
      </c>
      <c r="O135" s="76">
        <v>212024</v>
      </c>
      <c r="P135" s="76">
        <v>213421</v>
      </c>
      <c r="Q135" s="76">
        <v>214897</v>
      </c>
      <c r="R135" s="76">
        <v>213981</v>
      </c>
      <c r="S135" s="76">
        <v>213705</v>
      </c>
      <c r="T135" s="76">
        <v>215871</v>
      </c>
      <c r="U135" s="76">
        <v>212794</v>
      </c>
      <c r="V135" s="77">
        <v>211015</v>
      </c>
      <c r="W135" s="78">
        <v>211820</v>
      </c>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c r="BQ135" s="39"/>
      <c r="BR135" s="39"/>
      <c r="BS135" s="39"/>
      <c r="BT135" s="39"/>
      <c r="BU135" s="39"/>
      <c r="BV135" s="39"/>
      <c r="BW135" s="39"/>
    </row>
    <row r="136" spans="1:75" x14ac:dyDescent="0.3">
      <c r="A136" s="13" t="s">
        <v>2</v>
      </c>
      <c r="B136" s="40">
        <v>24</v>
      </c>
      <c r="C136" s="76">
        <v>174706</v>
      </c>
      <c r="D136" s="76">
        <v>179620</v>
      </c>
      <c r="E136" s="76">
        <v>187931</v>
      </c>
      <c r="F136" s="76">
        <v>189530</v>
      </c>
      <c r="G136" s="76">
        <v>185196</v>
      </c>
      <c r="H136" s="76">
        <v>188549</v>
      </c>
      <c r="I136" s="76">
        <v>196347</v>
      </c>
      <c r="J136" s="76">
        <v>202500</v>
      </c>
      <c r="K136" s="76">
        <v>208120</v>
      </c>
      <c r="L136" s="76">
        <v>215106</v>
      </c>
      <c r="M136" s="76">
        <v>216391</v>
      </c>
      <c r="N136" s="76">
        <v>216494</v>
      </c>
      <c r="O136" s="76">
        <v>217634</v>
      </c>
      <c r="P136" s="76">
        <v>216237</v>
      </c>
      <c r="Q136" s="76">
        <v>217635</v>
      </c>
      <c r="R136" s="76">
        <v>219110</v>
      </c>
      <c r="S136" s="76">
        <v>218195</v>
      </c>
      <c r="T136" s="76">
        <v>217919</v>
      </c>
      <c r="U136" s="76">
        <v>220084</v>
      </c>
      <c r="V136" s="77">
        <v>217008</v>
      </c>
      <c r="W136" s="78">
        <v>215230</v>
      </c>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c r="BQ136" s="39"/>
      <c r="BR136" s="39"/>
      <c r="BS136" s="39"/>
      <c r="BT136" s="39"/>
      <c r="BU136" s="39"/>
      <c r="BV136" s="39"/>
      <c r="BW136" s="39"/>
    </row>
    <row r="137" spans="1:75" x14ac:dyDescent="0.3">
      <c r="A137" s="13" t="s">
        <v>2</v>
      </c>
      <c r="B137" s="40">
        <v>25</v>
      </c>
      <c r="C137" s="76">
        <v>178899</v>
      </c>
      <c r="D137" s="76">
        <v>178425</v>
      </c>
      <c r="E137" s="76">
        <v>182523</v>
      </c>
      <c r="F137" s="76">
        <v>190726</v>
      </c>
      <c r="G137" s="76">
        <v>192223</v>
      </c>
      <c r="H137" s="76">
        <v>187786</v>
      </c>
      <c r="I137" s="76">
        <v>191034</v>
      </c>
      <c r="J137" s="76">
        <v>198722</v>
      </c>
      <c r="K137" s="76">
        <v>204759</v>
      </c>
      <c r="L137" s="76">
        <v>210271</v>
      </c>
      <c r="M137" s="76">
        <v>217139</v>
      </c>
      <c r="N137" s="76">
        <v>218423</v>
      </c>
      <c r="O137" s="76">
        <v>218526</v>
      </c>
      <c r="P137" s="76">
        <v>219668</v>
      </c>
      <c r="Q137" s="76">
        <v>218272</v>
      </c>
      <c r="R137" s="76">
        <v>219669</v>
      </c>
      <c r="S137" s="76">
        <v>221143</v>
      </c>
      <c r="T137" s="76">
        <v>220229</v>
      </c>
      <c r="U137" s="76">
        <v>219953</v>
      </c>
      <c r="V137" s="77">
        <v>222119</v>
      </c>
      <c r="W137" s="78">
        <v>219044</v>
      </c>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c r="BR137" s="39"/>
      <c r="BS137" s="39"/>
      <c r="BT137" s="39"/>
      <c r="BU137" s="39"/>
      <c r="BV137" s="39"/>
      <c r="BW137" s="39"/>
    </row>
    <row r="138" spans="1:75" x14ac:dyDescent="0.3">
      <c r="A138" s="13" t="s">
        <v>2</v>
      </c>
      <c r="B138" s="40">
        <v>26</v>
      </c>
      <c r="C138" s="76">
        <v>183301</v>
      </c>
      <c r="D138" s="76">
        <v>181482</v>
      </c>
      <c r="E138" s="76">
        <v>180436</v>
      </c>
      <c r="F138" s="76">
        <v>184462</v>
      </c>
      <c r="G138" s="76">
        <v>192588</v>
      </c>
      <c r="H138" s="76">
        <v>194010</v>
      </c>
      <c r="I138" s="76">
        <v>189502</v>
      </c>
      <c r="J138" s="76">
        <v>192673</v>
      </c>
      <c r="K138" s="76">
        <v>200276</v>
      </c>
      <c r="L138" s="76">
        <v>206242</v>
      </c>
      <c r="M138" s="76">
        <v>211670</v>
      </c>
      <c r="N138" s="76">
        <v>218535</v>
      </c>
      <c r="O138" s="76">
        <v>219818</v>
      </c>
      <c r="P138" s="76">
        <v>219921</v>
      </c>
      <c r="Q138" s="76">
        <v>221062</v>
      </c>
      <c r="R138" s="76">
        <v>219667</v>
      </c>
      <c r="S138" s="76">
        <v>221065</v>
      </c>
      <c r="T138" s="76">
        <v>222539</v>
      </c>
      <c r="U138" s="76">
        <v>221625</v>
      </c>
      <c r="V138" s="77">
        <v>221349</v>
      </c>
      <c r="W138" s="78">
        <v>223514</v>
      </c>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c r="BQ138" s="39"/>
      <c r="BR138" s="39"/>
      <c r="BS138" s="39"/>
      <c r="BT138" s="39"/>
      <c r="BU138" s="39"/>
      <c r="BV138" s="39"/>
      <c r="BW138" s="39"/>
    </row>
    <row r="139" spans="1:75" x14ac:dyDescent="0.3">
      <c r="A139" s="13" t="s">
        <v>2</v>
      </c>
      <c r="B139" s="40">
        <v>27</v>
      </c>
      <c r="C139" s="76">
        <v>188031</v>
      </c>
      <c r="D139" s="76">
        <v>186121</v>
      </c>
      <c r="E139" s="76">
        <v>183680</v>
      </c>
      <c r="F139" s="76">
        <v>182554</v>
      </c>
      <c r="G139" s="76">
        <v>186501</v>
      </c>
      <c r="H139" s="76">
        <v>194540</v>
      </c>
      <c r="I139" s="76">
        <v>195884</v>
      </c>
      <c r="J139" s="76">
        <v>191298</v>
      </c>
      <c r="K139" s="76">
        <v>194379</v>
      </c>
      <c r="L139" s="76">
        <v>201897</v>
      </c>
      <c r="M139" s="76">
        <v>207772</v>
      </c>
      <c r="N139" s="76">
        <v>213197</v>
      </c>
      <c r="O139" s="76">
        <v>220058</v>
      </c>
      <c r="P139" s="76">
        <v>221344</v>
      </c>
      <c r="Q139" s="76">
        <v>221447</v>
      </c>
      <c r="R139" s="76">
        <v>222588</v>
      </c>
      <c r="S139" s="76">
        <v>221194</v>
      </c>
      <c r="T139" s="76">
        <v>222588</v>
      </c>
      <c r="U139" s="76">
        <v>224068</v>
      </c>
      <c r="V139" s="77">
        <v>223155</v>
      </c>
      <c r="W139" s="78">
        <v>222879</v>
      </c>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c r="BQ139" s="39"/>
      <c r="BR139" s="39"/>
      <c r="BS139" s="39"/>
      <c r="BT139" s="39"/>
      <c r="BU139" s="39"/>
      <c r="BV139" s="39"/>
      <c r="BW139" s="39"/>
    </row>
    <row r="140" spans="1:75" x14ac:dyDescent="0.3">
      <c r="A140" s="13" t="s">
        <v>2</v>
      </c>
      <c r="B140" s="40">
        <v>28</v>
      </c>
      <c r="C140" s="76">
        <v>187161</v>
      </c>
      <c r="D140" s="76">
        <v>191175</v>
      </c>
      <c r="E140" s="76">
        <v>188571</v>
      </c>
      <c r="F140" s="76">
        <v>186044</v>
      </c>
      <c r="G140" s="76">
        <v>184829</v>
      </c>
      <c r="H140" s="76">
        <v>188687</v>
      </c>
      <c r="I140" s="76">
        <v>196631</v>
      </c>
      <c r="J140" s="76">
        <v>197885</v>
      </c>
      <c r="K140" s="76">
        <v>193203</v>
      </c>
      <c r="L140" s="76">
        <v>196194</v>
      </c>
      <c r="M140" s="76">
        <v>203610</v>
      </c>
      <c r="N140" s="76">
        <v>209482</v>
      </c>
      <c r="O140" s="76">
        <v>214905</v>
      </c>
      <c r="P140" s="76">
        <v>221762</v>
      </c>
      <c r="Q140" s="76">
        <v>223047</v>
      </c>
      <c r="R140" s="76">
        <v>223150</v>
      </c>
      <c r="S140" s="76">
        <v>224291</v>
      </c>
      <c r="T140" s="76">
        <v>222900</v>
      </c>
      <c r="U140" s="76">
        <v>224293</v>
      </c>
      <c r="V140" s="77">
        <v>225772</v>
      </c>
      <c r="W140" s="78">
        <v>224860</v>
      </c>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c r="BQ140" s="39"/>
      <c r="BR140" s="39"/>
      <c r="BS140" s="39"/>
      <c r="BT140" s="39"/>
      <c r="BU140" s="39"/>
      <c r="BV140" s="39"/>
      <c r="BW140" s="39"/>
    </row>
    <row r="141" spans="1:75" x14ac:dyDescent="0.3">
      <c r="A141" s="13" t="s">
        <v>2</v>
      </c>
      <c r="B141" s="40">
        <v>29</v>
      </c>
      <c r="C141" s="76">
        <v>186971</v>
      </c>
      <c r="D141" s="76">
        <v>190546</v>
      </c>
      <c r="E141" s="76">
        <v>193812</v>
      </c>
      <c r="F141" s="76">
        <v>191113</v>
      </c>
      <c r="G141" s="76">
        <v>188495</v>
      </c>
      <c r="H141" s="76">
        <v>187184</v>
      </c>
      <c r="I141" s="76">
        <v>190943</v>
      </c>
      <c r="J141" s="76">
        <v>198787</v>
      </c>
      <c r="K141" s="76">
        <v>199935</v>
      </c>
      <c r="L141" s="76">
        <v>195161</v>
      </c>
      <c r="M141" s="76">
        <v>198045</v>
      </c>
      <c r="N141" s="76">
        <v>205456</v>
      </c>
      <c r="O141" s="76">
        <v>211324</v>
      </c>
      <c r="P141" s="76">
        <v>216746</v>
      </c>
      <c r="Q141" s="76">
        <v>223598</v>
      </c>
      <c r="R141" s="76">
        <v>224883</v>
      </c>
      <c r="S141" s="76">
        <v>224986</v>
      </c>
      <c r="T141" s="76">
        <v>226128</v>
      </c>
      <c r="U141" s="76">
        <v>224738</v>
      </c>
      <c r="V141" s="77">
        <v>226130</v>
      </c>
      <c r="W141" s="78">
        <v>227608</v>
      </c>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c r="BQ141" s="39"/>
      <c r="BR141" s="39"/>
      <c r="BS141" s="39"/>
      <c r="BT141" s="39"/>
      <c r="BU141" s="39"/>
      <c r="BV141" s="39"/>
      <c r="BW141" s="39"/>
    </row>
    <row r="142" spans="1:75" x14ac:dyDescent="0.3">
      <c r="A142" s="13" t="s">
        <v>2</v>
      </c>
      <c r="B142" s="40">
        <v>30</v>
      </c>
      <c r="C142" s="76">
        <v>187309</v>
      </c>
      <c r="D142" s="76">
        <v>190241</v>
      </c>
      <c r="E142" s="76">
        <v>193093</v>
      </c>
      <c r="F142" s="76">
        <v>196263</v>
      </c>
      <c r="G142" s="76">
        <v>193474</v>
      </c>
      <c r="H142" s="76">
        <v>190767</v>
      </c>
      <c r="I142" s="76">
        <v>189360</v>
      </c>
      <c r="J142" s="76">
        <v>193027</v>
      </c>
      <c r="K142" s="76">
        <v>200764</v>
      </c>
      <c r="L142" s="76">
        <v>201819</v>
      </c>
      <c r="M142" s="76">
        <v>196946</v>
      </c>
      <c r="N142" s="76">
        <v>199828</v>
      </c>
      <c r="O142" s="76">
        <v>207236</v>
      </c>
      <c r="P142" s="76">
        <v>213100</v>
      </c>
      <c r="Q142" s="76">
        <v>218519</v>
      </c>
      <c r="R142" s="76">
        <v>225366</v>
      </c>
      <c r="S142" s="76">
        <v>226650</v>
      </c>
      <c r="T142" s="76">
        <v>226753</v>
      </c>
      <c r="U142" s="76">
        <v>227897</v>
      </c>
      <c r="V142" s="77">
        <v>226508</v>
      </c>
      <c r="W142" s="78">
        <v>227899</v>
      </c>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c r="BR142" s="39"/>
      <c r="BS142" s="39"/>
      <c r="BT142" s="39"/>
      <c r="BU142" s="39"/>
      <c r="BV142" s="39"/>
      <c r="BW142" s="39"/>
    </row>
    <row r="143" spans="1:75" x14ac:dyDescent="0.3">
      <c r="A143" s="13" t="s">
        <v>2</v>
      </c>
      <c r="B143" s="40">
        <v>31</v>
      </c>
      <c r="C143" s="76">
        <v>191296</v>
      </c>
      <c r="D143" s="76">
        <v>190231</v>
      </c>
      <c r="E143" s="76">
        <v>192509</v>
      </c>
      <c r="F143" s="76">
        <v>195278</v>
      </c>
      <c r="G143" s="76">
        <v>198361</v>
      </c>
      <c r="H143" s="76">
        <v>195492</v>
      </c>
      <c r="I143" s="76">
        <v>192704</v>
      </c>
      <c r="J143" s="76">
        <v>191214</v>
      </c>
      <c r="K143" s="76">
        <v>194788</v>
      </c>
      <c r="L143" s="76">
        <v>202437</v>
      </c>
      <c r="M143" s="76">
        <v>203399</v>
      </c>
      <c r="N143" s="76">
        <v>198530</v>
      </c>
      <c r="O143" s="76">
        <v>201409</v>
      </c>
      <c r="P143" s="76">
        <v>208812</v>
      </c>
      <c r="Q143" s="76">
        <v>214674</v>
      </c>
      <c r="R143" s="76">
        <v>220091</v>
      </c>
      <c r="S143" s="76">
        <v>226931</v>
      </c>
      <c r="T143" s="76">
        <v>228214</v>
      </c>
      <c r="U143" s="76">
        <v>228317</v>
      </c>
      <c r="V143" s="77">
        <v>229460</v>
      </c>
      <c r="W143" s="78">
        <v>228075</v>
      </c>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row>
    <row r="144" spans="1:75" x14ac:dyDescent="0.3">
      <c r="A144" s="13" t="s">
        <v>2</v>
      </c>
      <c r="B144" s="40">
        <v>32</v>
      </c>
      <c r="C144" s="76">
        <v>191873</v>
      </c>
      <c r="D144" s="76">
        <v>194075</v>
      </c>
      <c r="E144" s="76">
        <v>192392</v>
      </c>
      <c r="F144" s="76">
        <v>194587</v>
      </c>
      <c r="G144" s="76">
        <v>197277</v>
      </c>
      <c r="H144" s="76">
        <v>200277</v>
      </c>
      <c r="I144" s="76">
        <v>197334</v>
      </c>
      <c r="J144" s="76">
        <v>194467</v>
      </c>
      <c r="K144" s="76">
        <v>192890</v>
      </c>
      <c r="L144" s="76">
        <v>196381</v>
      </c>
      <c r="M144" s="76">
        <v>203937</v>
      </c>
      <c r="N144" s="76">
        <v>204902</v>
      </c>
      <c r="O144" s="76">
        <v>200036</v>
      </c>
      <c r="P144" s="76">
        <v>202913</v>
      </c>
      <c r="Q144" s="76">
        <v>210311</v>
      </c>
      <c r="R144" s="76">
        <v>216169</v>
      </c>
      <c r="S144" s="76">
        <v>221582</v>
      </c>
      <c r="T144" s="76">
        <v>228417</v>
      </c>
      <c r="U144" s="76">
        <v>229704</v>
      </c>
      <c r="V144" s="77">
        <v>229807</v>
      </c>
      <c r="W144" s="78">
        <v>230949</v>
      </c>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c r="BQ144" s="39"/>
      <c r="BR144" s="39"/>
      <c r="BS144" s="39"/>
      <c r="BT144" s="39"/>
      <c r="BU144" s="39"/>
      <c r="BV144" s="39"/>
      <c r="BW144" s="39"/>
    </row>
    <row r="145" spans="1:75" x14ac:dyDescent="0.3">
      <c r="A145" s="13" t="s">
        <v>2</v>
      </c>
      <c r="B145" s="40">
        <v>33</v>
      </c>
      <c r="C145" s="76">
        <v>189404</v>
      </c>
      <c r="D145" s="76">
        <v>194824</v>
      </c>
      <c r="E145" s="76">
        <v>196364</v>
      </c>
      <c r="F145" s="76">
        <v>194601</v>
      </c>
      <c r="G145" s="76">
        <v>196711</v>
      </c>
      <c r="H145" s="76">
        <v>199315</v>
      </c>
      <c r="I145" s="76">
        <v>202227</v>
      </c>
      <c r="J145" s="76">
        <v>199201</v>
      </c>
      <c r="K145" s="76">
        <v>196247</v>
      </c>
      <c r="L145" s="76">
        <v>194586</v>
      </c>
      <c r="M145" s="76">
        <v>197981</v>
      </c>
      <c r="N145" s="76">
        <v>205531</v>
      </c>
      <c r="O145" s="76">
        <v>206498</v>
      </c>
      <c r="P145" s="76">
        <v>201635</v>
      </c>
      <c r="Q145" s="76">
        <v>204510</v>
      </c>
      <c r="R145" s="76">
        <v>211903</v>
      </c>
      <c r="S145" s="76">
        <v>217759</v>
      </c>
      <c r="T145" s="76">
        <v>223168</v>
      </c>
      <c r="U145" s="76">
        <v>229998</v>
      </c>
      <c r="V145" s="77">
        <v>231284</v>
      </c>
      <c r="W145" s="78">
        <v>231389</v>
      </c>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c r="BR145" s="39"/>
      <c r="BS145" s="39"/>
      <c r="BT145" s="39"/>
      <c r="BU145" s="39"/>
      <c r="BV145" s="39"/>
      <c r="BW145" s="39"/>
    </row>
    <row r="146" spans="1:75" x14ac:dyDescent="0.3">
      <c r="A146" s="13" t="s">
        <v>2</v>
      </c>
      <c r="B146" s="40">
        <v>34</v>
      </c>
      <c r="C146" s="76">
        <v>187566</v>
      </c>
      <c r="D146" s="76">
        <v>192342</v>
      </c>
      <c r="E146" s="76">
        <v>197100</v>
      </c>
      <c r="F146" s="76">
        <v>198554</v>
      </c>
      <c r="G146" s="76">
        <v>196710</v>
      </c>
      <c r="H146" s="76">
        <v>198736</v>
      </c>
      <c r="I146" s="76">
        <v>201253</v>
      </c>
      <c r="J146" s="76">
        <v>204078</v>
      </c>
      <c r="K146" s="76">
        <v>200961</v>
      </c>
      <c r="L146" s="76">
        <v>197928</v>
      </c>
      <c r="M146" s="76">
        <v>196176</v>
      </c>
      <c r="N146" s="76">
        <v>199568</v>
      </c>
      <c r="O146" s="76">
        <v>207112</v>
      </c>
      <c r="P146" s="76">
        <v>208078</v>
      </c>
      <c r="Q146" s="76">
        <v>203221</v>
      </c>
      <c r="R146" s="76">
        <v>206094</v>
      </c>
      <c r="S146" s="76">
        <v>213483</v>
      </c>
      <c r="T146" s="76">
        <v>219335</v>
      </c>
      <c r="U146" s="76">
        <v>224739</v>
      </c>
      <c r="V146" s="77">
        <v>231564</v>
      </c>
      <c r="W146" s="78">
        <v>232849</v>
      </c>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row>
    <row r="147" spans="1:75" x14ac:dyDescent="0.3">
      <c r="A147" s="13" t="s">
        <v>2</v>
      </c>
      <c r="B147" s="40">
        <v>35</v>
      </c>
      <c r="C147" s="76">
        <v>188120</v>
      </c>
      <c r="D147" s="76">
        <v>190271</v>
      </c>
      <c r="E147" s="76">
        <v>194437</v>
      </c>
      <c r="F147" s="76">
        <v>199113</v>
      </c>
      <c r="G147" s="76">
        <v>200490</v>
      </c>
      <c r="H147" s="76">
        <v>198568</v>
      </c>
      <c r="I147" s="76">
        <v>200518</v>
      </c>
      <c r="J147" s="76">
        <v>202956</v>
      </c>
      <c r="K147" s="76">
        <v>205690</v>
      </c>
      <c r="L147" s="76">
        <v>202499</v>
      </c>
      <c r="M147" s="76">
        <v>199382</v>
      </c>
      <c r="N147" s="76">
        <v>197634</v>
      </c>
      <c r="O147" s="76">
        <v>201023</v>
      </c>
      <c r="P147" s="76">
        <v>208561</v>
      </c>
      <c r="Q147" s="76">
        <v>209528</v>
      </c>
      <c r="R147" s="76">
        <v>204677</v>
      </c>
      <c r="S147" s="76">
        <v>207548</v>
      </c>
      <c r="T147" s="76">
        <v>214929</v>
      </c>
      <c r="U147" s="76">
        <v>220779</v>
      </c>
      <c r="V147" s="77">
        <v>226179</v>
      </c>
      <c r="W147" s="78">
        <v>232998</v>
      </c>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c r="BR147" s="39"/>
      <c r="BS147" s="39"/>
      <c r="BT147" s="39"/>
      <c r="BU147" s="39"/>
      <c r="BV147" s="39"/>
      <c r="BW147" s="39"/>
    </row>
    <row r="148" spans="1:75" x14ac:dyDescent="0.3">
      <c r="A148" s="13" t="s">
        <v>2</v>
      </c>
      <c r="B148" s="40">
        <v>36</v>
      </c>
      <c r="C148" s="76">
        <v>189689</v>
      </c>
      <c r="D148" s="76">
        <v>190694</v>
      </c>
      <c r="E148" s="76">
        <v>192262</v>
      </c>
      <c r="F148" s="76">
        <v>196352</v>
      </c>
      <c r="G148" s="76">
        <v>200953</v>
      </c>
      <c r="H148" s="76">
        <v>202253</v>
      </c>
      <c r="I148" s="76">
        <v>200257</v>
      </c>
      <c r="J148" s="76">
        <v>202132</v>
      </c>
      <c r="K148" s="76">
        <v>204487</v>
      </c>
      <c r="L148" s="76">
        <v>207146</v>
      </c>
      <c r="M148" s="76">
        <v>203875</v>
      </c>
      <c r="N148" s="76">
        <v>200760</v>
      </c>
      <c r="O148" s="76">
        <v>199016</v>
      </c>
      <c r="P148" s="76">
        <v>202402</v>
      </c>
      <c r="Q148" s="76">
        <v>209934</v>
      </c>
      <c r="R148" s="76">
        <v>210900</v>
      </c>
      <c r="S148" s="76">
        <v>206053</v>
      </c>
      <c r="T148" s="76">
        <v>208924</v>
      </c>
      <c r="U148" s="76">
        <v>216299</v>
      </c>
      <c r="V148" s="77">
        <v>222144</v>
      </c>
      <c r="W148" s="78">
        <v>227542</v>
      </c>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c r="BQ148" s="39"/>
      <c r="BR148" s="39"/>
      <c r="BS148" s="39"/>
      <c r="BT148" s="39"/>
      <c r="BU148" s="39"/>
      <c r="BV148" s="39"/>
      <c r="BW148" s="39"/>
    </row>
    <row r="149" spans="1:75" x14ac:dyDescent="0.3">
      <c r="A149" s="13" t="s">
        <v>2</v>
      </c>
      <c r="B149" s="40">
        <v>37</v>
      </c>
      <c r="C149" s="76">
        <v>188446</v>
      </c>
      <c r="D149" s="76">
        <v>192104</v>
      </c>
      <c r="E149" s="76">
        <v>192558</v>
      </c>
      <c r="F149" s="76">
        <v>194053</v>
      </c>
      <c r="G149" s="76">
        <v>198070</v>
      </c>
      <c r="H149" s="76">
        <v>202599</v>
      </c>
      <c r="I149" s="76">
        <v>203829</v>
      </c>
      <c r="J149" s="76">
        <v>201763</v>
      </c>
      <c r="K149" s="76">
        <v>203562</v>
      </c>
      <c r="L149" s="76">
        <v>205844</v>
      </c>
      <c r="M149" s="76">
        <v>208422</v>
      </c>
      <c r="N149" s="76">
        <v>205154</v>
      </c>
      <c r="O149" s="76">
        <v>202044</v>
      </c>
      <c r="P149" s="76">
        <v>200302</v>
      </c>
      <c r="Q149" s="76">
        <v>203685</v>
      </c>
      <c r="R149" s="76">
        <v>211212</v>
      </c>
      <c r="S149" s="76">
        <v>212177</v>
      </c>
      <c r="T149" s="76">
        <v>207335</v>
      </c>
      <c r="U149" s="76">
        <v>210203</v>
      </c>
      <c r="V149" s="77">
        <v>217576</v>
      </c>
      <c r="W149" s="78">
        <v>223416</v>
      </c>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row>
    <row r="150" spans="1:75" x14ac:dyDescent="0.3">
      <c r="A150" s="13" t="s">
        <v>2</v>
      </c>
      <c r="B150" s="40">
        <v>38</v>
      </c>
      <c r="C150" s="76">
        <v>187159</v>
      </c>
      <c r="D150" s="76">
        <v>190594</v>
      </c>
      <c r="E150" s="76">
        <v>193752</v>
      </c>
      <c r="F150" s="76">
        <v>194145</v>
      </c>
      <c r="G150" s="76">
        <v>195577</v>
      </c>
      <c r="H150" s="76">
        <v>199526</v>
      </c>
      <c r="I150" s="76">
        <v>203990</v>
      </c>
      <c r="J150" s="76">
        <v>205155</v>
      </c>
      <c r="K150" s="76">
        <v>203020</v>
      </c>
      <c r="L150" s="76">
        <v>204755</v>
      </c>
      <c r="M150" s="76">
        <v>206967</v>
      </c>
      <c r="N150" s="76">
        <v>209543</v>
      </c>
      <c r="O150" s="76">
        <v>206278</v>
      </c>
      <c r="P150" s="76">
        <v>203173</v>
      </c>
      <c r="Q150" s="76">
        <v>201432</v>
      </c>
      <c r="R150" s="76">
        <v>204812</v>
      </c>
      <c r="S150" s="76">
        <v>212334</v>
      </c>
      <c r="T150" s="76">
        <v>213298</v>
      </c>
      <c r="U150" s="76">
        <v>208461</v>
      </c>
      <c r="V150" s="77">
        <v>211326</v>
      </c>
      <c r="W150" s="78">
        <v>218697</v>
      </c>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c r="BQ150" s="39"/>
      <c r="BR150" s="39"/>
      <c r="BS150" s="39"/>
      <c r="BT150" s="39"/>
      <c r="BU150" s="39"/>
      <c r="BV150" s="39"/>
      <c r="BW150" s="39"/>
    </row>
    <row r="151" spans="1:75" x14ac:dyDescent="0.3">
      <c r="A151" s="13" t="s">
        <v>2</v>
      </c>
      <c r="B151" s="40">
        <v>39</v>
      </c>
      <c r="C151" s="76">
        <v>186891</v>
      </c>
      <c r="D151" s="76">
        <v>189140</v>
      </c>
      <c r="E151" s="76">
        <v>192110</v>
      </c>
      <c r="F151" s="76">
        <v>195209</v>
      </c>
      <c r="G151" s="76">
        <v>195546</v>
      </c>
      <c r="H151" s="76">
        <v>196917</v>
      </c>
      <c r="I151" s="76">
        <v>200802</v>
      </c>
      <c r="J151" s="76">
        <v>205204</v>
      </c>
      <c r="K151" s="76">
        <v>206305</v>
      </c>
      <c r="L151" s="76">
        <v>204112</v>
      </c>
      <c r="M151" s="76">
        <v>205782</v>
      </c>
      <c r="N151" s="76">
        <v>207992</v>
      </c>
      <c r="O151" s="76">
        <v>210566</v>
      </c>
      <c r="P151" s="76">
        <v>207306</v>
      </c>
      <c r="Q151" s="76">
        <v>204204</v>
      </c>
      <c r="R151" s="76">
        <v>202465</v>
      </c>
      <c r="S151" s="76">
        <v>205843</v>
      </c>
      <c r="T151" s="76">
        <v>213361</v>
      </c>
      <c r="U151" s="76">
        <v>214324</v>
      </c>
      <c r="V151" s="77">
        <v>209489</v>
      </c>
      <c r="W151" s="78">
        <v>212351</v>
      </c>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c r="BQ151" s="39"/>
      <c r="BR151" s="39"/>
      <c r="BS151" s="39"/>
      <c r="BT151" s="39"/>
      <c r="BU151" s="39"/>
      <c r="BV151" s="39"/>
      <c r="BW151" s="39"/>
    </row>
    <row r="152" spans="1:75" x14ac:dyDescent="0.3">
      <c r="A152" s="13" t="s">
        <v>2</v>
      </c>
      <c r="B152" s="40">
        <v>40</v>
      </c>
      <c r="C152" s="76">
        <v>180849</v>
      </c>
      <c r="D152" s="76">
        <v>188779</v>
      </c>
      <c r="E152" s="76">
        <v>190585</v>
      </c>
      <c r="F152" s="76">
        <v>193494</v>
      </c>
      <c r="G152" s="76">
        <v>196538</v>
      </c>
      <c r="H152" s="76">
        <v>196817</v>
      </c>
      <c r="I152" s="76">
        <v>198130</v>
      </c>
      <c r="J152" s="76">
        <v>201956</v>
      </c>
      <c r="K152" s="76">
        <v>206291</v>
      </c>
      <c r="L152" s="76">
        <v>207335</v>
      </c>
      <c r="M152" s="76">
        <v>205082</v>
      </c>
      <c r="N152" s="76">
        <v>206752</v>
      </c>
      <c r="O152" s="76">
        <v>208960</v>
      </c>
      <c r="P152" s="76">
        <v>211531</v>
      </c>
      <c r="Q152" s="76">
        <v>208277</v>
      </c>
      <c r="R152" s="76">
        <v>205178</v>
      </c>
      <c r="S152" s="76">
        <v>203442</v>
      </c>
      <c r="T152" s="76">
        <v>206817</v>
      </c>
      <c r="U152" s="76">
        <v>214328</v>
      </c>
      <c r="V152" s="77">
        <v>215290</v>
      </c>
      <c r="W152" s="78">
        <v>210459</v>
      </c>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c r="BQ152" s="39"/>
      <c r="BR152" s="39"/>
      <c r="BS152" s="39"/>
      <c r="BT152" s="39"/>
      <c r="BU152" s="39"/>
      <c r="BV152" s="39"/>
      <c r="BW152" s="39"/>
    </row>
    <row r="153" spans="1:75" x14ac:dyDescent="0.3">
      <c r="A153" s="13" t="s">
        <v>2</v>
      </c>
      <c r="B153" s="40">
        <v>41</v>
      </c>
      <c r="C153" s="76">
        <v>175260</v>
      </c>
      <c r="D153" s="76">
        <v>182487</v>
      </c>
      <c r="E153" s="76">
        <v>190016</v>
      </c>
      <c r="F153" s="76">
        <v>191769</v>
      </c>
      <c r="G153" s="76">
        <v>194630</v>
      </c>
      <c r="H153" s="76">
        <v>197621</v>
      </c>
      <c r="I153" s="76">
        <v>197848</v>
      </c>
      <c r="J153" s="76">
        <v>199111</v>
      </c>
      <c r="K153" s="76">
        <v>202879</v>
      </c>
      <c r="L153" s="76">
        <v>207160</v>
      </c>
      <c r="M153" s="76">
        <v>208147</v>
      </c>
      <c r="N153" s="76">
        <v>205899</v>
      </c>
      <c r="O153" s="76">
        <v>207567</v>
      </c>
      <c r="P153" s="76">
        <v>209772</v>
      </c>
      <c r="Q153" s="76">
        <v>212343</v>
      </c>
      <c r="R153" s="76">
        <v>209092</v>
      </c>
      <c r="S153" s="76">
        <v>205997</v>
      </c>
      <c r="T153" s="76">
        <v>204265</v>
      </c>
      <c r="U153" s="76">
        <v>207636</v>
      </c>
      <c r="V153" s="77">
        <v>215141</v>
      </c>
      <c r="W153" s="78">
        <v>216102</v>
      </c>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c r="BQ153" s="39"/>
      <c r="BR153" s="39"/>
      <c r="BS153" s="39"/>
      <c r="BT153" s="39"/>
      <c r="BU153" s="39"/>
      <c r="BV153" s="39"/>
      <c r="BW153" s="39"/>
    </row>
    <row r="154" spans="1:75" x14ac:dyDescent="0.3">
      <c r="A154" s="13" t="s">
        <v>2</v>
      </c>
      <c r="B154" s="40">
        <v>42</v>
      </c>
      <c r="C154" s="76">
        <v>166038</v>
      </c>
      <c r="D154" s="76">
        <v>176608</v>
      </c>
      <c r="E154" s="76">
        <v>183492</v>
      </c>
      <c r="F154" s="76">
        <v>190972</v>
      </c>
      <c r="G154" s="76">
        <v>192682</v>
      </c>
      <c r="H154" s="76">
        <v>195499</v>
      </c>
      <c r="I154" s="76">
        <v>198443</v>
      </c>
      <c r="J154" s="76">
        <v>198631</v>
      </c>
      <c r="K154" s="76">
        <v>199844</v>
      </c>
      <c r="L154" s="76">
        <v>203567</v>
      </c>
      <c r="M154" s="76">
        <v>207797</v>
      </c>
      <c r="N154" s="76">
        <v>208783</v>
      </c>
      <c r="O154" s="76">
        <v>206540</v>
      </c>
      <c r="P154" s="76">
        <v>208206</v>
      </c>
      <c r="Q154" s="76">
        <v>210412</v>
      </c>
      <c r="R154" s="76">
        <v>212980</v>
      </c>
      <c r="S154" s="76">
        <v>209733</v>
      </c>
      <c r="T154" s="76">
        <v>206642</v>
      </c>
      <c r="U154" s="76">
        <v>204912</v>
      </c>
      <c r="V154" s="77">
        <v>208281</v>
      </c>
      <c r="W154" s="78">
        <v>215779</v>
      </c>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c r="BQ154" s="39"/>
      <c r="BR154" s="39"/>
      <c r="BS154" s="39"/>
      <c r="BT154" s="39"/>
      <c r="BU154" s="39"/>
      <c r="BV154" s="39"/>
      <c r="BW154" s="39"/>
    </row>
    <row r="155" spans="1:75" x14ac:dyDescent="0.3">
      <c r="A155" s="13" t="s">
        <v>2</v>
      </c>
      <c r="B155" s="40">
        <v>43</v>
      </c>
      <c r="C155" s="76">
        <v>161947</v>
      </c>
      <c r="D155" s="76">
        <v>167169</v>
      </c>
      <c r="E155" s="76">
        <v>177431</v>
      </c>
      <c r="F155" s="76">
        <v>184272</v>
      </c>
      <c r="G155" s="76">
        <v>191709</v>
      </c>
      <c r="H155" s="76">
        <v>193378</v>
      </c>
      <c r="I155" s="76">
        <v>196158</v>
      </c>
      <c r="J155" s="76">
        <v>199059</v>
      </c>
      <c r="K155" s="76">
        <v>199208</v>
      </c>
      <c r="L155" s="76">
        <v>200383</v>
      </c>
      <c r="M155" s="76">
        <v>204060</v>
      </c>
      <c r="N155" s="76">
        <v>208286</v>
      </c>
      <c r="O155" s="76">
        <v>209271</v>
      </c>
      <c r="P155" s="76">
        <v>207033</v>
      </c>
      <c r="Q155" s="76">
        <v>208697</v>
      </c>
      <c r="R155" s="76">
        <v>210902</v>
      </c>
      <c r="S155" s="76">
        <v>213468</v>
      </c>
      <c r="T155" s="76">
        <v>210226</v>
      </c>
      <c r="U155" s="76">
        <v>207139</v>
      </c>
      <c r="V155" s="77">
        <v>205411</v>
      </c>
      <c r="W155" s="78">
        <v>208776</v>
      </c>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c r="BQ155" s="39"/>
      <c r="BR155" s="39"/>
      <c r="BS155" s="39"/>
      <c r="BT155" s="39"/>
      <c r="BU155" s="39"/>
      <c r="BV155" s="39"/>
      <c r="BW155" s="39"/>
    </row>
    <row r="156" spans="1:75" x14ac:dyDescent="0.3">
      <c r="A156" s="13" t="s">
        <v>2</v>
      </c>
      <c r="B156" s="40">
        <v>44</v>
      </c>
      <c r="C156" s="76">
        <v>157655</v>
      </c>
      <c r="D156" s="76">
        <v>162920</v>
      </c>
      <c r="E156" s="76">
        <v>167871</v>
      </c>
      <c r="F156" s="76">
        <v>178085</v>
      </c>
      <c r="G156" s="76">
        <v>184884</v>
      </c>
      <c r="H156" s="76">
        <v>192275</v>
      </c>
      <c r="I156" s="76">
        <v>193910</v>
      </c>
      <c r="J156" s="76">
        <v>196652</v>
      </c>
      <c r="K156" s="76">
        <v>199513</v>
      </c>
      <c r="L156" s="76">
        <v>199631</v>
      </c>
      <c r="M156" s="76">
        <v>200767</v>
      </c>
      <c r="N156" s="76">
        <v>204440</v>
      </c>
      <c r="O156" s="76">
        <v>208661</v>
      </c>
      <c r="P156" s="76">
        <v>209645</v>
      </c>
      <c r="Q156" s="76">
        <v>207412</v>
      </c>
      <c r="R156" s="76">
        <v>209074</v>
      </c>
      <c r="S156" s="76">
        <v>211275</v>
      </c>
      <c r="T156" s="76">
        <v>213837</v>
      </c>
      <c r="U156" s="76">
        <v>210605</v>
      </c>
      <c r="V156" s="77">
        <v>207522</v>
      </c>
      <c r="W156" s="78">
        <v>205797</v>
      </c>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c r="BS156" s="39"/>
      <c r="BT156" s="39"/>
      <c r="BU156" s="39"/>
      <c r="BV156" s="39"/>
      <c r="BW156" s="39"/>
    </row>
    <row r="157" spans="1:75" x14ac:dyDescent="0.3">
      <c r="A157" s="13" t="s">
        <v>2</v>
      </c>
      <c r="B157" s="40">
        <v>45</v>
      </c>
      <c r="C157" s="76">
        <v>156978</v>
      </c>
      <c r="D157" s="76">
        <v>158537</v>
      </c>
      <c r="E157" s="76">
        <v>163545</v>
      </c>
      <c r="F157" s="76">
        <v>168458</v>
      </c>
      <c r="G157" s="76">
        <v>178626</v>
      </c>
      <c r="H157" s="76">
        <v>185384</v>
      </c>
      <c r="I157" s="76">
        <v>192729</v>
      </c>
      <c r="J157" s="76">
        <v>194332</v>
      </c>
      <c r="K157" s="76">
        <v>197034</v>
      </c>
      <c r="L157" s="76">
        <v>199864</v>
      </c>
      <c r="M157" s="76">
        <v>199946</v>
      </c>
      <c r="N157" s="76">
        <v>201082</v>
      </c>
      <c r="O157" s="76">
        <v>204750</v>
      </c>
      <c r="P157" s="76">
        <v>208964</v>
      </c>
      <c r="Q157" s="76">
        <v>209948</v>
      </c>
      <c r="R157" s="76">
        <v>207719</v>
      </c>
      <c r="S157" s="76">
        <v>209380</v>
      </c>
      <c r="T157" s="76">
        <v>211578</v>
      </c>
      <c r="U157" s="76">
        <v>214135</v>
      </c>
      <c r="V157" s="77">
        <v>210911</v>
      </c>
      <c r="W157" s="78">
        <v>207835</v>
      </c>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c r="BQ157" s="39"/>
      <c r="BR157" s="39"/>
      <c r="BS157" s="39"/>
      <c r="BT157" s="39"/>
      <c r="BU157" s="39"/>
      <c r="BV157" s="39"/>
      <c r="BW157" s="39"/>
    </row>
    <row r="158" spans="1:75" x14ac:dyDescent="0.3">
      <c r="A158" s="13" t="s">
        <v>2</v>
      </c>
      <c r="B158" s="40">
        <v>46</v>
      </c>
      <c r="C158" s="76">
        <v>158603</v>
      </c>
      <c r="D158" s="76">
        <v>157747</v>
      </c>
      <c r="E158" s="76">
        <v>159082</v>
      </c>
      <c r="F158" s="76">
        <v>164054</v>
      </c>
      <c r="G158" s="76">
        <v>168935</v>
      </c>
      <c r="H158" s="76">
        <v>179057</v>
      </c>
      <c r="I158" s="76">
        <v>185776</v>
      </c>
      <c r="J158" s="76">
        <v>193079</v>
      </c>
      <c r="K158" s="76">
        <v>194652</v>
      </c>
      <c r="L158" s="76">
        <v>197320</v>
      </c>
      <c r="M158" s="76">
        <v>200115</v>
      </c>
      <c r="N158" s="76">
        <v>200199</v>
      </c>
      <c r="O158" s="76">
        <v>201333</v>
      </c>
      <c r="P158" s="76">
        <v>204997</v>
      </c>
      <c r="Q158" s="76">
        <v>209208</v>
      </c>
      <c r="R158" s="76">
        <v>210190</v>
      </c>
      <c r="S158" s="76">
        <v>207967</v>
      </c>
      <c r="T158" s="76">
        <v>209625</v>
      </c>
      <c r="U158" s="76">
        <v>211822</v>
      </c>
      <c r="V158" s="77">
        <v>214375</v>
      </c>
      <c r="W158" s="78">
        <v>211158</v>
      </c>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c r="BQ158" s="39"/>
      <c r="BR158" s="39"/>
      <c r="BS158" s="39"/>
      <c r="BT158" s="39"/>
      <c r="BU158" s="39"/>
      <c r="BV158" s="39"/>
      <c r="BW158" s="39"/>
    </row>
    <row r="159" spans="1:75" x14ac:dyDescent="0.3">
      <c r="A159" s="13" t="s">
        <v>2</v>
      </c>
      <c r="B159" s="40">
        <v>47</v>
      </c>
      <c r="C159" s="76">
        <v>159708</v>
      </c>
      <c r="D159" s="76">
        <v>159225</v>
      </c>
      <c r="E159" s="76">
        <v>158177</v>
      </c>
      <c r="F159" s="76">
        <v>159486</v>
      </c>
      <c r="G159" s="76">
        <v>164430</v>
      </c>
      <c r="H159" s="76">
        <v>169278</v>
      </c>
      <c r="I159" s="76">
        <v>179360</v>
      </c>
      <c r="J159" s="76">
        <v>186042</v>
      </c>
      <c r="K159" s="76">
        <v>193307</v>
      </c>
      <c r="L159" s="76">
        <v>194854</v>
      </c>
      <c r="M159" s="76">
        <v>197492</v>
      </c>
      <c r="N159" s="76">
        <v>200280</v>
      </c>
      <c r="O159" s="76">
        <v>200368</v>
      </c>
      <c r="P159" s="76">
        <v>201500</v>
      </c>
      <c r="Q159" s="76">
        <v>205157</v>
      </c>
      <c r="R159" s="76">
        <v>209365</v>
      </c>
      <c r="S159" s="76">
        <v>210343</v>
      </c>
      <c r="T159" s="76">
        <v>208126</v>
      </c>
      <c r="U159" s="76">
        <v>209781</v>
      </c>
      <c r="V159" s="77">
        <v>211975</v>
      </c>
      <c r="W159" s="78">
        <v>214527</v>
      </c>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c r="BR159" s="39"/>
      <c r="BS159" s="39"/>
      <c r="BT159" s="39"/>
      <c r="BU159" s="39"/>
      <c r="BV159" s="39"/>
      <c r="BW159" s="39"/>
    </row>
    <row r="160" spans="1:75" x14ac:dyDescent="0.3">
      <c r="A160" s="13" t="s">
        <v>2</v>
      </c>
      <c r="B160" s="40">
        <v>48</v>
      </c>
      <c r="C160" s="76">
        <v>162161</v>
      </c>
      <c r="D160" s="76">
        <v>160211</v>
      </c>
      <c r="E160" s="76">
        <v>159550</v>
      </c>
      <c r="F160" s="76">
        <v>158485</v>
      </c>
      <c r="G160" s="76">
        <v>159773</v>
      </c>
      <c r="H160" s="76">
        <v>164685</v>
      </c>
      <c r="I160" s="76">
        <v>169501</v>
      </c>
      <c r="J160" s="76">
        <v>179542</v>
      </c>
      <c r="K160" s="76">
        <v>186188</v>
      </c>
      <c r="L160" s="76">
        <v>193417</v>
      </c>
      <c r="M160" s="76">
        <v>194937</v>
      </c>
      <c r="N160" s="76">
        <v>197570</v>
      </c>
      <c r="O160" s="76">
        <v>200352</v>
      </c>
      <c r="P160" s="76">
        <v>200442</v>
      </c>
      <c r="Q160" s="76">
        <v>201574</v>
      </c>
      <c r="R160" s="76">
        <v>205223</v>
      </c>
      <c r="S160" s="76">
        <v>209425</v>
      </c>
      <c r="T160" s="76">
        <v>210403</v>
      </c>
      <c r="U160" s="76">
        <v>208190</v>
      </c>
      <c r="V160" s="77">
        <v>209844</v>
      </c>
      <c r="W160" s="78">
        <v>212034</v>
      </c>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c r="BQ160" s="39"/>
      <c r="BR160" s="39"/>
      <c r="BS160" s="39"/>
      <c r="BT160" s="39"/>
      <c r="BU160" s="39"/>
      <c r="BV160" s="39"/>
      <c r="BW160" s="39"/>
    </row>
    <row r="161" spans="1:75" x14ac:dyDescent="0.3">
      <c r="A161" s="13" t="s">
        <v>2</v>
      </c>
      <c r="B161" s="40">
        <v>49</v>
      </c>
      <c r="C161" s="76">
        <v>165601</v>
      </c>
      <c r="D161" s="76">
        <v>162541</v>
      </c>
      <c r="E161" s="76">
        <v>160436</v>
      </c>
      <c r="F161" s="76">
        <v>159760</v>
      </c>
      <c r="G161" s="76">
        <v>158681</v>
      </c>
      <c r="H161" s="76">
        <v>159944</v>
      </c>
      <c r="I161" s="76">
        <v>164826</v>
      </c>
      <c r="J161" s="76">
        <v>169613</v>
      </c>
      <c r="K161" s="76">
        <v>179609</v>
      </c>
      <c r="L161" s="76">
        <v>186219</v>
      </c>
      <c r="M161" s="76">
        <v>193412</v>
      </c>
      <c r="N161" s="76">
        <v>194930</v>
      </c>
      <c r="O161" s="76">
        <v>197557</v>
      </c>
      <c r="P161" s="76">
        <v>200337</v>
      </c>
      <c r="Q161" s="76">
        <v>200427</v>
      </c>
      <c r="R161" s="76">
        <v>201558</v>
      </c>
      <c r="S161" s="76">
        <v>205201</v>
      </c>
      <c r="T161" s="76">
        <v>209393</v>
      </c>
      <c r="U161" s="76">
        <v>210371</v>
      </c>
      <c r="V161" s="77">
        <v>208165</v>
      </c>
      <c r="W161" s="78">
        <v>209813</v>
      </c>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c r="BR161" s="39"/>
      <c r="BS161" s="39"/>
      <c r="BT161" s="39"/>
      <c r="BU161" s="39"/>
      <c r="BV161" s="39"/>
      <c r="BW161" s="39"/>
    </row>
    <row r="162" spans="1:75" x14ac:dyDescent="0.3">
      <c r="A162" s="13" t="s">
        <v>2</v>
      </c>
      <c r="B162" s="40">
        <v>50</v>
      </c>
      <c r="C162" s="76">
        <v>170796</v>
      </c>
      <c r="D162" s="76">
        <v>165868</v>
      </c>
      <c r="E162" s="76">
        <v>162670</v>
      </c>
      <c r="F162" s="76">
        <v>160554</v>
      </c>
      <c r="G162" s="76">
        <v>159869</v>
      </c>
      <c r="H162" s="76">
        <v>158774</v>
      </c>
      <c r="I162" s="76">
        <v>160018</v>
      </c>
      <c r="J162" s="76">
        <v>164872</v>
      </c>
      <c r="K162" s="76">
        <v>169628</v>
      </c>
      <c r="L162" s="76">
        <v>179583</v>
      </c>
      <c r="M162" s="76">
        <v>186157</v>
      </c>
      <c r="N162" s="76">
        <v>193334</v>
      </c>
      <c r="O162" s="76">
        <v>194850</v>
      </c>
      <c r="P162" s="76">
        <v>197471</v>
      </c>
      <c r="Q162" s="76">
        <v>200248</v>
      </c>
      <c r="R162" s="76">
        <v>200338</v>
      </c>
      <c r="S162" s="76">
        <v>201466</v>
      </c>
      <c r="T162" s="76">
        <v>205102</v>
      </c>
      <c r="U162" s="76">
        <v>209286</v>
      </c>
      <c r="V162" s="77">
        <v>210262</v>
      </c>
      <c r="W162" s="78">
        <v>208064</v>
      </c>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c r="BR162" s="39"/>
      <c r="BS162" s="39"/>
      <c r="BT162" s="39"/>
      <c r="BU162" s="39"/>
      <c r="BV162" s="39"/>
      <c r="BW162" s="39"/>
    </row>
    <row r="163" spans="1:75" x14ac:dyDescent="0.3">
      <c r="A163" s="13" t="s">
        <v>2</v>
      </c>
      <c r="B163" s="40">
        <v>51</v>
      </c>
      <c r="C163" s="76">
        <v>171857</v>
      </c>
      <c r="D163" s="76">
        <v>171003</v>
      </c>
      <c r="E163" s="76">
        <v>165952</v>
      </c>
      <c r="F163" s="76">
        <v>162748</v>
      </c>
      <c r="G163" s="76">
        <v>160624</v>
      </c>
      <c r="H163" s="76">
        <v>159926</v>
      </c>
      <c r="I163" s="76">
        <v>158817</v>
      </c>
      <c r="J163" s="76">
        <v>160043</v>
      </c>
      <c r="K163" s="76">
        <v>164868</v>
      </c>
      <c r="L163" s="76">
        <v>169595</v>
      </c>
      <c r="M163" s="76">
        <v>179507</v>
      </c>
      <c r="N163" s="76">
        <v>186066</v>
      </c>
      <c r="O163" s="76">
        <v>193227</v>
      </c>
      <c r="P163" s="76">
        <v>194741</v>
      </c>
      <c r="Q163" s="76">
        <v>197356</v>
      </c>
      <c r="R163" s="76">
        <v>200130</v>
      </c>
      <c r="S163" s="76">
        <v>200220</v>
      </c>
      <c r="T163" s="76">
        <v>201345</v>
      </c>
      <c r="U163" s="76">
        <v>204974</v>
      </c>
      <c r="V163" s="77">
        <v>209148</v>
      </c>
      <c r="W163" s="78">
        <v>210123</v>
      </c>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c r="BQ163" s="39"/>
      <c r="BR163" s="39"/>
      <c r="BS163" s="39"/>
      <c r="BT163" s="39"/>
      <c r="BU163" s="39"/>
      <c r="BV163" s="39"/>
      <c r="BW163" s="39"/>
    </row>
    <row r="164" spans="1:75" x14ac:dyDescent="0.3">
      <c r="A164" s="13" t="s">
        <v>2</v>
      </c>
      <c r="B164" s="40">
        <v>52</v>
      </c>
      <c r="C164" s="76">
        <v>161018</v>
      </c>
      <c r="D164" s="76">
        <v>171989</v>
      </c>
      <c r="E164" s="76">
        <v>171007</v>
      </c>
      <c r="F164" s="76">
        <v>165959</v>
      </c>
      <c r="G164" s="76">
        <v>162752</v>
      </c>
      <c r="H164" s="76">
        <v>160620</v>
      </c>
      <c r="I164" s="76">
        <v>159911</v>
      </c>
      <c r="J164" s="76">
        <v>158789</v>
      </c>
      <c r="K164" s="76">
        <v>159996</v>
      </c>
      <c r="L164" s="76">
        <v>164794</v>
      </c>
      <c r="M164" s="76">
        <v>169488</v>
      </c>
      <c r="N164" s="76">
        <v>179375</v>
      </c>
      <c r="O164" s="76">
        <v>185918</v>
      </c>
      <c r="P164" s="76">
        <v>193061</v>
      </c>
      <c r="Q164" s="76">
        <v>194573</v>
      </c>
      <c r="R164" s="76">
        <v>197185</v>
      </c>
      <c r="S164" s="76">
        <v>199951</v>
      </c>
      <c r="T164" s="76">
        <v>200043</v>
      </c>
      <c r="U164" s="76">
        <v>201167</v>
      </c>
      <c r="V164" s="77">
        <v>204786</v>
      </c>
      <c r="W164" s="78">
        <v>208953</v>
      </c>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c r="BQ164" s="39"/>
      <c r="BR164" s="39"/>
      <c r="BS164" s="39"/>
      <c r="BT164" s="39"/>
      <c r="BU164" s="39"/>
      <c r="BV164" s="39"/>
      <c r="BW164" s="39"/>
    </row>
    <row r="165" spans="1:75" x14ac:dyDescent="0.3">
      <c r="A165" s="13" t="s">
        <v>2</v>
      </c>
      <c r="B165" s="40">
        <v>53</v>
      </c>
      <c r="C165" s="76">
        <v>158221</v>
      </c>
      <c r="D165" s="76">
        <v>161123</v>
      </c>
      <c r="E165" s="76">
        <v>171927</v>
      </c>
      <c r="F165" s="76">
        <v>170937</v>
      </c>
      <c r="G165" s="76">
        <v>165896</v>
      </c>
      <c r="H165" s="76">
        <v>162683</v>
      </c>
      <c r="I165" s="76">
        <v>160545</v>
      </c>
      <c r="J165" s="76">
        <v>159823</v>
      </c>
      <c r="K165" s="76">
        <v>158690</v>
      </c>
      <c r="L165" s="76">
        <v>159878</v>
      </c>
      <c r="M165" s="76">
        <v>164644</v>
      </c>
      <c r="N165" s="76">
        <v>169325</v>
      </c>
      <c r="O165" s="76">
        <v>179185</v>
      </c>
      <c r="P165" s="76">
        <v>185708</v>
      </c>
      <c r="Q165" s="76">
        <v>192833</v>
      </c>
      <c r="R165" s="76">
        <v>194340</v>
      </c>
      <c r="S165" s="76">
        <v>196946</v>
      </c>
      <c r="T165" s="76">
        <v>199708</v>
      </c>
      <c r="U165" s="76">
        <v>199799</v>
      </c>
      <c r="V165" s="77">
        <v>200922</v>
      </c>
      <c r="W165" s="78">
        <v>204532</v>
      </c>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c r="BQ165" s="39"/>
      <c r="BR165" s="39"/>
      <c r="BS165" s="39"/>
      <c r="BT165" s="39"/>
      <c r="BU165" s="39"/>
      <c r="BV165" s="39"/>
      <c r="BW165" s="39"/>
    </row>
    <row r="166" spans="1:75" x14ac:dyDescent="0.3">
      <c r="A166" s="13" t="s">
        <v>2</v>
      </c>
      <c r="B166" s="40">
        <v>54</v>
      </c>
      <c r="C166" s="76">
        <v>151978</v>
      </c>
      <c r="D166" s="76">
        <v>158356</v>
      </c>
      <c r="E166" s="76">
        <v>161105</v>
      </c>
      <c r="F166" s="76">
        <v>171855</v>
      </c>
      <c r="G166" s="76">
        <v>170859</v>
      </c>
      <c r="H166" s="76">
        <v>165822</v>
      </c>
      <c r="I166" s="76">
        <v>162604</v>
      </c>
      <c r="J166" s="76">
        <v>160457</v>
      </c>
      <c r="K166" s="76">
        <v>159721</v>
      </c>
      <c r="L166" s="76">
        <v>158574</v>
      </c>
      <c r="M166" s="76">
        <v>159740</v>
      </c>
      <c r="N166" s="76">
        <v>164492</v>
      </c>
      <c r="O166" s="76">
        <v>169159</v>
      </c>
      <c r="P166" s="76">
        <v>178988</v>
      </c>
      <c r="Q166" s="76">
        <v>185491</v>
      </c>
      <c r="R166" s="76">
        <v>192597</v>
      </c>
      <c r="S166" s="76">
        <v>194101</v>
      </c>
      <c r="T166" s="76">
        <v>196698</v>
      </c>
      <c r="U166" s="76">
        <v>199453</v>
      </c>
      <c r="V166" s="77">
        <v>199546</v>
      </c>
      <c r="W166" s="78">
        <v>200667</v>
      </c>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c r="BQ166" s="39"/>
      <c r="BR166" s="39"/>
      <c r="BS166" s="39"/>
      <c r="BT166" s="39"/>
      <c r="BU166" s="39"/>
      <c r="BV166" s="39"/>
      <c r="BW166" s="39"/>
    </row>
    <row r="167" spans="1:75" x14ac:dyDescent="0.3">
      <c r="A167" s="13" t="s">
        <v>2</v>
      </c>
      <c r="B167" s="40">
        <v>55</v>
      </c>
      <c r="C167" s="76">
        <v>148860</v>
      </c>
      <c r="D167" s="76">
        <v>152212</v>
      </c>
      <c r="E167" s="76">
        <v>158400</v>
      </c>
      <c r="F167" s="76">
        <v>161119</v>
      </c>
      <c r="G167" s="76">
        <v>171816</v>
      </c>
      <c r="H167" s="76">
        <v>170807</v>
      </c>
      <c r="I167" s="76">
        <v>165770</v>
      </c>
      <c r="J167" s="76">
        <v>162546</v>
      </c>
      <c r="K167" s="76">
        <v>160384</v>
      </c>
      <c r="L167" s="76">
        <v>159634</v>
      </c>
      <c r="M167" s="76">
        <v>158467</v>
      </c>
      <c r="N167" s="76">
        <v>159632</v>
      </c>
      <c r="O167" s="76">
        <v>164369</v>
      </c>
      <c r="P167" s="76">
        <v>169021</v>
      </c>
      <c r="Q167" s="76">
        <v>178817</v>
      </c>
      <c r="R167" s="76">
        <v>185299</v>
      </c>
      <c r="S167" s="76">
        <v>192382</v>
      </c>
      <c r="T167" s="76">
        <v>193885</v>
      </c>
      <c r="U167" s="76">
        <v>196475</v>
      </c>
      <c r="V167" s="77">
        <v>199222</v>
      </c>
      <c r="W167" s="78">
        <v>199315</v>
      </c>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row>
    <row r="168" spans="1:75" x14ac:dyDescent="0.3">
      <c r="A168" s="13" t="s">
        <v>2</v>
      </c>
      <c r="B168" s="40">
        <v>56</v>
      </c>
      <c r="C168" s="76">
        <v>148153</v>
      </c>
      <c r="D168" s="76">
        <v>149168</v>
      </c>
      <c r="E168" s="76">
        <v>152314</v>
      </c>
      <c r="F168" s="76">
        <v>158457</v>
      </c>
      <c r="G168" s="76">
        <v>161149</v>
      </c>
      <c r="H168" s="76">
        <v>171781</v>
      </c>
      <c r="I168" s="76">
        <v>170757</v>
      </c>
      <c r="J168" s="76">
        <v>165718</v>
      </c>
      <c r="K168" s="76">
        <v>162481</v>
      </c>
      <c r="L168" s="76">
        <v>160307</v>
      </c>
      <c r="M168" s="76">
        <v>159535</v>
      </c>
      <c r="N168" s="76">
        <v>158376</v>
      </c>
      <c r="O168" s="76">
        <v>159536</v>
      </c>
      <c r="P168" s="76">
        <v>164260</v>
      </c>
      <c r="Q168" s="76">
        <v>168894</v>
      </c>
      <c r="R168" s="76">
        <v>178653</v>
      </c>
      <c r="S168" s="76">
        <v>185114</v>
      </c>
      <c r="T168" s="76">
        <v>192174</v>
      </c>
      <c r="U168" s="76">
        <v>193671</v>
      </c>
      <c r="V168" s="77">
        <v>196253</v>
      </c>
      <c r="W168" s="78">
        <v>198991</v>
      </c>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c r="BR168" s="39"/>
      <c r="BS168" s="39"/>
      <c r="BT168" s="39"/>
      <c r="BU168" s="39"/>
      <c r="BV168" s="39"/>
      <c r="BW168" s="39"/>
    </row>
    <row r="169" spans="1:75" x14ac:dyDescent="0.3">
      <c r="A169" s="13" t="s">
        <v>2</v>
      </c>
      <c r="B169" s="40">
        <v>57</v>
      </c>
      <c r="C169" s="76">
        <v>149624</v>
      </c>
      <c r="D169" s="76">
        <v>148404</v>
      </c>
      <c r="E169" s="76">
        <v>149222</v>
      </c>
      <c r="F169" s="76">
        <v>152332</v>
      </c>
      <c r="G169" s="76">
        <v>158435</v>
      </c>
      <c r="H169" s="76">
        <v>161092</v>
      </c>
      <c r="I169" s="76">
        <v>171656</v>
      </c>
      <c r="J169" s="76">
        <v>170615</v>
      </c>
      <c r="K169" s="76">
        <v>165573</v>
      </c>
      <c r="L169" s="76">
        <v>162331</v>
      </c>
      <c r="M169" s="76">
        <v>160142</v>
      </c>
      <c r="N169" s="76">
        <v>159374</v>
      </c>
      <c r="O169" s="76">
        <v>158224</v>
      </c>
      <c r="P169" s="76">
        <v>159380</v>
      </c>
      <c r="Q169" s="76">
        <v>164089</v>
      </c>
      <c r="R169" s="76">
        <v>168705</v>
      </c>
      <c r="S169" s="76">
        <v>178424</v>
      </c>
      <c r="T169" s="76">
        <v>184859</v>
      </c>
      <c r="U169" s="76">
        <v>191893</v>
      </c>
      <c r="V169" s="77">
        <v>193386</v>
      </c>
      <c r="W169" s="78">
        <v>195961</v>
      </c>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c r="BR169" s="39"/>
      <c r="BS169" s="39"/>
      <c r="BT169" s="39"/>
      <c r="BU169" s="39"/>
      <c r="BV169" s="39"/>
      <c r="BW169" s="39"/>
    </row>
    <row r="170" spans="1:75" x14ac:dyDescent="0.3">
      <c r="A170" s="13" t="s">
        <v>2</v>
      </c>
      <c r="B170" s="40">
        <v>58</v>
      </c>
      <c r="C170" s="76">
        <v>153294</v>
      </c>
      <c r="D170" s="76">
        <v>149809</v>
      </c>
      <c r="E170" s="76">
        <v>148402</v>
      </c>
      <c r="F170" s="76">
        <v>149199</v>
      </c>
      <c r="G170" s="76">
        <v>152279</v>
      </c>
      <c r="H170" s="76">
        <v>158332</v>
      </c>
      <c r="I170" s="76">
        <v>160953</v>
      </c>
      <c r="J170" s="76">
        <v>171446</v>
      </c>
      <c r="K170" s="76">
        <v>170387</v>
      </c>
      <c r="L170" s="76">
        <v>165349</v>
      </c>
      <c r="M170" s="76">
        <v>162097</v>
      </c>
      <c r="N170" s="76">
        <v>159920</v>
      </c>
      <c r="O170" s="76">
        <v>159161</v>
      </c>
      <c r="P170" s="76">
        <v>158018</v>
      </c>
      <c r="Q170" s="76">
        <v>159173</v>
      </c>
      <c r="R170" s="76">
        <v>163860</v>
      </c>
      <c r="S170" s="76">
        <v>168458</v>
      </c>
      <c r="T170" s="76">
        <v>178134</v>
      </c>
      <c r="U170" s="76">
        <v>184541</v>
      </c>
      <c r="V170" s="77">
        <v>191544</v>
      </c>
      <c r="W170" s="78">
        <v>193036</v>
      </c>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c r="BR170" s="39"/>
      <c r="BS170" s="39"/>
      <c r="BT170" s="39"/>
      <c r="BU170" s="39"/>
      <c r="BV170" s="39"/>
      <c r="BW170" s="39"/>
    </row>
    <row r="171" spans="1:75" x14ac:dyDescent="0.3">
      <c r="A171" s="13" t="s">
        <v>2</v>
      </c>
      <c r="B171" s="40">
        <v>59</v>
      </c>
      <c r="C171" s="76">
        <v>154572</v>
      </c>
      <c r="D171" s="76">
        <v>153550</v>
      </c>
      <c r="E171" s="76">
        <v>149861</v>
      </c>
      <c r="F171" s="76">
        <v>148439</v>
      </c>
      <c r="G171" s="76">
        <v>149214</v>
      </c>
      <c r="H171" s="76">
        <v>152254</v>
      </c>
      <c r="I171" s="76">
        <v>158251</v>
      </c>
      <c r="J171" s="76">
        <v>160833</v>
      </c>
      <c r="K171" s="76">
        <v>171246</v>
      </c>
      <c r="L171" s="76">
        <v>170167</v>
      </c>
      <c r="M171" s="76">
        <v>165123</v>
      </c>
      <c r="N171" s="76">
        <v>161894</v>
      </c>
      <c r="O171" s="76">
        <v>159730</v>
      </c>
      <c r="P171" s="76">
        <v>158978</v>
      </c>
      <c r="Q171" s="76">
        <v>157844</v>
      </c>
      <c r="R171" s="76">
        <v>158996</v>
      </c>
      <c r="S171" s="76">
        <v>163662</v>
      </c>
      <c r="T171" s="76">
        <v>168240</v>
      </c>
      <c r="U171" s="76">
        <v>177870</v>
      </c>
      <c r="V171" s="77">
        <v>184249</v>
      </c>
      <c r="W171" s="78">
        <v>191221</v>
      </c>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c r="BR171" s="39"/>
      <c r="BS171" s="39"/>
      <c r="BT171" s="39"/>
      <c r="BU171" s="39"/>
      <c r="BV171" s="39"/>
      <c r="BW171" s="39"/>
    </row>
    <row r="172" spans="1:75" x14ac:dyDescent="0.3">
      <c r="A172" s="13" t="s">
        <v>2</v>
      </c>
      <c r="B172" s="40">
        <v>60</v>
      </c>
      <c r="C172" s="76">
        <v>152985</v>
      </c>
      <c r="D172" s="76">
        <v>154933</v>
      </c>
      <c r="E172" s="76">
        <v>153651</v>
      </c>
      <c r="F172" s="76">
        <v>149961</v>
      </c>
      <c r="G172" s="76">
        <v>148524</v>
      </c>
      <c r="H172" s="76">
        <v>149265</v>
      </c>
      <c r="I172" s="76">
        <v>152259</v>
      </c>
      <c r="J172" s="76">
        <v>158196</v>
      </c>
      <c r="K172" s="76">
        <v>160728</v>
      </c>
      <c r="L172" s="76">
        <v>171055</v>
      </c>
      <c r="M172" s="76">
        <v>169949</v>
      </c>
      <c r="N172" s="76">
        <v>164934</v>
      </c>
      <c r="O172" s="76">
        <v>161725</v>
      </c>
      <c r="P172" s="76">
        <v>159581</v>
      </c>
      <c r="Q172" s="76">
        <v>158834</v>
      </c>
      <c r="R172" s="76">
        <v>157708</v>
      </c>
      <c r="S172" s="76">
        <v>158857</v>
      </c>
      <c r="T172" s="76">
        <v>163501</v>
      </c>
      <c r="U172" s="76">
        <v>168056</v>
      </c>
      <c r="V172" s="77">
        <v>177638</v>
      </c>
      <c r="W172" s="78">
        <v>183984</v>
      </c>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c r="BR172" s="39"/>
      <c r="BS172" s="39"/>
      <c r="BT172" s="39"/>
      <c r="BU172" s="39"/>
      <c r="BV172" s="39"/>
      <c r="BW172" s="39"/>
    </row>
    <row r="173" spans="1:75" x14ac:dyDescent="0.3">
      <c r="A173" s="13" t="s">
        <v>2</v>
      </c>
      <c r="B173" s="40">
        <v>61</v>
      </c>
      <c r="C173" s="76">
        <v>150571</v>
      </c>
      <c r="D173" s="76">
        <v>153438</v>
      </c>
      <c r="E173" s="76">
        <v>155080</v>
      </c>
      <c r="F173" s="76">
        <v>153777</v>
      </c>
      <c r="G173" s="76">
        <v>150089</v>
      </c>
      <c r="H173" s="76">
        <v>148627</v>
      </c>
      <c r="I173" s="76">
        <v>149329</v>
      </c>
      <c r="J173" s="76">
        <v>152273</v>
      </c>
      <c r="K173" s="76">
        <v>158138</v>
      </c>
      <c r="L173" s="76">
        <v>160623</v>
      </c>
      <c r="M173" s="76">
        <v>170850</v>
      </c>
      <c r="N173" s="76">
        <v>169755</v>
      </c>
      <c r="O173" s="76">
        <v>164773</v>
      </c>
      <c r="P173" s="76">
        <v>161586</v>
      </c>
      <c r="Q173" s="76">
        <v>159459</v>
      </c>
      <c r="R173" s="76">
        <v>158720</v>
      </c>
      <c r="S173" s="76">
        <v>157604</v>
      </c>
      <c r="T173" s="76">
        <v>158746</v>
      </c>
      <c r="U173" s="76">
        <v>163368</v>
      </c>
      <c r="V173" s="77">
        <v>167900</v>
      </c>
      <c r="W173" s="78">
        <v>177431</v>
      </c>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c r="BR173" s="39"/>
      <c r="BS173" s="39"/>
      <c r="BT173" s="39"/>
      <c r="BU173" s="39"/>
      <c r="BV173" s="39"/>
      <c r="BW173" s="39"/>
    </row>
    <row r="174" spans="1:75" x14ac:dyDescent="0.3">
      <c r="A174" s="13" t="s">
        <v>2</v>
      </c>
      <c r="B174" s="40">
        <v>62</v>
      </c>
      <c r="C174" s="76">
        <v>144192</v>
      </c>
      <c r="D174" s="76">
        <v>151100</v>
      </c>
      <c r="E174" s="76">
        <v>153628</v>
      </c>
      <c r="F174" s="76">
        <v>155227</v>
      </c>
      <c r="G174" s="76">
        <v>153909</v>
      </c>
      <c r="H174" s="76">
        <v>150210</v>
      </c>
      <c r="I174" s="76">
        <v>148722</v>
      </c>
      <c r="J174" s="76">
        <v>149383</v>
      </c>
      <c r="K174" s="76">
        <v>152269</v>
      </c>
      <c r="L174" s="76">
        <v>158062</v>
      </c>
      <c r="M174" s="76">
        <v>160490</v>
      </c>
      <c r="N174" s="76">
        <v>170656</v>
      </c>
      <c r="O174" s="76">
        <v>169573</v>
      </c>
      <c r="P174" s="76">
        <v>164624</v>
      </c>
      <c r="Q174" s="76">
        <v>161463</v>
      </c>
      <c r="R174" s="76">
        <v>159352</v>
      </c>
      <c r="S174" s="76">
        <v>158621</v>
      </c>
      <c r="T174" s="76">
        <v>157515</v>
      </c>
      <c r="U174" s="76">
        <v>158653</v>
      </c>
      <c r="V174" s="77">
        <v>163251</v>
      </c>
      <c r="W174" s="78">
        <v>167760</v>
      </c>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c r="BR174" s="39"/>
      <c r="BS174" s="39"/>
      <c r="BT174" s="39"/>
      <c r="BU174" s="39"/>
      <c r="BV174" s="39"/>
      <c r="BW174" s="39"/>
    </row>
    <row r="175" spans="1:75" x14ac:dyDescent="0.3">
      <c r="A175" s="13" t="s">
        <v>2</v>
      </c>
      <c r="B175" s="40">
        <v>63</v>
      </c>
      <c r="C175" s="76">
        <v>141104</v>
      </c>
      <c r="D175" s="76">
        <v>144741</v>
      </c>
      <c r="E175" s="76">
        <v>151261</v>
      </c>
      <c r="F175" s="76">
        <v>153735</v>
      </c>
      <c r="G175" s="76">
        <v>155297</v>
      </c>
      <c r="H175" s="76">
        <v>153953</v>
      </c>
      <c r="I175" s="76">
        <v>150245</v>
      </c>
      <c r="J175" s="76">
        <v>148730</v>
      </c>
      <c r="K175" s="76">
        <v>149346</v>
      </c>
      <c r="L175" s="76">
        <v>152174</v>
      </c>
      <c r="M175" s="76">
        <v>157880</v>
      </c>
      <c r="N175" s="76">
        <v>160297</v>
      </c>
      <c r="O175" s="76">
        <v>170397</v>
      </c>
      <c r="P175" s="76">
        <v>169327</v>
      </c>
      <c r="Q175" s="76">
        <v>164417</v>
      </c>
      <c r="R175" s="76">
        <v>161283</v>
      </c>
      <c r="S175" s="76">
        <v>159188</v>
      </c>
      <c r="T175" s="76">
        <v>158466</v>
      </c>
      <c r="U175" s="76">
        <v>157371</v>
      </c>
      <c r="V175" s="77">
        <v>158505</v>
      </c>
      <c r="W175" s="78">
        <v>163075</v>
      </c>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c r="BR175" s="39"/>
      <c r="BS175" s="39"/>
      <c r="BT175" s="39"/>
      <c r="BU175" s="39"/>
      <c r="BV175" s="39"/>
      <c r="BW175" s="39"/>
    </row>
    <row r="176" spans="1:75" x14ac:dyDescent="0.3">
      <c r="A176" s="13" t="s">
        <v>2</v>
      </c>
      <c r="B176" s="40">
        <v>64</v>
      </c>
      <c r="C176" s="76">
        <v>136641</v>
      </c>
      <c r="D176" s="76">
        <v>141579</v>
      </c>
      <c r="E176" s="76">
        <v>144847</v>
      </c>
      <c r="F176" s="76">
        <v>151282</v>
      </c>
      <c r="G176" s="76">
        <v>153712</v>
      </c>
      <c r="H176" s="76">
        <v>155225</v>
      </c>
      <c r="I176" s="76">
        <v>153858</v>
      </c>
      <c r="J176" s="76">
        <v>150141</v>
      </c>
      <c r="K176" s="76">
        <v>148597</v>
      </c>
      <c r="L176" s="76">
        <v>149169</v>
      </c>
      <c r="M176" s="76">
        <v>151932</v>
      </c>
      <c r="N176" s="76">
        <v>157598</v>
      </c>
      <c r="O176" s="76">
        <v>160002</v>
      </c>
      <c r="P176" s="76">
        <v>170031</v>
      </c>
      <c r="Q176" s="76">
        <v>168974</v>
      </c>
      <c r="R176" s="76">
        <v>164107</v>
      </c>
      <c r="S176" s="76">
        <v>161000</v>
      </c>
      <c r="T176" s="76">
        <v>158925</v>
      </c>
      <c r="U176" s="76">
        <v>158212</v>
      </c>
      <c r="V176" s="77">
        <v>157128</v>
      </c>
      <c r="W176" s="78">
        <v>158258</v>
      </c>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row>
    <row r="177" spans="1:75" x14ac:dyDescent="0.3">
      <c r="A177" s="13" t="s">
        <v>2</v>
      </c>
      <c r="B177" s="40">
        <v>65</v>
      </c>
      <c r="C177" s="76">
        <v>132860</v>
      </c>
      <c r="D177" s="76">
        <v>136968</v>
      </c>
      <c r="E177" s="76">
        <v>141547</v>
      </c>
      <c r="F177" s="76">
        <v>144758</v>
      </c>
      <c r="G177" s="76">
        <v>151119</v>
      </c>
      <c r="H177" s="76">
        <v>153495</v>
      </c>
      <c r="I177" s="76">
        <v>154964</v>
      </c>
      <c r="J177" s="76">
        <v>153575</v>
      </c>
      <c r="K177" s="76">
        <v>149852</v>
      </c>
      <c r="L177" s="76">
        <v>148289</v>
      </c>
      <c r="M177" s="76">
        <v>148814</v>
      </c>
      <c r="N177" s="76">
        <v>151562</v>
      </c>
      <c r="O177" s="76">
        <v>157187</v>
      </c>
      <c r="P177" s="76">
        <v>159577</v>
      </c>
      <c r="Q177" s="76">
        <v>169530</v>
      </c>
      <c r="R177" s="76">
        <v>168487</v>
      </c>
      <c r="S177" s="76">
        <v>163664</v>
      </c>
      <c r="T177" s="76">
        <v>160585</v>
      </c>
      <c r="U177" s="76">
        <v>158531</v>
      </c>
      <c r="V177" s="77">
        <v>157827</v>
      </c>
      <c r="W177" s="78">
        <v>156758</v>
      </c>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c r="BR177" s="39"/>
      <c r="BS177" s="39"/>
      <c r="BT177" s="39"/>
      <c r="BU177" s="39"/>
      <c r="BV177" s="39"/>
      <c r="BW177" s="39"/>
    </row>
    <row r="178" spans="1:75" x14ac:dyDescent="0.3">
      <c r="A178" s="13" t="s">
        <v>2</v>
      </c>
      <c r="B178" s="40">
        <v>66</v>
      </c>
      <c r="C178" s="76">
        <v>130165</v>
      </c>
      <c r="D178" s="76">
        <v>132963</v>
      </c>
      <c r="E178" s="76">
        <v>136763</v>
      </c>
      <c r="F178" s="76">
        <v>141281</v>
      </c>
      <c r="G178" s="76">
        <v>144449</v>
      </c>
      <c r="H178" s="76">
        <v>150728</v>
      </c>
      <c r="I178" s="76">
        <v>153057</v>
      </c>
      <c r="J178" s="76">
        <v>154486</v>
      </c>
      <c r="K178" s="76">
        <v>153080</v>
      </c>
      <c r="L178" s="76">
        <v>149363</v>
      </c>
      <c r="M178" s="76">
        <v>147779</v>
      </c>
      <c r="N178" s="76">
        <v>148304</v>
      </c>
      <c r="O178" s="76">
        <v>151035</v>
      </c>
      <c r="P178" s="76">
        <v>156617</v>
      </c>
      <c r="Q178" s="76">
        <v>158995</v>
      </c>
      <c r="R178" s="76">
        <v>168868</v>
      </c>
      <c r="S178" s="76">
        <v>167839</v>
      </c>
      <c r="T178" s="76">
        <v>163059</v>
      </c>
      <c r="U178" s="76">
        <v>160014</v>
      </c>
      <c r="V178" s="77">
        <v>157980</v>
      </c>
      <c r="W178" s="78">
        <v>157287</v>
      </c>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c r="BS178" s="39"/>
      <c r="BT178" s="39"/>
      <c r="BU178" s="39"/>
      <c r="BV178" s="39"/>
      <c r="BW178" s="39"/>
    </row>
    <row r="179" spans="1:75" x14ac:dyDescent="0.3">
      <c r="A179" s="13" t="s">
        <v>2</v>
      </c>
      <c r="B179" s="40">
        <v>67</v>
      </c>
      <c r="C179" s="76">
        <v>124713</v>
      </c>
      <c r="D179" s="76">
        <v>130040</v>
      </c>
      <c r="E179" s="76">
        <v>132567</v>
      </c>
      <c r="F179" s="76">
        <v>136313</v>
      </c>
      <c r="G179" s="76">
        <v>140779</v>
      </c>
      <c r="H179" s="76">
        <v>143892</v>
      </c>
      <c r="I179" s="76">
        <v>150089</v>
      </c>
      <c r="J179" s="76">
        <v>152374</v>
      </c>
      <c r="K179" s="76">
        <v>153764</v>
      </c>
      <c r="L179" s="76">
        <v>152350</v>
      </c>
      <c r="M179" s="76">
        <v>148638</v>
      </c>
      <c r="N179" s="76">
        <v>147076</v>
      </c>
      <c r="O179" s="76">
        <v>147602</v>
      </c>
      <c r="P179" s="76">
        <v>150315</v>
      </c>
      <c r="Q179" s="76">
        <v>155851</v>
      </c>
      <c r="R179" s="76">
        <v>158212</v>
      </c>
      <c r="S179" s="76">
        <v>168001</v>
      </c>
      <c r="T179" s="76">
        <v>166985</v>
      </c>
      <c r="U179" s="76">
        <v>162253</v>
      </c>
      <c r="V179" s="77">
        <v>159243</v>
      </c>
      <c r="W179" s="78">
        <v>157232</v>
      </c>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row>
    <row r="180" spans="1:75" x14ac:dyDescent="0.3">
      <c r="A180" s="13" t="s">
        <v>2</v>
      </c>
      <c r="B180" s="40">
        <v>68</v>
      </c>
      <c r="C180" s="76">
        <v>120481</v>
      </c>
      <c r="D180" s="76">
        <v>124396</v>
      </c>
      <c r="E180" s="76">
        <v>129434</v>
      </c>
      <c r="F180" s="76">
        <v>131922</v>
      </c>
      <c r="G180" s="76">
        <v>135623</v>
      </c>
      <c r="H180" s="76">
        <v>140021</v>
      </c>
      <c r="I180" s="76">
        <v>143079</v>
      </c>
      <c r="J180" s="76">
        <v>149190</v>
      </c>
      <c r="K180" s="76">
        <v>151430</v>
      </c>
      <c r="L180" s="76">
        <v>152786</v>
      </c>
      <c r="M180" s="76">
        <v>151362</v>
      </c>
      <c r="N180" s="76">
        <v>147697</v>
      </c>
      <c r="O180" s="76">
        <v>146157</v>
      </c>
      <c r="P180" s="76">
        <v>146688</v>
      </c>
      <c r="Q180" s="76">
        <v>149379</v>
      </c>
      <c r="R180" s="76">
        <v>154861</v>
      </c>
      <c r="S180" s="76">
        <v>157204</v>
      </c>
      <c r="T180" s="76">
        <v>166897</v>
      </c>
      <c r="U180" s="76">
        <v>165898</v>
      </c>
      <c r="V180" s="77">
        <v>161222</v>
      </c>
      <c r="W180" s="78">
        <v>158248</v>
      </c>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c r="BS180" s="39"/>
      <c r="BT180" s="39"/>
      <c r="BU180" s="39"/>
      <c r="BV180" s="39"/>
      <c r="BW180" s="39"/>
    </row>
    <row r="181" spans="1:75" x14ac:dyDescent="0.3">
      <c r="A181" s="13" t="s">
        <v>2</v>
      </c>
      <c r="B181" s="40">
        <v>69</v>
      </c>
      <c r="C181" s="76">
        <v>119065</v>
      </c>
      <c r="D181" s="76">
        <v>120029</v>
      </c>
      <c r="E181" s="76">
        <v>123679</v>
      </c>
      <c r="F181" s="76">
        <v>128645</v>
      </c>
      <c r="G181" s="76">
        <v>131105</v>
      </c>
      <c r="H181" s="76">
        <v>134745</v>
      </c>
      <c r="I181" s="76">
        <v>139073</v>
      </c>
      <c r="J181" s="76">
        <v>142078</v>
      </c>
      <c r="K181" s="76">
        <v>148098</v>
      </c>
      <c r="L181" s="76">
        <v>150298</v>
      </c>
      <c r="M181" s="76">
        <v>151613</v>
      </c>
      <c r="N181" s="76">
        <v>150213</v>
      </c>
      <c r="O181" s="76">
        <v>146601</v>
      </c>
      <c r="P181" s="76">
        <v>145086</v>
      </c>
      <c r="Q181" s="76">
        <v>145618</v>
      </c>
      <c r="R181" s="76">
        <v>148284</v>
      </c>
      <c r="S181" s="76">
        <v>153711</v>
      </c>
      <c r="T181" s="76">
        <v>156034</v>
      </c>
      <c r="U181" s="76">
        <v>165623</v>
      </c>
      <c r="V181" s="77">
        <v>164642</v>
      </c>
      <c r="W181" s="78">
        <v>160026</v>
      </c>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c r="BS181" s="39"/>
      <c r="BT181" s="39"/>
      <c r="BU181" s="39"/>
      <c r="BV181" s="39"/>
      <c r="BW181" s="39"/>
    </row>
    <row r="182" spans="1:75" x14ac:dyDescent="0.3">
      <c r="A182" s="13" t="s">
        <v>2</v>
      </c>
      <c r="B182" s="40">
        <v>70</v>
      </c>
      <c r="C182" s="76">
        <v>115138</v>
      </c>
      <c r="D182" s="76">
        <v>118441</v>
      </c>
      <c r="E182" s="76">
        <v>119194</v>
      </c>
      <c r="F182" s="76">
        <v>122788</v>
      </c>
      <c r="G182" s="76">
        <v>127696</v>
      </c>
      <c r="H182" s="76">
        <v>130110</v>
      </c>
      <c r="I182" s="76">
        <v>133688</v>
      </c>
      <c r="J182" s="76">
        <v>137947</v>
      </c>
      <c r="K182" s="76">
        <v>140897</v>
      </c>
      <c r="L182" s="76">
        <v>146828</v>
      </c>
      <c r="M182" s="76">
        <v>148981</v>
      </c>
      <c r="N182" s="76">
        <v>150289</v>
      </c>
      <c r="O182" s="76">
        <v>148914</v>
      </c>
      <c r="P182" s="76">
        <v>145358</v>
      </c>
      <c r="Q182" s="76">
        <v>143872</v>
      </c>
      <c r="R182" s="76">
        <v>144403</v>
      </c>
      <c r="S182" s="76">
        <v>147040</v>
      </c>
      <c r="T182" s="76">
        <v>152411</v>
      </c>
      <c r="U182" s="76">
        <v>154712</v>
      </c>
      <c r="V182" s="77">
        <v>164192</v>
      </c>
      <c r="W182" s="78">
        <v>163232</v>
      </c>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c r="BS182" s="39"/>
      <c r="BT182" s="39"/>
      <c r="BU182" s="39"/>
      <c r="BV182" s="39"/>
      <c r="BW182" s="39"/>
    </row>
    <row r="183" spans="1:75" x14ac:dyDescent="0.3">
      <c r="A183" s="13" t="s">
        <v>2</v>
      </c>
      <c r="B183" s="40">
        <v>71</v>
      </c>
      <c r="C183" s="76">
        <v>113246</v>
      </c>
      <c r="D183" s="76">
        <v>114314</v>
      </c>
      <c r="E183" s="76">
        <v>117400</v>
      </c>
      <c r="F183" s="76">
        <v>118142</v>
      </c>
      <c r="G183" s="76">
        <v>121699</v>
      </c>
      <c r="H183" s="76">
        <v>126527</v>
      </c>
      <c r="I183" s="76">
        <v>128899</v>
      </c>
      <c r="J183" s="76">
        <v>132418</v>
      </c>
      <c r="K183" s="76">
        <v>136608</v>
      </c>
      <c r="L183" s="76">
        <v>139510</v>
      </c>
      <c r="M183" s="76">
        <v>145343</v>
      </c>
      <c r="N183" s="76">
        <v>147479</v>
      </c>
      <c r="O183" s="76">
        <v>148780</v>
      </c>
      <c r="P183" s="76">
        <v>147435</v>
      </c>
      <c r="Q183" s="76">
        <v>143934</v>
      </c>
      <c r="R183" s="76">
        <v>142476</v>
      </c>
      <c r="S183" s="76">
        <v>143007</v>
      </c>
      <c r="T183" s="76">
        <v>145615</v>
      </c>
      <c r="U183" s="76">
        <v>150926</v>
      </c>
      <c r="V183" s="77">
        <v>153205</v>
      </c>
      <c r="W183" s="78">
        <v>162566</v>
      </c>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c r="BR183" s="39"/>
      <c r="BS183" s="39"/>
      <c r="BT183" s="39"/>
      <c r="BU183" s="39"/>
      <c r="BV183" s="39"/>
      <c r="BW183" s="39"/>
    </row>
    <row r="184" spans="1:75" x14ac:dyDescent="0.3">
      <c r="A184" s="13" t="s">
        <v>2</v>
      </c>
      <c r="B184" s="40">
        <v>72</v>
      </c>
      <c r="C184" s="76">
        <v>110306</v>
      </c>
      <c r="D184" s="76">
        <v>112196</v>
      </c>
      <c r="E184" s="76">
        <v>113106</v>
      </c>
      <c r="F184" s="76">
        <v>116147</v>
      </c>
      <c r="G184" s="76">
        <v>116895</v>
      </c>
      <c r="H184" s="76">
        <v>120393</v>
      </c>
      <c r="I184" s="76">
        <v>125144</v>
      </c>
      <c r="J184" s="76">
        <v>127475</v>
      </c>
      <c r="K184" s="76">
        <v>130937</v>
      </c>
      <c r="L184" s="76">
        <v>135062</v>
      </c>
      <c r="M184" s="76">
        <v>137908</v>
      </c>
      <c r="N184" s="76">
        <v>143666</v>
      </c>
      <c r="O184" s="76">
        <v>145781</v>
      </c>
      <c r="P184" s="76">
        <v>147078</v>
      </c>
      <c r="Q184" s="76">
        <v>145762</v>
      </c>
      <c r="R184" s="76">
        <v>142322</v>
      </c>
      <c r="S184" s="76">
        <v>140892</v>
      </c>
      <c r="T184" s="76">
        <v>141422</v>
      </c>
      <c r="U184" s="76">
        <v>144001</v>
      </c>
      <c r="V184" s="77">
        <v>149246</v>
      </c>
      <c r="W184" s="78">
        <v>151502</v>
      </c>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c r="BQ184" s="39"/>
      <c r="BR184" s="39"/>
      <c r="BS184" s="39"/>
      <c r="BT184" s="39"/>
      <c r="BU184" s="39"/>
      <c r="BV184" s="39"/>
      <c r="BW184" s="39"/>
    </row>
    <row r="185" spans="1:75" x14ac:dyDescent="0.3">
      <c r="A185" s="13" t="s">
        <v>2</v>
      </c>
      <c r="B185" s="40">
        <v>73</v>
      </c>
      <c r="C185" s="76">
        <v>106299</v>
      </c>
      <c r="D185" s="76">
        <v>108984</v>
      </c>
      <c r="E185" s="76">
        <v>110723</v>
      </c>
      <c r="F185" s="76">
        <v>111630</v>
      </c>
      <c r="G185" s="76">
        <v>114644</v>
      </c>
      <c r="H185" s="76">
        <v>115379</v>
      </c>
      <c r="I185" s="76">
        <v>118817</v>
      </c>
      <c r="J185" s="76">
        <v>123489</v>
      </c>
      <c r="K185" s="76">
        <v>125781</v>
      </c>
      <c r="L185" s="76">
        <v>129186</v>
      </c>
      <c r="M185" s="76">
        <v>133235</v>
      </c>
      <c r="N185" s="76">
        <v>136047</v>
      </c>
      <c r="O185" s="76">
        <v>141725</v>
      </c>
      <c r="P185" s="76">
        <v>143816</v>
      </c>
      <c r="Q185" s="76">
        <v>145106</v>
      </c>
      <c r="R185" s="76">
        <v>143821</v>
      </c>
      <c r="S185" s="76">
        <v>140444</v>
      </c>
      <c r="T185" s="76">
        <v>139048</v>
      </c>
      <c r="U185" s="76">
        <v>139578</v>
      </c>
      <c r="V185" s="77">
        <v>142125</v>
      </c>
      <c r="W185" s="78">
        <v>147297</v>
      </c>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c r="BQ185" s="39"/>
      <c r="BR185" s="39"/>
      <c r="BS185" s="39"/>
      <c r="BT185" s="39"/>
      <c r="BU185" s="39"/>
      <c r="BV185" s="39"/>
      <c r="BW185" s="39"/>
    </row>
    <row r="186" spans="1:75" x14ac:dyDescent="0.3">
      <c r="A186" s="13" t="s">
        <v>2</v>
      </c>
      <c r="B186" s="40">
        <v>74</v>
      </c>
      <c r="C186" s="76">
        <v>106175</v>
      </c>
      <c r="D186" s="76">
        <v>104661</v>
      </c>
      <c r="E186" s="76">
        <v>107205</v>
      </c>
      <c r="F186" s="76">
        <v>108925</v>
      </c>
      <c r="G186" s="76">
        <v>109850</v>
      </c>
      <c r="H186" s="76">
        <v>112810</v>
      </c>
      <c r="I186" s="76">
        <v>113537</v>
      </c>
      <c r="J186" s="76">
        <v>116915</v>
      </c>
      <c r="K186" s="76">
        <v>121504</v>
      </c>
      <c r="L186" s="76">
        <v>123760</v>
      </c>
      <c r="M186" s="76">
        <v>127097</v>
      </c>
      <c r="N186" s="76">
        <v>131085</v>
      </c>
      <c r="O186" s="76">
        <v>133859</v>
      </c>
      <c r="P186" s="76">
        <v>139445</v>
      </c>
      <c r="Q186" s="76">
        <v>141513</v>
      </c>
      <c r="R186" s="76">
        <v>142791</v>
      </c>
      <c r="S186" s="76">
        <v>141539</v>
      </c>
      <c r="T186" s="76">
        <v>138234</v>
      </c>
      <c r="U186" s="76">
        <v>136874</v>
      </c>
      <c r="V186" s="77">
        <v>137403</v>
      </c>
      <c r="W186" s="78">
        <v>139916</v>
      </c>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c r="BP186" s="39"/>
      <c r="BQ186" s="39"/>
      <c r="BR186" s="39"/>
      <c r="BS186" s="39"/>
      <c r="BT186" s="39"/>
      <c r="BU186" s="39"/>
      <c r="BV186" s="39"/>
      <c r="BW186" s="39"/>
    </row>
    <row r="187" spans="1:75" x14ac:dyDescent="0.3">
      <c r="A187" s="13" t="s">
        <v>2</v>
      </c>
      <c r="B187" s="40">
        <v>75</v>
      </c>
      <c r="C187" s="76">
        <v>107240</v>
      </c>
      <c r="D187" s="76">
        <v>104239</v>
      </c>
      <c r="E187" s="76">
        <v>102698</v>
      </c>
      <c r="F187" s="76">
        <v>105206</v>
      </c>
      <c r="G187" s="76">
        <v>106931</v>
      </c>
      <c r="H187" s="76">
        <v>107846</v>
      </c>
      <c r="I187" s="76">
        <v>110754</v>
      </c>
      <c r="J187" s="76">
        <v>111474</v>
      </c>
      <c r="K187" s="76">
        <v>114792</v>
      </c>
      <c r="L187" s="76">
        <v>119299</v>
      </c>
      <c r="M187" s="76">
        <v>121509</v>
      </c>
      <c r="N187" s="76">
        <v>124792</v>
      </c>
      <c r="O187" s="76">
        <v>128713</v>
      </c>
      <c r="P187" s="76">
        <v>131446</v>
      </c>
      <c r="Q187" s="76">
        <v>136937</v>
      </c>
      <c r="R187" s="76">
        <v>138975</v>
      </c>
      <c r="S187" s="76">
        <v>140240</v>
      </c>
      <c r="T187" s="76">
        <v>139024</v>
      </c>
      <c r="U187" s="76">
        <v>135795</v>
      </c>
      <c r="V187" s="77">
        <v>134473</v>
      </c>
      <c r="W187" s="78">
        <v>135000</v>
      </c>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c r="BP187" s="39"/>
      <c r="BQ187" s="39"/>
      <c r="BR187" s="39"/>
      <c r="BS187" s="39"/>
      <c r="BT187" s="39"/>
      <c r="BU187" s="39"/>
      <c r="BV187" s="39"/>
      <c r="BW187" s="39"/>
    </row>
    <row r="188" spans="1:75" x14ac:dyDescent="0.3">
      <c r="A188" s="13" t="s">
        <v>2</v>
      </c>
      <c r="B188" s="40">
        <v>76</v>
      </c>
      <c r="C188" s="76">
        <v>88148</v>
      </c>
      <c r="D188" s="76">
        <v>105010</v>
      </c>
      <c r="E188" s="76">
        <v>102040</v>
      </c>
      <c r="F188" s="76">
        <v>100562</v>
      </c>
      <c r="G188" s="76">
        <v>103055</v>
      </c>
      <c r="H188" s="76">
        <v>104754</v>
      </c>
      <c r="I188" s="76">
        <v>105662</v>
      </c>
      <c r="J188" s="76">
        <v>108517</v>
      </c>
      <c r="K188" s="76">
        <v>109234</v>
      </c>
      <c r="L188" s="76">
        <v>112492</v>
      </c>
      <c r="M188" s="76">
        <v>116903</v>
      </c>
      <c r="N188" s="76">
        <v>119078</v>
      </c>
      <c r="O188" s="76">
        <v>122306</v>
      </c>
      <c r="P188" s="76">
        <v>126158</v>
      </c>
      <c r="Q188" s="76">
        <v>128847</v>
      </c>
      <c r="R188" s="76">
        <v>134233</v>
      </c>
      <c r="S188" s="76">
        <v>136240</v>
      </c>
      <c r="T188" s="76">
        <v>137491</v>
      </c>
      <c r="U188" s="76">
        <v>136312</v>
      </c>
      <c r="V188" s="77">
        <v>133164</v>
      </c>
      <c r="W188" s="78">
        <v>131879</v>
      </c>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c r="BP188" s="39"/>
      <c r="BQ188" s="39"/>
      <c r="BR188" s="39"/>
      <c r="BS188" s="39"/>
      <c r="BT188" s="39"/>
      <c r="BU188" s="39"/>
      <c r="BV188" s="39"/>
      <c r="BW188" s="39"/>
    </row>
    <row r="189" spans="1:75" x14ac:dyDescent="0.3">
      <c r="A189" s="13" t="s">
        <v>2</v>
      </c>
      <c r="B189" s="40">
        <v>77</v>
      </c>
      <c r="C189" s="76">
        <v>81867</v>
      </c>
      <c r="D189" s="76">
        <v>86055</v>
      </c>
      <c r="E189" s="76">
        <v>102425</v>
      </c>
      <c r="F189" s="76">
        <v>99568</v>
      </c>
      <c r="G189" s="76">
        <v>98181</v>
      </c>
      <c r="H189" s="76">
        <v>100625</v>
      </c>
      <c r="I189" s="76">
        <v>102298</v>
      </c>
      <c r="J189" s="76">
        <v>103199</v>
      </c>
      <c r="K189" s="76">
        <v>105997</v>
      </c>
      <c r="L189" s="76">
        <v>106713</v>
      </c>
      <c r="M189" s="76">
        <v>109896</v>
      </c>
      <c r="N189" s="76">
        <v>114214</v>
      </c>
      <c r="O189" s="76">
        <v>116351</v>
      </c>
      <c r="P189" s="76">
        <v>119518</v>
      </c>
      <c r="Q189" s="76">
        <v>123293</v>
      </c>
      <c r="R189" s="76">
        <v>125930</v>
      </c>
      <c r="S189" s="76">
        <v>131199</v>
      </c>
      <c r="T189" s="76">
        <v>133172</v>
      </c>
      <c r="U189" s="76">
        <v>134407</v>
      </c>
      <c r="V189" s="77">
        <v>133269</v>
      </c>
      <c r="W189" s="78">
        <v>130205</v>
      </c>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c r="BP189" s="39"/>
      <c r="BQ189" s="39"/>
      <c r="BR189" s="39"/>
      <c r="BS189" s="39"/>
      <c r="BT189" s="39"/>
      <c r="BU189" s="39"/>
      <c r="BV189" s="39"/>
      <c r="BW189" s="39"/>
    </row>
    <row r="190" spans="1:75" x14ac:dyDescent="0.3">
      <c r="A190" s="13" t="s">
        <v>2</v>
      </c>
      <c r="B190" s="40">
        <v>78</v>
      </c>
      <c r="C190" s="76">
        <v>75502</v>
      </c>
      <c r="D190" s="76">
        <v>79596</v>
      </c>
      <c r="E190" s="76">
        <v>83628</v>
      </c>
      <c r="F190" s="76">
        <v>99530</v>
      </c>
      <c r="G190" s="76">
        <v>96821</v>
      </c>
      <c r="H190" s="76">
        <v>95497</v>
      </c>
      <c r="I190" s="76">
        <v>97889</v>
      </c>
      <c r="J190" s="76">
        <v>99532</v>
      </c>
      <c r="K190" s="76">
        <v>100427</v>
      </c>
      <c r="L190" s="76">
        <v>103165</v>
      </c>
      <c r="M190" s="76">
        <v>103869</v>
      </c>
      <c r="N190" s="76">
        <v>106981</v>
      </c>
      <c r="O190" s="76">
        <v>111195</v>
      </c>
      <c r="P190" s="76">
        <v>113291</v>
      </c>
      <c r="Q190" s="76">
        <v>116389</v>
      </c>
      <c r="R190" s="76">
        <v>120075</v>
      </c>
      <c r="S190" s="76">
        <v>122653</v>
      </c>
      <c r="T190" s="76">
        <v>127794</v>
      </c>
      <c r="U190" s="76">
        <v>129728</v>
      </c>
      <c r="V190" s="77">
        <v>130944</v>
      </c>
      <c r="W190" s="78">
        <v>129849</v>
      </c>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c r="BQ190" s="39"/>
      <c r="BR190" s="39"/>
      <c r="BS190" s="39"/>
      <c r="BT190" s="39"/>
      <c r="BU190" s="39"/>
      <c r="BV190" s="39"/>
      <c r="BW190" s="39"/>
    </row>
    <row r="191" spans="1:75" x14ac:dyDescent="0.3">
      <c r="A191" s="13" t="s">
        <v>2</v>
      </c>
      <c r="B191" s="40">
        <v>79</v>
      </c>
      <c r="C191" s="76">
        <v>65903</v>
      </c>
      <c r="D191" s="76">
        <v>73085</v>
      </c>
      <c r="E191" s="76">
        <v>77023</v>
      </c>
      <c r="F191" s="76">
        <v>80951</v>
      </c>
      <c r="G191" s="76">
        <v>96380</v>
      </c>
      <c r="H191" s="76">
        <v>93786</v>
      </c>
      <c r="I191" s="76">
        <v>92530</v>
      </c>
      <c r="J191" s="76">
        <v>94868</v>
      </c>
      <c r="K191" s="76">
        <v>96480</v>
      </c>
      <c r="L191" s="76">
        <v>97373</v>
      </c>
      <c r="M191" s="76">
        <v>100033</v>
      </c>
      <c r="N191" s="76">
        <v>100733</v>
      </c>
      <c r="O191" s="76">
        <v>103768</v>
      </c>
      <c r="P191" s="76">
        <v>107868</v>
      </c>
      <c r="Q191" s="76">
        <v>109918</v>
      </c>
      <c r="R191" s="76">
        <v>112936</v>
      </c>
      <c r="S191" s="76">
        <v>116524</v>
      </c>
      <c r="T191" s="76">
        <v>119039</v>
      </c>
      <c r="U191" s="76">
        <v>124039</v>
      </c>
      <c r="V191" s="77">
        <v>125931</v>
      </c>
      <c r="W191" s="78">
        <v>127124</v>
      </c>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c r="BQ191" s="39"/>
      <c r="BR191" s="39"/>
      <c r="BS191" s="39"/>
      <c r="BT191" s="39"/>
      <c r="BU191" s="39"/>
      <c r="BV191" s="39"/>
      <c r="BW191" s="39"/>
    </row>
    <row r="192" spans="1:75" x14ac:dyDescent="0.3">
      <c r="A192" s="13" t="s">
        <v>2</v>
      </c>
      <c r="B192" s="40">
        <v>80</v>
      </c>
      <c r="C192" s="76">
        <v>63216</v>
      </c>
      <c r="D192" s="76">
        <v>63476</v>
      </c>
      <c r="E192" s="76">
        <v>70369</v>
      </c>
      <c r="F192" s="76">
        <v>74191</v>
      </c>
      <c r="G192" s="76">
        <v>78034</v>
      </c>
      <c r="H192" s="76">
        <v>92907</v>
      </c>
      <c r="I192" s="76">
        <v>90439</v>
      </c>
      <c r="J192" s="76">
        <v>89258</v>
      </c>
      <c r="K192" s="76">
        <v>91539</v>
      </c>
      <c r="L192" s="76">
        <v>93121</v>
      </c>
      <c r="M192" s="76">
        <v>93995</v>
      </c>
      <c r="N192" s="76">
        <v>96580</v>
      </c>
      <c r="O192" s="76">
        <v>97274</v>
      </c>
      <c r="P192" s="76">
        <v>100223</v>
      </c>
      <c r="Q192" s="76">
        <v>104202</v>
      </c>
      <c r="R192" s="76">
        <v>106194</v>
      </c>
      <c r="S192" s="76">
        <v>109124</v>
      </c>
      <c r="T192" s="76">
        <v>112604</v>
      </c>
      <c r="U192" s="76">
        <v>115049</v>
      </c>
      <c r="V192" s="77">
        <v>119895</v>
      </c>
      <c r="W192" s="78">
        <v>121737</v>
      </c>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c r="BQ192" s="39"/>
      <c r="BR192" s="39"/>
      <c r="BS192" s="39"/>
      <c r="BT192" s="39"/>
      <c r="BU192" s="39"/>
      <c r="BV192" s="39"/>
      <c r="BW192" s="39"/>
    </row>
    <row r="193" spans="1:75" x14ac:dyDescent="0.3">
      <c r="A193" s="13" t="s">
        <v>2</v>
      </c>
      <c r="B193" s="40">
        <v>81</v>
      </c>
      <c r="C193" s="76">
        <v>56177</v>
      </c>
      <c r="D193" s="76">
        <v>60508</v>
      </c>
      <c r="E193" s="76">
        <v>60761</v>
      </c>
      <c r="F193" s="76">
        <v>67388</v>
      </c>
      <c r="G193" s="76">
        <v>71112</v>
      </c>
      <c r="H193" s="76">
        <v>74818</v>
      </c>
      <c r="I193" s="76">
        <v>89086</v>
      </c>
      <c r="J193" s="76">
        <v>86756</v>
      </c>
      <c r="K193" s="76">
        <v>85655</v>
      </c>
      <c r="L193" s="76">
        <v>87874</v>
      </c>
      <c r="M193" s="76">
        <v>89407</v>
      </c>
      <c r="N193" s="76">
        <v>90267</v>
      </c>
      <c r="O193" s="76">
        <v>92771</v>
      </c>
      <c r="P193" s="76">
        <v>93460</v>
      </c>
      <c r="Q193" s="76">
        <v>96312</v>
      </c>
      <c r="R193" s="76">
        <v>100150</v>
      </c>
      <c r="S193" s="76">
        <v>102080</v>
      </c>
      <c r="T193" s="76">
        <v>104914</v>
      </c>
      <c r="U193" s="76">
        <v>108275</v>
      </c>
      <c r="V193" s="77">
        <v>110643</v>
      </c>
      <c r="W193" s="78">
        <v>115315</v>
      </c>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c r="BQ193" s="39"/>
      <c r="BR193" s="39"/>
      <c r="BS193" s="39"/>
      <c r="BT193" s="39"/>
      <c r="BU193" s="39"/>
      <c r="BV193" s="39"/>
      <c r="BW193" s="39"/>
    </row>
    <row r="194" spans="1:75" x14ac:dyDescent="0.3">
      <c r="A194" s="13" t="s">
        <v>2</v>
      </c>
      <c r="B194" s="40">
        <v>82</v>
      </c>
      <c r="C194" s="76">
        <v>52051</v>
      </c>
      <c r="D194" s="76">
        <v>53424</v>
      </c>
      <c r="E194" s="76">
        <v>57548</v>
      </c>
      <c r="F194" s="76">
        <v>57831</v>
      </c>
      <c r="G194" s="76">
        <v>64202</v>
      </c>
      <c r="H194" s="76">
        <v>67774</v>
      </c>
      <c r="I194" s="76">
        <v>71332</v>
      </c>
      <c r="J194" s="76">
        <v>84955</v>
      </c>
      <c r="K194" s="76">
        <v>82772</v>
      </c>
      <c r="L194" s="76">
        <v>81757</v>
      </c>
      <c r="M194" s="76">
        <v>83892</v>
      </c>
      <c r="N194" s="76">
        <v>85378</v>
      </c>
      <c r="O194" s="76">
        <v>86223</v>
      </c>
      <c r="P194" s="76">
        <v>88636</v>
      </c>
      <c r="Q194" s="76">
        <v>89318</v>
      </c>
      <c r="R194" s="76">
        <v>92060</v>
      </c>
      <c r="S194" s="76">
        <v>95744</v>
      </c>
      <c r="T194" s="76">
        <v>97606</v>
      </c>
      <c r="U194" s="76">
        <v>100335</v>
      </c>
      <c r="V194" s="77">
        <v>103567</v>
      </c>
      <c r="W194" s="78">
        <v>105848</v>
      </c>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c r="BQ194" s="39"/>
      <c r="BR194" s="39"/>
      <c r="BS194" s="39"/>
      <c r="BT194" s="39"/>
      <c r="BU194" s="39"/>
      <c r="BV194" s="39"/>
      <c r="BW194" s="39"/>
    </row>
    <row r="195" spans="1:75" x14ac:dyDescent="0.3">
      <c r="A195" s="13" t="s">
        <v>2</v>
      </c>
      <c r="B195" s="40">
        <v>83</v>
      </c>
      <c r="C195" s="76">
        <v>46799</v>
      </c>
      <c r="D195" s="76">
        <v>49154</v>
      </c>
      <c r="E195" s="76">
        <v>50472</v>
      </c>
      <c r="F195" s="76">
        <v>54408</v>
      </c>
      <c r="G195" s="76">
        <v>54746</v>
      </c>
      <c r="H195" s="76">
        <v>60799</v>
      </c>
      <c r="I195" s="76">
        <v>64211</v>
      </c>
      <c r="J195" s="76">
        <v>67610</v>
      </c>
      <c r="K195" s="76">
        <v>80551</v>
      </c>
      <c r="L195" s="76">
        <v>78522</v>
      </c>
      <c r="M195" s="76">
        <v>77581</v>
      </c>
      <c r="N195" s="76">
        <v>79629</v>
      </c>
      <c r="O195" s="76">
        <v>81063</v>
      </c>
      <c r="P195" s="76">
        <v>81890</v>
      </c>
      <c r="Q195" s="76">
        <v>84205</v>
      </c>
      <c r="R195" s="76">
        <v>84871</v>
      </c>
      <c r="S195" s="76">
        <v>87495</v>
      </c>
      <c r="T195" s="76">
        <v>91014</v>
      </c>
      <c r="U195" s="76">
        <v>92802</v>
      </c>
      <c r="V195" s="77">
        <v>95416</v>
      </c>
      <c r="W195" s="78">
        <v>98506</v>
      </c>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c r="BR195" s="39"/>
      <c r="BS195" s="39"/>
      <c r="BT195" s="39"/>
      <c r="BU195" s="39"/>
      <c r="BV195" s="39"/>
      <c r="BW195" s="39"/>
    </row>
    <row r="196" spans="1:75" x14ac:dyDescent="0.3">
      <c r="A196" s="13" t="s">
        <v>2</v>
      </c>
      <c r="B196" s="40">
        <v>84</v>
      </c>
      <c r="C196" s="76">
        <v>42036</v>
      </c>
      <c r="D196" s="76">
        <v>43837</v>
      </c>
      <c r="E196" s="76">
        <v>46069</v>
      </c>
      <c r="F196" s="76">
        <v>47346</v>
      </c>
      <c r="G196" s="76">
        <v>51106</v>
      </c>
      <c r="H196" s="76">
        <v>51453</v>
      </c>
      <c r="I196" s="76">
        <v>57167</v>
      </c>
      <c r="J196" s="76">
        <v>60407</v>
      </c>
      <c r="K196" s="76">
        <v>63636</v>
      </c>
      <c r="L196" s="76">
        <v>75850</v>
      </c>
      <c r="M196" s="76">
        <v>73963</v>
      </c>
      <c r="N196" s="76">
        <v>73102</v>
      </c>
      <c r="O196" s="76">
        <v>75056</v>
      </c>
      <c r="P196" s="76">
        <v>76431</v>
      </c>
      <c r="Q196" s="76">
        <v>77236</v>
      </c>
      <c r="R196" s="76">
        <v>79440</v>
      </c>
      <c r="S196" s="76">
        <v>80085</v>
      </c>
      <c r="T196" s="76">
        <v>82581</v>
      </c>
      <c r="U196" s="76">
        <v>85921</v>
      </c>
      <c r="V196" s="77">
        <v>87629</v>
      </c>
      <c r="W196" s="78">
        <v>90114</v>
      </c>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c r="BQ196" s="39"/>
      <c r="BR196" s="39"/>
      <c r="BS196" s="39"/>
      <c r="BT196" s="39"/>
      <c r="BU196" s="39"/>
      <c r="BV196" s="39"/>
      <c r="BW196" s="39"/>
    </row>
    <row r="197" spans="1:75" x14ac:dyDescent="0.3">
      <c r="A197" s="13" t="s">
        <v>2</v>
      </c>
      <c r="B197" s="40">
        <v>85</v>
      </c>
      <c r="C197" s="76">
        <v>37647</v>
      </c>
      <c r="D197" s="76">
        <v>39025</v>
      </c>
      <c r="E197" s="76">
        <v>40726</v>
      </c>
      <c r="F197" s="76">
        <v>42840</v>
      </c>
      <c r="G197" s="76">
        <v>44094</v>
      </c>
      <c r="H197" s="76">
        <v>47623</v>
      </c>
      <c r="I197" s="76">
        <v>47975</v>
      </c>
      <c r="J197" s="76">
        <v>53331</v>
      </c>
      <c r="K197" s="76">
        <v>56385</v>
      </c>
      <c r="L197" s="76">
        <v>59432</v>
      </c>
      <c r="M197" s="76">
        <v>70855</v>
      </c>
      <c r="N197" s="76">
        <v>69120</v>
      </c>
      <c r="O197" s="76">
        <v>68340</v>
      </c>
      <c r="P197" s="76">
        <v>70191</v>
      </c>
      <c r="Q197" s="76">
        <v>71503</v>
      </c>
      <c r="R197" s="76">
        <v>72274</v>
      </c>
      <c r="S197" s="76">
        <v>74355</v>
      </c>
      <c r="T197" s="76">
        <v>74978</v>
      </c>
      <c r="U197" s="76">
        <v>77333</v>
      </c>
      <c r="V197" s="77">
        <v>80481</v>
      </c>
      <c r="W197" s="78">
        <v>82100</v>
      </c>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c r="BS197" s="39"/>
      <c r="BT197" s="39"/>
      <c r="BU197" s="39"/>
      <c r="BV197" s="39"/>
      <c r="BW197" s="39"/>
    </row>
    <row r="198" spans="1:75" x14ac:dyDescent="0.3">
      <c r="A198" s="13" t="s">
        <v>2</v>
      </c>
      <c r="B198" s="40">
        <v>86</v>
      </c>
      <c r="C198" s="76">
        <v>32496</v>
      </c>
      <c r="D198" s="76">
        <v>34586</v>
      </c>
      <c r="E198" s="76">
        <v>35883</v>
      </c>
      <c r="F198" s="76">
        <v>37487</v>
      </c>
      <c r="G198" s="76">
        <v>39498</v>
      </c>
      <c r="H198" s="76">
        <v>40682</v>
      </c>
      <c r="I198" s="76">
        <v>43966</v>
      </c>
      <c r="J198" s="76">
        <v>44321</v>
      </c>
      <c r="K198" s="76">
        <v>49298</v>
      </c>
      <c r="L198" s="76">
        <v>52155</v>
      </c>
      <c r="M198" s="76">
        <v>54993</v>
      </c>
      <c r="N198" s="76">
        <v>65584</v>
      </c>
      <c r="O198" s="76">
        <v>64003</v>
      </c>
      <c r="P198" s="76">
        <v>63306</v>
      </c>
      <c r="Q198" s="76">
        <v>65045</v>
      </c>
      <c r="R198" s="76">
        <v>66279</v>
      </c>
      <c r="S198" s="76">
        <v>67013</v>
      </c>
      <c r="T198" s="76">
        <v>68961</v>
      </c>
      <c r="U198" s="76">
        <v>69560</v>
      </c>
      <c r="V198" s="77">
        <v>71762</v>
      </c>
      <c r="W198" s="78">
        <v>74703</v>
      </c>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c r="BR198" s="39"/>
      <c r="BS198" s="39"/>
      <c r="BT198" s="39"/>
      <c r="BU198" s="39"/>
      <c r="BV198" s="39"/>
      <c r="BW198" s="39"/>
    </row>
    <row r="199" spans="1:75" x14ac:dyDescent="0.3">
      <c r="A199" s="13" t="s">
        <v>2</v>
      </c>
      <c r="B199" s="40">
        <v>87</v>
      </c>
      <c r="C199" s="76">
        <v>27432</v>
      </c>
      <c r="D199" s="76">
        <v>29415</v>
      </c>
      <c r="E199" s="76">
        <v>31341</v>
      </c>
      <c r="F199" s="76">
        <v>32557</v>
      </c>
      <c r="G199" s="76">
        <v>34077</v>
      </c>
      <c r="H199" s="76">
        <v>35932</v>
      </c>
      <c r="I199" s="76">
        <v>37038</v>
      </c>
      <c r="J199" s="76">
        <v>40058</v>
      </c>
      <c r="K199" s="76">
        <v>40413</v>
      </c>
      <c r="L199" s="76">
        <v>44983</v>
      </c>
      <c r="M199" s="76">
        <v>47610</v>
      </c>
      <c r="N199" s="76">
        <v>50223</v>
      </c>
      <c r="O199" s="76">
        <v>59919</v>
      </c>
      <c r="P199" s="76">
        <v>58501</v>
      </c>
      <c r="Q199" s="76">
        <v>57889</v>
      </c>
      <c r="R199" s="76">
        <v>59499</v>
      </c>
      <c r="S199" s="76">
        <v>60646</v>
      </c>
      <c r="T199" s="76">
        <v>61339</v>
      </c>
      <c r="U199" s="76">
        <v>63141</v>
      </c>
      <c r="V199" s="77">
        <v>63711</v>
      </c>
      <c r="W199" s="78">
        <v>65745</v>
      </c>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c r="BQ199" s="39"/>
      <c r="BR199" s="39"/>
      <c r="BS199" s="39"/>
      <c r="BT199" s="39"/>
      <c r="BU199" s="39"/>
      <c r="BV199" s="39"/>
      <c r="BW199" s="39"/>
    </row>
    <row r="200" spans="1:75" x14ac:dyDescent="0.3">
      <c r="A200" s="13" t="s">
        <v>2</v>
      </c>
      <c r="B200" s="40">
        <v>88</v>
      </c>
      <c r="C200" s="76">
        <v>23509</v>
      </c>
      <c r="D200" s="76">
        <v>24469</v>
      </c>
      <c r="E200" s="76">
        <v>26271</v>
      </c>
      <c r="F200" s="76">
        <v>28031</v>
      </c>
      <c r="G200" s="76">
        <v>29181</v>
      </c>
      <c r="H200" s="76">
        <v>30570</v>
      </c>
      <c r="I200" s="76">
        <v>32261</v>
      </c>
      <c r="J200" s="76">
        <v>33284</v>
      </c>
      <c r="K200" s="76">
        <v>36028</v>
      </c>
      <c r="L200" s="76">
        <v>36377</v>
      </c>
      <c r="M200" s="76">
        <v>40511</v>
      </c>
      <c r="N200" s="76">
        <v>42897</v>
      </c>
      <c r="O200" s="76">
        <v>45272</v>
      </c>
      <c r="P200" s="76">
        <v>54039</v>
      </c>
      <c r="Q200" s="76">
        <v>52787</v>
      </c>
      <c r="R200" s="76">
        <v>52254</v>
      </c>
      <c r="S200" s="76">
        <v>53727</v>
      </c>
      <c r="T200" s="76">
        <v>54781</v>
      </c>
      <c r="U200" s="76">
        <v>55427</v>
      </c>
      <c r="V200" s="77">
        <v>57076</v>
      </c>
      <c r="W200" s="78">
        <v>57612</v>
      </c>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c r="BS200" s="39"/>
      <c r="BT200" s="39"/>
      <c r="BU200" s="39"/>
      <c r="BV200" s="39"/>
      <c r="BW200" s="39"/>
    </row>
    <row r="201" spans="1:75" x14ac:dyDescent="0.3">
      <c r="A201" s="13" t="s">
        <v>2</v>
      </c>
      <c r="B201" s="40">
        <v>89</v>
      </c>
      <c r="C201" s="76">
        <v>20168</v>
      </c>
      <c r="D201" s="76">
        <v>20661</v>
      </c>
      <c r="E201" s="76">
        <v>21536</v>
      </c>
      <c r="F201" s="76">
        <v>23157</v>
      </c>
      <c r="G201" s="76">
        <v>24769</v>
      </c>
      <c r="H201" s="76">
        <v>25810</v>
      </c>
      <c r="I201" s="76">
        <v>27064</v>
      </c>
      <c r="J201" s="76">
        <v>28589</v>
      </c>
      <c r="K201" s="76">
        <v>29523</v>
      </c>
      <c r="L201" s="76">
        <v>31987</v>
      </c>
      <c r="M201" s="76">
        <v>32314</v>
      </c>
      <c r="N201" s="76">
        <v>36006</v>
      </c>
      <c r="O201" s="76">
        <v>38148</v>
      </c>
      <c r="P201" s="76">
        <v>40282</v>
      </c>
      <c r="Q201" s="76">
        <v>48107</v>
      </c>
      <c r="R201" s="76">
        <v>47012</v>
      </c>
      <c r="S201" s="76">
        <v>46557</v>
      </c>
      <c r="T201" s="76">
        <v>47888</v>
      </c>
      <c r="U201" s="76">
        <v>48847</v>
      </c>
      <c r="V201" s="77">
        <v>49443</v>
      </c>
      <c r="W201" s="78">
        <v>50934</v>
      </c>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c r="BR201" s="39"/>
      <c r="BS201" s="39"/>
      <c r="BT201" s="39"/>
      <c r="BU201" s="39"/>
      <c r="BV201" s="39"/>
      <c r="BW201" s="39"/>
    </row>
    <row r="202" spans="1:75" x14ac:dyDescent="0.3">
      <c r="A202" s="13" t="s">
        <v>2</v>
      </c>
      <c r="B202" s="40">
        <v>90</v>
      </c>
      <c r="C202" s="76">
        <v>17002</v>
      </c>
      <c r="D202" s="76">
        <v>17358</v>
      </c>
      <c r="E202" s="76">
        <v>17813</v>
      </c>
      <c r="F202" s="76">
        <v>18601</v>
      </c>
      <c r="G202" s="76">
        <v>20058</v>
      </c>
      <c r="H202" s="76">
        <v>21479</v>
      </c>
      <c r="I202" s="76">
        <v>22407</v>
      </c>
      <c r="J202" s="76">
        <v>23522</v>
      </c>
      <c r="K202" s="76">
        <v>24875</v>
      </c>
      <c r="L202" s="76">
        <v>25717</v>
      </c>
      <c r="M202" s="76">
        <v>27880</v>
      </c>
      <c r="N202" s="76">
        <v>28183</v>
      </c>
      <c r="O202" s="76">
        <v>31423</v>
      </c>
      <c r="P202" s="76">
        <v>33313</v>
      </c>
      <c r="Q202" s="76">
        <v>35200</v>
      </c>
      <c r="R202" s="76">
        <v>42056</v>
      </c>
      <c r="S202" s="76">
        <v>41119</v>
      </c>
      <c r="T202" s="76">
        <v>40740</v>
      </c>
      <c r="U202" s="76">
        <v>41925</v>
      </c>
      <c r="V202" s="77">
        <v>42784</v>
      </c>
      <c r="W202" s="78">
        <v>43327</v>
      </c>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c r="BS202" s="39"/>
      <c r="BT202" s="39"/>
      <c r="BU202" s="39"/>
      <c r="BV202" s="39"/>
      <c r="BW202" s="39"/>
    </row>
    <row r="203" spans="1:75" x14ac:dyDescent="0.3">
      <c r="A203" s="13" t="s">
        <v>2</v>
      </c>
      <c r="B203" s="40">
        <v>91</v>
      </c>
      <c r="C203" s="76">
        <v>14536</v>
      </c>
      <c r="D203" s="76">
        <v>14309</v>
      </c>
      <c r="E203" s="76">
        <v>14640</v>
      </c>
      <c r="F203" s="76">
        <v>15056</v>
      </c>
      <c r="G203" s="76">
        <v>15773</v>
      </c>
      <c r="H203" s="76">
        <v>17031</v>
      </c>
      <c r="I203" s="76">
        <v>18262</v>
      </c>
      <c r="J203" s="76">
        <v>19076</v>
      </c>
      <c r="K203" s="76">
        <v>20052</v>
      </c>
      <c r="L203" s="76">
        <v>21233</v>
      </c>
      <c r="M203" s="76">
        <v>21968</v>
      </c>
      <c r="N203" s="76">
        <v>23833</v>
      </c>
      <c r="O203" s="76">
        <v>24110</v>
      </c>
      <c r="P203" s="76">
        <v>26902</v>
      </c>
      <c r="Q203" s="76">
        <v>28541</v>
      </c>
      <c r="R203" s="76">
        <v>30174</v>
      </c>
      <c r="S203" s="76">
        <v>36070</v>
      </c>
      <c r="T203" s="76">
        <v>35287</v>
      </c>
      <c r="U203" s="76">
        <v>34980</v>
      </c>
      <c r="V203" s="77">
        <v>36018</v>
      </c>
      <c r="W203" s="78">
        <v>36775</v>
      </c>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c r="BR203" s="39"/>
      <c r="BS203" s="39"/>
      <c r="BT203" s="39"/>
      <c r="BU203" s="39"/>
      <c r="BV203" s="39"/>
      <c r="BW203" s="39"/>
    </row>
    <row r="204" spans="1:75" x14ac:dyDescent="0.3">
      <c r="A204" s="13" t="s">
        <v>2</v>
      </c>
      <c r="B204" s="40">
        <v>92</v>
      </c>
      <c r="C204" s="76">
        <v>12004</v>
      </c>
      <c r="D204" s="76">
        <v>12011</v>
      </c>
      <c r="E204" s="76">
        <v>11851</v>
      </c>
      <c r="F204" s="76">
        <v>12153</v>
      </c>
      <c r="G204" s="76">
        <v>12544</v>
      </c>
      <c r="H204" s="76">
        <v>13161</v>
      </c>
      <c r="I204" s="76">
        <v>14231</v>
      </c>
      <c r="J204" s="76">
        <v>15282</v>
      </c>
      <c r="K204" s="76">
        <v>15985</v>
      </c>
      <c r="L204" s="76">
        <v>16827</v>
      </c>
      <c r="M204" s="76">
        <v>17833</v>
      </c>
      <c r="N204" s="76">
        <v>18466</v>
      </c>
      <c r="O204" s="76">
        <v>20049</v>
      </c>
      <c r="P204" s="76">
        <v>20299</v>
      </c>
      <c r="Q204" s="76">
        <v>22668</v>
      </c>
      <c r="R204" s="76">
        <v>24064</v>
      </c>
      <c r="S204" s="76">
        <v>25455</v>
      </c>
      <c r="T204" s="76">
        <v>30447</v>
      </c>
      <c r="U204" s="76">
        <v>29805</v>
      </c>
      <c r="V204" s="77">
        <v>29562</v>
      </c>
      <c r="W204" s="78">
        <v>30457</v>
      </c>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c r="BR204" s="39"/>
      <c r="BS204" s="39"/>
      <c r="BT204" s="39"/>
      <c r="BU204" s="39"/>
      <c r="BV204" s="39"/>
      <c r="BW204" s="39"/>
    </row>
    <row r="205" spans="1:75" x14ac:dyDescent="0.3">
      <c r="A205" s="13" t="s">
        <v>2</v>
      </c>
      <c r="B205" s="40">
        <v>93</v>
      </c>
      <c r="C205" s="76">
        <v>9162</v>
      </c>
      <c r="D205" s="76">
        <v>9722</v>
      </c>
      <c r="E205" s="76">
        <v>9753</v>
      </c>
      <c r="F205" s="76">
        <v>9647</v>
      </c>
      <c r="G205" s="76">
        <v>9930</v>
      </c>
      <c r="H205" s="76">
        <v>10265</v>
      </c>
      <c r="I205" s="76">
        <v>10787</v>
      </c>
      <c r="J205" s="76">
        <v>11681</v>
      </c>
      <c r="K205" s="76">
        <v>12563</v>
      </c>
      <c r="L205" s="76">
        <v>13161</v>
      </c>
      <c r="M205" s="76">
        <v>13865</v>
      </c>
      <c r="N205" s="76">
        <v>14707</v>
      </c>
      <c r="O205" s="76">
        <v>15242</v>
      </c>
      <c r="P205" s="76">
        <v>16564</v>
      </c>
      <c r="Q205" s="76">
        <v>16784</v>
      </c>
      <c r="R205" s="76">
        <v>18755</v>
      </c>
      <c r="S205" s="76">
        <v>19923</v>
      </c>
      <c r="T205" s="76">
        <v>21088</v>
      </c>
      <c r="U205" s="76">
        <v>25239</v>
      </c>
      <c r="V205" s="77">
        <v>24723</v>
      </c>
      <c r="W205" s="78">
        <v>24537</v>
      </c>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c r="BR205" s="39"/>
      <c r="BS205" s="39"/>
      <c r="BT205" s="39"/>
      <c r="BU205" s="39"/>
      <c r="BV205" s="39"/>
      <c r="BW205" s="39"/>
    </row>
    <row r="206" spans="1:75" x14ac:dyDescent="0.3">
      <c r="A206" s="13" t="s">
        <v>2</v>
      </c>
      <c r="B206" s="40">
        <v>94</v>
      </c>
      <c r="C206" s="76">
        <v>6783</v>
      </c>
      <c r="D206" s="76">
        <v>7213</v>
      </c>
      <c r="E206" s="76">
        <v>7673</v>
      </c>
      <c r="F206" s="76">
        <v>7718</v>
      </c>
      <c r="G206" s="76">
        <v>7664</v>
      </c>
      <c r="H206" s="76">
        <v>7902</v>
      </c>
      <c r="I206" s="76">
        <v>8182</v>
      </c>
      <c r="J206" s="76">
        <v>8612</v>
      </c>
      <c r="K206" s="76">
        <v>9341</v>
      </c>
      <c r="L206" s="76">
        <v>10063</v>
      </c>
      <c r="M206" s="76">
        <v>10552</v>
      </c>
      <c r="N206" s="76">
        <v>11127</v>
      </c>
      <c r="O206" s="76">
        <v>11814</v>
      </c>
      <c r="P206" s="76">
        <v>12255</v>
      </c>
      <c r="Q206" s="76">
        <v>13330</v>
      </c>
      <c r="R206" s="76">
        <v>13516</v>
      </c>
      <c r="S206" s="76">
        <v>15114</v>
      </c>
      <c r="T206" s="76">
        <v>16067</v>
      </c>
      <c r="U206" s="76">
        <v>17018</v>
      </c>
      <c r="V206" s="77">
        <v>20381</v>
      </c>
      <c r="W206" s="78">
        <v>19980</v>
      </c>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c r="BS206" s="39"/>
      <c r="BT206" s="39"/>
      <c r="BU206" s="39"/>
      <c r="BV206" s="39"/>
      <c r="BW206" s="39"/>
    </row>
    <row r="207" spans="1:75" x14ac:dyDescent="0.3">
      <c r="A207" s="13" t="s">
        <v>2</v>
      </c>
      <c r="B207" s="40">
        <v>95</v>
      </c>
      <c r="C207" s="76">
        <v>4988</v>
      </c>
      <c r="D207" s="76">
        <v>5199</v>
      </c>
      <c r="E207" s="76">
        <v>5542</v>
      </c>
      <c r="F207" s="76">
        <v>5911</v>
      </c>
      <c r="G207" s="76">
        <v>5971</v>
      </c>
      <c r="H207" s="76">
        <v>5938</v>
      </c>
      <c r="I207" s="76">
        <v>6132</v>
      </c>
      <c r="J207" s="76">
        <v>6360</v>
      </c>
      <c r="K207" s="76">
        <v>6706</v>
      </c>
      <c r="L207" s="76">
        <v>7285</v>
      </c>
      <c r="M207" s="76">
        <v>7857</v>
      </c>
      <c r="N207" s="76">
        <v>8246</v>
      </c>
      <c r="O207" s="76">
        <v>8704</v>
      </c>
      <c r="P207" s="76">
        <v>9250</v>
      </c>
      <c r="Q207" s="76">
        <v>9604</v>
      </c>
      <c r="R207" s="76">
        <v>10453</v>
      </c>
      <c r="S207" s="76">
        <v>10607</v>
      </c>
      <c r="T207" s="76">
        <v>11870</v>
      </c>
      <c r="U207" s="76">
        <v>12626</v>
      </c>
      <c r="V207" s="77">
        <v>13384</v>
      </c>
      <c r="W207" s="78">
        <v>16042</v>
      </c>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c r="BR207" s="39"/>
      <c r="BS207" s="39"/>
      <c r="BT207" s="39"/>
      <c r="BU207" s="39"/>
      <c r="BV207" s="39"/>
      <c r="BW207" s="39"/>
    </row>
    <row r="208" spans="1:75" x14ac:dyDescent="0.3">
      <c r="A208" s="13" t="s">
        <v>2</v>
      </c>
      <c r="B208" s="40">
        <v>96</v>
      </c>
      <c r="C208" s="76">
        <v>3789</v>
      </c>
      <c r="D208" s="76">
        <v>3754</v>
      </c>
      <c r="E208" s="76">
        <v>3922</v>
      </c>
      <c r="F208" s="76">
        <v>4191</v>
      </c>
      <c r="G208" s="76">
        <v>4487</v>
      </c>
      <c r="H208" s="76">
        <v>4540</v>
      </c>
      <c r="I208" s="76">
        <v>4522</v>
      </c>
      <c r="J208" s="76">
        <v>4677</v>
      </c>
      <c r="K208" s="76">
        <v>4858</v>
      </c>
      <c r="L208" s="76">
        <v>5131</v>
      </c>
      <c r="M208" s="76">
        <v>5578</v>
      </c>
      <c r="N208" s="76">
        <v>6022</v>
      </c>
      <c r="O208" s="76">
        <v>6325</v>
      </c>
      <c r="P208" s="76">
        <v>6682</v>
      </c>
      <c r="Q208" s="76">
        <v>7107</v>
      </c>
      <c r="R208" s="76">
        <v>7385</v>
      </c>
      <c r="S208" s="76">
        <v>8043</v>
      </c>
      <c r="T208" s="76">
        <v>8167</v>
      </c>
      <c r="U208" s="76">
        <v>9145</v>
      </c>
      <c r="V208" s="77">
        <v>9733</v>
      </c>
      <c r="W208" s="78">
        <v>10327</v>
      </c>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c r="BR208" s="39"/>
      <c r="BS208" s="39"/>
      <c r="BT208" s="39"/>
      <c r="BU208" s="39"/>
      <c r="BV208" s="39"/>
      <c r="BW208" s="39"/>
    </row>
    <row r="209" spans="1:75" x14ac:dyDescent="0.3">
      <c r="A209" s="13" t="s">
        <v>2</v>
      </c>
      <c r="B209" s="40">
        <v>97</v>
      </c>
      <c r="C209" s="76">
        <v>2541</v>
      </c>
      <c r="D209" s="76">
        <v>2797</v>
      </c>
      <c r="E209" s="76">
        <v>2777</v>
      </c>
      <c r="F209" s="76">
        <v>2909</v>
      </c>
      <c r="G209" s="76">
        <v>3121</v>
      </c>
      <c r="H209" s="76">
        <v>3346</v>
      </c>
      <c r="I209" s="76">
        <v>3390</v>
      </c>
      <c r="J209" s="76">
        <v>3382</v>
      </c>
      <c r="K209" s="76">
        <v>3504</v>
      </c>
      <c r="L209" s="76">
        <v>3645</v>
      </c>
      <c r="M209" s="76">
        <v>3853</v>
      </c>
      <c r="N209" s="76">
        <v>4192</v>
      </c>
      <c r="O209" s="76">
        <v>4529</v>
      </c>
      <c r="P209" s="76">
        <v>4762</v>
      </c>
      <c r="Q209" s="76">
        <v>5035</v>
      </c>
      <c r="R209" s="76">
        <v>5359</v>
      </c>
      <c r="S209" s="76">
        <v>5572</v>
      </c>
      <c r="T209" s="76">
        <v>6072</v>
      </c>
      <c r="U209" s="76">
        <v>6170</v>
      </c>
      <c r="V209" s="77">
        <v>6913</v>
      </c>
      <c r="W209" s="78">
        <v>7364</v>
      </c>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c r="BQ209" s="39"/>
      <c r="BR209" s="39"/>
      <c r="BS209" s="39"/>
      <c r="BT209" s="39"/>
      <c r="BU209" s="39"/>
      <c r="BV209" s="39"/>
      <c r="BW209" s="39"/>
    </row>
    <row r="210" spans="1:75" x14ac:dyDescent="0.3">
      <c r="A210" s="13" t="s">
        <v>2</v>
      </c>
      <c r="B210" s="40">
        <v>98</v>
      </c>
      <c r="C210" s="76">
        <v>1574</v>
      </c>
      <c r="D210" s="76">
        <v>1823</v>
      </c>
      <c r="E210" s="76">
        <v>2011</v>
      </c>
      <c r="F210" s="76">
        <v>2002</v>
      </c>
      <c r="G210" s="76">
        <v>2105</v>
      </c>
      <c r="H210" s="76">
        <v>2262</v>
      </c>
      <c r="I210" s="76">
        <v>2429</v>
      </c>
      <c r="J210" s="76">
        <v>2465</v>
      </c>
      <c r="K210" s="76">
        <v>2463</v>
      </c>
      <c r="L210" s="76">
        <v>2556</v>
      </c>
      <c r="M210" s="76">
        <v>2662</v>
      </c>
      <c r="N210" s="76">
        <v>2815</v>
      </c>
      <c r="O210" s="76">
        <v>3067</v>
      </c>
      <c r="P210" s="76">
        <v>3316</v>
      </c>
      <c r="Q210" s="76">
        <v>3489</v>
      </c>
      <c r="R210" s="76">
        <v>3692</v>
      </c>
      <c r="S210" s="76">
        <v>3932</v>
      </c>
      <c r="T210" s="76">
        <v>4091</v>
      </c>
      <c r="U210" s="76">
        <v>4462</v>
      </c>
      <c r="V210" s="77">
        <v>4536</v>
      </c>
      <c r="W210" s="78">
        <v>5089</v>
      </c>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c r="BR210" s="39"/>
      <c r="BS210" s="39"/>
      <c r="BT210" s="39"/>
      <c r="BU210" s="39"/>
      <c r="BV210" s="39"/>
      <c r="BW210" s="39"/>
    </row>
    <row r="211" spans="1:75" x14ac:dyDescent="0.3">
      <c r="A211" s="13" t="s">
        <v>2</v>
      </c>
      <c r="B211" s="40">
        <v>99</v>
      </c>
      <c r="C211" s="76">
        <v>1010</v>
      </c>
      <c r="D211" s="76">
        <v>1089</v>
      </c>
      <c r="E211" s="76">
        <v>1265</v>
      </c>
      <c r="F211" s="76">
        <v>1399</v>
      </c>
      <c r="G211" s="76">
        <v>1399</v>
      </c>
      <c r="H211" s="76">
        <v>1473</v>
      </c>
      <c r="I211" s="76">
        <v>1586</v>
      </c>
      <c r="J211" s="76">
        <v>1705</v>
      </c>
      <c r="K211" s="76">
        <v>1734</v>
      </c>
      <c r="L211" s="76">
        <v>1736</v>
      </c>
      <c r="M211" s="76">
        <v>1803</v>
      </c>
      <c r="N211" s="76">
        <v>1880</v>
      </c>
      <c r="O211" s="76">
        <v>1989</v>
      </c>
      <c r="P211" s="76">
        <v>2169</v>
      </c>
      <c r="Q211" s="76">
        <v>2348</v>
      </c>
      <c r="R211" s="76">
        <v>2472</v>
      </c>
      <c r="S211" s="76">
        <v>2618</v>
      </c>
      <c r="T211" s="76">
        <v>2790</v>
      </c>
      <c r="U211" s="76">
        <v>2905</v>
      </c>
      <c r="V211" s="77">
        <v>3171</v>
      </c>
      <c r="W211" s="78">
        <v>3228</v>
      </c>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c r="BQ211" s="39"/>
      <c r="BR211" s="39"/>
      <c r="BS211" s="39"/>
      <c r="BT211" s="39"/>
      <c r="BU211" s="39"/>
      <c r="BV211" s="39"/>
      <c r="BW211" s="39"/>
    </row>
    <row r="212" spans="1:75" x14ac:dyDescent="0.3">
      <c r="A212" s="20" t="s">
        <v>2</v>
      </c>
      <c r="B212" s="41" t="s">
        <v>198</v>
      </c>
      <c r="C212" s="80">
        <v>1175</v>
      </c>
      <c r="D212" s="80">
        <v>1498</v>
      </c>
      <c r="E212" s="80">
        <v>1784</v>
      </c>
      <c r="F212" s="80">
        <v>2111</v>
      </c>
      <c r="G212" s="80">
        <v>2443</v>
      </c>
      <c r="H212" s="80">
        <v>2685</v>
      </c>
      <c r="I212" s="80">
        <v>2913</v>
      </c>
      <c r="J212" s="80">
        <v>3158</v>
      </c>
      <c r="K212" s="80">
        <v>3420</v>
      </c>
      <c r="L212" s="80">
        <v>3633</v>
      </c>
      <c r="M212" s="80">
        <v>3792</v>
      </c>
      <c r="N212" s="80">
        <v>3956</v>
      </c>
      <c r="O212" s="80">
        <v>4131</v>
      </c>
      <c r="P212" s="80">
        <v>4335</v>
      </c>
      <c r="Q212" s="80">
        <v>4610</v>
      </c>
      <c r="R212" s="80">
        <v>4934</v>
      </c>
      <c r="S212" s="80">
        <v>5257</v>
      </c>
      <c r="T212" s="80">
        <v>5595</v>
      </c>
      <c r="U212" s="80">
        <v>5962</v>
      </c>
      <c r="V212" s="80">
        <v>6311</v>
      </c>
      <c r="W212" s="81">
        <v>6753</v>
      </c>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c r="BS212" s="39"/>
      <c r="BT212" s="39"/>
      <c r="BU212" s="39"/>
      <c r="BV212" s="39"/>
      <c r="BW212" s="39"/>
    </row>
    <row r="213" spans="1:75" x14ac:dyDescent="0.3">
      <c r="A213" s="34" t="s">
        <v>202</v>
      </c>
      <c r="B213" s="4"/>
      <c r="C213" s="4"/>
      <c r="D213" s="4"/>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c r="BR213" s="39"/>
      <c r="BS213" s="39"/>
      <c r="BT213" s="39"/>
      <c r="BU213" s="39"/>
      <c r="BV213" s="39"/>
      <c r="BW213" s="39"/>
    </row>
    <row r="214" spans="1:75" x14ac:dyDescent="0.3">
      <c r="A214" s="35"/>
      <c r="B214" s="4"/>
      <c r="C214" s="4"/>
      <c r="D214" s="4"/>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c r="BR214" s="39"/>
      <c r="BS214" s="39"/>
      <c r="BT214" s="39"/>
      <c r="BU214" s="39"/>
      <c r="BV214" s="39"/>
      <c r="BW214" s="39"/>
    </row>
    <row r="215" spans="1:75" x14ac:dyDescent="0.3">
      <c r="A215" s="35" t="s">
        <v>262</v>
      </c>
      <c r="B215" s="4"/>
      <c r="C215" s="4"/>
      <c r="D215" s="4"/>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c r="BR215" s="39"/>
      <c r="BS215" s="39"/>
      <c r="BT215" s="39"/>
      <c r="BU215" s="39"/>
      <c r="BV215" s="39"/>
      <c r="BW215" s="39"/>
    </row>
    <row r="216" spans="1:75" x14ac:dyDescent="0.3">
      <c r="A216" s="11" t="s">
        <v>201</v>
      </c>
      <c r="B216" s="49" t="s">
        <v>199</v>
      </c>
      <c r="C216" s="11">
        <v>2022</v>
      </c>
      <c r="D216" s="12">
        <v>2046</v>
      </c>
      <c r="E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c r="BR216" s="39"/>
      <c r="BS216" s="39"/>
      <c r="BT216" s="39"/>
      <c r="BU216" s="39"/>
      <c r="BV216" s="39"/>
      <c r="BW216" s="39"/>
    </row>
    <row r="217" spans="1:75" x14ac:dyDescent="0.3">
      <c r="A217" s="13" t="s">
        <v>1</v>
      </c>
      <c r="B217" s="47" t="s">
        <v>96</v>
      </c>
      <c r="C217" s="82">
        <v>2.8800000000000002E-3</v>
      </c>
      <c r="D217" s="45">
        <v>2.5300000000000001E-3</v>
      </c>
      <c r="E217" s="39"/>
      <c r="F217" s="35"/>
      <c r="G217" s="35"/>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c r="BR217" s="39"/>
      <c r="BS217" s="39"/>
      <c r="BT217" s="39"/>
      <c r="BU217" s="39"/>
      <c r="BV217" s="39"/>
      <c r="BW217" s="39"/>
    </row>
    <row r="218" spans="1:75" x14ac:dyDescent="0.3">
      <c r="A218" s="13" t="s">
        <v>1</v>
      </c>
      <c r="B218" s="47" t="s">
        <v>97</v>
      </c>
      <c r="C218" s="82">
        <v>1.8000000000000001E-4</v>
      </c>
      <c r="D218" s="45">
        <v>1.4999999999999999E-4</v>
      </c>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c r="BS218" s="39"/>
      <c r="BT218" s="39"/>
      <c r="BU218" s="39"/>
      <c r="BV218" s="39"/>
      <c r="BW218" s="39"/>
    </row>
    <row r="219" spans="1:75" x14ac:dyDescent="0.3">
      <c r="A219" s="13" t="s">
        <v>1</v>
      </c>
      <c r="B219" s="47" t="s">
        <v>98</v>
      </c>
      <c r="C219" s="82">
        <v>1.3999999999999999E-4</v>
      </c>
      <c r="D219" s="45">
        <v>1.1E-4</v>
      </c>
      <c r="E219" s="39"/>
      <c r="F219" s="39"/>
      <c r="G219" s="39">
        <f>2046-2022</f>
        <v>24</v>
      </c>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c r="BQ219" s="39"/>
      <c r="BR219" s="39"/>
      <c r="BS219" s="39"/>
      <c r="BT219" s="39"/>
      <c r="BU219" s="39"/>
      <c r="BV219" s="39"/>
      <c r="BW219" s="39"/>
    </row>
    <row r="220" spans="1:75" x14ac:dyDescent="0.3">
      <c r="A220" s="13" t="s">
        <v>1</v>
      </c>
      <c r="B220" s="47" t="s">
        <v>99</v>
      </c>
      <c r="C220" s="82">
        <v>1.2999999999999999E-4</v>
      </c>
      <c r="D220" s="45">
        <v>1E-4</v>
      </c>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c r="BR220" s="39"/>
      <c r="BS220" s="39"/>
      <c r="BT220" s="39"/>
      <c r="BU220" s="39"/>
      <c r="BV220" s="39"/>
      <c r="BW220" s="39"/>
    </row>
    <row r="221" spans="1:75" x14ac:dyDescent="0.3">
      <c r="A221" s="13" t="s">
        <v>1</v>
      </c>
      <c r="B221" s="47" t="s">
        <v>100</v>
      </c>
      <c r="C221" s="82">
        <v>1.1E-4</v>
      </c>
      <c r="D221" s="45">
        <v>9.0000000000000006E-5</v>
      </c>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c r="BQ221" s="39"/>
      <c r="BR221" s="39"/>
      <c r="BS221" s="39"/>
      <c r="BT221" s="39"/>
      <c r="BU221" s="39"/>
      <c r="BV221" s="39"/>
      <c r="BW221" s="39"/>
    </row>
    <row r="222" spans="1:75" x14ac:dyDescent="0.3">
      <c r="A222" s="13" t="s">
        <v>1</v>
      </c>
      <c r="B222" s="47" t="s">
        <v>101</v>
      </c>
      <c r="C222" s="82">
        <v>1E-4</v>
      </c>
      <c r="D222" s="45">
        <v>8.0000000000000007E-5</v>
      </c>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c r="BQ222" s="39"/>
      <c r="BR222" s="39"/>
      <c r="BS222" s="39"/>
      <c r="BT222" s="39"/>
      <c r="BU222" s="39"/>
      <c r="BV222" s="39"/>
      <c r="BW222" s="39"/>
    </row>
    <row r="223" spans="1:75" x14ac:dyDescent="0.3">
      <c r="A223" s="13" t="s">
        <v>1</v>
      </c>
      <c r="B223" s="47" t="s">
        <v>102</v>
      </c>
      <c r="C223" s="82">
        <v>9.0000000000000006E-5</v>
      </c>
      <c r="D223" s="45">
        <v>6.9999999999999994E-5</v>
      </c>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c r="BQ223" s="39"/>
      <c r="BR223" s="39"/>
      <c r="BS223" s="39"/>
      <c r="BT223" s="39"/>
      <c r="BU223" s="39"/>
      <c r="BV223" s="39"/>
      <c r="BW223" s="39"/>
    </row>
    <row r="224" spans="1:75" x14ac:dyDescent="0.3">
      <c r="A224" s="13" t="s">
        <v>1</v>
      </c>
      <c r="B224" s="47" t="s">
        <v>103</v>
      </c>
      <c r="C224" s="82">
        <v>8.0000000000000007E-5</v>
      </c>
      <c r="D224" s="45">
        <v>6.9999999999999994E-5</v>
      </c>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c r="BQ224" s="39"/>
      <c r="BR224" s="39"/>
      <c r="BS224" s="39"/>
      <c r="BT224" s="39"/>
      <c r="BU224" s="39"/>
      <c r="BV224" s="39"/>
      <c r="BW224" s="39"/>
    </row>
    <row r="225" spans="1:75" x14ac:dyDescent="0.3">
      <c r="A225" s="13" t="s">
        <v>1</v>
      </c>
      <c r="B225" s="47" t="s">
        <v>104</v>
      </c>
      <c r="C225" s="82">
        <v>8.0000000000000007E-5</v>
      </c>
      <c r="D225" s="45">
        <v>6.9999999999999994E-5</v>
      </c>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c r="BQ225" s="39"/>
      <c r="BR225" s="39"/>
      <c r="BS225" s="39"/>
      <c r="BT225" s="39"/>
      <c r="BU225" s="39"/>
      <c r="BV225" s="39"/>
      <c r="BW225" s="39"/>
    </row>
    <row r="226" spans="1:75" x14ac:dyDescent="0.3">
      <c r="A226" s="13" t="s">
        <v>1</v>
      </c>
      <c r="B226" s="47" t="s">
        <v>105</v>
      </c>
      <c r="C226" s="82">
        <v>8.0000000000000007E-5</v>
      </c>
      <c r="D226" s="45">
        <v>6.9999999999999994E-5</v>
      </c>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c r="BQ226" s="39"/>
      <c r="BR226" s="39"/>
      <c r="BS226" s="39"/>
      <c r="BT226" s="39"/>
      <c r="BU226" s="39"/>
      <c r="BV226" s="39"/>
      <c r="BW226" s="39"/>
    </row>
    <row r="227" spans="1:75" x14ac:dyDescent="0.3">
      <c r="A227" s="13" t="s">
        <v>1</v>
      </c>
      <c r="B227" s="47" t="s">
        <v>106</v>
      </c>
      <c r="C227" s="82">
        <v>8.0000000000000007E-5</v>
      </c>
      <c r="D227" s="45">
        <v>6.9999999999999994E-5</v>
      </c>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c r="BQ227" s="39"/>
      <c r="BR227" s="39"/>
      <c r="BS227" s="39"/>
      <c r="BT227" s="39"/>
      <c r="BU227" s="39"/>
      <c r="BV227" s="39"/>
      <c r="BW227" s="39"/>
    </row>
    <row r="228" spans="1:75" x14ac:dyDescent="0.3">
      <c r="A228" s="13" t="s">
        <v>1</v>
      </c>
      <c r="B228" s="47" t="s">
        <v>107</v>
      </c>
      <c r="C228" s="82">
        <v>9.0000000000000006E-5</v>
      </c>
      <c r="D228" s="45">
        <v>8.0000000000000007E-5</v>
      </c>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c r="BQ228" s="39"/>
      <c r="BR228" s="39"/>
      <c r="BS228" s="39"/>
      <c r="BT228" s="39"/>
      <c r="BU228" s="39"/>
      <c r="BV228" s="39"/>
      <c r="BW228" s="39"/>
    </row>
    <row r="229" spans="1:75" x14ac:dyDescent="0.3">
      <c r="A229" s="13" t="s">
        <v>1</v>
      </c>
      <c r="B229" s="47" t="s">
        <v>108</v>
      </c>
      <c r="C229" s="82">
        <v>1E-4</v>
      </c>
      <c r="D229" s="45">
        <v>8.0000000000000007E-5</v>
      </c>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c r="BQ229" s="39"/>
      <c r="BR229" s="39"/>
      <c r="BS229" s="39"/>
      <c r="BT229" s="39"/>
      <c r="BU229" s="39"/>
      <c r="BV229" s="39"/>
      <c r="BW229" s="39"/>
    </row>
    <row r="230" spans="1:75" x14ac:dyDescent="0.3">
      <c r="A230" s="13" t="s">
        <v>1</v>
      </c>
      <c r="B230" s="47" t="s">
        <v>109</v>
      </c>
      <c r="C230" s="82">
        <v>1.2E-4</v>
      </c>
      <c r="D230" s="45">
        <v>1E-4</v>
      </c>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c r="BQ230" s="39"/>
      <c r="BR230" s="39"/>
      <c r="BS230" s="39"/>
      <c r="BT230" s="39"/>
      <c r="BU230" s="39"/>
      <c r="BV230" s="39"/>
      <c r="BW230" s="39"/>
    </row>
    <row r="231" spans="1:75" x14ac:dyDescent="0.3">
      <c r="A231" s="13" t="s">
        <v>1</v>
      </c>
      <c r="B231" s="47" t="s">
        <v>110</v>
      </c>
      <c r="C231" s="82">
        <v>1.2999999999999999E-4</v>
      </c>
      <c r="D231" s="45">
        <v>1.1E-4</v>
      </c>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c r="BQ231" s="39"/>
      <c r="BR231" s="39"/>
      <c r="BS231" s="39"/>
      <c r="BT231" s="39"/>
      <c r="BU231" s="39"/>
      <c r="BV231" s="39"/>
      <c r="BW231" s="39"/>
    </row>
    <row r="232" spans="1:75" x14ac:dyDescent="0.3">
      <c r="A232" s="13" t="s">
        <v>1</v>
      </c>
      <c r="B232" s="47" t="s">
        <v>111</v>
      </c>
      <c r="C232" s="82">
        <v>1.3999999999999999E-4</v>
      </c>
      <c r="D232" s="45">
        <v>1.2E-4</v>
      </c>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c r="BQ232" s="39"/>
      <c r="BR232" s="39"/>
      <c r="BS232" s="39"/>
      <c r="BT232" s="39"/>
      <c r="BU232" s="39"/>
      <c r="BV232" s="39"/>
      <c r="BW232" s="39"/>
    </row>
    <row r="233" spans="1:75" x14ac:dyDescent="0.3">
      <c r="A233" s="13" t="s">
        <v>1</v>
      </c>
      <c r="B233" s="47" t="s">
        <v>112</v>
      </c>
      <c r="C233" s="82">
        <v>1.4999999999999999E-4</v>
      </c>
      <c r="D233" s="45">
        <v>1.2999999999999999E-4</v>
      </c>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c r="BQ233" s="39"/>
      <c r="BR233" s="39"/>
      <c r="BS233" s="39"/>
      <c r="BT233" s="39"/>
      <c r="BU233" s="39"/>
      <c r="BV233" s="39"/>
      <c r="BW233" s="39"/>
    </row>
    <row r="234" spans="1:75" x14ac:dyDescent="0.3">
      <c r="A234" s="13" t="s">
        <v>1</v>
      </c>
      <c r="B234" s="47" t="s">
        <v>113</v>
      </c>
      <c r="C234" s="82">
        <v>1.6000000000000001E-4</v>
      </c>
      <c r="D234" s="45">
        <v>1.3999999999999999E-4</v>
      </c>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c r="BQ234" s="39"/>
      <c r="BR234" s="39"/>
      <c r="BS234" s="39"/>
      <c r="BT234" s="39"/>
      <c r="BU234" s="39"/>
      <c r="BV234" s="39"/>
      <c r="BW234" s="39"/>
    </row>
    <row r="235" spans="1:75" x14ac:dyDescent="0.3">
      <c r="A235" s="13" t="s">
        <v>1</v>
      </c>
      <c r="B235" s="47" t="s">
        <v>114</v>
      </c>
      <c r="C235" s="82">
        <v>1.7000000000000001E-4</v>
      </c>
      <c r="D235" s="45">
        <v>1.4999999999999999E-4</v>
      </c>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c r="BQ235" s="39"/>
      <c r="BR235" s="39"/>
      <c r="BS235" s="39"/>
      <c r="BT235" s="39"/>
      <c r="BU235" s="39"/>
      <c r="BV235" s="39"/>
      <c r="BW235" s="39"/>
    </row>
    <row r="236" spans="1:75" x14ac:dyDescent="0.3">
      <c r="A236" s="13" t="s">
        <v>1</v>
      </c>
      <c r="B236" s="47" t="s">
        <v>115</v>
      </c>
      <c r="C236" s="82">
        <v>1.9000000000000001E-4</v>
      </c>
      <c r="D236" s="45">
        <v>1.7000000000000001E-4</v>
      </c>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c r="BQ236" s="39"/>
      <c r="BR236" s="39"/>
      <c r="BS236" s="39"/>
      <c r="BT236" s="39"/>
      <c r="BU236" s="39"/>
      <c r="BV236" s="39"/>
      <c r="BW236" s="39"/>
    </row>
    <row r="237" spans="1:75" x14ac:dyDescent="0.3">
      <c r="A237" s="13" t="s">
        <v>1</v>
      </c>
      <c r="B237" s="47" t="s">
        <v>116</v>
      </c>
      <c r="C237" s="82">
        <v>2.1000000000000001E-4</v>
      </c>
      <c r="D237" s="45">
        <v>1.8000000000000001E-4</v>
      </c>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c r="BQ237" s="39"/>
      <c r="BR237" s="39"/>
      <c r="BS237" s="39"/>
      <c r="BT237" s="39"/>
      <c r="BU237" s="39"/>
      <c r="BV237" s="39"/>
      <c r="BW237" s="39"/>
    </row>
    <row r="238" spans="1:75" x14ac:dyDescent="0.3">
      <c r="A238" s="13" t="s">
        <v>1</v>
      </c>
      <c r="B238" s="47" t="s">
        <v>117</v>
      </c>
      <c r="C238" s="82">
        <v>2.4000000000000001E-4</v>
      </c>
      <c r="D238" s="45">
        <v>2.1000000000000001E-4</v>
      </c>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c r="BR238" s="39"/>
      <c r="BS238" s="39"/>
      <c r="BT238" s="39"/>
      <c r="BU238" s="39"/>
      <c r="BV238" s="39"/>
      <c r="BW238" s="39"/>
    </row>
    <row r="239" spans="1:75" x14ac:dyDescent="0.3">
      <c r="A239" s="13" t="s">
        <v>1</v>
      </c>
      <c r="B239" s="47" t="s">
        <v>118</v>
      </c>
      <c r="C239" s="82">
        <v>2.5999999999999998E-4</v>
      </c>
      <c r="D239" s="45">
        <v>2.3000000000000001E-4</v>
      </c>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c r="BR239" s="39"/>
      <c r="BS239" s="39"/>
      <c r="BT239" s="39"/>
      <c r="BU239" s="39"/>
      <c r="BV239" s="39"/>
      <c r="BW239" s="39"/>
    </row>
    <row r="240" spans="1:75" x14ac:dyDescent="0.3">
      <c r="A240" s="13" t="s">
        <v>1</v>
      </c>
      <c r="B240" s="47" t="s">
        <v>119</v>
      </c>
      <c r="C240" s="82">
        <v>2.7E-4</v>
      </c>
      <c r="D240" s="45">
        <v>2.4000000000000001E-4</v>
      </c>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c r="BR240" s="39"/>
      <c r="BS240" s="39"/>
      <c r="BT240" s="39"/>
      <c r="BU240" s="39"/>
      <c r="BV240" s="39"/>
      <c r="BW240" s="39"/>
    </row>
    <row r="241" spans="1:75" x14ac:dyDescent="0.3">
      <c r="A241" s="13" t="s">
        <v>1</v>
      </c>
      <c r="B241" s="47" t="s">
        <v>120</v>
      </c>
      <c r="C241" s="82">
        <v>2.7999999999999998E-4</v>
      </c>
      <c r="D241" s="45">
        <v>2.5000000000000001E-4</v>
      </c>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c r="BR241" s="39"/>
      <c r="BS241" s="39"/>
      <c r="BT241" s="39"/>
      <c r="BU241" s="39"/>
      <c r="BV241" s="39"/>
      <c r="BW241" s="39"/>
    </row>
    <row r="242" spans="1:75" x14ac:dyDescent="0.3">
      <c r="A242" s="13" t="s">
        <v>1</v>
      </c>
      <c r="B242" s="47" t="s">
        <v>121</v>
      </c>
      <c r="C242" s="82">
        <v>2.7999999999999998E-4</v>
      </c>
      <c r="D242" s="45">
        <v>2.5000000000000001E-4</v>
      </c>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row>
    <row r="243" spans="1:75" x14ac:dyDescent="0.3">
      <c r="A243" s="13" t="s">
        <v>1</v>
      </c>
      <c r="B243" s="47" t="s">
        <v>122</v>
      </c>
      <c r="C243" s="82">
        <v>2.7999999999999998E-4</v>
      </c>
      <c r="D243" s="45">
        <v>2.5000000000000001E-4</v>
      </c>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c r="BS243" s="39"/>
      <c r="BT243" s="39"/>
      <c r="BU243" s="39"/>
      <c r="BV243" s="39"/>
      <c r="BW243" s="39"/>
    </row>
    <row r="244" spans="1:75" x14ac:dyDescent="0.3">
      <c r="A244" s="13" t="s">
        <v>1</v>
      </c>
      <c r="B244" s="47" t="s">
        <v>123</v>
      </c>
      <c r="C244" s="82">
        <v>2.7999999999999998E-4</v>
      </c>
      <c r="D244" s="45">
        <v>2.5000000000000001E-4</v>
      </c>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c r="BS244" s="39"/>
      <c r="BT244" s="39"/>
      <c r="BU244" s="39"/>
      <c r="BV244" s="39"/>
      <c r="BW244" s="39"/>
    </row>
    <row r="245" spans="1:75" x14ac:dyDescent="0.3">
      <c r="A245" s="13" t="s">
        <v>1</v>
      </c>
      <c r="B245" s="47" t="s">
        <v>124</v>
      </c>
      <c r="C245" s="82">
        <v>2.7999999999999998E-4</v>
      </c>
      <c r="D245" s="45">
        <v>2.5000000000000001E-4</v>
      </c>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c r="BS245" s="39"/>
      <c r="BT245" s="39"/>
      <c r="BU245" s="39"/>
      <c r="BV245" s="39"/>
      <c r="BW245" s="39"/>
    </row>
    <row r="246" spans="1:75" x14ac:dyDescent="0.3">
      <c r="A246" s="13" t="s">
        <v>1</v>
      </c>
      <c r="B246" s="47" t="s">
        <v>125</v>
      </c>
      <c r="C246" s="82">
        <v>2.7999999999999998E-4</v>
      </c>
      <c r="D246" s="45">
        <v>2.5000000000000001E-4</v>
      </c>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c r="BQ246" s="39"/>
      <c r="BR246" s="39"/>
      <c r="BS246" s="39"/>
      <c r="BT246" s="39"/>
      <c r="BU246" s="39"/>
      <c r="BV246" s="39"/>
      <c r="BW246" s="39"/>
    </row>
    <row r="247" spans="1:75" x14ac:dyDescent="0.3">
      <c r="A247" s="13" t="s">
        <v>1</v>
      </c>
      <c r="B247" s="47" t="s">
        <v>126</v>
      </c>
      <c r="C247" s="82">
        <v>2.7999999999999998E-4</v>
      </c>
      <c r="D247" s="45">
        <v>2.5000000000000001E-4</v>
      </c>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c r="BQ247" s="39"/>
      <c r="BR247" s="39"/>
      <c r="BS247" s="39"/>
      <c r="BT247" s="39"/>
      <c r="BU247" s="39"/>
      <c r="BV247" s="39"/>
      <c r="BW247" s="39"/>
    </row>
    <row r="248" spans="1:75" x14ac:dyDescent="0.3">
      <c r="A248" s="13" t="s">
        <v>1</v>
      </c>
      <c r="B248" s="47" t="s">
        <v>127</v>
      </c>
      <c r="C248" s="82">
        <v>2.9E-4</v>
      </c>
      <c r="D248" s="45">
        <v>2.5999999999999998E-4</v>
      </c>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c r="BS248" s="39"/>
      <c r="BT248" s="39"/>
      <c r="BU248" s="39"/>
      <c r="BV248" s="39"/>
      <c r="BW248" s="39"/>
    </row>
    <row r="249" spans="1:75" x14ac:dyDescent="0.3">
      <c r="A249" s="13" t="s">
        <v>1</v>
      </c>
      <c r="B249" s="47" t="s">
        <v>128</v>
      </c>
      <c r="C249" s="82">
        <v>2.9999999999999997E-4</v>
      </c>
      <c r="D249" s="45">
        <v>2.7E-4</v>
      </c>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c r="BS249" s="39"/>
      <c r="BT249" s="39"/>
      <c r="BU249" s="39"/>
      <c r="BV249" s="39"/>
      <c r="BW249" s="39"/>
    </row>
    <row r="250" spans="1:75" x14ac:dyDescent="0.3">
      <c r="A250" s="13" t="s">
        <v>1</v>
      </c>
      <c r="B250" s="47" t="s">
        <v>129</v>
      </c>
      <c r="C250" s="82">
        <v>3.3E-4</v>
      </c>
      <c r="D250" s="45">
        <v>2.9999999999999997E-4</v>
      </c>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c r="BQ250" s="39"/>
      <c r="BR250" s="39"/>
      <c r="BS250" s="39"/>
      <c r="BT250" s="39"/>
      <c r="BU250" s="39"/>
      <c r="BV250" s="39"/>
      <c r="BW250" s="39"/>
    </row>
    <row r="251" spans="1:75" x14ac:dyDescent="0.3">
      <c r="A251" s="13" t="s">
        <v>1</v>
      </c>
      <c r="B251" s="47" t="s">
        <v>130</v>
      </c>
      <c r="C251" s="82">
        <v>4.2000000000000002E-4</v>
      </c>
      <c r="D251" s="45">
        <v>3.6999999999999999E-4</v>
      </c>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c r="BQ251" s="39"/>
      <c r="BR251" s="39"/>
      <c r="BS251" s="39"/>
      <c r="BT251" s="39"/>
      <c r="BU251" s="39"/>
      <c r="BV251" s="39"/>
      <c r="BW251" s="39"/>
    </row>
    <row r="252" spans="1:75" x14ac:dyDescent="0.3">
      <c r="A252" s="13" t="s">
        <v>1</v>
      </c>
      <c r="B252" s="47" t="s">
        <v>131</v>
      </c>
      <c r="C252" s="82">
        <v>4.6000000000000001E-4</v>
      </c>
      <c r="D252" s="45">
        <v>4.0999999999999999E-4</v>
      </c>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c r="BQ252" s="39"/>
      <c r="BR252" s="39"/>
      <c r="BS252" s="39"/>
      <c r="BT252" s="39"/>
      <c r="BU252" s="39"/>
      <c r="BV252" s="39"/>
      <c r="BW252" s="39"/>
    </row>
    <row r="253" spans="1:75" x14ac:dyDescent="0.3">
      <c r="A253" s="13" t="s">
        <v>1</v>
      </c>
      <c r="B253" s="47" t="s">
        <v>132</v>
      </c>
      <c r="C253" s="82">
        <v>5.5999999999999995E-4</v>
      </c>
      <c r="D253" s="45">
        <v>5.0000000000000001E-4</v>
      </c>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c r="BQ253" s="39"/>
      <c r="BR253" s="39"/>
      <c r="BS253" s="39"/>
      <c r="BT253" s="39"/>
      <c r="BU253" s="39"/>
      <c r="BV253" s="39"/>
      <c r="BW253" s="39"/>
    </row>
    <row r="254" spans="1:75" x14ac:dyDescent="0.3">
      <c r="A254" s="13" t="s">
        <v>1</v>
      </c>
      <c r="B254" s="47" t="s">
        <v>133</v>
      </c>
      <c r="C254" s="82">
        <v>5.8E-4</v>
      </c>
      <c r="D254" s="45">
        <v>5.1999999999999995E-4</v>
      </c>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c r="BQ254" s="39"/>
      <c r="BR254" s="39"/>
      <c r="BS254" s="39"/>
      <c r="BT254" s="39"/>
      <c r="BU254" s="39"/>
      <c r="BV254" s="39"/>
      <c r="BW254" s="39"/>
    </row>
    <row r="255" spans="1:75" x14ac:dyDescent="0.3">
      <c r="A255" s="13" t="s">
        <v>1</v>
      </c>
      <c r="B255" s="47" t="s">
        <v>134</v>
      </c>
      <c r="C255" s="82">
        <v>6.0999999999999997E-4</v>
      </c>
      <c r="D255" s="45">
        <v>5.4000000000000001E-4</v>
      </c>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c r="BQ255" s="39"/>
      <c r="BR255" s="39"/>
      <c r="BS255" s="39"/>
      <c r="BT255" s="39"/>
      <c r="BU255" s="39"/>
      <c r="BV255" s="39"/>
      <c r="BW255" s="39"/>
    </row>
    <row r="256" spans="1:75" x14ac:dyDescent="0.3">
      <c r="A256" s="13" t="s">
        <v>1</v>
      </c>
      <c r="B256" s="47" t="s">
        <v>135</v>
      </c>
      <c r="C256" s="82">
        <v>6.3000000000000003E-4</v>
      </c>
      <c r="D256" s="45">
        <v>5.5999999999999995E-4</v>
      </c>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c r="BQ256" s="39"/>
      <c r="BR256" s="39"/>
      <c r="BS256" s="39"/>
      <c r="BT256" s="39"/>
      <c r="BU256" s="39"/>
      <c r="BV256" s="39"/>
      <c r="BW256" s="39"/>
    </row>
    <row r="257" spans="1:75" x14ac:dyDescent="0.3">
      <c r="A257" s="13" t="s">
        <v>1</v>
      </c>
      <c r="B257" s="47" t="s">
        <v>136</v>
      </c>
      <c r="C257" s="82">
        <v>7.2000000000000005E-4</v>
      </c>
      <c r="D257" s="45">
        <v>6.4999999999999997E-4</v>
      </c>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c r="BQ257" s="39"/>
      <c r="BR257" s="39"/>
      <c r="BS257" s="39"/>
      <c r="BT257" s="39"/>
      <c r="BU257" s="39"/>
      <c r="BV257" s="39"/>
      <c r="BW257" s="39"/>
    </row>
    <row r="258" spans="1:75" x14ac:dyDescent="0.3">
      <c r="A258" s="13" t="s">
        <v>1</v>
      </c>
      <c r="B258" s="47" t="s">
        <v>137</v>
      </c>
      <c r="C258" s="82">
        <v>7.6999999999999996E-4</v>
      </c>
      <c r="D258" s="45">
        <v>6.8999999999999997E-4</v>
      </c>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c r="BQ258" s="39"/>
      <c r="BR258" s="39"/>
      <c r="BS258" s="39"/>
      <c r="BT258" s="39"/>
      <c r="BU258" s="39"/>
      <c r="BV258" s="39"/>
      <c r="BW258" s="39"/>
    </row>
    <row r="259" spans="1:75" x14ac:dyDescent="0.3">
      <c r="A259" s="13" t="s">
        <v>1</v>
      </c>
      <c r="B259" s="47" t="s">
        <v>138</v>
      </c>
      <c r="C259" s="82">
        <v>8.4999999999999995E-4</v>
      </c>
      <c r="D259" s="45">
        <v>7.6999999999999996E-4</v>
      </c>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c r="BQ259" s="39"/>
      <c r="BR259" s="39"/>
      <c r="BS259" s="39"/>
      <c r="BT259" s="39"/>
      <c r="BU259" s="39"/>
      <c r="BV259" s="39"/>
      <c r="BW259" s="39"/>
    </row>
    <row r="260" spans="1:75" x14ac:dyDescent="0.3">
      <c r="A260" s="13" t="s">
        <v>1</v>
      </c>
      <c r="B260" s="47" t="s">
        <v>139</v>
      </c>
      <c r="C260" s="82">
        <v>9.3999999999999997E-4</v>
      </c>
      <c r="D260" s="45">
        <v>8.4999999999999995E-4</v>
      </c>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c r="BQ260" s="39"/>
      <c r="BR260" s="39"/>
      <c r="BS260" s="39"/>
      <c r="BT260" s="39"/>
      <c r="BU260" s="39"/>
      <c r="BV260" s="39"/>
      <c r="BW260" s="39"/>
    </row>
    <row r="261" spans="1:75" x14ac:dyDescent="0.3">
      <c r="A261" s="13" t="s">
        <v>1</v>
      </c>
      <c r="B261" s="47" t="s">
        <v>140</v>
      </c>
      <c r="C261" s="82">
        <v>1.01E-3</v>
      </c>
      <c r="D261" s="45">
        <v>9.1E-4</v>
      </c>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row>
    <row r="262" spans="1:75" x14ac:dyDescent="0.3">
      <c r="A262" s="13" t="s">
        <v>1</v>
      </c>
      <c r="B262" s="47" t="s">
        <v>141</v>
      </c>
      <c r="C262" s="82">
        <v>1.08E-3</v>
      </c>
      <c r="D262" s="45">
        <v>9.7999999999999997E-4</v>
      </c>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c r="BR262" s="39"/>
      <c r="BS262" s="39"/>
      <c r="BT262" s="39"/>
      <c r="BU262" s="39"/>
      <c r="BV262" s="39"/>
      <c r="BW262" s="39"/>
    </row>
    <row r="263" spans="1:75" x14ac:dyDescent="0.3">
      <c r="A263" s="13" t="s">
        <v>1</v>
      </c>
      <c r="B263" s="47" t="s">
        <v>142</v>
      </c>
      <c r="C263" s="82">
        <v>1.1900000000000001E-3</v>
      </c>
      <c r="D263" s="45">
        <v>1.08E-3</v>
      </c>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c r="BQ263" s="39"/>
      <c r="BR263" s="39"/>
      <c r="BS263" s="39"/>
      <c r="BT263" s="39"/>
      <c r="BU263" s="39"/>
      <c r="BV263" s="39"/>
      <c r="BW263" s="39"/>
    </row>
    <row r="264" spans="1:75" x14ac:dyDescent="0.3">
      <c r="A264" s="13" t="s">
        <v>1</v>
      </c>
      <c r="B264" s="47" t="s">
        <v>143</v>
      </c>
      <c r="C264" s="82">
        <v>1.3600000000000001E-3</v>
      </c>
      <c r="D264" s="45">
        <v>1.23E-3</v>
      </c>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c r="BQ264" s="39"/>
      <c r="BR264" s="39"/>
      <c r="BS264" s="39"/>
      <c r="BT264" s="39"/>
      <c r="BU264" s="39"/>
      <c r="BV264" s="39"/>
      <c r="BW264" s="39"/>
    </row>
    <row r="265" spans="1:75" x14ac:dyDescent="0.3">
      <c r="A265" s="13" t="s">
        <v>1</v>
      </c>
      <c r="B265" s="47" t="s">
        <v>144</v>
      </c>
      <c r="C265" s="82">
        <v>1.4400000000000001E-3</v>
      </c>
      <c r="D265" s="45">
        <v>1.2999999999999999E-3</v>
      </c>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c r="BQ265" s="39"/>
      <c r="BR265" s="39"/>
      <c r="BS265" s="39"/>
      <c r="BT265" s="39"/>
      <c r="BU265" s="39"/>
      <c r="BV265" s="39"/>
      <c r="BW265" s="39"/>
    </row>
    <row r="266" spans="1:75" x14ac:dyDescent="0.3">
      <c r="A266" s="13" t="s">
        <v>1</v>
      </c>
      <c r="B266" s="47" t="s">
        <v>145</v>
      </c>
      <c r="C266" s="82">
        <v>1.57E-3</v>
      </c>
      <c r="D266" s="45">
        <v>1.42E-3</v>
      </c>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c r="BQ266" s="39"/>
      <c r="BR266" s="39"/>
      <c r="BS266" s="39"/>
      <c r="BT266" s="39"/>
      <c r="BU266" s="39"/>
      <c r="BV266" s="39"/>
      <c r="BW266" s="39"/>
    </row>
    <row r="267" spans="1:75" x14ac:dyDescent="0.3">
      <c r="A267" s="13" t="s">
        <v>1</v>
      </c>
      <c r="B267" s="47" t="s">
        <v>146</v>
      </c>
      <c r="C267" s="82">
        <v>1.6900000000000001E-3</v>
      </c>
      <c r="D267" s="45">
        <v>1.5299999999999999E-3</v>
      </c>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c r="BQ267" s="39"/>
      <c r="BR267" s="39"/>
      <c r="BS267" s="39"/>
      <c r="BT267" s="39"/>
      <c r="BU267" s="39"/>
      <c r="BV267" s="39"/>
      <c r="BW267" s="39"/>
    </row>
    <row r="268" spans="1:75" x14ac:dyDescent="0.3">
      <c r="A268" s="13" t="s">
        <v>1</v>
      </c>
      <c r="B268" s="47" t="s">
        <v>147</v>
      </c>
      <c r="C268" s="82">
        <v>1.75E-3</v>
      </c>
      <c r="D268" s="45">
        <v>1.5900000000000001E-3</v>
      </c>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row>
    <row r="269" spans="1:75" x14ac:dyDescent="0.3">
      <c r="A269" s="13" t="s">
        <v>1</v>
      </c>
      <c r="B269" s="47" t="s">
        <v>148</v>
      </c>
      <c r="C269" s="82">
        <v>1.9499999999999999E-3</v>
      </c>
      <c r="D269" s="45">
        <v>1.7799999999999999E-3</v>
      </c>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row>
    <row r="270" spans="1:75" x14ac:dyDescent="0.3">
      <c r="A270" s="13" t="s">
        <v>1</v>
      </c>
      <c r="B270" s="47" t="s">
        <v>149</v>
      </c>
      <c r="C270" s="82">
        <v>2.0699999999999998E-3</v>
      </c>
      <c r="D270" s="45">
        <v>1.8799999999999999E-3</v>
      </c>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row>
    <row r="271" spans="1:75" x14ac:dyDescent="0.3">
      <c r="A271" s="13" t="s">
        <v>1</v>
      </c>
      <c r="B271" s="47" t="s">
        <v>150</v>
      </c>
      <c r="C271" s="82">
        <v>2.2000000000000001E-3</v>
      </c>
      <c r="D271" s="45">
        <v>1.99E-3</v>
      </c>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row>
    <row r="272" spans="1:75" x14ac:dyDescent="0.3">
      <c r="A272" s="13" t="s">
        <v>1</v>
      </c>
      <c r="B272" s="47" t="s">
        <v>151</v>
      </c>
      <c r="C272" s="82">
        <v>2.4199999999999998E-3</v>
      </c>
      <c r="D272" s="45">
        <v>2.1900000000000001E-3</v>
      </c>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row>
    <row r="273" spans="1:75" x14ac:dyDescent="0.3">
      <c r="A273" s="13" t="s">
        <v>1</v>
      </c>
      <c r="B273" s="47" t="s">
        <v>152</v>
      </c>
      <c r="C273" s="82">
        <v>2.7200000000000002E-3</v>
      </c>
      <c r="D273" s="45">
        <v>2.4499999999999999E-3</v>
      </c>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row>
    <row r="274" spans="1:75" x14ac:dyDescent="0.3">
      <c r="A274" s="13" t="s">
        <v>1</v>
      </c>
      <c r="B274" s="47" t="s">
        <v>153</v>
      </c>
      <c r="C274" s="82">
        <v>2.8700000000000002E-3</v>
      </c>
      <c r="D274" s="45">
        <v>2.5899999999999999E-3</v>
      </c>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row>
    <row r="275" spans="1:75" x14ac:dyDescent="0.3">
      <c r="A275" s="13" t="s">
        <v>1</v>
      </c>
      <c r="B275" s="47" t="s">
        <v>154</v>
      </c>
      <c r="C275" s="82">
        <v>3.13E-3</v>
      </c>
      <c r="D275" s="45">
        <v>2.82E-3</v>
      </c>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row>
    <row r="276" spans="1:75" x14ac:dyDescent="0.3">
      <c r="A276" s="13" t="s">
        <v>1</v>
      </c>
      <c r="B276" s="47" t="s">
        <v>155</v>
      </c>
      <c r="C276" s="82">
        <v>3.4499999999999999E-3</v>
      </c>
      <c r="D276" s="45">
        <v>3.1099999999999999E-3</v>
      </c>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row>
    <row r="277" spans="1:75" x14ac:dyDescent="0.3">
      <c r="A277" s="13" t="s">
        <v>1</v>
      </c>
      <c r="B277" s="47" t="s">
        <v>156</v>
      </c>
      <c r="C277" s="82">
        <v>3.5799999999999998E-3</v>
      </c>
      <c r="D277" s="45">
        <v>3.2299999999999998E-3</v>
      </c>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row>
    <row r="278" spans="1:75" x14ac:dyDescent="0.3">
      <c r="A278" s="13" t="s">
        <v>1</v>
      </c>
      <c r="B278" s="47" t="s">
        <v>157</v>
      </c>
      <c r="C278" s="82">
        <v>3.9899999999999996E-3</v>
      </c>
      <c r="D278" s="45">
        <v>3.6099999999999999E-3</v>
      </c>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row>
    <row r="279" spans="1:75" x14ac:dyDescent="0.3">
      <c r="A279" s="13" t="s">
        <v>1</v>
      </c>
      <c r="B279" s="47" t="s">
        <v>158</v>
      </c>
      <c r="C279" s="82">
        <v>4.3800000000000002E-3</v>
      </c>
      <c r="D279" s="45">
        <v>3.9500000000000004E-3</v>
      </c>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row>
    <row r="280" spans="1:75" x14ac:dyDescent="0.3">
      <c r="A280" s="13" t="s">
        <v>1</v>
      </c>
      <c r="B280" s="47" t="s">
        <v>159</v>
      </c>
      <c r="C280" s="82">
        <v>4.62E-3</v>
      </c>
      <c r="D280" s="45">
        <v>4.1599999999999996E-3</v>
      </c>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row>
    <row r="281" spans="1:75" x14ac:dyDescent="0.3">
      <c r="A281" s="13" t="s">
        <v>1</v>
      </c>
      <c r="B281" s="47" t="s">
        <v>160</v>
      </c>
      <c r="C281" s="82">
        <v>5.1399999999999996E-3</v>
      </c>
      <c r="D281" s="45">
        <v>4.62E-3</v>
      </c>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row>
    <row r="282" spans="1:75" x14ac:dyDescent="0.3">
      <c r="A282" s="13" t="s">
        <v>1</v>
      </c>
      <c r="B282" s="47" t="s">
        <v>161</v>
      </c>
      <c r="C282" s="82">
        <v>5.4400000000000004E-3</v>
      </c>
      <c r="D282" s="45">
        <v>4.8799999999999998E-3</v>
      </c>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row>
    <row r="283" spans="1:75" x14ac:dyDescent="0.3">
      <c r="A283" s="13" t="s">
        <v>1</v>
      </c>
      <c r="B283" s="47" t="s">
        <v>162</v>
      </c>
      <c r="C283" s="82">
        <v>5.94E-3</v>
      </c>
      <c r="D283" s="45">
        <v>5.3099999999999996E-3</v>
      </c>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c r="BS283" s="39"/>
      <c r="BT283" s="39"/>
      <c r="BU283" s="39"/>
      <c r="BV283" s="39"/>
      <c r="BW283" s="39"/>
    </row>
    <row r="284" spans="1:75" x14ac:dyDescent="0.3">
      <c r="A284" s="13" t="s">
        <v>1</v>
      </c>
      <c r="B284" s="47" t="s">
        <v>163</v>
      </c>
      <c r="C284" s="82">
        <v>6.6899999999999998E-3</v>
      </c>
      <c r="D284" s="45">
        <v>5.9699999999999996E-3</v>
      </c>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c r="BS284" s="39"/>
      <c r="BT284" s="39"/>
      <c r="BU284" s="39"/>
      <c r="BV284" s="39"/>
      <c r="BW284" s="39"/>
    </row>
    <row r="285" spans="1:75" x14ac:dyDescent="0.3">
      <c r="A285" s="13" t="s">
        <v>1</v>
      </c>
      <c r="B285" s="47" t="s">
        <v>164</v>
      </c>
      <c r="C285" s="82">
        <v>7.4900000000000001E-3</v>
      </c>
      <c r="D285" s="45">
        <v>6.6699999999999997E-3</v>
      </c>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c r="BS285" s="39"/>
      <c r="BT285" s="39"/>
      <c r="BU285" s="39"/>
      <c r="BV285" s="39"/>
      <c r="BW285" s="39"/>
    </row>
    <row r="286" spans="1:75" x14ac:dyDescent="0.3">
      <c r="A286" s="13" t="s">
        <v>1</v>
      </c>
      <c r="B286" s="47" t="s">
        <v>165</v>
      </c>
      <c r="C286" s="82">
        <v>8.0300000000000007E-3</v>
      </c>
      <c r="D286" s="45">
        <v>7.1399999999999996E-3</v>
      </c>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row>
    <row r="287" spans="1:75" x14ac:dyDescent="0.3">
      <c r="A287" s="13" t="s">
        <v>1</v>
      </c>
      <c r="B287" s="47" t="s">
        <v>166</v>
      </c>
      <c r="C287" s="82">
        <v>9.0299999999999998E-3</v>
      </c>
      <c r="D287" s="45">
        <v>8.0300000000000007E-3</v>
      </c>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row>
    <row r="288" spans="1:75" x14ac:dyDescent="0.3">
      <c r="A288" s="13" t="s">
        <v>1</v>
      </c>
      <c r="B288" s="47" t="s">
        <v>167</v>
      </c>
      <c r="C288" s="82">
        <v>1.0160000000000001E-2</v>
      </c>
      <c r="D288" s="45">
        <v>9.0200000000000002E-3</v>
      </c>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row>
    <row r="289" spans="1:75" x14ac:dyDescent="0.3">
      <c r="A289" s="13" t="s">
        <v>1</v>
      </c>
      <c r="B289" s="47" t="s">
        <v>168</v>
      </c>
      <c r="C289" s="82">
        <v>1.073E-2</v>
      </c>
      <c r="D289" s="45">
        <v>9.5200000000000007E-3</v>
      </c>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c r="BS289" s="39"/>
      <c r="BT289" s="39"/>
      <c r="BU289" s="39"/>
      <c r="BV289" s="39"/>
      <c r="BW289" s="39"/>
    </row>
    <row r="290" spans="1:75" x14ac:dyDescent="0.3">
      <c r="A290" s="13" t="s">
        <v>1</v>
      </c>
      <c r="B290" s="47" t="s">
        <v>169</v>
      </c>
      <c r="C290" s="82">
        <v>1.1809999999999999E-2</v>
      </c>
      <c r="D290" s="45">
        <v>1.047E-2</v>
      </c>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row>
    <row r="291" spans="1:75" x14ac:dyDescent="0.3">
      <c r="A291" s="13" t="s">
        <v>1</v>
      </c>
      <c r="B291" s="47" t="s">
        <v>170</v>
      </c>
      <c r="C291" s="82">
        <v>1.396E-2</v>
      </c>
      <c r="D291" s="45">
        <v>1.2359999999999999E-2</v>
      </c>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c r="BP291" s="39"/>
      <c r="BQ291" s="39"/>
      <c r="BR291" s="39"/>
      <c r="BS291" s="39"/>
      <c r="BT291" s="39"/>
      <c r="BU291" s="39"/>
      <c r="BV291" s="39"/>
      <c r="BW291" s="39"/>
    </row>
    <row r="292" spans="1:75" x14ac:dyDescent="0.3">
      <c r="A292" s="13" t="s">
        <v>1</v>
      </c>
      <c r="B292" s="47" t="s">
        <v>171</v>
      </c>
      <c r="C292" s="82">
        <v>1.474E-2</v>
      </c>
      <c r="D292" s="45">
        <v>1.303E-2</v>
      </c>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c r="BP292" s="39"/>
      <c r="BQ292" s="39"/>
      <c r="BR292" s="39"/>
      <c r="BS292" s="39"/>
      <c r="BT292" s="39"/>
      <c r="BU292" s="39"/>
      <c r="BV292" s="39"/>
      <c r="BW292" s="39"/>
    </row>
    <row r="293" spans="1:75" x14ac:dyDescent="0.3">
      <c r="A293" s="13" t="s">
        <v>1</v>
      </c>
      <c r="B293" s="47" t="s">
        <v>172</v>
      </c>
      <c r="C293" s="82">
        <v>1.7510000000000001E-2</v>
      </c>
      <c r="D293" s="45">
        <v>1.5469999999999999E-2</v>
      </c>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c r="BP293" s="39"/>
      <c r="BQ293" s="39"/>
      <c r="BR293" s="39"/>
      <c r="BS293" s="39"/>
      <c r="BT293" s="39"/>
      <c r="BU293" s="39"/>
      <c r="BV293" s="39"/>
      <c r="BW293" s="39"/>
    </row>
    <row r="294" spans="1:75" x14ac:dyDescent="0.3">
      <c r="A294" s="13" t="s">
        <v>1</v>
      </c>
      <c r="B294" s="47" t="s">
        <v>173</v>
      </c>
      <c r="C294" s="82">
        <v>1.9300000000000001E-2</v>
      </c>
      <c r="D294" s="45">
        <v>1.703E-2</v>
      </c>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c r="BP294" s="39"/>
      <c r="BQ294" s="39"/>
      <c r="BR294" s="39"/>
      <c r="BS294" s="39"/>
      <c r="BT294" s="39"/>
      <c r="BU294" s="39"/>
      <c r="BV294" s="39"/>
      <c r="BW294" s="39"/>
    </row>
    <row r="295" spans="1:75" x14ac:dyDescent="0.3">
      <c r="A295" s="13" t="s">
        <v>1</v>
      </c>
      <c r="B295" s="47" t="s">
        <v>174</v>
      </c>
      <c r="C295" s="82">
        <v>2.2380000000000001E-2</v>
      </c>
      <c r="D295" s="45">
        <v>1.9730000000000001E-2</v>
      </c>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c r="BP295" s="39"/>
      <c r="BQ295" s="39"/>
      <c r="BR295" s="39"/>
      <c r="BS295" s="39"/>
      <c r="BT295" s="39"/>
      <c r="BU295" s="39"/>
      <c r="BV295" s="39"/>
      <c r="BW295" s="39"/>
    </row>
    <row r="296" spans="1:75" x14ac:dyDescent="0.3">
      <c r="A296" s="13" t="s">
        <v>1</v>
      </c>
      <c r="B296" s="47" t="s">
        <v>175</v>
      </c>
      <c r="C296" s="82">
        <v>2.5729999999999999E-2</v>
      </c>
      <c r="D296" s="45">
        <v>2.2669999999999999E-2</v>
      </c>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c r="BP296" s="39"/>
      <c r="BQ296" s="39"/>
      <c r="BR296" s="39"/>
      <c r="BS296" s="39"/>
      <c r="BT296" s="39"/>
      <c r="BU296" s="39"/>
      <c r="BV296" s="39"/>
      <c r="BW296" s="39"/>
    </row>
    <row r="297" spans="1:75" x14ac:dyDescent="0.3">
      <c r="A297" s="13" t="s">
        <v>1</v>
      </c>
      <c r="B297" s="47" t="s">
        <v>176</v>
      </c>
      <c r="C297" s="82">
        <v>2.92E-2</v>
      </c>
      <c r="D297" s="45">
        <v>2.5700000000000001E-2</v>
      </c>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c r="BP297" s="39"/>
      <c r="BQ297" s="39"/>
      <c r="BR297" s="39"/>
      <c r="BS297" s="39"/>
      <c r="BT297" s="39"/>
      <c r="BU297" s="39"/>
      <c r="BV297" s="39"/>
      <c r="BW297" s="39"/>
    </row>
    <row r="298" spans="1:75" x14ac:dyDescent="0.3">
      <c r="A298" s="13" t="s">
        <v>1</v>
      </c>
      <c r="B298" s="47" t="s">
        <v>177</v>
      </c>
      <c r="C298" s="82">
        <v>3.295E-2</v>
      </c>
      <c r="D298" s="45">
        <v>2.9020000000000001E-2</v>
      </c>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c r="BP298" s="39"/>
      <c r="BQ298" s="39"/>
      <c r="BR298" s="39"/>
      <c r="BS298" s="39"/>
      <c r="BT298" s="39"/>
      <c r="BU298" s="39"/>
      <c r="BV298" s="39"/>
      <c r="BW298" s="39"/>
    </row>
    <row r="299" spans="1:75" x14ac:dyDescent="0.3">
      <c r="A299" s="13" t="s">
        <v>1</v>
      </c>
      <c r="B299" s="47" t="s">
        <v>178</v>
      </c>
      <c r="C299" s="82">
        <v>3.8120000000000001E-2</v>
      </c>
      <c r="D299" s="45">
        <v>3.3640000000000003E-2</v>
      </c>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c r="BP299" s="39"/>
      <c r="BQ299" s="39"/>
      <c r="BR299" s="39"/>
      <c r="BS299" s="39"/>
      <c r="BT299" s="39"/>
      <c r="BU299" s="39"/>
      <c r="BV299" s="39"/>
      <c r="BW299" s="39"/>
    </row>
    <row r="300" spans="1:75" x14ac:dyDescent="0.3">
      <c r="A300" s="13" t="s">
        <v>1</v>
      </c>
      <c r="B300" s="47" t="s">
        <v>179</v>
      </c>
      <c r="C300" s="82">
        <v>4.5190000000000001E-2</v>
      </c>
      <c r="D300" s="45">
        <v>4.0009999999999997E-2</v>
      </c>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c r="BP300" s="39"/>
      <c r="BQ300" s="39"/>
      <c r="BR300" s="39"/>
      <c r="BS300" s="39"/>
      <c r="BT300" s="39"/>
      <c r="BU300" s="39"/>
      <c r="BV300" s="39"/>
      <c r="BW300" s="39"/>
    </row>
    <row r="301" spans="1:75" x14ac:dyDescent="0.3">
      <c r="A301" s="13" t="s">
        <v>1</v>
      </c>
      <c r="B301" s="47" t="s">
        <v>180</v>
      </c>
      <c r="C301" s="82">
        <v>5.0450000000000002E-2</v>
      </c>
      <c r="D301" s="45">
        <v>4.4889999999999999E-2</v>
      </c>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c r="BP301" s="39"/>
      <c r="BQ301" s="39"/>
      <c r="BR301" s="39"/>
      <c r="BS301" s="39"/>
      <c r="BT301" s="39"/>
      <c r="BU301" s="39"/>
      <c r="BV301" s="39"/>
      <c r="BW301" s="39"/>
    </row>
    <row r="302" spans="1:75" x14ac:dyDescent="0.3">
      <c r="A302" s="13" t="s">
        <v>1</v>
      </c>
      <c r="B302" s="47" t="s">
        <v>181</v>
      </c>
      <c r="C302" s="82">
        <v>5.8560000000000001E-2</v>
      </c>
      <c r="D302" s="45">
        <v>5.2429999999999997E-2</v>
      </c>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c r="BP302" s="39"/>
      <c r="BQ302" s="39"/>
      <c r="BR302" s="39"/>
      <c r="BS302" s="39"/>
      <c r="BT302" s="39"/>
      <c r="BU302" s="39"/>
      <c r="BV302" s="39"/>
      <c r="BW302" s="39"/>
    </row>
    <row r="303" spans="1:75" x14ac:dyDescent="0.3">
      <c r="A303" s="13" t="s">
        <v>1</v>
      </c>
      <c r="B303" s="47" t="s">
        <v>182</v>
      </c>
      <c r="C303" s="82">
        <v>6.6320000000000004E-2</v>
      </c>
      <c r="D303" s="45">
        <v>5.9549999999999999E-2</v>
      </c>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c r="BP303" s="39"/>
      <c r="BQ303" s="39"/>
      <c r="BR303" s="39"/>
      <c r="BS303" s="39"/>
      <c r="BT303" s="39"/>
      <c r="BU303" s="39"/>
      <c r="BV303" s="39"/>
      <c r="BW303" s="39"/>
    </row>
    <row r="304" spans="1:75" x14ac:dyDescent="0.3">
      <c r="A304" s="13" t="s">
        <v>1</v>
      </c>
      <c r="B304" s="47" t="s">
        <v>183</v>
      </c>
      <c r="C304" s="82">
        <v>7.6350000000000001E-2</v>
      </c>
      <c r="D304" s="45">
        <v>6.8570000000000006E-2</v>
      </c>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c r="BQ304" s="39"/>
      <c r="BR304" s="39"/>
      <c r="BS304" s="39"/>
      <c r="BT304" s="39"/>
      <c r="BU304" s="39"/>
      <c r="BV304" s="39"/>
      <c r="BW304" s="39"/>
    </row>
    <row r="305" spans="1:75" x14ac:dyDescent="0.3">
      <c r="A305" s="13" t="s">
        <v>1</v>
      </c>
      <c r="B305" s="47" t="s">
        <v>184</v>
      </c>
      <c r="C305" s="82">
        <v>9.1079999999999994E-2</v>
      </c>
      <c r="D305" s="45">
        <v>8.1559999999999994E-2</v>
      </c>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c r="BP305" s="39"/>
      <c r="BQ305" s="39"/>
      <c r="BR305" s="39"/>
      <c r="BS305" s="39"/>
      <c r="BT305" s="39"/>
      <c r="BU305" s="39"/>
      <c r="BV305" s="39"/>
      <c r="BW305" s="39"/>
    </row>
    <row r="306" spans="1:75" x14ac:dyDescent="0.3">
      <c r="A306" s="13" t="s">
        <v>1</v>
      </c>
      <c r="B306" s="47" t="s">
        <v>185</v>
      </c>
      <c r="C306" s="82">
        <v>0.10079</v>
      </c>
      <c r="D306" s="45">
        <v>8.9690000000000006E-2</v>
      </c>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c r="BP306" s="39"/>
      <c r="BQ306" s="39"/>
      <c r="BR306" s="39"/>
      <c r="BS306" s="39"/>
      <c r="BT306" s="39"/>
      <c r="BU306" s="39"/>
      <c r="BV306" s="39"/>
      <c r="BW306" s="39"/>
    </row>
    <row r="307" spans="1:75" x14ac:dyDescent="0.3">
      <c r="A307" s="13" t="s">
        <v>1</v>
      </c>
      <c r="B307" s="47" t="s">
        <v>186</v>
      </c>
      <c r="C307" s="82">
        <v>0.11992999999999999</v>
      </c>
      <c r="D307" s="45">
        <v>0.10577</v>
      </c>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c r="BP307" s="39"/>
      <c r="BQ307" s="39"/>
      <c r="BR307" s="39"/>
      <c r="BS307" s="39"/>
      <c r="BT307" s="39"/>
      <c r="BU307" s="39"/>
      <c r="BV307" s="39"/>
      <c r="BW307" s="39"/>
    </row>
    <row r="308" spans="1:75" x14ac:dyDescent="0.3">
      <c r="A308" s="13" t="s">
        <v>1</v>
      </c>
      <c r="B308" s="47" t="s">
        <v>187</v>
      </c>
      <c r="C308" s="82">
        <v>0.13608999999999999</v>
      </c>
      <c r="D308" s="45">
        <v>0.12035999999999999</v>
      </c>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c r="BP308" s="39"/>
      <c r="BQ308" s="39"/>
      <c r="BR308" s="39"/>
      <c r="BS308" s="39"/>
      <c r="BT308" s="39"/>
      <c r="BU308" s="39"/>
      <c r="BV308" s="39"/>
      <c r="BW308" s="39"/>
    </row>
    <row r="309" spans="1:75" x14ac:dyDescent="0.3">
      <c r="A309" s="13" t="s">
        <v>1</v>
      </c>
      <c r="B309" s="47" t="s">
        <v>188</v>
      </c>
      <c r="C309" s="82">
        <v>0.1482</v>
      </c>
      <c r="D309" s="45">
        <v>0.13294</v>
      </c>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c r="BP309" s="39"/>
      <c r="BQ309" s="39"/>
      <c r="BR309" s="39"/>
      <c r="BS309" s="39"/>
      <c r="BT309" s="39"/>
      <c r="BU309" s="39"/>
      <c r="BV309" s="39"/>
      <c r="BW309" s="39"/>
    </row>
    <row r="310" spans="1:75" x14ac:dyDescent="0.3">
      <c r="A310" s="13" t="s">
        <v>1</v>
      </c>
      <c r="B310" s="47" t="s">
        <v>189</v>
      </c>
      <c r="C310" s="82">
        <v>0.1736</v>
      </c>
      <c r="D310" s="45">
        <v>0.15961</v>
      </c>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c r="BQ310" s="39"/>
      <c r="BR310" s="39"/>
      <c r="BS310" s="39"/>
      <c r="BT310" s="39"/>
      <c r="BU310" s="39"/>
      <c r="BV310" s="39"/>
      <c r="BW310" s="39"/>
    </row>
    <row r="311" spans="1:75" x14ac:dyDescent="0.3">
      <c r="A311" s="13" t="s">
        <v>1</v>
      </c>
      <c r="B311" s="47" t="s">
        <v>190</v>
      </c>
      <c r="C311" s="82">
        <v>0.19020000000000001</v>
      </c>
      <c r="D311" s="45">
        <v>0.18043999999999999</v>
      </c>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c r="BQ311" s="39"/>
      <c r="BR311" s="39"/>
      <c r="BS311" s="39"/>
      <c r="BT311" s="39"/>
      <c r="BU311" s="39"/>
      <c r="BV311" s="39"/>
      <c r="BW311" s="39"/>
    </row>
    <row r="312" spans="1:75" x14ac:dyDescent="0.3">
      <c r="A312" s="13" t="s">
        <v>1</v>
      </c>
      <c r="B312" s="47" t="s">
        <v>191</v>
      </c>
      <c r="C312" s="82">
        <v>0.21908</v>
      </c>
      <c r="D312" s="45">
        <v>0.21332999999999999</v>
      </c>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c r="BP312" s="39"/>
      <c r="BQ312" s="39"/>
      <c r="BR312" s="39"/>
      <c r="BS312" s="39"/>
      <c r="BT312" s="39"/>
      <c r="BU312" s="39"/>
      <c r="BV312" s="39"/>
      <c r="BW312" s="39"/>
    </row>
    <row r="313" spans="1:75" x14ac:dyDescent="0.3">
      <c r="A313" s="13" t="s">
        <v>1</v>
      </c>
      <c r="B313" s="47" t="s">
        <v>192</v>
      </c>
      <c r="C313" s="82">
        <v>0.23327000000000001</v>
      </c>
      <c r="D313" s="45">
        <v>0.22833000000000001</v>
      </c>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c r="BP313" s="39"/>
      <c r="BQ313" s="39"/>
      <c r="BR313" s="39"/>
      <c r="BS313" s="39"/>
      <c r="BT313" s="39"/>
      <c r="BU313" s="39"/>
      <c r="BV313" s="39"/>
      <c r="BW313" s="39"/>
    </row>
    <row r="314" spans="1:75" x14ac:dyDescent="0.3">
      <c r="A314" s="13" t="s">
        <v>1</v>
      </c>
      <c r="B314" s="47" t="s">
        <v>193</v>
      </c>
      <c r="C314" s="82">
        <v>0.25369000000000003</v>
      </c>
      <c r="D314" s="45">
        <v>0.24803</v>
      </c>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c r="BP314" s="39"/>
      <c r="BQ314" s="39"/>
      <c r="BR314" s="39"/>
      <c r="BS314" s="39"/>
      <c r="BT314" s="39"/>
      <c r="BU314" s="39"/>
      <c r="BV314" s="39"/>
      <c r="BW314" s="39"/>
    </row>
    <row r="315" spans="1:75" x14ac:dyDescent="0.3">
      <c r="A315" s="13" t="s">
        <v>1</v>
      </c>
      <c r="B315" s="47" t="s">
        <v>194</v>
      </c>
      <c r="C315" s="82">
        <v>0.29020000000000001</v>
      </c>
      <c r="D315" s="45">
        <v>0.27328999999999998</v>
      </c>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c r="BP315" s="39"/>
      <c r="BQ315" s="39"/>
      <c r="BR315" s="39"/>
      <c r="BS315" s="39"/>
      <c r="BT315" s="39"/>
      <c r="BU315" s="39"/>
      <c r="BV315" s="39"/>
      <c r="BW315" s="39"/>
    </row>
    <row r="316" spans="1:75" x14ac:dyDescent="0.3">
      <c r="A316" s="13" t="s">
        <v>1</v>
      </c>
      <c r="B316" s="47" t="s">
        <v>195</v>
      </c>
      <c r="C316" s="82">
        <v>0.32200000000000001</v>
      </c>
      <c r="D316" s="45">
        <v>0.29620999999999997</v>
      </c>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c r="BP316" s="39"/>
      <c r="BQ316" s="39"/>
      <c r="BR316" s="39"/>
      <c r="BS316" s="39"/>
      <c r="BT316" s="39"/>
      <c r="BU316" s="39"/>
      <c r="BV316" s="39"/>
      <c r="BW316" s="39"/>
    </row>
    <row r="317" spans="1:75" x14ac:dyDescent="0.3">
      <c r="A317" s="13" t="s">
        <v>1</v>
      </c>
      <c r="B317" s="47" t="s">
        <v>198</v>
      </c>
      <c r="C317" s="82">
        <v>0.33395000000000002</v>
      </c>
      <c r="D317" s="45">
        <v>0.31420999999999999</v>
      </c>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c r="BP317" s="39"/>
      <c r="BQ317" s="39"/>
      <c r="BR317" s="39"/>
      <c r="BS317" s="39"/>
      <c r="BT317" s="39"/>
      <c r="BU317" s="39"/>
      <c r="BV317" s="39"/>
      <c r="BW317" s="39"/>
    </row>
    <row r="318" spans="1:75" x14ac:dyDescent="0.3">
      <c r="A318" s="13"/>
      <c r="B318" s="47"/>
      <c r="C318" s="13"/>
      <c r="D318" s="14"/>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c r="BP318" s="39"/>
      <c r="BQ318" s="39"/>
      <c r="BR318" s="39"/>
      <c r="BS318" s="39"/>
      <c r="BT318" s="39"/>
      <c r="BU318" s="39"/>
      <c r="BV318" s="39"/>
      <c r="BW318" s="39"/>
    </row>
    <row r="319" spans="1:75" x14ac:dyDescent="0.3">
      <c r="A319" s="13" t="s">
        <v>2</v>
      </c>
      <c r="B319" s="47" t="s">
        <v>96</v>
      </c>
      <c r="C319" s="82">
        <v>3.13E-3</v>
      </c>
      <c r="D319" s="45">
        <v>2.63E-3</v>
      </c>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c r="BP319" s="39"/>
      <c r="BQ319" s="39"/>
      <c r="BR319" s="39"/>
      <c r="BS319" s="39"/>
      <c r="BT319" s="39"/>
      <c r="BU319" s="39"/>
      <c r="BV319" s="39"/>
      <c r="BW319" s="39"/>
    </row>
    <row r="320" spans="1:75" x14ac:dyDescent="0.3">
      <c r="A320" s="13" t="s">
        <v>2</v>
      </c>
      <c r="B320" s="47" t="s">
        <v>97</v>
      </c>
      <c r="C320" s="82">
        <v>2.3000000000000001E-4</v>
      </c>
      <c r="D320" s="45">
        <v>1.9000000000000001E-4</v>
      </c>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c r="BP320" s="39"/>
      <c r="BQ320" s="39"/>
      <c r="BR320" s="39"/>
      <c r="BS320" s="39"/>
      <c r="BT320" s="39"/>
      <c r="BU320" s="39"/>
      <c r="BV320" s="39"/>
      <c r="BW320" s="39"/>
    </row>
    <row r="321" spans="1:75" x14ac:dyDescent="0.3">
      <c r="A321" s="13" t="s">
        <v>2</v>
      </c>
      <c r="B321" s="47" t="s">
        <v>98</v>
      </c>
      <c r="C321" s="82">
        <v>1.7000000000000001E-4</v>
      </c>
      <c r="D321" s="45">
        <v>1.3999999999999999E-4</v>
      </c>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c r="BQ321" s="39"/>
      <c r="BR321" s="39"/>
      <c r="BS321" s="39"/>
      <c r="BT321" s="39"/>
      <c r="BU321" s="39"/>
      <c r="BV321" s="39"/>
      <c r="BW321" s="39"/>
    </row>
    <row r="322" spans="1:75" x14ac:dyDescent="0.3">
      <c r="A322" s="13" t="s">
        <v>2</v>
      </c>
      <c r="B322" s="47" t="s">
        <v>99</v>
      </c>
      <c r="C322" s="82">
        <v>1.4999999999999999E-4</v>
      </c>
      <c r="D322" s="45">
        <v>1.1E-4</v>
      </c>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c r="BQ322" s="39"/>
      <c r="BR322" s="39"/>
      <c r="BS322" s="39"/>
      <c r="BT322" s="39"/>
      <c r="BU322" s="39"/>
      <c r="BV322" s="39"/>
      <c r="BW322" s="39"/>
    </row>
    <row r="323" spans="1:75" x14ac:dyDescent="0.3">
      <c r="A323" s="13" t="s">
        <v>2</v>
      </c>
      <c r="B323" s="47" t="s">
        <v>100</v>
      </c>
      <c r="C323" s="82">
        <v>1.2999999999999999E-4</v>
      </c>
      <c r="D323" s="45">
        <v>1E-4</v>
      </c>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c r="BQ323" s="39"/>
      <c r="BR323" s="39"/>
      <c r="BS323" s="39"/>
      <c r="BT323" s="39"/>
      <c r="BU323" s="39"/>
      <c r="BV323" s="39"/>
      <c r="BW323" s="39"/>
    </row>
    <row r="324" spans="1:75" x14ac:dyDescent="0.3">
      <c r="A324" s="13" t="s">
        <v>2</v>
      </c>
      <c r="B324" s="47" t="s">
        <v>101</v>
      </c>
      <c r="C324" s="82">
        <v>1.2E-4</v>
      </c>
      <c r="D324" s="45">
        <v>1E-4</v>
      </c>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c r="BQ324" s="39"/>
      <c r="BR324" s="39"/>
      <c r="BS324" s="39"/>
      <c r="BT324" s="39"/>
      <c r="BU324" s="39"/>
      <c r="BV324" s="39"/>
      <c r="BW324" s="39"/>
    </row>
    <row r="325" spans="1:75" x14ac:dyDescent="0.3">
      <c r="A325" s="13" t="s">
        <v>2</v>
      </c>
      <c r="B325" s="47" t="s">
        <v>102</v>
      </c>
      <c r="C325" s="82">
        <v>1.1E-4</v>
      </c>
      <c r="D325" s="45">
        <v>9.0000000000000006E-5</v>
      </c>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c r="BQ325" s="39"/>
      <c r="BR325" s="39"/>
      <c r="BS325" s="39"/>
      <c r="BT325" s="39"/>
      <c r="BU325" s="39"/>
      <c r="BV325" s="39"/>
      <c r="BW325" s="39"/>
    </row>
    <row r="326" spans="1:75" x14ac:dyDescent="0.3">
      <c r="A326" s="13" t="s">
        <v>2</v>
      </c>
      <c r="B326" s="47" t="s">
        <v>103</v>
      </c>
      <c r="C326" s="82">
        <v>1E-4</v>
      </c>
      <c r="D326" s="45">
        <v>8.0000000000000007E-5</v>
      </c>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c r="BQ326" s="39"/>
      <c r="BR326" s="39"/>
      <c r="BS326" s="39"/>
      <c r="BT326" s="39"/>
      <c r="BU326" s="39"/>
      <c r="BV326" s="39"/>
      <c r="BW326" s="39"/>
    </row>
    <row r="327" spans="1:75" x14ac:dyDescent="0.3">
      <c r="A327" s="13" t="s">
        <v>2</v>
      </c>
      <c r="B327" s="47" t="s">
        <v>104</v>
      </c>
      <c r="C327" s="82">
        <v>1E-4</v>
      </c>
      <c r="D327" s="45">
        <v>8.0000000000000007E-5</v>
      </c>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c r="BQ327" s="39"/>
      <c r="BR327" s="39"/>
      <c r="BS327" s="39"/>
      <c r="BT327" s="39"/>
      <c r="BU327" s="39"/>
      <c r="BV327" s="39"/>
      <c r="BW327" s="39"/>
    </row>
    <row r="328" spans="1:75" x14ac:dyDescent="0.3">
      <c r="A328" s="13" t="s">
        <v>2</v>
      </c>
      <c r="B328" s="47" t="s">
        <v>105</v>
      </c>
      <c r="C328" s="82">
        <v>1E-4</v>
      </c>
      <c r="D328" s="45">
        <v>8.0000000000000007E-5</v>
      </c>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c r="BQ328" s="39"/>
      <c r="BR328" s="39"/>
      <c r="BS328" s="39"/>
      <c r="BT328" s="39"/>
      <c r="BU328" s="39"/>
      <c r="BV328" s="39"/>
      <c r="BW328" s="39"/>
    </row>
    <row r="329" spans="1:75" x14ac:dyDescent="0.3">
      <c r="A329" s="13" t="s">
        <v>2</v>
      </c>
      <c r="B329" s="47" t="s">
        <v>106</v>
      </c>
      <c r="C329" s="82">
        <v>1.1E-4</v>
      </c>
      <c r="D329" s="45">
        <v>9.0000000000000006E-5</v>
      </c>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c r="BR329" s="39"/>
      <c r="BS329" s="39"/>
      <c r="BT329" s="39"/>
      <c r="BU329" s="39"/>
      <c r="BV329" s="39"/>
      <c r="BW329" s="39"/>
    </row>
    <row r="330" spans="1:75" x14ac:dyDescent="0.3">
      <c r="A330" s="13" t="s">
        <v>2</v>
      </c>
      <c r="B330" s="47" t="s">
        <v>107</v>
      </c>
      <c r="C330" s="82">
        <v>1.2E-4</v>
      </c>
      <c r="D330" s="45">
        <v>1E-4</v>
      </c>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c r="BQ330" s="39"/>
      <c r="BR330" s="39"/>
      <c r="BS330" s="39"/>
      <c r="BT330" s="39"/>
      <c r="BU330" s="39"/>
      <c r="BV330" s="39"/>
      <c r="BW330" s="39"/>
    </row>
    <row r="331" spans="1:75" x14ac:dyDescent="0.3">
      <c r="A331" s="13" t="s">
        <v>2</v>
      </c>
      <c r="B331" s="47" t="s">
        <v>108</v>
      </c>
      <c r="C331" s="82">
        <v>1.2999999999999999E-4</v>
      </c>
      <c r="D331" s="45">
        <v>1.1E-4</v>
      </c>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39"/>
      <c r="BV331" s="39"/>
      <c r="BW331" s="39"/>
    </row>
    <row r="332" spans="1:75" x14ac:dyDescent="0.3">
      <c r="A332" s="13" t="s">
        <v>2</v>
      </c>
      <c r="B332" s="47" t="s">
        <v>109</v>
      </c>
      <c r="C332" s="82">
        <v>1.4999999999999999E-4</v>
      </c>
      <c r="D332" s="45">
        <v>1.2999999999999999E-4</v>
      </c>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c r="BP332" s="39"/>
      <c r="BQ332" s="39"/>
      <c r="BR332" s="39"/>
      <c r="BS332" s="39"/>
      <c r="BT332" s="39"/>
      <c r="BU332" s="39"/>
      <c r="BV332" s="39"/>
      <c r="BW332" s="39"/>
    </row>
    <row r="333" spans="1:75" x14ac:dyDescent="0.3">
      <c r="A333" s="13" t="s">
        <v>2</v>
      </c>
      <c r="B333" s="47" t="s">
        <v>110</v>
      </c>
      <c r="C333" s="82">
        <v>1.7000000000000001E-4</v>
      </c>
      <c r="D333" s="45">
        <v>1.4999999999999999E-4</v>
      </c>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c r="BP333" s="39"/>
      <c r="BQ333" s="39"/>
      <c r="BR333" s="39"/>
      <c r="BS333" s="39"/>
      <c r="BT333" s="39"/>
      <c r="BU333" s="39"/>
      <c r="BV333" s="39"/>
      <c r="BW333" s="39"/>
    </row>
    <row r="334" spans="1:75" x14ac:dyDescent="0.3">
      <c r="A334" s="13" t="s">
        <v>2</v>
      </c>
      <c r="B334" s="47" t="s">
        <v>111</v>
      </c>
      <c r="C334" s="82">
        <v>2.4000000000000001E-4</v>
      </c>
      <c r="D334" s="45">
        <v>2.1000000000000001E-4</v>
      </c>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c r="BP334" s="39"/>
      <c r="BQ334" s="39"/>
      <c r="BR334" s="39"/>
      <c r="BS334" s="39"/>
      <c r="BT334" s="39"/>
      <c r="BU334" s="39"/>
      <c r="BV334" s="39"/>
      <c r="BW334" s="39"/>
    </row>
    <row r="335" spans="1:75" x14ac:dyDescent="0.3">
      <c r="A335" s="13" t="s">
        <v>2</v>
      </c>
      <c r="B335" s="47" t="s">
        <v>112</v>
      </c>
      <c r="C335" s="82">
        <v>3.1E-4</v>
      </c>
      <c r="D335" s="45">
        <v>2.7E-4</v>
      </c>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c r="BQ335" s="39"/>
      <c r="BR335" s="39"/>
      <c r="BS335" s="39"/>
      <c r="BT335" s="39"/>
      <c r="BU335" s="39"/>
      <c r="BV335" s="39"/>
      <c r="BW335" s="39"/>
    </row>
    <row r="336" spans="1:75" x14ac:dyDescent="0.3">
      <c r="A336" s="13" t="s">
        <v>2</v>
      </c>
      <c r="B336" s="47" t="s">
        <v>113</v>
      </c>
      <c r="C336" s="82">
        <v>3.8999999999999999E-4</v>
      </c>
      <c r="D336" s="45">
        <v>3.5E-4</v>
      </c>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c r="BP336" s="39"/>
      <c r="BQ336" s="39"/>
      <c r="BR336" s="39"/>
      <c r="BS336" s="39"/>
      <c r="BT336" s="39"/>
      <c r="BU336" s="39"/>
      <c r="BV336" s="39"/>
      <c r="BW336" s="39"/>
    </row>
    <row r="337" spans="1:75" x14ac:dyDescent="0.3">
      <c r="A337" s="13" t="s">
        <v>2</v>
      </c>
      <c r="B337" s="47" t="s">
        <v>114</v>
      </c>
      <c r="C337" s="82">
        <v>4.4999999999999999E-4</v>
      </c>
      <c r="D337" s="45">
        <v>4.0000000000000002E-4</v>
      </c>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c r="BP337" s="39"/>
      <c r="BQ337" s="39"/>
      <c r="BR337" s="39"/>
      <c r="BS337" s="39"/>
      <c r="BT337" s="39"/>
      <c r="BU337" s="39"/>
      <c r="BV337" s="39"/>
      <c r="BW337" s="39"/>
    </row>
    <row r="338" spans="1:75" x14ac:dyDescent="0.3">
      <c r="A338" s="13" t="s">
        <v>2</v>
      </c>
      <c r="B338" s="47" t="s">
        <v>115</v>
      </c>
      <c r="C338" s="82">
        <v>4.8999999999999998E-4</v>
      </c>
      <c r="D338" s="45">
        <v>4.4000000000000002E-4</v>
      </c>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c r="BP338" s="39"/>
      <c r="BQ338" s="39"/>
      <c r="BR338" s="39"/>
      <c r="BS338" s="39"/>
      <c r="BT338" s="39"/>
      <c r="BU338" s="39"/>
      <c r="BV338" s="39"/>
      <c r="BW338" s="39"/>
    </row>
    <row r="339" spans="1:75" x14ac:dyDescent="0.3">
      <c r="A339" s="13" t="s">
        <v>2</v>
      </c>
      <c r="B339" s="47" t="s">
        <v>116</v>
      </c>
      <c r="C339" s="82">
        <v>5.1000000000000004E-4</v>
      </c>
      <c r="D339" s="45">
        <v>4.4999999999999999E-4</v>
      </c>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c r="BP339" s="39"/>
      <c r="BQ339" s="39"/>
      <c r="BR339" s="39"/>
      <c r="BS339" s="39"/>
      <c r="BT339" s="39"/>
      <c r="BU339" s="39"/>
      <c r="BV339" s="39"/>
      <c r="BW339" s="39"/>
    </row>
    <row r="340" spans="1:75" x14ac:dyDescent="0.3">
      <c r="A340" s="13" t="s">
        <v>2</v>
      </c>
      <c r="B340" s="47" t="s">
        <v>117</v>
      </c>
      <c r="C340" s="82">
        <v>5.2999999999999998E-4</v>
      </c>
      <c r="D340" s="45">
        <v>4.6000000000000001E-4</v>
      </c>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c r="BQ340" s="39"/>
      <c r="BR340" s="39"/>
      <c r="BS340" s="39"/>
      <c r="BT340" s="39"/>
      <c r="BU340" s="39"/>
      <c r="BV340" s="39"/>
      <c r="BW340" s="39"/>
    </row>
    <row r="341" spans="1:75" x14ac:dyDescent="0.3">
      <c r="A341" s="13" t="s">
        <v>2</v>
      </c>
      <c r="B341" s="47" t="s">
        <v>118</v>
      </c>
      <c r="C341" s="82">
        <v>5.1999999999999995E-4</v>
      </c>
      <c r="D341" s="45">
        <v>4.4999999999999999E-4</v>
      </c>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c r="BQ341" s="39"/>
      <c r="BR341" s="39"/>
      <c r="BS341" s="39"/>
      <c r="BT341" s="39"/>
      <c r="BU341" s="39"/>
      <c r="BV341" s="39"/>
      <c r="BW341" s="39"/>
    </row>
    <row r="342" spans="1:75" x14ac:dyDescent="0.3">
      <c r="A342" s="13" t="s">
        <v>2</v>
      </c>
      <c r="B342" s="47" t="s">
        <v>119</v>
      </c>
      <c r="C342" s="82">
        <v>5.5000000000000003E-4</v>
      </c>
      <c r="D342" s="45">
        <v>4.8000000000000001E-4</v>
      </c>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c r="BP342" s="39"/>
      <c r="BQ342" s="39"/>
      <c r="BR342" s="39"/>
      <c r="BS342" s="39"/>
      <c r="BT342" s="39"/>
      <c r="BU342" s="39"/>
      <c r="BV342" s="39"/>
      <c r="BW342" s="39"/>
    </row>
    <row r="343" spans="1:75" x14ac:dyDescent="0.3">
      <c r="A343" s="13" t="s">
        <v>2</v>
      </c>
      <c r="B343" s="47" t="s">
        <v>120</v>
      </c>
      <c r="C343" s="82">
        <v>5.5999999999999995E-4</v>
      </c>
      <c r="D343" s="45">
        <v>4.8999999999999998E-4</v>
      </c>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c r="BP343" s="39"/>
      <c r="BQ343" s="39"/>
      <c r="BR343" s="39"/>
      <c r="BS343" s="39"/>
      <c r="BT343" s="39"/>
      <c r="BU343" s="39"/>
      <c r="BV343" s="39"/>
      <c r="BW343" s="39"/>
    </row>
    <row r="344" spans="1:75" x14ac:dyDescent="0.3">
      <c r="A344" s="13" t="s">
        <v>2</v>
      </c>
      <c r="B344" s="47" t="s">
        <v>121</v>
      </c>
      <c r="C344" s="82">
        <v>5.9999999999999995E-4</v>
      </c>
      <c r="D344" s="45">
        <v>5.2999999999999998E-4</v>
      </c>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c r="BP344" s="39"/>
      <c r="BQ344" s="39"/>
      <c r="BR344" s="39"/>
      <c r="BS344" s="39"/>
      <c r="BT344" s="39"/>
      <c r="BU344" s="39"/>
      <c r="BV344" s="39"/>
      <c r="BW344" s="39"/>
    </row>
    <row r="345" spans="1:75" x14ac:dyDescent="0.3">
      <c r="A345" s="13" t="s">
        <v>2</v>
      </c>
      <c r="B345" s="47" t="s">
        <v>122</v>
      </c>
      <c r="C345" s="82">
        <v>6.2E-4</v>
      </c>
      <c r="D345" s="45">
        <v>5.4000000000000001E-4</v>
      </c>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c r="BP345" s="39"/>
      <c r="BQ345" s="39"/>
      <c r="BR345" s="39"/>
      <c r="BS345" s="39"/>
      <c r="BT345" s="39"/>
      <c r="BU345" s="39"/>
      <c r="BV345" s="39"/>
      <c r="BW345" s="39"/>
    </row>
    <row r="346" spans="1:75" x14ac:dyDescent="0.3">
      <c r="A346" s="13" t="s">
        <v>2</v>
      </c>
      <c r="B346" s="47" t="s">
        <v>123</v>
      </c>
      <c r="C346" s="82">
        <v>6.2E-4</v>
      </c>
      <c r="D346" s="45">
        <v>5.5000000000000003E-4</v>
      </c>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c r="BP346" s="39"/>
      <c r="BQ346" s="39"/>
      <c r="BR346" s="39"/>
      <c r="BS346" s="39"/>
      <c r="BT346" s="39"/>
      <c r="BU346" s="39"/>
      <c r="BV346" s="39"/>
      <c r="BW346" s="39"/>
    </row>
    <row r="347" spans="1:75" x14ac:dyDescent="0.3">
      <c r="A347" s="13" t="s">
        <v>2</v>
      </c>
      <c r="B347" s="47" t="s">
        <v>124</v>
      </c>
      <c r="C347" s="82">
        <v>6.4000000000000005E-4</v>
      </c>
      <c r="D347" s="45">
        <v>5.5999999999999995E-4</v>
      </c>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c r="BP347" s="39"/>
      <c r="BQ347" s="39"/>
      <c r="BR347" s="39"/>
      <c r="BS347" s="39"/>
      <c r="BT347" s="39"/>
      <c r="BU347" s="39"/>
      <c r="BV347" s="39"/>
      <c r="BW347" s="39"/>
    </row>
    <row r="348" spans="1:75" x14ac:dyDescent="0.3">
      <c r="A348" s="13" t="s">
        <v>2</v>
      </c>
      <c r="B348" s="47" t="s">
        <v>125</v>
      </c>
      <c r="C348" s="82">
        <v>6.8999999999999997E-4</v>
      </c>
      <c r="D348" s="45">
        <v>5.9999999999999995E-4</v>
      </c>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c r="BP348" s="39"/>
      <c r="BQ348" s="39"/>
      <c r="BR348" s="39"/>
      <c r="BS348" s="39"/>
      <c r="BT348" s="39"/>
      <c r="BU348" s="39"/>
      <c r="BV348" s="39"/>
      <c r="BW348" s="39"/>
    </row>
    <row r="349" spans="1:75" x14ac:dyDescent="0.3">
      <c r="A349" s="13" t="s">
        <v>2</v>
      </c>
      <c r="B349" s="47" t="s">
        <v>126</v>
      </c>
      <c r="C349" s="82">
        <v>7.3999999999999999E-4</v>
      </c>
      <c r="D349" s="45">
        <v>6.4000000000000005E-4</v>
      </c>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c r="BP349" s="39"/>
      <c r="BQ349" s="39"/>
      <c r="BR349" s="39"/>
      <c r="BS349" s="39"/>
      <c r="BT349" s="39"/>
      <c r="BU349" s="39"/>
      <c r="BV349" s="39"/>
      <c r="BW349" s="39"/>
    </row>
    <row r="350" spans="1:75" x14ac:dyDescent="0.3">
      <c r="A350" s="13" t="s">
        <v>2</v>
      </c>
      <c r="B350" s="47" t="s">
        <v>127</v>
      </c>
      <c r="C350" s="82">
        <v>8.0999999999999996E-4</v>
      </c>
      <c r="D350" s="45">
        <v>6.9999999999999999E-4</v>
      </c>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c r="BP350" s="39"/>
      <c r="BQ350" s="39"/>
      <c r="BR350" s="39"/>
      <c r="BS350" s="39"/>
      <c r="BT350" s="39"/>
      <c r="BU350" s="39"/>
      <c r="BV350" s="39"/>
      <c r="BW350" s="39"/>
    </row>
    <row r="351" spans="1:75" x14ac:dyDescent="0.3">
      <c r="A351" s="13" t="s">
        <v>2</v>
      </c>
      <c r="B351" s="47" t="s">
        <v>128</v>
      </c>
      <c r="C351" s="82">
        <v>8.0000000000000004E-4</v>
      </c>
      <c r="D351" s="45">
        <v>6.8999999999999997E-4</v>
      </c>
    </row>
    <row r="352" spans="1:75" x14ac:dyDescent="0.3">
      <c r="A352" s="13" t="s">
        <v>2</v>
      </c>
      <c r="B352" s="47" t="s">
        <v>129</v>
      </c>
      <c r="C352" s="82">
        <v>8.4999999999999995E-4</v>
      </c>
      <c r="D352" s="45">
        <v>7.3999999999999999E-4</v>
      </c>
    </row>
    <row r="353" spans="1:4" x14ac:dyDescent="0.3">
      <c r="A353" s="13" t="s">
        <v>2</v>
      </c>
      <c r="B353" s="47" t="s">
        <v>130</v>
      </c>
      <c r="C353" s="82">
        <v>8.8999999999999995E-4</v>
      </c>
      <c r="D353" s="45">
        <v>7.7999999999999999E-4</v>
      </c>
    </row>
    <row r="354" spans="1:4" x14ac:dyDescent="0.3">
      <c r="A354" s="13" t="s">
        <v>2</v>
      </c>
      <c r="B354" s="47" t="s">
        <v>131</v>
      </c>
      <c r="C354" s="82">
        <v>9.1E-4</v>
      </c>
      <c r="D354" s="45">
        <v>8.0000000000000004E-4</v>
      </c>
    </row>
    <row r="355" spans="1:4" x14ac:dyDescent="0.3">
      <c r="A355" s="13" t="s">
        <v>2</v>
      </c>
      <c r="B355" s="47" t="s">
        <v>132</v>
      </c>
      <c r="C355" s="82">
        <v>9.7000000000000005E-4</v>
      </c>
      <c r="D355" s="45">
        <v>8.4999999999999995E-4</v>
      </c>
    </row>
    <row r="356" spans="1:4" x14ac:dyDescent="0.3">
      <c r="A356" s="13" t="s">
        <v>2</v>
      </c>
      <c r="B356" s="47" t="s">
        <v>133</v>
      </c>
      <c r="C356" s="82">
        <v>9.7000000000000005E-4</v>
      </c>
      <c r="D356" s="45">
        <v>8.4999999999999995E-4</v>
      </c>
    </row>
    <row r="357" spans="1:4" x14ac:dyDescent="0.3">
      <c r="A357" s="13" t="s">
        <v>2</v>
      </c>
      <c r="B357" s="47" t="s">
        <v>134</v>
      </c>
      <c r="C357" s="82">
        <v>1.0499999999999999E-3</v>
      </c>
      <c r="D357" s="45">
        <v>9.2000000000000003E-4</v>
      </c>
    </row>
    <row r="358" spans="1:4" x14ac:dyDescent="0.3">
      <c r="A358" s="13" t="s">
        <v>2</v>
      </c>
      <c r="B358" s="47" t="s">
        <v>135</v>
      </c>
      <c r="C358" s="82">
        <v>1.1100000000000001E-3</v>
      </c>
      <c r="D358" s="45">
        <v>9.7000000000000005E-4</v>
      </c>
    </row>
    <row r="359" spans="1:4" x14ac:dyDescent="0.3">
      <c r="A359" s="13" t="s">
        <v>2</v>
      </c>
      <c r="B359" s="47" t="s">
        <v>136</v>
      </c>
      <c r="C359" s="82">
        <v>1.1999999999999999E-3</v>
      </c>
      <c r="D359" s="45">
        <v>1.0499999999999999E-3</v>
      </c>
    </row>
    <row r="360" spans="1:4" x14ac:dyDescent="0.3">
      <c r="A360" s="13" t="s">
        <v>2</v>
      </c>
      <c r="B360" s="47" t="s">
        <v>137</v>
      </c>
      <c r="C360" s="82">
        <v>1.25E-3</v>
      </c>
      <c r="D360" s="45">
        <v>1.09E-3</v>
      </c>
    </row>
    <row r="361" spans="1:4" x14ac:dyDescent="0.3">
      <c r="A361" s="13" t="s">
        <v>2</v>
      </c>
      <c r="B361" s="47" t="s">
        <v>138</v>
      </c>
      <c r="C361" s="82">
        <v>1.4E-3</v>
      </c>
      <c r="D361" s="45">
        <v>1.2199999999999999E-3</v>
      </c>
    </row>
    <row r="362" spans="1:4" x14ac:dyDescent="0.3">
      <c r="A362" s="13" t="s">
        <v>2</v>
      </c>
      <c r="B362" s="47" t="s">
        <v>139</v>
      </c>
      <c r="C362" s="82">
        <v>1.6299999999999999E-3</v>
      </c>
      <c r="D362" s="45">
        <v>1.4300000000000001E-3</v>
      </c>
    </row>
    <row r="363" spans="1:4" x14ac:dyDescent="0.3">
      <c r="A363" s="13" t="s">
        <v>2</v>
      </c>
      <c r="B363" s="47" t="s">
        <v>140</v>
      </c>
      <c r="C363" s="82">
        <v>1.8500000000000001E-3</v>
      </c>
      <c r="D363" s="45">
        <v>1.6199999999999999E-3</v>
      </c>
    </row>
    <row r="364" spans="1:4" x14ac:dyDescent="0.3">
      <c r="A364" s="13" t="s">
        <v>2</v>
      </c>
      <c r="B364" s="47" t="s">
        <v>141</v>
      </c>
      <c r="C364" s="82">
        <v>1.97E-3</v>
      </c>
      <c r="D364" s="45">
        <v>1.73E-3</v>
      </c>
    </row>
    <row r="365" spans="1:4" x14ac:dyDescent="0.3">
      <c r="A365" s="13" t="s">
        <v>2</v>
      </c>
      <c r="B365" s="47" t="s">
        <v>142</v>
      </c>
      <c r="C365" s="82">
        <v>2.0200000000000001E-3</v>
      </c>
      <c r="D365" s="45">
        <v>1.7799999999999999E-3</v>
      </c>
    </row>
    <row r="366" spans="1:4" x14ac:dyDescent="0.3">
      <c r="A366" s="13" t="s">
        <v>2</v>
      </c>
      <c r="B366" s="47" t="s">
        <v>143</v>
      </c>
      <c r="C366" s="82">
        <v>2.0899999999999998E-3</v>
      </c>
      <c r="D366" s="45">
        <v>1.8400000000000001E-3</v>
      </c>
    </row>
    <row r="367" spans="1:4" x14ac:dyDescent="0.3">
      <c r="A367" s="13" t="s">
        <v>2</v>
      </c>
      <c r="B367" s="47" t="s">
        <v>144</v>
      </c>
      <c r="C367" s="82">
        <v>2.33E-3</v>
      </c>
      <c r="D367" s="45">
        <v>2.0600000000000002E-3</v>
      </c>
    </row>
    <row r="368" spans="1:4" x14ac:dyDescent="0.3">
      <c r="A368" s="13" t="s">
        <v>2</v>
      </c>
      <c r="B368" s="47" t="s">
        <v>145</v>
      </c>
      <c r="C368" s="82">
        <v>2.3400000000000001E-3</v>
      </c>
      <c r="D368" s="45">
        <v>2.0699999999999998E-3</v>
      </c>
    </row>
    <row r="369" spans="1:4" x14ac:dyDescent="0.3">
      <c r="A369" s="13" t="s">
        <v>2</v>
      </c>
      <c r="B369" s="47" t="s">
        <v>146</v>
      </c>
      <c r="C369" s="82">
        <v>2.6800000000000001E-3</v>
      </c>
      <c r="D369" s="45">
        <v>2.3700000000000001E-3</v>
      </c>
    </row>
    <row r="370" spans="1:4" x14ac:dyDescent="0.3">
      <c r="A370" s="13" t="s">
        <v>2</v>
      </c>
      <c r="B370" s="47" t="s">
        <v>147</v>
      </c>
      <c r="C370" s="82">
        <v>2.7599999999999999E-3</v>
      </c>
      <c r="D370" s="45">
        <v>2.4399999999999999E-3</v>
      </c>
    </row>
    <row r="371" spans="1:4" x14ac:dyDescent="0.3">
      <c r="A371" s="13" t="s">
        <v>2</v>
      </c>
      <c r="B371" s="47" t="s">
        <v>148</v>
      </c>
      <c r="C371" s="82">
        <v>3.1900000000000001E-3</v>
      </c>
      <c r="D371" s="45">
        <v>2.82E-3</v>
      </c>
    </row>
    <row r="372" spans="1:4" x14ac:dyDescent="0.3">
      <c r="A372" s="13" t="s">
        <v>2</v>
      </c>
      <c r="B372" s="47" t="s">
        <v>149</v>
      </c>
      <c r="C372" s="82">
        <v>3.5300000000000002E-3</v>
      </c>
      <c r="D372" s="45">
        <v>3.1199999999999999E-3</v>
      </c>
    </row>
    <row r="373" spans="1:4" x14ac:dyDescent="0.3">
      <c r="A373" s="13" t="s">
        <v>2</v>
      </c>
      <c r="B373" s="47" t="s">
        <v>150</v>
      </c>
      <c r="C373" s="82">
        <v>3.7000000000000002E-3</v>
      </c>
      <c r="D373" s="45">
        <v>3.2599999999999999E-3</v>
      </c>
    </row>
    <row r="374" spans="1:4" x14ac:dyDescent="0.3">
      <c r="A374" s="13" t="s">
        <v>2</v>
      </c>
      <c r="B374" s="47" t="s">
        <v>151</v>
      </c>
      <c r="C374" s="82">
        <v>4.0499999999999998E-3</v>
      </c>
      <c r="D374" s="45">
        <v>3.5699999999999998E-3</v>
      </c>
    </row>
    <row r="375" spans="1:4" x14ac:dyDescent="0.3">
      <c r="A375" s="13" t="s">
        <v>2</v>
      </c>
      <c r="B375" s="47" t="s">
        <v>152</v>
      </c>
      <c r="C375" s="82">
        <v>4.5100000000000001E-3</v>
      </c>
      <c r="D375" s="45">
        <v>3.96E-3</v>
      </c>
    </row>
    <row r="376" spans="1:4" x14ac:dyDescent="0.3">
      <c r="A376" s="13" t="s">
        <v>2</v>
      </c>
      <c r="B376" s="47" t="s">
        <v>153</v>
      </c>
      <c r="C376" s="82">
        <v>4.9500000000000004E-3</v>
      </c>
      <c r="D376" s="45">
        <v>4.3400000000000001E-3</v>
      </c>
    </row>
    <row r="377" spans="1:4" x14ac:dyDescent="0.3">
      <c r="A377" s="13" t="s">
        <v>2</v>
      </c>
      <c r="B377" s="47" t="s">
        <v>154</v>
      </c>
      <c r="C377" s="82">
        <v>5.4099999999999999E-3</v>
      </c>
      <c r="D377" s="45">
        <v>4.7299999999999998E-3</v>
      </c>
    </row>
    <row r="378" spans="1:4" x14ac:dyDescent="0.3">
      <c r="A378" s="13" t="s">
        <v>2</v>
      </c>
      <c r="B378" s="47" t="s">
        <v>155</v>
      </c>
      <c r="C378" s="82">
        <v>5.7400000000000003E-3</v>
      </c>
      <c r="D378" s="45">
        <v>5.0099999999999997E-3</v>
      </c>
    </row>
    <row r="379" spans="1:4" x14ac:dyDescent="0.3">
      <c r="A379" s="13" t="s">
        <v>2</v>
      </c>
      <c r="B379" s="47" t="s">
        <v>156</v>
      </c>
      <c r="C379" s="82">
        <v>6.4099999999999999E-3</v>
      </c>
      <c r="D379" s="45">
        <v>5.5900000000000004E-3</v>
      </c>
    </row>
    <row r="380" spans="1:4" x14ac:dyDescent="0.3">
      <c r="A380" s="13" t="s">
        <v>2</v>
      </c>
      <c r="B380" s="47" t="s">
        <v>157</v>
      </c>
      <c r="C380" s="82">
        <v>6.5399999999999998E-3</v>
      </c>
      <c r="D380" s="45">
        <v>5.6899999999999997E-3</v>
      </c>
    </row>
    <row r="381" spans="1:4" x14ac:dyDescent="0.3">
      <c r="A381" s="13" t="s">
        <v>2</v>
      </c>
      <c r="B381" s="47" t="s">
        <v>158</v>
      </c>
      <c r="C381" s="82">
        <v>7.2399999999999999E-3</v>
      </c>
      <c r="D381" s="45">
        <v>6.28E-3</v>
      </c>
    </row>
    <row r="382" spans="1:4" x14ac:dyDescent="0.3">
      <c r="A382" s="13" t="s">
        <v>2</v>
      </c>
      <c r="B382" s="47" t="s">
        <v>159</v>
      </c>
      <c r="C382" s="82">
        <v>8.1499999999999993E-3</v>
      </c>
      <c r="D382" s="45">
        <v>7.0600000000000003E-3</v>
      </c>
    </row>
    <row r="383" spans="1:4" x14ac:dyDescent="0.3">
      <c r="A383" s="13" t="s">
        <v>2</v>
      </c>
      <c r="B383" s="47" t="s">
        <v>160</v>
      </c>
      <c r="C383" s="82">
        <v>8.8999999999999999E-3</v>
      </c>
      <c r="D383" s="45">
        <v>7.7000000000000002E-3</v>
      </c>
    </row>
    <row r="384" spans="1:4" x14ac:dyDescent="0.3">
      <c r="A384" s="13" t="s">
        <v>2</v>
      </c>
      <c r="B384" s="47" t="s">
        <v>161</v>
      </c>
      <c r="C384" s="82">
        <v>9.4800000000000006E-3</v>
      </c>
      <c r="D384" s="45">
        <v>8.1799999999999998E-3</v>
      </c>
    </row>
    <row r="385" spans="1:4" x14ac:dyDescent="0.3">
      <c r="A385" s="13" t="s">
        <v>2</v>
      </c>
      <c r="B385" s="47" t="s">
        <v>162</v>
      </c>
      <c r="C385" s="82">
        <v>1.026E-2</v>
      </c>
      <c r="D385" s="45">
        <v>8.8299999999999993E-3</v>
      </c>
    </row>
    <row r="386" spans="1:4" x14ac:dyDescent="0.3">
      <c r="A386" s="13" t="s">
        <v>2</v>
      </c>
      <c r="B386" s="47" t="s">
        <v>163</v>
      </c>
      <c r="C386" s="82">
        <v>1.1270000000000001E-2</v>
      </c>
      <c r="D386" s="45">
        <v>9.6699999999999998E-3</v>
      </c>
    </row>
    <row r="387" spans="1:4" x14ac:dyDescent="0.3">
      <c r="A387" s="13" t="s">
        <v>2</v>
      </c>
      <c r="B387" s="47" t="s">
        <v>164</v>
      </c>
      <c r="C387" s="82">
        <v>1.257E-2</v>
      </c>
      <c r="D387" s="45">
        <v>1.074E-2</v>
      </c>
    </row>
    <row r="388" spans="1:4" x14ac:dyDescent="0.3">
      <c r="A388" s="13" t="s">
        <v>2</v>
      </c>
      <c r="B388" s="47" t="s">
        <v>165</v>
      </c>
      <c r="C388" s="82">
        <v>1.354E-2</v>
      </c>
      <c r="D388" s="45">
        <v>1.1520000000000001E-2</v>
      </c>
    </row>
    <row r="389" spans="1:4" x14ac:dyDescent="0.3">
      <c r="A389" s="13" t="s">
        <v>2</v>
      </c>
      <c r="B389" s="47" t="s">
        <v>166</v>
      </c>
      <c r="C389" s="82">
        <v>1.474E-2</v>
      </c>
      <c r="D389" s="45">
        <v>1.248E-2</v>
      </c>
    </row>
    <row r="390" spans="1:4" x14ac:dyDescent="0.3">
      <c r="A390" s="13" t="s">
        <v>2</v>
      </c>
      <c r="B390" s="47" t="s">
        <v>167</v>
      </c>
      <c r="C390" s="82">
        <v>1.575E-2</v>
      </c>
      <c r="D390" s="45">
        <v>1.3270000000000001E-2</v>
      </c>
    </row>
    <row r="391" spans="1:4" x14ac:dyDescent="0.3">
      <c r="A391" s="13" t="s">
        <v>2</v>
      </c>
      <c r="B391" s="47" t="s">
        <v>168</v>
      </c>
      <c r="C391" s="82">
        <v>1.7330000000000002E-2</v>
      </c>
      <c r="D391" s="45">
        <v>1.455E-2</v>
      </c>
    </row>
    <row r="392" spans="1:4" x14ac:dyDescent="0.3">
      <c r="A392" s="13" t="s">
        <v>2</v>
      </c>
      <c r="B392" s="47" t="s">
        <v>169</v>
      </c>
      <c r="C392" s="82">
        <v>1.822E-2</v>
      </c>
      <c r="D392" s="45">
        <v>1.5270000000000001E-2</v>
      </c>
    </row>
    <row r="393" spans="1:4" x14ac:dyDescent="0.3">
      <c r="A393" s="13" t="s">
        <v>2</v>
      </c>
      <c r="B393" s="47" t="s">
        <v>170</v>
      </c>
      <c r="C393" s="82">
        <v>2.0330000000000001E-2</v>
      </c>
      <c r="D393" s="45">
        <v>1.702E-2</v>
      </c>
    </row>
    <row r="394" spans="1:4" x14ac:dyDescent="0.3">
      <c r="A394" s="13" t="s">
        <v>2</v>
      </c>
      <c r="B394" s="47" t="s">
        <v>171</v>
      </c>
      <c r="C394" s="82">
        <v>2.3439999999999999E-2</v>
      </c>
      <c r="D394" s="45">
        <v>1.9619999999999999E-2</v>
      </c>
    </row>
    <row r="395" spans="1:4" x14ac:dyDescent="0.3">
      <c r="A395" s="13" t="s">
        <v>2</v>
      </c>
      <c r="B395" s="47" t="s">
        <v>172</v>
      </c>
      <c r="C395" s="82">
        <v>2.6030000000000001E-2</v>
      </c>
      <c r="D395" s="45">
        <v>2.1770000000000001E-2</v>
      </c>
    </row>
    <row r="396" spans="1:4" x14ac:dyDescent="0.3">
      <c r="A396" s="13" t="s">
        <v>2</v>
      </c>
      <c r="B396" s="47" t="s">
        <v>173</v>
      </c>
      <c r="C396" s="82">
        <v>2.997E-2</v>
      </c>
      <c r="D396" s="45">
        <v>2.5049999999999999E-2</v>
      </c>
    </row>
    <row r="397" spans="1:4" x14ac:dyDescent="0.3">
      <c r="A397" s="13" t="s">
        <v>2</v>
      </c>
      <c r="B397" s="47" t="s">
        <v>174</v>
      </c>
      <c r="C397" s="82">
        <v>3.3959999999999997E-2</v>
      </c>
      <c r="D397" s="45">
        <v>2.835E-2</v>
      </c>
    </row>
    <row r="398" spans="1:4" x14ac:dyDescent="0.3">
      <c r="A398" s="13" t="s">
        <v>2</v>
      </c>
      <c r="B398" s="47" t="s">
        <v>175</v>
      </c>
      <c r="C398" s="82">
        <v>3.7990000000000003E-2</v>
      </c>
      <c r="D398" s="45">
        <v>3.1660000000000001E-2</v>
      </c>
    </row>
    <row r="399" spans="1:4" x14ac:dyDescent="0.3">
      <c r="A399" s="13" t="s">
        <v>2</v>
      </c>
      <c r="B399" s="47" t="s">
        <v>176</v>
      </c>
      <c r="C399" s="82">
        <v>4.3630000000000002E-2</v>
      </c>
      <c r="D399" s="45">
        <v>3.6290000000000003E-2</v>
      </c>
    </row>
    <row r="400" spans="1:4" x14ac:dyDescent="0.3">
      <c r="A400" s="13" t="s">
        <v>2</v>
      </c>
      <c r="B400" s="47" t="s">
        <v>177</v>
      </c>
      <c r="C400" s="82">
        <v>4.9509999999999998E-2</v>
      </c>
      <c r="D400" s="45">
        <v>4.1200000000000001E-2</v>
      </c>
    </row>
    <row r="401" spans="1:4" x14ac:dyDescent="0.3">
      <c r="A401" s="13" t="s">
        <v>2</v>
      </c>
      <c r="B401" s="47" t="s">
        <v>178</v>
      </c>
      <c r="C401" s="82">
        <v>5.5390000000000002E-2</v>
      </c>
      <c r="D401" s="45">
        <v>4.6210000000000001E-2</v>
      </c>
    </row>
    <row r="402" spans="1:4" x14ac:dyDescent="0.3">
      <c r="A402" s="13" t="s">
        <v>2</v>
      </c>
      <c r="B402" s="47" t="s">
        <v>179</v>
      </c>
      <c r="C402" s="82">
        <v>6.1839999999999999E-2</v>
      </c>
      <c r="D402" s="45">
        <v>5.1839999999999997E-2</v>
      </c>
    </row>
    <row r="403" spans="1:4" x14ac:dyDescent="0.3">
      <c r="A403" s="13" t="s">
        <v>2</v>
      </c>
      <c r="B403" s="47" t="s">
        <v>180</v>
      </c>
      <c r="C403" s="82">
        <v>7.0290000000000005E-2</v>
      </c>
      <c r="D403" s="45">
        <v>5.9339999999999997E-2</v>
      </c>
    </row>
    <row r="404" spans="1:4" x14ac:dyDescent="0.3">
      <c r="A404" s="13" t="s">
        <v>2</v>
      </c>
      <c r="B404" s="47" t="s">
        <v>181</v>
      </c>
      <c r="C404" s="82">
        <v>7.825E-2</v>
      </c>
      <c r="D404" s="45">
        <v>6.6640000000000005E-2</v>
      </c>
    </row>
    <row r="405" spans="1:4" x14ac:dyDescent="0.3">
      <c r="A405" s="13" t="s">
        <v>2</v>
      </c>
      <c r="B405" s="47" t="s">
        <v>182</v>
      </c>
      <c r="C405" s="82">
        <v>8.9099999999999999E-2</v>
      </c>
      <c r="D405" s="45">
        <v>7.639E-2</v>
      </c>
    </row>
    <row r="406" spans="1:4" x14ac:dyDescent="0.3">
      <c r="A406" s="13" t="s">
        <v>2</v>
      </c>
      <c r="B406" s="47" t="s">
        <v>183</v>
      </c>
      <c r="C406" s="82">
        <v>0.10499</v>
      </c>
      <c r="D406" s="45">
        <v>9.0469999999999995E-2</v>
      </c>
    </row>
    <row r="407" spans="1:4" x14ac:dyDescent="0.3">
      <c r="A407" s="13" t="s">
        <v>2</v>
      </c>
      <c r="B407" s="47" t="s">
        <v>184</v>
      </c>
      <c r="C407" s="82">
        <v>0.11552999999999999</v>
      </c>
      <c r="D407" s="45">
        <v>9.9809999999999996E-2</v>
      </c>
    </row>
    <row r="408" spans="1:4" x14ac:dyDescent="0.3">
      <c r="A408" s="13" t="s">
        <v>2</v>
      </c>
      <c r="B408" s="47" t="s">
        <v>185</v>
      </c>
      <c r="C408" s="82">
        <v>0.12253</v>
      </c>
      <c r="D408" s="45">
        <v>0.10589999999999999</v>
      </c>
    </row>
    <row r="409" spans="1:4" x14ac:dyDescent="0.3">
      <c r="A409" s="13" t="s">
        <v>2</v>
      </c>
      <c r="B409" s="47" t="s">
        <v>186</v>
      </c>
      <c r="C409" s="82">
        <v>0.15276000000000001</v>
      </c>
      <c r="D409" s="45">
        <v>0.13202</v>
      </c>
    </row>
    <row r="410" spans="1:4" x14ac:dyDescent="0.3">
      <c r="A410" s="13" t="s">
        <v>2</v>
      </c>
      <c r="B410" s="47" t="s">
        <v>187</v>
      </c>
      <c r="C410" s="82">
        <v>0.17016000000000001</v>
      </c>
      <c r="D410" s="45">
        <v>0.14741000000000001</v>
      </c>
    </row>
    <row r="411" spans="1:4" x14ac:dyDescent="0.3">
      <c r="A411" s="13" t="s">
        <v>2</v>
      </c>
      <c r="B411" s="47" t="s">
        <v>188</v>
      </c>
      <c r="C411" s="82">
        <v>0.18303</v>
      </c>
      <c r="D411" s="45">
        <v>0.15937000000000001</v>
      </c>
    </row>
    <row r="412" spans="1:4" x14ac:dyDescent="0.3">
      <c r="A412" s="13" t="s">
        <v>2</v>
      </c>
      <c r="B412" s="47" t="s">
        <v>189</v>
      </c>
      <c r="C412" s="82">
        <v>0.20396</v>
      </c>
      <c r="D412" s="45">
        <v>0.17913000000000001</v>
      </c>
    </row>
    <row r="413" spans="1:4" x14ac:dyDescent="0.3">
      <c r="A413" s="13" t="s">
        <v>2</v>
      </c>
      <c r="B413" s="47" t="s">
        <v>190</v>
      </c>
      <c r="C413" s="82">
        <v>0.22844</v>
      </c>
      <c r="D413" s="45">
        <v>0.20296</v>
      </c>
    </row>
    <row r="414" spans="1:4" x14ac:dyDescent="0.3">
      <c r="A414" s="13" t="s">
        <v>2</v>
      </c>
      <c r="B414" s="47" t="s">
        <v>191</v>
      </c>
      <c r="C414" s="82">
        <v>0.24468999999999999</v>
      </c>
      <c r="D414" s="45">
        <v>0.2203</v>
      </c>
    </row>
    <row r="415" spans="1:4" x14ac:dyDescent="0.3">
      <c r="A415" s="13" t="s">
        <v>2</v>
      </c>
      <c r="B415" s="47" t="s">
        <v>192</v>
      </c>
      <c r="C415" s="82">
        <v>0.25712000000000002</v>
      </c>
      <c r="D415" s="45">
        <v>0.23372000000000001</v>
      </c>
    </row>
    <row r="416" spans="1:4" x14ac:dyDescent="0.3">
      <c r="A416" s="13" t="s">
        <v>2</v>
      </c>
      <c r="B416" s="47" t="s">
        <v>193</v>
      </c>
      <c r="C416" s="82">
        <v>0.27367000000000002</v>
      </c>
      <c r="D416" s="45">
        <v>0.25041999999999998</v>
      </c>
    </row>
    <row r="417" spans="1:4" x14ac:dyDescent="0.3">
      <c r="A417" s="13" t="s">
        <v>2</v>
      </c>
      <c r="B417" s="47" t="s">
        <v>194</v>
      </c>
      <c r="C417" s="82">
        <v>0.30013000000000001</v>
      </c>
      <c r="D417" s="45">
        <v>0.27583000000000002</v>
      </c>
    </row>
    <row r="418" spans="1:4" x14ac:dyDescent="0.3">
      <c r="A418" s="13" t="s">
        <v>2</v>
      </c>
      <c r="B418" s="47" t="s">
        <v>195</v>
      </c>
      <c r="C418" s="82">
        <v>0.32480999999999999</v>
      </c>
      <c r="D418" s="45">
        <v>0.29899999999999999</v>
      </c>
    </row>
    <row r="419" spans="1:4" x14ac:dyDescent="0.3">
      <c r="A419" s="20" t="s">
        <v>2</v>
      </c>
      <c r="B419" s="48" t="s">
        <v>198</v>
      </c>
      <c r="C419" s="83">
        <v>0.35443000000000002</v>
      </c>
      <c r="D419" s="46">
        <v>0.32607000000000003</v>
      </c>
    </row>
    <row r="420" spans="1:4" x14ac:dyDescent="0.3">
      <c r="A420" s="34" t="s">
        <v>224</v>
      </c>
    </row>
  </sheetData>
  <hyperlinks>
    <hyperlink ref="A6" r:id="rId1" display="Source: Australian Bureau of Statistics, Population Projections, Table B9" xr:uid="{50A414DF-02BF-4D52-A2CB-13C45C8C2E58}"/>
    <hyperlink ref="A213" r:id="rId2" xr:uid="{42407248-5ABE-4AF0-9FCA-50A64B29ED39}"/>
    <hyperlink ref="A420" r:id="rId3" display="Source: Table B9, Population Projections by age and sex, Australia - medium series, Australian Bureau of Statistics" xr:uid="{F5555108-F53D-43AD-8B8B-9C38940AB173}"/>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4A3DC-EF65-4B4A-A8F8-E5B92A6DB592}">
  <sheetPr>
    <tabColor rgb="FFFFC000"/>
  </sheetPr>
  <dimension ref="A1:AC480"/>
  <sheetViews>
    <sheetView topLeftCell="A505" workbookViewId="0">
      <selection activeCell="A505" sqref="A505"/>
    </sheetView>
  </sheetViews>
  <sheetFormatPr defaultRowHeight="14.4" x14ac:dyDescent="0.3"/>
  <cols>
    <col min="1" max="1" width="14.44140625" customWidth="1"/>
    <col min="2" max="2" width="24.33203125" customWidth="1"/>
    <col min="3" max="3" width="35.88671875" customWidth="1"/>
    <col min="4" max="4" width="32.6640625" customWidth="1"/>
    <col min="5" max="9" width="24.33203125" customWidth="1"/>
    <col min="10" max="10" width="11.6640625" bestFit="1" customWidth="1"/>
    <col min="11" max="22" width="11.33203125" bestFit="1" customWidth="1"/>
    <col min="23" max="28" width="10.5546875" bestFit="1" customWidth="1"/>
  </cols>
  <sheetData>
    <row r="1" spans="1:29" ht="16.5" customHeight="1" x14ac:dyDescent="0.3">
      <c r="A1" s="2"/>
      <c r="E1">
        <v>0</v>
      </c>
      <c r="F1" s="43"/>
      <c r="I1">
        <v>1</v>
      </c>
      <c r="J1" s="43">
        <v>2</v>
      </c>
      <c r="K1">
        <v>3</v>
      </c>
      <c r="L1">
        <v>4</v>
      </c>
      <c r="M1" s="43">
        <v>5</v>
      </c>
      <c r="N1">
        <v>6</v>
      </c>
      <c r="O1">
        <v>7</v>
      </c>
      <c r="P1" s="43">
        <v>8</v>
      </c>
      <c r="Q1">
        <v>9</v>
      </c>
      <c r="R1">
        <v>10</v>
      </c>
      <c r="S1" s="43">
        <v>11</v>
      </c>
      <c r="T1">
        <v>12</v>
      </c>
      <c r="U1">
        <v>13</v>
      </c>
      <c r="V1" s="43">
        <v>14</v>
      </c>
      <c r="W1">
        <v>15</v>
      </c>
      <c r="X1">
        <v>16</v>
      </c>
      <c r="Y1" s="43">
        <v>17</v>
      </c>
      <c r="Z1">
        <v>18</v>
      </c>
      <c r="AA1">
        <v>19</v>
      </c>
      <c r="AB1" s="43">
        <v>20</v>
      </c>
    </row>
    <row r="2" spans="1:29" ht="20.399999999999999" x14ac:dyDescent="0.35">
      <c r="A2" s="44" t="s">
        <v>240</v>
      </c>
      <c r="F2" s="43"/>
      <c r="J2" s="43"/>
      <c r="N2" s="43"/>
      <c r="R2" s="43"/>
      <c r="V2" s="43"/>
      <c r="Z2" s="43"/>
    </row>
    <row r="3" spans="1:29" x14ac:dyDescent="0.3">
      <c r="A3" s="2"/>
      <c r="E3" s="4"/>
      <c r="F3" s="43"/>
      <c r="J3" s="43"/>
      <c r="N3" s="43"/>
      <c r="R3" s="43"/>
      <c r="V3" s="43"/>
      <c r="Z3" s="43"/>
    </row>
    <row r="4" spans="1:29" x14ac:dyDescent="0.3">
      <c r="A4" s="113" t="s">
        <v>263</v>
      </c>
      <c r="E4" s="2"/>
      <c r="F4" s="2"/>
      <c r="J4" s="50"/>
      <c r="K4" s="50"/>
      <c r="L4" s="50"/>
      <c r="M4" s="50"/>
      <c r="N4" s="50"/>
      <c r="O4" s="50"/>
      <c r="P4" s="50"/>
      <c r="Q4" s="50"/>
      <c r="R4" s="50"/>
      <c r="S4" s="50"/>
      <c r="T4" s="50"/>
      <c r="U4" s="50"/>
      <c r="V4" s="50"/>
      <c r="W4" s="50"/>
      <c r="X4" s="50"/>
      <c r="Y4" s="50"/>
      <c r="Z4" s="50"/>
      <c r="AA4" s="50"/>
      <c r="AB4" s="50"/>
    </row>
    <row r="5" spans="1:29" s="122" customFormat="1" ht="28.8" x14ac:dyDescent="0.3">
      <c r="A5" s="116" t="s">
        <v>201</v>
      </c>
      <c r="B5" s="117" t="s">
        <v>199</v>
      </c>
      <c r="C5" s="118" t="s">
        <v>230</v>
      </c>
      <c r="D5" s="118" t="s">
        <v>231</v>
      </c>
      <c r="E5" s="119" t="s">
        <v>232</v>
      </c>
      <c r="F5" s="119"/>
      <c r="G5" s="119"/>
      <c r="H5" s="119"/>
      <c r="I5" s="119">
        <v>2023</v>
      </c>
      <c r="J5" s="119">
        <v>2024</v>
      </c>
      <c r="K5" s="119">
        <v>2025</v>
      </c>
      <c r="L5" s="119">
        <v>2026</v>
      </c>
      <c r="M5" s="119">
        <v>2027</v>
      </c>
      <c r="N5" s="119">
        <v>2028</v>
      </c>
      <c r="O5" s="119">
        <v>2029</v>
      </c>
      <c r="P5" s="119">
        <v>2030</v>
      </c>
      <c r="Q5" s="119">
        <v>2031</v>
      </c>
      <c r="R5" s="119">
        <v>2032</v>
      </c>
      <c r="S5" s="119">
        <v>2033</v>
      </c>
      <c r="T5" s="119">
        <v>2034</v>
      </c>
      <c r="U5" s="119">
        <v>2035</v>
      </c>
      <c r="V5" s="119">
        <v>2036</v>
      </c>
      <c r="W5" s="119">
        <v>2037</v>
      </c>
      <c r="X5" s="119">
        <v>2038</v>
      </c>
      <c r="Y5" s="119">
        <v>2039</v>
      </c>
      <c r="Z5" s="119">
        <v>2040</v>
      </c>
      <c r="AA5" s="119">
        <v>2041</v>
      </c>
      <c r="AB5" s="120">
        <v>2042</v>
      </c>
      <c r="AC5" s="121"/>
    </row>
    <row r="6" spans="1:29" x14ac:dyDescent="0.3">
      <c r="A6" s="13" t="s">
        <v>1</v>
      </c>
      <c r="B6" s="47" t="s">
        <v>96</v>
      </c>
      <c r="C6">
        <f>'AUS Population Projections'!D217-'AUS Population Projections'!C217</f>
        <v>-3.5000000000000005E-4</v>
      </c>
      <c r="D6">
        <f t="shared" ref="D6:D32" si="0">C6/24</f>
        <v>-1.4583333333333335E-5</v>
      </c>
      <c r="E6" s="4">
        <f>'AUS Population Projections'!$C217+('AUS Mortality Calculations'!$D6*'AUS Mortality Calculations'!E$1)</f>
        <v>2.8800000000000002E-3</v>
      </c>
      <c r="F6" s="4"/>
      <c r="G6" s="1"/>
      <c r="H6" s="4"/>
      <c r="I6" s="1">
        <f>($E6+('AUS Mortality Calculations'!$D6*'AUS Mortality Calculations'!I$1))*'AUS Population Projections'!D10</f>
        <v>420.89818875000003</v>
      </c>
      <c r="J6" s="1">
        <f>($E6+('AUS Mortality Calculations'!$D6*'AUS Mortality Calculations'!J$1))*'AUS Population Projections'!E10</f>
        <v>422.90972166666671</v>
      </c>
      <c r="K6" s="1">
        <f>($E6+('AUS Mortality Calculations'!$D6*'AUS Mortality Calculations'!K$1))*'AUS Population Projections'!F10</f>
        <v>423.29896750000006</v>
      </c>
      <c r="L6" s="1">
        <f>($E6+('AUS Mortality Calculations'!$D6*'AUS Mortality Calculations'!L$1))*'AUS Population Projections'!G10</f>
        <v>423.06941333333333</v>
      </c>
      <c r="M6" s="1">
        <f>($E6+('AUS Mortality Calculations'!$D6*'AUS Mortality Calculations'!M$1))*'AUS Population Projections'!H10</f>
        <v>422.32007333333331</v>
      </c>
      <c r="N6" s="1">
        <f>($E6+('AUS Mortality Calculations'!$D6*'AUS Mortality Calculations'!N$1))*'AUS Population Projections'!I10</f>
        <v>421.82946500000003</v>
      </c>
      <c r="O6" s="1">
        <f>($E6+('AUS Mortality Calculations'!$D6*'AUS Mortality Calculations'!O$1))*'AUS Population Projections'!J10</f>
        <v>421.74330833333335</v>
      </c>
      <c r="P6" s="1">
        <f>($E6+('AUS Mortality Calculations'!$D6*'AUS Mortality Calculations'!P$1))*'AUS Population Projections'!K10</f>
        <v>421.56031666666667</v>
      </c>
      <c r="Q6" s="1">
        <f>($E6+('AUS Mortality Calculations'!$D6*'AUS Mortality Calculations'!Q$1))*'AUS Population Projections'!L10</f>
        <v>421.40811375000004</v>
      </c>
      <c r="R6" s="1">
        <f>($E6+('AUS Mortality Calculations'!$D6*'AUS Mortality Calculations'!R$1))*'AUS Population Projections'!M10</f>
        <v>421.38703250000003</v>
      </c>
      <c r="S6" s="1">
        <f>($E6+('AUS Mortality Calculations'!$D6*'AUS Mortality Calculations'!S$1))*'AUS Population Projections'!N10</f>
        <v>421.66867625000003</v>
      </c>
      <c r="T6" s="1">
        <f>($E6+('AUS Mortality Calculations'!$D6*'AUS Mortality Calculations'!T$1))*'AUS Population Projections'!O10</f>
        <v>422.39657</v>
      </c>
      <c r="U6" s="1">
        <f>($E6+('AUS Mortality Calculations'!$D6*'AUS Mortality Calculations'!U$1))*'AUS Population Projections'!P10</f>
        <v>423.55229583333335</v>
      </c>
      <c r="V6" s="1">
        <f>($E6+('AUS Mortality Calculations'!$D6*'AUS Mortality Calculations'!V$1))*'AUS Population Projections'!Q10</f>
        <v>425.0454216666667</v>
      </c>
      <c r="W6" s="1">
        <f>($E6+('AUS Mortality Calculations'!$D6*'AUS Mortality Calculations'!W$1))*'AUS Population Projections'!R10</f>
        <v>426.75272749999999</v>
      </c>
      <c r="X6" s="1">
        <f>($E6+('AUS Mortality Calculations'!$D6*'AUS Mortality Calculations'!X$1))*'AUS Population Projections'!S10</f>
        <v>428.56679333333341</v>
      </c>
      <c r="Y6" s="1">
        <f>($E6+('AUS Mortality Calculations'!$D6*'AUS Mortality Calculations'!Y$1))*'AUS Population Projections'!T10</f>
        <v>430.35352125000003</v>
      </c>
      <c r="Z6" s="1">
        <f>($E6+('AUS Mortality Calculations'!$D6*'AUS Mortality Calculations'!Z$1))*'AUS Population Projections'!U10</f>
        <v>431.93461500000001</v>
      </c>
      <c r="AA6" s="1">
        <f>($E6+('AUS Mortality Calculations'!$D6*'AUS Mortality Calculations'!AA$1))*'AUS Population Projections'!V10</f>
        <v>433.18259750000004</v>
      </c>
      <c r="AB6" s="6">
        <f>($E6+('AUS Mortality Calculations'!$D6*'AUS Mortality Calculations'!AB$1))*'AUS Population Projections'!W10</f>
        <v>433.97549666666669</v>
      </c>
      <c r="AC6" s="3"/>
    </row>
    <row r="7" spans="1:29" x14ac:dyDescent="0.3">
      <c r="A7" s="13" t="s">
        <v>1</v>
      </c>
      <c r="B7" s="47" t="s">
        <v>97</v>
      </c>
      <c r="C7">
        <f>'AUS Population Projections'!D218-'AUS Population Projections'!C218</f>
        <v>-3.0000000000000024E-5</v>
      </c>
      <c r="D7">
        <f t="shared" si="0"/>
        <v>-1.2500000000000009E-6</v>
      </c>
      <c r="E7" s="4">
        <f>'AUS Population Projections'!$C218+('AUS Mortality Calculations'!$D7*'AUS Mortality Calculations'!E$1)</f>
        <v>1.8000000000000001E-4</v>
      </c>
      <c r="F7" s="4"/>
      <c r="G7" s="1"/>
      <c r="H7" s="4"/>
      <c r="I7" s="1">
        <f>($E7+('AUS Mortality Calculations'!$D7*'AUS Mortality Calculations'!I$1))*'AUS Population Projections'!D11</f>
        <v>27.000723750000002</v>
      </c>
      <c r="J7" s="1">
        <f>($E7+('AUS Mortality Calculations'!$D7*'AUS Mortality Calculations'!J$1))*'AUS Population Projections'!E11</f>
        <v>26.202195</v>
      </c>
      <c r="K7" s="1">
        <f>($E7+('AUS Mortality Calculations'!$D7*'AUS Mortality Calculations'!K$1))*'AUS Population Projections'!F11</f>
        <v>26.269886249999999</v>
      </c>
      <c r="L7" s="1">
        <f>($E7+('AUS Mortality Calculations'!$D7*'AUS Mortality Calculations'!L$1))*'AUS Population Projections'!G11</f>
        <v>26.236000000000001</v>
      </c>
      <c r="M7" s="1">
        <f>($E7+('AUS Mortality Calculations'!$D7*'AUS Mortality Calculations'!M$1))*'AUS Population Projections'!H11</f>
        <v>26.163796250000001</v>
      </c>
      <c r="N7" s="1">
        <f>($E7+('AUS Mortality Calculations'!$D7*'AUS Mortality Calculations'!N$1))*'AUS Population Projections'!I11</f>
        <v>26.059575000000002</v>
      </c>
      <c r="O7" s="1">
        <f>($E7+('AUS Mortality Calculations'!$D7*'AUS Mortality Calculations'!O$1))*'AUS Population Projections'!J11</f>
        <v>25.970405000000003</v>
      </c>
      <c r="P7" s="1">
        <f>($E7+('AUS Mortality Calculations'!$D7*'AUS Mortality Calculations'!P$1))*'AUS Population Projections'!K11</f>
        <v>25.905280000000001</v>
      </c>
      <c r="Q7" s="1">
        <f>($E7+('AUS Mortality Calculations'!$D7*'AUS Mortality Calculations'!Q$1))*'AUS Population Projections'!L11</f>
        <v>25.834106250000001</v>
      </c>
      <c r="R7" s="1">
        <f>($E7+('AUS Mortality Calculations'!$D7*'AUS Mortality Calculations'!R$1))*'AUS Population Projections'!M11</f>
        <v>25.763845</v>
      </c>
      <c r="S7" s="1">
        <f>($E7+('AUS Mortality Calculations'!$D7*'AUS Mortality Calculations'!S$1))*'AUS Population Projections'!N11</f>
        <v>25.706240000000001</v>
      </c>
      <c r="T7" s="1">
        <f>($E7+('AUS Mortality Calculations'!$D7*'AUS Mortality Calculations'!T$1))*'AUS Population Projections'!O11</f>
        <v>25.666574999999998</v>
      </c>
      <c r="U7" s="1">
        <f>($E7+('AUS Mortality Calculations'!$D7*'AUS Mortality Calculations'!U$1))*'AUS Population Projections'!P11</f>
        <v>25.653074999999998</v>
      </c>
      <c r="V7" s="1">
        <f>($E7+('AUS Mortality Calculations'!$D7*'AUS Mortality Calculations'!V$1))*'AUS Population Projections'!Q11</f>
        <v>25.664437499999998</v>
      </c>
      <c r="W7" s="1">
        <f>($E7+('AUS Mortality Calculations'!$D7*'AUS Mortality Calculations'!W$1))*'AUS Population Projections'!R11</f>
        <v>25.695348749999997</v>
      </c>
      <c r="X7" s="1">
        <f>($E7+('AUS Mortality Calculations'!$D7*'AUS Mortality Calculations'!X$1))*'AUS Population Projections'!S11</f>
        <v>25.737919999999999</v>
      </c>
      <c r="Y7" s="1">
        <f>($E7+('AUS Mortality Calculations'!$D7*'AUS Mortality Calculations'!Y$1))*'AUS Population Projections'!T11</f>
        <v>25.785762499999997</v>
      </c>
      <c r="Z7" s="1">
        <f>($E7+('AUS Mortality Calculations'!$D7*'AUS Mortality Calculations'!Z$1))*'AUS Population Projections'!U11</f>
        <v>25.830944999999996</v>
      </c>
      <c r="AA7" s="1">
        <f>($E7+('AUS Mortality Calculations'!$D7*'AUS Mortality Calculations'!AA$1))*'AUS Population Projections'!V11</f>
        <v>25.862500000000001</v>
      </c>
      <c r="AB7" s="6">
        <f>($E7+('AUS Mortality Calculations'!$D7*'AUS Mortality Calculations'!AB$1))*'AUS Population Projections'!W11</f>
        <v>25.87322</v>
      </c>
    </row>
    <row r="8" spans="1:29" x14ac:dyDescent="0.3">
      <c r="A8" s="13" t="s">
        <v>1</v>
      </c>
      <c r="B8" s="47" t="s">
        <v>98</v>
      </c>
      <c r="C8">
        <f>'AUS Population Projections'!D219-'AUS Population Projections'!C219</f>
        <v>-2.9999999999999984E-5</v>
      </c>
      <c r="D8">
        <f t="shared" si="0"/>
        <v>-1.2499999999999993E-6</v>
      </c>
      <c r="E8" s="4">
        <f>'AUS Population Projections'!$C219+('AUS Mortality Calculations'!$D8*'AUS Mortality Calculations'!E$1)</f>
        <v>1.3999999999999999E-4</v>
      </c>
      <c r="F8" s="4"/>
      <c r="G8" s="4"/>
      <c r="H8" s="4"/>
      <c r="I8" s="1">
        <f>($E8+('AUS Mortality Calculations'!$D8*'AUS Mortality Calculations'!I$1))*'AUS Population Projections'!D12</f>
        <v>20.520431249999998</v>
      </c>
      <c r="J8" s="1">
        <f>($E8+('AUS Mortality Calculations'!$D8*'AUS Mortality Calculations'!J$1))*'AUS Population Projections'!E12</f>
        <v>21.006562499999998</v>
      </c>
      <c r="K8" s="1">
        <f>($E8+('AUS Mortality Calculations'!$D8*'AUS Mortality Calculations'!K$1))*'AUS Population Projections'!F12</f>
        <v>20.339399999999998</v>
      </c>
      <c r="L8" s="1">
        <f>($E8+('AUS Mortality Calculations'!$D8*'AUS Mortality Calculations'!L$1))*'AUS Population Projections'!G12</f>
        <v>20.33775</v>
      </c>
      <c r="M8" s="1">
        <f>($E8+('AUS Mortality Calculations'!$D8*'AUS Mortality Calculations'!M$1))*'AUS Population Projections'!H12</f>
        <v>20.257774999999999</v>
      </c>
      <c r="N8" s="1">
        <f>($E8+('AUS Mortality Calculations'!$D8*'AUS Mortality Calculations'!N$1))*'AUS Population Projections'!I12</f>
        <v>20.148215</v>
      </c>
      <c r="O8" s="1">
        <f>($E8+('AUS Mortality Calculations'!$D8*'AUS Mortality Calculations'!O$1))*'AUS Population Projections'!J12</f>
        <v>20.014049999999997</v>
      </c>
      <c r="P8" s="1">
        <f>($E8+('AUS Mortality Calculations'!$D8*'AUS Mortality Calculations'!P$1))*'AUS Population Projections'!K12</f>
        <v>19.890519999999999</v>
      </c>
      <c r="Q8" s="1">
        <f>($E8+('AUS Mortality Calculations'!$D8*'AUS Mortality Calculations'!Q$1))*'AUS Population Projections'!L12</f>
        <v>19.785656249999999</v>
      </c>
      <c r="R8" s="1">
        <f>($E8+('AUS Mortality Calculations'!$D8*'AUS Mortality Calculations'!R$1))*'AUS Population Projections'!M12</f>
        <v>19.67529</v>
      </c>
      <c r="S8" s="1">
        <f>($E8+('AUS Mortality Calculations'!$D8*'AUS Mortality Calculations'!S$1))*'AUS Population Projections'!N12</f>
        <v>19.573673750000001</v>
      </c>
      <c r="T8" s="1">
        <f>($E8+('AUS Mortality Calculations'!$D8*'AUS Mortality Calculations'!T$1))*'AUS Population Projections'!O12</f>
        <v>19.481124999999999</v>
      </c>
      <c r="U8" s="1">
        <f>($E8+('AUS Mortality Calculations'!$D8*'AUS Mortality Calculations'!U$1))*'AUS Population Projections'!P12</f>
        <v>19.40164875</v>
      </c>
      <c r="V8" s="1">
        <f>($E8+('AUS Mortality Calculations'!$D8*'AUS Mortality Calculations'!V$1))*'AUS Population Projections'!Q12</f>
        <v>19.341034999999998</v>
      </c>
      <c r="W8" s="1">
        <f>($E8+('AUS Mortality Calculations'!$D8*'AUS Mortality Calculations'!W$1))*'AUS Population Projections'!R12</f>
        <v>19.298271249999999</v>
      </c>
      <c r="X8" s="1">
        <f>($E8+('AUS Mortality Calculations'!$D8*'AUS Mortality Calculations'!X$1))*'AUS Population Projections'!S12</f>
        <v>19.26924</v>
      </c>
      <c r="Y8" s="1">
        <f>($E8+('AUS Mortality Calculations'!$D8*'AUS Mortality Calculations'!Y$1))*'AUS Population Projections'!T12</f>
        <v>19.247949999999999</v>
      </c>
      <c r="Z8" s="1">
        <f>($E8+('AUS Mortality Calculations'!$D8*'AUS Mortality Calculations'!Z$1))*'AUS Population Projections'!U12</f>
        <v>19.229579999999999</v>
      </c>
      <c r="AA8" s="1">
        <f>($E8+('AUS Mortality Calculations'!$D8*'AUS Mortality Calculations'!AA$1))*'AUS Population Projections'!V12</f>
        <v>19.208220000000001</v>
      </c>
      <c r="AB8" s="6">
        <f>($E8+('AUS Mortality Calculations'!$D8*'AUS Mortality Calculations'!AB$1))*'AUS Population Projections'!W12</f>
        <v>19.175675000000002</v>
      </c>
    </row>
    <row r="9" spans="1:29" x14ac:dyDescent="0.3">
      <c r="A9" s="13" t="s">
        <v>1</v>
      </c>
      <c r="B9" s="47" t="s">
        <v>99</v>
      </c>
      <c r="C9">
        <f>'AUS Population Projections'!D220-'AUS Population Projections'!C220</f>
        <v>-2.9999999999999984E-5</v>
      </c>
      <c r="D9">
        <f t="shared" si="0"/>
        <v>-1.2499999999999993E-6</v>
      </c>
      <c r="E9" s="4">
        <f>'AUS Population Projections'!$C220+('AUS Mortality Calculations'!$D9*'AUS Mortality Calculations'!E$1)</f>
        <v>1.2999999999999999E-4</v>
      </c>
      <c r="F9" s="4"/>
      <c r="G9" s="4"/>
      <c r="H9" s="4"/>
      <c r="I9" s="1">
        <f>($E9+('AUS Mortality Calculations'!$D9*'AUS Mortality Calculations'!I$1))*'AUS Population Projections'!D13</f>
        <v>18.914018749999997</v>
      </c>
      <c r="J9" s="1">
        <f>($E9+('AUS Mortality Calculations'!$D9*'AUS Mortality Calculations'!J$1))*'AUS Population Projections'!E13</f>
        <v>19.120154999999997</v>
      </c>
      <c r="K9" s="1">
        <f>($E9+('AUS Mortality Calculations'!$D9*'AUS Mortality Calculations'!K$1))*'AUS Population Projections'!F13</f>
        <v>19.539586249999996</v>
      </c>
      <c r="L9" s="1">
        <f>($E9+('AUS Mortality Calculations'!$D9*'AUS Mortality Calculations'!L$1))*'AUS Population Projections'!G13</f>
        <v>18.90025</v>
      </c>
      <c r="M9" s="1">
        <f>($E9+('AUS Mortality Calculations'!$D9*'AUS Mortality Calculations'!M$1))*'AUS Population Projections'!H13</f>
        <v>18.871751249999999</v>
      </c>
      <c r="N9" s="1">
        <f>($E9+('AUS Mortality Calculations'!$D9*'AUS Mortality Calculations'!N$1))*'AUS Population Projections'!I13</f>
        <v>18.771532499999999</v>
      </c>
      <c r="O9" s="1">
        <f>($E9+('AUS Mortality Calculations'!$D9*'AUS Mortality Calculations'!O$1))*'AUS Population Projections'!J13</f>
        <v>18.6441275</v>
      </c>
      <c r="P9" s="1">
        <f>($E9+('AUS Mortality Calculations'!$D9*'AUS Mortality Calculations'!P$1))*'AUS Population Projections'!K13</f>
        <v>18.493559999999999</v>
      </c>
      <c r="Q9" s="1">
        <f>($E9+('AUS Mortality Calculations'!$D9*'AUS Mortality Calculations'!Q$1))*'AUS Population Projections'!L13</f>
        <v>18.353762499999998</v>
      </c>
      <c r="R9" s="1">
        <f>($E9+('AUS Mortality Calculations'!$D9*'AUS Mortality Calculations'!R$1))*'AUS Population Projections'!M13</f>
        <v>18.230007499999999</v>
      </c>
      <c r="S9" s="1">
        <f>($E9+('AUS Mortality Calculations'!$D9*'AUS Mortality Calculations'!S$1))*'AUS Population Projections'!N13</f>
        <v>18.110587499999998</v>
      </c>
      <c r="T9" s="1">
        <f>($E9+('AUS Mortality Calculations'!$D9*'AUS Mortality Calculations'!T$1))*'AUS Population Projections'!O13</f>
        <v>17.998995000000001</v>
      </c>
      <c r="U9" s="1">
        <f>($E9+('AUS Mortality Calculations'!$D9*'AUS Mortality Calculations'!U$1))*'AUS Population Projections'!P13</f>
        <v>17.895491249999999</v>
      </c>
      <c r="V9" s="1">
        <f>($E9+('AUS Mortality Calculations'!$D9*'AUS Mortality Calculations'!V$1))*'AUS Population Projections'!Q13</f>
        <v>17.803687499999999</v>
      </c>
      <c r="W9" s="1">
        <f>($E9+('AUS Mortality Calculations'!$D9*'AUS Mortality Calculations'!W$1))*'AUS Population Projections'!R13</f>
        <v>17.7288</v>
      </c>
      <c r="X9" s="1">
        <f>($E9+('AUS Mortality Calculations'!$D9*'AUS Mortality Calculations'!X$1))*'AUS Population Projections'!S13</f>
        <v>17.66985</v>
      </c>
      <c r="Y9" s="1">
        <f>($E9+('AUS Mortality Calculations'!$D9*'AUS Mortality Calculations'!Y$1))*'AUS Population Projections'!T13</f>
        <v>17.622937499999999</v>
      </c>
      <c r="Z9" s="1">
        <f>($E9+('AUS Mortality Calculations'!$D9*'AUS Mortality Calculations'!Z$1))*'AUS Population Projections'!U13</f>
        <v>17.582807500000001</v>
      </c>
      <c r="AA9" s="1">
        <f>($E9+('AUS Mortality Calculations'!$D9*'AUS Mortality Calculations'!AA$1))*'AUS Population Projections'!V13</f>
        <v>17.544956250000002</v>
      </c>
      <c r="AB9" s="6">
        <f>($E9+('AUS Mortality Calculations'!$D9*'AUS Mortality Calculations'!AB$1))*'AUS Population Projections'!W13</f>
        <v>17.504025000000002</v>
      </c>
    </row>
    <row r="10" spans="1:29" x14ac:dyDescent="0.3">
      <c r="A10" s="13" t="s">
        <v>1</v>
      </c>
      <c r="B10" s="47" t="s">
        <v>100</v>
      </c>
      <c r="C10">
        <f>'AUS Population Projections'!D221-'AUS Population Projections'!C221</f>
        <v>-1.9999999999999998E-5</v>
      </c>
      <c r="D10">
        <f t="shared" si="0"/>
        <v>-8.3333333333333323E-7</v>
      </c>
      <c r="E10" s="4">
        <f>'AUS Population Projections'!$C221+('AUS Mortality Calculations'!$D10*'AUS Mortality Calculations'!E$1)</f>
        <v>1.1E-4</v>
      </c>
      <c r="F10" s="4"/>
      <c r="G10" s="4"/>
      <c r="H10" s="4"/>
      <c r="I10" s="1">
        <f>($E10+('AUS Mortality Calculations'!$D10*'AUS Mortality Calculations'!I$1))*'AUS Population Projections'!D14</f>
        <v>16.369869166666668</v>
      </c>
      <c r="J10" s="1">
        <f>($E10+('AUS Mortality Calculations'!$D10*'AUS Mortality Calculations'!J$1))*'AUS Population Projections'!E14</f>
        <v>16.166908333333335</v>
      </c>
      <c r="K10" s="1">
        <f>($E10+('AUS Mortality Calculations'!$D10*'AUS Mortality Calculations'!K$1))*'AUS Population Projections'!F14</f>
        <v>16.3622525</v>
      </c>
      <c r="L10" s="1">
        <f>($E10+('AUS Mortality Calculations'!$D10*'AUS Mortality Calculations'!L$1))*'AUS Population Projections'!G14</f>
        <v>16.739519999999999</v>
      </c>
      <c r="M10" s="1">
        <f>($E10+('AUS Mortality Calculations'!$D10*'AUS Mortality Calculations'!M$1))*'AUS Population Projections'!H14</f>
        <v>16.222556666666666</v>
      </c>
      <c r="N10" s="1">
        <f>($E10+('AUS Mortality Calculations'!$D10*'AUS Mortality Calculations'!N$1))*'AUS Population Projections'!I14</f>
        <v>16.222395000000002</v>
      </c>
      <c r="O10" s="1">
        <f>($E10+('AUS Mortality Calculations'!$D10*'AUS Mortality Calculations'!O$1))*'AUS Population Projections'!J14</f>
        <v>16.162083333333335</v>
      </c>
      <c r="P10" s="1">
        <f>($E10+('AUS Mortality Calculations'!$D10*'AUS Mortality Calculations'!P$1))*'AUS Population Projections'!K14</f>
        <v>16.078150000000001</v>
      </c>
      <c r="Q10" s="1">
        <f>($E10+('AUS Mortality Calculations'!$D10*'AUS Mortality Calculations'!Q$1))*'AUS Population Projections'!L14</f>
        <v>15.9759575</v>
      </c>
      <c r="R10" s="1">
        <f>($E10+('AUS Mortality Calculations'!$D10*'AUS Mortality Calculations'!R$1))*'AUS Population Projections'!M14</f>
        <v>15.882163333333333</v>
      </c>
      <c r="S10" s="1">
        <f>($E10+('AUS Mortality Calculations'!$D10*'AUS Mortality Calculations'!S$1))*'AUS Population Projections'!N14</f>
        <v>15.811574166666666</v>
      </c>
      <c r="T10" s="1">
        <f>($E10+('AUS Mortality Calculations'!$D10*'AUS Mortality Calculations'!T$1))*'AUS Population Projections'!O14</f>
        <v>15.745000000000001</v>
      </c>
      <c r="U10" s="1">
        <f>($E10+('AUS Mortality Calculations'!$D10*'AUS Mortality Calculations'!U$1))*'AUS Population Projections'!P14</f>
        <v>15.685489166666668</v>
      </c>
      <c r="V10" s="1">
        <f>($E10+('AUS Mortality Calculations'!$D10*'AUS Mortality Calculations'!V$1))*'AUS Population Projections'!Q14</f>
        <v>15.633328333333335</v>
      </c>
      <c r="W10" s="1">
        <f>($E10+('AUS Mortality Calculations'!$D10*'AUS Mortality Calculations'!W$1))*'AUS Population Projections'!R14</f>
        <v>15.591712500000002</v>
      </c>
      <c r="X10" s="1">
        <f>($E10+('AUS Mortality Calculations'!$D10*'AUS Mortality Calculations'!X$1))*'AUS Population Projections'!S14</f>
        <v>15.565266666666666</v>
      </c>
      <c r="Y10" s="1">
        <f>($E10+('AUS Mortality Calculations'!$D10*'AUS Mortality Calculations'!Y$1))*'AUS Population Projections'!T14</f>
        <v>15.553270833333334</v>
      </c>
      <c r="Z10" s="1">
        <f>($E10+('AUS Mortality Calculations'!$D10*'AUS Mortality Calculations'!Z$1))*'AUS Population Projections'!U14</f>
        <v>15.55245</v>
      </c>
      <c r="AA10" s="1">
        <f>($E10+('AUS Mortality Calculations'!$D10*'AUS Mortality Calculations'!AA$1))*'AUS Population Projections'!V14</f>
        <v>15.558310833333335</v>
      </c>
      <c r="AB10" s="6">
        <f>($E10+('AUS Mortality Calculations'!$D10*'AUS Mortality Calculations'!AB$1))*'AUS Population Projections'!W14</f>
        <v>15.566880000000001</v>
      </c>
    </row>
    <row r="11" spans="1:29" x14ac:dyDescent="0.3">
      <c r="A11" s="13" t="s">
        <v>1</v>
      </c>
      <c r="B11" s="47" t="s">
        <v>101</v>
      </c>
      <c r="C11">
        <f>'AUS Population Projections'!D222-'AUS Population Projections'!C222</f>
        <v>-1.9999999999999998E-5</v>
      </c>
      <c r="D11">
        <f t="shared" si="0"/>
        <v>-8.3333333333333323E-7</v>
      </c>
      <c r="E11" s="4">
        <f>'AUS Population Projections'!$C222+('AUS Mortality Calculations'!$D11*'AUS Mortality Calculations'!E$1)</f>
        <v>1E-4</v>
      </c>
      <c r="F11" s="4"/>
      <c r="G11" s="4"/>
      <c r="H11" s="4"/>
      <c r="I11" s="1">
        <f>($E11+('AUS Mortality Calculations'!$D11*'AUS Mortality Calculations'!I$1))*'AUS Population Projections'!D15</f>
        <v>15.056871666666668</v>
      </c>
      <c r="J11" s="1">
        <f>($E11+('AUS Mortality Calculations'!$D11*'AUS Mortality Calculations'!J$1))*'AUS Population Projections'!E15</f>
        <v>14.986491666666668</v>
      </c>
      <c r="K11" s="1">
        <f>($E11+('AUS Mortality Calculations'!$D11*'AUS Mortality Calculations'!K$1))*'AUS Population Projections'!F15</f>
        <v>14.780805000000003</v>
      </c>
      <c r="L11" s="1">
        <f>($E11+('AUS Mortality Calculations'!$D11*'AUS Mortality Calculations'!L$1))*'AUS Population Projections'!G15</f>
        <v>14.933743333333334</v>
      </c>
      <c r="M11" s="1">
        <f>($E11+('AUS Mortality Calculations'!$D11*'AUS Mortality Calculations'!M$1))*'AUS Population Projections'!H15</f>
        <v>15.249575</v>
      </c>
      <c r="N11" s="1">
        <f>($E11+('AUS Mortality Calculations'!$D11*'AUS Mortality Calculations'!N$1))*'AUS Population Projections'!I15</f>
        <v>14.762145</v>
      </c>
      <c r="O11" s="1">
        <f>($E11+('AUS Mortality Calculations'!$D11*'AUS Mortality Calculations'!O$1))*'AUS Population Projections'!J15</f>
        <v>14.739060833333335</v>
      </c>
      <c r="P11" s="1">
        <f>($E11+('AUS Mortality Calculations'!$D11*'AUS Mortality Calculations'!P$1))*'AUS Population Projections'!K15</f>
        <v>14.661080000000002</v>
      </c>
      <c r="Q11" s="1">
        <f>($E11+('AUS Mortality Calculations'!$D11*'AUS Mortality Calculations'!Q$1))*'AUS Population Projections'!L15</f>
        <v>14.562922499999999</v>
      </c>
      <c r="R11" s="1">
        <f>($E11+('AUS Mortality Calculations'!$D11*'AUS Mortality Calculations'!R$1))*'AUS Population Projections'!M15</f>
        <v>14.447583333333334</v>
      </c>
      <c r="S11" s="1">
        <f>($E11+('AUS Mortality Calculations'!$D11*'AUS Mortality Calculations'!S$1))*'AUS Population Projections'!N15</f>
        <v>14.348487500000001</v>
      </c>
      <c r="T11" s="1">
        <f>($E11+('AUS Mortality Calculations'!$D11*'AUS Mortality Calculations'!T$1))*'AUS Population Projections'!O15</f>
        <v>14.270040000000002</v>
      </c>
      <c r="U11" s="1">
        <f>($E11+('AUS Mortality Calculations'!$D11*'AUS Mortality Calculations'!U$1))*'AUS Population Projections'!P15</f>
        <v>14.195065833333334</v>
      </c>
      <c r="V11" s="1">
        <f>($E11+('AUS Mortality Calculations'!$D11*'AUS Mortality Calculations'!V$1))*'AUS Population Projections'!Q15</f>
        <v>14.126266666666668</v>
      </c>
      <c r="W11" s="1">
        <f>($E11+('AUS Mortality Calculations'!$D11*'AUS Mortality Calculations'!W$1))*'AUS Population Projections'!R15</f>
        <v>14.063875000000001</v>
      </c>
      <c r="X11" s="1">
        <f>($E11+('AUS Mortality Calculations'!$D11*'AUS Mortality Calculations'!X$1))*'AUS Population Projections'!S15</f>
        <v>14.010706666666668</v>
      </c>
      <c r="Y11" s="1">
        <f>($E11+('AUS Mortality Calculations'!$D11*'AUS Mortality Calculations'!Y$1))*'AUS Population Projections'!T15</f>
        <v>13.970834166666668</v>
      </c>
      <c r="Z11" s="1">
        <f>($E11+('AUS Mortality Calculations'!$D11*'AUS Mortality Calculations'!Z$1))*'AUS Population Projections'!U15</f>
        <v>13.943570000000001</v>
      </c>
      <c r="AA11" s="1">
        <f>($E11+('AUS Mortality Calculations'!$D11*'AUS Mortality Calculations'!AA$1))*'AUS Population Projections'!V15</f>
        <v>13.925964166666668</v>
      </c>
      <c r="AB11" s="6">
        <f>($E11+('AUS Mortality Calculations'!$D11*'AUS Mortality Calculations'!AB$1))*'AUS Population Projections'!W15</f>
        <v>13.914000000000001</v>
      </c>
    </row>
    <row r="12" spans="1:29" x14ac:dyDescent="0.3">
      <c r="A12" s="13" t="s">
        <v>1</v>
      </c>
      <c r="B12" s="47" t="s">
        <v>102</v>
      </c>
      <c r="C12">
        <f>'AUS Population Projections'!D223-'AUS Population Projections'!C223</f>
        <v>-2.0000000000000012E-5</v>
      </c>
      <c r="D12">
        <f t="shared" si="0"/>
        <v>-8.3333333333333386E-7</v>
      </c>
      <c r="E12" s="4">
        <f>'AUS Population Projections'!$C223+('AUS Mortality Calculations'!$D12*'AUS Mortality Calculations'!E$1)</f>
        <v>9.0000000000000006E-5</v>
      </c>
      <c r="F12" s="4"/>
      <c r="G12" s="4"/>
      <c r="H12" s="4"/>
      <c r="I12" s="1">
        <f>($E12+('AUS Mortality Calculations'!$D12*'AUS Mortality Calculations'!I$1))*'AUS Population Projections'!D16</f>
        <v>13.835278333333335</v>
      </c>
      <c r="J12" s="1">
        <f>($E12+('AUS Mortality Calculations'!$D12*'AUS Mortality Calculations'!J$1))*'AUS Population Projections'!E16</f>
        <v>13.610576666666669</v>
      </c>
      <c r="K12" s="1">
        <f>($E12+('AUS Mortality Calculations'!$D12*'AUS Mortality Calculations'!K$1))*'AUS Population Projections'!F16</f>
        <v>13.525225000000001</v>
      </c>
      <c r="L12" s="1">
        <f>($E12+('AUS Mortality Calculations'!$D12*'AUS Mortality Calculations'!L$1))*'AUS Population Projections'!G16</f>
        <v>13.319626666666666</v>
      </c>
      <c r="M12" s="1">
        <f>($E12+('AUS Mortality Calculations'!$D12*'AUS Mortality Calculations'!M$1))*'AUS Population Projections'!H16</f>
        <v>13.432745000000001</v>
      </c>
      <c r="N12" s="1">
        <f>($E12+('AUS Mortality Calculations'!$D12*'AUS Mortality Calculations'!N$1))*'AUS Population Projections'!I16</f>
        <v>13.68993</v>
      </c>
      <c r="O12" s="1">
        <f>($E12+('AUS Mortality Calculations'!$D12*'AUS Mortality Calculations'!O$1))*'AUS Population Projections'!J16</f>
        <v>13.234703333333332</v>
      </c>
      <c r="P12" s="1">
        <f>($E12+('AUS Mortality Calculations'!$D12*'AUS Mortality Calculations'!P$1))*'AUS Population Projections'!K16</f>
        <v>13.190666666666667</v>
      </c>
      <c r="Q12" s="1">
        <f>($E12+('AUS Mortality Calculations'!$D12*'AUS Mortality Calculations'!Q$1))*'AUS Population Projections'!L16</f>
        <v>13.09869</v>
      </c>
      <c r="R12" s="1">
        <f>($E12+('AUS Mortality Calculations'!$D12*'AUS Mortality Calculations'!R$1))*'AUS Population Projections'!M16</f>
        <v>12.988430000000001</v>
      </c>
      <c r="S12" s="1">
        <f>($E12+('AUS Mortality Calculations'!$D12*'AUS Mortality Calculations'!S$1))*'AUS Population Projections'!N16</f>
        <v>12.869879166666667</v>
      </c>
      <c r="T12" s="1">
        <f>($E12+('AUS Mortality Calculations'!$D12*'AUS Mortality Calculations'!T$1))*'AUS Population Projections'!O16</f>
        <v>12.765599999999999</v>
      </c>
      <c r="U12" s="1">
        <f>($E12+('AUS Mortality Calculations'!$D12*'AUS Mortality Calculations'!U$1))*'AUS Population Projections'!P16</f>
        <v>12.6794125</v>
      </c>
      <c r="V12" s="1">
        <f>($E12+('AUS Mortality Calculations'!$D12*'AUS Mortality Calculations'!V$1))*'AUS Population Projections'!Q16</f>
        <v>12.596156666666666</v>
      </c>
      <c r="W12" s="1">
        <f>($E12+('AUS Mortality Calculations'!$D12*'AUS Mortality Calculations'!W$1))*'AUS Population Projections'!R16</f>
        <v>12.5181875</v>
      </c>
      <c r="X12" s="1">
        <f>($E12+('AUS Mortality Calculations'!$D12*'AUS Mortality Calculations'!X$1))*'AUS Population Projections'!S16</f>
        <v>12.445683333333333</v>
      </c>
      <c r="Y12" s="1">
        <f>($E12+('AUS Mortality Calculations'!$D12*'AUS Mortality Calculations'!Y$1))*'AUS Population Projections'!T16</f>
        <v>12.381080833333332</v>
      </c>
      <c r="Z12" s="1">
        <f>($E12+('AUS Mortality Calculations'!$D12*'AUS Mortality Calculations'!Z$1))*'AUS Population Projections'!U16</f>
        <v>12.327824999999999</v>
      </c>
      <c r="AA12" s="1">
        <f>($E12+('AUS Mortality Calculations'!$D12*'AUS Mortality Calculations'!AA$1))*'AUS Population Projections'!V16</f>
        <v>12.285411666666667</v>
      </c>
      <c r="AB12" s="6">
        <f>($E12+('AUS Mortality Calculations'!$D12*'AUS Mortality Calculations'!AB$1))*'AUS Population Projections'!W16</f>
        <v>12.251139999999999</v>
      </c>
    </row>
    <row r="13" spans="1:29" x14ac:dyDescent="0.3">
      <c r="A13" s="13" t="s">
        <v>1</v>
      </c>
      <c r="B13" s="47" t="s">
        <v>103</v>
      </c>
      <c r="C13">
        <f>'AUS Population Projections'!D224-'AUS Population Projections'!C224</f>
        <v>-1.0000000000000013E-5</v>
      </c>
      <c r="D13">
        <f t="shared" si="0"/>
        <v>-4.1666666666666719E-7</v>
      </c>
      <c r="E13" s="4">
        <f>'AUS Population Projections'!$C224+('AUS Mortality Calculations'!$D13*'AUS Mortality Calculations'!E$1)</f>
        <v>8.0000000000000007E-5</v>
      </c>
      <c r="F13" s="4"/>
      <c r="G13" s="4"/>
      <c r="H13" s="4"/>
      <c r="I13" s="1">
        <f>($E13+('AUS Mortality Calculations'!$D13*'AUS Mortality Calculations'!I$1))*'AUS Population Projections'!D17</f>
        <v>12.7038875</v>
      </c>
      <c r="J13" s="1">
        <f>($E13+('AUS Mortality Calculations'!$D13*'AUS Mortality Calculations'!J$1))*'AUS Population Projections'!E17</f>
        <v>12.440408333333334</v>
      </c>
      <c r="K13" s="1">
        <f>($E13+('AUS Mortality Calculations'!$D13*'AUS Mortality Calculations'!K$1))*'AUS Population Projections'!F17</f>
        <v>12.284527500000001</v>
      </c>
      <c r="L13" s="1">
        <f>($E13+('AUS Mortality Calculations'!$D13*'AUS Mortality Calculations'!L$1))*'AUS Population Projections'!G17</f>
        <v>12.252743333333333</v>
      </c>
      <c r="M13" s="1">
        <f>($E13+('AUS Mortality Calculations'!$D13*'AUS Mortality Calculations'!M$1))*'AUS Population Projections'!H17</f>
        <v>12.113080833333335</v>
      </c>
      <c r="N13" s="1">
        <f>($E13+('AUS Mortality Calculations'!$D13*'AUS Mortality Calculations'!N$1))*'AUS Population Projections'!I17</f>
        <v>12.2607325</v>
      </c>
      <c r="O13" s="1">
        <f>($E13+('AUS Mortality Calculations'!$D13*'AUS Mortality Calculations'!O$1))*'AUS Population Projections'!J17</f>
        <v>12.540918750000001</v>
      </c>
      <c r="P13" s="1">
        <f>($E13+('AUS Mortality Calculations'!$D13*'AUS Mortality Calculations'!P$1))*'AUS Population Projections'!K17</f>
        <v>12.174973333333334</v>
      </c>
      <c r="Q13" s="1">
        <f>($E13+('AUS Mortality Calculations'!$D13*'AUS Mortality Calculations'!Q$1))*'AUS Population Projections'!L17</f>
        <v>12.1830725</v>
      </c>
      <c r="R13" s="1">
        <f>($E13+('AUS Mortality Calculations'!$D13*'AUS Mortality Calculations'!R$1))*'AUS Population Projections'!M17</f>
        <v>12.147438333333334</v>
      </c>
      <c r="S13" s="1">
        <f>($E13+('AUS Mortality Calculations'!$D13*'AUS Mortality Calculations'!S$1))*'AUS Population Projections'!N17</f>
        <v>12.101056666666667</v>
      </c>
      <c r="T13" s="1">
        <f>($E13+('AUS Mortality Calculations'!$D13*'AUS Mortality Calculations'!T$1))*'AUS Population Projections'!O17</f>
        <v>12.047175000000001</v>
      </c>
      <c r="U13" s="1">
        <f>($E13+('AUS Mortality Calculations'!$D13*'AUS Mortality Calculations'!U$1))*'AUS Population Projections'!P17</f>
        <v>12.006723333333333</v>
      </c>
      <c r="V13" s="1">
        <f>($E13+('AUS Mortality Calculations'!$D13*'AUS Mortality Calculations'!V$1))*'AUS Population Projections'!Q17</f>
        <v>11.983479166666665</v>
      </c>
      <c r="W13" s="1">
        <f>($E13+('AUS Mortality Calculations'!$D13*'AUS Mortality Calculations'!W$1))*'AUS Population Projections'!R17</f>
        <v>11.963430000000001</v>
      </c>
      <c r="X13" s="1">
        <f>($E13+('AUS Mortality Calculations'!$D13*'AUS Mortality Calculations'!X$1))*'AUS Population Projections'!S17</f>
        <v>11.94886</v>
      </c>
      <c r="Y13" s="1">
        <f>($E13+('AUS Mortality Calculations'!$D13*'AUS Mortality Calculations'!Y$1))*'AUS Population Projections'!T17</f>
        <v>11.940031249999999</v>
      </c>
      <c r="Z13" s="1">
        <f>($E13+('AUS Mortality Calculations'!$D13*'AUS Mortality Calculations'!Z$1))*'AUS Population Projections'!U17</f>
        <v>11.939372499999999</v>
      </c>
      <c r="AA13" s="1">
        <f>($E13+('AUS Mortality Calculations'!$D13*'AUS Mortality Calculations'!AA$1))*'AUS Population Projections'!V17</f>
        <v>11.950335416666666</v>
      </c>
      <c r="AB13" s="6">
        <f>($E13+('AUS Mortality Calculations'!$D13*'AUS Mortality Calculations'!AB$1))*'AUS Population Projections'!W17</f>
        <v>11.972633333333331</v>
      </c>
    </row>
    <row r="14" spans="1:29" x14ac:dyDescent="0.3">
      <c r="A14" s="13" t="s">
        <v>1</v>
      </c>
      <c r="B14" s="47" t="s">
        <v>104</v>
      </c>
      <c r="C14">
        <f>'AUS Population Projections'!D225-'AUS Population Projections'!C225</f>
        <v>-1.0000000000000013E-5</v>
      </c>
      <c r="D14">
        <f t="shared" si="0"/>
        <v>-4.1666666666666719E-7</v>
      </c>
      <c r="E14" s="4">
        <f>'AUS Population Projections'!$C225+('AUS Mortality Calculations'!$D14*'AUS Mortality Calculations'!E$1)</f>
        <v>8.0000000000000007E-5</v>
      </c>
      <c r="F14" s="4"/>
      <c r="G14" s="4"/>
      <c r="H14" s="4"/>
      <c r="I14" s="1">
        <f>($E14+('AUS Mortality Calculations'!$D14*'AUS Mortality Calculations'!I$1))*'AUS Population Projections'!D18</f>
        <v>12.586342916666666</v>
      </c>
      <c r="J14" s="1">
        <f>($E14+('AUS Mortality Calculations'!$D14*'AUS Mortality Calculations'!J$1))*'AUS Population Projections'!E18</f>
        <v>12.785654166666669</v>
      </c>
      <c r="K14" s="1">
        <f>($E14+('AUS Mortality Calculations'!$D14*'AUS Mortality Calculations'!K$1))*'AUS Population Projections'!F18</f>
        <v>12.517312500000001</v>
      </c>
      <c r="L14" s="1">
        <f>($E14+('AUS Mortality Calculations'!$D14*'AUS Mortality Calculations'!L$1))*'AUS Population Projections'!G18</f>
        <v>12.356143333333334</v>
      </c>
      <c r="M14" s="1">
        <f>($E14+('AUS Mortality Calculations'!$D14*'AUS Mortality Calculations'!M$1))*'AUS Population Projections'!H18</f>
        <v>12.318313333333334</v>
      </c>
      <c r="N14" s="1">
        <f>($E14+('AUS Mortality Calculations'!$D14*'AUS Mortality Calculations'!N$1))*'AUS Population Projections'!I18</f>
        <v>12.173235</v>
      </c>
      <c r="O14" s="1">
        <f>($E14+('AUS Mortality Calculations'!$D14*'AUS Mortality Calculations'!O$1))*'AUS Population Projections'!J18</f>
        <v>12.313985416666668</v>
      </c>
      <c r="P14" s="1">
        <f>($E14+('AUS Mortality Calculations'!$D14*'AUS Mortality Calculations'!P$1))*'AUS Population Projections'!K18</f>
        <v>12.586136666666667</v>
      </c>
      <c r="Q14" s="1">
        <f>($E14+('AUS Mortality Calculations'!$D14*'AUS Mortality Calculations'!Q$1))*'AUS Population Projections'!L18</f>
        <v>12.216165</v>
      </c>
      <c r="R14" s="1">
        <f>($E14+('AUS Mortality Calculations'!$D14*'AUS Mortality Calculations'!R$1))*'AUS Population Projections'!M18</f>
        <v>12.217887500000002</v>
      </c>
      <c r="S14" s="1">
        <f>($E14+('AUS Mortality Calculations'!$D14*'AUS Mortality Calculations'!S$1))*'AUS Population Projections'!N18</f>
        <v>12.181526249999999</v>
      </c>
      <c r="T14" s="1">
        <f>($E14+('AUS Mortality Calculations'!$D14*'AUS Mortality Calculations'!T$1))*'AUS Population Projections'!O18</f>
        <v>12.134475000000002</v>
      </c>
      <c r="U14" s="1">
        <f>($E14+('AUS Mortality Calculations'!$D14*'AUS Mortality Calculations'!U$1))*'AUS Population Projections'!P18</f>
        <v>12.079964166666667</v>
      </c>
      <c r="V14" s="1">
        <f>($E14+('AUS Mortality Calculations'!$D14*'AUS Mortality Calculations'!V$1))*'AUS Population Projections'!Q18</f>
        <v>12.038807499999999</v>
      </c>
      <c r="W14" s="1">
        <f>($E14+('AUS Mortality Calculations'!$D14*'AUS Mortality Calculations'!W$1))*'AUS Population Projections'!R18</f>
        <v>12.014760000000001</v>
      </c>
      <c r="X14" s="1">
        <f>($E14+('AUS Mortality Calculations'!$D14*'AUS Mortality Calculations'!X$1))*'AUS Population Projections'!S18</f>
        <v>11.993886666666667</v>
      </c>
      <c r="Y14" s="1">
        <f>($E14+('AUS Mortality Calculations'!$D14*'AUS Mortality Calculations'!Y$1))*'AUS Population Projections'!T18</f>
        <v>11.978458333333332</v>
      </c>
      <c r="Z14" s="1">
        <f>($E14+('AUS Mortality Calculations'!$D14*'AUS Mortality Calculations'!Z$1))*'AUS Population Projections'!U18</f>
        <v>11.968735000000001</v>
      </c>
      <c r="AA14" s="1">
        <f>($E14+('AUS Mortality Calculations'!$D14*'AUS Mortality Calculations'!AA$1))*'AUS Population Projections'!V18</f>
        <v>11.967130833333332</v>
      </c>
      <c r="AB14" s="6">
        <f>($E14+('AUS Mortality Calculations'!$D14*'AUS Mortality Calculations'!AB$1))*'AUS Population Projections'!W18</f>
        <v>11.977076666666665</v>
      </c>
    </row>
    <row r="15" spans="1:29" x14ac:dyDescent="0.3">
      <c r="A15" s="13" t="s">
        <v>1</v>
      </c>
      <c r="B15" s="47" t="s">
        <v>105</v>
      </c>
      <c r="C15">
        <f>'AUS Population Projections'!D226-'AUS Population Projections'!C226</f>
        <v>-1.0000000000000013E-5</v>
      </c>
      <c r="D15">
        <f t="shared" si="0"/>
        <v>-4.1666666666666719E-7</v>
      </c>
      <c r="E15" s="4">
        <f>'AUS Population Projections'!$C226+('AUS Mortality Calculations'!$D15*'AUS Mortality Calculations'!E$1)</f>
        <v>8.0000000000000007E-5</v>
      </c>
      <c r="F15" s="4"/>
      <c r="G15" s="4"/>
      <c r="H15" s="4"/>
      <c r="I15" s="1">
        <f>($E15+('AUS Mortality Calculations'!$D15*'AUS Mortality Calculations'!I$1))*'AUS Population Projections'!D19</f>
        <v>12.758242916666667</v>
      </c>
      <c r="J15" s="1">
        <f>($E15+('AUS Mortality Calculations'!$D15*'AUS Mortality Calculations'!J$1))*'AUS Population Projections'!E19</f>
        <v>12.664291666666669</v>
      </c>
      <c r="K15" s="1">
        <f>($E15+('AUS Mortality Calculations'!$D15*'AUS Mortality Calculations'!K$1))*'AUS Population Projections'!F19</f>
        <v>12.85633125</v>
      </c>
      <c r="L15" s="1">
        <f>($E15+('AUS Mortality Calculations'!$D15*'AUS Mortality Calculations'!L$1))*'AUS Population Projections'!G19</f>
        <v>12.583466666666666</v>
      </c>
      <c r="M15" s="1">
        <f>($E15+('AUS Mortality Calculations'!$D15*'AUS Mortality Calculations'!M$1))*'AUS Population Projections'!H19</f>
        <v>12.417111666666667</v>
      </c>
      <c r="N15" s="1">
        <f>($E15+('AUS Mortality Calculations'!$D15*'AUS Mortality Calculations'!N$1))*'AUS Population Projections'!I19</f>
        <v>12.3735725</v>
      </c>
      <c r="O15" s="1">
        <f>($E15+('AUS Mortality Calculations'!$D15*'AUS Mortality Calculations'!O$1))*'AUS Population Projections'!J19</f>
        <v>12.223335416666668</v>
      </c>
      <c r="P15" s="1">
        <f>($E15+('AUS Mortality Calculations'!$D15*'AUS Mortality Calculations'!P$1))*'AUS Population Projections'!K19</f>
        <v>12.35698</v>
      </c>
      <c r="Q15" s="1">
        <f>($E15+('AUS Mortality Calculations'!$D15*'AUS Mortality Calculations'!Q$1))*'AUS Population Projections'!L19</f>
        <v>12.621815</v>
      </c>
      <c r="R15" s="1">
        <f>($E15+('AUS Mortality Calculations'!$D15*'AUS Mortality Calculations'!R$1))*'AUS Population Projections'!M19</f>
        <v>12.24769</v>
      </c>
      <c r="S15" s="1">
        <f>($E15+('AUS Mortality Calculations'!$D15*'AUS Mortality Calculations'!S$1))*'AUS Population Projections'!N19</f>
        <v>12.248496250000001</v>
      </c>
      <c r="T15" s="1">
        <f>($E15+('AUS Mortality Calculations'!$D15*'AUS Mortality Calculations'!T$1))*'AUS Population Projections'!O19</f>
        <v>12.211425000000002</v>
      </c>
      <c r="U15" s="1">
        <f>($E15+('AUS Mortality Calculations'!$D15*'AUS Mortality Calculations'!U$1))*'AUS Population Projections'!P19</f>
        <v>12.16372125</v>
      </c>
      <c r="V15" s="1">
        <f>($E15+('AUS Mortality Calculations'!$D15*'AUS Mortality Calculations'!V$1))*'AUS Population Projections'!Q19</f>
        <v>12.108598333333333</v>
      </c>
      <c r="W15" s="1">
        <f>($E15+('AUS Mortality Calculations'!$D15*'AUS Mortality Calculations'!W$1))*'AUS Population Projections'!R19</f>
        <v>12.06675375</v>
      </c>
      <c r="X15" s="1">
        <f>($E15+('AUS Mortality Calculations'!$D15*'AUS Mortality Calculations'!X$1))*'AUS Population Projections'!S19</f>
        <v>12.041919999999999</v>
      </c>
      <c r="Y15" s="1">
        <f>($E15+('AUS Mortality Calculations'!$D15*'AUS Mortality Calculations'!Y$1))*'AUS Population Projections'!T19</f>
        <v>12.020239583333332</v>
      </c>
      <c r="Z15" s="1">
        <f>($E15+('AUS Mortality Calculations'!$D15*'AUS Mortality Calculations'!Z$1))*'AUS Population Projections'!U19</f>
        <v>12.003897500000001</v>
      </c>
      <c r="AA15" s="1">
        <f>($E15+('AUS Mortality Calculations'!$D15*'AUS Mortality Calculations'!AA$1))*'AUS Population Projections'!V19</f>
        <v>11.993297083333333</v>
      </c>
      <c r="AB15" s="6">
        <f>($E15+('AUS Mortality Calculations'!$D15*'AUS Mortality Calculations'!AB$1))*'AUS Population Projections'!W19</f>
        <v>11.990764999999998</v>
      </c>
    </row>
    <row r="16" spans="1:29" x14ac:dyDescent="0.3">
      <c r="A16" s="13" t="s">
        <v>1</v>
      </c>
      <c r="B16" s="47" t="s">
        <v>106</v>
      </c>
      <c r="C16">
        <f>'AUS Population Projections'!D227-'AUS Population Projections'!C227</f>
        <v>-1.0000000000000013E-5</v>
      </c>
      <c r="D16">
        <f t="shared" si="0"/>
        <v>-4.1666666666666719E-7</v>
      </c>
      <c r="E16" s="4">
        <f>'AUS Population Projections'!$C227+('AUS Mortality Calculations'!$D16*'AUS Mortality Calculations'!E$1)</f>
        <v>8.0000000000000007E-5</v>
      </c>
      <c r="F16" s="4"/>
      <c r="G16" s="4"/>
      <c r="H16" s="4"/>
      <c r="I16" s="1">
        <f>($E16+('AUS Mortality Calculations'!$D16*'AUS Mortality Calculations'!I$1))*'AUS Population Projections'!D20</f>
        <v>12.868784166666666</v>
      </c>
      <c r="J16" s="1">
        <f>($E16+('AUS Mortality Calculations'!$D16*'AUS Mortality Calculations'!J$1))*'AUS Population Projections'!E20</f>
        <v>12.831808333333335</v>
      </c>
      <c r="K16" s="1">
        <f>($E16+('AUS Mortality Calculations'!$D16*'AUS Mortality Calculations'!K$1))*'AUS Population Projections'!F20</f>
        <v>12.7323</v>
      </c>
      <c r="L16" s="1">
        <f>($E16+('AUS Mortality Calculations'!$D16*'AUS Mortality Calculations'!L$1))*'AUS Population Projections'!G20</f>
        <v>12.917479999999999</v>
      </c>
      <c r="M16" s="1">
        <f>($E16+('AUS Mortality Calculations'!$D16*'AUS Mortality Calculations'!M$1))*'AUS Population Projections'!H20</f>
        <v>12.640187083333334</v>
      </c>
      <c r="N16" s="1">
        <f>($E16+('AUS Mortality Calculations'!$D16*'AUS Mortality Calculations'!N$1))*'AUS Population Projections'!I20</f>
        <v>12.468897500000001</v>
      </c>
      <c r="O16" s="1">
        <f>($E16+('AUS Mortality Calculations'!$D16*'AUS Mortality Calculations'!O$1))*'AUS Population Projections'!J20</f>
        <v>12.419820833333334</v>
      </c>
      <c r="P16" s="1">
        <f>($E16+('AUS Mortality Calculations'!$D16*'AUS Mortality Calculations'!P$1))*'AUS Population Projections'!K20</f>
        <v>12.264213333333334</v>
      </c>
      <c r="Q16" s="1">
        <f>($E16+('AUS Mortality Calculations'!$D16*'AUS Mortality Calculations'!Q$1))*'AUS Population Projections'!L20</f>
        <v>12.39146375</v>
      </c>
      <c r="R16" s="1">
        <f>($E16+('AUS Mortality Calculations'!$D16*'AUS Mortality Calculations'!R$1))*'AUS Population Projections'!M20</f>
        <v>12.648696666666668</v>
      </c>
      <c r="S16" s="1">
        <f>($E16+('AUS Mortality Calculations'!$D16*'AUS Mortality Calculations'!S$1))*'AUS Population Projections'!N20</f>
        <v>12.275721666666666</v>
      </c>
      <c r="T16" s="1">
        <f>($E16+('AUS Mortality Calculations'!$D16*'AUS Mortality Calculations'!T$1))*'AUS Population Projections'!O20</f>
        <v>12.275625000000002</v>
      </c>
      <c r="U16" s="1">
        <f>($E16+('AUS Mortality Calculations'!$D16*'AUS Mortality Calculations'!U$1))*'AUS Population Projections'!P20</f>
        <v>12.237857083333333</v>
      </c>
      <c r="V16" s="1">
        <f>($E16+('AUS Mortality Calculations'!$D16*'AUS Mortality Calculations'!V$1))*'AUS Population Projections'!Q20</f>
        <v>12.189514166666665</v>
      </c>
      <c r="W16" s="1">
        <f>($E16+('AUS Mortality Calculations'!$D16*'AUS Mortality Calculations'!W$1))*'AUS Population Projections'!R20</f>
        <v>12.1337925</v>
      </c>
      <c r="X16" s="1">
        <f>($E16+('AUS Mortality Calculations'!$D16*'AUS Mortality Calculations'!X$1))*'AUS Population Projections'!S20</f>
        <v>12.091273333333334</v>
      </c>
      <c r="Y16" s="1">
        <f>($E16+('AUS Mortality Calculations'!$D16*'AUS Mortality Calculations'!Y$1))*'AUS Population Projections'!T20</f>
        <v>12.065666666666665</v>
      </c>
      <c r="Z16" s="1">
        <f>($E16+('AUS Mortality Calculations'!$D16*'AUS Mortality Calculations'!Z$1))*'AUS Population Projections'!U20</f>
        <v>12.0431925</v>
      </c>
      <c r="AA16" s="1">
        <f>($E16+('AUS Mortality Calculations'!$D16*'AUS Mortality Calculations'!AA$1))*'AUS Population Projections'!V20</f>
        <v>12.026022916666665</v>
      </c>
      <c r="AB16" s="6">
        <f>($E16+('AUS Mortality Calculations'!$D16*'AUS Mortality Calculations'!AB$1))*'AUS Population Projections'!W20</f>
        <v>12.014558333333332</v>
      </c>
    </row>
    <row r="17" spans="1:28" x14ac:dyDescent="0.3">
      <c r="A17" s="13" t="s">
        <v>1</v>
      </c>
      <c r="B17" s="47" t="s">
        <v>107</v>
      </c>
      <c r="C17">
        <f>'AUS Population Projections'!D228-'AUS Population Projections'!C228</f>
        <v>-9.9999999999999991E-6</v>
      </c>
      <c r="D17">
        <f t="shared" si="0"/>
        <v>-4.1666666666666661E-7</v>
      </c>
      <c r="E17" s="4">
        <f>'AUS Population Projections'!$C228+('AUS Mortality Calculations'!$D17*'AUS Mortality Calculations'!E$1)</f>
        <v>9.0000000000000006E-5</v>
      </c>
      <c r="F17" s="4"/>
      <c r="G17" s="4"/>
      <c r="H17" s="4"/>
      <c r="I17" s="1">
        <f>($E17+('AUS Mortality Calculations'!$D17*'AUS Mortality Calculations'!I$1))*'AUS Population Projections'!D21</f>
        <v>14.528804166666667</v>
      </c>
      <c r="J17" s="1">
        <f>($E17+('AUS Mortality Calculations'!$D17*'AUS Mortality Calculations'!J$1))*'AUS Population Projections'!E21</f>
        <v>14.574559166666669</v>
      </c>
      <c r="K17" s="1">
        <f>($E17+('AUS Mortality Calculations'!$D17*'AUS Mortality Calculations'!K$1))*'AUS Population Projections'!F21</f>
        <v>14.535208750000001</v>
      </c>
      <c r="L17" s="1">
        <f>($E17+('AUS Mortality Calculations'!$D17*'AUS Mortality Calculations'!L$1))*'AUS Population Projections'!G21</f>
        <v>14.425716666666668</v>
      </c>
      <c r="M17" s="1">
        <f>($E17+('AUS Mortality Calculations'!$D17*'AUS Mortality Calculations'!M$1))*'AUS Population Projections'!H21</f>
        <v>14.635663333333333</v>
      </c>
      <c r="N17" s="1">
        <f>($E17+('AUS Mortality Calculations'!$D17*'AUS Mortality Calculations'!N$1))*'AUS Population Projections'!I21</f>
        <v>14.326725000000001</v>
      </c>
      <c r="O17" s="1">
        <f>($E17+('AUS Mortality Calculations'!$D17*'AUS Mortality Calculations'!O$1))*'AUS Population Projections'!J21</f>
        <v>14.136585833333335</v>
      </c>
      <c r="P17" s="1">
        <f>($E17+('AUS Mortality Calculations'!$D17*'AUS Mortality Calculations'!P$1))*'AUS Population Projections'!K21</f>
        <v>14.083333333333334</v>
      </c>
      <c r="Q17" s="1">
        <f>($E17+('AUS Mortality Calculations'!$D17*'AUS Mortality Calculations'!Q$1))*'AUS Population Projections'!L21</f>
        <v>13.910831250000001</v>
      </c>
      <c r="R17" s="1">
        <f>($E17+('AUS Mortality Calculations'!$D17*'AUS Mortality Calculations'!R$1))*'AUS Population Projections'!M21</f>
        <v>14.056066666666668</v>
      </c>
      <c r="S17" s="1">
        <f>($E17+('AUS Mortality Calculations'!$D17*'AUS Mortality Calculations'!S$1))*'AUS Population Projections'!N21</f>
        <v>14.353843750000001</v>
      </c>
      <c r="T17" s="1">
        <f>($E17+('AUS Mortality Calculations'!$D17*'AUS Mortality Calculations'!T$1))*'AUS Population Projections'!O21</f>
        <v>13.941785000000001</v>
      </c>
      <c r="U17" s="1">
        <f>($E17+('AUS Mortality Calculations'!$D17*'AUS Mortality Calculations'!U$1))*'AUS Population Projections'!P21</f>
        <v>13.949821666666667</v>
      </c>
      <c r="V17" s="1">
        <f>($E17+('AUS Mortality Calculations'!$D17*'AUS Mortality Calculations'!V$1))*'AUS Population Projections'!Q21</f>
        <v>13.915443333333334</v>
      </c>
      <c r="W17" s="1">
        <f>($E17+('AUS Mortality Calculations'!$D17*'AUS Mortality Calculations'!W$1))*'AUS Population Projections'!R21</f>
        <v>13.8691675</v>
      </c>
      <c r="X17" s="1">
        <f>($E17+('AUS Mortality Calculations'!$D17*'AUS Mortality Calculations'!X$1))*'AUS Population Projections'!S21</f>
        <v>13.814583333333335</v>
      </c>
      <c r="Y17" s="1">
        <f>($E17+('AUS Mortality Calculations'!$D17*'AUS Mortality Calculations'!Y$1))*'AUS Population Projections'!T21</f>
        <v>13.774945833333334</v>
      </c>
      <c r="Z17" s="1">
        <f>($E17+('AUS Mortality Calculations'!$D17*'AUS Mortality Calculations'!Z$1))*'AUS Population Projections'!U21</f>
        <v>13.7544825</v>
      </c>
      <c r="AA17" s="1">
        <f>($E17+('AUS Mortality Calculations'!$D17*'AUS Mortality Calculations'!AA$1))*'AUS Population Projections'!V21</f>
        <v>13.737630833333334</v>
      </c>
      <c r="AB17" s="6">
        <f>($E17+('AUS Mortality Calculations'!$D17*'AUS Mortality Calculations'!AB$1))*'AUS Population Projections'!W21</f>
        <v>13.72686</v>
      </c>
    </row>
    <row r="18" spans="1:28" x14ac:dyDescent="0.3">
      <c r="A18" s="13" t="s">
        <v>1</v>
      </c>
      <c r="B18" s="47" t="s">
        <v>108</v>
      </c>
      <c r="C18">
        <f>'AUS Population Projections'!D229-'AUS Population Projections'!C229</f>
        <v>-1.9999999999999998E-5</v>
      </c>
      <c r="D18">
        <f t="shared" si="0"/>
        <v>-8.3333333333333323E-7</v>
      </c>
      <c r="E18" s="4">
        <f>'AUS Population Projections'!$C229+('AUS Mortality Calculations'!$D18*'AUS Mortality Calculations'!E$1)</f>
        <v>1E-4</v>
      </c>
      <c r="F18" s="4"/>
      <c r="G18" s="4"/>
      <c r="H18" s="4"/>
      <c r="I18" s="1">
        <f>($E18+('AUS Mortality Calculations'!$D18*'AUS Mortality Calculations'!I$1))*'AUS Population Projections'!D22</f>
        <v>15.954726666666668</v>
      </c>
      <c r="J18" s="1">
        <f>($E18+('AUS Mortality Calculations'!$D18*'AUS Mortality Calculations'!J$1))*'AUS Population Projections'!E22</f>
        <v>16.111228333333337</v>
      </c>
      <c r="K18" s="1">
        <f>($E18+('AUS Mortality Calculations'!$D18*'AUS Mortality Calculations'!K$1))*'AUS Population Projections'!F22</f>
        <v>16.092960000000001</v>
      </c>
      <c r="L18" s="1">
        <f>($E18+('AUS Mortality Calculations'!$D18*'AUS Mortality Calculations'!L$1))*'AUS Population Projections'!G22</f>
        <v>15.981030000000001</v>
      </c>
      <c r="M18" s="1">
        <f>($E18+('AUS Mortality Calculations'!$D18*'AUS Mortality Calculations'!M$1))*'AUS Population Projections'!H22</f>
        <v>15.792854166666666</v>
      </c>
      <c r="N18" s="1">
        <f>($E18+('AUS Mortality Calculations'!$D18*'AUS Mortality Calculations'!N$1))*'AUS Population Projections'!I22</f>
        <v>15.950405000000002</v>
      </c>
      <c r="O18" s="1">
        <f>($E18+('AUS Mortality Calculations'!$D18*'AUS Mortality Calculations'!O$1))*'AUS Population Projections'!J22</f>
        <v>15.547199166666667</v>
      </c>
      <c r="P18" s="1">
        <f>($E18+('AUS Mortality Calculations'!$D18*'AUS Mortality Calculations'!P$1))*'AUS Population Projections'!K22</f>
        <v>15.272973333333335</v>
      </c>
      <c r="Q18" s="1">
        <f>($E18+('AUS Mortality Calculations'!$D18*'AUS Mortality Calculations'!Q$1))*'AUS Population Projections'!L22</f>
        <v>15.1465975</v>
      </c>
      <c r="R18" s="1">
        <f>($E18+('AUS Mortality Calculations'!$D18*'AUS Mortality Calculations'!R$1))*'AUS Population Projections'!M22</f>
        <v>14.892900000000001</v>
      </c>
      <c r="S18" s="1">
        <f>($E18+('AUS Mortality Calculations'!$D18*'AUS Mortality Calculations'!S$1))*'AUS Population Projections'!N22</f>
        <v>14.9823225</v>
      </c>
      <c r="T18" s="1">
        <f>($E18+('AUS Mortality Calculations'!$D18*'AUS Mortality Calculations'!T$1))*'AUS Population Projections'!O22</f>
        <v>15.23043</v>
      </c>
      <c r="U18" s="1">
        <f>($E18+('AUS Mortality Calculations'!$D18*'AUS Mortality Calculations'!U$1))*'AUS Population Projections'!P22</f>
        <v>14.730690000000001</v>
      </c>
      <c r="V18" s="1">
        <f>($E18+('AUS Mortality Calculations'!$D18*'AUS Mortality Calculations'!V$1))*'AUS Population Projections'!Q22</f>
        <v>14.672785000000001</v>
      </c>
      <c r="W18" s="1">
        <f>($E18+('AUS Mortality Calculations'!$D18*'AUS Mortality Calculations'!W$1))*'AUS Population Projections'!R22</f>
        <v>14.570062500000002</v>
      </c>
      <c r="X18" s="1">
        <f>($E18+('AUS Mortality Calculations'!$D18*'AUS Mortality Calculations'!X$1))*'AUS Population Projections'!S22</f>
        <v>14.454700000000001</v>
      </c>
      <c r="Y18" s="1">
        <f>($E18+('AUS Mortality Calculations'!$D18*'AUS Mortality Calculations'!Y$1))*'AUS Population Projections'!T22</f>
        <v>14.330561666666668</v>
      </c>
      <c r="Z18" s="1">
        <f>($E18+('AUS Mortality Calculations'!$D18*'AUS Mortality Calculations'!Z$1))*'AUS Population Projections'!U22</f>
        <v>14.221605</v>
      </c>
      <c r="AA18" s="1">
        <f>($E18+('AUS Mortality Calculations'!$D18*'AUS Mortality Calculations'!AA$1))*'AUS Population Projections'!V22</f>
        <v>14.131920000000001</v>
      </c>
      <c r="AB18" s="6">
        <f>($E18+('AUS Mortality Calculations'!$D18*'AUS Mortality Calculations'!AB$1))*'AUS Population Projections'!W22</f>
        <v>14.045416666666668</v>
      </c>
    </row>
    <row r="19" spans="1:28" x14ac:dyDescent="0.3">
      <c r="A19" s="13" t="s">
        <v>1</v>
      </c>
      <c r="B19" s="47" t="s">
        <v>109</v>
      </c>
      <c r="C19">
        <f>'AUS Population Projections'!D230-'AUS Population Projections'!C230</f>
        <v>-1.9999999999999998E-5</v>
      </c>
      <c r="D19">
        <f t="shared" si="0"/>
        <v>-8.3333333333333323E-7</v>
      </c>
      <c r="E19" s="4">
        <f>'AUS Population Projections'!$C230+('AUS Mortality Calculations'!$D19*'AUS Mortality Calculations'!E$1)</f>
        <v>1.2E-4</v>
      </c>
      <c r="F19" s="4"/>
      <c r="G19" s="4"/>
      <c r="H19" s="4"/>
      <c r="I19" s="1">
        <f>($E19+('AUS Mortality Calculations'!$D19*'AUS Mortality Calculations'!I$1))*'AUS Population Projections'!D23</f>
        <v>19.399499166666669</v>
      </c>
      <c r="J19" s="1">
        <f>($E19+('AUS Mortality Calculations'!$D19*'AUS Mortality Calculations'!J$1))*'AUS Population Projections'!E23</f>
        <v>19.227155</v>
      </c>
      <c r="K19" s="1">
        <f>($E19+('AUS Mortality Calculations'!$D19*'AUS Mortality Calculations'!K$1))*'AUS Population Projections'!F23</f>
        <v>19.432385</v>
      </c>
      <c r="L19" s="1">
        <f>($E19+('AUS Mortality Calculations'!$D19*'AUS Mortality Calculations'!L$1))*'AUS Population Projections'!G23</f>
        <v>19.429549999999999</v>
      </c>
      <c r="M19" s="1">
        <f>($E19+('AUS Mortality Calculations'!$D19*'AUS Mortality Calculations'!M$1))*'AUS Population Projections'!H23</f>
        <v>19.314976666666666</v>
      </c>
      <c r="N19" s="1">
        <f>($E19+('AUS Mortality Calculations'!$D19*'AUS Mortality Calculations'!N$1))*'AUS Population Projections'!I23</f>
        <v>19.109090000000002</v>
      </c>
      <c r="O19" s="1">
        <f>($E19+('AUS Mortality Calculations'!$D19*'AUS Mortality Calculations'!O$1))*'AUS Population Projections'!J23</f>
        <v>19.318484166666668</v>
      </c>
      <c r="P19" s="1">
        <f>($E19+('AUS Mortality Calculations'!$D19*'AUS Mortality Calculations'!P$1))*'AUS Population Projections'!K23</f>
        <v>18.853680000000001</v>
      </c>
      <c r="Q19" s="1">
        <f>($E19+('AUS Mortality Calculations'!$D19*'AUS Mortality Calculations'!Q$1))*'AUS Population Projections'!L23</f>
        <v>18.544049999999999</v>
      </c>
      <c r="R19" s="1">
        <f>($E19+('AUS Mortality Calculations'!$D19*'AUS Mortality Calculations'!R$1))*'AUS Population Projections'!M23</f>
        <v>18.411823333333334</v>
      </c>
      <c r="S19" s="1">
        <f>($E19+('AUS Mortality Calculations'!$D19*'AUS Mortality Calculations'!S$1))*'AUS Population Projections'!N23</f>
        <v>18.132665833333334</v>
      </c>
      <c r="T19" s="1">
        <f>($E19+('AUS Mortality Calculations'!$D19*'AUS Mortality Calculations'!T$1))*'AUS Population Projections'!O23</f>
        <v>18.26858</v>
      </c>
      <c r="U19" s="1">
        <f>($E19+('AUS Mortality Calculations'!$D19*'AUS Mortality Calculations'!U$1))*'AUS Population Projections'!P23</f>
        <v>18.597851666666667</v>
      </c>
      <c r="V19" s="1">
        <f>($E19+('AUS Mortality Calculations'!$D19*'AUS Mortality Calculations'!V$1))*'AUS Population Projections'!Q23</f>
        <v>18.020058333333335</v>
      </c>
      <c r="W19" s="1">
        <f>($E19+('AUS Mortality Calculations'!$D19*'AUS Mortality Calculations'!W$1))*'AUS Population Projections'!R23</f>
        <v>17.978515000000002</v>
      </c>
      <c r="X19" s="1">
        <f>($E19+('AUS Mortality Calculations'!$D19*'AUS Mortality Calculations'!X$1))*'AUS Population Projections'!S23</f>
        <v>17.882666666666665</v>
      </c>
      <c r="Y19" s="1">
        <f>($E19+('AUS Mortality Calculations'!$D19*'AUS Mortality Calculations'!Y$1))*'AUS Population Projections'!T23</f>
        <v>17.771744999999999</v>
      </c>
      <c r="Z19" s="1">
        <f>($E19+('AUS Mortality Calculations'!$D19*'AUS Mortality Calculations'!Z$1))*'AUS Population Projections'!U23</f>
        <v>17.649975000000001</v>
      </c>
      <c r="AA19" s="1">
        <f>($E19+('AUS Mortality Calculations'!$D19*'AUS Mortality Calculations'!AA$1))*'AUS Population Projections'!V23</f>
        <v>17.546875</v>
      </c>
      <c r="AB19" s="6">
        <f>($E19+('AUS Mortality Calculations'!$D19*'AUS Mortality Calculations'!AB$1))*'AUS Population Projections'!W23</f>
        <v>17.467570000000002</v>
      </c>
    </row>
    <row r="20" spans="1:28" x14ac:dyDescent="0.3">
      <c r="A20" s="13" t="s">
        <v>1</v>
      </c>
      <c r="B20" s="47" t="s">
        <v>110</v>
      </c>
      <c r="C20">
        <f>'AUS Population Projections'!D231-'AUS Population Projections'!C231</f>
        <v>-1.9999999999999985E-5</v>
      </c>
      <c r="D20">
        <f t="shared" si="0"/>
        <v>-8.333333333333327E-7</v>
      </c>
      <c r="E20" s="4">
        <f>'AUS Population Projections'!$C231+('AUS Mortality Calculations'!$D20*'AUS Mortality Calculations'!E$1)</f>
        <v>1.2999999999999999E-4</v>
      </c>
      <c r="F20" s="4"/>
      <c r="G20" s="4"/>
      <c r="H20" s="4"/>
      <c r="I20" s="1">
        <f>($E20+('AUS Mortality Calculations'!$D20*'AUS Mortality Calculations'!I$1))*'AUS Population Projections'!D24</f>
        <v>20.760958333333331</v>
      </c>
      <c r="J20" s="1">
        <f>($E20+('AUS Mortality Calculations'!$D20*'AUS Mortality Calculations'!J$1))*'AUS Population Projections'!E24</f>
        <v>21.110448333333331</v>
      </c>
      <c r="K20" s="1">
        <f>($E20+('AUS Mortality Calculations'!$D20*'AUS Mortality Calculations'!K$1))*'AUS Population Projections'!F24</f>
        <v>20.926447499999998</v>
      </c>
      <c r="L20" s="1">
        <f>($E20+('AUS Mortality Calculations'!$D20*'AUS Mortality Calculations'!L$1))*'AUS Population Projections'!G24</f>
        <v>21.149153333333334</v>
      </c>
      <c r="M20" s="1">
        <f>($E20+('AUS Mortality Calculations'!$D20*'AUS Mortality Calculations'!M$1))*'AUS Population Projections'!H24</f>
        <v>21.148179166666665</v>
      </c>
      <c r="N20" s="1">
        <f>($E20+('AUS Mortality Calculations'!$D20*'AUS Mortality Calculations'!N$1))*'AUS Population Projections'!I24</f>
        <v>21.026624999999999</v>
      </c>
      <c r="O20" s="1">
        <f>($E20+('AUS Mortality Calculations'!$D20*'AUS Mortality Calculations'!O$1))*'AUS Population Projections'!J24</f>
        <v>20.806732499999999</v>
      </c>
      <c r="P20" s="1">
        <f>($E20+('AUS Mortality Calculations'!$D20*'AUS Mortality Calculations'!P$1))*'AUS Population Projections'!K24</f>
        <v>21.034746666666663</v>
      </c>
      <c r="Q20" s="1">
        <f>($E20+('AUS Mortality Calculations'!$D20*'AUS Mortality Calculations'!Q$1))*'AUS Population Projections'!L24</f>
        <v>20.535287499999999</v>
      </c>
      <c r="R20" s="1">
        <f>($E20+('AUS Mortality Calculations'!$D20*'AUS Mortality Calculations'!R$1))*'AUS Population Projections'!M24</f>
        <v>20.202993333333332</v>
      </c>
      <c r="S20" s="1">
        <f>($E20+('AUS Mortality Calculations'!$D20*'AUS Mortality Calculations'!S$1))*'AUS Population Projections'!N24</f>
        <v>20.070174999999999</v>
      </c>
      <c r="T20" s="1">
        <f>($E20+('AUS Mortality Calculations'!$D20*'AUS Mortality Calculations'!T$1))*'AUS Population Projections'!O24</f>
        <v>19.778279999999999</v>
      </c>
      <c r="U20" s="1">
        <f>($E20+('AUS Mortality Calculations'!$D20*'AUS Mortality Calculations'!U$1))*'AUS Population Projections'!P24</f>
        <v>19.935868333333332</v>
      </c>
      <c r="V20" s="1">
        <f>($E20+('AUS Mortality Calculations'!$D20*'AUS Mortality Calculations'!V$1))*'AUS Population Projections'!Q24</f>
        <v>20.303278333333331</v>
      </c>
      <c r="W20" s="1">
        <f>($E20+('AUS Mortality Calculations'!$D20*'AUS Mortality Calculations'!W$1))*'AUS Population Projections'!R24</f>
        <v>19.687594999999998</v>
      </c>
      <c r="X20" s="1">
        <f>($E20+('AUS Mortality Calculations'!$D20*'AUS Mortality Calculations'!X$1))*'AUS Population Projections'!S24</f>
        <v>19.653316666666665</v>
      </c>
      <c r="Y20" s="1">
        <f>($E20+('AUS Mortality Calculations'!$D20*'AUS Mortality Calculations'!Y$1))*'AUS Population Projections'!T24</f>
        <v>19.560195833333335</v>
      </c>
      <c r="Z20" s="1">
        <f>($E20+('AUS Mortality Calculations'!$D20*'AUS Mortality Calculations'!Z$1))*'AUS Population Projections'!U24</f>
        <v>19.450755000000001</v>
      </c>
      <c r="AA20" s="1">
        <f>($E20+('AUS Mortality Calculations'!$D20*'AUS Mortality Calculations'!AA$1))*'AUS Population Projections'!V24</f>
        <v>19.329558333333331</v>
      </c>
      <c r="AB20" s="6">
        <f>($E20+('AUS Mortality Calculations'!$D20*'AUS Mortality Calculations'!AB$1))*'AUS Population Projections'!W24</f>
        <v>19.2287</v>
      </c>
    </row>
    <row r="21" spans="1:28" x14ac:dyDescent="0.3">
      <c r="A21" s="13" t="s">
        <v>1</v>
      </c>
      <c r="B21" s="47" t="s">
        <v>111</v>
      </c>
      <c r="C21">
        <f>'AUS Population Projections'!D232-'AUS Population Projections'!C232</f>
        <v>-1.9999999999999985E-5</v>
      </c>
      <c r="D21">
        <f t="shared" si="0"/>
        <v>-8.333333333333327E-7</v>
      </c>
      <c r="E21" s="4">
        <f>'AUS Population Projections'!$C232+('AUS Mortality Calculations'!$D21*'AUS Mortality Calculations'!E$1)</f>
        <v>1.3999999999999999E-4</v>
      </c>
      <c r="F21" s="4"/>
      <c r="G21" s="4"/>
      <c r="H21" s="4"/>
      <c r="I21" s="1">
        <f>($E21+('AUS Mortality Calculations'!$D21*'AUS Mortality Calculations'!I$1))*'AUS Population Projections'!D25</f>
        <v>22.419889166666664</v>
      </c>
      <c r="J21" s="1">
        <f>($E21+('AUS Mortality Calculations'!$D21*'AUS Mortality Calculations'!J$1))*'AUS Population Projections'!E25</f>
        <v>22.502821666666666</v>
      </c>
      <c r="K21" s="1">
        <f>($E21+('AUS Mortality Calculations'!$D21*'AUS Mortality Calculations'!K$1))*'AUS Population Projections'!F25</f>
        <v>22.876012499999998</v>
      </c>
      <c r="L21" s="1">
        <f>($E21+('AUS Mortality Calculations'!$D21*'AUS Mortality Calculations'!L$1))*'AUS Population Projections'!G25</f>
        <v>22.677646666666668</v>
      </c>
      <c r="M21" s="1">
        <f>($E21+('AUS Mortality Calculations'!$D21*'AUS Mortality Calculations'!M$1))*'AUS Population Projections'!H25</f>
        <v>22.915626666666665</v>
      </c>
      <c r="N21" s="1">
        <f>($E21+('AUS Mortality Calculations'!$D21*'AUS Mortality Calculations'!N$1))*'AUS Population Projections'!I25</f>
        <v>22.913955000000001</v>
      </c>
      <c r="O21" s="1">
        <f>($E21+('AUS Mortality Calculations'!$D21*'AUS Mortality Calculations'!O$1))*'AUS Population Projections'!J25</f>
        <v>22.783244166666666</v>
      </c>
      <c r="P21" s="1">
        <f>($E21+('AUS Mortality Calculations'!$D21*'AUS Mortality Calculations'!P$1))*'AUS Population Projections'!K25</f>
        <v>22.546266666666668</v>
      </c>
      <c r="Q21" s="1">
        <f>($E21+('AUS Mortality Calculations'!$D21*'AUS Mortality Calculations'!Q$1))*'AUS Population Projections'!L25</f>
        <v>22.791192499999998</v>
      </c>
      <c r="R21" s="1">
        <f>($E21+('AUS Mortality Calculations'!$D21*'AUS Mortality Calculations'!R$1))*'AUS Population Projections'!M25</f>
        <v>22.254036666666664</v>
      </c>
      <c r="S21" s="1">
        <f>($E21+('AUS Mortality Calculations'!$D21*'AUS Mortality Calculations'!S$1))*'AUS Population Projections'!N25</f>
        <v>21.906079166666668</v>
      </c>
      <c r="T21" s="1">
        <f>($E21+('AUS Mortality Calculations'!$D21*'AUS Mortality Calculations'!T$1))*'AUS Population Projections'!O25</f>
        <v>21.77253</v>
      </c>
      <c r="U21" s="1">
        <f>($E21+('AUS Mortality Calculations'!$D21*'AUS Mortality Calculations'!U$1))*'AUS Population Projections'!P25</f>
        <v>21.467758333333332</v>
      </c>
      <c r="V21" s="1">
        <f>($E21+('AUS Mortality Calculations'!$D21*'AUS Mortality Calculations'!V$1))*'AUS Population Projections'!Q25</f>
        <v>21.646881666666665</v>
      </c>
      <c r="W21" s="1">
        <f>($E21+('AUS Mortality Calculations'!$D21*'AUS Mortality Calculations'!W$1))*'AUS Population Projections'!R25</f>
        <v>22.052272500000001</v>
      </c>
      <c r="X21" s="1">
        <f>($E21+('AUS Mortality Calculations'!$D21*'AUS Mortality Calculations'!X$1))*'AUS Population Projections'!S25</f>
        <v>21.398686666666666</v>
      </c>
      <c r="Y21" s="1">
        <f>($E21+('AUS Mortality Calculations'!$D21*'AUS Mortality Calculations'!Y$1))*'AUS Population Projections'!T25</f>
        <v>21.371533333333332</v>
      </c>
      <c r="Z21" s="1">
        <f>($E21+('AUS Mortality Calculations'!$D21*'AUS Mortality Calculations'!Z$1))*'AUS Population Projections'!U25</f>
        <v>21.280875000000002</v>
      </c>
      <c r="AA21" s="1">
        <f>($E21+('AUS Mortality Calculations'!$D21*'AUS Mortality Calculations'!AA$1))*'AUS Population Projections'!V25</f>
        <v>21.172899999999998</v>
      </c>
      <c r="AB21" s="6">
        <f>($E21+('AUS Mortality Calculations'!$D21*'AUS Mortality Calculations'!AB$1))*'AUS Population Projections'!W25</f>
        <v>21.052013333333335</v>
      </c>
    </row>
    <row r="22" spans="1:28" x14ac:dyDescent="0.3">
      <c r="A22" s="13" t="s">
        <v>1</v>
      </c>
      <c r="B22" s="47" t="s">
        <v>112</v>
      </c>
      <c r="C22">
        <f>'AUS Population Projections'!D233-'AUS Population Projections'!C233</f>
        <v>-1.9999999999999998E-5</v>
      </c>
      <c r="D22">
        <f t="shared" si="0"/>
        <v>-8.3333333333333323E-7</v>
      </c>
      <c r="E22" s="4">
        <f>'AUS Population Projections'!$C233+('AUS Mortality Calculations'!$D22*'AUS Mortality Calculations'!E$1)</f>
        <v>1.4999999999999999E-4</v>
      </c>
      <c r="F22" s="4"/>
      <c r="G22" s="4"/>
      <c r="H22" s="4"/>
      <c r="I22" s="1">
        <f>($E22+('AUS Mortality Calculations'!$D22*'AUS Mortality Calculations'!I$1))*'AUS Population Projections'!D26</f>
        <v>23.715560833333331</v>
      </c>
      <c r="J22" s="1">
        <f>($E22+('AUS Mortality Calculations'!$D22*'AUS Mortality Calculations'!J$1))*'AUS Population Projections'!E26</f>
        <v>24.215861666666665</v>
      </c>
      <c r="K22" s="1">
        <f>($E22+('AUS Mortality Calculations'!$D22*'AUS Mortality Calculations'!K$1))*'AUS Population Projections'!F26</f>
        <v>24.300329999999995</v>
      </c>
      <c r="L22" s="1">
        <f>($E22+('AUS Mortality Calculations'!$D22*'AUS Mortality Calculations'!L$1))*'AUS Population Projections'!G26</f>
        <v>24.694266666666667</v>
      </c>
      <c r="M22" s="1">
        <f>($E22+('AUS Mortality Calculations'!$D22*'AUS Mortality Calculations'!M$1))*'AUS Population Projections'!H26</f>
        <v>24.47914583333333</v>
      </c>
      <c r="N22" s="1">
        <f>($E22+('AUS Mortality Calculations'!$D22*'AUS Mortality Calculations'!N$1))*'AUS Population Projections'!I26</f>
        <v>24.730039999999999</v>
      </c>
      <c r="O22" s="1">
        <f>($E22+('AUS Mortality Calculations'!$D22*'AUS Mortality Calculations'!O$1))*'AUS Population Projections'!J26</f>
        <v>24.725304166666664</v>
      </c>
      <c r="P22" s="1">
        <f>($E22+('AUS Mortality Calculations'!$D22*'AUS Mortality Calculations'!P$1))*'AUS Population Projections'!K26</f>
        <v>24.581953333333331</v>
      </c>
      <c r="Q22" s="1">
        <f>($E22+('AUS Mortality Calculations'!$D22*'AUS Mortality Calculations'!Q$1))*'AUS Population Projections'!L26</f>
        <v>24.326317499999998</v>
      </c>
      <c r="R22" s="1">
        <f>($E22+('AUS Mortality Calculations'!$D22*'AUS Mortality Calculations'!R$1))*'AUS Population Projections'!M26</f>
        <v>24.584833333333329</v>
      </c>
      <c r="S22" s="1">
        <f>($E22+('AUS Mortality Calculations'!$D22*'AUS Mortality Calculations'!S$1))*'AUS Population Projections'!N26</f>
        <v>24.018984166666666</v>
      </c>
      <c r="T22" s="1">
        <f>($E22+('AUS Mortality Calculations'!$D22*'AUS Mortality Calculations'!T$1))*'AUS Population Projections'!O26</f>
        <v>23.655239999999999</v>
      </c>
      <c r="U22" s="1">
        <f>($E22+('AUS Mortality Calculations'!$D22*'AUS Mortality Calculations'!U$1))*'AUS Population Projections'!P26</f>
        <v>23.520836666666664</v>
      </c>
      <c r="V22" s="1">
        <f>($E22+('AUS Mortality Calculations'!$D22*'AUS Mortality Calculations'!V$1))*'AUS Population Projections'!Q26</f>
        <v>23.203064999999999</v>
      </c>
      <c r="W22" s="1">
        <f>($E22+('AUS Mortality Calculations'!$D22*'AUS Mortality Calculations'!W$1))*'AUS Population Projections'!R26</f>
        <v>23.403599999999997</v>
      </c>
      <c r="X22" s="1">
        <f>($E22+('AUS Mortality Calculations'!$D22*'AUS Mortality Calculations'!X$1))*'AUS Population Projections'!S26</f>
        <v>23.846830000000001</v>
      </c>
      <c r="Y22" s="1">
        <f>($E22+('AUS Mortality Calculations'!$D22*'AUS Mortality Calculations'!Y$1))*'AUS Population Projections'!T26</f>
        <v>23.155236666666664</v>
      </c>
      <c r="Z22" s="1">
        <f>($E22+('AUS Mortality Calculations'!$D22*'AUS Mortality Calculations'!Z$1))*'AUS Population Projections'!U26</f>
        <v>23.135084999999997</v>
      </c>
      <c r="AA22" s="1">
        <f>($E22+('AUS Mortality Calculations'!$D22*'AUS Mortality Calculations'!AA$1))*'AUS Population Projections'!V26</f>
        <v>23.046881666666664</v>
      </c>
      <c r="AB22" s="6">
        <f>($E22+('AUS Mortality Calculations'!$D22*'AUS Mortality Calculations'!AB$1))*'AUS Population Projections'!W26</f>
        <v>22.940133333333328</v>
      </c>
    </row>
    <row r="23" spans="1:28" x14ac:dyDescent="0.3">
      <c r="A23" s="13" t="s">
        <v>1</v>
      </c>
      <c r="B23" s="47" t="s">
        <v>113</v>
      </c>
      <c r="C23">
        <f>'AUS Population Projections'!D234-'AUS Population Projections'!C234</f>
        <v>-2.0000000000000025E-5</v>
      </c>
      <c r="D23">
        <f t="shared" si="0"/>
        <v>-8.3333333333333439E-7</v>
      </c>
      <c r="E23" s="4">
        <f>'AUS Population Projections'!$C234+('AUS Mortality Calculations'!$D23*'AUS Mortality Calculations'!E$1)</f>
        <v>1.6000000000000001E-4</v>
      </c>
      <c r="F23" s="4"/>
      <c r="G23" s="4"/>
      <c r="H23" s="4"/>
      <c r="I23" s="1">
        <f>($E23+('AUS Mortality Calculations'!$D23*'AUS Mortality Calculations'!I$1))*'AUS Population Projections'!D27</f>
        <v>24.583132500000001</v>
      </c>
      <c r="J23" s="1">
        <f>($E23+('AUS Mortality Calculations'!$D23*'AUS Mortality Calculations'!J$1))*'AUS Population Projections'!E27</f>
        <v>25.662983333333337</v>
      </c>
      <c r="K23" s="1">
        <f>($E23+('AUS Mortality Calculations'!$D23*'AUS Mortality Calculations'!K$1))*'AUS Population Projections'!F27</f>
        <v>26.1826425</v>
      </c>
      <c r="L23" s="1">
        <f>($E23+('AUS Mortality Calculations'!$D23*'AUS Mortality Calculations'!L$1))*'AUS Population Projections'!G27</f>
        <v>26.261093333333331</v>
      </c>
      <c r="M23" s="1">
        <f>($E23+('AUS Mortality Calculations'!$D23*'AUS Mortality Calculations'!M$1))*'AUS Population Projections'!H27</f>
        <v>26.668849166666668</v>
      </c>
      <c r="N23" s="1">
        <f>($E23+('AUS Mortality Calculations'!$D23*'AUS Mortality Calculations'!N$1))*'AUS Population Projections'!I27</f>
        <v>26.429670000000002</v>
      </c>
      <c r="O23" s="1">
        <f>($E23+('AUS Mortality Calculations'!$D23*'AUS Mortality Calculations'!O$1))*'AUS Population Projections'!J27</f>
        <v>26.686250000000001</v>
      </c>
      <c r="P23" s="1">
        <f>($E23+('AUS Mortality Calculations'!$D23*'AUS Mortality Calculations'!P$1))*'AUS Population Projections'!K27</f>
        <v>26.669879999999999</v>
      </c>
      <c r="Q23" s="1">
        <f>($E23+('AUS Mortality Calculations'!$D23*'AUS Mortality Calculations'!Q$1))*'AUS Population Projections'!L27</f>
        <v>26.508312499999999</v>
      </c>
      <c r="R23" s="1">
        <f>($E23+('AUS Mortality Calculations'!$D23*'AUS Mortality Calculations'!R$1))*'AUS Population Projections'!M27</f>
        <v>26.225290000000001</v>
      </c>
      <c r="S23" s="1">
        <f>($E23+('AUS Mortality Calculations'!$D23*'AUS Mortality Calculations'!S$1))*'AUS Population Projections'!N27</f>
        <v>26.5079025</v>
      </c>
      <c r="T23" s="1">
        <f>($E23+('AUS Mortality Calculations'!$D23*'AUS Mortality Calculations'!T$1))*'AUS Population Projections'!O27</f>
        <v>25.912800000000001</v>
      </c>
      <c r="U23" s="1">
        <f>($E23+('AUS Mortality Calculations'!$D23*'AUS Mortality Calculations'!U$1))*'AUS Population Projections'!P27</f>
        <v>25.532858333333333</v>
      </c>
      <c r="V23" s="1">
        <f>($E23+('AUS Mortality Calculations'!$D23*'AUS Mortality Calculations'!V$1))*'AUS Population Projections'!Q27</f>
        <v>25.396743333333333</v>
      </c>
      <c r="W23" s="1">
        <f>($E23+('AUS Mortality Calculations'!$D23*'AUS Mortality Calculations'!W$1))*'AUS Population Projections'!R27</f>
        <v>25.065412500000001</v>
      </c>
      <c r="X23" s="1">
        <f>($E23+('AUS Mortality Calculations'!$D23*'AUS Mortality Calculations'!X$1))*'AUS Population Projections'!S27</f>
        <v>25.286799999999999</v>
      </c>
      <c r="Y23" s="1">
        <f>($E23+('AUS Mortality Calculations'!$D23*'AUS Mortality Calculations'!Y$1))*'AUS Population Projections'!T27</f>
        <v>25.767291666666665</v>
      </c>
      <c r="Z23" s="1">
        <f>($E23+('AUS Mortality Calculations'!$D23*'AUS Mortality Calculations'!Z$1))*'AUS Population Projections'!U27</f>
        <v>25.03715</v>
      </c>
      <c r="AA23" s="1">
        <f>($E23+('AUS Mortality Calculations'!$D23*'AUS Mortality Calculations'!AA$1))*'AUS Population Projections'!V27</f>
        <v>25.023296666666663</v>
      </c>
      <c r="AB23" s="6">
        <f>($E23+('AUS Mortality Calculations'!$D23*'AUS Mortality Calculations'!AB$1))*'AUS Population Projections'!W27</f>
        <v>24.936989999999998</v>
      </c>
    </row>
    <row r="24" spans="1:28" x14ac:dyDescent="0.3">
      <c r="A24" s="13" t="s">
        <v>1</v>
      </c>
      <c r="B24" s="47" t="s">
        <v>114</v>
      </c>
      <c r="C24">
        <f>'AUS Population Projections'!D235-'AUS Population Projections'!C235</f>
        <v>-2.0000000000000025E-5</v>
      </c>
      <c r="D24">
        <f t="shared" si="0"/>
        <v>-8.3333333333333439E-7</v>
      </c>
      <c r="E24" s="4">
        <f>'AUS Population Projections'!$C235+('AUS Mortality Calculations'!$D24*'AUS Mortality Calculations'!E$1)</f>
        <v>1.7000000000000001E-4</v>
      </c>
      <c r="F24" s="4"/>
      <c r="G24" s="4"/>
      <c r="H24" s="4"/>
      <c r="I24" s="1">
        <f>($E24+('AUS Mortality Calculations'!$D24*'AUS Mortality Calculations'!I$1))*'AUS Population Projections'!D28</f>
        <v>25.887913333333334</v>
      </c>
      <c r="J24" s="1">
        <f>($E24+('AUS Mortality Calculations'!$D24*'AUS Mortality Calculations'!J$1))*'AUS Population Projections'!E28</f>
        <v>27.081971666666668</v>
      </c>
      <c r="K24" s="1">
        <f>($E24+('AUS Mortality Calculations'!$D24*'AUS Mortality Calculations'!K$1))*'AUS Population Projections'!F28</f>
        <v>28.1884075</v>
      </c>
      <c r="L24" s="1">
        <f>($E24+('AUS Mortality Calculations'!$D24*'AUS Mortality Calculations'!L$1))*'AUS Population Projections'!G28</f>
        <v>28.70366666666667</v>
      </c>
      <c r="M24" s="1">
        <f>($E24+('AUS Mortality Calculations'!$D24*'AUS Mortality Calculations'!M$1))*'AUS Population Projections'!H28</f>
        <v>28.752349166666669</v>
      </c>
      <c r="N24" s="1">
        <f>($E24+('AUS Mortality Calculations'!$D24*'AUS Mortality Calculations'!N$1))*'AUS Population Projections'!I28</f>
        <v>29.150220000000001</v>
      </c>
      <c r="O24" s="1">
        <f>($E24+('AUS Mortality Calculations'!$D24*'AUS Mortality Calculations'!O$1))*'AUS Population Projections'!J28</f>
        <v>28.86361916666667</v>
      </c>
      <c r="P24" s="1">
        <f>($E24+('AUS Mortality Calculations'!$D24*'AUS Mortality Calculations'!P$1))*'AUS Population Projections'!K28</f>
        <v>29.099630000000001</v>
      </c>
      <c r="Q24" s="1">
        <f>($E24+('AUS Mortality Calculations'!$D24*'AUS Mortality Calculations'!Q$1))*'AUS Population Projections'!L28</f>
        <v>29.049962499999999</v>
      </c>
      <c r="R24" s="1">
        <f>($E24+('AUS Mortality Calculations'!$D24*'AUS Mortality Calculations'!R$1))*'AUS Population Projections'!M28</f>
        <v>28.843596666666667</v>
      </c>
      <c r="S24" s="1">
        <f>($E24+('AUS Mortality Calculations'!$D24*'AUS Mortality Calculations'!S$1))*'AUS Population Projections'!N28</f>
        <v>28.548399166666666</v>
      </c>
      <c r="T24" s="1">
        <f>($E24+('AUS Mortality Calculations'!$D24*'AUS Mortality Calculations'!T$1))*'AUS Population Projections'!O28</f>
        <v>28.853119999999997</v>
      </c>
      <c r="U24" s="1">
        <f>($E24+('AUS Mortality Calculations'!$D24*'AUS Mortality Calculations'!U$1))*'AUS Population Projections'!P28</f>
        <v>28.226775833333335</v>
      </c>
      <c r="V24" s="1">
        <f>($E24+('AUS Mortality Calculations'!$D24*'AUS Mortality Calculations'!V$1))*'AUS Population Projections'!Q28</f>
        <v>27.828666666666663</v>
      </c>
      <c r="W24" s="1">
        <f>($E24+('AUS Mortality Calculations'!$D24*'AUS Mortality Calculations'!W$1))*'AUS Population Projections'!R28</f>
        <v>27.689130000000002</v>
      </c>
      <c r="X24" s="1">
        <f>($E24+('AUS Mortality Calculations'!$D24*'AUS Mortality Calculations'!X$1))*'AUS Population Projections'!S28</f>
        <v>27.34225</v>
      </c>
      <c r="Y24" s="1">
        <f>($E24+('AUS Mortality Calculations'!$D24*'AUS Mortality Calculations'!Y$1))*'AUS Population Projections'!T28</f>
        <v>27.582344166666665</v>
      </c>
      <c r="Z24" s="1">
        <f>($E24+('AUS Mortality Calculations'!$D24*'AUS Mortality Calculations'!Z$1))*'AUS Population Projections'!U28</f>
        <v>28.098244999999999</v>
      </c>
      <c r="AA24" s="1">
        <f>($E24+('AUS Mortality Calculations'!$D24*'AUS Mortality Calculations'!AA$1))*'AUS Population Projections'!V28</f>
        <v>27.327429166666665</v>
      </c>
      <c r="AB24" s="6">
        <f>($E24+('AUS Mortality Calculations'!$D24*'AUS Mortality Calculations'!AB$1))*'AUS Population Projections'!W28</f>
        <v>27.318020000000001</v>
      </c>
    </row>
    <row r="25" spans="1:28" x14ac:dyDescent="0.3">
      <c r="A25" s="13" t="s">
        <v>1</v>
      </c>
      <c r="B25" s="47" t="s">
        <v>115</v>
      </c>
      <c r="C25">
        <f>'AUS Population Projections'!D236-'AUS Population Projections'!C236</f>
        <v>-1.9999999999999998E-5</v>
      </c>
      <c r="D25">
        <f t="shared" si="0"/>
        <v>-8.3333333333333323E-7</v>
      </c>
      <c r="E25" s="4">
        <f>'AUS Population Projections'!$C236+('AUS Mortality Calculations'!$D25*'AUS Mortality Calculations'!E$1)</f>
        <v>1.9000000000000001E-4</v>
      </c>
      <c r="F25" s="4"/>
      <c r="G25" s="4"/>
      <c r="H25" s="4"/>
      <c r="I25" s="1">
        <f>($E25+('AUS Mortality Calculations'!$D25*'AUS Mortality Calculations'!I$1))*'AUS Population Projections'!D29</f>
        <v>29.418254166666667</v>
      </c>
      <c r="J25" s="1">
        <f>($E25+('AUS Mortality Calculations'!$D25*'AUS Mortality Calculations'!J$1))*'AUS Population Projections'!E29</f>
        <v>30.458396666666669</v>
      </c>
      <c r="K25" s="1">
        <f>($E25+('AUS Mortality Calculations'!$D25*'AUS Mortality Calculations'!K$1))*'AUS Population Projections'!F29</f>
        <v>31.738500000000002</v>
      </c>
      <c r="L25" s="1">
        <f>($E25+('AUS Mortality Calculations'!$D25*'AUS Mortality Calculations'!L$1))*'AUS Population Projections'!G29</f>
        <v>32.922773333333339</v>
      </c>
      <c r="M25" s="1">
        <f>($E25+('AUS Mortality Calculations'!$D25*'AUS Mortality Calculations'!M$1))*'AUS Population Projections'!H29</f>
        <v>33.44981416666667</v>
      </c>
      <c r="N25" s="1">
        <f>($E25+('AUS Mortality Calculations'!$D25*'AUS Mortality Calculations'!N$1))*'AUS Population Projections'!I29</f>
        <v>33.457990000000002</v>
      </c>
      <c r="O25" s="1">
        <f>($E25+('AUS Mortality Calculations'!$D25*'AUS Mortality Calculations'!O$1))*'AUS Population Projections'!J29</f>
        <v>33.856279166666667</v>
      </c>
      <c r="P25" s="1">
        <f>($E25+('AUS Mortality Calculations'!$D25*'AUS Mortality Calculations'!P$1))*'AUS Population Projections'!K29</f>
        <v>33.486566666666668</v>
      </c>
      <c r="Q25" s="1">
        <f>($E25+('AUS Mortality Calculations'!$D25*'AUS Mortality Calculations'!Q$1))*'AUS Population Projections'!L29</f>
        <v>33.706107500000002</v>
      </c>
      <c r="R25" s="1">
        <f>($E25+('AUS Mortality Calculations'!$D25*'AUS Mortality Calculations'!R$1))*'AUS Population Projections'!M29</f>
        <v>33.602338333333336</v>
      </c>
      <c r="S25" s="1">
        <f>($E25+('AUS Mortality Calculations'!$D25*'AUS Mortality Calculations'!S$1))*'AUS Population Projections'!N29</f>
        <v>33.384003333333339</v>
      </c>
      <c r="T25" s="1">
        <f>($E25+('AUS Mortality Calculations'!$D25*'AUS Mortality Calculations'!T$1))*'AUS Population Projections'!O29</f>
        <v>33.066180000000003</v>
      </c>
      <c r="U25" s="1">
        <f>($E25+('AUS Mortality Calculations'!$D25*'AUS Mortality Calculations'!U$1))*'AUS Population Projections'!P29</f>
        <v>33.420137500000003</v>
      </c>
      <c r="V25" s="1">
        <f>($E25+('AUS Mortality Calculations'!$D25*'AUS Mortality Calculations'!V$1))*'AUS Population Projections'!Q29</f>
        <v>32.731835000000004</v>
      </c>
      <c r="W25" s="1">
        <f>($E25+('AUS Mortality Calculations'!$D25*'AUS Mortality Calculations'!W$1))*'AUS Population Projections'!R29</f>
        <v>32.298254999999997</v>
      </c>
      <c r="X25" s="1">
        <f>($E25+('AUS Mortality Calculations'!$D25*'AUS Mortality Calculations'!X$1))*'AUS Population Projections'!S29</f>
        <v>32.154393333333338</v>
      </c>
      <c r="Y25" s="1">
        <f>($E25+('AUS Mortality Calculations'!$D25*'AUS Mortality Calculations'!Y$1))*'AUS Population Projections'!T29</f>
        <v>31.777830833333336</v>
      </c>
      <c r="Z25" s="1">
        <f>($E25+('AUS Mortality Calculations'!$D25*'AUS Mortality Calculations'!Z$1))*'AUS Population Projections'!U29</f>
        <v>32.060175000000008</v>
      </c>
      <c r="AA25" s="1">
        <f>($E25+('AUS Mortality Calculations'!$D25*'AUS Mortality Calculations'!AA$1))*'AUS Population Projections'!V29</f>
        <v>32.652766666666672</v>
      </c>
      <c r="AB25" s="6">
        <f>($E25+('AUS Mortality Calculations'!$D25*'AUS Mortality Calculations'!AB$1))*'AUS Population Projections'!W29</f>
        <v>31.799906666666669</v>
      </c>
    </row>
    <row r="26" spans="1:28" x14ac:dyDescent="0.3">
      <c r="A26" s="13" t="s">
        <v>1</v>
      </c>
      <c r="B26" s="47" t="s">
        <v>116</v>
      </c>
      <c r="C26">
        <f>'AUS Population Projections'!D237-'AUS Population Projections'!C237</f>
        <v>-2.9999999999999997E-5</v>
      </c>
      <c r="D26">
        <f t="shared" si="0"/>
        <v>-1.2499999999999999E-6</v>
      </c>
      <c r="E26" s="4">
        <f>'AUS Population Projections'!$C237+('AUS Mortality Calculations'!$D26*'AUS Mortality Calculations'!E$1)</f>
        <v>2.1000000000000001E-4</v>
      </c>
      <c r="F26" s="4"/>
      <c r="G26" s="4"/>
      <c r="H26" s="4"/>
      <c r="I26" s="1">
        <f>($E26+('AUS Mortality Calculations'!$D26*'AUS Mortality Calculations'!I$1))*'AUS Population Projections'!D30</f>
        <v>32.413656250000003</v>
      </c>
      <c r="J26" s="1">
        <f>($E26+('AUS Mortality Calculations'!$D26*'AUS Mortality Calculations'!J$1))*'AUS Population Projections'!E30</f>
        <v>33.621225000000003</v>
      </c>
      <c r="K26" s="1">
        <f>($E26+('AUS Mortality Calculations'!$D26*'AUS Mortality Calculations'!K$1))*'AUS Population Projections'!F30</f>
        <v>34.652475000000003</v>
      </c>
      <c r="L26" s="1">
        <f>($E26+('AUS Mortality Calculations'!$D26*'AUS Mortality Calculations'!L$1))*'AUS Population Projections'!G30</f>
        <v>35.942444999999999</v>
      </c>
      <c r="M26" s="1">
        <f>($E26+('AUS Mortality Calculations'!$D26*'AUS Mortality Calculations'!M$1))*'AUS Population Projections'!H30</f>
        <v>37.123453750000003</v>
      </c>
      <c r="N26" s="1">
        <f>($E26+('AUS Mortality Calculations'!$D26*'AUS Mortality Calculations'!N$1))*'AUS Population Projections'!I30</f>
        <v>37.583595000000003</v>
      </c>
      <c r="O26" s="1">
        <f>($E26+('AUS Mortality Calculations'!$D26*'AUS Mortality Calculations'!O$1))*'AUS Population Projections'!J30</f>
        <v>37.477580000000003</v>
      </c>
      <c r="P26" s="1">
        <f>($E26+('AUS Mortality Calculations'!$D26*'AUS Mortality Calculations'!P$1))*'AUS Population Projections'!K30</f>
        <v>37.791000000000004</v>
      </c>
      <c r="Q26" s="1">
        <f>($E26+('AUS Mortality Calculations'!$D26*'AUS Mortality Calculations'!Q$1))*'AUS Population Projections'!L30</f>
        <v>37.27456875</v>
      </c>
      <c r="R26" s="1">
        <f>($E26+('AUS Mortality Calculations'!$D26*'AUS Mortality Calculations'!R$1))*'AUS Population Projections'!M30</f>
        <v>37.3932675</v>
      </c>
      <c r="S26" s="1">
        <f>($E26+('AUS Mortality Calculations'!$D26*'AUS Mortality Calculations'!S$1))*'AUS Population Projections'!N30</f>
        <v>37.210569999999997</v>
      </c>
      <c r="T26" s="1">
        <f>($E26+('AUS Mortality Calculations'!$D26*'AUS Mortality Calculations'!T$1))*'AUS Population Projections'!O30</f>
        <v>36.904530000000001</v>
      </c>
      <c r="U26" s="1">
        <f>($E26+('AUS Mortality Calculations'!$D26*'AUS Mortality Calculations'!U$1))*'AUS Population Projections'!P30</f>
        <v>36.491456250000006</v>
      </c>
      <c r="V26" s="1">
        <f>($E26+('AUS Mortality Calculations'!$D26*'AUS Mortality Calculations'!V$1))*'AUS Population Projections'!Q30</f>
        <v>36.800610000000006</v>
      </c>
      <c r="W26" s="1">
        <f>($E26+('AUS Mortality Calculations'!$D26*'AUS Mortality Calculations'!W$1))*'AUS Population Projections'!R30</f>
        <v>35.990381250000006</v>
      </c>
      <c r="X26" s="1">
        <f>($E26+('AUS Mortality Calculations'!$D26*'AUS Mortality Calculations'!X$1))*'AUS Population Projections'!S30</f>
        <v>35.45476</v>
      </c>
      <c r="Y26" s="1">
        <f>($E26+('AUS Mortality Calculations'!$D26*'AUS Mortality Calculations'!Y$1))*'AUS Population Projections'!T30</f>
        <v>35.229810000000001</v>
      </c>
      <c r="Z26" s="1">
        <f>($E26+('AUS Mortality Calculations'!$D26*'AUS Mortality Calculations'!Z$1))*'AUS Population Projections'!U30</f>
        <v>34.756687499999998</v>
      </c>
      <c r="AA26" s="1">
        <f>($E26+('AUS Mortality Calculations'!$D26*'AUS Mortality Calculations'!AA$1))*'AUS Population Projections'!V30</f>
        <v>34.985758750000002</v>
      </c>
      <c r="AB26" s="6">
        <f>($E26+('AUS Mortality Calculations'!$D26*'AUS Mortality Calculations'!AB$1))*'AUS Population Projections'!W30</f>
        <v>35.542385000000003</v>
      </c>
    </row>
    <row r="27" spans="1:28" x14ac:dyDescent="0.3">
      <c r="A27" s="13" t="s">
        <v>1</v>
      </c>
      <c r="B27" s="47" t="s">
        <v>117</v>
      </c>
      <c r="C27">
        <f>'AUS Population Projections'!D238-'AUS Population Projections'!C238</f>
        <v>-2.9999999999999997E-5</v>
      </c>
      <c r="D27">
        <f t="shared" si="0"/>
        <v>-1.2499999999999999E-6</v>
      </c>
      <c r="E27" s="4">
        <f>'AUS Population Projections'!$C238+('AUS Mortality Calculations'!$D27*'AUS Mortality Calculations'!E$1)</f>
        <v>2.4000000000000001E-4</v>
      </c>
      <c r="F27" s="4"/>
      <c r="G27" s="4"/>
      <c r="H27" s="4"/>
      <c r="I27" s="1">
        <f>($E27+('AUS Mortality Calculations'!$D27*'AUS Mortality Calculations'!I$1))*'AUS Population Projections'!D31</f>
        <v>37.033945000000003</v>
      </c>
      <c r="J27" s="1">
        <f>($E27+('AUS Mortality Calculations'!$D27*'AUS Mortality Calculations'!J$1))*'AUS Population Projections'!E31</f>
        <v>37.910937500000003</v>
      </c>
      <c r="K27" s="1">
        <f>($E27+('AUS Mortality Calculations'!$D27*'AUS Mortality Calculations'!K$1))*'AUS Population Projections'!F31</f>
        <v>39.271128750000003</v>
      </c>
      <c r="L27" s="1">
        <f>($E27+('AUS Mortality Calculations'!$D27*'AUS Mortality Calculations'!L$1))*'AUS Population Projections'!G31</f>
        <v>40.432690000000001</v>
      </c>
      <c r="M27" s="1">
        <f>($E27+('AUS Mortality Calculations'!$D27*'AUS Mortality Calculations'!M$1))*'AUS Population Projections'!H31</f>
        <v>41.891506250000006</v>
      </c>
      <c r="N27" s="1">
        <f>($E27+('AUS Mortality Calculations'!$D27*'AUS Mortality Calculations'!N$1))*'AUS Population Projections'!I31</f>
        <v>43.229190000000003</v>
      </c>
      <c r="O27" s="1">
        <f>($E27+('AUS Mortality Calculations'!$D27*'AUS Mortality Calculations'!O$1))*'AUS Population Projections'!J31</f>
        <v>43.746718749999999</v>
      </c>
      <c r="P27" s="1">
        <f>($E27+('AUS Mortality Calculations'!$D27*'AUS Mortality Calculations'!P$1))*'AUS Population Projections'!K31</f>
        <v>43.615819999999999</v>
      </c>
      <c r="Q27" s="1">
        <f>($E27+('AUS Mortality Calculations'!$D27*'AUS Mortality Calculations'!Q$1))*'AUS Population Projections'!L31</f>
        <v>43.968037500000001</v>
      </c>
      <c r="R27" s="1">
        <f>($E27+('AUS Mortality Calculations'!$D27*'AUS Mortality Calculations'!R$1))*'AUS Population Projections'!M31</f>
        <v>43.369235000000003</v>
      </c>
      <c r="S27" s="1">
        <f>($E27+('AUS Mortality Calculations'!$D27*'AUS Mortality Calculations'!S$1))*'AUS Population Projections'!N31</f>
        <v>43.535251250000002</v>
      </c>
      <c r="T27" s="1">
        <f>($E27+('AUS Mortality Calculations'!$D27*'AUS Mortality Calculations'!T$1))*'AUS Population Projections'!O31</f>
        <v>43.357050000000001</v>
      </c>
      <c r="U27" s="1">
        <f>($E27+('AUS Mortality Calculations'!$D27*'AUS Mortality Calculations'!U$1))*'AUS Population Projections'!P31</f>
        <v>43.036970000000004</v>
      </c>
      <c r="V27" s="1">
        <f>($E27+('AUS Mortality Calculations'!$D27*'AUS Mortality Calculations'!V$1))*'AUS Population Projections'!Q31</f>
        <v>42.593842500000001</v>
      </c>
      <c r="W27" s="1">
        <f>($E27+('AUS Mortality Calculations'!$D27*'AUS Mortality Calculations'!W$1))*'AUS Population Projections'!R31</f>
        <v>42.980467500000003</v>
      </c>
      <c r="X27" s="1">
        <f>($E27+('AUS Mortality Calculations'!$D27*'AUS Mortality Calculations'!X$1))*'AUS Population Projections'!S31</f>
        <v>42.080719999999999</v>
      </c>
      <c r="Y27" s="1">
        <f>($E27+('AUS Mortality Calculations'!$D27*'AUS Mortality Calculations'!Y$1))*'AUS Population Projections'!T31</f>
        <v>41.49578125</v>
      </c>
      <c r="Z27" s="1">
        <f>($E27+('AUS Mortality Calculations'!$D27*'AUS Mortality Calculations'!Z$1))*'AUS Population Projections'!U31</f>
        <v>41.268232500000003</v>
      </c>
      <c r="AA27" s="1">
        <f>($E27+('AUS Mortality Calculations'!$D27*'AUS Mortality Calculations'!AA$1))*'AUS Population Projections'!V31</f>
        <v>40.754907500000002</v>
      </c>
      <c r="AB27" s="6">
        <f>($E27+('AUS Mortality Calculations'!$D27*'AUS Mortality Calculations'!AB$1))*'AUS Population Projections'!W31</f>
        <v>41.051240000000007</v>
      </c>
    </row>
    <row r="28" spans="1:28" x14ac:dyDescent="0.3">
      <c r="A28" s="13" t="s">
        <v>1</v>
      </c>
      <c r="B28" s="47" t="s">
        <v>118</v>
      </c>
      <c r="C28">
        <f>'AUS Population Projections'!D239-'AUS Population Projections'!C239</f>
        <v>-2.999999999999997E-5</v>
      </c>
      <c r="D28">
        <f t="shared" si="0"/>
        <v>-1.2499999999999988E-6</v>
      </c>
      <c r="E28" s="4">
        <f>'AUS Population Projections'!$C239+('AUS Mortality Calculations'!$D28*'AUS Mortality Calculations'!E$1)</f>
        <v>2.5999999999999998E-4</v>
      </c>
      <c r="F28" s="4"/>
      <c r="G28" s="4"/>
      <c r="H28" s="4"/>
      <c r="I28" s="1">
        <f>($E28+('AUS Mortality Calculations'!$D28*'AUS Mortality Calculations'!I$1))*'AUS Population Projections'!D32</f>
        <v>42.016859999999994</v>
      </c>
      <c r="J28" s="1">
        <f>($E28+('AUS Mortality Calculations'!$D28*'AUS Mortality Calculations'!J$1))*'AUS Population Projections'!E32</f>
        <v>41.440762499999998</v>
      </c>
      <c r="K28" s="1">
        <f>($E28+('AUS Mortality Calculations'!$D28*'AUS Mortality Calculations'!K$1))*'AUS Population Projections'!F32</f>
        <v>42.342237499999996</v>
      </c>
      <c r="L28" s="1">
        <f>($E28+('AUS Mortality Calculations'!$D28*'AUS Mortality Calculations'!L$1))*'AUS Population Projections'!G32</f>
        <v>43.766414999999995</v>
      </c>
      <c r="M28" s="1">
        <f>($E28+('AUS Mortality Calculations'!$D28*'AUS Mortality Calculations'!M$1))*'AUS Population Projections'!H32</f>
        <v>44.978709999999992</v>
      </c>
      <c r="N28" s="1">
        <f>($E28+('AUS Mortality Calculations'!$D28*'AUS Mortality Calculations'!N$1))*'AUS Population Projections'!I32</f>
        <v>46.513024999999999</v>
      </c>
      <c r="O28" s="1">
        <f>($E28+('AUS Mortality Calculations'!$D28*'AUS Mortality Calculations'!O$1))*'AUS Population Projections'!J32</f>
        <v>47.918651250000003</v>
      </c>
      <c r="P28" s="1">
        <f>($E28+('AUS Mortality Calculations'!$D28*'AUS Mortality Calculations'!P$1))*'AUS Population Projections'!K32</f>
        <v>48.434750000000001</v>
      </c>
      <c r="Q28" s="1">
        <f>($E28+('AUS Mortality Calculations'!$D28*'AUS Mortality Calculations'!Q$1))*'AUS Population Projections'!L32</f>
        <v>48.255758749999998</v>
      </c>
      <c r="R28" s="1">
        <f>($E28+('AUS Mortality Calculations'!$D28*'AUS Mortality Calculations'!R$1))*'AUS Population Projections'!M32</f>
        <v>48.595387500000001</v>
      </c>
      <c r="S28" s="1">
        <f>($E28+('AUS Mortality Calculations'!$D28*'AUS Mortality Calculations'!S$1))*'AUS Population Projections'!N32</f>
        <v>47.962604999999996</v>
      </c>
      <c r="T28" s="1">
        <f>($E28+('AUS Mortality Calculations'!$D28*'AUS Mortality Calculations'!T$1))*'AUS Population Projections'!O32</f>
        <v>48.156709999999997</v>
      </c>
      <c r="U28" s="1">
        <f>($E28+('AUS Mortality Calculations'!$D28*'AUS Mortality Calculations'!U$1))*'AUS Population Projections'!P32</f>
        <v>47.978531249999996</v>
      </c>
      <c r="V28" s="1">
        <f>($E28+('AUS Mortality Calculations'!$D28*'AUS Mortality Calculations'!V$1))*'AUS Population Projections'!Q32</f>
        <v>47.646642499999999</v>
      </c>
      <c r="W28" s="1">
        <f>($E28+('AUS Mortality Calculations'!$D28*'AUS Mortality Calculations'!W$1))*'AUS Population Projections'!R32</f>
        <v>47.181262499999995</v>
      </c>
      <c r="X28" s="1">
        <f>($E28+('AUS Mortality Calculations'!$D28*'AUS Mortality Calculations'!X$1))*'AUS Population Projections'!S32</f>
        <v>47.615760000000002</v>
      </c>
      <c r="Y28" s="1">
        <f>($E28+('AUS Mortality Calculations'!$D28*'AUS Mortality Calculations'!Y$1))*'AUS Population Projections'!T32</f>
        <v>46.654853750000001</v>
      </c>
      <c r="Z28" s="1">
        <f>($E28+('AUS Mortality Calculations'!$D28*'AUS Mortality Calculations'!Z$1))*'AUS Population Projections'!U32</f>
        <v>46.035337499999997</v>
      </c>
      <c r="AA28" s="1">
        <f>($E28+('AUS Mortality Calculations'!$D28*'AUS Mortality Calculations'!AA$1))*'AUS Population Projections'!V32</f>
        <v>45.803441249999999</v>
      </c>
      <c r="AB28" s="6">
        <f>($E28+('AUS Mortality Calculations'!$D28*'AUS Mortality Calculations'!AB$1))*'AUS Population Projections'!W32</f>
        <v>45.260999999999996</v>
      </c>
    </row>
    <row r="29" spans="1:28" x14ac:dyDescent="0.3">
      <c r="A29" s="13" t="s">
        <v>1</v>
      </c>
      <c r="B29" s="47" t="s">
        <v>119</v>
      </c>
      <c r="C29">
        <f>'AUS Population Projections'!D240-'AUS Population Projections'!C240</f>
        <v>-2.9999999999999997E-5</v>
      </c>
      <c r="D29">
        <f t="shared" si="0"/>
        <v>-1.2499999999999999E-6</v>
      </c>
      <c r="E29" s="4">
        <f>'AUS Population Projections'!$C240+('AUS Mortality Calculations'!$D29*'AUS Mortality Calculations'!E$1)</f>
        <v>2.7E-4</v>
      </c>
      <c r="F29" s="4"/>
      <c r="G29" s="4"/>
      <c r="H29" s="4"/>
      <c r="I29" s="1">
        <f>($E29+('AUS Mortality Calculations'!$D29*'AUS Mortality Calculations'!I$1))*'AUS Population Projections'!D33</f>
        <v>45.442668750000003</v>
      </c>
      <c r="J29" s="1">
        <f>($E29+('AUS Mortality Calculations'!$D29*'AUS Mortality Calculations'!J$1))*'AUS Population Projections'!E33</f>
        <v>45.423372499999999</v>
      </c>
      <c r="K29" s="1">
        <f>($E29+('AUS Mortality Calculations'!$D29*'AUS Mortality Calculations'!K$1))*'AUS Population Projections'!F33</f>
        <v>44.756092500000001</v>
      </c>
      <c r="L29" s="1">
        <f>($E29+('AUS Mortality Calculations'!$D29*'AUS Mortality Calculations'!L$1))*'AUS Population Projections'!G33</f>
        <v>45.617629999999998</v>
      </c>
      <c r="M29" s="1">
        <f>($E29+('AUS Mortality Calculations'!$D29*'AUS Mortality Calculations'!M$1))*'AUS Population Projections'!H33</f>
        <v>47.020031249999995</v>
      </c>
      <c r="N29" s="1">
        <f>($E29+('AUS Mortality Calculations'!$D29*'AUS Mortality Calculations'!N$1))*'AUS Population Projections'!I33</f>
        <v>48.204449999999994</v>
      </c>
      <c r="O29" s="1">
        <f>($E29+('AUS Mortality Calculations'!$D29*'AUS Mortality Calculations'!O$1))*'AUS Population Projections'!J33</f>
        <v>49.723189999999995</v>
      </c>
      <c r="P29" s="1">
        <f>($E29+('AUS Mortality Calculations'!$D29*'AUS Mortality Calculations'!P$1))*'AUS Population Projections'!K33</f>
        <v>51.103780000000008</v>
      </c>
      <c r="Q29" s="1">
        <f>($E29+('AUS Mortality Calculations'!$D29*'AUS Mortality Calculations'!Q$1))*'AUS Population Projections'!L33</f>
        <v>51.571462500000003</v>
      </c>
      <c r="R29" s="1">
        <f>($E29+('AUS Mortality Calculations'!$D29*'AUS Mortality Calculations'!R$1))*'AUS Population Projections'!M33</f>
        <v>51.314342500000002</v>
      </c>
      <c r="S29" s="1">
        <f>($E29+('AUS Mortality Calculations'!$D29*'AUS Mortality Calculations'!S$1))*'AUS Population Projections'!N33</f>
        <v>51.667943750000006</v>
      </c>
      <c r="T29" s="1">
        <f>($E29+('AUS Mortality Calculations'!$D29*'AUS Mortality Calculations'!T$1))*'AUS Population Projections'!O33</f>
        <v>51.014790000000005</v>
      </c>
      <c r="U29" s="1">
        <f>($E29+('AUS Mortality Calculations'!$D29*'AUS Mortality Calculations'!U$1))*'AUS Population Projections'!P33</f>
        <v>51.217915000000005</v>
      </c>
      <c r="V29" s="1">
        <f>($E29+('AUS Mortality Calculations'!$D29*'AUS Mortality Calculations'!V$1))*'AUS Population Projections'!Q33</f>
        <v>51.035552500000001</v>
      </c>
      <c r="W29" s="1">
        <f>($E29+('AUS Mortality Calculations'!$D29*'AUS Mortality Calculations'!W$1))*'AUS Population Projections'!R33</f>
        <v>50.69395875</v>
      </c>
      <c r="X29" s="1">
        <f>($E29+('AUS Mortality Calculations'!$D29*'AUS Mortality Calculations'!X$1))*'AUS Population Projections'!S33</f>
        <v>50.213999999999999</v>
      </c>
      <c r="Y29" s="1">
        <f>($E29+('AUS Mortality Calculations'!$D29*'AUS Mortality Calculations'!Y$1))*'AUS Population Projections'!T33</f>
        <v>50.666395000000001</v>
      </c>
      <c r="Z29" s="1">
        <f>($E29+('AUS Mortality Calculations'!$D29*'AUS Mortality Calculations'!Z$1))*'AUS Population Projections'!U33</f>
        <v>49.673002500000003</v>
      </c>
      <c r="AA29" s="1">
        <f>($E29+('AUS Mortality Calculations'!$D29*'AUS Mortality Calculations'!AA$1))*'AUS Population Projections'!V33</f>
        <v>49.033053750000001</v>
      </c>
      <c r="AB29" s="6">
        <f>($E29+('AUS Mortality Calculations'!$D29*'AUS Mortality Calculations'!AB$1))*'AUS Population Projections'!W33</f>
        <v>48.794934999999995</v>
      </c>
    </row>
    <row r="30" spans="1:28" x14ac:dyDescent="0.3">
      <c r="A30" s="13" t="s">
        <v>1</v>
      </c>
      <c r="B30" s="47" t="s">
        <v>120</v>
      </c>
      <c r="C30">
        <f>'AUS Population Projections'!D241-'AUS Population Projections'!C241</f>
        <v>-2.999999999999997E-5</v>
      </c>
      <c r="D30">
        <f t="shared" si="0"/>
        <v>-1.2499999999999988E-6</v>
      </c>
      <c r="E30" s="4">
        <f>'AUS Population Projections'!$C241+('AUS Mortality Calculations'!$D30*'AUS Mortality Calculations'!E$1)</f>
        <v>2.7999999999999998E-4</v>
      </c>
      <c r="F30" s="4"/>
      <c r="G30" s="4"/>
      <c r="H30" s="4"/>
      <c r="I30" s="1">
        <f>($E30+('AUS Mortality Calculations'!$D30*'AUS Mortality Calculations'!I$1))*'AUS Population Projections'!D34</f>
        <v>47.036274999999996</v>
      </c>
      <c r="J30" s="1">
        <f>($E30+('AUS Mortality Calculations'!$D30*'AUS Mortality Calculations'!J$1))*'AUS Population Projections'!E34</f>
        <v>48.446504999999995</v>
      </c>
      <c r="K30" s="1">
        <f>($E30+('AUS Mortality Calculations'!$D30*'AUS Mortality Calculations'!K$1))*'AUS Population Projections'!F34</f>
        <v>48.373032499999994</v>
      </c>
      <c r="L30" s="1">
        <f>($E30+('AUS Mortality Calculations'!$D30*'AUS Mortality Calculations'!L$1))*'AUS Population Projections'!G34</f>
        <v>47.631099999999996</v>
      </c>
      <c r="M30" s="1">
        <f>($E30+('AUS Mortality Calculations'!$D30*'AUS Mortality Calculations'!M$1))*'AUS Population Projections'!H34</f>
        <v>48.468532499999995</v>
      </c>
      <c r="N30" s="1">
        <f>($E30+('AUS Mortality Calculations'!$D30*'AUS Mortality Calculations'!N$1))*'AUS Population Projections'!I34</f>
        <v>49.865592499999991</v>
      </c>
      <c r="O30" s="1">
        <f>($E30+('AUS Mortality Calculations'!$D30*'AUS Mortality Calculations'!O$1))*'AUS Population Projections'!J34</f>
        <v>51.038128749999998</v>
      </c>
      <c r="P30" s="1">
        <f>($E30+('AUS Mortality Calculations'!$D30*'AUS Mortality Calculations'!P$1))*'AUS Population Projections'!K34</f>
        <v>52.552260000000004</v>
      </c>
      <c r="Q30" s="1">
        <f>($E30+('AUS Mortality Calculations'!$D30*'AUS Mortality Calculations'!Q$1))*'AUS Population Projections'!L34</f>
        <v>53.929524999999998</v>
      </c>
      <c r="R30" s="1">
        <f>($E30+('AUS Mortality Calculations'!$D30*'AUS Mortality Calculations'!R$1))*'AUS Population Projections'!M34</f>
        <v>54.359744999999997</v>
      </c>
      <c r="S30" s="1">
        <f>($E30+('AUS Mortality Calculations'!$D30*'AUS Mortality Calculations'!S$1))*'AUS Population Projections'!N34</f>
        <v>54.098538749999996</v>
      </c>
      <c r="T30" s="1">
        <f>($E30+('AUS Mortality Calculations'!$D30*'AUS Mortality Calculations'!T$1))*'AUS Population Projections'!O34</f>
        <v>54.467569999999995</v>
      </c>
      <c r="U30" s="1">
        <f>($E30+('AUS Mortality Calculations'!$D30*'AUS Mortality Calculations'!U$1))*'AUS Population Projections'!P34</f>
        <v>53.796032499999995</v>
      </c>
      <c r="V30" s="1">
        <f>($E30+('AUS Mortality Calculations'!$D30*'AUS Mortality Calculations'!V$1))*'AUS Population Projections'!Q34</f>
        <v>54.009637499999997</v>
      </c>
      <c r="W30" s="1">
        <f>($E30+('AUS Mortality Calculations'!$D30*'AUS Mortality Calculations'!W$1))*'AUS Population Projections'!R34</f>
        <v>53.824814999999994</v>
      </c>
      <c r="X30" s="1">
        <f>($E30+('AUS Mortality Calculations'!$D30*'AUS Mortality Calculations'!X$1))*'AUS Population Projections'!S34</f>
        <v>53.475239999999992</v>
      </c>
      <c r="Y30" s="1">
        <f>($E30+('AUS Mortality Calculations'!$D30*'AUS Mortality Calculations'!Y$1))*'AUS Population Projections'!T34</f>
        <v>52.982426249999996</v>
      </c>
      <c r="Z30" s="1">
        <f>($E30+('AUS Mortality Calculations'!$D30*'AUS Mortality Calculations'!Z$1))*'AUS Population Projections'!U34</f>
        <v>53.454682500000004</v>
      </c>
      <c r="AA30" s="1">
        <f>($E30+('AUS Mortality Calculations'!$D30*'AUS Mortality Calculations'!AA$1))*'AUS Population Projections'!V34</f>
        <v>52.430287500000006</v>
      </c>
      <c r="AB30" s="6">
        <f>($E30+('AUS Mortality Calculations'!$D30*'AUS Mortality Calculations'!AB$1))*'AUS Population Projections'!W34</f>
        <v>51.771885000000005</v>
      </c>
    </row>
    <row r="31" spans="1:28" x14ac:dyDescent="0.3">
      <c r="A31" s="13" t="s">
        <v>1</v>
      </c>
      <c r="B31" s="47" t="s">
        <v>121</v>
      </c>
      <c r="C31">
        <f>'AUS Population Projections'!D242-'AUS Population Projections'!C242</f>
        <v>-2.999999999999997E-5</v>
      </c>
      <c r="D31">
        <f t="shared" si="0"/>
        <v>-1.2499999999999988E-6</v>
      </c>
      <c r="E31" s="4">
        <f>'AUS Population Projections'!$C242+('AUS Mortality Calculations'!$D31*'AUS Mortality Calculations'!E$1)</f>
        <v>2.7999999999999998E-4</v>
      </c>
      <c r="F31" s="4"/>
      <c r="G31" s="4"/>
      <c r="H31" s="4"/>
      <c r="I31" s="1">
        <f>($E31+('AUS Mortality Calculations'!$D31*'AUS Mortality Calculations'!I$1))*'AUS Population Projections'!D35</f>
        <v>47.347359999999995</v>
      </c>
      <c r="J31" s="1">
        <f>($E31+('AUS Mortality Calculations'!$D31*'AUS Mortality Calculations'!J$1))*'AUS Population Projections'!E35</f>
        <v>47.719732499999992</v>
      </c>
      <c r="K31" s="1">
        <f>($E31+('AUS Mortality Calculations'!$D31*'AUS Mortality Calculations'!K$1))*'AUS Population Projections'!F35</f>
        <v>49.086309999999997</v>
      </c>
      <c r="L31" s="1">
        <f>($E31+('AUS Mortality Calculations'!$D31*'AUS Mortality Calculations'!L$1))*'AUS Population Projections'!G35</f>
        <v>48.977499999999992</v>
      </c>
      <c r="M31" s="1">
        <f>($E31+('AUS Mortality Calculations'!$D31*'AUS Mortality Calculations'!M$1))*'AUS Population Projections'!H35</f>
        <v>48.20354249999999</v>
      </c>
      <c r="N31" s="1">
        <f>($E31+('AUS Mortality Calculations'!$D31*'AUS Mortality Calculations'!N$1))*'AUS Population Projections'!I35</f>
        <v>49.000677499999995</v>
      </c>
      <c r="O31" s="1">
        <f>($E31+('AUS Mortality Calculations'!$D31*'AUS Mortality Calculations'!O$1))*'AUS Population Projections'!J35</f>
        <v>50.355663749999998</v>
      </c>
      <c r="P31" s="1">
        <f>($E31+('AUS Mortality Calculations'!$D31*'AUS Mortality Calculations'!P$1))*'AUS Population Projections'!K35</f>
        <v>51.484410000000004</v>
      </c>
      <c r="Q31" s="1">
        <f>($E31+('AUS Mortality Calculations'!$D31*'AUS Mortality Calculations'!Q$1))*'AUS Population Projections'!L35</f>
        <v>52.95638125</v>
      </c>
      <c r="R31" s="1">
        <f>($E31+('AUS Mortality Calculations'!$D31*'AUS Mortality Calculations'!R$1))*'AUS Population Projections'!M35</f>
        <v>54.289392499999998</v>
      </c>
      <c r="S31" s="1">
        <f>($E31+('AUS Mortality Calculations'!$D31*'AUS Mortality Calculations'!S$1))*'AUS Population Projections'!N35</f>
        <v>54.71331</v>
      </c>
      <c r="T31" s="1">
        <f>($E31+('AUS Mortality Calculations'!$D31*'AUS Mortality Calculations'!T$1))*'AUS Population Projections'!O35</f>
        <v>54.449284999999996</v>
      </c>
      <c r="U31" s="1">
        <f>($E31+('AUS Mortality Calculations'!$D31*'AUS Mortality Calculations'!U$1))*'AUS Population Projections'!P35</f>
        <v>54.812261249999999</v>
      </c>
      <c r="V31" s="1">
        <f>($E31+('AUS Mortality Calculations'!$D31*'AUS Mortality Calculations'!V$1))*'AUS Population Projections'!Q35</f>
        <v>54.140099999999997</v>
      </c>
      <c r="W31" s="1">
        <f>($E31+('AUS Mortality Calculations'!$D31*'AUS Mortality Calculations'!W$1))*'AUS Population Projections'!R35</f>
        <v>54.348359999999992</v>
      </c>
      <c r="X31" s="1">
        <f>($E31+('AUS Mortality Calculations'!$D31*'AUS Mortality Calculations'!X$1))*'AUS Population Projections'!S35</f>
        <v>54.160859999999992</v>
      </c>
      <c r="Y31" s="1">
        <f>($E31+('AUS Mortality Calculations'!$D31*'AUS Mortality Calculations'!Y$1))*'AUS Population Projections'!T35</f>
        <v>53.808873749999997</v>
      </c>
      <c r="Z31" s="1">
        <f>($E31+('AUS Mortality Calculations'!$D31*'AUS Mortality Calculations'!Z$1))*'AUS Population Projections'!U35</f>
        <v>53.314602500000007</v>
      </c>
      <c r="AA31" s="1">
        <f>($E31+('AUS Mortality Calculations'!$D31*'AUS Mortality Calculations'!AA$1))*'AUS Population Projections'!V35</f>
        <v>53.780212500000005</v>
      </c>
      <c r="AB31" s="6">
        <f>($E31+('AUS Mortality Calculations'!$D31*'AUS Mortality Calculations'!AB$1))*'AUS Population Projections'!W35</f>
        <v>52.756950000000003</v>
      </c>
    </row>
    <row r="32" spans="1:28" x14ac:dyDescent="0.3">
      <c r="A32" s="13" t="s">
        <v>1</v>
      </c>
      <c r="B32" s="47" t="s">
        <v>122</v>
      </c>
      <c r="C32">
        <f>'AUS Population Projections'!D243-'AUS Population Projections'!C243</f>
        <v>-2.999999999999997E-5</v>
      </c>
      <c r="D32">
        <f t="shared" si="0"/>
        <v>-1.2499999999999988E-6</v>
      </c>
      <c r="E32" s="4">
        <f>'AUS Population Projections'!$C243+('AUS Mortality Calculations'!$D32*'AUS Mortality Calculations'!E$1)</f>
        <v>2.7999999999999998E-4</v>
      </c>
      <c r="F32" s="4"/>
      <c r="G32" s="4"/>
      <c r="H32" s="4"/>
      <c r="I32" s="1">
        <f>($E32+('AUS Mortality Calculations'!$D32*'AUS Mortality Calculations'!I$1))*'AUS Population Projections'!D36</f>
        <v>48.817766249999998</v>
      </c>
      <c r="J32" s="1">
        <f>($E32+('AUS Mortality Calculations'!$D32*'AUS Mortality Calculations'!J$1))*'AUS Population Projections'!E36</f>
        <v>48.023039999999995</v>
      </c>
      <c r="K32" s="1">
        <f>($E32+('AUS Mortality Calculations'!$D32*'AUS Mortality Calculations'!K$1))*'AUS Population Projections'!F36</f>
        <v>48.357838749999992</v>
      </c>
      <c r="L32" s="1">
        <f>($E32+('AUS Mortality Calculations'!$D32*'AUS Mortality Calculations'!L$1))*'AUS Population Projections'!G36</f>
        <v>49.682049999999997</v>
      </c>
      <c r="M32" s="1">
        <f>($E32+('AUS Mortality Calculations'!$D32*'AUS Mortality Calculations'!M$1))*'AUS Population Projections'!H36</f>
        <v>49.53779999999999</v>
      </c>
      <c r="N32" s="1">
        <f>($E32+('AUS Mortality Calculations'!$D32*'AUS Mortality Calculations'!N$1))*'AUS Population Projections'!I36</f>
        <v>48.732537499999992</v>
      </c>
      <c r="O32" s="1">
        <f>($E32+('AUS Mortality Calculations'!$D32*'AUS Mortality Calculations'!O$1))*'AUS Population Projections'!J36</f>
        <v>49.490647500000001</v>
      </c>
      <c r="P32" s="1">
        <f>($E32+('AUS Mortality Calculations'!$D32*'AUS Mortality Calculations'!P$1))*'AUS Population Projections'!K36</f>
        <v>50.801580000000001</v>
      </c>
      <c r="Q32" s="1">
        <f>($E32+('AUS Mortality Calculations'!$D32*'AUS Mortality Calculations'!Q$1))*'AUS Population Projections'!L36</f>
        <v>51.890250000000002</v>
      </c>
      <c r="R32" s="1">
        <f>($E32+('AUS Mortality Calculations'!$D32*'AUS Mortality Calculations'!R$1))*'AUS Population Projections'!M36</f>
        <v>53.317565000000002</v>
      </c>
      <c r="S32" s="1">
        <f>($E32+('AUS Mortality Calculations'!$D32*'AUS Mortality Calculations'!S$1))*'AUS Population Projections'!N36</f>
        <v>54.640091249999998</v>
      </c>
      <c r="T32" s="1">
        <f>($E32+('AUS Mortality Calculations'!$D32*'AUS Mortality Calculations'!T$1))*'AUS Population Projections'!O36</f>
        <v>55.057724999999998</v>
      </c>
      <c r="U32" s="1">
        <f>($E32+('AUS Mortality Calculations'!$D32*'AUS Mortality Calculations'!U$1))*'AUS Population Projections'!P36</f>
        <v>54.791161249999995</v>
      </c>
      <c r="V32" s="1">
        <f>($E32+('AUS Mortality Calculations'!$D32*'AUS Mortality Calculations'!V$1))*'AUS Population Projections'!Q36</f>
        <v>55.148099999999999</v>
      </c>
      <c r="W32" s="1">
        <f>($E32+('AUS Mortality Calculations'!$D32*'AUS Mortality Calculations'!W$1))*'AUS Population Projections'!R36</f>
        <v>54.475066249999998</v>
      </c>
      <c r="X32" s="1">
        <f>($E32+('AUS Mortality Calculations'!$D32*'AUS Mortality Calculations'!X$1))*'AUS Population Projections'!S36</f>
        <v>54.678259999999995</v>
      </c>
      <c r="Y32" s="1">
        <f>($E32+('AUS Mortality Calculations'!$D32*'AUS Mortality Calculations'!Y$1))*'AUS Population Projections'!T36</f>
        <v>54.487574999999993</v>
      </c>
      <c r="Z32" s="1">
        <f>($E32+('AUS Mortality Calculations'!$D32*'AUS Mortality Calculations'!Z$1))*'AUS Population Projections'!U36</f>
        <v>54.133195000000008</v>
      </c>
      <c r="AA32" s="1">
        <f>($E32+('AUS Mortality Calculations'!$D32*'AUS Mortality Calculations'!AA$1))*'AUS Population Projections'!V36</f>
        <v>53.637225000000008</v>
      </c>
      <c r="AB32" s="6">
        <f>($E32+('AUS Mortality Calculations'!$D32*'AUS Mortality Calculations'!AB$1))*'AUS Population Projections'!W36</f>
        <v>54.096465000000002</v>
      </c>
    </row>
    <row r="33" spans="1:28" x14ac:dyDescent="0.3">
      <c r="A33" s="13" t="s">
        <v>1</v>
      </c>
      <c r="B33" s="47" t="s">
        <v>123</v>
      </c>
      <c r="C33">
        <f>'AUS Population Projections'!D244-'AUS Population Projections'!C244</f>
        <v>-2.999999999999997E-5</v>
      </c>
      <c r="D33">
        <f t="shared" ref="D33:D96" si="1">C33/24</f>
        <v>-1.2499999999999988E-6</v>
      </c>
      <c r="E33" s="4">
        <f>'AUS Population Projections'!$C244+('AUS Mortality Calculations'!$D33*'AUS Mortality Calculations'!E$1)</f>
        <v>2.7999999999999998E-4</v>
      </c>
      <c r="F33" s="4"/>
      <c r="G33" s="4"/>
      <c r="H33" s="4"/>
      <c r="I33" s="1">
        <f>($E33+('AUS Mortality Calculations'!$D33*'AUS Mortality Calculations'!I$1))*'AUS Population Projections'!D37</f>
        <v>50.380438749999996</v>
      </c>
      <c r="J33" s="1">
        <f>($E33+('AUS Mortality Calculations'!$D33*'AUS Mortality Calculations'!J$1))*'AUS Population Projections'!E37</f>
        <v>49.620884999999994</v>
      </c>
      <c r="K33" s="1">
        <f>($E33+('AUS Mortality Calculations'!$D33*'AUS Mortality Calculations'!K$1))*'AUS Population Projections'!F37</f>
        <v>48.788512499999996</v>
      </c>
      <c r="L33" s="1">
        <f>($E33+('AUS Mortality Calculations'!$D33*'AUS Mortality Calculations'!L$1))*'AUS Population Projections'!G37</f>
        <v>49.080624999999991</v>
      </c>
      <c r="M33" s="1">
        <f>($E33+('AUS Mortality Calculations'!$D33*'AUS Mortality Calculations'!M$1))*'AUS Population Projections'!H37</f>
        <v>50.357681249999992</v>
      </c>
      <c r="N33" s="1">
        <f>($E33+('AUS Mortality Calculations'!$D33*'AUS Mortality Calculations'!N$1))*'AUS Population Projections'!I37</f>
        <v>50.173244999999994</v>
      </c>
      <c r="O33" s="1">
        <f>($E33+('AUS Mortality Calculations'!$D33*'AUS Mortality Calculations'!O$1))*'AUS Population Projections'!J37</f>
        <v>49.331966250000001</v>
      </c>
      <c r="P33" s="1">
        <f>($E33+('AUS Mortality Calculations'!$D33*'AUS Mortality Calculations'!P$1))*'AUS Population Projections'!K37</f>
        <v>50.043419999999998</v>
      </c>
      <c r="Q33" s="1">
        <f>($E33+('AUS Mortality Calculations'!$D33*'AUS Mortality Calculations'!Q$1))*'AUS Population Projections'!L37</f>
        <v>51.308406249999997</v>
      </c>
      <c r="R33" s="1">
        <f>($E33+('AUS Mortality Calculations'!$D33*'AUS Mortality Calculations'!R$1))*'AUS Population Projections'!M37</f>
        <v>52.349215000000001</v>
      </c>
      <c r="S33" s="1">
        <f>($E33+('AUS Mortality Calculations'!$D33*'AUS Mortality Calculations'!S$1))*'AUS Population Projections'!N37</f>
        <v>53.764927499999999</v>
      </c>
      <c r="T33" s="1">
        <f>($E33+('AUS Mortality Calculations'!$D33*'AUS Mortality Calculations'!T$1))*'AUS Population Projections'!O37</f>
        <v>55.076540000000001</v>
      </c>
      <c r="U33" s="1">
        <f>($E33+('AUS Mortality Calculations'!$D33*'AUS Mortality Calculations'!U$1))*'AUS Population Projections'!P37</f>
        <v>55.487461249999996</v>
      </c>
      <c r="V33" s="1">
        <f>($E33+('AUS Mortality Calculations'!$D33*'AUS Mortality Calculations'!V$1))*'AUS Population Projections'!Q37</f>
        <v>55.217662499999996</v>
      </c>
      <c r="W33" s="1">
        <f>($E33+('AUS Mortality Calculations'!$D33*'AUS Mortality Calculations'!W$1))*'AUS Population Projections'!R37</f>
        <v>55.568397499999996</v>
      </c>
      <c r="X33" s="1">
        <f>($E33+('AUS Mortality Calculations'!$D33*'AUS Mortality Calculations'!X$1))*'AUS Population Projections'!S37</f>
        <v>54.894059999999996</v>
      </c>
      <c r="Y33" s="1">
        <f>($E33+('AUS Mortality Calculations'!$D33*'AUS Mortality Calculations'!Y$1))*'AUS Population Projections'!T37</f>
        <v>55.091756249999996</v>
      </c>
      <c r="Z33" s="1">
        <f>($E33+('AUS Mortality Calculations'!$D33*'AUS Mortality Calculations'!Z$1))*'AUS Population Projections'!U37</f>
        <v>54.897455000000008</v>
      </c>
      <c r="AA33" s="1">
        <f>($E33+('AUS Mortality Calculations'!$D33*'AUS Mortality Calculations'!AA$1))*'AUS Population Projections'!V37</f>
        <v>54.540250000000007</v>
      </c>
      <c r="AB33" s="6">
        <f>($E33+('AUS Mortality Calculations'!$D33*'AUS Mortality Calculations'!AB$1))*'AUS Population Projections'!W37</f>
        <v>54.042150000000007</v>
      </c>
    </row>
    <row r="34" spans="1:28" x14ac:dyDescent="0.3">
      <c r="A34" s="13" t="s">
        <v>1</v>
      </c>
      <c r="B34" s="47" t="s">
        <v>124</v>
      </c>
      <c r="C34">
        <f>'AUS Population Projections'!D245-'AUS Population Projections'!C245</f>
        <v>-2.999999999999997E-5</v>
      </c>
      <c r="D34">
        <f t="shared" si="1"/>
        <v>-1.2499999999999988E-6</v>
      </c>
      <c r="E34" s="4">
        <f>'AUS Population Projections'!$C245+('AUS Mortality Calculations'!$D34*'AUS Mortality Calculations'!E$1)</f>
        <v>2.7999999999999998E-4</v>
      </c>
      <c r="F34" s="4"/>
      <c r="G34" s="4"/>
      <c r="H34" s="4"/>
      <c r="I34" s="1">
        <f>($E34+('AUS Mortality Calculations'!$D34*'AUS Mortality Calculations'!I$1))*'AUS Population Projections'!D38</f>
        <v>52.217401249999995</v>
      </c>
      <c r="J34" s="1">
        <f>($E34+('AUS Mortality Calculations'!$D34*'AUS Mortality Calculations'!J$1))*'AUS Population Projections'!E38</f>
        <v>51.227609999999991</v>
      </c>
      <c r="K34" s="1">
        <f>($E34+('AUS Mortality Calculations'!$D34*'AUS Mortality Calculations'!K$1))*'AUS Population Projections'!F38</f>
        <v>50.428332499999996</v>
      </c>
      <c r="L34" s="1">
        <f>($E34+('AUS Mortality Calculations'!$D34*'AUS Mortality Calculations'!L$1))*'AUS Population Projections'!G38</f>
        <v>49.556924999999993</v>
      </c>
      <c r="M34" s="1">
        <f>($E34+('AUS Mortality Calculations'!$D34*'AUS Mortality Calculations'!M$1))*'AUS Population Projections'!H38</f>
        <v>49.805253749999991</v>
      </c>
      <c r="N34" s="1">
        <f>($E34+('AUS Mortality Calculations'!$D34*'AUS Mortality Calculations'!N$1))*'AUS Population Projections'!I38</f>
        <v>51.033527499999991</v>
      </c>
      <c r="O34" s="1">
        <f>($E34+('AUS Mortality Calculations'!$D34*'AUS Mortality Calculations'!O$1))*'AUS Population Projections'!J38</f>
        <v>50.807566250000001</v>
      </c>
      <c r="P34" s="1">
        <f>($E34+('AUS Mortality Calculations'!$D34*'AUS Mortality Calculations'!P$1))*'AUS Population Projections'!K38</f>
        <v>49.924889999999998</v>
      </c>
      <c r="Q34" s="1">
        <f>($E34+('AUS Mortality Calculations'!$D34*'AUS Mortality Calculations'!Q$1))*'AUS Population Projections'!L38</f>
        <v>50.591112500000001</v>
      </c>
      <c r="R34" s="1">
        <f>($E34+('AUS Mortality Calculations'!$D34*'AUS Mortality Calculations'!R$1))*'AUS Population Projections'!M38</f>
        <v>51.805387500000002</v>
      </c>
      <c r="S34" s="1">
        <f>($E34+('AUS Mortality Calculations'!$D34*'AUS Mortality Calculations'!S$1))*'AUS Population Projections'!N38</f>
        <v>52.836513750000002</v>
      </c>
      <c r="T34" s="1">
        <f>($E34+('AUS Mortality Calculations'!$D34*'AUS Mortality Calculations'!T$1))*'AUS Population Projections'!O38</f>
        <v>54.240465</v>
      </c>
      <c r="U34" s="1">
        <f>($E34+('AUS Mortality Calculations'!$D34*'AUS Mortality Calculations'!U$1))*'AUS Population Projections'!P38</f>
        <v>55.541002499999998</v>
      </c>
      <c r="V34" s="1">
        <f>($E34+('AUS Mortality Calculations'!$D34*'AUS Mortality Calculations'!V$1))*'AUS Population Projections'!Q38</f>
        <v>55.945049999999995</v>
      </c>
      <c r="W34" s="1">
        <f>($E34+('AUS Mortality Calculations'!$D34*'AUS Mortality Calculations'!W$1))*'AUS Population Projections'!R38</f>
        <v>55.671852499999993</v>
      </c>
      <c r="X34" s="1">
        <f>($E34+('AUS Mortality Calculations'!$D34*'AUS Mortality Calculations'!X$1))*'AUS Population Projections'!S38</f>
        <v>56.015959999999993</v>
      </c>
      <c r="Y34" s="1">
        <f>($E34+('AUS Mortality Calculations'!$D34*'AUS Mortality Calculations'!Y$1))*'AUS Population Projections'!T38</f>
        <v>55.340414999999993</v>
      </c>
      <c r="Z34" s="1">
        <f>($E34+('AUS Mortality Calculations'!$D34*'AUS Mortality Calculations'!Z$1))*'AUS Population Projections'!U38</f>
        <v>55.532707500000008</v>
      </c>
      <c r="AA34" s="1">
        <f>($E34+('AUS Mortality Calculations'!$D34*'AUS Mortality Calculations'!AA$1))*'AUS Population Projections'!V38</f>
        <v>55.334881250000002</v>
      </c>
      <c r="AB34" s="6">
        <f>($E34+('AUS Mortality Calculations'!$D34*'AUS Mortality Calculations'!AB$1))*'AUS Population Projections'!W38</f>
        <v>54.974685000000001</v>
      </c>
    </row>
    <row r="35" spans="1:28" x14ac:dyDescent="0.3">
      <c r="A35" s="13" t="s">
        <v>1</v>
      </c>
      <c r="B35" s="47" t="s">
        <v>125</v>
      </c>
      <c r="C35">
        <f>'AUS Population Projections'!D246-'AUS Population Projections'!C246</f>
        <v>-2.999999999999997E-5</v>
      </c>
      <c r="D35">
        <f t="shared" si="1"/>
        <v>-1.2499999999999988E-6</v>
      </c>
      <c r="E35" s="4">
        <f>'AUS Population Projections'!$C246+('AUS Mortality Calculations'!$D35*'AUS Mortality Calculations'!E$1)</f>
        <v>2.7999999999999998E-4</v>
      </c>
      <c r="F35" s="4"/>
      <c r="G35" s="4"/>
      <c r="H35" s="4"/>
      <c r="I35" s="1">
        <f>($E35+('AUS Mortality Calculations'!$D35*'AUS Mortality Calculations'!I$1))*'AUS Population Projections'!D39</f>
        <v>52.918457499999995</v>
      </c>
      <c r="J35" s="1">
        <f>($E35+('AUS Mortality Calculations'!$D35*'AUS Mortality Calculations'!J$1))*'AUS Population Projections'!E39</f>
        <v>53.071874999999991</v>
      </c>
      <c r="K35" s="1">
        <f>($E35+('AUS Mortality Calculations'!$D35*'AUS Mortality Calculations'!K$1))*'AUS Population Projections'!F39</f>
        <v>52.042461249999995</v>
      </c>
      <c r="L35" s="1">
        <f>($E35+('AUS Mortality Calculations'!$D35*'AUS Mortality Calculations'!L$1))*'AUS Population Projections'!G39</f>
        <v>51.203074999999991</v>
      </c>
      <c r="M35" s="1">
        <f>($E35+('AUS Mortality Calculations'!$D35*'AUS Mortality Calculations'!M$1))*'AUS Population Projections'!H39</f>
        <v>50.29225499999999</v>
      </c>
      <c r="N35" s="1">
        <f>($E35+('AUS Mortality Calculations'!$D35*'AUS Mortality Calculations'!N$1))*'AUS Population Projections'!I39</f>
        <v>50.495884999999994</v>
      </c>
      <c r="O35" s="1">
        <f>($E35+('AUS Mortality Calculations'!$D35*'AUS Mortality Calculations'!O$1))*'AUS Population Projections'!J39</f>
        <v>51.675294999999998</v>
      </c>
      <c r="P35" s="1">
        <f>($E35+('AUS Mortality Calculations'!$D35*'AUS Mortality Calculations'!P$1))*'AUS Population Projections'!K39</f>
        <v>51.404490000000003</v>
      </c>
      <c r="Q35" s="1">
        <f>($E35+('AUS Mortality Calculations'!$D35*'AUS Mortality Calculations'!Q$1))*'AUS Population Projections'!L39</f>
        <v>50.483881250000003</v>
      </c>
      <c r="R35" s="1">
        <f>($E35+('AUS Mortality Calculations'!$D35*'AUS Mortality Calculations'!R$1))*'AUS Population Projections'!M39</f>
        <v>51.101594999999996</v>
      </c>
      <c r="S35" s="1">
        <f>($E35+('AUS Mortality Calculations'!$D35*'AUS Mortality Calculations'!S$1))*'AUS Population Projections'!N39</f>
        <v>52.30507875</v>
      </c>
      <c r="T35" s="1">
        <f>($E35+('AUS Mortality Calculations'!$D35*'AUS Mortality Calculations'!T$1))*'AUS Population Projections'!O39</f>
        <v>53.326479999999997</v>
      </c>
      <c r="U35" s="1">
        <f>($E35+('AUS Mortality Calculations'!$D35*'AUS Mortality Calculations'!U$1))*'AUS Population Projections'!P39</f>
        <v>54.719684999999998</v>
      </c>
      <c r="V35" s="1">
        <f>($E35+('AUS Mortality Calculations'!$D35*'AUS Mortality Calculations'!V$1))*'AUS Population Projections'!Q39</f>
        <v>56.009099999999997</v>
      </c>
      <c r="W35" s="1">
        <f>($E35+('AUS Mortality Calculations'!$D35*'AUS Mortality Calculations'!W$1))*'AUS Population Projections'!R39</f>
        <v>56.406226249999996</v>
      </c>
      <c r="X35" s="1">
        <f>($E35+('AUS Mortality Calculations'!$D35*'AUS Mortality Calculations'!X$1))*'AUS Population Projections'!S39</f>
        <v>56.129579999999997</v>
      </c>
      <c r="Y35" s="1">
        <f>($E35+('AUS Mortality Calculations'!$D35*'AUS Mortality Calculations'!Y$1))*'AUS Population Projections'!T39</f>
        <v>56.467271249999996</v>
      </c>
      <c r="Z35" s="1">
        <f>($E35+('AUS Mortality Calculations'!$D35*'AUS Mortality Calculations'!Z$1))*'AUS Population Projections'!U39</f>
        <v>55.790207500000008</v>
      </c>
      <c r="AA35" s="1">
        <f>($E35+('AUS Mortality Calculations'!$D35*'AUS Mortality Calculations'!AA$1))*'AUS Population Projections'!V39</f>
        <v>55.976787500000007</v>
      </c>
      <c r="AB35" s="6">
        <f>($E35+('AUS Mortality Calculations'!$D35*'AUS Mortality Calculations'!AB$1))*'AUS Population Projections'!W39</f>
        <v>55.775130000000004</v>
      </c>
    </row>
    <row r="36" spans="1:28" x14ac:dyDescent="0.3">
      <c r="A36" s="13" t="s">
        <v>1</v>
      </c>
      <c r="B36" s="47" t="s">
        <v>126</v>
      </c>
      <c r="C36">
        <f>'AUS Population Projections'!D247-'AUS Population Projections'!C247</f>
        <v>-2.999999999999997E-5</v>
      </c>
      <c r="D36">
        <f t="shared" si="1"/>
        <v>-1.2499999999999988E-6</v>
      </c>
      <c r="E36" s="4">
        <f>'AUS Population Projections'!$C247+('AUS Mortality Calculations'!$D36*'AUS Mortality Calculations'!E$1)</f>
        <v>2.7999999999999998E-4</v>
      </c>
      <c r="F36" s="4"/>
      <c r="G36" s="4"/>
      <c r="H36" s="4"/>
      <c r="I36" s="1">
        <f>($E36+('AUS Mortality Calculations'!$D36*'AUS Mortality Calculations'!I$1))*'AUS Population Projections'!D40</f>
        <v>53.731571249999995</v>
      </c>
      <c r="J36" s="1">
        <f>($E36+('AUS Mortality Calculations'!$D36*'AUS Mortality Calculations'!J$1))*'AUS Population Projections'!E40</f>
        <v>53.707349999999991</v>
      </c>
      <c r="K36" s="1">
        <f>($E36+('AUS Mortality Calculations'!$D36*'AUS Mortality Calculations'!K$1))*'AUS Population Projections'!F40</f>
        <v>53.817919999999994</v>
      </c>
      <c r="L36" s="1">
        <f>($E36+('AUS Mortality Calculations'!$D36*'AUS Mortality Calculations'!L$1))*'AUS Population Projections'!G40</f>
        <v>52.752424999999995</v>
      </c>
      <c r="M36" s="1">
        <f>($E36+('AUS Mortality Calculations'!$D36*'AUS Mortality Calculations'!M$1))*'AUS Population Projections'!H40</f>
        <v>51.87589874999999</v>
      </c>
      <c r="N36" s="1">
        <f>($E36+('AUS Mortality Calculations'!$D36*'AUS Mortality Calculations'!N$1))*'AUS Population Projections'!I40</f>
        <v>50.928342499999992</v>
      </c>
      <c r="O36" s="1">
        <f>($E36+('AUS Mortality Calculations'!$D36*'AUS Mortality Calculations'!O$1))*'AUS Population Projections'!J40</f>
        <v>51.090479999999999</v>
      </c>
      <c r="P36" s="1">
        <f>($E36+('AUS Mortality Calculations'!$D36*'AUS Mortality Calculations'!P$1))*'AUS Population Projections'!K40</f>
        <v>52.220700000000001</v>
      </c>
      <c r="Q36" s="1">
        <f>($E36+('AUS Mortality Calculations'!$D36*'AUS Mortality Calculations'!Q$1))*'AUS Population Projections'!L40</f>
        <v>51.911212499999998</v>
      </c>
      <c r="R36" s="1">
        <f>($E36+('AUS Mortality Calculations'!$D36*'AUS Mortality Calculations'!R$1))*'AUS Population Projections'!M40</f>
        <v>50.952329999999996</v>
      </c>
      <c r="S36" s="1">
        <f>($E36+('AUS Mortality Calculations'!$D36*'AUS Mortality Calculations'!S$1))*'AUS Population Projections'!N40</f>
        <v>51.563040000000001</v>
      </c>
      <c r="T36" s="1">
        <f>($E36+('AUS Mortality Calculations'!$D36*'AUS Mortality Calculations'!T$1))*'AUS Population Projections'!O40</f>
        <v>52.7562</v>
      </c>
      <c r="U36" s="1">
        <f>($E36+('AUS Mortality Calculations'!$D36*'AUS Mortality Calculations'!U$1))*'AUS Population Projections'!P40</f>
        <v>53.768074999999996</v>
      </c>
      <c r="V36" s="1">
        <f>($E36+('AUS Mortality Calculations'!$D36*'AUS Mortality Calculations'!V$1))*'AUS Population Projections'!Q40</f>
        <v>55.149674999999995</v>
      </c>
      <c r="W36" s="1">
        <f>($E36+('AUS Mortality Calculations'!$D36*'AUS Mortality Calculations'!W$1))*'AUS Population Projections'!R40</f>
        <v>56.428171249999998</v>
      </c>
      <c r="X36" s="1">
        <f>($E36+('AUS Mortality Calculations'!$D36*'AUS Mortality Calculations'!X$1))*'AUS Population Projections'!S40</f>
        <v>56.818579999999997</v>
      </c>
      <c r="Y36" s="1">
        <f>($E36+('AUS Mortality Calculations'!$D36*'AUS Mortality Calculations'!Y$1))*'AUS Population Projections'!T40</f>
        <v>56.538686249999998</v>
      </c>
      <c r="Z36" s="1">
        <f>($E36+('AUS Mortality Calculations'!$D36*'AUS Mortality Calculations'!Z$1))*'AUS Population Projections'!U40</f>
        <v>56.870162500000006</v>
      </c>
      <c r="AA36" s="1">
        <f>($E36+('AUS Mortality Calculations'!$D36*'AUS Mortality Calculations'!AA$1))*'AUS Population Projections'!V40</f>
        <v>56.191781250000005</v>
      </c>
      <c r="AB36" s="6">
        <f>($E36+('AUS Mortality Calculations'!$D36*'AUS Mortality Calculations'!AB$1))*'AUS Population Projections'!W40</f>
        <v>56.372850000000007</v>
      </c>
    </row>
    <row r="37" spans="1:28" x14ac:dyDescent="0.3">
      <c r="A37" s="13" t="s">
        <v>1</v>
      </c>
      <c r="B37" s="47" t="s">
        <v>127</v>
      </c>
      <c r="C37">
        <f>'AUS Population Projections'!D248-'AUS Population Projections'!C248</f>
        <v>-3.0000000000000024E-5</v>
      </c>
      <c r="D37">
        <f t="shared" si="1"/>
        <v>-1.2500000000000009E-6</v>
      </c>
      <c r="E37" s="4">
        <f>'AUS Population Projections'!$C248+('AUS Mortality Calculations'!$D37*'AUS Mortality Calculations'!E$1)</f>
        <v>2.9E-4</v>
      </c>
      <c r="F37" s="4"/>
      <c r="G37" s="4"/>
      <c r="H37" s="4"/>
      <c r="I37" s="1">
        <f>($E37+('AUS Mortality Calculations'!$D37*'AUS Mortality Calculations'!I$1))*'AUS Population Projections'!D41</f>
        <v>56.345808749999996</v>
      </c>
      <c r="J37" s="1">
        <f>($E37+('AUS Mortality Calculations'!$D37*'AUS Mortality Calculations'!J$1))*'AUS Population Projections'!E41</f>
        <v>56.35</v>
      </c>
      <c r="K37" s="1">
        <f>($E37+('AUS Mortality Calculations'!$D37*'AUS Mortality Calculations'!K$1))*'AUS Population Projections'!F41</f>
        <v>56.2956425</v>
      </c>
      <c r="L37" s="1">
        <f>($E37+('AUS Mortality Calculations'!$D37*'AUS Mortality Calculations'!L$1))*'AUS Population Projections'!G41</f>
        <v>56.380980000000001</v>
      </c>
      <c r="M37" s="1">
        <f>($E37+('AUS Mortality Calculations'!$D37*'AUS Mortality Calculations'!M$1))*'AUS Population Projections'!H41</f>
        <v>55.253218749999995</v>
      </c>
      <c r="N37" s="1">
        <f>($E37+('AUS Mortality Calculations'!$D37*'AUS Mortality Calculations'!N$1))*'AUS Population Projections'!I41</f>
        <v>54.3205125</v>
      </c>
      <c r="O37" s="1">
        <f>($E37+('AUS Mortality Calculations'!$D37*'AUS Mortality Calculations'!O$1))*'AUS Population Projections'!J41</f>
        <v>53.314593749999993</v>
      </c>
      <c r="P37" s="1">
        <f>($E37+('AUS Mortality Calculations'!$D37*'AUS Mortality Calculations'!P$1))*'AUS Population Projections'!K41</f>
        <v>53.450879999999998</v>
      </c>
      <c r="Q37" s="1">
        <f>($E37+('AUS Mortality Calculations'!$D37*'AUS Mortality Calculations'!Q$1))*'AUS Population Projections'!L41</f>
        <v>54.589563749999996</v>
      </c>
      <c r="R37" s="1">
        <f>($E37+('AUS Mortality Calculations'!$D37*'AUS Mortality Calculations'!R$1))*'AUS Population Projections'!M41</f>
        <v>54.240149999999993</v>
      </c>
      <c r="S37" s="1">
        <f>($E37+('AUS Mortality Calculations'!$D37*'AUS Mortality Calculations'!S$1))*'AUS Population Projections'!N41</f>
        <v>53.255198749999991</v>
      </c>
      <c r="T37" s="1">
        <f>($E37+('AUS Mortality Calculations'!$D37*'AUS Mortality Calculations'!T$1))*'AUS Population Projections'!O41</f>
        <v>53.890649999999994</v>
      </c>
      <c r="U37" s="1">
        <f>($E37+('AUS Mortality Calculations'!$D37*'AUS Mortality Calculations'!U$1))*'AUS Population Projections'!P41</f>
        <v>55.128048750000005</v>
      </c>
      <c r="V37" s="1">
        <f>($E37+('AUS Mortality Calculations'!$D37*'AUS Mortality Calculations'!V$1))*'AUS Population Projections'!Q41</f>
        <v>56.178600000000003</v>
      </c>
      <c r="W37" s="1">
        <f>($E37+('AUS Mortality Calculations'!$D37*'AUS Mortality Calculations'!W$1))*'AUS Population Projections'!R41</f>
        <v>57.611330000000002</v>
      </c>
      <c r="X37" s="1">
        <f>($E37+('AUS Mortality Calculations'!$D37*'AUS Mortality Calculations'!X$1))*'AUS Population Projections'!S41</f>
        <v>58.938299999999998</v>
      </c>
      <c r="Y37" s="1">
        <f>($E37+('AUS Mortality Calculations'!$D37*'AUS Mortality Calculations'!Y$1))*'AUS Population Projections'!T41</f>
        <v>59.347793750000001</v>
      </c>
      <c r="Z37" s="1">
        <f>($E37+('AUS Mortality Calculations'!$D37*'AUS Mortality Calculations'!Z$1))*'AUS Population Projections'!U41</f>
        <v>59.064802499999999</v>
      </c>
      <c r="AA37" s="1">
        <f>($E37+('AUS Mortality Calculations'!$D37*'AUS Mortality Calculations'!AA$1))*'AUS Population Projections'!V41</f>
        <v>59.413687500000002</v>
      </c>
      <c r="AB37" s="6">
        <f>($E37+('AUS Mortality Calculations'!$D37*'AUS Mortality Calculations'!AB$1))*'AUS Population Projections'!W41</f>
        <v>58.718964999999997</v>
      </c>
    </row>
    <row r="38" spans="1:28" x14ac:dyDescent="0.3">
      <c r="A38" s="13" t="s">
        <v>1</v>
      </c>
      <c r="B38" s="47" t="s">
        <v>128</v>
      </c>
      <c r="C38">
        <f>'AUS Population Projections'!D249-'AUS Population Projections'!C249</f>
        <v>-2.999999999999997E-5</v>
      </c>
      <c r="D38">
        <f t="shared" si="1"/>
        <v>-1.2499999999999988E-6</v>
      </c>
      <c r="E38" s="4">
        <f>'AUS Population Projections'!$C249+('AUS Mortality Calculations'!$D38*'AUS Mortality Calculations'!E$1)</f>
        <v>2.9999999999999997E-4</v>
      </c>
      <c r="F38" s="4"/>
      <c r="G38" s="4"/>
      <c r="H38" s="4"/>
      <c r="I38" s="1">
        <f>($E38+('AUS Mortality Calculations'!$D38*'AUS Mortality Calculations'!I$1))*'AUS Population Projections'!D42</f>
        <v>59.414204999999995</v>
      </c>
      <c r="J38" s="1">
        <f>($E38+('AUS Mortality Calculations'!$D38*'AUS Mortality Calculations'!J$1))*'AUS Population Projections'!E42</f>
        <v>58.906189999999995</v>
      </c>
      <c r="K38" s="1">
        <f>($E38+('AUS Mortality Calculations'!$D38*'AUS Mortality Calculations'!K$1))*'AUS Population Projections'!F42</f>
        <v>58.884427499999994</v>
      </c>
      <c r="L38" s="1">
        <f>($E38+('AUS Mortality Calculations'!$D38*'AUS Mortality Calculations'!L$1))*'AUS Population Projections'!G42</f>
        <v>58.802939999999992</v>
      </c>
      <c r="M38" s="1">
        <f>($E38+('AUS Mortality Calculations'!$D38*'AUS Mortality Calculations'!M$1))*'AUS Population Projections'!H42</f>
        <v>58.864856249999988</v>
      </c>
      <c r="N38" s="1">
        <f>($E38+('AUS Mortality Calculations'!$D38*'AUS Mortality Calculations'!N$1))*'AUS Population Projections'!I42</f>
        <v>57.677197499999998</v>
      </c>
      <c r="O38" s="1">
        <f>($E38+('AUS Mortality Calculations'!$D38*'AUS Mortality Calculations'!O$1))*'AUS Population Projections'!J42</f>
        <v>56.690356250000001</v>
      </c>
      <c r="P38" s="1">
        <f>($E38+('AUS Mortality Calculations'!$D38*'AUS Mortality Calculations'!P$1))*'AUS Population Projections'!K42</f>
        <v>55.625480000000003</v>
      </c>
      <c r="Q38" s="1">
        <f>($E38+('AUS Mortality Calculations'!$D38*'AUS Mortality Calculations'!Q$1))*'AUS Population Projections'!L42</f>
        <v>55.741455000000002</v>
      </c>
      <c r="R38" s="1">
        <f>($E38+('AUS Mortality Calculations'!$D38*'AUS Mortality Calculations'!R$1))*'AUS Population Projections'!M42</f>
        <v>56.888199999999998</v>
      </c>
      <c r="S38" s="1">
        <f>($E38+('AUS Mortality Calculations'!$D38*'AUS Mortality Calculations'!S$1))*'AUS Population Projections'!N42</f>
        <v>56.533229999999996</v>
      </c>
      <c r="T38" s="1">
        <f>($E38+('AUS Mortality Calculations'!$D38*'AUS Mortality Calculations'!T$1))*'AUS Population Projections'!O42</f>
        <v>55.522275</v>
      </c>
      <c r="U38" s="1">
        <f>($E38+('AUS Mortality Calculations'!$D38*'AUS Mortality Calculations'!U$1))*'AUS Population Projections'!P42</f>
        <v>56.182783749999999</v>
      </c>
      <c r="V38" s="1">
        <f>($E38+('AUS Mortality Calculations'!$D38*'AUS Mortality Calculations'!V$1))*'AUS Population Projections'!Q42</f>
        <v>57.464737499999998</v>
      </c>
      <c r="W38" s="1">
        <f>($E38+('AUS Mortality Calculations'!$D38*'AUS Mortality Calculations'!W$1))*'AUS Population Projections'!R42</f>
        <v>58.553999999999995</v>
      </c>
      <c r="X38" s="1">
        <f>($E38+('AUS Mortality Calculations'!$D38*'AUS Mortality Calculations'!X$1))*'AUS Population Projections'!S42</f>
        <v>60.038159999999998</v>
      </c>
      <c r="Y38" s="1">
        <f>($E38+('AUS Mortality Calculations'!$D38*'AUS Mortality Calculations'!Y$1))*'AUS Population Projections'!T42</f>
        <v>61.413921249999994</v>
      </c>
      <c r="Z38" s="1">
        <f>($E38+('AUS Mortality Calculations'!$D38*'AUS Mortality Calculations'!Z$1))*'AUS Population Projections'!U42</f>
        <v>61.842817499999995</v>
      </c>
      <c r="AA38" s="1">
        <f>($E38+('AUS Mortality Calculations'!$D38*'AUS Mortality Calculations'!AA$1))*'AUS Population Projections'!V42</f>
        <v>61.557616250000002</v>
      </c>
      <c r="AB38" s="6">
        <f>($E38+('AUS Mortality Calculations'!$D38*'AUS Mortality Calculations'!AB$1))*'AUS Population Projections'!W42</f>
        <v>61.924225000000007</v>
      </c>
    </row>
    <row r="39" spans="1:28" x14ac:dyDescent="0.3">
      <c r="A39" s="13" t="s">
        <v>1</v>
      </c>
      <c r="B39" s="47" t="s">
        <v>129</v>
      </c>
      <c r="C39">
        <f>'AUS Population Projections'!D250-'AUS Population Projections'!C250</f>
        <v>-3.0000000000000024E-5</v>
      </c>
      <c r="D39">
        <f t="shared" si="1"/>
        <v>-1.2500000000000009E-6</v>
      </c>
      <c r="E39" s="4">
        <f>'AUS Population Projections'!$C250+('AUS Mortality Calculations'!$D39*'AUS Mortality Calculations'!E$1)</f>
        <v>3.3E-4</v>
      </c>
      <c r="F39" s="4"/>
      <c r="G39" s="4"/>
      <c r="H39" s="4"/>
      <c r="I39" s="1">
        <f>($E39+('AUS Mortality Calculations'!$D39*'AUS Mortality Calculations'!I$1))*'AUS Population Projections'!D43</f>
        <v>65.524477500000003</v>
      </c>
      <c r="J39" s="1">
        <f>($E39+('AUS Mortality Calculations'!$D39*'AUS Mortality Calculations'!J$1))*'AUS Population Projections'!E43</f>
        <v>66.066575</v>
      </c>
      <c r="K39" s="1">
        <f>($E39+('AUS Mortality Calculations'!$D39*'AUS Mortality Calculations'!K$1))*'AUS Population Projections'!F43</f>
        <v>65.496645000000001</v>
      </c>
      <c r="L39" s="1">
        <f>($E39+('AUS Mortality Calculations'!$D39*'AUS Mortality Calculations'!L$1))*'AUS Population Projections'!G43</f>
        <v>65.460525000000004</v>
      </c>
      <c r="M39" s="1">
        <f>($E39+('AUS Mortality Calculations'!$D39*'AUS Mortality Calculations'!M$1))*'AUS Population Projections'!H43</f>
        <v>65.359297499999997</v>
      </c>
      <c r="N39" s="1">
        <f>($E39+('AUS Mortality Calculations'!$D39*'AUS Mortality Calculations'!N$1))*'AUS Population Projections'!I43</f>
        <v>65.415899999999993</v>
      </c>
      <c r="O39" s="1">
        <f>($E39+('AUS Mortality Calculations'!$D39*'AUS Mortality Calculations'!O$1))*'AUS Population Projections'!J43</f>
        <v>64.100618749999995</v>
      </c>
      <c r="P39" s="1">
        <f>($E39+('AUS Mortality Calculations'!$D39*'AUS Mortality Calculations'!P$1))*'AUS Population Projections'!K43</f>
        <v>63.002559999999995</v>
      </c>
      <c r="Q39" s="1">
        <f>($E39+('AUS Mortality Calculations'!$D39*'AUS Mortality Calculations'!Q$1))*'AUS Population Projections'!L43</f>
        <v>61.821562499999992</v>
      </c>
      <c r="R39" s="1">
        <f>($E39+('AUS Mortality Calculations'!$D39*'AUS Mortality Calculations'!R$1))*'AUS Population Projections'!M43</f>
        <v>61.934724999999993</v>
      </c>
      <c r="S39" s="1">
        <f>($E39+('AUS Mortality Calculations'!$D39*'AUS Mortality Calculations'!S$1))*'AUS Population Projections'!N43</f>
        <v>63.217426249999995</v>
      </c>
      <c r="T39" s="1">
        <f>($E39+('AUS Mortality Calculations'!$D39*'AUS Mortality Calculations'!T$1))*'AUS Population Projections'!O43</f>
        <v>62.849114999999991</v>
      </c>
      <c r="U39" s="1">
        <f>($E39+('AUS Mortality Calculations'!$D39*'AUS Mortality Calculations'!U$1))*'AUS Population Projections'!P43</f>
        <v>61.758863750000003</v>
      </c>
      <c r="V39" s="1">
        <f>($E39+('AUS Mortality Calculations'!$D39*'AUS Mortality Calculations'!V$1))*'AUS Population Projections'!Q43</f>
        <v>62.508125</v>
      </c>
      <c r="W39" s="1">
        <f>($E39+('AUS Mortality Calculations'!$D39*'AUS Mortality Calculations'!W$1))*'AUS Population Projections'!R43</f>
        <v>63.942577499999999</v>
      </c>
      <c r="X39" s="1">
        <f>($E39+('AUS Mortality Calculations'!$D39*'AUS Mortality Calculations'!X$1))*'AUS Population Projections'!S43</f>
        <v>65.166340000000005</v>
      </c>
      <c r="Y39" s="1">
        <f>($E39+('AUS Mortality Calculations'!$D39*'AUS Mortality Calculations'!Y$1))*'AUS Population Projections'!T43</f>
        <v>66.826467499999993</v>
      </c>
      <c r="Z39" s="1">
        <f>($E39+('AUS Mortality Calculations'!$D39*'AUS Mortality Calculations'!Z$1))*'AUS Population Projections'!U43</f>
        <v>68.368627500000002</v>
      </c>
      <c r="AA39" s="1">
        <f>($E39+('AUS Mortality Calculations'!$D39*'AUS Mortality Calculations'!AA$1))*'AUS Population Projections'!V43</f>
        <v>68.867662499999994</v>
      </c>
      <c r="AB39" s="6">
        <f>($E39+('AUS Mortality Calculations'!$D39*'AUS Mortality Calculations'!AB$1))*'AUS Population Projections'!W43</f>
        <v>68.579250000000002</v>
      </c>
    </row>
    <row r="40" spans="1:28" x14ac:dyDescent="0.3">
      <c r="A40" s="13" t="s">
        <v>1</v>
      </c>
      <c r="B40" s="47" t="s">
        <v>130</v>
      </c>
      <c r="C40">
        <f>'AUS Population Projections'!D251-'AUS Population Projections'!C251</f>
        <v>-5.0000000000000023E-5</v>
      </c>
      <c r="D40">
        <f t="shared" si="1"/>
        <v>-2.0833333333333343E-6</v>
      </c>
      <c r="E40" s="4">
        <f>'AUS Population Projections'!$C251+('AUS Mortality Calculations'!$D40*'AUS Mortality Calculations'!E$1)</f>
        <v>4.2000000000000002E-4</v>
      </c>
      <c r="F40" s="4"/>
      <c r="G40" s="4"/>
      <c r="H40" s="4"/>
      <c r="I40" s="1">
        <f>($E40+('AUS Mortality Calculations'!$D40*'AUS Mortality Calculations'!I$1))*'AUS Population Projections'!D44</f>
        <v>82.289045416666667</v>
      </c>
      <c r="J40" s="1">
        <f>($E40+('AUS Mortality Calculations'!$D40*'AUS Mortality Calculations'!J$1))*'AUS Population Projections'!E44</f>
        <v>84.054055000000005</v>
      </c>
      <c r="K40" s="1">
        <f>($E40+('AUS Mortality Calculations'!$D40*'AUS Mortality Calculations'!K$1))*'AUS Population Projections'!F44</f>
        <v>84.591187500000004</v>
      </c>
      <c r="L40" s="1">
        <f>($E40+('AUS Mortality Calculations'!$D40*'AUS Mortality Calculations'!L$1))*'AUS Population Projections'!G44</f>
        <v>83.72270833333333</v>
      </c>
      <c r="M40" s="1">
        <f>($E40+('AUS Mortality Calculations'!$D40*'AUS Mortality Calculations'!M$1))*'AUS Population Projections'!H44</f>
        <v>83.528377083333339</v>
      </c>
      <c r="N40" s="1">
        <f>($E40+('AUS Mortality Calculations'!$D40*'AUS Mortality Calculations'!N$1))*'AUS Population Projections'!I44</f>
        <v>83.251435000000001</v>
      </c>
      <c r="O40" s="1">
        <f>($E40+('AUS Mortality Calculations'!$D40*'AUS Mortality Calculations'!O$1))*'AUS Population Projections'!J44</f>
        <v>83.174472499999993</v>
      </c>
      <c r="P40" s="1">
        <f>($E40+('AUS Mortality Calculations'!$D40*'AUS Mortality Calculations'!P$1))*'AUS Population Projections'!K44</f>
        <v>81.370080000000002</v>
      </c>
      <c r="Q40" s="1">
        <f>($E40+('AUS Mortality Calculations'!$D40*'AUS Mortality Calculations'!Q$1))*'AUS Population Projections'!L44</f>
        <v>79.845138750000004</v>
      </c>
      <c r="R40" s="1">
        <f>($E40+('AUS Mortality Calculations'!$D40*'AUS Mortality Calculations'!R$1))*'AUS Population Projections'!M44</f>
        <v>78.216309166666676</v>
      </c>
      <c r="S40" s="1">
        <f>($E40+('AUS Mortality Calculations'!$D40*'AUS Mortality Calculations'!S$1))*'AUS Population Projections'!N44</f>
        <v>78.252815416666664</v>
      </c>
      <c r="T40" s="1">
        <f>($E40+('AUS Mortality Calculations'!$D40*'AUS Mortality Calculations'!T$1))*'AUS Population Projections'!O44</f>
        <v>79.748130000000003</v>
      </c>
      <c r="U40" s="1">
        <f>($E40+('AUS Mortality Calculations'!$D40*'AUS Mortality Calculations'!U$1))*'AUS Population Projections'!P44</f>
        <v>79.180566666666664</v>
      </c>
      <c r="V40" s="1">
        <f>($E40+('AUS Mortality Calculations'!$D40*'AUS Mortality Calculations'!V$1))*'AUS Population Projections'!Q44</f>
        <v>77.713690833333331</v>
      </c>
      <c r="W40" s="1">
        <f>($E40+('AUS Mortality Calculations'!$D40*'AUS Mortality Calculations'!W$1))*'AUS Population Projections'!R44</f>
        <v>78.537218749999994</v>
      </c>
      <c r="X40" s="1">
        <f>($E40+('AUS Mortality Calculations'!$D40*'AUS Mortality Calculations'!X$1))*'AUS Population Projections'!S44</f>
        <v>80.208200000000005</v>
      </c>
      <c r="Y40" s="1">
        <f>($E40+('AUS Mortality Calculations'!$D40*'AUS Mortality Calculations'!Y$1))*'AUS Population Projections'!T44</f>
        <v>81.612429166666672</v>
      </c>
      <c r="Z40" s="1">
        <f>($E40+('AUS Mortality Calculations'!$D40*'AUS Mortality Calculations'!Z$1))*'AUS Population Projections'!U44</f>
        <v>83.551387500000004</v>
      </c>
      <c r="AA40" s="1">
        <f>($E40+('AUS Mortality Calculations'!$D40*'AUS Mortality Calculations'!AA$1))*'AUS Population Projections'!V44</f>
        <v>85.338490416666659</v>
      </c>
      <c r="AB40" s="6">
        <f>($E40+('AUS Mortality Calculations'!$D40*'AUS Mortality Calculations'!AB$1))*'AUS Population Projections'!W44</f>
        <v>85.830591666666663</v>
      </c>
    </row>
    <row r="41" spans="1:28" x14ac:dyDescent="0.3">
      <c r="A41" s="13" t="s">
        <v>1</v>
      </c>
      <c r="B41" s="47" t="s">
        <v>131</v>
      </c>
      <c r="C41">
        <f>'AUS Population Projections'!D252-'AUS Population Projections'!C252</f>
        <v>-5.0000000000000023E-5</v>
      </c>
      <c r="D41">
        <f t="shared" si="1"/>
        <v>-2.0833333333333343E-6</v>
      </c>
      <c r="E41" s="4">
        <f>'AUS Population Projections'!$C252+('AUS Mortality Calculations'!$D41*'AUS Mortality Calculations'!E$1)</f>
        <v>4.6000000000000001E-4</v>
      </c>
      <c r="F41" s="4"/>
      <c r="G41" s="4"/>
      <c r="H41" s="4"/>
      <c r="I41" s="1">
        <f>($E41+('AUS Mortality Calculations'!$D41*'AUS Mortality Calculations'!I$1))*'AUS Population Projections'!D45</f>
        <v>89.75670375</v>
      </c>
      <c r="J41" s="1">
        <f>($E41+('AUS Mortality Calculations'!$D41*'AUS Mortality Calculations'!J$1))*'AUS Population Projections'!E45</f>
        <v>90.926442500000007</v>
      </c>
      <c r="K41" s="1">
        <f>($E41+('AUS Mortality Calculations'!$D41*'AUS Mortality Calculations'!K$1))*'AUS Population Projections'!F45</f>
        <v>92.840879999999999</v>
      </c>
      <c r="L41" s="1">
        <f>($E41+('AUS Mortality Calculations'!$D41*'AUS Mortality Calculations'!L$1))*'AUS Population Projections'!G45</f>
        <v>93.41957166666667</v>
      </c>
      <c r="M41" s="1">
        <f>($E41+('AUS Mortality Calculations'!$D41*'AUS Mortality Calculations'!M$1))*'AUS Population Projections'!H45</f>
        <v>92.464005833333331</v>
      </c>
      <c r="N41" s="1">
        <f>($E41+('AUS Mortality Calculations'!$D41*'AUS Mortality Calculations'!N$1))*'AUS Population Projections'!I45</f>
        <v>92.244517500000001</v>
      </c>
      <c r="O41" s="1">
        <f>($E41+('AUS Mortality Calculations'!$D41*'AUS Mortality Calculations'!O$1))*'AUS Population Projections'!J45</f>
        <v>91.935336249999992</v>
      </c>
      <c r="P41" s="1">
        <f>($E41+('AUS Mortality Calculations'!$D41*'AUS Mortality Calculations'!P$1))*'AUS Population Projections'!K45</f>
        <v>91.841819999999998</v>
      </c>
      <c r="Q41" s="1">
        <f>($E41+('AUS Mortality Calculations'!$D41*'AUS Mortality Calculations'!Q$1))*'AUS Population Projections'!L45</f>
        <v>89.863651250000004</v>
      </c>
      <c r="R41" s="1">
        <f>($E41+('AUS Mortality Calculations'!$D41*'AUS Mortality Calculations'!R$1))*'AUS Population Projections'!M45</f>
        <v>88.18730166666667</v>
      </c>
      <c r="S41" s="1">
        <f>($E41+('AUS Mortality Calculations'!$D41*'AUS Mortality Calculations'!S$1))*'AUS Population Projections'!N45</f>
        <v>86.439785416666666</v>
      </c>
      <c r="T41" s="1">
        <f>($E41+('AUS Mortality Calculations'!$D41*'AUS Mortality Calculations'!T$1))*'AUS Population Projections'!O45</f>
        <v>86.514975000000007</v>
      </c>
      <c r="U41" s="1">
        <f>($E41+('AUS Mortality Calculations'!$D41*'AUS Mortality Calculations'!U$1))*'AUS Population Projections'!P45</f>
        <v>88.189454166666664</v>
      </c>
      <c r="V41" s="1">
        <f>($E41+('AUS Mortality Calculations'!$D41*'AUS Mortality Calculations'!V$1))*'AUS Population Projections'!Q45</f>
        <v>87.603065000000001</v>
      </c>
      <c r="W41" s="1">
        <f>($E41+('AUS Mortality Calculations'!$D41*'AUS Mortality Calculations'!W$1))*'AUS Population Projections'!R45</f>
        <v>86.031260000000003</v>
      </c>
      <c r="X41" s="1">
        <f>($E41+('AUS Mortality Calculations'!$D41*'AUS Mortality Calculations'!X$1))*'AUS Population Projections'!S45</f>
        <v>86.971306666666663</v>
      </c>
      <c r="Y41" s="1">
        <f>($E41+('AUS Mortality Calculations'!$D41*'AUS Mortality Calculations'!Y$1))*'AUS Population Projections'!T45</f>
        <v>88.842788749999997</v>
      </c>
      <c r="Z41" s="1">
        <f>($E41+('AUS Mortality Calculations'!$D41*'AUS Mortality Calculations'!Z$1))*'AUS Population Projections'!U45</f>
        <v>90.424295000000001</v>
      </c>
      <c r="AA41" s="1">
        <f>($E41+('AUS Mortality Calculations'!$D41*'AUS Mortality Calculations'!AA$1))*'AUS Population Projections'!V45</f>
        <v>92.594248333333326</v>
      </c>
      <c r="AB41" s="6">
        <f>($E41+('AUS Mortality Calculations'!$D41*'AUS Mortality Calculations'!AB$1))*'AUS Population Projections'!W45</f>
        <v>94.600226666666671</v>
      </c>
    </row>
    <row r="42" spans="1:28" x14ac:dyDescent="0.3">
      <c r="A42" s="13" t="s">
        <v>1</v>
      </c>
      <c r="B42" s="47" t="s">
        <v>132</v>
      </c>
      <c r="C42">
        <f>'AUS Population Projections'!D253-'AUS Population Projections'!C253</f>
        <v>-5.9999999999999941E-5</v>
      </c>
      <c r="D42">
        <f t="shared" si="1"/>
        <v>-2.4999999999999977E-6</v>
      </c>
      <c r="E42" s="4">
        <f>'AUS Population Projections'!$C253+('AUS Mortality Calculations'!$D42*'AUS Mortality Calculations'!E$1)</f>
        <v>5.5999999999999995E-4</v>
      </c>
      <c r="F42" s="4"/>
      <c r="G42" s="4"/>
      <c r="H42" s="4"/>
      <c r="I42" s="1">
        <f>($E42+('AUS Mortality Calculations'!$D42*'AUS Mortality Calculations'!I$1))*'AUS Population Projections'!D46</f>
        <v>108.60713249999999</v>
      </c>
      <c r="J42" s="1">
        <f>($E42+('AUS Mortality Calculations'!$D42*'AUS Mortality Calculations'!J$1))*'AUS Population Projections'!E46</f>
        <v>110.11255499999999</v>
      </c>
      <c r="K42" s="1">
        <f>($E42+('AUS Mortality Calculations'!$D42*'AUS Mortality Calculations'!K$1))*'AUS Population Projections'!F46</f>
        <v>111.48123999999999</v>
      </c>
      <c r="L42" s="1">
        <f>($E42+('AUS Mortality Calculations'!$D42*'AUS Mortality Calculations'!L$1))*'AUS Population Projections'!G46</f>
        <v>113.75319999999998</v>
      </c>
      <c r="M42" s="1">
        <f>($E42+('AUS Mortality Calculations'!$D42*'AUS Mortality Calculations'!M$1))*'AUS Population Projections'!H46</f>
        <v>114.40614749999999</v>
      </c>
      <c r="N42" s="1">
        <f>($E42+('AUS Mortality Calculations'!$D42*'AUS Mortality Calculations'!N$1))*'AUS Population Projections'!I46</f>
        <v>113.20194999999998</v>
      </c>
      <c r="O42" s="1">
        <f>($E42+('AUS Mortality Calculations'!$D42*'AUS Mortality Calculations'!O$1))*'AUS Population Projections'!J46</f>
        <v>112.888825</v>
      </c>
      <c r="P42" s="1">
        <f>($E42+('AUS Mortality Calculations'!$D42*'AUS Mortality Calculations'!P$1))*'AUS Population Projections'!K46</f>
        <v>112.4631</v>
      </c>
      <c r="Q42" s="1">
        <f>($E42+('AUS Mortality Calculations'!$D42*'AUS Mortality Calculations'!Q$1))*'AUS Population Projections'!L46</f>
        <v>112.30363749999999</v>
      </c>
      <c r="R42" s="1">
        <f>($E42+('AUS Mortality Calculations'!$D42*'AUS Mortality Calculations'!R$1))*'AUS Population Projections'!M46</f>
        <v>109.8569</v>
      </c>
      <c r="S42" s="1">
        <f>($E42+('AUS Mortality Calculations'!$D42*'AUS Mortality Calculations'!S$1))*'AUS Population Projections'!N46</f>
        <v>107.8264575</v>
      </c>
      <c r="T42" s="1">
        <f>($E42+('AUS Mortality Calculations'!$D42*'AUS Mortality Calculations'!T$1))*'AUS Population Projections'!O46</f>
        <v>105.70903</v>
      </c>
      <c r="U42" s="1">
        <f>($E42+('AUS Mortality Calculations'!$D42*'AUS Mortality Calculations'!U$1))*'AUS Population Projections'!P46</f>
        <v>105.80120249999999</v>
      </c>
      <c r="V42" s="1">
        <f>($E42+('AUS Mortality Calculations'!$D42*'AUS Mortality Calculations'!V$1))*'AUS Population Projections'!Q46</f>
        <v>107.83132499999999</v>
      </c>
      <c r="W42" s="1">
        <f>($E42+('AUS Mortality Calculations'!$D42*'AUS Mortality Calculations'!W$1))*'AUS Population Projections'!R46</f>
        <v>107.121905</v>
      </c>
      <c r="X42" s="1">
        <f>($E42+('AUS Mortality Calculations'!$D42*'AUS Mortality Calculations'!X$1))*'AUS Population Projections'!S46</f>
        <v>105.21731999999999</v>
      </c>
      <c r="Y42" s="1">
        <f>($E42+('AUS Mortality Calculations'!$D42*'AUS Mortality Calculations'!Y$1))*'AUS Population Projections'!T46</f>
        <v>106.35866999999999</v>
      </c>
      <c r="Z42" s="1">
        <f>($E42+('AUS Mortality Calculations'!$D42*'AUS Mortality Calculations'!Z$1))*'AUS Population Projections'!U46</f>
        <v>108.62895000000002</v>
      </c>
      <c r="AA42" s="1">
        <f>($E42+('AUS Mortality Calculations'!$D42*'AUS Mortality Calculations'!AA$1))*'AUS Population Projections'!V46</f>
        <v>110.54778750000001</v>
      </c>
      <c r="AB42" s="6">
        <f>($E42+('AUS Mortality Calculations'!$D42*'AUS Mortality Calculations'!AB$1))*'AUS Population Projections'!W46</f>
        <v>113.18022000000001</v>
      </c>
    </row>
    <row r="43" spans="1:28" x14ac:dyDescent="0.3">
      <c r="A43" s="13" t="s">
        <v>1</v>
      </c>
      <c r="B43" s="47" t="s">
        <v>133</v>
      </c>
      <c r="C43">
        <f>'AUS Population Projections'!D254-'AUS Population Projections'!C254</f>
        <v>-6.0000000000000049E-5</v>
      </c>
      <c r="D43">
        <f t="shared" si="1"/>
        <v>-2.5000000000000019E-6</v>
      </c>
      <c r="E43" s="4">
        <f>'AUS Population Projections'!$C254+('AUS Mortality Calculations'!$D43*'AUS Mortality Calculations'!E$1)</f>
        <v>5.8E-4</v>
      </c>
      <c r="F43" s="4"/>
      <c r="G43" s="4"/>
      <c r="H43" s="4"/>
      <c r="I43" s="1">
        <f>($E43+('AUS Mortality Calculations'!$D43*'AUS Mortality Calculations'!I$1))*'AUS Population Projections'!D47</f>
        <v>112.712985</v>
      </c>
      <c r="J43" s="1">
        <f>($E43+('AUS Mortality Calculations'!$D43*'AUS Mortality Calculations'!J$1))*'AUS Population Projections'!E47</f>
        <v>113.31524999999999</v>
      </c>
      <c r="K43" s="1">
        <f>($E43+('AUS Mortality Calculations'!$D43*'AUS Mortality Calculations'!K$1))*'AUS Population Projections'!F47</f>
        <v>114.8291875</v>
      </c>
      <c r="L43" s="1">
        <f>($E43+('AUS Mortality Calculations'!$D43*'AUS Mortality Calculations'!L$1))*'AUS Population Projections'!G47</f>
        <v>116.2059</v>
      </c>
      <c r="M43" s="1">
        <f>($E43+('AUS Mortality Calculations'!$D43*'AUS Mortality Calculations'!M$1))*'AUS Population Projections'!H47</f>
        <v>118.513295</v>
      </c>
      <c r="N43" s="1">
        <f>($E43+('AUS Mortality Calculations'!$D43*'AUS Mortality Calculations'!N$1))*'AUS Population Projections'!I47</f>
        <v>119.15115499999999</v>
      </c>
      <c r="O43" s="1">
        <f>($E43+('AUS Mortality Calculations'!$D43*'AUS Mortality Calculations'!O$1))*'AUS Population Projections'!J47</f>
        <v>117.87524999999999</v>
      </c>
      <c r="P43" s="1">
        <f>($E43+('AUS Mortality Calculations'!$D43*'AUS Mortality Calculations'!P$1))*'AUS Population Projections'!K47</f>
        <v>117.51375999999999</v>
      </c>
      <c r="Q43" s="1">
        <f>($E43+('AUS Mortality Calculations'!$D43*'AUS Mortality Calculations'!Q$1))*'AUS Population Projections'!L47</f>
        <v>117.04210749999999</v>
      </c>
      <c r="R43" s="1">
        <f>($E43+('AUS Mortality Calculations'!$D43*'AUS Mortality Calculations'!R$1))*'AUS Population Projections'!M47</f>
        <v>116.84026499999999</v>
      </c>
      <c r="S43" s="1">
        <f>($E43+('AUS Mortality Calculations'!$D43*'AUS Mortality Calculations'!S$1))*'AUS Population Projections'!N47</f>
        <v>114.32606249999999</v>
      </c>
      <c r="T43" s="1">
        <f>($E43+('AUS Mortality Calculations'!$D43*'AUS Mortality Calculations'!T$1))*'AUS Population Projections'!O47</f>
        <v>112.24289999999999</v>
      </c>
      <c r="U43" s="1">
        <f>($E43+('AUS Mortality Calculations'!$D43*'AUS Mortality Calculations'!U$1))*'AUS Population Projections'!P47</f>
        <v>110.06885250000001</v>
      </c>
      <c r="V43" s="1">
        <f>($E43+('AUS Mortality Calculations'!$D43*'AUS Mortality Calculations'!V$1))*'AUS Population Projections'!Q47</f>
        <v>110.177745</v>
      </c>
      <c r="W43" s="1">
        <f>($E43+('AUS Mortality Calculations'!$D43*'AUS Mortality Calculations'!W$1))*'AUS Population Projections'!R47</f>
        <v>112.28827750000001</v>
      </c>
      <c r="X43" s="1">
        <f>($E43+('AUS Mortality Calculations'!$D43*'AUS Mortality Calculations'!X$1))*'AUS Population Projections'!S47</f>
        <v>111.56832</v>
      </c>
      <c r="Y43" s="1">
        <f>($E43+('AUS Mortality Calculations'!$D43*'AUS Mortality Calculations'!Y$1))*'AUS Population Projections'!T47</f>
        <v>109.61345</v>
      </c>
      <c r="Z43" s="1">
        <f>($E43+('AUS Mortality Calculations'!$D43*'AUS Mortality Calculations'!Z$1))*'AUS Population Projections'!U47</f>
        <v>110.80545499999999</v>
      </c>
      <c r="AA43" s="1">
        <f>($E43+('AUS Mortality Calculations'!$D43*'AUS Mortality Calculations'!AA$1))*'AUS Population Projections'!V47</f>
        <v>113.1653025</v>
      </c>
      <c r="AB43" s="6">
        <f>($E43+('AUS Mortality Calculations'!$D43*'AUS Mortality Calculations'!AB$1))*'AUS Population Projections'!W47</f>
        <v>115.16264</v>
      </c>
    </row>
    <row r="44" spans="1:28" x14ac:dyDescent="0.3">
      <c r="A44" s="13" t="s">
        <v>1</v>
      </c>
      <c r="B44" s="47" t="s">
        <v>134</v>
      </c>
      <c r="C44">
        <f>'AUS Population Projections'!D255-'AUS Population Projections'!C255</f>
        <v>-6.9999999999999967E-5</v>
      </c>
      <c r="D44">
        <f t="shared" si="1"/>
        <v>-2.9166666666666653E-6</v>
      </c>
      <c r="E44" s="4">
        <f>'AUS Population Projections'!$C255+('AUS Mortality Calculations'!$D44*'AUS Mortality Calculations'!E$1)</f>
        <v>6.0999999999999997E-4</v>
      </c>
      <c r="F44" s="4"/>
      <c r="G44" s="4"/>
      <c r="H44" s="4"/>
      <c r="I44" s="1">
        <f>($E44+('AUS Mortality Calculations'!$D44*'AUS Mortality Calculations'!I$1))*'AUS Population Projections'!D48</f>
        <v>118.02732041666665</v>
      </c>
      <c r="J44" s="1">
        <f>($E44+('AUS Mortality Calculations'!$D44*'AUS Mortality Calculations'!J$1))*'AUS Population Projections'!E48</f>
        <v>119.1555625</v>
      </c>
      <c r="K44" s="1">
        <f>($E44+('AUS Mortality Calculations'!$D44*'AUS Mortality Calculations'!K$1))*'AUS Population Projections'!F48</f>
        <v>119.67520500000001</v>
      </c>
      <c r="L44" s="1">
        <f>($E44+('AUS Mortality Calculations'!$D44*'AUS Mortality Calculations'!L$1))*'AUS Population Projections'!G48</f>
        <v>121.14574666666667</v>
      </c>
      <c r="M44" s="1">
        <f>($E44+('AUS Mortality Calculations'!$D44*'AUS Mortality Calculations'!M$1))*'AUS Population Projections'!H48</f>
        <v>122.47244499999999</v>
      </c>
      <c r="N44" s="1">
        <f>($E44+('AUS Mortality Calculations'!$D44*'AUS Mortality Calculations'!N$1))*'AUS Population Projections'!I48</f>
        <v>124.76864999999998</v>
      </c>
      <c r="O44" s="1">
        <f>($E44+('AUS Mortality Calculations'!$D44*'AUS Mortality Calculations'!O$1))*'AUS Population Projections'!J48</f>
        <v>125.32006458333333</v>
      </c>
      <c r="P44" s="1">
        <f>($E44+('AUS Mortality Calculations'!$D44*'AUS Mortality Calculations'!P$1))*'AUS Population Projections'!K48</f>
        <v>123.87173333333332</v>
      </c>
      <c r="Q44" s="1">
        <f>($E44+('AUS Mortality Calculations'!$D44*'AUS Mortality Calculations'!Q$1))*'AUS Population Projections'!L48</f>
        <v>123.38081625</v>
      </c>
      <c r="R44" s="1">
        <f>($E44+('AUS Mortality Calculations'!$D44*'AUS Mortality Calculations'!R$1))*'AUS Population Projections'!M48</f>
        <v>122.773065</v>
      </c>
      <c r="S44" s="1">
        <f>($E44+('AUS Mortality Calculations'!$D44*'AUS Mortality Calculations'!S$1))*'AUS Population Projections'!N48</f>
        <v>122.49406083333334</v>
      </c>
      <c r="T44" s="1">
        <f>($E44+('AUS Mortality Calculations'!$D44*'AUS Mortality Calculations'!T$1))*'AUS Population Projections'!O48</f>
        <v>119.80815</v>
      </c>
      <c r="U44" s="1">
        <f>($E44+('AUS Mortality Calculations'!$D44*'AUS Mortality Calculations'!U$1))*'AUS Population Projections'!P48</f>
        <v>117.57285041666665</v>
      </c>
      <c r="V44" s="1">
        <f>($E44+('AUS Mortality Calculations'!$D44*'AUS Mortality Calculations'!V$1))*'AUS Population Projections'!Q48</f>
        <v>115.24429749999999</v>
      </c>
      <c r="W44" s="1">
        <f>($E44+('AUS Mortality Calculations'!$D44*'AUS Mortality Calculations'!W$1))*'AUS Population Projections'!R48</f>
        <v>115.28906625</v>
      </c>
      <c r="X44" s="1">
        <f>($E44+('AUS Mortality Calculations'!$D44*'AUS Mortality Calculations'!X$1))*'AUS Population Projections'!S48</f>
        <v>117.40993333333333</v>
      </c>
      <c r="Y44" s="1">
        <f>($E44+('AUS Mortality Calculations'!$D44*'AUS Mortality Calculations'!Y$1))*'AUS Population Projections'!T48</f>
        <v>116.59188541666666</v>
      </c>
      <c r="Z44" s="1">
        <f>($E44+('AUS Mortality Calculations'!$D44*'AUS Mortality Calculations'!Z$1))*'AUS Population Projections'!U48</f>
        <v>114.49433250000001</v>
      </c>
      <c r="AA44" s="1">
        <f>($E44+('AUS Mortality Calculations'!$D44*'AUS Mortality Calculations'!AA$1))*'AUS Population Projections'!V48</f>
        <v>115.65835416666667</v>
      </c>
      <c r="AB44" s="6">
        <f>($E44+('AUS Mortality Calculations'!$D44*'AUS Mortality Calculations'!AB$1))*'AUS Population Projections'!W48</f>
        <v>118.029635</v>
      </c>
    </row>
    <row r="45" spans="1:28" x14ac:dyDescent="0.3">
      <c r="A45" s="13" t="s">
        <v>1</v>
      </c>
      <c r="B45" s="47" t="s">
        <v>135</v>
      </c>
      <c r="C45">
        <f>'AUS Population Projections'!D256-'AUS Population Projections'!C256</f>
        <v>-7.0000000000000075E-5</v>
      </c>
      <c r="D45">
        <f t="shared" si="1"/>
        <v>-2.9166666666666699E-6</v>
      </c>
      <c r="E45" s="4">
        <f>'AUS Population Projections'!$C256+('AUS Mortality Calculations'!$D45*'AUS Mortality Calculations'!E$1)</f>
        <v>6.3000000000000003E-4</v>
      </c>
      <c r="F45" s="4"/>
      <c r="G45" s="4"/>
      <c r="H45" s="4"/>
      <c r="I45" s="1">
        <f>($E45+('AUS Mortality Calculations'!$D45*'AUS Mortality Calculations'!I$1))*'AUS Population Projections'!D49</f>
        <v>120.39435625</v>
      </c>
      <c r="J45" s="1">
        <f>($E45+('AUS Mortality Calculations'!$D45*'AUS Mortality Calculations'!J$1))*'AUS Population Projections'!E49</f>
        <v>122.50893666666666</v>
      </c>
      <c r="K45" s="1">
        <f>($E45+('AUS Mortality Calculations'!$D45*'AUS Mortality Calculations'!K$1))*'AUS Population Projections'!F49</f>
        <v>123.63806875000002</v>
      </c>
      <c r="L45" s="1">
        <f>($E45+('AUS Mortality Calculations'!$D45*'AUS Mortality Calculations'!L$1))*'AUS Population Projections'!G49</f>
        <v>124.14154666666667</v>
      </c>
      <c r="M45" s="1">
        <f>($E45+('AUS Mortality Calculations'!$D45*'AUS Mortality Calculations'!M$1))*'AUS Population Projections'!H49</f>
        <v>125.62131166666667</v>
      </c>
      <c r="N45" s="1">
        <f>($E45+('AUS Mortality Calculations'!$D45*'AUS Mortality Calculations'!N$1))*'AUS Population Projections'!I49</f>
        <v>126.9547125</v>
      </c>
      <c r="O45" s="1">
        <f>($E45+('AUS Mortality Calculations'!$D45*'AUS Mortality Calculations'!O$1))*'AUS Population Projections'!J49</f>
        <v>129.28591958333331</v>
      </c>
      <c r="P45" s="1">
        <f>($E45+('AUS Mortality Calculations'!$D45*'AUS Mortality Calculations'!P$1))*'AUS Population Projections'!K49</f>
        <v>129.82060000000001</v>
      </c>
      <c r="Q45" s="1">
        <f>($E45+('AUS Mortality Calculations'!$D45*'AUS Mortality Calculations'!Q$1))*'AUS Population Projections'!L49</f>
        <v>128.3053275</v>
      </c>
      <c r="R45" s="1">
        <f>($E45+('AUS Mortality Calculations'!$D45*'AUS Mortality Calculations'!R$1))*'AUS Population Projections'!M49</f>
        <v>127.76901083333333</v>
      </c>
      <c r="S45" s="1">
        <f>($E45+('AUS Mortality Calculations'!$D45*'AUS Mortality Calculations'!S$1))*'AUS Population Projections'!N49</f>
        <v>127.15774166666665</v>
      </c>
      <c r="T45" s="1">
        <f>($E45+('AUS Mortality Calculations'!$D45*'AUS Mortality Calculations'!T$1))*'AUS Population Projections'!O49</f>
        <v>126.88434500000001</v>
      </c>
      <c r="U45" s="1">
        <f>($E45+('AUS Mortality Calculations'!$D45*'AUS Mortality Calculations'!U$1))*'AUS Population Projections'!P49</f>
        <v>124.13441541666667</v>
      </c>
      <c r="V45" s="1">
        <f>($E45+('AUS Mortality Calculations'!$D45*'AUS Mortality Calculations'!V$1))*'AUS Population Projections'!Q49</f>
        <v>121.84909333333333</v>
      </c>
      <c r="W45" s="1">
        <f>($E45+('AUS Mortality Calculations'!$D45*'AUS Mortality Calculations'!W$1))*'AUS Population Projections'!R49</f>
        <v>119.46602499999999</v>
      </c>
      <c r="X45" s="1">
        <f>($E45+('AUS Mortality Calculations'!$D45*'AUS Mortality Calculations'!X$1))*'AUS Population Projections'!S49</f>
        <v>119.52558333333332</v>
      </c>
      <c r="Y45" s="1">
        <f>($E45+('AUS Mortality Calculations'!$D45*'AUS Mortality Calculations'!Y$1))*'AUS Population Projections'!T49</f>
        <v>121.72324208333332</v>
      </c>
      <c r="Z45" s="1">
        <f>($E45+('AUS Mortality Calculations'!$D45*'AUS Mortality Calculations'!Z$1))*'AUS Population Projections'!U49</f>
        <v>120.8955825</v>
      </c>
      <c r="AA45" s="1">
        <f>($E45+('AUS Mortality Calculations'!$D45*'AUS Mortality Calculations'!AA$1))*'AUS Population Projections'!V49</f>
        <v>118.74913749999999</v>
      </c>
      <c r="AB45" s="6">
        <f>($E45+('AUS Mortality Calculations'!$D45*'AUS Mortality Calculations'!AB$1))*'AUS Population Projections'!W49</f>
        <v>119.96253499999999</v>
      </c>
    </row>
    <row r="46" spans="1:28" x14ac:dyDescent="0.3">
      <c r="A46" s="13" t="s">
        <v>1</v>
      </c>
      <c r="B46" s="47" t="s">
        <v>136</v>
      </c>
      <c r="C46">
        <f>'AUS Population Projections'!D257-'AUS Population Projections'!C257</f>
        <v>-7.0000000000000075E-5</v>
      </c>
      <c r="D46">
        <f t="shared" si="1"/>
        <v>-2.9166666666666699E-6</v>
      </c>
      <c r="E46" s="4">
        <f>'AUS Population Projections'!$C257+('AUS Mortality Calculations'!$D46*'AUS Mortality Calculations'!E$1)</f>
        <v>7.2000000000000005E-4</v>
      </c>
      <c r="F46" s="4"/>
      <c r="G46" s="4"/>
      <c r="H46" s="4"/>
      <c r="I46" s="1">
        <f>($E46+('AUS Mortality Calculations'!$D46*'AUS Mortality Calculations'!I$1))*'AUS Population Projections'!D50</f>
        <v>136.91989166666667</v>
      </c>
      <c r="J46" s="1">
        <f>($E46+('AUS Mortality Calculations'!$D46*'AUS Mortality Calculations'!J$1))*'AUS Population Projections'!E50</f>
        <v>138.34908083333335</v>
      </c>
      <c r="K46" s="1">
        <f>($E46+('AUS Mortality Calculations'!$D46*'AUS Mortality Calculations'!K$1))*'AUS Population Projections'!F50</f>
        <v>140.78411375000002</v>
      </c>
      <c r="L46" s="1">
        <f>($E46+('AUS Mortality Calculations'!$D46*'AUS Mortality Calculations'!L$1))*'AUS Population Projections'!G50</f>
        <v>142.100875</v>
      </c>
      <c r="M46" s="1">
        <f>($E46+('AUS Mortality Calculations'!$D46*'AUS Mortality Calculations'!M$1))*'AUS Population Projections'!H50</f>
        <v>142.70720249999999</v>
      </c>
      <c r="N46" s="1">
        <f>($E46+('AUS Mortality Calculations'!$D46*'AUS Mortality Calculations'!N$1))*'AUS Population Projections'!I50</f>
        <v>144.42908249999999</v>
      </c>
      <c r="O46" s="1">
        <f>($E46+('AUS Mortality Calculations'!$D46*'AUS Mortality Calculations'!O$1))*'AUS Population Projections'!J50</f>
        <v>145.98555208333332</v>
      </c>
      <c r="P46" s="1">
        <f>($E46+('AUS Mortality Calculations'!$D46*'AUS Mortality Calculations'!P$1))*'AUS Population Projections'!K50</f>
        <v>148.68120666666667</v>
      </c>
      <c r="Q46" s="1">
        <f>($E46+('AUS Mortality Calculations'!$D46*'AUS Mortality Calculations'!Q$1))*'AUS Population Projections'!L50</f>
        <v>149.331075</v>
      </c>
      <c r="R46" s="1">
        <f>($E46+('AUS Mortality Calculations'!$D46*'AUS Mortality Calculations'!R$1))*'AUS Population Projections'!M50</f>
        <v>147.63591916666667</v>
      </c>
      <c r="S46" s="1">
        <f>($E46+('AUS Mortality Calculations'!$D46*'AUS Mortality Calculations'!S$1))*'AUS Population Projections'!N50</f>
        <v>147.1082275</v>
      </c>
      <c r="T46" s="1">
        <f>($E46+('AUS Mortality Calculations'!$D46*'AUS Mortality Calculations'!T$1))*'AUS Population Projections'!O50</f>
        <v>146.49478500000001</v>
      </c>
      <c r="U46" s="1">
        <f>($E46+('AUS Mortality Calculations'!$D46*'AUS Mortality Calculations'!U$1))*'AUS Population Projections'!P50</f>
        <v>146.26799625000001</v>
      </c>
      <c r="V46" s="1">
        <f>($E46+('AUS Mortality Calculations'!$D46*'AUS Mortality Calculations'!V$1))*'AUS Population Projections'!Q50</f>
        <v>143.20500833333332</v>
      </c>
      <c r="W46" s="1">
        <f>($E46+('AUS Mortality Calculations'!$D46*'AUS Mortality Calculations'!W$1))*'AUS Population Projections'!R50</f>
        <v>140.6694675</v>
      </c>
      <c r="X46" s="1">
        <f>($E46+('AUS Mortality Calculations'!$D46*'AUS Mortality Calculations'!X$1))*'AUS Population Projections'!S50</f>
        <v>138.01986666666667</v>
      </c>
      <c r="Y46" s="1">
        <f>($E46+('AUS Mortality Calculations'!$D46*'AUS Mortality Calculations'!Y$1))*'AUS Population Projections'!T50</f>
        <v>138.17354541666666</v>
      </c>
      <c r="Z46" s="1">
        <f>($E46+('AUS Mortality Calculations'!$D46*'AUS Mortality Calculations'!Z$1))*'AUS Population Projections'!U50</f>
        <v>140.78442749999999</v>
      </c>
      <c r="AA46" s="1">
        <f>($E46+('AUS Mortality Calculations'!$D46*'AUS Mortality Calculations'!AA$1))*'AUS Population Projections'!V50</f>
        <v>139.92137500000001</v>
      </c>
      <c r="AB46" s="6">
        <f>($E46+('AUS Mortality Calculations'!$D46*'AUS Mortality Calculations'!AB$1))*'AUS Population Projections'!W50</f>
        <v>137.53932666666665</v>
      </c>
    </row>
    <row r="47" spans="1:28" x14ac:dyDescent="0.3">
      <c r="A47" s="13" t="s">
        <v>1</v>
      </c>
      <c r="B47" s="47" t="s">
        <v>137</v>
      </c>
      <c r="C47">
        <f>'AUS Population Projections'!D258-'AUS Population Projections'!C258</f>
        <v>-7.9999999999999993E-5</v>
      </c>
      <c r="D47">
        <f t="shared" si="1"/>
        <v>-3.3333333333333329E-6</v>
      </c>
      <c r="E47" s="4">
        <f>'AUS Population Projections'!$C258+('AUS Mortality Calculations'!$D47*'AUS Mortality Calculations'!E$1)</f>
        <v>7.6999999999999996E-4</v>
      </c>
      <c r="F47" s="4"/>
      <c r="G47" s="4"/>
      <c r="H47" s="4"/>
      <c r="I47" s="1">
        <f>($E47+('AUS Mortality Calculations'!$D47*'AUS Mortality Calculations'!I$1))*'AUS Population Projections'!D51</f>
        <v>141.64396666666664</v>
      </c>
      <c r="J47" s="1">
        <f>($E47+('AUS Mortality Calculations'!$D47*'AUS Mortality Calculations'!J$1))*'AUS Population Projections'!E51</f>
        <v>146.94166666666666</v>
      </c>
      <c r="K47" s="1">
        <f>($E47+('AUS Mortality Calculations'!$D47*'AUS Mortality Calculations'!K$1))*'AUS Population Projections'!F51</f>
        <v>148.3672</v>
      </c>
      <c r="L47" s="1">
        <f>($E47+('AUS Mortality Calculations'!$D47*'AUS Mortality Calculations'!L$1))*'AUS Population Projections'!G51</f>
        <v>150.86420000000001</v>
      </c>
      <c r="M47" s="1">
        <f>($E47+('AUS Mortality Calculations'!$D47*'AUS Mortality Calculations'!M$1))*'AUS Population Projections'!H51</f>
        <v>152.16806</v>
      </c>
      <c r="N47" s="1">
        <f>($E47+('AUS Mortality Calculations'!$D47*'AUS Mortality Calculations'!N$1))*'AUS Population Projections'!I51</f>
        <v>152.71575000000001</v>
      </c>
      <c r="O47" s="1">
        <f>($E47+('AUS Mortality Calculations'!$D47*'AUS Mortality Calculations'!O$1))*'AUS Population Projections'!J51</f>
        <v>154.44874666666666</v>
      </c>
      <c r="P47" s="1">
        <f>($E47+('AUS Mortality Calculations'!$D47*'AUS Mortality Calculations'!P$1))*'AUS Population Projections'!K51</f>
        <v>156.00187999999997</v>
      </c>
      <c r="Q47" s="1">
        <f>($E47+('AUS Mortality Calculations'!$D47*'AUS Mortality Calculations'!Q$1))*'AUS Population Projections'!L51</f>
        <v>158.76552000000001</v>
      </c>
      <c r="R47" s="1">
        <f>($E47+('AUS Mortality Calculations'!$D47*'AUS Mortality Calculations'!R$1))*'AUS Population Projections'!M51</f>
        <v>159.35352333333333</v>
      </c>
      <c r="S47" s="1">
        <f>($E47+('AUS Mortality Calculations'!$D47*'AUS Mortality Calculations'!S$1))*'AUS Population Projections'!N51</f>
        <v>157.50166666666667</v>
      </c>
      <c r="T47" s="1">
        <f>($E47+('AUS Mortality Calculations'!$D47*'AUS Mortality Calculations'!T$1))*'AUS Population Projections'!O51</f>
        <v>156.88721999999999</v>
      </c>
      <c r="U47" s="1">
        <f>($E47+('AUS Mortality Calculations'!$D47*'AUS Mortality Calculations'!U$1))*'AUS Population Projections'!P51</f>
        <v>156.18173999999999</v>
      </c>
      <c r="V47" s="1">
        <f>($E47+('AUS Mortality Calculations'!$D47*'AUS Mortality Calculations'!V$1))*'AUS Population Projections'!Q51</f>
        <v>155.88556666666668</v>
      </c>
      <c r="W47" s="1">
        <f>($E47+('AUS Mortality Calculations'!$D47*'AUS Mortality Calculations'!W$1))*'AUS Population Projections'!R51</f>
        <v>152.58527999999998</v>
      </c>
      <c r="X47" s="1">
        <f>($E47+('AUS Mortality Calculations'!$D47*'AUS Mortality Calculations'!X$1))*'AUS Population Projections'!S51</f>
        <v>149.84496666666666</v>
      </c>
      <c r="Y47" s="1">
        <f>($E47+('AUS Mortality Calculations'!$D47*'AUS Mortality Calculations'!Y$1))*'AUS Population Projections'!T51</f>
        <v>146.98661333333334</v>
      </c>
      <c r="Z47" s="1">
        <f>($E47+('AUS Mortality Calculations'!$D47*'AUS Mortality Calculations'!Z$1))*'AUS Population Projections'!U51</f>
        <v>147.09637999999998</v>
      </c>
      <c r="AA47" s="1">
        <f>($E47+('AUS Mortality Calculations'!$D47*'AUS Mortality Calculations'!AA$1))*'AUS Population Projections'!V51</f>
        <v>149.80414666666667</v>
      </c>
      <c r="AB47" s="6">
        <f>($E47+('AUS Mortality Calculations'!$D47*'AUS Mortality Calculations'!AB$1))*'AUS Population Projections'!W51</f>
        <v>148.83517999999998</v>
      </c>
    </row>
    <row r="48" spans="1:28" x14ac:dyDescent="0.3">
      <c r="A48" s="13" t="s">
        <v>1</v>
      </c>
      <c r="B48" s="47" t="s">
        <v>138</v>
      </c>
      <c r="C48">
        <f>'AUS Population Projections'!D259-'AUS Population Projections'!C259</f>
        <v>-7.9999999999999993E-5</v>
      </c>
      <c r="D48">
        <f t="shared" si="1"/>
        <v>-3.3333333333333329E-6</v>
      </c>
      <c r="E48" s="4">
        <f>'AUS Population Projections'!$C259+('AUS Mortality Calculations'!$D48*'AUS Mortality Calculations'!E$1)</f>
        <v>8.4999999999999995E-4</v>
      </c>
      <c r="F48" s="4"/>
      <c r="G48" s="4"/>
      <c r="H48" s="4"/>
      <c r="I48" s="1">
        <f>($E48+('AUS Mortality Calculations'!$D48*'AUS Mortality Calculations'!I$1))*'AUS Population Projections'!D52</f>
        <v>152.83857333333333</v>
      </c>
      <c r="J48" s="1">
        <f>($E48+('AUS Mortality Calculations'!$D48*'AUS Mortality Calculations'!J$1))*'AUS Population Projections'!E52</f>
        <v>156.94095999999999</v>
      </c>
      <c r="K48" s="1">
        <f>($E48+('AUS Mortality Calculations'!$D48*'AUS Mortality Calculations'!K$1))*'AUS Population Projections'!F52</f>
        <v>162.77939999999998</v>
      </c>
      <c r="L48" s="1">
        <f>($E48+('AUS Mortality Calculations'!$D48*'AUS Mortality Calculations'!L$1))*'AUS Population Projections'!G52</f>
        <v>164.36567666666667</v>
      </c>
      <c r="M48" s="1">
        <f>($E48+('AUS Mortality Calculations'!$D48*'AUS Mortality Calculations'!M$1))*'AUS Population Projections'!H52</f>
        <v>167.13416666666666</v>
      </c>
      <c r="N48" s="1">
        <f>($E48+('AUS Mortality Calculations'!$D48*'AUS Mortality Calculations'!N$1))*'AUS Population Projections'!I52</f>
        <v>168.59043</v>
      </c>
      <c r="O48" s="1">
        <f>($E48+('AUS Mortality Calculations'!$D48*'AUS Mortality Calculations'!O$1))*'AUS Population Projections'!J52</f>
        <v>169.21453333333332</v>
      </c>
      <c r="P48" s="1">
        <f>($E48+('AUS Mortality Calculations'!$D48*'AUS Mortality Calculations'!P$1))*'AUS Population Projections'!K52</f>
        <v>171.14547666666664</v>
      </c>
      <c r="Q48" s="1">
        <f>($E48+('AUS Mortality Calculations'!$D48*'AUS Mortality Calculations'!Q$1))*'AUS Population Projections'!L52</f>
        <v>172.88224</v>
      </c>
      <c r="R48" s="1">
        <f>($E48+('AUS Mortality Calculations'!$D48*'AUS Mortality Calculations'!R$1))*'AUS Population Projections'!M52</f>
        <v>175.95246666666665</v>
      </c>
      <c r="S48" s="1">
        <f>($E48+('AUS Mortality Calculations'!$D48*'AUS Mortality Calculations'!S$1))*'AUS Population Projections'!N52</f>
        <v>176.67226666666667</v>
      </c>
      <c r="T48" s="1">
        <f>($E48+('AUS Mortality Calculations'!$D48*'AUS Mortality Calculations'!T$1))*'AUS Population Projections'!O52</f>
        <v>174.70160999999999</v>
      </c>
      <c r="U48" s="1">
        <f>($E48+('AUS Mortality Calculations'!$D48*'AUS Mortality Calculations'!U$1))*'AUS Population Projections'!P52</f>
        <v>174.09479999999999</v>
      </c>
      <c r="V48" s="1">
        <f>($E48+('AUS Mortality Calculations'!$D48*'AUS Mortality Calculations'!V$1))*'AUS Population Projections'!Q52</f>
        <v>173.38745</v>
      </c>
      <c r="W48" s="1">
        <f>($E48+('AUS Mortality Calculations'!$D48*'AUS Mortality Calculations'!W$1))*'AUS Population Projections'!R52</f>
        <v>173.13439999999997</v>
      </c>
      <c r="X48" s="1">
        <f>($E48+('AUS Mortality Calculations'!$D48*'AUS Mortality Calculations'!X$1))*'AUS Population Projections'!S52</f>
        <v>169.55775333333332</v>
      </c>
      <c r="Y48" s="1">
        <f>($E48+('AUS Mortality Calculations'!$D48*'AUS Mortality Calculations'!Y$1))*'AUS Population Projections'!T52</f>
        <v>166.59841333333333</v>
      </c>
      <c r="Z48" s="1">
        <f>($E48+('AUS Mortality Calculations'!$D48*'AUS Mortality Calculations'!Z$1))*'AUS Population Projections'!U52</f>
        <v>163.50629999999998</v>
      </c>
      <c r="AA48" s="1">
        <f>($E48+('AUS Mortality Calculations'!$D48*'AUS Mortality Calculations'!AA$1))*'AUS Population Projections'!V52</f>
        <v>163.69904</v>
      </c>
      <c r="AB48" s="6">
        <f>($E48+('AUS Mortality Calculations'!$D48*'AUS Mortality Calculations'!AB$1))*'AUS Population Projections'!W52</f>
        <v>166.76931666666664</v>
      </c>
    </row>
    <row r="49" spans="1:28" x14ac:dyDescent="0.3">
      <c r="A49" s="13" t="s">
        <v>1</v>
      </c>
      <c r="B49" s="47" t="s">
        <v>139</v>
      </c>
      <c r="C49">
        <f>'AUS Population Projections'!D260-'AUS Population Projections'!C260</f>
        <v>-9.0000000000000019E-5</v>
      </c>
      <c r="D49">
        <f t="shared" si="1"/>
        <v>-3.7500000000000009E-6</v>
      </c>
      <c r="E49" s="4">
        <f>'AUS Population Projections'!$C260+('AUS Mortality Calculations'!$D49*'AUS Mortality Calculations'!E$1)</f>
        <v>9.3999999999999997E-4</v>
      </c>
      <c r="F49" s="4"/>
      <c r="G49" s="4"/>
      <c r="H49" s="4"/>
      <c r="I49" s="1">
        <f>($E49+('AUS Mortality Calculations'!$D49*'AUS Mortality Calculations'!I$1))*'AUS Population Projections'!D53</f>
        <v>161.39358375</v>
      </c>
      <c r="J49" s="1">
        <f>($E49+('AUS Mortality Calculations'!$D49*'AUS Mortality Calculations'!J$1))*'AUS Population Projections'!E53</f>
        <v>169.38023250000001</v>
      </c>
      <c r="K49" s="1">
        <f>($E49+('AUS Mortality Calculations'!$D49*'AUS Mortality Calculations'!K$1))*'AUS Population Projections'!F53</f>
        <v>173.8341375</v>
      </c>
      <c r="L49" s="1">
        <f>($E49+('AUS Mortality Calculations'!$D49*'AUS Mortality Calculations'!L$1))*'AUS Population Projections'!G53</f>
        <v>180.19924999999998</v>
      </c>
      <c r="M49" s="1">
        <f>($E49+('AUS Mortality Calculations'!$D49*'AUS Mortality Calculations'!M$1))*'AUS Population Projections'!H53</f>
        <v>181.88515125000001</v>
      </c>
      <c r="N49" s="1">
        <f>($E49+('AUS Mortality Calculations'!$D49*'AUS Mortality Calculations'!N$1))*'AUS Population Projections'!I53</f>
        <v>184.86982749999999</v>
      </c>
      <c r="O49" s="1">
        <f>($E49+('AUS Mortality Calculations'!$D49*'AUS Mortality Calculations'!O$1))*'AUS Population Projections'!J53</f>
        <v>186.41230999999999</v>
      </c>
      <c r="P49" s="1">
        <f>($E49+('AUS Mortality Calculations'!$D49*'AUS Mortality Calculations'!P$1))*'AUS Population Projections'!K53</f>
        <v>187.03503000000001</v>
      </c>
      <c r="Q49" s="1">
        <f>($E49+('AUS Mortality Calculations'!$D49*'AUS Mortality Calculations'!Q$1))*'AUS Population Projections'!L53</f>
        <v>189.09812499999998</v>
      </c>
      <c r="R49" s="1">
        <f>($E49+('AUS Mortality Calculations'!$D49*'AUS Mortality Calculations'!R$1))*'AUS Population Projections'!M53</f>
        <v>190.94553500000001</v>
      </c>
      <c r="S49" s="1">
        <f>($E49+('AUS Mortality Calculations'!$D49*'AUS Mortality Calculations'!S$1))*'AUS Population Projections'!N53</f>
        <v>194.30076249999999</v>
      </c>
      <c r="T49" s="1">
        <f>($E49+('AUS Mortality Calculations'!$D49*'AUS Mortality Calculations'!T$1))*'AUS Population Projections'!O53</f>
        <v>195.07151500000001</v>
      </c>
      <c r="U49" s="1">
        <f>($E49+('AUS Mortality Calculations'!$D49*'AUS Mortality Calculations'!U$1))*'AUS Population Projections'!P53</f>
        <v>192.88343374999999</v>
      </c>
      <c r="V49" s="1">
        <f>($E49+('AUS Mortality Calculations'!$D49*'AUS Mortality Calculations'!V$1))*'AUS Population Projections'!Q53</f>
        <v>192.19699999999997</v>
      </c>
      <c r="W49" s="1">
        <f>($E49+('AUS Mortality Calculations'!$D49*'AUS Mortality Calculations'!W$1))*'AUS Population Projections'!R53</f>
        <v>191.39815625</v>
      </c>
      <c r="X49" s="1">
        <f>($E49+('AUS Mortality Calculations'!$D49*'AUS Mortality Calculations'!X$1))*'AUS Population Projections'!S53</f>
        <v>191.09903999999997</v>
      </c>
      <c r="Y49" s="1">
        <f>($E49+('AUS Mortality Calculations'!$D49*'AUS Mortality Calculations'!Y$1))*'AUS Population Projections'!T53</f>
        <v>187.14597000000001</v>
      </c>
      <c r="Z49" s="1">
        <f>($E49+('AUS Mortality Calculations'!$D49*'AUS Mortality Calculations'!Z$1))*'AUS Population Projections'!U53</f>
        <v>183.8732675</v>
      </c>
      <c r="AA49" s="1">
        <f>($E49+('AUS Mortality Calculations'!$D49*'AUS Mortality Calculations'!AA$1))*'AUS Population Projections'!V53</f>
        <v>180.45414374999999</v>
      </c>
      <c r="AB49" s="6">
        <f>($E49+('AUS Mortality Calculations'!$D49*'AUS Mortality Calculations'!AB$1))*'AUS Population Projections'!W53</f>
        <v>180.64487</v>
      </c>
    </row>
    <row r="50" spans="1:28" x14ac:dyDescent="0.3">
      <c r="A50" s="13" t="s">
        <v>1</v>
      </c>
      <c r="B50" s="47" t="s">
        <v>140</v>
      </c>
      <c r="C50">
        <f>'AUS Population Projections'!D261-'AUS Population Projections'!C261</f>
        <v>-1.0000000000000005E-4</v>
      </c>
      <c r="D50">
        <f t="shared" si="1"/>
        <v>-4.1666666666666686E-6</v>
      </c>
      <c r="E50" s="4">
        <f>'AUS Population Projections'!$C261+('AUS Mortality Calculations'!$D50*'AUS Mortality Calculations'!E$1)</f>
        <v>1.01E-3</v>
      </c>
      <c r="F50" s="4"/>
      <c r="G50" s="4"/>
      <c r="H50" s="4"/>
      <c r="I50" s="1">
        <f>($E50+('AUS Mortality Calculations'!$D50*'AUS Mortality Calculations'!I$1))*'AUS Population Projections'!D54</f>
        <v>169.86613916666667</v>
      </c>
      <c r="J50" s="1">
        <f>($E50+('AUS Mortality Calculations'!$D50*'AUS Mortality Calculations'!J$1))*'AUS Population Projections'!E54</f>
        <v>173.65494333333336</v>
      </c>
      <c r="K50" s="1">
        <f>($E50+('AUS Mortality Calculations'!$D50*'AUS Mortality Calculations'!K$1))*'AUS Population Projections'!F54</f>
        <v>182.12055750000002</v>
      </c>
      <c r="L50" s="1">
        <f>($E50+('AUS Mortality Calculations'!$D50*'AUS Mortality Calculations'!L$1))*'AUS Population Projections'!G54</f>
        <v>186.80825333333337</v>
      </c>
      <c r="M50" s="1">
        <f>($E50+('AUS Mortality Calculations'!$D50*'AUS Mortality Calculations'!M$1))*'AUS Population Projections'!H54</f>
        <v>193.53738249999998</v>
      </c>
      <c r="N50" s="1">
        <f>($E50+('AUS Mortality Calculations'!$D50*'AUS Mortality Calculations'!N$1))*'AUS Population Projections'!I54</f>
        <v>195.26344499999999</v>
      </c>
      <c r="O50" s="1">
        <f>($E50+('AUS Mortality Calculations'!$D50*'AUS Mortality Calculations'!O$1))*'AUS Population Projections'!J54</f>
        <v>198.37942666666666</v>
      </c>
      <c r="P50" s="1">
        <f>($E50+('AUS Mortality Calculations'!$D50*'AUS Mortality Calculations'!P$1))*'AUS Population Projections'!K54</f>
        <v>199.94808333333333</v>
      </c>
      <c r="Q50" s="1">
        <f>($E50+('AUS Mortality Calculations'!$D50*'AUS Mortality Calculations'!Q$1))*'AUS Population Projections'!L54</f>
        <v>200.5382525</v>
      </c>
      <c r="R50" s="1">
        <f>($E50+('AUS Mortality Calculations'!$D50*'AUS Mortality Calculations'!R$1))*'AUS Population Projections'!M54</f>
        <v>202.66345166666667</v>
      </c>
      <c r="S50" s="1">
        <f>($E50+('AUS Mortality Calculations'!$D50*'AUS Mortality Calculations'!S$1))*'AUS Population Projections'!N54</f>
        <v>204.59905916666668</v>
      </c>
      <c r="T50" s="1">
        <f>($E50+('AUS Mortality Calculations'!$D50*'AUS Mortality Calculations'!T$1))*'AUS Population Projections'!O54</f>
        <v>208.14240000000001</v>
      </c>
      <c r="U50" s="1">
        <f>($E50+('AUS Mortality Calculations'!$D50*'AUS Mortality Calculations'!U$1))*'AUS Population Projections'!P54</f>
        <v>208.92605</v>
      </c>
      <c r="V50" s="1">
        <f>($E50+('AUS Mortality Calculations'!$D50*'AUS Mortality Calculations'!V$1))*'AUS Population Projections'!Q54</f>
        <v>206.55258833333332</v>
      </c>
      <c r="W50" s="1">
        <f>($E50+('AUS Mortality Calculations'!$D50*'AUS Mortality Calculations'!W$1))*'AUS Population Projections'!R54</f>
        <v>205.78183999999999</v>
      </c>
      <c r="X50" s="1">
        <f>($E50+('AUS Mortality Calculations'!$D50*'AUS Mortality Calculations'!X$1))*'AUS Population Projections'!S54</f>
        <v>204.89294333333333</v>
      </c>
      <c r="Y50" s="1">
        <f>($E50+('AUS Mortality Calculations'!$D50*'AUS Mortality Calculations'!Y$1))*'AUS Population Projections'!T54</f>
        <v>204.53547333333333</v>
      </c>
      <c r="Z50" s="1">
        <f>($E50+('AUS Mortality Calculations'!$D50*'AUS Mortality Calculations'!Z$1))*'AUS Population Projections'!U54</f>
        <v>200.28167500000001</v>
      </c>
      <c r="AA50" s="1">
        <f>($E50+('AUS Mortality Calculations'!$D50*'AUS Mortality Calculations'!AA$1))*'AUS Population Projections'!V54</f>
        <v>196.75489583333334</v>
      </c>
      <c r="AB50" s="6">
        <f>($E50+('AUS Mortality Calculations'!$D50*'AUS Mortality Calculations'!AB$1))*'AUS Population Projections'!W54</f>
        <v>193.07378</v>
      </c>
    </row>
    <row r="51" spans="1:28" x14ac:dyDescent="0.3">
      <c r="A51" s="13" t="s">
        <v>1</v>
      </c>
      <c r="B51" s="47" t="s">
        <v>141</v>
      </c>
      <c r="C51">
        <f>'AUS Population Projections'!D262-'AUS Population Projections'!C262</f>
        <v>-1.0000000000000005E-4</v>
      </c>
      <c r="D51">
        <f t="shared" si="1"/>
        <v>-4.1666666666666686E-6</v>
      </c>
      <c r="E51" s="4">
        <f>'AUS Population Projections'!$C262+('AUS Mortality Calculations'!$D51*'AUS Mortality Calculations'!E$1)</f>
        <v>1.08E-3</v>
      </c>
      <c r="F51" s="4"/>
      <c r="G51" s="4"/>
      <c r="H51" s="4"/>
      <c r="I51" s="1">
        <f>($E51+('AUS Mortality Calculations'!$D51*'AUS Mortality Calculations'!I$1))*'AUS Population Projections'!D55</f>
        <v>176.70347333333333</v>
      </c>
      <c r="J51" s="1">
        <f>($E51+('AUS Mortality Calculations'!$D51*'AUS Mortality Calculations'!J$1))*'AUS Population Projections'!E55</f>
        <v>181.95185333333333</v>
      </c>
      <c r="K51" s="1">
        <f>($E51+('AUS Mortality Calculations'!$D51*'AUS Mortality Calculations'!K$1))*'AUS Population Projections'!F55</f>
        <v>185.98945750000001</v>
      </c>
      <c r="L51" s="1">
        <f>($E51+('AUS Mortality Calculations'!$D51*'AUS Mortality Calculations'!L$1))*'AUS Population Projections'!G55</f>
        <v>195.01107999999999</v>
      </c>
      <c r="M51" s="1">
        <f>($E51+('AUS Mortality Calculations'!$D51*'AUS Mortality Calculations'!M$1))*'AUS Population Projections'!H55</f>
        <v>200.01303333333331</v>
      </c>
      <c r="N51" s="1">
        <f>($E51+('AUS Mortality Calculations'!$D51*'AUS Mortality Calculations'!N$1))*'AUS Population Projections'!I55</f>
        <v>207.19355999999999</v>
      </c>
      <c r="O51" s="1">
        <f>($E51+('AUS Mortality Calculations'!$D51*'AUS Mortality Calculations'!O$1))*'AUS Population Projections'!J55</f>
        <v>209.04437666666666</v>
      </c>
      <c r="P51" s="1">
        <f>($E51+('AUS Mortality Calculations'!$D51*'AUS Mortality Calculations'!P$1))*'AUS Population Projections'!K55</f>
        <v>212.37494666666666</v>
      </c>
      <c r="Q51" s="1">
        <f>($E51+('AUS Mortality Calculations'!$D51*'AUS Mortality Calculations'!Q$1))*'AUS Population Projections'!L55</f>
        <v>214.06382250000001</v>
      </c>
      <c r="R51" s="1">
        <f>($E51+('AUS Mortality Calculations'!$D51*'AUS Mortality Calculations'!R$1))*'AUS Population Projections'!M55</f>
        <v>214.70552833333335</v>
      </c>
      <c r="S51" s="1">
        <f>($E51+('AUS Mortality Calculations'!$D51*'AUS Mortality Calculations'!S$1))*'AUS Population Projections'!N55</f>
        <v>217.02814833333335</v>
      </c>
      <c r="T51" s="1">
        <f>($E51+('AUS Mortality Calculations'!$D51*'AUS Mortality Calculations'!T$1))*'AUS Population Projections'!O55</f>
        <v>219.15207000000001</v>
      </c>
      <c r="U51" s="1">
        <f>($E51+('AUS Mortality Calculations'!$D51*'AUS Mortality Calculations'!U$1))*'AUS Population Projections'!P55</f>
        <v>222.99154666666664</v>
      </c>
      <c r="V51" s="1">
        <f>($E51+('AUS Mortality Calculations'!$D51*'AUS Mortality Calculations'!V$1))*'AUS Population Projections'!Q55</f>
        <v>223.88803333333331</v>
      </c>
      <c r="W51" s="1">
        <f>($E51+('AUS Mortality Calculations'!$D51*'AUS Mortality Calculations'!W$1))*'AUS Population Projections'!R55</f>
        <v>221.41207</v>
      </c>
      <c r="X51" s="1">
        <f>($E51+('AUS Mortality Calculations'!$D51*'AUS Mortality Calculations'!X$1))*'AUS Population Projections'!S55</f>
        <v>220.64826666666667</v>
      </c>
      <c r="Y51" s="1">
        <f>($E51+('AUS Mortality Calculations'!$D51*'AUS Mortality Calculations'!Y$1))*'AUS Population Projections'!T55</f>
        <v>219.76016999999999</v>
      </c>
      <c r="Z51" s="1">
        <f>($E51+('AUS Mortality Calculations'!$D51*'AUS Mortality Calculations'!Z$1))*'AUS Population Projections'!U55</f>
        <v>219.43873500000001</v>
      </c>
      <c r="AA51" s="1">
        <f>($E51+('AUS Mortality Calculations'!$D51*'AUS Mortality Calculations'!AA$1))*'AUS Population Projections'!V55</f>
        <v>214.94997583333335</v>
      </c>
      <c r="AB51" s="6">
        <f>($E51+('AUS Mortality Calculations'!$D51*'AUS Mortality Calculations'!AB$1))*'AUS Population Projections'!W55</f>
        <v>211.23552666666663</v>
      </c>
    </row>
    <row r="52" spans="1:28" x14ac:dyDescent="0.3">
      <c r="A52" s="13" t="s">
        <v>1</v>
      </c>
      <c r="B52" s="47" t="s">
        <v>142</v>
      </c>
      <c r="C52">
        <f>'AUS Population Projections'!D263-'AUS Population Projections'!C263</f>
        <v>-1.1000000000000007E-4</v>
      </c>
      <c r="D52">
        <f t="shared" si="1"/>
        <v>-4.5833333333333366E-6</v>
      </c>
      <c r="E52" s="4">
        <f>'AUS Population Projections'!$C263+('AUS Mortality Calculations'!$D52*'AUS Mortality Calculations'!E$1)</f>
        <v>1.1900000000000001E-3</v>
      </c>
      <c r="F52" s="4"/>
      <c r="G52" s="4"/>
      <c r="H52" s="4"/>
      <c r="I52" s="1">
        <f>($E52+('AUS Mortality Calculations'!$D52*'AUS Mortality Calculations'!I$1))*'AUS Population Projections'!D56</f>
        <v>192.88625833333333</v>
      </c>
      <c r="J52" s="1">
        <f>($E52+('AUS Mortality Calculations'!$D52*'AUS Mortality Calculations'!J$1))*'AUS Population Projections'!E56</f>
        <v>194.91189250000002</v>
      </c>
      <c r="K52" s="1">
        <f>($E52+('AUS Mortality Calculations'!$D52*'AUS Mortality Calculations'!K$1))*'AUS Population Projections'!F56</f>
        <v>200.61767125</v>
      </c>
      <c r="L52" s="1">
        <f>($E52+('AUS Mortality Calculations'!$D52*'AUS Mortality Calculations'!L$1))*'AUS Population Projections'!G56</f>
        <v>205.00300166666668</v>
      </c>
      <c r="M52" s="1">
        <f>($E52+('AUS Mortality Calculations'!$D52*'AUS Mortality Calculations'!M$1))*'AUS Population Projections'!H56</f>
        <v>214.84720375000001</v>
      </c>
      <c r="N52" s="1">
        <f>($E52+('AUS Mortality Calculations'!$D52*'AUS Mortality Calculations'!N$1))*'AUS Population Projections'!I56</f>
        <v>220.28445000000002</v>
      </c>
      <c r="O52" s="1">
        <f>($E52+('AUS Mortality Calculations'!$D52*'AUS Mortality Calculations'!O$1))*'AUS Population Projections'!J56</f>
        <v>228.11305708333333</v>
      </c>
      <c r="P52" s="1">
        <f>($E52+('AUS Mortality Calculations'!$D52*'AUS Mortality Calculations'!P$1))*'AUS Population Projections'!K56</f>
        <v>230.0923066666667</v>
      </c>
      <c r="Q52" s="1">
        <f>($E52+('AUS Mortality Calculations'!$D52*'AUS Mortality Calculations'!Q$1))*'AUS Population Projections'!L56</f>
        <v>233.70055125000002</v>
      </c>
      <c r="R52" s="1">
        <f>($E52+('AUS Mortality Calculations'!$D52*'AUS Mortality Calculations'!R$1))*'AUS Population Projections'!M56</f>
        <v>235.50611333333336</v>
      </c>
      <c r="S52" s="1">
        <f>($E52+('AUS Mortality Calculations'!$D52*'AUS Mortality Calculations'!S$1))*'AUS Population Projections'!N56</f>
        <v>236.20371666666668</v>
      </c>
      <c r="T52" s="1">
        <f>($E52+('AUS Mortality Calculations'!$D52*'AUS Mortality Calculations'!T$1))*'AUS Population Projections'!O56</f>
        <v>238.74498000000003</v>
      </c>
      <c r="U52" s="1">
        <f>($E52+('AUS Mortality Calculations'!$D52*'AUS Mortality Calculations'!U$1))*'AUS Population Projections'!P56</f>
        <v>241.07039750000001</v>
      </c>
      <c r="V52" s="1">
        <f>($E52+('AUS Mortality Calculations'!$D52*'AUS Mortality Calculations'!V$1))*'AUS Population Projections'!Q56</f>
        <v>245.27404999999999</v>
      </c>
      <c r="W52" s="1">
        <f>($E52+('AUS Mortality Calculations'!$D52*'AUS Mortality Calculations'!W$1))*'AUS Population Projections'!R56</f>
        <v>246.25116750000001</v>
      </c>
      <c r="X52" s="1">
        <f>($E52+('AUS Mortality Calculations'!$D52*'AUS Mortality Calculations'!X$1))*'AUS Population Projections'!S56</f>
        <v>243.5316</v>
      </c>
      <c r="Y52" s="1">
        <f>($E52+('AUS Mortality Calculations'!$D52*'AUS Mortality Calculations'!Y$1))*'AUS Population Projections'!T56</f>
        <v>242.68883375000001</v>
      </c>
      <c r="Z52" s="1">
        <f>($E52+('AUS Mortality Calculations'!$D52*'AUS Mortality Calculations'!Z$1))*'AUS Population Projections'!U56</f>
        <v>241.70965999999999</v>
      </c>
      <c r="AA52" s="1">
        <f>($E52+('AUS Mortality Calculations'!$D52*'AUS Mortality Calculations'!AA$1))*'AUS Population Projections'!V56</f>
        <v>241.35125416666668</v>
      </c>
      <c r="AB52" s="6">
        <f>($E52+('AUS Mortality Calculations'!$D52*'AUS Mortality Calculations'!AB$1))*'AUS Population Projections'!W56</f>
        <v>236.42723333333333</v>
      </c>
    </row>
    <row r="53" spans="1:28" x14ac:dyDescent="0.3">
      <c r="A53" s="13" t="s">
        <v>1</v>
      </c>
      <c r="B53" s="47" t="s">
        <v>143</v>
      </c>
      <c r="C53">
        <f>'AUS Population Projections'!D264-'AUS Population Projections'!C264</f>
        <v>-1.3000000000000012E-4</v>
      </c>
      <c r="D53">
        <f t="shared" si="1"/>
        <v>-5.4166666666666718E-6</v>
      </c>
      <c r="E53" s="4">
        <f>'AUS Population Projections'!$C264+('AUS Mortality Calculations'!$D53*'AUS Mortality Calculations'!E$1)</f>
        <v>1.3600000000000001E-3</v>
      </c>
      <c r="F53" s="4"/>
      <c r="G53" s="4"/>
      <c r="H53" s="4"/>
      <c r="I53" s="1">
        <f>($E53+('AUS Mortality Calculations'!$D53*'AUS Mortality Calculations'!I$1))*'AUS Population Projections'!D57</f>
        <v>218.85190166666669</v>
      </c>
      <c r="J53" s="1">
        <f>($E53+('AUS Mortality Calculations'!$D53*'AUS Mortality Calculations'!J$1))*'AUS Population Projections'!E57</f>
        <v>220.46462666666667</v>
      </c>
      <c r="K53" s="1">
        <f>($E53+('AUS Mortality Calculations'!$D53*'AUS Mortality Calculations'!K$1))*'AUS Population Projections'!F57</f>
        <v>222.69296875000001</v>
      </c>
      <c r="L53" s="1">
        <f>($E53+('AUS Mortality Calculations'!$D53*'AUS Mortality Calculations'!L$1))*'AUS Population Projections'!G57</f>
        <v>229.09991499999998</v>
      </c>
      <c r="M53" s="1">
        <f>($E53+('AUS Mortality Calculations'!$D53*'AUS Mortality Calculations'!M$1))*'AUS Population Projections'!H57</f>
        <v>234.00151833333334</v>
      </c>
      <c r="N53" s="1">
        <f>($E53+('AUS Mortality Calculations'!$D53*'AUS Mortality Calculations'!N$1))*'AUS Population Projections'!I57</f>
        <v>245.10694500000002</v>
      </c>
      <c r="O53" s="1">
        <f>($E53+('AUS Mortality Calculations'!$D53*'AUS Mortality Calculations'!O$1))*'AUS Population Projections'!J57</f>
        <v>251.19979958333332</v>
      </c>
      <c r="P53" s="1">
        <f>($E53+('AUS Mortality Calculations'!$D53*'AUS Mortality Calculations'!P$1))*'AUS Population Projections'!K57</f>
        <v>260.00611666666668</v>
      </c>
      <c r="Q53" s="1">
        <f>($E53+('AUS Mortality Calculations'!$D53*'AUS Mortality Calculations'!Q$1))*'AUS Population Projections'!L57</f>
        <v>262.17001375000001</v>
      </c>
      <c r="R53" s="1">
        <f>($E53+('AUS Mortality Calculations'!$D53*'AUS Mortality Calculations'!R$1))*'AUS Population Projections'!M57</f>
        <v>266.17714916666665</v>
      </c>
      <c r="S53" s="1">
        <f>($E53+('AUS Mortality Calculations'!$D53*'AUS Mortality Calculations'!S$1))*'AUS Population Projections'!N57</f>
        <v>268.18232833333337</v>
      </c>
      <c r="T53" s="1">
        <f>($E53+('AUS Mortality Calculations'!$D53*'AUS Mortality Calculations'!T$1))*'AUS Population Projections'!O57</f>
        <v>268.92747000000003</v>
      </c>
      <c r="U53" s="1">
        <f>($E53+('AUS Mortality Calculations'!$D53*'AUS Mortality Calculations'!U$1))*'AUS Population Projections'!P57</f>
        <v>271.76679166666668</v>
      </c>
      <c r="V53" s="1">
        <f>($E53+('AUS Mortality Calculations'!$D53*'AUS Mortality Calculations'!V$1))*'AUS Population Projections'!Q57</f>
        <v>274.35835583333335</v>
      </c>
      <c r="W53" s="1">
        <f>($E53+('AUS Mortality Calculations'!$D53*'AUS Mortality Calculations'!W$1))*'AUS Population Projections'!R57</f>
        <v>279.07951500000001</v>
      </c>
      <c r="X53" s="1">
        <f>($E53+('AUS Mortality Calculations'!$D53*'AUS Mortality Calculations'!X$1))*'AUS Population Projections'!S57</f>
        <v>280.13715333333334</v>
      </c>
      <c r="Y53" s="1">
        <f>($E53+('AUS Mortality Calculations'!$D53*'AUS Mortality Calculations'!Y$1))*'AUS Population Projections'!T57</f>
        <v>277.0055579166667</v>
      </c>
      <c r="Z53" s="1">
        <f>($E53+('AUS Mortality Calculations'!$D53*'AUS Mortality Calculations'!Z$1))*'AUS Population Projections'!U57</f>
        <v>276.00017500000001</v>
      </c>
      <c r="AA53" s="1">
        <f>($E53+('AUS Mortality Calculations'!$D53*'AUS Mortality Calculations'!AA$1))*'AUS Population Projections'!V57</f>
        <v>274.83990041666669</v>
      </c>
      <c r="AB53" s="6">
        <f>($E53+('AUS Mortality Calculations'!$D53*'AUS Mortality Calculations'!AB$1))*'AUS Population Projections'!W57</f>
        <v>274.3841083333333</v>
      </c>
    </row>
    <row r="54" spans="1:28" x14ac:dyDescent="0.3">
      <c r="A54" s="13" t="s">
        <v>1</v>
      </c>
      <c r="B54" s="47" t="s">
        <v>144</v>
      </c>
      <c r="C54">
        <f>'AUS Population Projections'!D265-'AUS Population Projections'!C265</f>
        <v>-1.4000000000000015E-4</v>
      </c>
      <c r="D54">
        <f t="shared" si="1"/>
        <v>-5.8333333333333399E-6</v>
      </c>
      <c r="E54" s="4">
        <f>'AUS Population Projections'!$C265+('AUS Mortality Calculations'!$D54*'AUS Mortality Calculations'!E$1)</f>
        <v>1.4400000000000001E-3</v>
      </c>
      <c r="F54" s="4"/>
      <c r="G54" s="4"/>
      <c r="H54" s="4"/>
      <c r="I54" s="1">
        <f>($E54+('AUS Mortality Calculations'!$D54*'AUS Mortality Calculations'!I$1))*'AUS Population Projections'!D58</f>
        <v>234.28976916666667</v>
      </c>
      <c r="J54" s="1">
        <f>($E54+('AUS Mortality Calculations'!$D54*'AUS Mortality Calculations'!J$1))*'AUS Population Projections'!E58</f>
        <v>231.59282333333334</v>
      </c>
      <c r="K54" s="1">
        <f>($E54+('AUS Mortality Calculations'!$D54*'AUS Mortality Calculations'!K$1))*'AUS Population Projections'!F58</f>
        <v>233.23025500000003</v>
      </c>
      <c r="L54" s="1">
        <f>($E54+('AUS Mortality Calculations'!$D54*'AUS Mortality Calculations'!L$1))*'AUS Population Projections'!G58</f>
        <v>235.51658333333336</v>
      </c>
      <c r="M54" s="1">
        <f>($E54+('AUS Mortality Calculations'!$D54*'AUS Mortality Calculations'!M$1))*'AUS Population Projections'!H58</f>
        <v>242.1963475</v>
      </c>
      <c r="N54" s="1">
        <f>($E54+('AUS Mortality Calculations'!$D54*'AUS Mortality Calculations'!N$1))*'AUS Population Projections'!I58</f>
        <v>247.295455</v>
      </c>
      <c r="O54" s="1">
        <f>($E54+('AUS Mortality Calculations'!$D54*'AUS Mortality Calculations'!O$1))*'AUS Population Projections'!J58</f>
        <v>258.91858999999999</v>
      </c>
      <c r="P54" s="1">
        <f>($E54+('AUS Mortality Calculations'!$D54*'AUS Mortality Calculations'!P$1))*'AUS Population Projections'!K58</f>
        <v>265.26419333333337</v>
      </c>
      <c r="Q54" s="1">
        <f>($E54+('AUS Mortality Calculations'!$D54*'AUS Mortality Calculations'!Q$1))*'AUS Population Projections'!L58</f>
        <v>274.466925</v>
      </c>
      <c r="R54" s="1">
        <f>($E54+('AUS Mortality Calculations'!$D54*'AUS Mortality Calculations'!R$1))*'AUS Population Projections'!M58</f>
        <v>276.67322333333334</v>
      </c>
      <c r="S54" s="1">
        <f>($E54+('AUS Mortality Calculations'!$D54*'AUS Mortality Calculations'!S$1))*'AUS Population Projections'!N58</f>
        <v>280.85986500000001</v>
      </c>
      <c r="T54" s="1">
        <f>($E54+('AUS Mortality Calculations'!$D54*'AUS Mortality Calculations'!T$1))*'AUS Population Projections'!O58</f>
        <v>282.94336000000004</v>
      </c>
      <c r="U54" s="1">
        <f>($E54+('AUS Mortality Calculations'!$D54*'AUS Mortality Calculations'!U$1))*'AUS Population Projections'!P58</f>
        <v>283.69755666666669</v>
      </c>
      <c r="V54" s="1">
        <f>($E54+('AUS Mortality Calculations'!$D54*'AUS Mortality Calculations'!V$1))*'AUS Population Projections'!Q58</f>
        <v>286.65451666666667</v>
      </c>
      <c r="W54" s="1">
        <f>($E54+('AUS Mortality Calculations'!$D54*'AUS Mortality Calculations'!W$1))*'AUS Population Projections'!R58</f>
        <v>289.35249749999997</v>
      </c>
      <c r="X54" s="1">
        <f>($E54+('AUS Mortality Calculations'!$D54*'AUS Mortality Calculations'!X$1))*'AUS Population Projections'!S58</f>
        <v>294.28706666666665</v>
      </c>
      <c r="Y54" s="1">
        <f>($E54+('AUS Mortality Calculations'!$D54*'AUS Mortality Calculations'!Y$1))*'AUS Population Projections'!T58</f>
        <v>295.36815249999995</v>
      </c>
      <c r="Z54" s="1">
        <f>($E54+('AUS Mortality Calculations'!$D54*'AUS Mortality Calculations'!Z$1))*'AUS Population Projections'!U58</f>
        <v>292.04326500000002</v>
      </c>
      <c r="AA54" s="1">
        <f>($E54+('AUS Mortality Calculations'!$D54*'AUS Mortality Calculations'!AA$1))*'AUS Population Projections'!V58</f>
        <v>290.9599</v>
      </c>
      <c r="AB54" s="6">
        <f>($E54+('AUS Mortality Calculations'!$D54*'AUS Mortality Calculations'!AB$1))*'AUS Population Projections'!W58</f>
        <v>289.70810333333333</v>
      </c>
    </row>
    <row r="55" spans="1:28" x14ac:dyDescent="0.3">
      <c r="A55" s="13" t="s">
        <v>1</v>
      </c>
      <c r="B55" s="47" t="s">
        <v>145</v>
      </c>
      <c r="C55">
        <f>'AUS Population Projections'!D266-'AUS Population Projections'!C266</f>
        <v>-1.4999999999999996E-4</v>
      </c>
      <c r="D55">
        <f t="shared" si="1"/>
        <v>-6.2499999999999986E-6</v>
      </c>
      <c r="E55" s="4">
        <f>'AUS Population Projections'!$C266+('AUS Mortality Calculations'!$D55*'AUS Mortality Calculations'!E$1)</f>
        <v>1.57E-3</v>
      </c>
      <c r="F55" s="4"/>
      <c r="G55" s="4"/>
      <c r="H55" s="4"/>
      <c r="I55" s="1">
        <f>($E55+('AUS Mortality Calculations'!$D55*'AUS Mortality Calculations'!I$1))*'AUS Population Projections'!D59</f>
        <v>259.55748</v>
      </c>
      <c r="J55" s="1">
        <f>($E55+('AUS Mortality Calculations'!$D55*'AUS Mortality Calculations'!J$1))*'AUS Population Projections'!E59</f>
        <v>255.2166225</v>
      </c>
      <c r="K55" s="1">
        <f>($E55+('AUS Mortality Calculations'!$D55*'AUS Mortality Calculations'!K$1))*'AUS Population Projections'!F59</f>
        <v>252.26117250000001</v>
      </c>
      <c r="L55" s="1">
        <f>($E55+('AUS Mortality Calculations'!$D55*'AUS Mortality Calculations'!L$1))*'AUS Population Projections'!G59</f>
        <v>254.01653999999999</v>
      </c>
      <c r="M55" s="1">
        <f>($E55+('AUS Mortality Calculations'!$D55*'AUS Mortality Calculations'!M$1))*'AUS Population Projections'!H59</f>
        <v>256.46500125</v>
      </c>
      <c r="N55" s="1">
        <f>($E55+('AUS Mortality Calculations'!$D55*'AUS Mortality Calculations'!N$1))*'AUS Population Projections'!I59</f>
        <v>263.68041749999998</v>
      </c>
      <c r="O55" s="1">
        <f>($E55+('AUS Mortality Calculations'!$D55*'AUS Mortality Calculations'!O$1))*'AUS Population Projections'!J59</f>
        <v>269.18623875000003</v>
      </c>
      <c r="P55" s="1">
        <f>($E55+('AUS Mortality Calculations'!$D55*'AUS Mortality Calculations'!P$1))*'AUS Population Projections'!K59</f>
        <v>281.76392000000004</v>
      </c>
      <c r="Q55" s="1">
        <f>($E55+('AUS Mortality Calculations'!$D55*'AUS Mortality Calculations'!Q$1))*'AUS Population Projections'!L59</f>
        <v>288.62065749999999</v>
      </c>
      <c r="R55" s="1">
        <f>($E55+('AUS Mortality Calculations'!$D55*'AUS Mortality Calculations'!R$1))*'AUS Population Projections'!M59</f>
        <v>298.57695749999999</v>
      </c>
      <c r="S55" s="1">
        <f>($E55+('AUS Mortality Calculations'!$D55*'AUS Mortality Calculations'!S$1))*'AUS Population Projections'!N59</f>
        <v>300.98411125000001</v>
      </c>
      <c r="T55" s="1">
        <f>($E55+('AUS Mortality Calculations'!$D55*'AUS Mortality Calculations'!T$1))*'AUS Population Projections'!O59</f>
        <v>305.54212000000001</v>
      </c>
      <c r="U55" s="1">
        <f>($E55+('AUS Mortality Calculations'!$D55*'AUS Mortality Calculations'!U$1))*'AUS Population Projections'!P59</f>
        <v>307.81990500000001</v>
      </c>
      <c r="V55" s="1">
        <f>($E55+('AUS Mortality Calculations'!$D55*'AUS Mortality Calculations'!V$1))*'AUS Population Projections'!Q59</f>
        <v>308.65353500000003</v>
      </c>
      <c r="W55" s="1">
        <f>($E55+('AUS Mortality Calculations'!$D55*'AUS Mortality Calculations'!W$1))*'AUS Population Projections'!R59</f>
        <v>311.87848000000002</v>
      </c>
      <c r="X55" s="1">
        <f>($E55+('AUS Mortality Calculations'!$D55*'AUS Mortality Calculations'!X$1))*'AUS Population Projections'!S59</f>
        <v>314.82842999999997</v>
      </c>
      <c r="Y55" s="1">
        <f>($E55+('AUS Mortality Calculations'!$D55*'AUS Mortality Calculations'!Y$1))*'AUS Population Projections'!T59</f>
        <v>320.19970375000003</v>
      </c>
      <c r="Z55" s="1">
        <f>($E55+('AUS Mortality Calculations'!$D55*'AUS Mortality Calculations'!Z$1))*'AUS Population Projections'!U59</f>
        <v>321.39041000000003</v>
      </c>
      <c r="AA55" s="1">
        <f>($E55+('AUS Mortality Calculations'!$D55*'AUS Mortality Calculations'!AA$1))*'AUS Population Projections'!V59</f>
        <v>317.79762750000003</v>
      </c>
      <c r="AB55" s="6">
        <f>($E55+('AUS Mortality Calculations'!$D55*'AUS Mortality Calculations'!AB$1))*'AUS Population Projections'!W59</f>
        <v>316.63851500000004</v>
      </c>
    </row>
    <row r="56" spans="1:28" x14ac:dyDescent="0.3">
      <c r="A56" s="13" t="s">
        <v>1</v>
      </c>
      <c r="B56" s="47" t="s">
        <v>146</v>
      </c>
      <c r="C56">
        <f>'AUS Population Projections'!D267-'AUS Population Projections'!C267</f>
        <v>-1.600000000000002E-4</v>
      </c>
      <c r="D56">
        <f t="shared" si="1"/>
        <v>-6.6666666666666751E-6</v>
      </c>
      <c r="E56" s="4">
        <f>'AUS Population Projections'!$C267+('AUS Mortality Calculations'!$D56*'AUS Mortality Calculations'!E$1)</f>
        <v>1.6900000000000001E-3</v>
      </c>
      <c r="F56" s="4"/>
      <c r="G56" s="4"/>
      <c r="H56" s="4"/>
      <c r="I56" s="1">
        <f>($E56+('AUS Mortality Calculations'!$D56*'AUS Mortality Calculations'!I$1))*'AUS Population Projections'!D60</f>
        <v>285.94110000000001</v>
      </c>
      <c r="J56" s="1">
        <f>($E56+('AUS Mortality Calculations'!$D56*'AUS Mortality Calculations'!J$1))*'AUS Population Projections'!E60</f>
        <v>279.0610466666667</v>
      </c>
      <c r="K56" s="1">
        <f>($E56+('AUS Mortality Calculations'!$D56*'AUS Mortality Calculations'!K$1))*'AUS Population Projections'!F60</f>
        <v>274.37765999999999</v>
      </c>
      <c r="L56" s="1">
        <f>($E56+('AUS Mortality Calculations'!$D56*'AUS Mortality Calculations'!L$1))*'AUS Population Projections'!G60</f>
        <v>271.17988666666668</v>
      </c>
      <c r="M56" s="1">
        <f>($E56+('AUS Mortality Calculations'!$D56*'AUS Mortality Calculations'!M$1))*'AUS Population Projections'!H60</f>
        <v>273.01866666666666</v>
      </c>
      <c r="N56" s="1">
        <f>($E56+('AUS Mortality Calculations'!$D56*'AUS Mortality Calculations'!N$1))*'AUS Population Projections'!I60</f>
        <v>275.60610000000003</v>
      </c>
      <c r="O56" s="1">
        <f>($E56+('AUS Mortality Calculations'!$D56*'AUS Mortality Calculations'!O$1))*'AUS Population Projections'!J60</f>
        <v>283.29094666666668</v>
      </c>
      <c r="P56" s="1">
        <f>($E56+('AUS Mortality Calculations'!$D56*'AUS Mortality Calculations'!P$1))*'AUS Population Projections'!K60</f>
        <v>289.14335333333332</v>
      </c>
      <c r="Q56" s="1">
        <f>($E56+('AUS Mortality Calculations'!$D56*'AUS Mortality Calculations'!Q$1))*'AUS Population Projections'!L60</f>
        <v>302.57853</v>
      </c>
      <c r="R56" s="1">
        <f>($E56+('AUS Mortality Calculations'!$D56*'AUS Mortality Calculations'!R$1))*'AUS Population Projections'!M60</f>
        <v>309.87810000000002</v>
      </c>
      <c r="S56" s="1">
        <f>($E56+('AUS Mortality Calculations'!$D56*'AUS Mortality Calculations'!S$1))*'AUS Population Projections'!N60</f>
        <v>320.5462</v>
      </c>
      <c r="T56" s="1">
        <f>($E56+('AUS Mortality Calculations'!$D56*'AUS Mortality Calculations'!T$1))*'AUS Population Projections'!O60</f>
        <v>323.12699999999995</v>
      </c>
      <c r="U56" s="1">
        <f>($E56+('AUS Mortality Calculations'!$D56*'AUS Mortality Calculations'!U$1))*'AUS Population Projections'!P60</f>
        <v>328.01314000000002</v>
      </c>
      <c r="V56" s="1">
        <f>($E56+('AUS Mortality Calculations'!$D56*'AUS Mortality Calculations'!V$1))*'AUS Population Projections'!Q60</f>
        <v>330.45890666666668</v>
      </c>
      <c r="W56" s="1">
        <f>($E56+('AUS Mortality Calculations'!$D56*'AUS Mortality Calculations'!W$1))*'AUS Population Projections'!R60</f>
        <v>331.35599999999999</v>
      </c>
      <c r="X56" s="1">
        <f>($E56+('AUS Mortality Calculations'!$D56*'AUS Mortality Calculations'!X$1))*'AUS Population Projections'!S60</f>
        <v>334.81324999999998</v>
      </c>
      <c r="Y56" s="1">
        <f>($E56+('AUS Mortality Calculations'!$D56*'AUS Mortality Calculations'!Y$1))*'AUS Population Projections'!T60</f>
        <v>337.97742</v>
      </c>
      <c r="Z56" s="1">
        <f>($E56+('AUS Mortality Calculations'!$D56*'AUS Mortality Calculations'!Z$1))*'AUS Population Projections'!U60</f>
        <v>343.73423000000003</v>
      </c>
      <c r="AA56" s="1">
        <f>($E56+('AUS Mortality Calculations'!$D56*'AUS Mortality Calculations'!AA$1))*'AUS Population Projections'!V60</f>
        <v>345.01359666666667</v>
      </c>
      <c r="AB56" s="6">
        <f>($E56+('AUS Mortality Calculations'!$D56*'AUS Mortality Calculations'!AB$1))*'AUS Population Projections'!W60</f>
        <v>341.17463333333336</v>
      </c>
    </row>
    <row r="57" spans="1:28" x14ac:dyDescent="0.3">
      <c r="A57" s="13" t="s">
        <v>1</v>
      </c>
      <c r="B57" s="47" t="s">
        <v>147</v>
      </c>
      <c r="C57">
        <f>'AUS Population Projections'!D268-'AUS Population Projections'!C268</f>
        <v>-1.5999999999999999E-4</v>
      </c>
      <c r="D57">
        <f t="shared" si="1"/>
        <v>-6.6666666666666658E-6</v>
      </c>
      <c r="E57" s="4">
        <f>'AUS Population Projections'!$C268+('AUS Mortality Calculations'!$D57*'AUS Mortality Calculations'!E$1)</f>
        <v>1.75E-3</v>
      </c>
      <c r="F57" s="4"/>
      <c r="G57" s="4"/>
      <c r="H57" s="4"/>
      <c r="I57" s="1">
        <f>($E57+('AUS Mortality Calculations'!$D57*'AUS Mortality Calculations'!I$1))*'AUS Population Projections'!D61</f>
        <v>307.73842999999999</v>
      </c>
      <c r="J57" s="1">
        <f>($E57+('AUS Mortality Calculations'!$D57*'AUS Mortality Calculations'!J$1))*'AUS Population Projections'!E61</f>
        <v>295.72307333333333</v>
      </c>
      <c r="K57" s="1">
        <f>($E57+('AUS Mortality Calculations'!$D57*'AUS Mortality Calculations'!K$1))*'AUS Population Projections'!F61</f>
        <v>288.62628000000001</v>
      </c>
      <c r="L57" s="1">
        <f>($E57+('AUS Mortality Calculations'!$D57*'AUS Mortality Calculations'!L$1))*'AUS Population Projections'!G61</f>
        <v>283.79680999999999</v>
      </c>
      <c r="M57" s="1">
        <f>($E57+('AUS Mortality Calculations'!$D57*'AUS Mortality Calculations'!M$1))*'AUS Population Projections'!H61</f>
        <v>280.49646666666666</v>
      </c>
      <c r="N57" s="1">
        <f>($E57+('AUS Mortality Calculations'!$D57*'AUS Mortality Calculations'!N$1))*'AUS Population Projections'!I61</f>
        <v>282.37914000000001</v>
      </c>
      <c r="O57" s="1">
        <f>($E57+('AUS Mortality Calculations'!$D57*'AUS Mortality Calculations'!O$1))*'AUS Population Projections'!J61</f>
        <v>285.0392066666667</v>
      </c>
      <c r="P57" s="1">
        <f>($E57+('AUS Mortality Calculations'!$D57*'AUS Mortality Calculations'!P$1))*'AUS Population Projections'!K61</f>
        <v>292.94986</v>
      </c>
      <c r="Q57" s="1">
        <f>($E57+('AUS Mortality Calculations'!$D57*'AUS Mortality Calculations'!Q$1))*'AUS Population Projections'!L61</f>
        <v>298.97621000000004</v>
      </c>
      <c r="R57" s="1">
        <f>($E57+('AUS Mortality Calculations'!$D57*'AUS Mortality Calculations'!R$1))*'AUS Population Projections'!M61</f>
        <v>312.81720000000001</v>
      </c>
      <c r="S57" s="1">
        <f>($E57+('AUS Mortality Calculations'!$D57*'AUS Mortality Calculations'!S$1))*'AUS Population Projections'!N61</f>
        <v>320.38920333333334</v>
      </c>
      <c r="T57" s="1">
        <f>($E57+('AUS Mortality Calculations'!$D57*'AUS Mortality Calculations'!T$1))*'AUS Population Projections'!O61</f>
        <v>331.42986999999999</v>
      </c>
      <c r="U57" s="1">
        <f>($E57+('AUS Mortality Calculations'!$D57*'AUS Mortality Calculations'!U$1))*'AUS Population Projections'!P61</f>
        <v>334.13538999999997</v>
      </c>
      <c r="V57" s="1">
        <f>($E57+('AUS Mortality Calculations'!$D57*'AUS Mortality Calculations'!V$1))*'AUS Population Projections'!Q61</f>
        <v>339.21741000000003</v>
      </c>
      <c r="W57" s="1">
        <f>($E57+('AUS Mortality Calculations'!$D57*'AUS Mortality Calculations'!W$1))*'AUS Population Projections'!R61</f>
        <v>341.78264999999999</v>
      </c>
      <c r="X57" s="1">
        <f>($E57+('AUS Mortality Calculations'!$D57*'AUS Mortality Calculations'!X$1))*'AUS Population Projections'!S61</f>
        <v>342.75496333333336</v>
      </c>
      <c r="Y57" s="1">
        <f>($E57+('AUS Mortality Calculations'!$D57*'AUS Mortality Calculations'!Y$1))*'AUS Population Projections'!T61</f>
        <v>346.36613</v>
      </c>
      <c r="Z57" s="1">
        <f>($E57+('AUS Mortality Calculations'!$D57*'AUS Mortality Calculations'!Z$1))*'AUS Population Projections'!U61</f>
        <v>349.67574999999999</v>
      </c>
      <c r="AA57" s="1">
        <f>($E57+('AUS Mortality Calculations'!$D57*'AUS Mortality Calculations'!AA$1))*'AUS Population Projections'!V61</f>
        <v>355.66746333333333</v>
      </c>
      <c r="AB57" s="6">
        <f>($E57+('AUS Mortality Calculations'!$D57*'AUS Mortality Calculations'!AB$1))*'AUS Population Projections'!W61</f>
        <v>357.03921666666668</v>
      </c>
    </row>
    <row r="58" spans="1:28" x14ac:dyDescent="0.3">
      <c r="A58" s="13" t="s">
        <v>1</v>
      </c>
      <c r="B58" s="47" t="s">
        <v>148</v>
      </c>
      <c r="C58">
        <f>'AUS Population Projections'!D269-'AUS Population Projections'!C269</f>
        <v>-1.7000000000000001E-4</v>
      </c>
      <c r="D58">
        <f t="shared" si="1"/>
        <v>-7.0833333333333338E-6</v>
      </c>
      <c r="E58" s="4">
        <f>'AUS Population Projections'!$C269+('AUS Mortality Calculations'!$D58*'AUS Mortality Calculations'!E$1)</f>
        <v>1.9499999999999999E-3</v>
      </c>
      <c r="F58" s="4"/>
      <c r="G58" s="4"/>
      <c r="H58" s="4"/>
      <c r="I58" s="1">
        <f>($E58+('AUS Mortality Calculations'!$D58*'AUS Mortality Calculations'!I$1))*'AUS Population Projections'!D62</f>
        <v>346.68044958333331</v>
      </c>
      <c r="J58" s="1">
        <f>($E58+('AUS Mortality Calculations'!$D58*'AUS Mortality Calculations'!J$1))*'AUS Population Projections'!E62</f>
        <v>342.4508525</v>
      </c>
      <c r="K58" s="1">
        <f>($E58+('AUS Mortality Calculations'!$D58*'AUS Mortality Calculations'!K$1))*'AUS Population Projections'!F62</f>
        <v>329.14504499999998</v>
      </c>
      <c r="L58" s="1">
        <f>($E58+('AUS Mortality Calculations'!$D58*'AUS Mortality Calculations'!L$1))*'AUS Population Projections'!G62</f>
        <v>321.28537166666666</v>
      </c>
      <c r="M58" s="1">
        <f>($E58+('AUS Mortality Calculations'!$D58*'AUS Mortality Calculations'!M$1))*'AUS Population Projections'!H62</f>
        <v>315.93113958333333</v>
      </c>
      <c r="N58" s="1">
        <f>($E58+('AUS Mortality Calculations'!$D58*'AUS Mortality Calculations'!N$1))*'AUS Population Projections'!I62</f>
        <v>312.27682499999997</v>
      </c>
      <c r="O58" s="1">
        <f>($E58+('AUS Mortality Calculations'!$D58*'AUS Mortality Calculations'!O$1))*'AUS Population Projections'!J62</f>
        <v>314.37072583333332</v>
      </c>
      <c r="P58" s="1">
        <f>($E58+('AUS Mortality Calculations'!$D58*'AUS Mortality Calculations'!P$1))*'AUS Population Projections'!K62</f>
        <v>317.32455999999996</v>
      </c>
      <c r="Q58" s="1">
        <f>($E58+('AUS Mortality Calculations'!$D58*'AUS Mortality Calculations'!Q$1))*'AUS Population Projections'!L62</f>
        <v>326.11376250000001</v>
      </c>
      <c r="R58" s="1">
        <f>($E58+('AUS Mortality Calculations'!$D58*'AUS Mortality Calculations'!R$1))*'AUS Population Projections'!M62</f>
        <v>332.80417499999999</v>
      </c>
      <c r="S58" s="1">
        <f>($E58+('AUS Mortality Calculations'!$D58*'AUS Mortality Calculations'!S$1))*'AUS Population Projections'!N62</f>
        <v>348.22996499999999</v>
      </c>
      <c r="T58" s="1">
        <f>($E58+('AUS Mortality Calculations'!$D58*'AUS Mortality Calculations'!T$1))*'AUS Population Projections'!O62</f>
        <v>356.69617</v>
      </c>
      <c r="U58" s="1">
        <f>($E58+('AUS Mortality Calculations'!$D58*'AUS Mortality Calculations'!U$1))*'AUS Population Projections'!P62</f>
        <v>369.02126625</v>
      </c>
      <c r="V58" s="1">
        <f>($E58+('AUS Mortality Calculations'!$D58*'AUS Mortality Calculations'!V$1))*'AUS Population Projections'!Q62</f>
        <v>372.08968249999998</v>
      </c>
      <c r="W58" s="1">
        <f>($E58+('AUS Mortality Calculations'!$D58*'AUS Mortality Calculations'!W$1))*'AUS Population Projections'!R62</f>
        <v>377.799125</v>
      </c>
      <c r="X58" s="1">
        <f>($E58+('AUS Mortality Calculations'!$D58*'AUS Mortality Calculations'!X$1))*'AUS Population Projections'!S62</f>
        <v>380.71528666666666</v>
      </c>
      <c r="Y58" s="1">
        <f>($E58+('AUS Mortality Calculations'!$D58*'AUS Mortality Calculations'!Y$1))*'AUS Population Projections'!T62</f>
        <v>381.86697416666664</v>
      </c>
      <c r="Z58" s="1">
        <f>($E58+('AUS Mortality Calculations'!$D58*'AUS Mortality Calculations'!Z$1))*'AUS Population Projections'!U62</f>
        <v>385.94900250000001</v>
      </c>
      <c r="AA58" s="1">
        <f>($E58+('AUS Mortality Calculations'!$D58*'AUS Mortality Calculations'!AA$1))*'AUS Population Projections'!V62</f>
        <v>389.69734166666666</v>
      </c>
      <c r="AB58" s="6">
        <f>($E58+('AUS Mortality Calculations'!$D58*'AUS Mortality Calculations'!AB$1))*'AUS Population Projections'!W62</f>
        <v>396.43006666666662</v>
      </c>
    </row>
    <row r="59" spans="1:28" x14ac:dyDescent="0.3">
      <c r="A59" s="13" t="s">
        <v>1</v>
      </c>
      <c r="B59" s="47" t="s">
        <v>149</v>
      </c>
      <c r="C59">
        <f>'AUS Population Projections'!D270-'AUS Population Projections'!C270</f>
        <v>-1.8999999999999985E-4</v>
      </c>
      <c r="D59">
        <f t="shared" si="1"/>
        <v>-7.9166666666666598E-6</v>
      </c>
      <c r="E59" s="4">
        <f>'AUS Population Projections'!$C270+('AUS Mortality Calculations'!$D59*'AUS Mortality Calculations'!E$1)</f>
        <v>2.0699999999999998E-3</v>
      </c>
      <c r="F59" s="4"/>
      <c r="G59" s="4"/>
      <c r="H59" s="4"/>
      <c r="I59" s="1">
        <f>($E59+('AUS Mortality Calculations'!$D59*'AUS Mortality Calculations'!I$1))*'AUS Population Projections'!D63</f>
        <v>342.69144291666669</v>
      </c>
      <c r="J59" s="1">
        <f>($E59+('AUS Mortality Calculations'!$D59*'AUS Mortality Calculations'!J$1))*'AUS Population Projections'!E63</f>
        <v>367.28705416666662</v>
      </c>
      <c r="K59" s="1">
        <f>($E59+('AUS Mortality Calculations'!$D59*'AUS Mortality Calculations'!K$1))*'AUS Population Projections'!F63</f>
        <v>362.6978125</v>
      </c>
      <c r="L59" s="1">
        <f>($E59+('AUS Mortality Calculations'!$D59*'AUS Mortality Calculations'!L$1))*'AUS Population Projections'!G63</f>
        <v>348.5407316666666</v>
      </c>
      <c r="M59" s="1">
        <f>($E59+('AUS Mortality Calculations'!$D59*'AUS Mortality Calculations'!M$1))*'AUS Population Projections'!H63</f>
        <v>340.12524791666664</v>
      </c>
      <c r="N59" s="1">
        <f>($E59+('AUS Mortality Calculations'!$D59*'AUS Mortality Calculations'!N$1))*'AUS Population Projections'!I63</f>
        <v>334.3536325</v>
      </c>
      <c r="O59" s="1">
        <f>($E59+('AUS Mortality Calculations'!$D59*'AUS Mortality Calculations'!O$1))*'AUS Population Projections'!J63</f>
        <v>330.37756458333331</v>
      </c>
      <c r="P59" s="1">
        <f>($E59+('AUS Mortality Calculations'!$D59*'AUS Mortality Calculations'!P$1))*'AUS Population Projections'!K63</f>
        <v>332.45048666666668</v>
      </c>
      <c r="Q59" s="1">
        <f>($E59+('AUS Mortality Calculations'!$D59*'AUS Mortality Calculations'!Q$1))*'AUS Population Projections'!L63</f>
        <v>335.43821999999994</v>
      </c>
      <c r="R59" s="1">
        <f>($E59+('AUS Mortality Calculations'!$D59*'AUS Mortality Calculations'!R$1))*'AUS Population Projections'!M63</f>
        <v>344.56347916666664</v>
      </c>
      <c r="S59" s="1">
        <f>($E59+('AUS Mortality Calculations'!$D59*'AUS Mortality Calculations'!S$1))*'AUS Population Projections'!N63</f>
        <v>351.53146666666669</v>
      </c>
      <c r="T59" s="1">
        <f>($E59+('AUS Mortality Calculations'!$D59*'AUS Mortality Calculations'!T$1))*'AUS Population Projections'!O63</f>
        <v>367.69562499999995</v>
      </c>
      <c r="U59" s="1">
        <f>($E59+('AUS Mortality Calculations'!$D59*'AUS Mortality Calculations'!U$1))*'AUS Population Projections'!P63</f>
        <v>376.52138791666664</v>
      </c>
      <c r="V59" s="1">
        <f>($E59+('AUS Mortality Calculations'!$D59*'AUS Mortality Calculations'!V$1))*'AUS Population Projections'!Q63</f>
        <v>389.40592583333324</v>
      </c>
      <c r="W59" s="1">
        <f>($E59+('AUS Mortality Calculations'!$D59*'AUS Mortality Calculations'!W$1))*'AUS Population Projections'!R63</f>
        <v>392.53686499999998</v>
      </c>
      <c r="X59" s="1">
        <f>($E59+('AUS Mortality Calculations'!$D59*'AUS Mortality Calculations'!X$1))*'AUS Population Projections'!S63</f>
        <v>398.45717999999994</v>
      </c>
      <c r="Y59" s="1">
        <f>($E59+('AUS Mortality Calculations'!$D59*'AUS Mortality Calculations'!Y$1))*'AUS Population Projections'!T63</f>
        <v>401.42670625</v>
      </c>
      <c r="Z59" s="1">
        <f>($E59+('AUS Mortality Calculations'!$D59*'AUS Mortality Calculations'!Z$1))*'AUS Population Projections'!U63</f>
        <v>402.54102749999998</v>
      </c>
      <c r="AA59" s="1">
        <f>($E59+('AUS Mortality Calculations'!$D59*'AUS Mortality Calculations'!AA$1))*'AUS Population Projections'!V63</f>
        <v>406.73667333333333</v>
      </c>
      <c r="AB59" s="6">
        <f>($E59+('AUS Mortality Calculations'!$D59*'AUS Mortality Calculations'!AB$1))*'AUS Population Projections'!W63</f>
        <v>410.57438499999995</v>
      </c>
    </row>
    <row r="60" spans="1:28" x14ac:dyDescent="0.3">
      <c r="A60" s="13" t="s">
        <v>1</v>
      </c>
      <c r="B60" s="47" t="s">
        <v>150</v>
      </c>
      <c r="C60">
        <f>'AUS Population Projections'!D271-'AUS Population Projections'!C271</f>
        <v>-2.1000000000000012E-4</v>
      </c>
      <c r="D60">
        <f t="shared" si="1"/>
        <v>-8.7500000000000043E-6</v>
      </c>
      <c r="E60" s="4">
        <f>'AUS Population Projections'!$C271+('AUS Mortality Calculations'!$D60*'AUS Mortality Calculations'!E$1)</f>
        <v>2.2000000000000001E-3</v>
      </c>
      <c r="F60" s="4"/>
      <c r="G60" s="4"/>
      <c r="H60" s="4"/>
      <c r="I60" s="1">
        <f>($E60+('AUS Mortality Calculations'!$D60*'AUS Mortality Calculations'!I$1))*'AUS Population Projections'!D64</f>
        <v>360.17576250000002</v>
      </c>
      <c r="J60" s="1">
        <f>($E60+('AUS Mortality Calculations'!$D60*'AUS Mortality Calculations'!J$1))*'AUS Population Projections'!E64</f>
        <v>363.78128249999997</v>
      </c>
      <c r="K60" s="1">
        <f>($E60+('AUS Mortality Calculations'!$D60*'AUS Mortality Calculations'!K$1))*'AUS Population Projections'!F64</f>
        <v>389.62512375000006</v>
      </c>
      <c r="L60" s="1">
        <f>($E60+('AUS Mortality Calculations'!$D60*'AUS Mortality Calculations'!L$1))*'AUS Population Projections'!G64</f>
        <v>384.65338500000007</v>
      </c>
      <c r="M60" s="1">
        <f>($E60+('AUS Mortality Calculations'!$D60*'AUS Mortality Calculations'!M$1))*'AUS Population Projections'!H64</f>
        <v>369.57046875000003</v>
      </c>
      <c r="N60" s="1">
        <f>($E60+('AUS Mortality Calculations'!$D60*'AUS Mortality Calculations'!N$1))*'AUS Population Projections'!I64</f>
        <v>360.56095500000004</v>
      </c>
      <c r="O60" s="1">
        <f>($E60+('AUS Mortality Calculations'!$D60*'AUS Mortality Calculations'!O$1))*'AUS Population Projections'!J64</f>
        <v>354.34168375000002</v>
      </c>
      <c r="P60" s="1">
        <f>($E60+('AUS Mortality Calculations'!$D60*'AUS Mortality Calculations'!P$1))*'AUS Population Projections'!K64</f>
        <v>350.01011999999997</v>
      </c>
      <c r="Q60" s="1">
        <f>($E60+('AUS Mortality Calculations'!$D60*'AUS Mortality Calculations'!Q$1))*'AUS Population Projections'!L64</f>
        <v>352.07022624999996</v>
      </c>
      <c r="R60" s="1">
        <f>($E60+('AUS Mortality Calculations'!$D60*'AUS Mortality Calculations'!R$1))*'AUS Population Projections'!M64</f>
        <v>355.08590000000004</v>
      </c>
      <c r="S60" s="1">
        <f>($E60+('AUS Mortality Calculations'!$D60*'AUS Mortality Calculations'!S$1))*'AUS Population Projections'!N64</f>
        <v>364.64088375</v>
      </c>
      <c r="T60" s="1">
        <f>($E60+('AUS Mortality Calculations'!$D60*'AUS Mortality Calculations'!T$1))*'AUS Population Projections'!O64</f>
        <v>371.91487499999999</v>
      </c>
      <c r="U60" s="1">
        <f>($E60+('AUS Mortality Calculations'!$D60*'AUS Mortality Calculations'!U$1))*'AUS Population Projections'!P64</f>
        <v>388.88325874999998</v>
      </c>
      <c r="V60" s="1">
        <f>($E60+('AUS Mortality Calculations'!$D60*'AUS Mortality Calculations'!V$1))*'AUS Population Projections'!Q64</f>
        <v>398.11132499999997</v>
      </c>
      <c r="W60" s="1">
        <f>($E60+('AUS Mortality Calculations'!$D60*'AUS Mortality Calculations'!W$1))*'AUS Population Projections'!R64</f>
        <v>411.61298125000008</v>
      </c>
      <c r="X60" s="1">
        <f>($E60+('AUS Mortality Calculations'!$D60*'AUS Mortality Calculations'!X$1))*'AUS Population Projections'!S64</f>
        <v>414.82838000000004</v>
      </c>
      <c r="Y60" s="1">
        <f>($E60+('AUS Mortality Calculations'!$D60*'AUS Mortality Calculations'!Y$1))*'AUS Population Projections'!T64</f>
        <v>420.98214000000002</v>
      </c>
      <c r="Z60" s="1">
        <f>($E60+('AUS Mortality Calculations'!$D60*'AUS Mortality Calculations'!Z$1))*'AUS Population Projections'!U64</f>
        <v>424.02300000000002</v>
      </c>
      <c r="AA60" s="1">
        <f>($E60+('AUS Mortality Calculations'!$D60*'AUS Mortality Calculations'!AA$1))*'AUS Population Projections'!V64</f>
        <v>425.11272874999997</v>
      </c>
      <c r="AB60" s="6">
        <f>($E60+('AUS Mortality Calculations'!$D60*'AUS Mortality Calculations'!AB$1))*'AUS Population Projections'!W64</f>
        <v>429.44174999999996</v>
      </c>
    </row>
    <row r="61" spans="1:28" x14ac:dyDescent="0.3">
      <c r="A61" s="13" t="s">
        <v>1</v>
      </c>
      <c r="B61" s="47" t="s">
        <v>151</v>
      </c>
      <c r="C61">
        <f>'AUS Population Projections'!D272-'AUS Population Projections'!C272</f>
        <v>-2.2999999999999974E-4</v>
      </c>
      <c r="D61">
        <f t="shared" si="1"/>
        <v>-9.5833333333333218E-6</v>
      </c>
      <c r="E61" s="4">
        <f>'AUS Population Projections'!$C272+('AUS Mortality Calculations'!$D61*'AUS Mortality Calculations'!E$1)</f>
        <v>2.4199999999999998E-3</v>
      </c>
      <c r="F61" s="4"/>
      <c r="G61" s="4"/>
      <c r="H61" s="4"/>
      <c r="I61" s="1">
        <f>($E61+('AUS Mortality Calculations'!$D61*'AUS Mortality Calculations'!I$1))*'AUS Population Projections'!D65</f>
        <v>380.08896249999998</v>
      </c>
      <c r="J61" s="1">
        <f>($E61+('AUS Mortality Calculations'!$D61*'AUS Mortality Calculations'!J$1))*'AUS Population Projections'!E65</f>
        <v>396.22633083333335</v>
      </c>
      <c r="K61" s="1">
        <f>($E61+('AUS Mortality Calculations'!$D61*'AUS Mortality Calculations'!K$1))*'AUS Population Projections'!F65</f>
        <v>400.08003749999995</v>
      </c>
      <c r="L61" s="1">
        <f>($E61+('AUS Mortality Calculations'!$D61*'AUS Mortality Calculations'!L$1))*'AUS Population Projections'!G65</f>
        <v>428.24748333333332</v>
      </c>
      <c r="M61" s="1">
        <f>($E61+('AUS Mortality Calculations'!$D61*'AUS Mortality Calculations'!M$1))*'AUS Population Projections'!H65</f>
        <v>422.72422666666665</v>
      </c>
      <c r="N61" s="1">
        <f>($E61+('AUS Mortality Calculations'!$D61*'AUS Mortality Calculations'!N$1))*'AUS Population Projections'!I65</f>
        <v>406.14918749999998</v>
      </c>
      <c r="O61" s="1">
        <f>($E61+('AUS Mortality Calculations'!$D61*'AUS Mortality Calculations'!O$1))*'AUS Population Projections'!J65</f>
        <v>396.20528458333337</v>
      </c>
      <c r="P61" s="1">
        <f>($E61+('AUS Mortality Calculations'!$D61*'AUS Mortality Calculations'!P$1))*'AUS Population Projections'!K65</f>
        <v>389.31436999999994</v>
      </c>
      <c r="Q61" s="1">
        <f>($E61+('AUS Mortality Calculations'!$D61*'AUS Mortality Calculations'!Q$1))*'AUS Population Projections'!L65</f>
        <v>384.48998</v>
      </c>
      <c r="R61" s="1">
        <f>($E61+('AUS Mortality Calculations'!$D61*'AUS Mortality Calculations'!R$1))*'AUS Population Projections'!M65</f>
        <v>386.64604250000002</v>
      </c>
      <c r="S61" s="1">
        <f>($E61+('AUS Mortality Calculations'!$D61*'AUS Mortality Calculations'!S$1))*'AUS Population Projections'!N65</f>
        <v>389.93785416666668</v>
      </c>
      <c r="T61" s="1">
        <f>($E61+('AUS Mortality Calculations'!$D61*'AUS Mortality Calculations'!T$1))*'AUS Population Projections'!O65</f>
        <v>400.38080499999995</v>
      </c>
      <c r="U61" s="1">
        <f>($E61+('AUS Mortality Calculations'!$D61*'AUS Mortality Calculations'!U$1))*'AUS Population Projections'!P65</f>
        <v>408.32707999999997</v>
      </c>
      <c r="V61" s="1">
        <f>($E61+('AUS Mortality Calculations'!$D61*'AUS Mortality Calculations'!V$1))*'AUS Population Projections'!Q65</f>
        <v>426.87708916666668</v>
      </c>
      <c r="W61" s="1">
        <f>($E61+('AUS Mortality Calculations'!$D61*'AUS Mortality Calculations'!W$1))*'AUS Population Projections'!R65</f>
        <v>436.96033125000002</v>
      </c>
      <c r="X61" s="1">
        <f>($E61+('AUS Mortality Calculations'!$D61*'AUS Mortality Calculations'!X$1))*'AUS Population Projections'!S65</f>
        <v>451.71946666666668</v>
      </c>
      <c r="Y61" s="1">
        <f>($E61+('AUS Mortality Calculations'!$D61*'AUS Mortality Calculations'!Y$1))*'AUS Population Projections'!T65</f>
        <v>455.22888041666664</v>
      </c>
      <c r="Z61" s="1">
        <f>($E61+('AUS Mortality Calculations'!$D61*'AUS Mortality Calculations'!Z$1))*'AUS Population Projections'!U65</f>
        <v>461.95114999999998</v>
      </c>
      <c r="AA61" s="1">
        <f>($E61+('AUS Mortality Calculations'!$D61*'AUS Mortality Calculations'!AA$1))*'AUS Population Projections'!V65</f>
        <v>465.27406458333331</v>
      </c>
      <c r="AB61" s="6">
        <f>($E61+('AUS Mortality Calculations'!$D61*'AUS Mortality Calculations'!AB$1))*'AUS Population Projections'!W65</f>
        <v>466.45924500000001</v>
      </c>
    </row>
    <row r="62" spans="1:28" x14ac:dyDescent="0.3">
      <c r="A62" s="13" t="s">
        <v>1</v>
      </c>
      <c r="B62" s="47" t="s">
        <v>152</v>
      </c>
      <c r="C62">
        <f>'AUS Population Projections'!D273-'AUS Population Projections'!C273</f>
        <v>-2.7000000000000027E-4</v>
      </c>
      <c r="D62">
        <f t="shared" si="1"/>
        <v>-1.1250000000000011E-5</v>
      </c>
      <c r="E62" s="4">
        <f>'AUS Population Projections'!$C273+('AUS Mortality Calculations'!$D62*'AUS Mortality Calculations'!E$1)</f>
        <v>2.7200000000000002E-3</v>
      </c>
      <c r="F62" s="4"/>
      <c r="G62" s="4"/>
      <c r="H62" s="4"/>
      <c r="I62" s="1">
        <f>($E62+('AUS Mortality Calculations'!$D62*'AUS Mortality Calculations'!I$1))*'AUS Population Projections'!D66</f>
        <v>417.98992125000001</v>
      </c>
      <c r="J62" s="1">
        <f>($E62+('AUS Mortality Calculations'!$D62*'AUS Mortality Calculations'!J$1))*'AUS Population Projections'!E66</f>
        <v>427.45933750000006</v>
      </c>
      <c r="K62" s="1">
        <f>($E62+('AUS Mortality Calculations'!$D62*'AUS Mortality Calculations'!K$1))*'AUS Population Projections'!F66</f>
        <v>445.27817250000004</v>
      </c>
      <c r="L62" s="1">
        <f>($E62+('AUS Mortality Calculations'!$D62*'AUS Mortality Calculations'!L$1))*'AUS Population Projections'!G66</f>
        <v>449.38127500000007</v>
      </c>
      <c r="M62" s="1">
        <f>($E62+('AUS Mortality Calculations'!$D62*'AUS Mortality Calculations'!M$1))*'AUS Population Projections'!H66</f>
        <v>480.60176625000008</v>
      </c>
      <c r="N62" s="1">
        <f>($E62+('AUS Mortality Calculations'!$D62*'AUS Mortality Calculations'!N$1))*'AUS Population Projections'!I66</f>
        <v>474.22456000000005</v>
      </c>
      <c r="O62" s="1">
        <f>($E62+('AUS Mortality Calculations'!$D62*'AUS Mortality Calculations'!O$1))*'AUS Population Projections'!J66</f>
        <v>455.53638749999999</v>
      </c>
      <c r="P62" s="1">
        <f>($E62+('AUS Mortality Calculations'!$D62*'AUS Mortality Calculations'!P$1))*'AUS Population Projections'!K66</f>
        <v>444.22804000000002</v>
      </c>
      <c r="Q62" s="1">
        <f>($E62+('AUS Mortality Calculations'!$D62*'AUS Mortality Calculations'!Q$1))*'AUS Population Projections'!L66</f>
        <v>436.3413625</v>
      </c>
      <c r="R62" s="1">
        <f>($E62+('AUS Mortality Calculations'!$D62*'AUS Mortality Calculations'!R$1))*'AUS Population Projections'!M66</f>
        <v>430.7563925</v>
      </c>
      <c r="S62" s="1">
        <f>($E62+('AUS Mortality Calculations'!$D62*'AUS Mortality Calculations'!S$1))*'AUS Population Projections'!N66</f>
        <v>433.06228874999999</v>
      </c>
      <c r="T62" s="1">
        <f>($E62+('AUS Mortality Calculations'!$D62*'AUS Mortality Calculations'!T$1))*'AUS Population Projections'!O66</f>
        <v>436.62976500000002</v>
      </c>
      <c r="U62" s="1">
        <f>($E62+('AUS Mortality Calculations'!$D62*'AUS Mortality Calculations'!U$1))*'AUS Population Projections'!P66</f>
        <v>448.16708750000004</v>
      </c>
      <c r="V62" s="1">
        <f>($E62+('AUS Mortality Calculations'!$D62*'AUS Mortality Calculations'!V$1))*'AUS Population Projections'!Q66</f>
        <v>456.91168750000003</v>
      </c>
      <c r="W62" s="1">
        <f>($E62+('AUS Mortality Calculations'!$D62*'AUS Mortality Calculations'!W$1))*'AUS Population Projections'!R66</f>
        <v>477.46388625000003</v>
      </c>
      <c r="X62" s="1">
        <f>($E62+('AUS Mortality Calculations'!$D62*'AUS Mortality Calculations'!X$1))*'AUS Population Projections'!S66</f>
        <v>488.57408000000004</v>
      </c>
      <c r="Y62" s="1">
        <f>($E62+('AUS Mortality Calculations'!$D62*'AUS Mortality Calculations'!Y$1))*'AUS Population Projections'!T66</f>
        <v>504.89022500000004</v>
      </c>
      <c r="Z62" s="1">
        <f>($E62+('AUS Mortality Calculations'!$D62*'AUS Mortality Calculations'!Z$1))*'AUS Population Projections'!U66</f>
        <v>508.67346249999997</v>
      </c>
      <c r="AA62" s="1">
        <f>($E62+('AUS Mortality Calculations'!$D62*'AUS Mortality Calculations'!AA$1))*'AUS Population Projections'!V66</f>
        <v>516.03687500000001</v>
      </c>
      <c r="AB62" s="6">
        <f>($E62+('AUS Mortality Calculations'!$D62*'AUS Mortality Calculations'!AB$1))*'AUS Population Projections'!W66</f>
        <v>519.60620499999993</v>
      </c>
    </row>
    <row r="63" spans="1:28" x14ac:dyDescent="0.3">
      <c r="A63" s="13" t="s">
        <v>1</v>
      </c>
      <c r="B63" s="47" t="s">
        <v>153</v>
      </c>
      <c r="C63">
        <f>'AUS Population Projections'!D274-'AUS Population Projections'!C274</f>
        <v>-2.800000000000003E-4</v>
      </c>
      <c r="D63">
        <f t="shared" si="1"/>
        <v>-1.166666666666668E-5</v>
      </c>
      <c r="E63" s="4">
        <f>'AUS Population Projections'!$C274+('AUS Mortality Calculations'!$D63*'AUS Mortality Calculations'!E$1)</f>
        <v>2.8700000000000002E-3</v>
      </c>
      <c r="F63" s="4"/>
      <c r="G63" s="4"/>
      <c r="H63" s="4"/>
      <c r="I63" s="1">
        <f>($E63+('AUS Mortality Calculations'!$D63*'AUS Mortality Calculations'!I$1))*'AUS Population Projections'!D67</f>
        <v>439.3115416666667</v>
      </c>
      <c r="J63" s="1">
        <f>($E63+('AUS Mortality Calculations'!$D63*'AUS Mortality Calculations'!J$1))*'AUS Population Projections'!E67</f>
        <v>441.33296666666666</v>
      </c>
      <c r="K63" s="1">
        <f>($E63+('AUS Mortality Calculations'!$D63*'AUS Mortality Calculations'!K$1))*'AUS Population Projections'!F67</f>
        <v>451.16473500000006</v>
      </c>
      <c r="L63" s="1">
        <f>($E63+('AUS Mortality Calculations'!$D63*'AUS Mortality Calculations'!L$1))*'AUS Population Projections'!G67</f>
        <v>469.75184666666672</v>
      </c>
      <c r="M63" s="1">
        <f>($E63+('AUS Mortality Calculations'!$D63*'AUS Mortality Calculations'!M$1))*'AUS Population Projections'!H67</f>
        <v>473.96546166666667</v>
      </c>
      <c r="N63" s="1">
        <f>($E63+('AUS Mortality Calculations'!$D63*'AUS Mortality Calculations'!N$1))*'AUS Population Projections'!I67</f>
        <v>506.59839999999997</v>
      </c>
      <c r="O63" s="1">
        <f>($E63+('AUS Mortality Calculations'!$D63*'AUS Mortality Calculations'!O$1))*'AUS Population Projections'!J67</f>
        <v>499.82826833333331</v>
      </c>
      <c r="P63" s="1">
        <f>($E63+('AUS Mortality Calculations'!$D63*'AUS Mortality Calculations'!P$1))*'AUS Population Projections'!K67</f>
        <v>480.13009333333338</v>
      </c>
      <c r="Q63" s="1">
        <f>($E63+('AUS Mortality Calculations'!$D63*'AUS Mortality Calculations'!Q$1))*'AUS Population Projections'!L67</f>
        <v>468.18639000000002</v>
      </c>
      <c r="R63" s="1">
        <f>($E63+('AUS Mortality Calculations'!$D63*'AUS Mortality Calculations'!R$1))*'AUS Population Projections'!M67</f>
        <v>459.81217333333331</v>
      </c>
      <c r="S63" s="1">
        <f>($E63+('AUS Mortality Calculations'!$D63*'AUS Mortality Calculations'!S$1))*'AUS Population Projections'!N67</f>
        <v>453.98161666666664</v>
      </c>
      <c r="T63" s="1">
        <f>($E63+('AUS Mortality Calculations'!$D63*'AUS Mortality Calculations'!T$1))*'AUS Population Projections'!O67</f>
        <v>456.41777999999994</v>
      </c>
      <c r="U63" s="1">
        <f>($E63+('AUS Mortality Calculations'!$D63*'AUS Mortality Calculations'!U$1))*'AUS Population Projections'!P67</f>
        <v>460.18121333333335</v>
      </c>
      <c r="V63" s="1">
        <f>($E63+('AUS Mortality Calculations'!$D63*'AUS Mortality Calculations'!V$1))*'AUS Population Projections'!Q67</f>
        <v>472.30521333333331</v>
      </c>
      <c r="W63" s="1">
        <f>($E63+('AUS Mortality Calculations'!$D63*'AUS Mortality Calculations'!W$1))*'AUS Population Projections'!R67</f>
        <v>481.49678499999999</v>
      </c>
      <c r="X63" s="1">
        <f>($E63+('AUS Mortality Calculations'!$D63*'AUS Mortality Calculations'!X$1))*'AUS Population Projections'!S67</f>
        <v>503.07938333333328</v>
      </c>
      <c r="Y63" s="1">
        <f>($E63+('AUS Mortality Calculations'!$D63*'AUS Mortality Calculations'!Y$1))*'AUS Population Projections'!T67</f>
        <v>514.75536</v>
      </c>
      <c r="Z63" s="1">
        <f>($E63+('AUS Mortality Calculations'!$D63*'AUS Mortality Calculations'!Z$1))*'AUS Population Projections'!U67</f>
        <v>531.90157999999997</v>
      </c>
      <c r="AA63" s="1">
        <f>($E63+('AUS Mortality Calculations'!$D63*'AUS Mortality Calculations'!AA$1))*'AUS Population Projections'!V67</f>
        <v>535.89289833333328</v>
      </c>
      <c r="AB63" s="6">
        <f>($E63+('AUS Mortality Calculations'!$D63*'AUS Mortality Calculations'!AB$1))*'AUS Population Projections'!W67</f>
        <v>543.6490266666666</v>
      </c>
    </row>
    <row r="64" spans="1:28" x14ac:dyDescent="0.3">
      <c r="A64" s="13" t="s">
        <v>1</v>
      </c>
      <c r="B64" s="47" t="s">
        <v>154</v>
      </c>
      <c r="C64">
        <f>'AUS Population Projections'!D275-'AUS Population Projections'!C275</f>
        <v>-3.0999999999999995E-4</v>
      </c>
      <c r="D64">
        <f t="shared" si="1"/>
        <v>-1.2916666666666664E-5</v>
      </c>
      <c r="E64" s="4">
        <f>'AUS Population Projections'!$C275+('AUS Mortality Calculations'!$D64*'AUS Mortality Calculations'!E$1)</f>
        <v>3.13E-3</v>
      </c>
      <c r="F64" s="4"/>
      <c r="G64" s="4"/>
      <c r="H64" s="4"/>
      <c r="I64" s="1">
        <f>($E64+('AUS Mortality Calculations'!$D64*'AUS Mortality Calculations'!I$1))*'AUS Population Projections'!D68</f>
        <v>485.01816666666667</v>
      </c>
      <c r="J64" s="1">
        <f>($E64+('AUS Mortality Calculations'!$D64*'AUS Mortality Calculations'!J$1))*'AUS Population Projections'!E68</f>
        <v>479.17158333333333</v>
      </c>
      <c r="K64" s="1">
        <f>($E64+('AUS Mortality Calculations'!$D64*'AUS Mortality Calculations'!K$1))*'AUS Population Projections'!F68</f>
        <v>481.19943124999998</v>
      </c>
      <c r="L64" s="1">
        <f>($E64+('AUS Mortality Calculations'!$D64*'AUS Mortality Calculations'!L$1))*'AUS Population Projections'!G68</f>
        <v>491.69294833333328</v>
      </c>
      <c r="M64" s="1">
        <f>($E64+('AUS Mortality Calculations'!$D64*'AUS Mortality Calculations'!M$1))*'AUS Population Projections'!H68</f>
        <v>511.64256500000005</v>
      </c>
      <c r="N64" s="1">
        <f>($E64+('AUS Mortality Calculations'!$D64*'AUS Mortality Calculations'!N$1))*'AUS Population Projections'!I68</f>
        <v>516.04038750000007</v>
      </c>
      <c r="O64" s="1">
        <f>($E64+('AUS Mortality Calculations'!$D64*'AUS Mortality Calculations'!O$1))*'AUS Population Projections'!J68</f>
        <v>551.18284374999996</v>
      </c>
      <c r="P64" s="1">
        <f>($E64+('AUS Mortality Calculations'!$D64*'AUS Mortality Calculations'!P$1))*'AUS Population Projections'!K68</f>
        <v>543.68316000000004</v>
      </c>
      <c r="Q64" s="1">
        <f>($E64+('AUS Mortality Calculations'!$D64*'AUS Mortality Calculations'!Q$1))*'AUS Population Projections'!L68</f>
        <v>522.20150375000003</v>
      </c>
      <c r="R64" s="1">
        <f>($E64+('AUS Mortality Calculations'!$D64*'AUS Mortality Calculations'!R$1))*'AUS Population Projections'!M68</f>
        <v>509.09137499999997</v>
      </c>
      <c r="S64" s="1">
        <f>($E64+('AUS Mortality Calculations'!$D64*'AUS Mortality Calculations'!S$1))*'AUS Population Projections'!N68</f>
        <v>499.97407166666665</v>
      </c>
      <c r="T64" s="1">
        <f>($E64+('AUS Mortality Calculations'!$D64*'AUS Mortality Calculations'!T$1))*'AUS Population Projections'!O68</f>
        <v>493.61795000000001</v>
      </c>
      <c r="U64" s="1">
        <f>($E64+('AUS Mortality Calculations'!$D64*'AUS Mortality Calculations'!U$1))*'AUS Population Projections'!P68</f>
        <v>496.2052379166667</v>
      </c>
      <c r="V64" s="1">
        <f>($E64+('AUS Mortality Calculations'!$D64*'AUS Mortality Calculations'!V$1))*'AUS Population Projections'!Q68</f>
        <v>500.22880250000003</v>
      </c>
      <c r="W64" s="1">
        <f>($E64+('AUS Mortality Calculations'!$D64*'AUS Mortality Calculations'!W$1))*'AUS Population Projections'!R68</f>
        <v>513.28879874999996</v>
      </c>
      <c r="X64" s="1">
        <f>($E64+('AUS Mortality Calculations'!$D64*'AUS Mortality Calculations'!X$1))*'AUS Population Projections'!S68</f>
        <v>523.18019666666669</v>
      </c>
      <c r="Y64" s="1">
        <f>($E64+('AUS Mortality Calculations'!$D64*'AUS Mortality Calculations'!Y$1))*'AUS Population Projections'!T68</f>
        <v>546.4656541666667</v>
      </c>
      <c r="Z64" s="1">
        <f>($E64+('AUS Mortality Calculations'!$D64*'AUS Mortality Calculations'!Z$1))*'AUS Population Projections'!U68</f>
        <v>559.03785500000004</v>
      </c>
      <c r="AA64" s="1">
        <f>($E64+('AUS Mortality Calculations'!$D64*'AUS Mortality Calculations'!AA$1))*'AUS Population Projections'!V68</f>
        <v>577.5224291666666</v>
      </c>
      <c r="AB64" s="6">
        <f>($E64+('AUS Mortality Calculations'!$D64*'AUS Mortality Calculations'!AB$1))*'AUS Population Projections'!W68</f>
        <v>581.77669333333324</v>
      </c>
    </row>
    <row r="65" spans="1:28" x14ac:dyDescent="0.3">
      <c r="A65" s="13" t="s">
        <v>1</v>
      </c>
      <c r="B65" s="47" t="s">
        <v>155</v>
      </c>
      <c r="C65">
        <f>'AUS Population Projections'!D276-'AUS Population Projections'!C276</f>
        <v>-3.4000000000000002E-4</v>
      </c>
      <c r="D65">
        <f t="shared" si="1"/>
        <v>-1.4166666666666668E-5</v>
      </c>
      <c r="E65" s="4">
        <f>'AUS Population Projections'!$C276+('AUS Mortality Calculations'!$D65*'AUS Mortality Calculations'!E$1)</f>
        <v>3.4499999999999999E-3</v>
      </c>
      <c r="F65" s="4"/>
      <c r="G65" s="4"/>
      <c r="H65" s="4"/>
      <c r="I65" s="1">
        <f>($E65+('AUS Mortality Calculations'!$D65*'AUS Mortality Calculations'!I$1))*'AUS Population Projections'!D69</f>
        <v>549.71615416666668</v>
      </c>
      <c r="J65" s="1">
        <f>($E65+('AUS Mortality Calculations'!$D65*'AUS Mortality Calculations'!J$1))*'AUS Population Projections'!E69</f>
        <v>534.97758333333331</v>
      </c>
      <c r="K65" s="1">
        <f>($E65+('AUS Mortality Calculations'!$D65*'AUS Mortality Calculations'!K$1))*'AUS Population Projections'!F69</f>
        <v>528.42828499999996</v>
      </c>
      <c r="L65" s="1">
        <f>($E65+('AUS Mortality Calculations'!$D65*'AUS Mortality Calculations'!L$1))*'AUS Population Projections'!G69</f>
        <v>530.50694666666664</v>
      </c>
      <c r="M65" s="1">
        <f>($E65+('AUS Mortality Calculations'!$D65*'AUS Mortality Calculations'!M$1))*'AUS Population Projections'!H69</f>
        <v>541.84261666666669</v>
      </c>
      <c r="N65" s="1">
        <f>($E65+('AUS Mortality Calculations'!$D65*'AUS Mortality Calculations'!N$1))*'AUS Population Projections'!I69</f>
        <v>563.51972499999999</v>
      </c>
      <c r="O65" s="1">
        <f>($E65+('AUS Mortality Calculations'!$D65*'AUS Mortality Calculations'!O$1))*'AUS Population Projections'!J69</f>
        <v>568.18070333333333</v>
      </c>
      <c r="P65" s="1">
        <f>($E65+('AUS Mortality Calculations'!$D65*'AUS Mortality Calculations'!P$1))*'AUS Population Projections'!K69</f>
        <v>606.47920666666664</v>
      </c>
      <c r="Q65" s="1">
        <f>($E65+('AUS Mortality Calculations'!$D65*'AUS Mortality Calculations'!Q$1))*'AUS Population Projections'!L69</f>
        <v>598.12309500000003</v>
      </c>
      <c r="R65" s="1">
        <f>($E65+('AUS Mortality Calculations'!$D65*'AUS Mortality Calculations'!R$1))*'AUS Population Projections'!M69</f>
        <v>574.44907499999999</v>
      </c>
      <c r="S65" s="1">
        <f>($E65+('AUS Mortality Calculations'!$D65*'AUS Mortality Calculations'!S$1))*'AUS Population Projections'!N69</f>
        <v>560.09727583333336</v>
      </c>
      <c r="T65" s="1">
        <f>($E65+('AUS Mortality Calculations'!$D65*'AUS Mortality Calculations'!T$1))*'AUS Population Projections'!O69</f>
        <v>550.11504000000002</v>
      </c>
      <c r="U65" s="1">
        <f>($E65+('AUS Mortality Calculations'!$D65*'AUS Mortality Calculations'!U$1))*'AUS Population Projections'!P69</f>
        <v>543.14400750000004</v>
      </c>
      <c r="V65" s="1">
        <f>($E65+('AUS Mortality Calculations'!$D65*'AUS Mortality Calculations'!V$1))*'AUS Population Projections'!Q69</f>
        <v>545.97434333333331</v>
      </c>
      <c r="W65" s="1">
        <f>($E65+('AUS Mortality Calculations'!$D65*'AUS Mortality Calculations'!W$1))*'AUS Population Projections'!R69</f>
        <v>550.37176249999993</v>
      </c>
      <c r="X65" s="1">
        <f>($E65+('AUS Mortality Calculations'!$D65*'AUS Mortality Calculations'!X$1))*'AUS Population Projections'!S69</f>
        <v>564.66675666666663</v>
      </c>
      <c r="Y65" s="1">
        <f>($E65+('AUS Mortality Calculations'!$D65*'AUS Mortality Calculations'!Y$1))*'AUS Population Projections'!T69</f>
        <v>575.4838125</v>
      </c>
      <c r="Z65" s="1">
        <f>($E65+('AUS Mortality Calculations'!$D65*'AUS Mortality Calculations'!Z$1))*'AUS Population Projections'!U69</f>
        <v>600.963525</v>
      </c>
      <c r="AA65" s="1">
        <f>($E65+('AUS Mortality Calculations'!$D65*'AUS Mortality Calculations'!AA$1))*'AUS Population Projections'!V69</f>
        <v>614.71512666666661</v>
      </c>
      <c r="AB65" s="6">
        <f>($E65+('AUS Mortality Calculations'!$D65*'AUS Mortality Calculations'!AB$1))*'AUS Population Projections'!W69</f>
        <v>634.94200000000001</v>
      </c>
    </row>
    <row r="66" spans="1:28" x14ac:dyDescent="0.3">
      <c r="A66" s="13" t="s">
        <v>1</v>
      </c>
      <c r="B66" s="47" t="s">
        <v>156</v>
      </c>
      <c r="C66">
        <f>'AUS Population Projections'!D277-'AUS Population Projections'!C277</f>
        <v>-3.5000000000000005E-4</v>
      </c>
      <c r="D66">
        <f t="shared" si="1"/>
        <v>-1.4583333333333335E-5</v>
      </c>
      <c r="E66" s="4">
        <f>'AUS Population Projections'!$C277+('AUS Mortality Calculations'!$D66*'AUS Mortality Calculations'!E$1)</f>
        <v>3.5799999999999998E-3</v>
      </c>
      <c r="F66" s="4"/>
      <c r="G66" s="4"/>
      <c r="H66" s="4"/>
      <c r="I66" s="1">
        <f>($E66+('AUS Mortality Calculations'!$D66*'AUS Mortality Calculations'!I$1))*'AUS Population Projections'!D70</f>
        <v>577.40853291666667</v>
      </c>
      <c r="J66" s="1">
        <f>($E66+('AUS Mortality Calculations'!$D66*'AUS Mortality Calculations'!J$1))*'AUS Population Projections'!E70</f>
        <v>571.00950833333332</v>
      </c>
      <c r="K66" s="1">
        <f>($E66+('AUS Mortality Calculations'!$D66*'AUS Mortality Calculations'!K$1))*'AUS Population Projections'!F70</f>
        <v>555.66510749999998</v>
      </c>
      <c r="L66" s="1">
        <f>($E66+('AUS Mortality Calculations'!$D66*'AUS Mortality Calculations'!L$1))*'AUS Population Projections'!G70</f>
        <v>548.77075166666668</v>
      </c>
      <c r="M66" s="1">
        <f>($E66+('AUS Mortality Calculations'!$D66*'AUS Mortality Calculations'!M$1))*'AUS Population Projections'!H70</f>
        <v>550.73833833333333</v>
      </c>
      <c r="N66" s="1">
        <f>($E66+('AUS Mortality Calculations'!$D66*'AUS Mortality Calculations'!N$1))*'AUS Population Projections'!I70</f>
        <v>562.25058999999999</v>
      </c>
      <c r="O66" s="1">
        <f>($E66+('AUS Mortality Calculations'!$D66*'AUS Mortality Calculations'!O$1))*'AUS Population Projections'!J70</f>
        <v>584.41868291666663</v>
      </c>
      <c r="P66" s="1">
        <f>($E66+('AUS Mortality Calculations'!$D66*'AUS Mortality Calculations'!P$1))*'AUS Population Projections'!K70</f>
        <v>589.03334333333328</v>
      </c>
      <c r="Q66" s="1">
        <f>($E66+('AUS Mortality Calculations'!$D66*'AUS Mortality Calculations'!Q$1))*'AUS Population Projections'!L70</f>
        <v>628.33121125000002</v>
      </c>
      <c r="R66" s="1">
        <f>($E66+('AUS Mortality Calculations'!$D66*'AUS Mortality Calculations'!R$1))*'AUS Population Projections'!M70</f>
        <v>619.55457416666661</v>
      </c>
      <c r="S66" s="1">
        <f>($E66+('AUS Mortality Calculations'!$D66*'AUS Mortality Calculations'!S$1))*'AUS Population Projections'!N70</f>
        <v>595.16138124999998</v>
      </c>
      <c r="T66" s="1">
        <f>($E66+('AUS Mortality Calculations'!$D66*'AUS Mortality Calculations'!T$1))*'AUS Population Projections'!O70</f>
        <v>580.37544000000003</v>
      </c>
      <c r="U66" s="1">
        <f>($E66+('AUS Mortality Calculations'!$D66*'AUS Mortality Calculations'!U$1))*'AUS Population Projections'!P70</f>
        <v>570.09856249999996</v>
      </c>
      <c r="V66" s="1">
        <f>($E66+('AUS Mortality Calculations'!$D66*'AUS Mortality Calculations'!V$1))*'AUS Population Projections'!Q70</f>
        <v>562.91345666666666</v>
      </c>
      <c r="W66" s="1">
        <f>($E66+('AUS Mortality Calculations'!$D66*'AUS Mortality Calculations'!W$1))*'AUS Population Projections'!R70</f>
        <v>565.82946374999995</v>
      </c>
      <c r="X66" s="1">
        <f>($E66+('AUS Mortality Calculations'!$D66*'AUS Mortality Calculations'!X$1))*'AUS Population Projections'!S70</f>
        <v>570.36235999999997</v>
      </c>
      <c r="Y66" s="1">
        <f>($E66+('AUS Mortality Calculations'!$D66*'AUS Mortality Calculations'!Y$1))*'AUS Population Projections'!T70</f>
        <v>585.08717666666666</v>
      </c>
      <c r="Z66" s="1">
        <f>($E66+('AUS Mortality Calculations'!$D66*'AUS Mortality Calculations'!Z$1))*'AUS Population Projections'!U70</f>
        <v>596.23768749999999</v>
      </c>
      <c r="AA66" s="1">
        <f>($E66+('AUS Mortality Calculations'!$D66*'AUS Mortality Calculations'!AA$1))*'AUS Population Projections'!V70</f>
        <v>622.49409833333334</v>
      </c>
      <c r="AB66" s="6">
        <f>($E66+('AUS Mortality Calculations'!$D66*'AUS Mortality Calculations'!AB$1))*'AUS Population Projections'!W70</f>
        <v>636.66408166666668</v>
      </c>
    </row>
    <row r="67" spans="1:28" x14ac:dyDescent="0.3">
      <c r="A67" s="13" t="s">
        <v>1</v>
      </c>
      <c r="B67" s="47" t="s">
        <v>157</v>
      </c>
      <c r="C67">
        <f>'AUS Population Projections'!D278-'AUS Population Projections'!C278</f>
        <v>-3.799999999999997E-4</v>
      </c>
      <c r="D67">
        <f t="shared" si="1"/>
        <v>-1.583333333333332E-5</v>
      </c>
      <c r="E67" s="4">
        <f>'AUS Population Projections'!$C278+('AUS Mortality Calculations'!$D67*'AUS Mortality Calculations'!E$1)</f>
        <v>3.9899999999999996E-3</v>
      </c>
      <c r="F67" s="4"/>
      <c r="G67" s="4"/>
      <c r="H67" s="4"/>
      <c r="I67" s="1">
        <f>($E67+('AUS Mortality Calculations'!$D67*'AUS Mortality Calculations'!I$1))*'AUS Population Projections'!D71</f>
        <v>637.88156916666662</v>
      </c>
      <c r="J67" s="1">
        <f>($E67+('AUS Mortality Calculations'!$D67*'AUS Mortality Calculations'!J$1))*'AUS Population Projections'!E71</f>
        <v>644.30583333333323</v>
      </c>
      <c r="K67" s="1">
        <f>($E67+('AUS Mortality Calculations'!$D67*'AUS Mortality Calculations'!K$1))*'AUS Population Projections'!F71</f>
        <v>637.09222999999997</v>
      </c>
      <c r="L67" s="1">
        <f>($E67+('AUS Mortality Calculations'!$D67*'AUS Mortality Calculations'!L$1))*'AUS Population Projections'!G71</f>
        <v>619.98532666666654</v>
      </c>
      <c r="M67" s="1">
        <f>($E67+('AUS Mortality Calculations'!$D67*'AUS Mortality Calculations'!M$1))*'AUS Population Projections'!H71</f>
        <v>612.20967166666662</v>
      </c>
      <c r="N67" s="1">
        <f>($E67+('AUS Mortality Calculations'!$D67*'AUS Mortality Calculations'!N$1))*'AUS Population Projections'!I71</f>
        <v>614.24149999999997</v>
      </c>
      <c r="O67" s="1">
        <f>($E67+('AUS Mortality Calculations'!$D67*'AUS Mortality Calculations'!O$1))*'AUS Population Projections'!J71</f>
        <v>626.84229999999991</v>
      </c>
      <c r="P67" s="1">
        <f>($E67+('AUS Mortality Calculations'!$D67*'AUS Mortality Calculations'!P$1))*'AUS Population Projections'!K71</f>
        <v>651.21892000000003</v>
      </c>
      <c r="Q67" s="1">
        <f>($E67+('AUS Mortality Calculations'!$D67*'AUS Mortality Calculations'!Q$1))*'AUS Population Projections'!L71</f>
        <v>656.18727749999994</v>
      </c>
      <c r="R67" s="1">
        <f>($E67+('AUS Mortality Calculations'!$D67*'AUS Mortality Calculations'!R$1))*'AUS Population Projections'!M71</f>
        <v>699.53588833333333</v>
      </c>
      <c r="S67" s="1">
        <f>($E67+('AUS Mortality Calculations'!$D67*'AUS Mortality Calculations'!S$1))*'AUS Population Projections'!N71</f>
        <v>689.87977166666656</v>
      </c>
      <c r="T67" s="1">
        <f>($E67+('AUS Mortality Calculations'!$D67*'AUS Mortality Calculations'!T$1))*'AUS Population Projections'!O71</f>
        <v>662.9251999999999</v>
      </c>
      <c r="U67" s="1">
        <f>($E67+('AUS Mortality Calculations'!$D67*'AUS Mortality Calculations'!U$1))*'AUS Population Projections'!P71</f>
        <v>646.59677416666671</v>
      </c>
      <c r="V67" s="1">
        <f>($E67+('AUS Mortality Calculations'!$D67*'AUS Mortality Calculations'!V$1))*'AUS Population Projections'!Q71</f>
        <v>635.28070666666667</v>
      </c>
      <c r="W67" s="1">
        <f>($E67+('AUS Mortality Calculations'!$D67*'AUS Mortality Calculations'!W$1))*'AUS Population Projections'!R71</f>
        <v>627.37672249999991</v>
      </c>
      <c r="X67" s="1">
        <f>($E67+('AUS Mortality Calculations'!$D67*'AUS Mortality Calculations'!X$1))*'AUS Population Projections'!S71</f>
        <v>630.65965333333327</v>
      </c>
      <c r="Y67" s="1">
        <f>($E67+('AUS Mortality Calculations'!$D67*'AUS Mortality Calculations'!Y$1))*'AUS Population Projections'!T71</f>
        <v>635.73042083333337</v>
      </c>
      <c r="Z67" s="1">
        <f>($E67+('AUS Mortality Calculations'!$D67*'AUS Mortality Calculations'!Z$1))*'AUS Population Projections'!U71</f>
        <v>652.09482000000003</v>
      </c>
      <c r="AA67" s="1">
        <f>($E67+('AUS Mortality Calculations'!$D67*'AUS Mortality Calculations'!AA$1))*'AUS Population Projections'!V71</f>
        <v>664.51114583333333</v>
      </c>
      <c r="AB67" s="6">
        <f>($E67+('AUS Mortality Calculations'!$D67*'AUS Mortality Calculations'!AB$1))*'AUS Population Projections'!W71</f>
        <v>693.66124666666667</v>
      </c>
    </row>
    <row r="68" spans="1:28" x14ac:dyDescent="0.3">
      <c r="A68" s="13" t="s">
        <v>1</v>
      </c>
      <c r="B68" s="47" t="s">
        <v>158</v>
      </c>
      <c r="C68">
        <f>'AUS Population Projections'!D279-'AUS Population Projections'!C279</f>
        <v>-4.2999999999999983E-4</v>
      </c>
      <c r="D68">
        <f t="shared" si="1"/>
        <v>-1.7916666666666661E-5</v>
      </c>
      <c r="E68" s="4">
        <f>'AUS Population Projections'!$C279+('AUS Mortality Calculations'!$D68*'AUS Mortality Calculations'!E$1)</f>
        <v>4.3800000000000002E-3</v>
      </c>
      <c r="F68" s="4"/>
      <c r="G68" s="4"/>
      <c r="H68" s="4"/>
      <c r="I68" s="1">
        <f>($E68+('AUS Mortality Calculations'!$D68*'AUS Mortality Calculations'!I$1))*'AUS Population Projections'!D72</f>
        <v>695.85698166666668</v>
      </c>
      <c r="J68" s="1">
        <f>($E68+('AUS Mortality Calculations'!$D68*'AUS Mortality Calculations'!J$1))*'AUS Population Projections'!E72</f>
        <v>700.85744083333338</v>
      </c>
      <c r="K68" s="1">
        <f>($E68+('AUS Mortality Calculations'!$D68*'AUS Mortality Calculations'!K$1))*'AUS Population Projections'!F72</f>
        <v>707.53223000000003</v>
      </c>
      <c r="L68" s="1">
        <f>($E68+('AUS Mortality Calculations'!$D68*'AUS Mortality Calculations'!L$1))*'AUS Population Projections'!G72</f>
        <v>699.37175000000002</v>
      </c>
      <c r="M68" s="1">
        <f>($E68+('AUS Mortality Calculations'!$D68*'AUS Mortality Calculations'!M$1))*'AUS Population Projections'!H72</f>
        <v>680.42576000000008</v>
      </c>
      <c r="N68" s="1">
        <f>($E68+('AUS Mortality Calculations'!$D68*'AUS Mortality Calculations'!N$1))*'AUS Population Projections'!I72</f>
        <v>671.62418250000007</v>
      </c>
      <c r="O68" s="1">
        <f>($E68+('AUS Mortality Calculations'!$D68*'AUS Mortality Calculations'!O$1))*'AUS Population Projections'!J72</f>
        <v>673.51756</v>
      </c>
      <c r="P68" s="1">
        <f>($E68+('AUS Mortality Calculations'!$D68*'AUS Mortality Calculations'!P$1))*'AUS Population Projections'!K72</f>
        <v>686.88229333333345</v>
      </c>
      <c r="Q68" s="1">
        <f>($E68+('AUS Mortality Calculations'!$D68*'AUS Mortality Calculations'!Q$1))*'AUS Population Projections'!L72</f>
        <v>713.0657812500001</v>
      </c>
      <c r="R68" s="1">
        <f>($E68+('AUS Mortality Calculations'!$D68*'AUS Mortality Calculations'!R$1))*'AUS Population Projections'!M72</f>
        <v>718.1198558333333</v>
      </c>
      <c r="S68" s="1">
        <f>($E68+('AUS Mortality Calculations'!$D68*'AUS Mortality Calculations'!S$1))*'AUS Population Projections'!N72</f>
        <v>765.13493375000007</v>
      </c>
      <c r="T68" s="1">
        <f>($E68+('AUS Mortality Calculations'!$D68*'AUS Mortality Calculations'!T$1))*'AUS Population Projections'!O72</f>
        <v>754.50641000000007</v>
      </c>
      <c r="U68" s="1">
        <f>($E68+('AUS Mortality Calculations'!$D68*'AUS Mortality Calculations'!U$1))*'AUS Population Projections'!P72</f>
        <v>725.08019708333336</v>
      </c>
      <c r="V68" s="1">
        <f>($E68+('AUS Mortality Calculations'!$D68*'AUS Mortality Calculations'!V$1))*'AUS Population Projections'!Q72</f>
        <v>707.21476250000012</v>
      </c>
      <c r="W68" s="1">
        <f>($E68+('AUS Mortality Calculations'!$D68*'AUS Mortality Calculations'!W$1))*'AUS Population Projections'!R72</f>
        <v>694.78891625000006</v>
      </c>
      <c r="X68" s="1">
        <f>($E68+('AUS Mortality Calculations'!$D68*'AUS Mortality Calculations'!X$1))*'AUS Population Projections'!S72</f>
        <v>686.0795066666667</v>
      </c>
      <c r="Y68" s="1">
        <f>($E68+('AUS Mortality Calculations'!$D68*'AUS Mortality Calculations'!Y$1))*'AUS Population Projections'!T72</f>
        <v>689.52382125000008</v>
      </c>
      <c r="Z68" s="1">
        <f>($E68+('AUS Mortality Calculations'!$D68*'AUS Mortality Calculations'!Z$1))*'AUS Population Projections'!U72</f>
        <v>694.91991000000007</v>
      </c>
      <c r="AA68" s="1">
        <f>($E68+('AUS Mortality Calculations'!$D68*'AUS Mortality Calculations'!AA$1))*'AUS Population Projections'!V72</f>
        <v>712.56230208333329</v>
      </c>
      <c r="AB68" s="6">
        <f>($E68+('AUS Mortality Calculations'!$D68*'AUS Mortality Calculations'!AB$1))*'AUS Population Projections'!W72</f>
        <v>725.91887666666673</v>
      </c>
    </row>
    <row r="69" spans="1:28" x14ac:dyDescent="0.3">
      <c r="A69" s="13" t="s">
        <v>1</v>
      </c>
      <c r="B69" s="47" t="s">
        <v>159</v>
      </c>
      <c r="C69">
        <f>'AUS Population Projections'!D280-'AUS Population Projections'!C280</f>
        <v>-4.6000000000000034E-4</v>
      </c>
      <c r="D69">
        <f t="shared" si="1"/>
        <v>-1.9166666666666681E-5</v>
      </c>
      <c r="E69" s="4">
        <f>'AUS Population Projections'!$C280+('AUS Mortality Calculations'!$D69*'AUS Mortality Calculations'!E$1)</f>
        <v>4.62E-3</v>
      </c>
      <c r="F69" s="4"/>
      <c r="G69" s="4"/>
      <c r="H69" s="4"/>
      <c r="I69" s="1">
        <f>($E69+('AUS Mortality Calculations'!$D69*'AUS Mortality Calculations'!I$1))*'AUS Population Projections'!D73</f>
        <v>709.55892000000006</v>
      </c>
      <c r="J69" s="1">
        <f>($E69+('AUS Mortality Calculations'!$D69*'AUS Mortality Calculations'!J$1))*'AUS Population Projections'!E73</f>
        <v>734.71606666666662</v>
      </c>
      <c r="K69" s="1">
        <f>($E69+('AUS Mortality Calculations'!$D69*'AUS Mortality Calculations'!K$1))*'AUS Population Projections'!F73</f>
        <v>739.64968749999991</v>
      </c>
      <c r="L69" s="1">
        <f>($E69+('AUS Mortality Calculations'!$D69*'AUS Mortality Calculations'!L$1))*'AUS Population Projections'!G73</f>
        <v>746.34245333333331</v>
      </c>
      <c r="M69" s="1">
        <f>($E69+('AUS Mortality Calculations'!$D69*'AUS Mortality Calculations'!M$1))*'AUS Population Projections'!H73</f>
        <v>737.4934566666667</v>
      </c>
      <c r="N69" s="1">
        <f>($E69+('AUS Mortality Calculations'!$D69*'AUS Mortality Calculations'!N$1))*'AUS Population Projections'!I73</f>
        <v>717.38070500000003</v>
      </c>
      <c r="O69" s="1">
        <f>($E69+('AUS Mortality Calculations'!$D69*'AUS Mortality Calculations'!O$1))*'AUS Population Projections'!J73</f>
        <v>707.8824433333333</v>
      </c>
      <c r="P69" s="1">
        <f>($E69+('AUS Mortality Calculations'!$D69*'AUS Mortality Calculations'!P$1))*'AUS Population Projections'!K73</f>
        <v>709.52553333333333</v>
      </c>
      <c r="Q69" s="1">
        <f>($E69+('AUS Mortality Calculations'!$D69*'AUS Mortality Calculations'!Q$1))*'AUS Population Projections'!L73</f>
        <v>723.19018500000004</v>
      </c>
      <c r="R69" s="1">
        <f>($E69+('AUS Mortality Calculations'!$D69*'AUS Mortality Calculations'!R$1))*'AUS Population Projections'!M73</f>
        <v>750.22609166666655</v>
      </c>
      <c r="S69" s="1">
        <f>($E69+('AUS Mortality Calculations'!$D69*'AUS Mortality Calculations'!S$1))*'AUS Population Projections'!N73</f>
        <v>755.44457083333327</v>
      </c>
      <c r="T69" s="1">
        <f>($E69+('AUS Mortality Calculations'!$D69*'AUS Mortality Calculations'!T$1))*'AUS Population Projections'!O73</f>
        <v>804.49822999999992</v>
      </c>
      <c r="U69" s="1">
        <f>($E69+('AUS Mortality Calculations'!$D69*'AUS Mortality Calculations'!U$1))*'AUS Population Projections'!P73</f>
        <v>793.32810416666666</v>
      </c>
      <c r="V69" s="1">
        <f>($E69+('AUS Mortality Calculations'!$D69*'AUS Mortality Calculations'!V$1))*'AUS Population Projections'!Q73</f>
        <v>762.49033000000009</v>
      </c>
      <c r="W69" s="1">
        <f>($E69+('AUS Mortality Calculations'!$D69*'AUS Mortality Calculations'!W$1))*'AUS Population Projections'!R73</f>
        <v>743.75160999999991</v>
      </c>
      <c r="X69" s="1">
        <f>($E69+('AUS Mortality Calculations'!$D69*'AUS Mortality Calculations'!X$1))*'AUS Population Projections'!S73</f>
        <v>730.68297999999993</v>
      </c>
      <c r="Y69" s="1">
        <f>($E69+('AUS Mortality Calculations'!$D69*'AUS Mortality Calculations'!Y$1))*'AUS Population Projections'!T73</f>
        <v>721.51017749999994</v>
      </c>
      <c r="Z69" s="1">
        <f>($E69+('AUS Mortality Calculations'!$D69*'AUS Mortality Calculations'!Z$1))*'AUS Population Projections'!U73</f>
        <v>725.03144999999984</v>
      </c>
      <c r="AA69" s="1">
        <f>($E69+('AUS Mortality Calculations'!$D69*'AUS Mortality Calculations'!AA$1))*'AUS Population Projections'!V73</f>
        <v>730.59039666666661</v>
      </c>
      <c r="AB69" s="6">
        <f>($E69+('AUS Mortality Calculations'!$D69*'AUS Mortality Calculations'!AB$1))*'AUS Population Projections'!W73</f>
        <v>748.9325133333333</v>
      </c>
    </row>
    <row r="70" spans="1:28" x14ac:dyDescent="0.3">
      <c r="A70" s="13" t="s">
        <v>1</v>
      </c>
      <c r="B70" s="47" t="s">
        <v>160</v>
      </c>
      <c r="C70">
        <f>'AUS Population Projections'!D281-'AUS Population Projections'!C281</f>
        <v>-5.1999999999999963E-4</v>
      </c>
      <c r="D70">
        <f t="shared" si="1"/>
        <v>-2.166666666666665E-5</v>
      </c>
      <c r="E70" s="4">
        <f>'AUS Population Projections'!$C281+('AUS Mortality Calculations'!$D70*'AUS Mortality Calculations'!E$1)</f>
        <v>5.1399999999999996E-3</v>
      </c>
      <c r="F70" s="4"/>
      <c r="G70" s="4"/>
      <c r="H70" s="4"/>
      <c r="I70" s="1">
        <f>($E70+('AUS Mortality Calculations'!$D70*'AUS Mortality Calculations'!I$1))*'AUS Population Projections'!D74</f>
        <v>772.54587833333335</v>
      </c>
      <c r="J70" s="1">
        <f>($E70+('AUS Mortality Calculations'!$D70*'AUS Mortality Calculations'!J$1))*'AUS Population Projections'!E74</f>
        <v>789.98333333333323</v>
      </c>
      <c r="K70" s="1">
        <f>($E70+('AUS Mortality Calculations'!$D70*'AUS Mortality Calculations'!K$1))*'AUS Population Projections'!F74</f>
        <v>817.38457499999993</v>
      </c>
      <c r="L70" s="1">
        <f>($E70+('AUS Mortality Calculations'!$D70*'AUS Mortality Calculations'!L$1))*'AUS Population Projections'!G74</f>
        <v>822.51085333333333</v>
      </c>
      <c r="M70" s="1">
        <f>($E70+('AUS Mortality Calculations'!$D70*'AUS Mortality Calculations'!M$1))*'AUS Population Projections'!H74</f>
        <v>829.53566166666656</v>
      </c>
      <c r="N70" s="1">
        <f>($E70+('AUS Mortality Calculations'!$D70*'AUS Mortality Calculations'!N$1))*'AUS Population Projections'!I74</f>
        <v>819.44060999999999</v>
      </c>
      <c r="O70" s="1">
        <f>($E70+('AUS Mortality Calculations'!$D70*'AUS Mortality Calculations'!O$1))*'AUS Population Projections'!J74</f>
        <v>796.93613333333337</v>
      </c>
      <c r="P70" s="1">
        <f>($E70+('AUS Mortality Calculations'!$D70*'AUS Mortality Calculations'!P$1))*'AUS Population Projections'!K74</f>
        <v>786.09419999999989</v>
      </c>
      <c r="Q70" s="1">
        <f>($E70+('AUS Mortality Calculations'!$D70*'AUS Mortality Calculations'!Q$1))*'AUS Population Projections'!L74</f>
        <v>787.565425</v>
      </c>
      <c r="R70" s="1">
        <f>($E70+('AUS Mortality Calculations'!$D70*'AUS Mortality Calculations'!R$1))*'AUS Population Projections'!M74</f>
        <v>802.26209000000006</v>
      </c>
      <c r="S70" s="1">
        <f>($E70+('AUS Mortality Calculations'!$D70*'AUS Mortality Calculations'!S$1))*'AUS Population Projections'!N74</f>
        <v>831.96478499999989</v>
      </c>
      <c r="T70" s="1">
        <f>($E70+('AUS Mortality Calculations'!$D70*'AUS Mortality Calculations'!T$1))*'AUS Population Projections'!O74</f>
        <v>837.62759999999992</v>
      </c>
      <c r="U70" s="1">
        <f>($E70+('AUS Mortality Calculations'!$D70*'AUS Mortality Calculations'!U$1))*'AUS Population Projections'!P74</f>
        <v>891.57218333333333</v>
      </c>
      <c r="V70" s="1">
        <f>($E70+('AUS Mortality Calculations'!$D70*'AUS Mortality Calculations'!V$1))*'AUS Population Projections'!Q74</f>
        <v>879.16573666666659</v>
      </c>
      <c r="W70" s="1">
        <f>($E70+('AUS Mortality Calculations'!$D70*'AUS Mortality Calculations'!W$1))*'AUS Population Projections'!R74</f>
        <v>845.10953999999992</v>
      </c>
      <c r="X70" s="1">
        <f>($E70+('AUS Mortality Calculations'!$D70*'AUS Mortality Calculations'!X$1))*'AUS Population Projections'!S74</f>
        <v>824.37664000000007</v>
      </c>
      <c r="Y70" s="1">
        <f>($E70+('AUS Mortality Calculations'!$D70*'AUS Mortality Calculations'!Y$1))*'AUS Population Projections'!T74</f>
        <v>809.89498333333324</v>
      </c>
      <c r="Z70" s="1">
        <f>($E70+('AUS Mortality Calculations'!$D70*'AUS Mortality Calculations'!Z$1))*'AUS Population Projections'!U74</f>
        <v>799.69100000000003</v>
      </c>
      <c r="AA70" s="1">
        <f>($E70+('AUS Mortality Calculations'!$D70*'AUS Mortality Calculations'!AA$1))*'AUS Population Projections'!V74</f>
        <v>803.47622666666666</v>
      </c>
      <c r="AB70" s="6">
        <f>($E70+('AUS Mortality Calculations'!$D70*'AUS Mortality Calculations'!AB$1))*'AUS Population Projections'!W74</f>
        <v>809.50430666666659</v>
      </c>
    </row>
    <row r="71" spans="1:28" x14ac:dyDescent="0.3">
      <c r="A71" s="13" t="s">
        <v>1</v>
      </c>
      <c r="B71" s="47" t="s">
        <v>161</v>
      </c>
      <c r="C71">
        <f>'AUS Population Projections'!D282-'AUS Population Projections'!C282</f>
        <v>-5.600000000000006E-4</v>
      </c>
      <c r="D71">
        <f t="shared" si="1"/>
        <v>-2.333333333333336E-5</v>
      </c>
      <c r="E71" s="4">
        <f>'AUS Population Projections'!$C282+('AUS Mortality Calculations'!$D71*'AUS Mortality Calculations'!E$1)</f>
        <v>5.4400000000000004E-3</v>
      </c>
      <c r="F71" s="4"/>
      <c r="G71" s="4"/>
      <c r="H71" s="4"/>
      <c r="I71" s="1">
        <f>($E71+('AUS Mortality Calculations'!$D71*'AUS Mortality Calculations'!I$1))*'AUS Population Projections'!D75</f>
        <v>799.01250000000005</v>
      </c>
      <c r="J71" s="1">
        <f>($E71+('AUS Mortality Calculations'!$D71*'AUS Mortality Calculations'!J$1))*'AUS Population Projections'!E75</f>
        <v>817.08460666666667</v>
      </c>
      <c r="K71" s="1">
        <f>($E71+('AUS Mortality Calculations'!$D71*'AUS Mortality Calculations'!K$1))*'AUS Population Projections'!F75</f>
        <v>835.02426000000014</v>
      </c>
      <c r="L71" s="1">
        <f>($E71+('AUS Mortality Calculations'!$D71*'AUS Mortality Calculations'!L$1))*'AUS Population Projections'!G75</f>
        <v>863.45458666666673</v>
      </c>
      <c r="M71" s="1">
        <f>($E71+('AUS Mortality Calculations'!$D71*'AUS Mortality Calculations'!M$1))*'AUS Population Projections'!H75</f>
        <v>868.49118666666675</v>
      </c>
      <c r="N71" s="1">
        <f>($E71+('AUS Mortality Calculations'!$D71*'AUS Mortality Calculations'!N$1))*'AUS Population Projections'!I75</f>
        <v>875.50170000000003</v>
      </c>
      <c r="O71" s="1">
        <f>($E71+('AUS Mortality Calculations'!$D71*'AUS Mortality Calculations'!O$1))*'AUS Population Projections'!J75</f>
        <v>864.57655666666665</v>
      </c>
      <c r="P71" s="1">
        <f>($E71+('AUS Mortality Calculations'!$D71*'AUS Mortality Calculations'!P$1))*'AUS Population Projections'!K75</f>
        <v>840.64890666666679</v>
      </c>
      <c r="Q71" s="1">
        <f>($E71+('AUS Mortality Calculations'!$D71*'AUS Mortality Calculations'!Q$1))*'AUS Population Projections'!L75</f>
        <v>828.95500000000004</v>
      </c>
      <c r="R71" s="1">
        <f>($E71+('AUS Mortality Calculations'!$D71*'AUS Mortality Calculations'!R$1))*'AUS Population Projections'!M75</f>
        <v>830.13010666666673</v>
      </c>
      <c r="S71" s="1">
        <f>($E71+('AUS Mortality Calculations'!$D71*'AUS Mortality Calculations'!S$1))*'AUS Population Projections'!N75</f>
        <v>845.42239999999993</v>
      </c>
      <c r="T71" s="1">
        <f>($E71+('AUS Mortality Calculations'!$D71*'AUS Mortality Calculations'!T$1))*'AUS Population Projections'!O75</f>
        <v>876.45179999999993</v>
      </c>
      <c r="U71" s="1">
        <f>($E71+('AUS Mortality Calculations'!$D71*'AUS Mortality Calculations'!U$1))*'AUS Population Projections'!P75</f>
        <v>882.27900333333343</v>
      </c>
      <c r="V71" s="1">
        <f>($E71+('AUS Mortality Calculations'!$D71*'AUS Mortality Calculations'!V$1))*'AUS Population Projections'!Q75</f>
        <v>938.67505333333338</v>
      </c>
      <c r="W71" s="1">
        <f>($E71+('AUS Mortality Calculations'!$D71*'AUS Mortality Calculations'!W$1))*'AUS Population Projections'!R75</f>
        <v>925.56051000000002</v>
      </c>
      <c r="X71" s="1">
        <f>($E71+('AUS Mortality Calculations'!$D71*'AUS Mortality Calculations'!X$1))*'AUS Population Projections'!S75</f>
        <v>889.80293333333327</v>
      </c>
      <c r="Y71" s="1">
        <f>($E71+('AUS Mortality Calculations'!$D71*'AUS Mortality Calculations'!Y$1))*'AUS Population Projections'!T75</f>
        <v>867.98288333333335</v>
      </c>
      <c r="Z71" s="1">
        <f>($E71+('AUS Mortality Calculations'!$D71*'AUS Mortality Calculations'!Z$1))*'AUS Population Projections'!U75</f>
        <v>852.71728000000007</v>
      </c>
      <c r="AA71" s="1">
        <f>($E71+('AUS Mortality Calculations'!$D71*'AUS Mortality Calculations'!AA$1))*'AUS Population Projections'!V75</f>
        <v>841.93833333333328</v>
      </c>
      <c r="AB71" s="6">
        <f>($E71+('AUS Mortality Calculations'!$D71*'AUS Mortality Calculations'!AB$1))*'AUS Population Projections'!W75</f>
        <v>845.79490666666663</v>
      </c>
    </row>
    <row r="72" spans="1:28" x14ac:dyDescent="0.3">
      <c r="A72" s="13" t="s">
        <v>1</v>
      </c>
      <c r="B72" s="47" t="s">
        <v>162</v>
      </c>
      <c r="C72">
        <f>'AUS Population Projections'!D283-'AUS Population Projections'!C283</f>
        <v>-6.3000000000000035E-4</v>
      </c>
      <c r="D72">
        <f t="shared" si="1"/>
        <v>-2.6250000000000015E-5</v>
      </c>
      <c r="E72" s="4">
        <f>'AUS Population Projections'!$C283+('AUS Mortality Calculations'!$D72*'AUS Mortality Calculations'!E$1)</f>
        <v>5.94E-3</v>
      </c>
      <c r="F72" s="4"/>
      <c r="G72" s="4"/>
      <c r="H72" s="4"/>
      <c r="I72" s="1">
        <f>($E72+('AUS Mortality Calculations'!$D72*'AUS Mortality Calculations'!I$1))*'AUS Population Projections'!D76</f>
        <v>845.95011</v>
      </c>
      <c r="J72" s="1">
        <f>($E72+('AUS Mortality Calculations'!$D72*'AUS Mortality Calculations'!J$1))*'AUS Population Projections'!E76</f>
        <v>870.4845375000001</v>
      </c>
      <c r="K72" s="1">
        <f>($E72+('AUS Mortality Calculations'!$D72*'AUS Mortality Calculations'!K$1))*'AUS Population Projections'!F76</f>
        <v>889.65569249999999</v>
      </c>
      <c r="L72" s="1">
        <f>($E72+('AUS Mortality Calculations'!$D72*'AUS Mortality Calculations'!L$1))*'AUS Population Projections'!G76</f>
        <v>908.71372499999995</v>
      </c>
      <c r="M72" s="1">
        <f>($E72+('AUS Mortality Calculations'!$D72*'AUS Mortality Calculations'!M$1))*'AUS Population Projections'!H76</f>
        <v>939.04252499999996</v>
      </c>
      <c r="N72" s="1">
        <f>($E72+('AUS Mortality Calculations'!$D72*'AUS Mortality Calculations'!N$1))*'AUS Population Projections'!I76</f>
        <v>944.0972099999999</v>
      </c>
      <c r="O72" s="1">
        <f>($E72+('AUS Mortality Calculations'!$D72*'AUS Mortality Calculations'!O$1))*'AUS Population Projections'!J76</f>
        <v>951.28363124999998</v>
      </c>
      <c r="P72" s="1">
        <f>($E72+('AUS Mortality Calculations'!$D72*'AUS Mortality Calculations'!P$1))*'AUS Population Projections'!K76</f>
        <v>939.08397000000002</v>
      </c>
      <c r="Q72" s="1">
        <f>($E72+('AUS Mortality Calculations'!$D72*'AUS Mortality Calculations'!Q$1))*'AUS Population Projections'!L76</f>
        <v>912.85666874999993</v>
      </c>
      <c r="R72" s="1">
        <f>($E72+('AUS Mortality Calculations'!$D72*'AUS Mortality Calculations'!R$1))*'AUS Population Projections'!M76</f>
        <v>899.80994250000003</v>
      </c>
      <c r="S72" s="1">
        <f>($E72+('AUS Mortality Calculations'!$D72*'AUS Mortality Calculations'!S$1))*'AUS Population Projections'!N76</f>
        <v>900.93922874999998</v>
      </c>
      <c r="T72" s="1">
        <f>($E72+('AUS Mortality Calculations'!$D72*'AUS Mortality Calculations'!T$1))*'AUS Population Projections'!O76</f>
        <v>917.28</v>
      </c>
      <c r="U72" s="1">
        <f>($E72+('AUS Mortality Calculations'!$D72*'AUS Mortality Calculations'!U$1))*'AUS Population Projections'!P76</f>
        <v>950.60056499999996</v>
      </c>
      <c r="V72" s="1">
        <f>($E72+('AUS Mortality Calculations'!$D72*'AUS Mortality Calculations'!V$1))*'AUS Population Projections'!Q76</f>
        <v>956.72580749999986</v>
      </c>
      <c r="W72" s="1">
        <f>($E72+('AUS Mortality Calculations'!$D72*'AUS Mortality Calculations'!W$1))*'AUS Population Projections'!R76</f>
        <v>1017.3930075</v>
      </c>
      <c r="X72" s="1">
        <f>($E72+('AUS Mortality Calculations'!$D72*'AUS Mortality Calculations'!X$1))*'AUS Population Projections'!S76</f>
        <v>1003.08336</v>
      </c>
      <c r="Y72" s="1">
        <f>($E72+('AUS Mortality Calculations'!$D72*'AUS Mortality Calculations'!Y$1))*'AUS Population Projections'!T76</f>
        <v>964.33441874999994</v>
      </c>
      <c r="Z72" s="1">
        <f>($E72+('AUS Mortality Calculations'!$D72*'AUS Mortality Calculations'!Z$1))*'AUS Population Projections'!U76</f>
        <v>940.62869999999998</v>
      </c>
      <c r="AA72" s="1">
        <f>($E72+('AUS Mortality Calculations'!$D72*'AUS Mortality Calculations'!AA$1))*'AUS Population Projections'!V76</f>
        <v>923.99498625000001</v>
      </c>
      <c r="AB72" s="6">
        <f>($E72+('AUS Mortality Calculations'!$D72*'AUS Mortality Calculations'!AB$1))*'AUS Population Projections'!W76</f>
        <v>912.20006999999998</v>
      </c>
    </row>
    <row r="73" spans="1:28" x14ac:dyDescent="0.3">
      <c r="A73" s="13" t="s">
        <v>1</v>
      </c>
      <c r="B73" s="47" t="s">
        <v>163</v>
      </c>
      <c r="C73">
        <f>'AUS Population Projections'!D284-'AUS Population Projections'!C284</f>
        <v>-7.2000000000000015E-4</v>
      </c>
      <c r="D73">
        <f t="shared" si="1"/>
        <v>-3.0000000000000008E-5</v>
      </c>
      <c r="E73" s="4">
        <f>'AUS Population Projections'!$C284+('AUS Mortality Calculations'!$D73*'AUS Mortality Calculations'!E$1)</f>
        <v>6.6899999999999998E-3</v>
      </c>
      <c r="F73" s="4"/>
      <c r="G73" s="4"/>
      <c r="H73" s="4"/>
      <c r="I73" s="1">
        <f>($E73+('AUS Mortality Calculations'!$D73*'AUS Mortality Calculations'!I$1))*'AUS Population Projections'!D77</f>
        <v>926.95878000000005</v>
      </c>
      <c r="J73" s="1">
        <f>($E73+('AUS Mortality Calculations'!$D73*'AUS Mortality Calculations'!J$1))*'AUS Population Projections'!E77</f>
        <v>949.53533999999991</v>
      </c>
      <c r="K73" s="1">
        <f>($E73+('AUS Mortality Calculations'!$D73*'AUS Mortality Calculations'!K$1))*'AUS Population Projections'!F77</f>
        <v>976.58219999999994</v>
      </c>
      <c r="L73" s="1">
        <f>($E73+('AUS Mortality Calculations'!$D73*'AUS Mortality Calculations'!L$1))*'AUS Population Projections'!G77</f>
        <v>997.68077999999991</v>
      </c>
      <c r="M73" s="1">
        <f>($E73+('AUS Mortality Calculations'!$D73*'AUS Mortality Calculations'!M$1))*'AUS Population Projections'!H77</f>
        <v>1018.59192</v>
      </c>
      <c r="N73" s="1">
        <f>($E73+('AUS Mortality Calculations'!$D73*'AUS Mortality Calculations'!N$1))*'AUS Population Projections'!I77</f>
        <v>1052.0615700000001</v>
      </c>
      <c r="O73" s="1">
        <f>($E73+('AUS Mortality Calculations'!$D73*'AUS Mortality Calculations'!O$1))*'AUS Population Projections'!J77</f>
        <v>1057.35456</v>
      </c>
      <c r="P73" s="1">
        <f>($E73+('AUS Mortality Calculations'!$D73*'AUS Mortality Calculations'!P$1))*'AUS Population Projections'!K77</f>
        <v>1065.01755</v>
      </c>
      <c r="Q73" s="1">
        <f>($E73+('AUS Mortality Calculations'!$D73*'AUS Mortality Calculations'!Q$1))*'AUS Population Projections'!L77</f>
        <v>1051.1144999999999</v>
      </c>
      <c r="R73" s="1">
        <f>($E73+('AUS Mortality Calculations'!$D73*'AUS Mortality Calculations'!R$1))*'AUS Population Projections'!M77</f>
        <v>1021.5373499999999</v>
      </c>
      <c r="S73" s="1">
        <f>($E73+('AUS Mortality Calculations'!$D73*'AUS Mortality Calculations'!S$1))*'AUS Population Projections'!N77</f>
        <v>1006.8961199999999</v>
      </c>
      <c r="T73" s="1">
        <f>($E73+('AUS Mortality Calculations'!$D73*'AUS Mortality Calculations'!T$1))*'AUS Population Projections'!O77</f>
        <v>1008.07782</v>
      </c>
      <c r="U73" s="1">
        <f>($E73+('AUS Mortality Calculations'!$D73*'AUS Mortality Calculations'!U$1))*'AUS Population Projections'!P77</f>
        <v>1026.1692</v>
      </c>
      <c r="V73" s="1">
        <f>($E73+('AUS Mortality Calculations'!$D73*'AUS Mortality Calculations'!V$1))*'AUS Population Projections'!Q77</f>
        <v>1063.1662799999999</v>
      </c>
      <c r="W73" s="1">
        <f>($E73+('AUS Mortality Calculations'!$D73*'AUS Mortality Calculations'!W$1))*'AUS Population Projections'!R77</f>
        <v>1069.8604800000001</v>
      </c>
      <c r="X73" s="1">
        <f>($E73+('AUS Mortality Calculations'!$D73*'AUS Mortality Calculations'!X$1))*'AUS Population Projections'!S77</f>
        <v>1137.2993999999999</v>
      </c>
      <c r="Y73" s="1">
        <f>($E73+('AUS Mortality Calculations'!$D73*'AUS Mortality Calculations'!Y$1))*'AUS Population Projections'!T77</f>
        <v>1121.25594</v>
      </c>
      <c r="Z73" s="1">
        <f>($E73+('AUS Mortality Calculations'!$D73*'AUS Mortality Calculations'!Z$1))*'AUS Population Projections'!U77</f>
        <v>1078.0027499999999</v>
      </c>
      <c r="AA73" s="1">
        <f>($E73+('AUS Mortality Calculations'!$D73*'AUS Mortality Calculations'!AA$1))*'AUS Population Projections'!V77</f>
        <v>1051.5139199999999</v>
      </c>
      <c r="AB73" s="6">
        <f>($E73+('AUS Mortality Calculations'!$D73*'AUS Mortality Calculations'!AB$1))*'AUS Population Projections'!W77</f>
        <v>1032.8822700000001</v>
      </c>
    </row>
    <row r="74" spans="1:28" x14ac:dyDescent="0.3">
      <c r="A74" s="13" t="s">
        <v>1</v>
      </c>
      <c r="B74" s="47" t="s">
        <v>164</v>
      </c>
      <c r="C74">
        <f>'AUS Population Projections'!D285-'AUS Population Projections'!C285</f>
        <v>-8.2000000000000042E-4</v>
      </c>
      <c r="D74">
        <f t="shared" si="1"/>
        <v>-3.4166666666666686E-5</v>
      </c>
      <c r="E74" s="4">
        <f>'AUS Population Projections'!$C285+('AUS Mortality Calculations'!$D74*'AUS Mortality Calculations'!E$1)</f>
        <v>7.4900000000000001E-3</v>
      </c>
      <c r="F74" s="4"/>
      <c r="G74" s="4"/>
      <c r="H74" s="4"/>
      <c r="I74" s="1">
        <f>($E74+('AUS Mortality Calculations'!$D74*'AUS Mortality Calculations'!I$1))*'AUS Population Projections'!D78</f>
        <v>1009.4378191666667</v>
      </c>
      <c r="J74" s="1">
        <f>($E74+('AUS Mortality Calculations'!$D74*'AUS Mortality Calculations'!J$1))*'AUS Population Projections'!E78</f>
        <v>1032.8956149999999</v>
      </c>
      <c r="K74" s="1">
        <f>($E74+('AUS Mortality Calculations'!$D74*'AUS Mortality Calculations'!K$1))*'AUS Population Projections'!F78</f>
        <v>1057.5871125000001</v>
      </c>
      <c r="L74" s="1">
        <f>($E74+('AUS Mortality Calculations'!$D74*'AUS Mortality Calculations'!L$1))*'AUS Population Projections'!G78</f>
        <v>1087.2491600000001</v>
      </c>
      <c r="M74" s="1">
        <f>($E74+('AUS Mortality Calculations'!$D74*'AUS Mortality Calculations'!M$1))*'AUS Population Projections'!H78</f>
        <v>1110.2590299999999</v>
      </c>
      <c r="N74" s="1">
        <f>($E74+('AUS Mortality Calculations'!$D74*'AUS Mortality Calculations'!N$1))*'AUS Population Projections'!I78</f>
        <v>1133.0433350000001</v>
      </c>
      <c r="O74" s="1">
        <f>($E74+('AUS Mortality Calculations'!$D74*'AUS Mortality Calculations'!O$1))*'AUS Population Projections'!J78</f>
        <v>1169.7334366666666</v>
      </c>
      <c r="P74" s="1">
        <f>($E74+('AUS Mortality Calculations'!$D74*'AUS Mortality Calculations'!P$1))*'AUS Population Projections'!K78</f>
        <v>1175.2341666666666</v>
      </c>
      <c r="Q74" s="1">
        <f>($E74+('AUS Mortality Calculations'!$D74*'AUS Mortality Calculations'!Q$1))*'AUS Population Projections'!L78</f>
        <v>1183.345605</v>
      </c>
      <c r="R74" s="1">
        <f>($E74+('AUS Mortality Calculations'!$D74*'AUS Mortality Calculations'!R$1))*'AUS Population Projections'!M78</f>
        <v>1167.59447</v>
      </c>
      <c r="S74" s="1">
        <f>($E74+('AUS Mortality Calculations'!$D74*'AUS Mortality Calculations'!S$1))*'AUS Population Projections'!N78</f>
        <v>1134.7664966666666</v>
      </c>
      <c r="T74" s="1">
        <f>($E74+('AUS Mortality Calculations'!$D74*'AUS Mortality Calculations'!T$1))*'AUS Population Projections'!O78</f>
        <v>1118.4417599999999</v>
      </c>
      <c r="U74" s="1">
        <f>($E74+('AUS Mortality Calculations'!$D74*'AUS Mortality Calculations'!U$1))*'AUS Population Projections'!P78</f>
        <v>1119.6322375</v>
      </c>
      <c r="V74" s="1">
        <f>($E74+('AUS Mortality Calculations'!$D74*'AUS Mortality Calculations'!V$1))*'AUS Population Projections'!Q78</f>
        <v>1139.50802</v>
      </c>
      <c r="W74" s="1">
        <f>($E74+('AUS Mortality Calculations'!$D74*'AUS Mortality Calculations'!W$1))*'AUS Population Projections'!R78</f>
        <v>1180.2859900000001</v>
      </c>
      <c r="X74" s="1">
        <f>($E74+('AUS Mortality Calculations'!$D74*'AUS Mortality Calculations'!X$1))*'AUS Population Projections'!S78</f>
        <v>1187.5460733333334</v>
      </c>
      <c r="Y74" s="1">
        <f>($E74+('AUS Mortality Calculations'!$D74*'AUS Mortality Calculations'!Y$1))*'AUS Population Projections'!T78</f>
        <v>1261.9454733333334</v>
      </c>
      <c r="Z74" s="1">
        <f>($E74+('AUS Mortality Calculations'!$D74*'AUS Mortality Calculations'!Z$1))*'AUS Population Projections'!U78</f>
        <v>1244.0862500000001</v>
      </c>
      <c r="AA74" s="1">
        <f>($E74+('AUS Mortality Calculations'!$D74*'AUS Mortality Calculations'!AA$1))*'AUS Population Projections'!V78</f>
        <v>1196.1265491666666</v>
      </c>
      <c r="AB74" s="6">
        <f>($E74+('AUS Mortality Calculations'!$D74*'AUS Mortality Calculations'!AB$1))*'AUS Population Projections'!W78</f>
        <v>1166.6967</v>
      </c>
    </row>
    <row r="75" spans="1:28" x14ac:dyDescent="0.3">
      <c r="A75" s="13" t="s">
        <v>1</v>
      </c>
      <c r="B75" s="47" t="s">
        <v>165</v>
      </c>
      <c r="C75">
        <f>'AUS Population Projections'!D286-'AUS Population Projections'!C286</f>
        <v>-8.9000000000000103E-4</v>
      </c>
      <c r="D75">
        <f t="shared" si="1"/>
        <v>-3.7083333333333379E-5</v>
      </c>
      <c r="E75" s="4">
        <f>'AUS Population Projections'!$C286+('AUS Mortality Calculations'!$D75*'AUS Mortality Calculations'!E$1)</f>
        <v>8.0300000000000007E-3</v>
      </c>
      <c r="F75" s="4"/>
      <c r="G75" s="4"/>
      <c r="H75" s="4"/>
      <c r="I75" s="1">
        <f>($E75+('AUS Mortality Calculations'!$D75*'AUS Mortality Calculations'!I$1))*'AUS Population Projections'!D79</f>
        <v>1047.1839841666667</v>
      </c>
      <c r="J75" s="1">
        <f>($E75+('AUS Mortality Calculations'!$D75*'AUS Mortality Calculations'!J$1))*'AUS Population Projections'!E79</f>
        <v>1075.9787233333334</v>
      </c>
      <c r="K75" s="1">
        <f>($E75+('AUS Mortality Calculations'!$D75*'AUS Mortality Calculations'!K$1))*'AUS Population Projections'!F79</f>
        <v>1100.5320375000001</v>
      </c>
      <c r="L75" s="1">
        <f>($E75+('AUS Mortality Calculations'!$D75*'AUS Mortality Calculations'!L$1))*'AUS Population Projections'!G79</f>
        <v>1126.4793266666668</v>
      </c>
      <c r="M75" s="1">
        <f>($E75+('AUS Mortality Calculations'!$D75*'AUS Mortality Calculations'!M$1))*'AUS Population Projections'!H79</f>
        <v>1157.5780950000001</v>
      </c>
      <c r="N75" s="1">
        <f>($E75+('AUS Mortality Calculations'!$D75*'AUS Mortality Calculations'!N$1))*'AUS Population Projections'!I79</f>
        <v>1181.6104725</v>
      </c>
      <c r="O75" s="1">
        <f>($E75+('AUS Mortality Calculations'!$D75*'AUS Mortality Calculations'!O$1))*'AUS Population Projections'!J79</f>
        <v>1205.4325079166667</v>
      </c>
      <c r="P75" s="1">
        <f>($E75+('AUS Mortality Calculations'!$D75*'AUS Mortality Calculations'!P$1))*'AUS Population Projections'!K79</f>
        <v>1243.9453333333333</v>
      </c>
      <c r="Q75" s="1">
        <f>($E75+('AUS Mortality Calculations'!$D75*'AUS Mortality Calculations'!Q$1))*'AUS Population Projections'!L79</f>
        <v>1249.4554025</v>
      </c>
      <c r="R75" s="1">
        <f>($E75+('AUS Mortality Calculations'!$D75*'AUS Mortality Calculations'!R$1))*'AUS Population Projections'!M79</f>
        <v>1257.6964399999999</v>
      </c>
      <c r="S75" s="1">
        <f>($E75+('AUS Mortality Calculations'!$D75*'AUS Mortality Calculations'!S$1))*'AUS Population Projections'!N79</f>
        <v>1240.9132770833332</v>
      </c>
      <c r="T75" s="1">
        <f>($E75+('AUS Mortality Calculations'!$D75*'AUS Mortality Calculations'!T$1))*'AUS Population Projections'!O79</f>
        <v>1206.06051</v>
      </c>
      <c r="U75" s="1">
        <f>($E75+('AUS Mortality Calculations'!$D75*'AUS Mortality Calculations'!U$1))*'AUS Population Projections'!P79</f>
        <v>1188.68365625</v>
      </c>
      <c r="V75" s="1">
        <f>($E75+('AUS Mortality Calculations'!$D75*'AUS Mortality Calculations'!V$1))*'AUS Population Projections'!Q79</f>
        <v>1189.8436841666667</v>
      </c>
      <c r="W75" s="1">
        <f>($E75+('AUS Mortality Calculations'!$D75*'AUS Mortality Calculations'!W$1))*'AUS Population Projections'!R79</f>
        <v>1210.7624475</v>
      </c>
      <c r="X75" s="1">
        <f>($E75+('AUS Mortality Calculations'!$D75*'AUS Mortality Calculations'!X$1))*'AUS Population Projections'!S79</f>
        <v>1253.8220000000001</v>
      </c>
      <c r="Y75" s="1">
        <f>($E75+('AUS Mortality Calculations'!$D75*'AUS Mortality Calculations'!Y$1))*'AUS Population Projections'!T79</f>
        <v>1261.3847720833335</v>
      </c>
      <c r="Z75" s="1">
        <f>($E75+('AUS Mortality Calculations'!$D75*'AUS Mortality Calculations'!Z$1))*'AUS Population Projections'!U79</f>
        <v>1339.9970875000001</v>
      </c>
      <c r="AA75" s="1">
        <f>($E75+('AUS Mortality Calculations'!$D75*'AUS Mortality Calculations'!AA$1))*'AUS Population Projections'!V79</f>
        <v>1320.9704112500001</v>
      </c>
      <c r="AB75" s="6">
        <f>($E75+('AUS Mortality Calculations'!$D75*'AUS Mortality Calculations'!AB$1))*'AUS Population Projections'!W79</f>
        <v>1270.1086966666667</v>
      </c>
    </row>
    <row r="76" spans="1:28" x14ac:dyDescent="0.3">
      <c r="A76" s="13" t="s">
        <v>1</v>
      </c>
      <c r="B76" s="47" t="s">
        <v>166</v>
      </c>
      <c r="C76">
        <f>'AUS Population Projections'!D287-'AUS Population Projections'!C287</f>
        <v>-9.9999999999999915E-4</v>
      </c>
      <c r="D76">
        <f t="shared" si="1"/>
        <v>-4.1666666666666631E-5</v>
      </c>
      <c r="E76" s="4">
        <f>'AUS Population Projections'!$C287+('AUS Mortality Calculations'!$D76*'AUS Mortality Calculations'!E$1)</f>
        <v>9.0299999999999998E-3</v>
      </c>
      <c r="F76" s="4"/>
      <c r="G76" s="4"/>
      <c r="H76" s="4"/>
      <c r="I76" s="1">
        <f>($E76+('AUS Mortality Calculations'!$D76*'AUS Mortality Calculations'!I$1))*'AUS Population Projections'!D80</f>
        <v>1154.4615333333331</v>
      </c>
      <c r="J76" s="1">
        <f>($E76+('AUS Mortality Calculations'!$D76*'AUS Mortality Calculations'!J$1))*'AUS Population Projections'!E80</f>
        <v>1169.6424666666667</v>
      </c>
      <c r="K76" s="1">
        <f>($E76+('AUS Mortality Calculations'!$D76*'AUS Mortality Calculations'!K$1))*'AUS Population Projections'!F80</f>
        <v>1201.400265</v>
      </c>
      <c r="L76" s="1">
        <f>($E76+('AUS Mortality Calculations'!$D76*'AUS Mortality Calculations'!L$1))*'AUS Population Projections'!G80</f>
        <v>1228.5111800000002</v>
      </c>
      <c r="M76" s="1">
        <f>($E76+('AUS Mortality Calculations'!$D76*'AUS Mortality Calculations'!M$1))*'AUS Population Projections'!H80</f>
        <v>1257.0786783333333</v>
      </c>
      <c r="N76" s="1">
        <f>($E76+('AUS Mortality Calculations'!$D76*'AUS Mortality Calculations'!N$1))*'AUS Population Projections'!I80</f>
        <v>1291.3711799999999</v>
      </c>
      <c r="O76" s="1">
        <f>($E76+('AUS Mortality Calculations'!$D76*'AUS Mortality Calculations'!O$1))*'AUS Population Projections'!J80</f>
        <v>1317.8280500000001</v>
      </c>
      <c r="P76" s="1">
        <f>($E76+('AUS Mortality Calculations'!$D76*'AUS Mortality Calculations'!P$1))*'AUS Population Projections'!K80</f>
        <v>1344.0089566666668</v>
      </c>
      <c r="Q76" s="1">
        <f>($E76+('AUS Mortality Calculations'!$D76*'AUS Mortality Calculations'!Q$1))*'AUS Population Projections'!L80</f>
        <v>1386.5309999999999</v>
      </c>
      <c r="R76" s="1">
        <f>($E76+('AUS Mortality Calculations'!$D76*'AUS Mortality Calculations'!R$1))*'AUS Population Projections'!M80</f>
        <v>1392.3884</v>
      </c>
      <c r="S76" s="1">
        <f>($E76+('AUS Mortality Calculations'!$D76*'AUS Mortality Calculations'!S$1))*'AUS Population Projections'!N80</f>
        <v>1401.5017866666667</v>
      </c>
      <c r="T76" s="1">
        <f>($E76+('AUS Mortality Calculations'!$D76*'AUS Mortality Calculations'!T$1))*'AUS Population Projections'!O80</f>
        <v>1382.86654</v>
      </c>
      <c r="U76" s="1">
        <f>($E76+('AUS Mortality Calculations'!$D76*'AUS Mortality Calculations'!U$1))*'AUS Population Projections'!P80</f>
        <v>1344.1360716666668</v>
      </c>
      <c r="V76" s="1">
        <f>($E76+('AUS Mortality Calculations'!$D76*'AUS Mortality Calculations'!V$1))*'AUS Population Projections'!Q80</f>
        <v>1324.8258799999999</v>
      </c>
      <c r="W76" s="1">
        <f>($E76+('AUS Mortality Calculations'!$D76*'AUS Mortality Calculations'!W$1))*'AUS Population Projections'!R80</f>
        <v>1326.0904700000001</v>
      </c>
      <c r="X76" s="1">
        <f>($E76+('AUS Mortality Calculations'!$D76*'AUS Mortality Calculations'!X$1))*'AUS Population Projections'!S80</f>
        <v>1349.2983833333335</v>
      </c>
      <c r="Y76" s="1">
        <f>($E76+('AUS Mortality Calculations'!$D76*'AUS Mortality Calculations'!Y$1))*'AUS Population Projections'!T80</f>
        <v>1397.0830083333333</v>
      </c>
      <c r="Z76" s="1">
        <f>($E76+('AUS Mortality Calculations'!$D76*'AUS Mortality Calculations'!Z$1))*'AUS Population Projections'!U80</f>
        <v>1405.4720400000001</v>
      </c>
      <c r="AA76" s="1">
        <f>($E76+('AUS Mortality Calculations'!$D76*'AUS Mortality Calculations'!AA$1))*'AUS Population Projections'!V80</f>
        <v>1492.7200933333334</v>
      </c>
      <c r="AB76" s="6">
        <f>($E76+('AUS Mortality Calculations'!$D76*'AUS Mortality Calculations'!AB$1))*'AUS Population Projections'!W80</f>
        <v>1471.5721566666668</v>
      </c>
    </row>
    <row r="77" spans="1:28" x14ac:dyDescent="0.3">
      <c r="A77" s="13" t="s">
        <v>1</v>
      </c>
      <c r="B77" s="47" t="s">
        <v>167</v>
      </c>
      <c r="C77">
        <f>'AUS Population Projections'!D288-'AUS Population Projections'!C288</f>
        <v>-1.1400000000000004E-3</v>
      </c>
      <c r="D77">
        <f t="shared" si="1"/>
        <v>-4.7500000000000016E-5</v>
      </c>
      <c r="E77" s="4">
        <f>'AUS Population Projections'!$C288+('AUS Mortality Calculations'!$D77*'AUS Mortality Calculations'!E$1)</f>
        <v>1.0160000000000001E-2</v>
      </c>
      <c r="F77" s="4"/>
      <c r="G77" s="4"/>
      <c r="H77" s="4"/>
      <c r="I77" s="1">
        <f>($E77+('AUS Mortality Calculations'!$D77*'AUS Mortality Calculations'!I$1))*'AUS Population Projections'!D81</f>
        <v>1252.4432374999999</v>
      </c>
      <c r="J77" s="1">
        <f>($E77+('AUS Mortality Calculations'!$D77*'AUS Mortality Calculations'!J$1))*'AUS Population Projections'!E81</f>
        <v>1287.5248650000001</v>
      </c>
      <c r="K77" s="1">
        <f>($E77+('AUS Mortality Calculations'!$D77*'AUS Mortality Calculations'!K$1))*'AUS Population Projections'!F81</f>
        <v>1304.1182200000001</v>
      </c>
      <c r="L77" s="1">
        <f>($E77+('AUS Mortality Calculations'!$D77*'AUS Mortality Calculations'!L$1))*'AUS Population Projections'!G81</f>
        <v>1339.1504600000001</v>
      </c>
      <c r="M77" s="1">
        <f>($E77+('AUS Mortality Calculations'!$D77*'AUS Mortality Calculations'!M$1))*'AUS Population Projections'!H81</f>
        <v>1368.9378675</v>
      </c>
      <c r="N77" s="1">
        <f>($E77+('AUS Mortality Calculations'!$D77*'AUS Mortality Calculations'!N$1))*'AUS Population Projections'!I81</f>
        <v>1400.3342500000001</v>
      </c>
      <c r="O77" s="1">
        <f>($E77+('AUS Mortality Calculations'!$D77*'AUS Mortality Calculations'!O$1))*'AUS Population Projections'!J81</f>
        <v>1438.0384200000001</v>
      </c>
      <c r="P77" s="1">
        <f>($E77+('AUS Mortality Calculations'!$D77*'AUS Mortality Calculations'!P$1))*'AUS Population Projections'!K81</f>
        <v>1467.0489</v>
      </c>
      <c r="Q77" s="1">
        <f>($E77+('AUS Mortality Calculations'!$D77*'AUS Mortality Calculations'!Q$1))*'AUS Population Projections'!L81</f>
        <v>1495.7781924999999</v>
      </c>
      <c r="R77" s="1">
        <f>($E77+('AUS Mortality Calculations'!$D77*'AUS Mortality Calculations'!R$1))*'AUS Population Projections'!M81</f>
        <v>1542.5783750000001</v>
      </c>
      <c r="S77" s="1">
        <f>($E77+('AUS Mortality Calculations'!$D77*'AUS Mortality Calculations'!S$1))*'AUS Population Projections'!N81</f>
        <v>1548.9679125</v>
      </c>
      <c r="T77" s="1">
        <f>($E77+('AUS Mortality Calculations'!$D77*'AUS Mortality Calculations'!T$1))*'AUS Population Projections'!O81</f>
        <v>1558.9599900000003</v>
      </c>
      <c r="U77" s="1">
        <f>($E77+('AUS Mortality Calculations'!$D77*'AUS Mortality Calculations'!U$1))*'AUS Population Projections'!P81</f>
        <v>1538.155575</v>
      </c>
      <c r="V77" s="1">
        <f>($E77+('AUS Mortality Calculations'!$D77*'AUS Mortality Calculations'!V$1))*'AUS Population Projections'!Q81</f>
        <v>1495.111185</v>
      </c>
      <c r="W77" s="1">
        <f>($E77+('AUS Mortality Calculations'!$D77*'AUS Mortality Calculations'!W$1))*'AUS Population Projections'!R81</f>
        <v>1473.5643650000002</v>
      </c>
      <c r="X77" s="1">
        <f>($E77+('AUS Mortality Calculations'!$D77*'AUS Mortality Calculations'!X$1))*'AUS Population Projections'!S81</f>
        <v>1474.8318000000002</v>
      </c>
      <c r="Y77" s="1">
        <f>($E77+('AUS Mortality Calculations'!$D77*'AUS Mortality Calculations'!Y$1))*'AUS Population Projections'!T81</f>
        <v>1500.44028</v>
      </c>
      <c r="Z77" s="1">
        <f>($E77+('AUS Mortality Calculations'!$D77*'AUS Mortality Calculations'!Z$1))*'AUS Population Projections'!U81</f>
        <v>1553.2371250000001</v>
      </c>
      <c r="AA77" s="1">
        <f>($E77+('AUS Mortality Calculations'!$D77*'AUS Mortality Calculations'!AA$1))*'AUS Population Projections'!V81</f>
        <v>1562.4160475000001</v>
      </c>
      <c r="AB77" s="6">
        <f>($E77+('AUS Mortality Calculations'!$D77*'AUS Mortality Calculations'!AB$1))*'AUS Population Projections'!W81</f>
        <v>1658.96967</v>
      </c>
    </row>
    <row r="78" spans="1:28" x14ac:dyDescent="0.3">
      <c r="A78" s="13" t="s">
        <v>1</v>
      </c>
      <c r="B78" s="47" t="s">
        <v>168</v>
      </c>
      <c r="C78">
        <f>'AUS Population Projections'!D289-'AUS Population Projections'!C289</f>
        <v>-1.2099999999999993E-3</v>
      </c>
      <c r="D78">
        <f t="shared" si="1"/>
        <v>-5.0416666666666634E-5</v>
      </c>
      <c r="E78" s="4">
        <f>'AUS Population Projections'!$C289+('AUS Mortality Calculations'!$D78*'AUS Mortality Calculations'!E$1)</f>
        <v>1.073E-2</v>
      </c>
      <c r="F78" s="4"/>
      <c r="G78" s="4"/>
      <c r="H78" s="4"/>
      <c r="I78" s="1">
        <f>($E78+('AUS Mortality Calculations'!$D78*'AUS Mortality Calculations'!I$1))*'AUS Population Projections'!D82</f>
        <v>1298.7761679166665</v>
      </c>
      <c r="J78" s="1">
        <f>($E78+('AUS Mortality Calculations'!$D78*'AUS Mortality Calculations'!J$1))*'AUS Population Projections'!E82</f>
        <v>1309.3007500000001</v>
      </c>
      <c r="K78" s="1">
        <f>($E78+('AUS Mortality Calculations'!$D78*'AUS Mortality Calculations'!K$1))*'AUS Population Projections'!F82</f>
        <v>1345.6275787499999</v>
      </c>
      <c r="L78" s="1">
        <f>($E78+('AUS Mortality Calculations'!$D78*'AUS Mortality Calculations'!L$1))*'AUS Population Projections'!G82</f>
        <v>1362.8506366666668</v>
      </c>
      <c r="M78" s="1">
        <f>($E78+('AUS Mortality Calculations'!$D78*'AUS Mortality Calculations'!M$1))*'AUS Population Projections'!H82</f>
        <v>1399.0638229166666</v>
      </c>
      <c r="N78" s="1">
        <f>($E78+('AUS Mortality Calculations'!$D78*'AUS Mortality Calculations'!N$1))*'AUS Population Projections'!I82</f>
        <v>1429.839655</v>
      </c>
      <c r="O78" s="1">
        <f>($E78+('AUS Mortality Calculations'!$D78*'AUS Mortality Calculations'!O$1))*'AUS Population Projections'!J82</f>
        <v>1462.2659437500001</v>
      </c>
      <c r="P78" s="1">
        <f>($E78+('AUS Mortality Calculations'!$D78*'AUS Mortality Calculations'!P$1))*'AUS Population Projections'!K82</f>
        <v>1501.25982</v>
      </c>
      <c r="Q78" s="1">
        <f>($E78+('AUS Mortality Calculations'!$D78*'AUS Mortality Calculations'!Q$1))*'AUS Population Projections'!L82</f>
        <v>1531.2331837500001</v>
      </c>
      <c r="R78" s="1">
        <f>($E78+('AUS Mortality Calculations'!$D78*'AUS Mortality Calculations'!R$1))*'AUS Population Projections'!M82</f>
        <v>1560.8405224999999</v>
      </c>
      <c r="S78" s="1">
        <f>($E78+('AUS Mortality Calculations'!$D78*'AUS Mortality Calculations'!S$1))*'AUS Population Projections'!N82</f>
        <v>1609.4965312500001</v>
      </c>
      <c r="T78" s="1">
        <f>($E78+('AUS Mortality Calculations'!$D78*'AUS Mortality Calculations'!T$1))*'AUS Population Projections'!O82</f>
        <v>1616.09175</v>
      </c>
      <c r="U78" s="1">
        <f>($E78+('AUS Mortality Calculations'!$D78*'AUS Mortality Calculations'!U$1))*'AUS Population Projections'!P82</f>
        <v>1626.4508079166667</v>
      </c>
      <c r="V78" s="1">
        <f>($E78+('AUS Mortality Calculations'!$D78*'AUS Mortality Calculations'!V$1))*'AUS Population Projections'!Q82</f>
        <v>1604.7387691666668</v>
      </c>
      <c r="W78" s="1">
        <f>($E78+('AUS Mortality Calculations'!$D78*'AUS Mortality Calculations'!W$1))*'AUS Population Projections'!R82</f>
        <v>1559.8945000000001</v>
      </c>
      <c r="X78" s="1">
        <f>($E78+('AUS Mortality Calculations'!$D78*'AUS Mortality Calculations'!X$1))*'AUS Population Projections'!S82</f>
        <v>1537.3922633333334</v>
      </c>
      <c r="Y78" s="1">
        <f>($E78+('AUS Mortality Calculations'!$D78*'AUS Mortality Calculations'!Y$1))*'AUS Population Projections'!T82</f>
        <v>1538.6545708333333</v>
      </c>
      <c r="Z78" s="1">
        <f>($E78+('AUS Mortality Calculations'!$D78*'AUS Mortality Calculations'!Z$1))*'AUS Population Projections'!U82</f>
        <v>1565.2448425000002</v>
      </c>
      <c r="AA78" s="1">
        <f>($E78+('AUS Mortality Calculations'!$D78*'AUS Mortality Calculations'!AA$1))*'AUS Population Projections'!V82</f>
        <v>1620.1136958333334</v>
      </c>
      <c r="AB78" s="6">
        <f>($E78+('AUS Mortality Calculations'!$D78*'AUS Mortality Calculations'!AB$1))*'AUS Population Projections'!W82</f>
        <v>1629.56521</v>
      </c>
    </row>
    <row r="79" spans="1:28" x14ac:dyDescent="0.3">
      <c r="A79" s="13" t="s">
        <v>1</v>
      </c>
      <c r="B79" s="47" t="s">
        <v>169</v>
      </c>
      <c r="C79">
        <f>'AUS Population Projections'!D290-'AUS Population Projections'!C290</f>
        <v>-1.3399999999999992E-3</v>
      </c>
      <c r="D79">
        <f t="shared" si="1"/>
        <v>-5.5833333333333299E-5</v>
      </c>
      <c r="E79" s="4">
        <f>'AUS Population Projections'!$C290+('AUS Mortality Calculations'!$D79*'AUS Mortality Calculations'!E$1)</f>
        <v>1.1809999999999999E-2</v>
      </c>
      <c r="F79" s="4"/>
      <c r="G79" s="4"/>
      <c r="H79" s="4"/>
      <c r="I79" s="1">
        <f>($E79+('AUS Mortality Calculations'!$D79*'AUS Mortality Calculations'!I$1))*'AUS Population Projections'!D83</f>
        <v>1394.5378416666665</v>
      </c>
      <c r="J79" s="1">
        <f>($E79+('AUS Mortality Calculations'!$D79*'AUS Mortality Calculations'!J$1))*'AUS Population Projections'!E83</f>
        <v>1412.9948899999999</v>
      </c>
      <c r="K79" s="1">
        <f>($E79+('AUS Mortality Calculations'!$D79*'AUS Mortality Calculations'!K$1))*'AUS Population Projections'!F83</f>
        <v>1424.2735950000001</v>
      </c>
      <c r="L79" s="1">
        <f>($E79+('AUS Mortality Calculations'!$D79*'AUS Mortality Calculations'!L$1))*'AUS Population Projections'!G83</f>
        <v>1463.6045599999998</v>
      </c>
      <c r="M79" s="1">
        <f>($E79+('AUS Mortality Calculations'!$D79*'AUS Mortality Calculations'!M$1))*'AUS Population Projections'!H83</f>
        <v>1482.0464774999998</v>
      </c>
      <c r="N79" s="1">
        <f>($E79+('AUS Mortality Calculations'!$D79*'AUS Mortality Calculations'!N$1))*'AUS Population Projections'!I83</f>
        <v>1521.0571499999999</v>
      </c>
      <c r="O79" s="1">
        <f>($E79+('AUS Mortality Calculations'!$D79*'AUS Mortality Calculations'!O$1))*'AUS Population Projections'!J83</f>
        <v>1554.2170983333333</v>
      </c>
      <c r="P79" s="1">
        <f>($E79+('AUS Mortality Calculations'!$D79*'AUS Mortality Calculations'!P$1))*'AUS Population Projections'!K83</f>
        <v>1589.1167133333333</v>
      </c>
      <c r="Q79" s="1">
        <f>($E79+('AUS Mortality Calculations'!$D79*'AUS Mortality Calculations'!Q$1))*'AUS Population Projections'!L83</f>
        <v>1631.1634125</v>
      </c>
      <c r="R79" s="1">
        <f>($E79+('AUS Mortality Calculations'!$D79*'AUS Mortality Calculations'!R$1))*'AUS Population Projections'!M83</f>
        <v>1663.3676383333334</v>
      </c>
      <c r="S79" s="1">
        <f>($E79+('AUS Mortality Calculations'!$D79*'AUS Mortality Calculations'!S$1))*'AUS Population Projections'!N83</f>
        <v>1695.3850416666667</v>
      </c>
      <c r="T79" s="1">
        <f>($E79+('AUS Mortality Calculations'!$D79*'AUS Mortality Calculations'!T$1))*'AUS Population Projections'!O83</f>
        <v>1748.05538</v>
      </c>
      <c r="U79" s="1">
        <f>($E79+('AUS Mortality Calculations'!$D79*'AUS Mortality Calculations'!U$1))*'AUS Population Projections'!P83</f>
        <v>1755.1334549999999</v>
      </c>
      <c r="V79" s="1">
        <f>($E79+('AUS Mortality Calculations'!$D79*'AUS Mortality Calculations'!V$1))*'AUS Population Projections'!Q83</f>
        <v>1766.3088949999999</v>
      </c>
      <c r="W79" s="1">
        <f>($E79+('AUS Mortality Calculations'!$D79*'AUS Mortality Calculations'!W$1))*'AUS Population Projections'!R83</f>
        <v>1742.69634</v>
      </c>
      <c r="X79" s="1">
        <f>($E79+('AUS Mortality Calculations'!$D79*'AUS Mortality Calculations'!X$1))*'AUS Population Projections'!S83</f>
        <v>1694.0264999999999</v>
      </c>
      <c r="Y79" s="1">
        <f>($E79+('AUS Mortality Calculations'!$D79*'AUS Mortality Calculations'!Y$1))*'AUS Population Projections'!T83</f>
        <v>1669.5924649999999</v>
      </c>
      <c r="Z79" s="1">
        <f>($E79+('AUS Mortality Calculations'!$D79*'AUS Mortality Calculations'!Z$1))*'AUS Population Projections'!U83</f>
        <v>1670.852785</v>
      </c>
      <c r="AA79" s="1">
        <f>($E79+('AUS Mortality Calculations'!$D79*'AUS Mortality Calculations'!AA$1))*'AUS Population Projections'!V83</f>
        <v>1699.6044875</v>
      </c>
      <c r="AB79" s="6">
        <f>($E79+('AUS Mortality Calculations'!$D79*'AUS Mortality Calculations'!AB$1))*'AUS Population Projections'!W83</f>
        <v>1758.9463999999998</v>
      </c>
    </row>
    <row r="80" spans="1:28" x14ac:dyDescent="0.3">
      <c r="A80" s="13" t="s">
        <v>1</v>
      </c>
      <c r="B80" s="47" t="s">
        <v>170</v>
      </c>
      <c r="C80">
        <f>'AUS Population Projections'!D291-'AUS Population Projections'!C291</f>
        <v>-1.6000000000000007E-3</v>
      </c>
      <c r="D80">
        <f t="shared" si="1"/>
        <v>-6.6666666666666697E-5</v>
      </c>
      <c r="E80" s="4">
        <f>'AUS Population Projections'!$C291+('AUS Mortality Calculations'!$D80*'AUS Mortality Calculations'!E$1)</f>
        <v>1.396E-2</v>
      </c>
      <c r="F80" s="4"/>
      <c r="G80" s="4"/>
      <c r="H80" s="4"/>
      <c r="I80" s="1">
        <f>($E80+('AUS Mortality Calculations'!$D80*'AUS Mortality Calculations'!I$1))*'AUS Population Projections'!D84</f>
        <v>1581.2419466666668</v>
      </c>
      <c r="J80" s="1">
        <f>($E80+('AUS Mortality Calculations'!$D80*'AUS Mortality Calculations'!J$1))*'AUS Population Projections'!E84</f>
        <v>1625.5597200000002</v>
      </c>
      <c r="K80" s="1">
        <f>($E80+('AUS Mortality Calculations'!$D80*'AUS Mortality Calculations'!K$1))*'AUS Population Projections'!F84</f>
        <v>1646.89312</v>
      </c>
      <c r="L80" s="1">
        <f>($E80+('AUS Mortality Calculations'!$D80*'AUS Mortality Calculations'!L$1))*'AUS Population Projections'!G84</f>
        <v>1660.0291066666666</v>
      </c>
      <c r="M80" s="1">
        <f>($E80+('AUS Mortality Calculations'!$D80*'AUS Mortality Calculations'!M$1))*'AUS Population Projections'!H84</f>
        <v>1705.47272</v>
      </c>
      <c r="N80" s="1">
        <f>($E80+('AUS Mortality Calculations'!$D80*'AUS Mortality Calculations'!N$1))*'AUS Population Projections'!I84</f>
        <v>1726.7032799999999</v>
      </c>
      <c r="O80" s="1">
        <f>($E80+('AUS Mortality Calculations'!$D80*'AUS Mortality Calculations'!O$1))*'AUS Population Projections'!J84</f>
        <v>1771.8096</v>
      </c>
      <c r="P80" s="1">
        <f>($E80+('AUS Mortality Calculations'!$D80*'AUS Mortality Calculations'!P$1))*'AUS Population Projections'!K84</f>
        <v>1810.0757866666668</v>
      </c>
      <c r="Q80" s="1">
        <f>($E80+('AUS Mortality Calculations'!$D80*'AUS Mortality Calculations'!Q$1))*'AUS Population Projections'!L84</f>
        <v>1850.41344</v>
      </c>
      <c r="R80" s="1">
        <f>($E80+('AUS Mortality Calculations'!$D80*'AUS Mortality Calculations'!R$1))*'AUS Population Projections'!M84</f>
        <v>1898.96596</v>
      </c>
      <c r="S80" s="1">
        <f>($E80+('AUS Mortality Calculations'!$D80*'AUS Mortality Calculations'!S$1))*'AUS Population Projections'!N84</f>
        <v>1936.26496</v>
      </c>
      <c r="T80" s="1">
        <f>($E80+('AUS Mortality Calculations'!$D80*'AUS Mortality Calculations'!T$1))*'AUS Population Projections'!O84</f>
        <v>1973.4078</v>
      </c>
      <c r="U80" s="1">
        <f>($E80+('AUS Mortality Calculations'!$D80*'AUS Mortality Calculations'!U$1))*'AUS Population Projections'!P84</f>
        <v>2034.4683199999999</v>
      </c>
      <c r="V80" s="1">
        <f>($E80+('AUS Mortality Calculations'!$D80*'AUS Mortality Calculations'!V$1))*'AUS Population Projections'!Q84</f>
        <v>2042.5683066666666</v>
      </c>
      <c r="W80" s="1">
        <f>($E80+('AUS Mortality Calculations'!$D80*'AUS Mortality Calculations'!W$1))*'AUS Population Projections'!R84</f>
        <v>2055.4559999999997</v>
      </c>
      <c r="X80" s="1">
        <f>($E80+('AUS Mortality Calculations'!$D80*'AUS Mortality Calculations'!X$1))*'AUS Population Projections'!S84</f>
        <v>2027.9021466666666</v>
      </c>
      <c r="Y80" s="1">
        <f>($E80+('AUS Mortality Calculations'!$D80*'AUS Mortality Calculations'!Y$1))*'AUS Population Projections'!T84</f>
        <v>1971.2277866666666</v>
      </c>
      <c r="Z80" s="1">
        <f>($E80+('AUS Mortality Calculations'!$D80*'AUS Mortality Calculations'!Z$1))*'AUS Population Projections'!U84</f>
        <v>1942.74828</v>
      </c>
      <c r="AA80" s="1">
        <f>($E80+('AUS Mortality Calculations'!$D80*'AUS Mortality Calculations'!AA$1))*'AUS Population Projections'!V84</f>
        <v>1944.0855466666665</v>
      </c>
      <c r="AB80" s="6">
        <f>($E80+('AUS Mortality Calculations'!$D80*'AUS Mortality Calculations'!AB$1))*'AUS Population Projections'!W84</f>
        <v>1977.3107466666665</v>
      </c>
    </row>
    <row r="81" spans="1:28" x14ac:dyDescent="0.3">
      <c r="A81" s="13" t="s">
        <v>1</v>
      </c>
      <c r="B81" s="47" t="s">
        <v>171</v>
      </c>
      <c r="C81">
        <f>'AUS Population Projections'!D292-'AUS Population Projections'!C292</f>
        <v>-1.7099999999999997E-3</v>
      </c>
      <c r="D81">
        <f t="shared" si="1"/>
        <v>-7.1249999999999984E-5</v>
      </c>
      <c r="E81" s="4">
        <f>'AUS Population Projections'!$C292+('AUS Mortality Calculations'!$D81*'AUS Mortality Calculations'!E$1)</f>
        <v>1.474E-2</v>
      </c>
      <c r="F81" s="4"/>
      <c r="G81" s="4"/>
      <c r="H81" s="4"/>
      <c r="I81" s="1">
        <f>($E81+('AUS Mortality Calculations'!$D81*'AUS Mortality Calculations'!I$1))*'AUS Population Projections'!D85</f>
        <v>1646.06845</v>
      </c>
      <c r="J81" s="1">
        <f>($E81+('AUS Mortality Calculations'!$D81*'AUS Mortality Calculations'!J$1))*'AUS Population Projections'!E85</f>
        <v>1643.1675874999999</v>
      </c>
      <c r="K81" s="1">
        <f>($E81+('AUS Mortality Calculations'!$D81*'AUS Mortality Calculations'!K$1))*'AUS Population Projections'!F85</f>
        <v>1689.0251925</v>
      </c>
      <c r="L81" s="1">
        <f>($E81+('AUS Mortality Calculations'!$D81*'AUS Mortality Calculations'!L$1))*'AUS Population Projections'!G85</f>
        <v>1711.1973549999998</v>
      </c>
      <c r="M81" s="1">
        <f>($E81+('AUS Mortality Calculations'!$D81*'AUS Mortality Calculations'!M$1))*'AUS Population Projections'!H85</f>
        <v>1724.6116249999998</v>
      </c>
      <c r="N81" s="1">
        <f>($E81+('AUS Mortality Calculations'!$D81*'AUS Mortality Calculations'!N$1))*'AUS Population Projections'!I85</f>
        <v>1771.5296874999999</v>
      </c>
      <c r="O81" s="1">
        <f>($E81+('AUS Mortality Calculations'!$D81*'AUS Mortality Calculations'!O$1))*'AUS Population Projections'!J85</f>
        <v>1793.2866825000001</v>
      </c>
      <c r="P81" s="1">
        <f>($E81+('AUS Mortality Calculations'!$D81*'AUS Mortality Calculations'!P$1))*'AUS Population Projections'!K85</f>
        <v>1839.81863</v>
      </c>
      <c r="Q81" s="1">
        <f>($E81+('AUS Mortality Calculations'!$D81*'AUS Mortality Calculations'!Q$1))*'AUS Population Projections'!L85</f>
        <v>1879.2787825</v>
      </c>
      <c r="R81" s="1">
        <f>($E81+('AUS Mortality Calculations'!$D81*'AUS Mortality Calculations'!R$1))*'AUS Population Projections'!M85</f>
        <v>1920.7855750000001</v>
      </c>
      <c r="S81" s="1">
        <f>($E81+('AUS Mortality Calculations'!$D81*'AUS Mortality Calculations'!S$1))*'AUS Population Projections'!N85</f>
        <v>1970.9993187499999</v>
      </c>
      <c r="T81" s="1">
        <f>($E81+('AUS Mortality Calculations'!$D81*'AUS Mortality Calculations'!T$1))*'AUS Population Projections'!O85</f>
        <v>2009.5343949999999</v>
      </c>
      <c r="U81" s="1">
        <f>($E81+('AUS Mortality Calculations'!$D81*'AUS Mortality Calculations'!U$1))*'AUS Population Projections'!P85</f>
        <v>2047.8884375</v>
      </c>
      <c r="V81" s="1">
        <f>($E81+('AUS Mortality Calculations'!$D81*'AUS Mortality Calculations'!V$1))*'AUS Population Projections'!Q85</f>
        <v>2111.040395</v>
      </c>
      <c r="W81" s="1">
        <f>($E81+('AUS Mortality Calculations'!$D81*'AUS Mortality Calculations'!W$1))*'AUS Population Projections'!R85</f>
        <v>2119.3035037499999</v>
      </c>
      <c r="X81" s="1">
        <f>($E81+('AUS Mortality Calculations'!$D81*'AUS Mortality Calculations'!X$1))*'AUS Population Projections'!S85</f>
        <v>2132.5072</v>
      </c>
      <c r="Y81" s="1">
        <f>($E81+('AUS Mortality Calculations'!$D81*'AUS Mortality Calculations'!Y$1))*'AUS Population Projections'!T85</f>
        <v>2103.81532625</v>
      </c>
      <c r="Z81" s="1">
        <f>($E81+('AUS Mortality Calculations'!$D81*'AUS Mortality Calculations'!Z$1))*'AUS Population Projections'!U85</f>
        <v>2044.9747850000001</v>
      </c>
      <c r="AA81" s="1">
        <f>($E81+('AUS Mortality Calculations'!$D81*'AUS Mortality Calculations'!AA$1))*'AUS Population Projections'!V85</f>
        <v>2015.3534825000002</v>
      </c>
      <c r="AB81" s="6">
        <f>($E81+('AUS Mortality Calculations'!$D81*'AUS Mortality Calculations'!AB$1))*'AUS Population Projections'!W85</f>
        <v>2016.55675</v>
      </c>
    </row>
    <row r="82" spans="1:28" x14ac:dyDescent="0.3">
      <c r="A82" s="13" t="s">
        <v>1</v>
      </c>
      <c r="B82" s="47" t="s">
        <v>172</v>
      </c>
      <c r="C82">
        <f>'AUS Population Projections'!D293-'AUS Population Projections'!C293</f>
        <v>-2.0400000000000019E-3</v>
      </c>
      <c r="D82">
        <f t="shared" si="1"/>
        <v>-8.5000000000000074E-5</v>
      </c>
      <c r="E82" s="4">
        <f>'AUS Population Projections'!$C293+('AUS Mortality Calculations'!$D82*'AUS Mortality Calculations'!E$1)</f>
        <v>1.7510000000000001E-2</v>
      </c>
      <c r="F82" s="4"/>
      <c r="G82" s="4"/>
      <c r="H82" s="4"/>
      <c r="I82" s="1">
        <f>($E82+('AUS Mortality Calculations'!$D82*'AUS Mortality Calculations'!I$1))*'AUS Population Projections'!D86</f>
        <v>1973.816875</v>
      </c>
      <c r="J82" s="1">
        <f>($E82+('AUS Mortality Calculations'!$D82*'AUS Mortality Calculations'!J$1))*'AUS Population Projections'!E86</f>
        <v>1920.3529800000001</v>
      </c>
      <c r="K82" s="1">
        <f>($E82+('AUS Mortality Calculations'!$D82*'AUS Mortality Calculations'!K$1))*'AUS Population Projections'!F86</f>
        <v>1917.0304999999998</v>
      </c>
      <c r="L82" s="1">
        <f>($E82+('AUS Mortality Calculations'!$D82*'AUS Mortality Calculations'!L$1))*'AUS Population Projections'!G86</f>
        <v>1970.6867500000001</v>
      </c>
      <c r="M82" s="1">
        <f>($E82+('AUS Mortality Calculations'!$D82*'AUS Mortality Calculations'!M$1))*'AUS Population Projections'!H86</f>
        <v>1996.3993349999998</v>
      </c>
      <c r="N82" s="1">
        <f>($E82+('AUS Mortality Calculations'!$D82*'AUS Mortality Calculations'!N$1))*'AUS Population Projections'!I86</f>
        <v>2011.8820000000001</v>
      </c>
      <c r="O82" s="1">
        <f>($E82+('AUS Mortality Calculations'!$D82*'AUS Mortality Calculations'!O$1))*'AUS Population Projections'!J86</f>
        <v>2066.420975</v>
      </c>
      <c r="P82" s="1">
        <f>($E82+('AUS Mortality Calculations'!$D82*'AUS Mortality Calculations'!P$1))*'AUS Population Projections'!K86</f>
        <v>2091.6155699999999</v>
      </c>
      <c r="Q82" s="1">
        <f>($E82+('AUS Mortality Calculations'!$D82*'AUS Mortality Calculations'!Q$1))*'AUS Population Projections'!L86</f>
        <v>2145.687555</v>
      </c>
      <c r="R82" s="1">
        <f>($E82+('AUS Mortality Calculations'!$D82*'AUS Mortality Calculations'!R$1))*'AUS Population Projections'!M86</f>
        <v>2191.42308</v>
      </c>
      <c r="S82" s="1">
        <f>($E82+('AUS Mortality Calculations'!$D82*'AUS Mortality Calculations'!S$1))*'AUS Population Projections'!N86</f>
        <v>2239.7465999999999</v>
      </c>
      <c r="T82" s="1">
        <f>($E82+('AUS Mortality Calculations'!$D82*'AUS Mortality Calculations'!T$1))*'AUS Population Projections'!O86</f>
        <v>2298.17832</v>
      </c>
      <c r="U82" s="1">
        <f>($E82+('AUS Mortality Calculations'!$D82*'AUS Mortality Calculations'!U$1))*'AUS Population Projections'!P86</f>
        <v>2343.02772</v>
      </c>
      <c r="V82" s="1">
        <f>($E82+('AUS Mortality Calculations'!$D82*'AUS Mortality Calculations'!V$1))*'AUS Population Projections'!Q86</f>
        <v>2387.6649600000001</v>
      </c>
      <c r="W82" s="1">
        <f>($E82+('AUS Mortality Calculations'!$D82*'AUS Mortality Calculations'!W$1))*'AUS Population Projections'!R86</f>
        <v>2461.1448249999999</v>
      </c>
      <c r="X82" s="1">
        <f>($E82+('AUS Mortality Calculations'!$D82*'AUS Mortality Calculations'!X$1))*'AUS Population Projections'!S86</f>
        <v>2470.7239</v>
      </c>
      <c r="Y82" s="1">
        <f>($E82+('AUS Mortality Calculations'!$D82*'AUS Mortality Calculations'!Y$1))*'AUS Population Projections'!T86</f>
        <v>2486.0587499999997</v>
      </c>
      <c r="Z82" s="1">
        <f>($E82+('AUS Mortality Calculations'!$D82*'AUS Mortality Calculations'!Z$1))*'AUS Population Projections'!U86</f>
        <v>2452.5784400000002</v>
      </c>
      <c r="AA82" s="1">
        <f>($E82+('AUS Mortality Calculations'!$D82*'AUS Mortality Calculations'!AA$1))*'AUS Population Projections'!V86</f>
        <v>2384.05926</v>
      </c>
      <c r="AB82" s="6">
        <f>($E82+('AUS Mortality Calculations'!$D82*'AUS Mortality Calculations'!AB$1))*'AUS Population Projections'!W86</f>
        <v>2349.4924800000003</v>
      </c>
    </row>
    <row r="83" spans="1:28" x14ac:dyDescent="0.3">
      <c r="A83" s="13" t="s">
        <v>1</v>
      </c>
      <c r="B83" s="47" t="s">
        <v>173</v>
      </c>
      <c r="C83">
        <f>'AUS Population Projections'!D294-'AUS Population Projections'!C294</f>
        <v>-2.2700000000000012E-3</v>
      </c>
      <c r="D83">
        <f t="shared" si="1"/>
        <v>-9.4583333333333387E-5</v>
      </c>
      <c r="E83" s="4">
        <f>'AUS Population Projections'!$C294+('AUS Mortality Calculations'!$D83*'AUS Mortality Calculations'!E$1)</f>
        <v>1.9300000000000001E-2</v>
      </c>
      <c r="F83" s="4"/>
      <c r="G83" s="4"/>
      <c r="H83" s="4"/>
      <c r="I83" s="1">
        <f>($E83+('AUS Mortality Calculations'!$D83*'AUS Mortality Calculations'!I$1))*'AUS Population Projections'!D87</f>
        <v>1782.1474341666669</v>
      </c>
      <c r="J83" s="1">
        <f>($E83+('AUS Mortality Calculations'!$D83*'AUS Mortality Calculations'!J$1))*'AUS Population Projections'!E87</f>
        <v>2131.0490250000003</v>
      </c>
      <c r="K83" s="1">
        <f>($E83+('AUS Mortality Calculations'!$D83*'AUS Mortality Calculations'!K$1))*'AUS Population Projections'!F87</f>
        <v>2073.5509162500002</v>
      </c>
      <c r="L83" s="1">
        <f>($E83+('AUS Mortality Calculations'!$D83*'AUS Mortality Calculations'!L$1))*'AUS Population Projections'!G87</f>
        <v>2070.2952366666668</v>
      </c>
      <c r="M83" s="1">
        <f>($E83+('AUS Mortality Calculations'!$D83*'AUS Mortality Calculations'!M$1))*'AUS Population Projections'!H87</f>
        <v>2127.9875750000001</v>
      </c>
      <c r="N83" s="1">
        <f>($E83+('AUS Mortality Calculations'!$D83*'AUS Mortality Calculations'!N$1))*'AUS Population Projections'!I87</f>
        <v>2155.5675074999999</v>
      </c>
      <c r="O83" s="1">
        <f>($E83+('AUS Mortality Calculations'!$D83*'AUS Mortality Calculations'!O$1))*'AUS Population Projections'!J87</f>
        <v>2172.1373600000002</v>
      </c>
      <c r="P83" s="1">
        <f>($E83+('AUS Mortality Calculations'!$D83*'AUS Mortality Calculations'!P$1))*'AUS Population Projections'!K87</f>
        <v>2230.7630000000004</v>
      </c>
      <c r="Q83" s="1">
        <f>($E83+('AUS Mortality Calculations'!$D83*'AUS Mortality Calculations'!Q$1))*'AUS Population Projections'!L87</f>
        <v>2257.8318199999999</v>
      </c>
      <c r="R83" s="1">
        <f>($E83+('AUS Mortality Calculations'!$D83*'AUS Mortality Calculations'!R$1))*'AUS Population Projections'!M87</f>
        <v>2315.8002708333333</v>
      </c>
      <c r="S83" s="1">
        <f>($E83+('AUS Mortality Calculations'!$D83*'AUS Mortality Calculations'!S$1))*'AUS Population Projections'!N87</f>
        <v>2365.0542716666664</v>
      </c>
      <c r="T83" s="1">
        <f>($E83+('AUS Mortality Calculations'!$D83*'AUS Mortality Calculations'!T$1))*'AUS Population Projections'!O87</f>
        <v>2417.0530650000001</v>
      </c>
      <c r="U83" s="1">
        <f>($E83+('AUS Mortality Calculations'!$D83*'AUS Mortality Calculations'!U$1))*'AUS Population Projections'!P87</f>
        <v>2479.9478425000002</v>
      </c>
      <c r="V83" s="1">
        <f>($E83+('AUS Mortality Calculations'!$D83*'AUS Mortality Calculations'!V$1))*'AUS Population Projections'!Q87</f>
        <v>2528.2470308333332</v>
      </c>
      <c r="W83" s="1">
        <f>($E83+('AUS Mortality Calculations'!$D83*'AUS Mortality Calculations'!W$1))*'AUS Population Projections'!R87</f>
        <v>2576.2232125</v>
      </c>
      <c r="X83" s="1">
        <f>($E83+('AUS Mortality Calculations'!$D83*'AUS Mortality Calculations'!X$1))*'AUS Population Projections'!S87</f>
        <v>2655.2647466666667</v>
      </c>
      <c r="Y83" s="1">
        <f>($E83+('AUS Mortality Calculations'!$D83*'AUS Mortality Calculations'!Y$1))*'AUS Population Projections'!T87</f>
        <v>2665.4715829166666</v>
      </c>
      <c r="Z83" s="1">
        <f>($E83+('AUS Mortality Calculations'!$D83*'AUS Mortality Calculations'!Z$1))*'AUS Population Projections'!U87</f>
        <v>2681.8765975000001</v>
      </c>
      <c r="AA83" s="1">
        <f>($E83+('AUS Mortality Calculations'!$D83*'AUS Mortality Calculations'!AA$1))*'AUS Population Projections'!V87</f>
        <v>2645.6708716666667</v>
      </c>
      <c r="AB83" s="6">
        <f>($E83+('AUS Mortality Calculations'!$D83*'AUS Mortality Calculations'!AB$1))*'AUS Population Projections'!W87</f>
        <v>2571.6982666666668</v>
      </c>
    </row>
    <row r="84" spans="1:28" x14ac:dyDescent="0.3">
      <c r="A84" s="13" t="s">
        <v>1</v>
      </c>
      <c r="B84" s="47" t="s">
        <v>174</v>
      </c>
      <c r="C84">
        <f>'AUS Population Projections'!D295-'AUS Population Projections'!C295</f>
        <v>-2.6499999999999996E-3</v>
      </c>
      <c r="D84">
        <f t="shared" si="1"/>
        <v>-1.1041666666666665E-4</v>
      </c>
      <c r="E84" s="4">
        <f>'AUS Population Projections'!$C295+('AUS Mortality Calculations'!$D84*'AUS Mortality Calculations'!E$1)</f>
        <v>2.2380000000000001E-2</v>
      </c>
      <c r="F84" s="4"/>
      <c r="G84" s="4"/>
      <c r="H84" s="4"/>
      <c r="I84" s="1">
        <f>($E84+('AUS Mortality Calculations'!$D84*'AUS Mortality Calculations'!I$1))*'AUS Population Projections'!D88</f>
        <v>1948.3881154166668</v>
      </c>
      <c r="J84" s="1">
        <f>($E84+('AUS Mortality Calculations'!$D84*'AUS Mortality Calculations'!J$1))*'AUS Population Projections'!E88</f>
        <v>2019.7637233333335</v>
      </c>
      <c r="K84" s="1">
        <f>($E84+('AUS Mortality Calculations'!$D84*'AUS Mortality Calculations'!K$1))*'AUS Population Projections'!F88</f>
        <v>2414.3601737499998</v>
      </c>
      <c r="L84" s="1">
        <f>($E84+('AUS Mortality Calculations'!$D84*'AUS Mortality Calculations'!L$1))*'AUS Population Projections'!G88</f>
        <v>2349.8806983333334</v>
      </c>
      <c r="M84" s="1">
        <f>($E84+('AUS Mortality Calculations'!$D84*'AUS Mortality Calculations'!M$1))*'AUS Population Projections'!H88</f>
        <v>2346.1517950000002</v>
      </c>
      <c r="N84" s="1">
        <f>($E84+('AUS Mortality Calculations'!$D84*'AUS Mortality Calculations'!N$1))*'AUS Population Projections'!I88</f>
        <v>2411.3808950000002</v>
      </c>
      <c r="O84" s="1">
        <f>($E84+('AUS Mortality Calculations'!$D84*'AUS Mortality Calculations'!O$1))*'AUS Population Projections'!J88</f>
        <v>2442.52952125</v>
      </c>
      <c r="P84" s="1">
        <f>($E84+('AUS Mortality Calculations'!$D84*'AUS Mortality Calculations'!P$1))*'AUS Population Projections'!K88</f>
        <v>2461.1963599999999</v>
      </c>
      <c r="Q84" s="1">
        <f>($E84+('AUS Mortality Calculations'!$D84*'AUS Mortality Calculations'!Q$1))*'AUS Population Projections'!L88</f>
        <v>2527.4911837500003</v>
      </c>
      <c r="R84" s="1">
        <f>($E84+('AUS Mortality Calculations'!$D84*'AUS Mortality Calculations'!R$1))*'AUS Population Projections'!M88</f>
        <v>2557.9083383333336</v>
      </c>
      <c r="S84" s="1">
        <f>($E84+('AUS Mortality Calculations'!$D84*'AUS Mortality Calculations'!S$1))*'AUS Population Projections'!N88</f>
        <v>2623.4745612500001</v>
      </c>
      <c r="T84" s="1">
        <f>($E84+('AUS Mortality Calculations'!$D84*'AUS Mortality Calculations'!T$1))*'AUS Population Projections'!O88</f>
        <v>2679.16453</v>
      </c>
      <c r="U84" s="1">
        <f>($E84+('AUS Mortality Calculations'!$D84*'AUS Mortality Calculations'!U$1))*'AUS Population Projections'!P88</f>
        <v>2738.0016008333337</v>
      </c>
      <c r="V84" s="1">
        <f>($E84+('AUS Mortality Calculations'!$D84*'AUS Mortality Calculations'!V$1))*'AUS Population Projections'!Q88</f>
        <v>2809.1540283333334</v>
      </c>
      <c r="W84" s="1">
        <f>($E84+('AUS Mortality Calculations'!$D84*'AUS Mortality Calculations'!W$1))*'AUS Population Projections'!R88</f>
        <v>2863.69067</v>
      </c>
      <c r="X84" s="1">
        <f>($E84+('AUS Mortality Calculations'!$D84*'AUS Mortality Calculations'!X$1))*'AUS Population Projections'!S88</f>
        <v>2917.9410133333336</v>
      </c>
      <c r="Y84" s="1">
        <f>($E84+('AUS Mortality Calculations'!$D84*'AUS Mortality Calculations'!Y$1))*'AUS Population Projections'!T88</f>
        <v>3007.2858050000004</v>
      </c>
      <c r="Z84" s="1">
        <f>($E84+('AUS Mortality Calculations'!$D84*'AUS Mortality Calculations'!Z$1))*'AUS Population Projections'!U88</f>
        <v>3018.7629525000002</v>
      </c>
      <c r="AA84" s="1">
        <f>($E84+('AUS Mortality Calculations'!$D84*'AUS Mortality Calculations'!AA$1))*'AUS Population Projections'!V88</f>
        <v>3037.2419791666666</v>
      </c>
      <c r="AB84" s="6">
        <f>($E84+('AUS Mortality Calculations'!$D84*'AUS Mortality Calculations'!AB$1))*'AUS Population Projections'!W88</f>
        <v>2996.1783366666668</v>
      </c>
    </row>
    <row r="85" spans="1:28" x14ac:dyDescent="0.3">
      <c r="A85" s="13" t="s">
        <v>1</v>
      </c>
      <c r="B85" s="47" t="s">
        <v>175</v>
      </c>
      <c r="C85">
        <f>'AUS Population Projections'!D296-'AUS Population Projections'!C296</f>
        <v>-3.0600000000000002E-3</v>
      </c>
      <c r="D85">
        <f t="shared" si="1"/>
        <v>-1.2750000000000001E-4</v>
      </c>
      <c r="E85" s="4">
        <f>'AUS Population Projections'!$C296+('AUS Mortality Calculations'!$D85*'AUS Mortality Calculations'!E$1)</f>
        <v>2.5729999999999999E-2</v>
      </c>
      <c r="F85" s="4"/>
      <c r="G85" s="4"/>
      <c r="H85" s="4"/>
      <c r="I85" s="1">
        <f>($E85+('AUS Mortality Calculations'!$D85*'AUS Mortality Calculations'!I$1))*'AUS Population Projections'!D89</f>
        <v>2072.6503874999999</v>
      </c>
      <c r="J85" s="1">
        <f>($E85+('AUS Mortality Calculations'!$D85*'AUS Mortality Calculations'!J$1))*'AUS Population Projections'!E89</f>
        <v>2181.9082749999998</v>
      </c>
      <c r="K85" s="1">
        <f>($E85+('AUS Mortality Calculations'!$D85*'AUS Mortality Calculations'!K$1))*'AUS Population Projections'!F89</f>
        <v>2261.9602049999999</v>
      </c>
      <c r="L85" s="1">
        <f>($E85+('AUS Mortality Calculations'!$D85*'AUS Mortality Calculations'!L$1))*'AUS Population Projections'!G89</f>
        <v>2703.7100999999998</v>
      </c>
      <c r="M85" s="1">
        <f>($E85+('AUS Mortality Calculations'!$D85*'AUS Mortality Calculations'!M$1))*'AUS Population Projections'!H89</f>
        <v>2631.6763074999999</v>
      </c>
      <c r="N85" s="1">
        <f>($E85+('AUS Mortality Calculations'!$D85*'AUS Mortality Calculations'!N$1))*'AUS Population Projections'!I89</f>
        <v>2627.5412850000002</v>
      </c>
      <c r="O85" s="1">
        <f>($E85+('AUS Mortality Calculations'!$D85*'AUS Mortality Calculations'!O$1))*'AUS Population Projections'!J89</f>
        <v>2700.5317</v>
      </c>
      <c r="P85" s="1">
        <f>($E85+('AUS Mortality Calculations'!$D85*'AUS Mortality Calculations'!P$1))*'AUS Population Projections'!K89</f>
        <v>2735.4217100000001</v>
      </c>
      <c r="Q85" s="1">
        <f>($E85+('AUS Mortality Calculations'!$D85*'AUS Mortality Calculations'!Q$1))*'AUS Population Projections'!L89</f>
        <v>2756.337395</v>
      </c>
      <c r="R85" s="1">
        <f>($E85+('AUS Mortality Calculations'!$D85*'AUS Mortality Calculations'!R$1))*'AUS Population Projections'!M89</f>
        <v>2830.3238799999999</v>
      </c>
      <c r="S85" s="1">
        <f>($E85+('AUS Mortality Calculations'!$D85*'AUS Mortality Calculations'!S$1))*'AUS Population Projections'!N89</f>
        <v>2864.41716</v>
      </c>
      <c r="T85" s="1">
        <f>($E85+('AUS Mortality Calculations'!$D85*'AUS Mortality Calculations'!T$1))*'AUS Population Projections'!O89</f>
        <v>2937.8557999999998</v>
      </c>
      <c r="U85" s="1">
        <f>($E85+('AUS Mortality Calculations'!$D85*'AUS Mortality Calculations'!U$1))*'AUS Population Projections'!P89</f>
        <v>3000.1797474999998</v>
      </c>
      <c r="V85" s="1">
        <f>($E85+('AUS Mortality Calculations'!$D85*'AUS Mortality Calculations'!V$1))*'AUS Population Projections'!Q89</f>
        <v>3066.0614700000001</v>
      </c>
      <c r="W85" s="1">
        <f>($E85+('AUS Mortality Calculations'!$D85*'AUS Mortality Calculations'!W$1))*'AUS Population Projections'!R89</f>
        <v>3145.6486774999998</v>
      </c>
      <c r="X85" s="1">
        <f>($E85+('AUS Mortality Calculations'!$D85*'AUS Mortality Calculations'!X$1))*'AUS Population Projections'!S89</f>
        <v>3206.6547099999998</v>
      </c>
      <c r="Y85" s="1">
        <f>($E85+('AUS Mortality Calculations'!$D85*'AUS Mortality Calculations'!Y$1))*'AUS Population Projections'!T89</f>
        <v>3267.2940625000001</v>
      </c>
      <c r="Z85" s="1">
        <f>($E85+('AUS Mortality Calculations'!$D85*'AUS Mortality Calculations'!Z$1))*'AUS Population Projections'!U89</f>
        <v>3367.1876699999998</v>
      </c>
      <c r="AA85" s="1">
        <f>($E85+('AUS Mortality Calculations'!$D85*'AUS Mortality Calculations'!AA$1))*'AUS Population Projections'!V89</f>
        <v>3380.0303424999997</v>
      </c>
      <c r="AB85" s="6">
        <f>($E85+('AUS Mortality Calculations'!$D85*'AUS Mortality Calculations'!AB$1))*'AUS Population Projections'!W89</f>
        <v>3400.6682599999999</v>
      </c>
    </row>
    <row r="86" spans="1:28" x14ac:dyDescent="0.3">
      <c r="A86" s="13" t="s">
        <v>1</v>
      </c>
      <c r="B86" s="47" t="s">
        <v>176</v>
      </c>
      <c r="C86">
        <f>'AUS Population Projections'!D297-'AUS Population Projections'!C297</f>
        <v>-3.4999999999999996E-3</v>
      </c>
      <c r="D86">
        <f t="shared" si="1"/>
        <v>-1.4583333333333332E-4</v>
      </c>
      <c r="E86" s="4">
        <f>'AUS Population Projections'!$C297+('AUS Mortality Calculations'!$D86*'AUS Mortality Calculations'!E$1)</f>
        <v>2.92E-2</v>
      </c>
      <c r="F86" s="4"/>
      <c r="G86" s="4"/>
      <c r="H86" s="4"/>
      <c r="I86" s="1">
        <f>($E86+('AUS Mortality Calculations'!$D86*'AUS Mortality Calculations'!I$1))*'AUS Population Projections'!D90</f>
        <v>2087.1060625</v>
      </c>
      <c r="J86" s="1">
        <f>($E86+('AUS Mortality Calculations'!$D86*'AUS Mortality Calculations'!J$1))*'AUS Population Projections'!E90</f>
        <v>2282.6598166666668</v>
      </c>
      <c r="K86" s="1">
        <f>($E86+('AUS Mortality Calculations'!$D86*'AUS Mortality Calculations'!K$1))*'AUS Population Projections'!F90</f>
        <v>2403.1644000000001</v>
      </c>
      <c r="L86" s="1">
        <f>($E86+('AUS Mortality Calculations'!$D86*'AUS Mortality Calculations'!L$1))*'AUS Population Projections'!G90</f>
        <v>2492.0537999999997</v>
      </c>
      <c r="M86" s="1">
        <f>($E86+('AUS Mortality Calculations'!$D86*'AUS Mortality Calculations'!M$1))*'AUS Population Projections'!H90</f>
        <v>2977.9068124999999</v>
      </c>
      <c r="N86" s="1">
        <f>($E86+('AUS Mortality Calculations'!$D86*'AUS Mortality Calculations'!N$1))*'AUS Population Projections'!I90</f>
        <v>2898.7804999999998</v>
      </c>
      <c r="O86" s="1">
        <f>($E86+('AUS Mortality Calculations'!$D86*'AUS Mortality Calculations'!O$1))*'AUS Population Projections'!J90</f>
        <v>2894.3667458333334</v>
      </c>
      <c r="P86" s="1">
        <f>($E86+('AUS Mortality Calculations'!$D86*'AUS Mortality Calculations'!P$1))*'AUS Population Projections'!K90</f>
        <v>2974.7571666666668</v>
      </c>
      <c r="Q86" s="1">
        <f>($E86+('AUS Mortality Calculations'!$D86*'AUS Mortality Calculations'!Q$1))*'AUS Population Projections'!L90</f>
        <v>3013.2164874999999</v>
      </c>
      <c r="R86" s="1">
        <f>($E86+('AUS Mortality Calculations'!$D86*'AUS Mortality Calculations'!R$1))*'AUS Population Projections'!M90</f>
        <v>3036.1312250000001</v>
      </c>
      <c r="S86" s="1">
        <f>($E86+('AUS Mortality Calculations'!$D86*'AUS Mortality Calculations'!S$1))*'AUS Population Projections'!N90</f>
        <v>3117.5012916666665</v>
      </c>
      <c r="T86" s="1">
        <f>($E86+('AUS Mortality Calculations'!$D86*'AUS Mortality Calculations'!T$1))*'AUS Population Projections'!O90</f>
        <v>3155.1304500000001</v>
      </c>
      <c r="U86" s="1">
        <f>($E86+('AUS Mortality Calculations'!$D86*'AUS Mortality Calculations'!U$1))*'AUS Population Projections'!P90</f>
        <v>3235.9533125000003</v>
      </c>
      <c r="V86" s="1">
        <f>($E86+('AUS Mortality Calculations'!$D86*'AUS Mortality Calculations'!V$1))*'AUS Population Projections'!Q90</f>
        <v>3304.5445249999998</v>
      </c>
      <c r="W86" s="1">
        <f>($E86+('AUS Mortality Calculations'!$D86*'AUS Mortality Calculations'!W$1))*'AUS Population Projections'!R90</f>
        <v>3377.0487250000001</v>
      </c>
      <c r="X86" s="1">
        <f>($E86+('AUS Mortality Calculations'!$D86*'AUS Mortality Calculations'!X$1))*'AUS Population Projections'!S90</f>
        <v>3464.5372666666667</v>
      </c>
      <c r="Y86" s="1">
        <f>($E86+('AUS Mortality Calculations'!$D86*'AUS Mortality Calculations'!Y$1))*'AUS Population Projections'!T90</f>
        <v>3531.6658208333333</v>
      </c>
      <c r="Z86" s="1">
        <f>($E86+('AUS Mortality Calculations'!$D86*'AUS Mortality Calculations'!Z$1))*'AUS Population Projections'!U90</f>
        <v>3598.3347250000002</v>
      </c>
      <c r="AA86" s="1">
        <f>($E86+('AUS Mortality Calculations'!$D86*'AUS Mortality Calculations'!AA$1))*'AUS Population Projections'!V90</f>
        <v>3708.1706583333334</v>
      </c>
      <c r="AB86" s="6">
        <f>($E86+('AUS Mortality Calculations'!$D86*'AUS Mortality Calculations'!AB$1))*'AUS Population Projections'!W90</f>
        <v>3722.1931</v>
      </c>
    </row>
    <row r="87" spans="1:28" x14ac:dyDescent="0.3">
      <c r="A87" s="13" t="s">
        <v>1</v>
      </c>
      <c r="B87" s="47" t="s">
        <v>177</v>
      </c>
      <c r="C87">
        <f>'AUS Population Projections'!D298-'AUS Population Projections'!C298</f>
        <v>-3.9299999999999995E-3</v>
      </c>
      <c r="D87">
        <f t="shared" si="1"/>
        <v>-1.6374999999999997E-4</v>
      </c>
      <c r="E87" s="4">
        <f>'AUS Population Projections'!$C298+('AUS Mortality Calculations'!$D87*'AUS Mortality Calculations'!E$1)</f>
        <v>3.295E-2</v>
      </c>
      <c r="F87" s="4"/>
      <c r="G87" s="4"/>
      <c r="H87" s="4"/>
      <c r="I87" s="1">
        <f>($E87+('AUS Mortality Calculations'!$D87*'AUS Mortality Calculations'!I$1))*'AUS Population Projections'!D91</f>
        <v>2242.9729350000002</v>
      </c>
      <c r="J87" s="1">
        <f>($E87+('AUS Mortality Calculations'!$D87*'AUS Mortality Calculations'!J$1))*'AUS Population Projections'!E91</f>
        <v>2277.2136124999997</v>
      </c>
      <c r="K87" s="1">
        <f>($E87+('AUS Mortality Calculations'!$D87*'AUS Mortality Calculations'!K$1))*'AUS Population Projections'!F91</f>
        <v>2490.8520162499999</v>
      </c>
      <c r="L87" s="1">
        <f>($E87+('AUS Mortality Calculations'!$D87*'AUS Mortality Calculations'!L$1))*'AUS Population Projections'!G91</f>
        <v>2623.38744</v>
      </c>
      <c r="M87" s="1">
        <f>($E87+('AUS Mortality Calculations'!$D87*'AUS Mortality Calculations'!M$1))*'AUS Population Projections'!H91</f>
        <v>2720.6172000000001</v>
      </c>
      <c r="N87" s="1">
        <f>($E87+('AUS Mortality Calculations'!$D87*'AUS Mortality Calculations'!N$1))*'AUS Population Projections'!I91</f>
        <v>3250.6791725000003</v>
      </c>
      <c r="O87" s="1">
        <f>($E87+('AUS Mortality Calculations'!$D87*'AUS Mortality Calculations'!O$1))*'AUS Population Projections'!J91</f>
        <v>3164.8229662499998</v>
      </c>
      <c r="P87" s="1">
        <f>($E87+('AUS Mortality Calculations'!$D87*'AUS Mortality Calculations'!P$1))*'AUS Population Projections'!K91</f>
        <v>3160.4246800000001</v>
      </c>
      <c r="Q87" s="1">
        <f>($E87+('AUS Mortality Calculations'!$D87*'AUS Mortality Calculations'!Q$1))*'AUS Population Projections'!L91</f>
        <v>3248.5693337499997</v>
      </c>
      <c r="R87" s="1">
        <f>($E87+('AUS Mortality Calculations'!$D87*'AUS Mortality Calculations'!R$1))*'AUS Population Projections'!M91</f>
        <v>3290.6619375</v>
      </c>
      <c r="S87" s="1">
        <f>($E87+('AUS Mortality Calculations'!$D87*'AUS Mortality Calculations'!S$1))*'AUS Population Projections'!N91</f>
        <v>3315.9713299999999</v>
      </c>
      <c r="T87" s="1">
        <f>($E87+('AUS Mortality Calculations'!$D87*'AUS Mortality Calculations'!T$1))*'AUS Population Projections'!O91</f>
        <v>3405.096575</v>
      </c>
      <c r="U87" s="1">
        <f>($E87+('AUS Mortality Calculations'!$D87*'AUS Mortality Calculations'!U$1))*'AUS Population Projections'!P91</f>
        <v>3446.4938175000002</v>
      </c>
      <c r="V87" s="1">
        <f>($E87+('AUS Mortality Calculations'!$D87*'AUS Mortality Calculations'!V$1))*'AUS Population Projections'!Q91</f>
        <v>3535.05501</v>
      </c>
      <c r="W87" s="1">
        <f>($E87+('AUS Mortality Calculations'!$D87*'AUS Mortality Calculations'!W$1))*'AUS Population Projections'!R91</f>
        <v>3610.18555625</v>
      </c>
      <c r="X87" s="1">
        <f>($E87+('AUS Mortality Calculations'!$D87*'AUS Mortality Calculations'!X$1))*'AUS Population Projections'!S91</f>
        <v>3689.5838399999998</v>
      </c>
      <c r="Y87" s="1">
        <f>($E87+('AUS Mortality Calculations'!$D87*'AUS Mortality Calculations'!Y$1))*'AUS Population Projections'!T91</f>
        <v>3785.3213825000003</v>
      </c>
      <c r="Z87" s="1">
        <f>($E87+('AUS Mortality Calculations'!$D87*'AUS Mortality Calculations'!Z$1))*'AUS Population Projections'!U91</f>
        <v>3858.92155</v>
      </c>
      <c r="AA87" s="1">
        <f>($E87+('AUS Mortality Calculations'!$D87*'AUS Mortality Calculations'!AA$1))*'AUS Population Projections'!V91</f>
        <v>3932.0012812499999</v>
      </c>
      <c r="AB87" s="6">
        <f>($E87+('AUS Mortality Calculations'!$D87*'AUS Mortality Calculations'!AB$1))*'AUS Population Projections'!W91</f>
        <v>4052.1212500000001</v>
      </c>
    </row>
    <row r="88" spans="1:28" x14ac:dyDescent="0.3">
      <c r="A88" s="13" t="s">
        <v>1</v>
      </c>
      <c r="B88" s="47" t="s">
        <v>178</v>
      </c>
      <c r="C88">
        <f>'AUS Population Projections'!D299-'AUS Population Projections'!C299</f>
        <v>-4.4799999999999979E-3</v>
      </c>
      <c r="D88">
        <f t="shared" si="1"/>
        <v>-1.8666666666666658E-4</v>
      </c>
      <c r="E88" s="4">
        <f>'AUS Population Projections'!$C299+('AUS Mortality Calculations'!$D88*'AUS Mortality Calculations'!E$1)</f>
        <v>3.8120000000000001E-2</v>
      </c>
      <c r="F88" s="4"/>
      <c r="G88" s="4"/>
      <c r="H88" s="4"/>
      <c r="I88" s="1">
        <f>($E88+('AUS Mortality Calculations'!$D88*'AUS Mortality Calculations'!I$1))*'AUS Population Projections'!D92</f>
        <v>2363.6259999999997</v>
      </c>
      <c r="J88" s="1">
        <f>($E88+('AUS Mortality Calculations'!$D88*'AUS Mortality Calculations'!J$1))*'AUS Population Projections'!E92</f>
        <v>2497.1307333333334</v>
      </c>
      <c r="K88" s="1">
        <f>($E88+('AUS Mortality Calculations'!$D88*'AUS Mortality Calculations'!K$1))*'AUS Population Projections'!F92</f>
        <v>2536.239</v>
      </c>
      <c r="L88" s="1">
        <f>($E88+('AUS Mortality Calculations'!$D88*'AUS Mortality Calculations'!L$1))*'AUS Population Projections'!G92</f>
        <v>2775.5306</v>
      </c>
      <c r="M88" s="1">
        <f>($E88+('AUS Mortality Calculations'!$D88*'AUS Mortality Calculations'!M$1))*'AUS Population Projections'!H92</f>
        <v>2923.65292</v>
      </c>
      <c r="N88" s="1">
        <f>($E88+('AUS Mortality Calculations'!$D88*'AUS Mortality Calculations'!N$1))*'AUS Population Projections'!I92</f>
        <v>3032.5570000000002</v>
      </c>
      <c r="O88" s="1">
        <f>($E88+('AUS Mortality Calculations'!$D88*'AUS Mortality Calculations'!O$1))*'AUS Population Projections'!J92</f>
        <v>3623.4627733333336</v>
      </c>
      <c r="P88" s="1">
        <f>($E88+('AUS Mortality Calculations'!$D88*'AUS Mortality Calculations'!P$1))*'AUS Population Projections'!K92</f>
        <v>3528.6130666666668</v>
      </c>
      <c r="Q88" s="1">
        <f>($E88+('AUS Mortality Calculations'!$D88*'AUS Mortality Calculations'!Q$1))*'AUS Population Projections'!L92</f>
        <v>3524.4403600000001</v>
      </c>
      <c r="R88" s="1">
        <f>($E88+('AUS Mortality Calculations'!$D88*'AUS Mortality Calculations'!R$1))*'AUS Population Projections'!M92</f>
        <v>3623.1581333333334</v>
      </c>
      <c r="S88" s="1">
        <f>($E88+('AUS Mortality Calculations'!$D88*'AUS Mortality Calculations'!S$1))*'AUS Population Projections'!N92</f>
        <v>3670.6489333333338</v>
      </c>
      <c r="T88" s="1">
        <f>($E88+('AUS Mortality Calculations'!$D88*'AUS Mortality Calculations'!T$1))*'AUS Population Projections'!O92</f>
        <v>3699.5150400000002</v>
      </c>
      <c r="U88" s="1">
        <f>($E88+('AUS Mortality Calculations'!$D88*'AUS Mortality Calculations'!U$1))*'AUS Population Projections'!P92</f>
        <v>3799.51964</v>
      </c>
      <c r="V88" s="1">
        <f>($E88+('AUS Mortality Calculations'!$D88*'AUS Mortality Calculations'!V$1))*'AUS Population Projections'!Q92</f>
        <v>3846.3306800000005</v>
      </c>
      <c r="W88" s="1">
        <f>($E88+('AUS Mortality Calculations'!$D88*'AUS Mortality Calculations'!W$1))*'AUS Population Projections'!R92</f>
        <v>3945.6325200000006</v>
      </c>
      <c r="X88" s="1">
        <f>($E88+('AUS Mortality Calculations'!$D88*'AUS Mortality Calculations'!X$1))*'AUS Population Projections'!S92</f>
        <v>4030.0041333333338</v>
      </c>
      <c r="Y88" s="1">
        <f>($E88+('AUS Mortality Calculations'!$D88*'AUS Mortality Calculations'!Y$1))*'AUS Population Projections'!T92</f>
        <v>4119.1286533333332</v>
      </c>
      <c r="Z88" s="1">
        <f>($E88+('AUS Mortality Calculations'!$D88*'AUS Mortality Calculations'!Z$1))*'AUS Population Projections'!U92</f>
        <v>4226.5379199999998</v>
      </c>
      <c r="AA88" s="1">
        <f>($E88+('AUS Mortality Calculations'!$D88*'AUS Mortality Calculations'!AA$1))*'AUS Population Projections'!V92</f>
        <v>4309.2548400000005</v>
      </c>
      <c r="AB88" s="6">
        <f>($E88+('AUS Mortality Calculations'!$D88*'AUS Mortality Calculations'!AB$1))*'AUS Population Projections'!W92</f>
        <v>4391.3836533333333</v>
      </c>
    </row>
    <row r="89" spans="1:28" x14ac:dyDescent="0.3">
      <c r="A89" s="13" t="s">
        <v>1</v>
      </c>
      <c r="B89" s="47" t="s">
        <v>179</v>
      </c>
      <c r="C89">
        <f>'AUS Population Projections'!D300-'AUS Population Projections'!C300</f>
        <v>-5.180000000000004E-3</v>
      </c>
      <c r="D89">
        <f t="shared" si="1"/>
        <v>-2.158333333333335E-4</v>
      </c>
      <c r="E89" s="4">
        <f>'AUS Population Projections'!$C300+('AUS Mortality Calculations'!$D89*'AUS Mortality Calculations'!E$1)</f>
        <v>4.5190000000000001E-2</v>
      </c>
      <c r="F89" s="4"/>
      <c r="G89" s="4"/>
      <c r="H89" s="4"/>
      <c r="I89" s="1">
        <f>($E89+('AUS Mortality Calculations'!$D89*'AUS Mortality Calculations'!I$1))*'AUS Population Projections'!D93</f>
        <v>2632.0231558333335</v>
      </c>
      <c r="J89" s="1">
        <f>($E89+('AUS Mortality Calculations'!$D89*'AUS Mortality Calculations'!J$1))*'AUS Population Projections'!E93</f>
        <v>2679.3681083333331</v>
      </c>
      <c r="K89" s="1">
        <f>($E89+('AUS Mortality Calculations'!$D89*'AUS Mortality Calculations'!K$1))*'AUS Population Projections'!F93</f>
        <v>2832.01215</v>
      </c>
      <c r="L89" s="1">
        <f>($E89+('AUS Mortality Calculations'!$D89*'AUS Mortality Calculations'!L$1))*'AUS Population Projections'!G93</f>
        <v>2878.6180600000002</v>
      </c>
      <c r="M89" s="1">
        <f>($E89+('AUS Mortality Calculations'!$D89*'AUS Mortality Calculations'!M$1))*'AUS Population Projections'!H93</f>
        <v>3150.7927141666669</v>
      </c>
      <c r="N89" s="1">
        <f>($E89+('AUS Mortality Calculations'!$D89*'AUS Mortality Calculations'!N$1))*'AUS Population Projections'!I93</f>
        <v>3319.8227450000004</v>
      </c>
      <c r="O89" s="1">
        <f>($E89+('AUS Mortality Calculations'!$D89*'AUS Mortality Calculations'!O$1))*'AUS Population Projections'!J93</f>
        <v>3444.4080458333333</v>
      </c>
      <c r="P89" s="1">
        <f>($E89+('AUS Mortality Calculations'!$D89*'AUS Mortality Calculations'!P$1))*'AUS Population Projections'!K93</f>
        <v>4116.3253733333331</v>
      </c>
      <c r="Q89" s="1">
        <f>($E89+('AUS Mortality Calculations'!$D89*'AUS Mortality Calculations'!Q$1))*'AUS Population Projections'!L93</f>
        <v>4009.9082000000003</v>
      </c>
      <c r="R89" s="1">
        <f>($E89+('AUS Mortality Calculations'!$D89*'AUS Mortality Calculations'!R$1))*'AUS Population Projections'!M93</f>
        <v>4006.0330083333329</v>
      </c>
      <c r="S89" s="1">
        <f>($E89+('AUS Mortality Calculations'!$D89*'AUS Mortality Calculations'!S$1))*'AUS Population Projections'!N93</f>
        <v>4119.140061666666</v>
      </c>
      <c r="T89" s="1">
        <f>($E89+('AUS Mortality Calculations'!$D89*'AUS Mortality Calculations'!T$1))*'AUS Population Projections'!O93</f>
        <v>4174.1184000000003</v>
      </c>
      <c r="U89" s="1">
        <f>($E89+('AUS Mortality Calculations'!$D89*'AUS Mortality Calculations'!U$1))*'AUS Population Projections'!P93</f>
        <v>4208.0272191666663</v>
      </c>
      <c r="V89" s="1">
        <f>($E89+('AUS Mortality Calculations'!$D89*'AUS Mortality Calculations'!V$1))*'AUS Population Projections'!Q93</f>
        <v>4322.7180183333339</v>
      </c>
      <c r="W89" s="1">
        <f>($E89+('AUS Mortality Calculations'!$D89*'AUS Mortality Calculations'!W$1))*'AUS Population Projections'!R93</f>
        <v>4376.82042</v>
      </c>
      <c r="X89" s="1">
        <f>($E89+('AUS Mortality Calculations'!$D89*'AUS Mortality Calculations'!X$1))*'AUS Population Projections'!S93</f>
        <v>4490.6983866666669</v>
      </c>
      <c r="Y89" s="1">
        <f>($E89+('AUS Mortality Calculations'!$D89*'AUS Mortality Calculations'!Y$1))*'AUS Population Projections'!T93</f>
        <v>4587.6783958333335</v>
      </c>
      <c r="Z89" s="1">
        <f>($E89+('AUS Mortality Calculations'!$D89*'AUS Mortality Calculations'!Z$1))*'AUS Population Projections'!U93</f>
        <v>4690.1001399999996</v>
      </c>
      <c r="AA89" s="1">
        <f>($E89+('AUS Mortality Calculations'!$D89*'AUS Mortality Calculations'!AA$1))*'AUS Population Projections'!V93</f>
        <v>4813.3082508333327</v>
      </c>
      <c r="AB89" s="6">
        <f>($E89+('AUS Mortality Calculations'!$D89*'AUS Mortality Calculations'!AB$1))*'AUS Population Projections'!W93</f>
        <v>4908.4377266666661</v>
      </c>
    </row>
    <row r="90" spans="1:28" x14ac:dyDescent="0.3">
      <c r="A90" s="13" t="s">
        <v>1</v>
      </c>
      <c r="B90" s="47" t="s">
        <v>180</v>
      </c>
      <c r="C90">
        <f>'AUS Population Projections'!D301-'AUS Population Projections'!C301</f>
        <v>-5.5600000000000024E-3</v>
      </c>
      <c r="D90">
        <f t="shared" si="1"/>
        <v>-2.3166666666666678E-4</v>
      </c>
      <c r="E90" s="4">
        <f>'AUS Population Projections'!$C301+('AUS Mortality Calculations'!$D90*'AUS Mortality Calculations'!E$1)</f>
        <v>5.0450000000000002E-2</v>
      </c>
      <c r="F90" s="4"/>
      <c r="G90" s="4"/>
      <c r="H90" s="4"/>
      <c r="I90" s="1">
        <f>($E90+('AUS Mortality Calculations'!$D90*'AUS Mortality Calculations'!I$1))*'AUS Population Projections'!D94</f>
        <v>2739.1589916666667</v>
      </c>
      <c r="J90" s="1">
        <f>($E90+('AUS Mortality Calculations'!$D90*'AUS Mortality Calculations'!J$1))*'AUS Population Projections'!E94</f>
        <v>2792.1052399999999</v>
      </c>
      <c r="K90" s="1">
        <f>($E90+('AUS Mortality Calculations'!$D90*'AUS Mortality Calculations'!K$1))*'AUS Population Projections'!F94</f>
        <v>2844.1450650000002</v>
      </c>
      <c r="L90" s="1">
        <f>($E90+('AUS Mortality Calculations'!$D90*'AUS Mortality Calculations'!L$1))*'AUS Population Projections'!G94</f>
        <v>3008.8891633333333</v>
      </c>
      <c r="M90" s="1">
        <f>($E90+('AUS Mortality Calculations'!$D90*'AUS Mortality Calculations'!M$1))*'AUS Population Projections'!H94</f>
        <v>3059.5830416666668</v>
      </c>
      <c r="N90" s="1">
        <f>($E90+('AUS Mortality Calculations'!$D90*'AUS Mortality Calculations'!N$1))*'AUS Population Projections'!I94</f>
        <v>3350.0130399999998</v>
      </c>
      <c r="O90" s="1">
        <f>($E90+('AUS Mortality Calculations'!$D90*'AUS Mortality Calculations'!O$1))*'AUS Population Projections'!J94</f>
        <v>3531.0697533333332</v>
      </c>
      <c r="P90" s="1">
        <f>($E90+('AUS Mortality Calculations'!$D90*'AUS Mortality Calculations'!P$1))*'AUS Population Projections'!K94</f>
        <v>3664.9662133333336</v>
      </c>
      <c r="Q90" s="1">
        <f>($E90+('AUS Mortality Calculations'!$D90*'AUS Mortality Calculations'!Q$1))*'AUS Population Projections'!L94</f>
        <v>4381.2886200000003</v>
      </c>
      <c r="R90" s="1">
        <f>($E90+('AUS Mortality Calculations'!$D90*'AUS Mortality Calculations'!R$1))*'AUS Population Projections'!M94</f>
        <v>4269.3303999999998</v>
      </c>
      <c r="S90" s="1">
        <f>($E90+('AUS Mortality Calculations'!$D90*'AUS Mortality Calculations'!S$1))*'AUS Population Projections'!N94</f>
        <v>4266.6493516666669</v>
      </c>
      <c r="T90" s="1">
        <f>($E90+('AUS Mortality Calculations'!$D90*'AUS Mortality Calculations'!T$1))*'AUS Population Projections'!O94</f>
        <v>4388.5478700000003</v>
      </c>
      <c r="U90" s="1">
        <f>($E90+('AUS Mortality Calculations'!$D90*'AUS Mortality Calculations'!U$1))*'AUS Population Projections'!P94</f>
        <v>4448.4822699999995</v>
      </c>
      <c r="V90" s="1">
        <f>($E90+('AUS Mortality Calculations'!$D90*'AUS Mortality Calculations'!V$1))*'AUS Population Projections'!Q94</f>
        <v>4486.0495333333338</v>
      </c>
      <c r="W90" s="1">
        <f>($E90+('AUS Mortality Calculations'!$D90*'AUS Mortality Calculations'!W$1))*'AUS Population Projections'!R94</f>
        <v>4609.6567500000001</v>
      </c>
      <c r="X90" s="1">
        <f>($E90+('AUS Mortality Calculations'!$D90*'AUS Mortality Calculations'!X$1))*'AUS Population Projections'!S94</f>
        <v>4668.7708766666665</v>
      </c>
      <c r="Y90" s="1">
        <f>($E90+('AUS Mortality Calculations'!$D90*'AUS Mortality Calculations'!Y$1))*'AUS Population Projections'!T94</f>
        <v>4791.6319000000003</v>
      </c>
      <c r="Z90" s="1">
        <f>($E90+('AUS Mortality Calculations'!$D90*'AUS Mortality Calculations'!Z$1))*'AUS Population Projections'!U94</f>
        <v>4896.5628400000005</v>
      </c>
      <c r="AA90" s="1">
        <f>($E90+('AUS Mortality Calculations'!$D90*'AUS Mortality Calculations'!AA$1))*'AUS Population Projections'!V94</f>
        <v>5007.3418149999998</v>
      </c>
      <c r="AB90" s="6">
        <f>($E90+('AUS Mortality Calculations'!$D90*'AUS Mortality Calculations'!AB$1))*'AUS Population Projections'!W94</f>
        <v>5140.2176499999996</v>
      </c>
    </row>
    <row r="91" spans="1:28" x14ac:dyDescent="0.3">
      <c r="A91" s="13" t="s">
        <v>1</v>
      </c>
      <c r="B91" s="47" t="s">
        <v>181</v>
      </c>
      <c r="C91">
        <f>'AUS Population Projections'!D302-'AUS Population Projections'!C302</f>
        <v>-6.1300000000000035E-3</v>
      </c>
      <c r="D91">
        <f t="shared" si="1"/>
        <v>-2.5541666666666681E-4</v>
      </c>
      <c r="E91" s="4">
        <f>'AUS Population Projections'!$C302+('AUS Mortality Calculations'!$D91*'AUS Mortality Calculations'!E$1)</f>
        <v>5.8560000000000001E-2</v>
      </c>
      <c r="F91" s="4"/>
      <c r="G91" s="4"/>
      <c r="H91" s="4"/>
      <c r="I91" s="1">
        <f>($E91+('AUS Mortality Calculations'!$D91*'AUS Mortality Calculations'!I$1))*'AUS Population Projections'!D95</f>
        <v>2888.0592308333335</v>
      </c>
      <c r="J91" s="1">
        <f>($E91+('AUS Mortality Calculations'!$D91*'AUS Mortality Calculations'!J$1))*'AUS Population Projections'!E95</f>
        <v>3000.5614249999999</v>
      </c>
      <c r="K91" s="1">
        <f>($E91+('AUS Mortality Calculations'!$D91*'AUS Mortality Calculations'!K$1))*'AUS Population Projections'!F95</f>
        <v>3060.8725875</v>
      </c>
      <c r="L91" s="1">
        <f>($E91+('AUS Mortality Calculations'!$D91*'AUS Mortality Calculations'!L$1))*'AUS Population Projections'!G95</f>
        <v>3121.2244299999998</v>
      </c>
      <c r="M91" s="1">
        <f>($E91+('AUS Mortality Calculations'!$D91*'AUS Mortality Calculations'!M$1))*'AUS Population Projections'!H95</f>
        <v>3303.5630870833334</v>
      </c>
      <c r="N91" s="1">
        <f>($E91+('AUS Mortality Calculations'!$D91*'AUS Mortality Calculations'!N$1))*'AUS Population Projections'!I95</f>
        <v>3360.8016575000001</v>
      </c>
      <c r="O91" s="1">
        <f>($E91+('AUS Mortality Calculations'!$D91*'AUS Mortality Calculations'!O$1))*'AUS Population Projections'!J95</f>
        <v>3681.4425158333333</v>
      </c>
      <c r="P91" s="1">
        <f>($E91+('AUS Mortality Calculations'!$D91*'AUS Mortality Calculations'!P$1))*'AUS Population Projections'!K95</f>
        <v>3882.2428666666665</v>
      </c>
      <c r="Q91" s="1">
        <f>($E91+('AUS Mortality Calculations'!$D91*'AUS Mortality Calculations'!Q$1))*'AUS Population Projections'!L95</f>
        <v>4031.3998687499998</v>
      </c>
      <c r="R91" s="1">
        <f>($E91+('AUS Mortality Calculations'!$D91*'AUS Mortality Calculations'!R$1))*'AUS Population Projections'!M95</f>
        <v>4820.7021041666667</v>
      </c>
      <c r="S91" s="1">
        <f>($E91+('AUS Mortality Calculations'!$D91*'AUS Mortality Calculations'!S$1))*'AUS Population Projections'!N95</f>
        <v>4699.4256224999999</v>
      </c>
      <c r="T91" s="1">
        <f>($E91+('AUS Mortality Calculations'!$D91*'AUS Mortality Calculations'!T$1))*'AUS Population Projections'!O95</f>
        <v>4698.3176899999999</v>
      </c>
      <c r="U91" s="1">
        <f>($E91+('AUS Mortality Calculations'!$D91*'AUS Mortality Calculations'!U$1))*'AUS Population Projections'!P95</f>
        <v>4834.4026145833332</v>
      </c>
      <c r="V91" s="1">
        <f>($E91+('AUS Mortality Calculations'!$D91*'AUS Mortality Calculations'!V$1))*'AUS Population Projections'!Q95</f>
        <v>4902.4982683333337</v>
      </c>
      <c r="W91" s="1">
        <f>($E91+('AUS Mortality Calculations'!$D91*'AUS Mortality Calculations'!W$1))*'AUS Population Projections'!R95</f>
        <v>4945.5634937499999</v>
      </c>
      <c r="X91" s="1">
        <f>($E91+('AUS Mortality Calculations'!$D91*'AUS Mortality Calculations'!X$1))*'AUS Population Projections'!S95</f>
        <v>5083.6693599999999</v>
      </c>
      <c r="Y91" s="1">
        <f>($E91+('AUS Mortality Calculations'!$D91*'AUS Mortality Calculations'!Y$1))*'AUS Population Projections'!T95</f>
        <v>5150.7563012499995</v>
      </c>
      <c r="Z91" s="1">
        <f>($E91+('AUS Mortality Calculations'!$D91*'AUS Mortality Calculations'!Z$1))*'AUS Population Projections'!U95</f>
        <v>5288.1631124999994</v>
      </c>
      <c r="AA91" s="1">
        <f>($E91+('AUS Mortality Calculations'!$D91*'AUS Mortality Calculations'!AA$1))*'AUS Population Projections'!V95</f>
        <v>5405.8864729166662</v>
      </c>
      <c r="AB91" s="6">
        <f>($E91+('AUS Mortality Calculations'!$D91*'AUS Mortality Calculations'!AB$1))*'AUS Population Projections'!W95</f>
        <v>5530.1628849999997</v>
      </c>
    </row>
    <row r="92" spans="1:28" x14ac:dyDescent="0.3">
      <c r="A92" s="13" t="s">
        <v>1</v>
      </c>
      <c r="B92" s="47" t="s">
        <v>182</v>
      </c>
      <c r="C92">
        <f>'AUS Population Projections'!D303-'AUS Population Projections'!C303</f>
        <v>-6.7700000000000052E-3</v>
      </c>
      <c r="D92">
        <f t="shared" si="1"/>
        <v>-2.8208333333333357E-4</v>
      </c>
      <c r="E92" s="4">
        <f>'AUS Population Projections'!$C303+('AUS Mortality Calculations'!$D92*'AUS Mortality Calculations'!E$1)</f>
        <v>6.6320000000000004E-2</v>
      </c>
      <c r="F92" s="4"/>
      <c r="G92" s="4"/>
      <c r="H92" s="4"/>
      <c r="I92" s="1">
        <f>($E92+('AUS Mortality Calculations'!$D92*'AUS Mortality Calculations'!I$1))*'AUS Population Projections'!D96</f>
        <v>2969.2628470833333</v>
      </c>
      <c r="J92" s="1">
        <f>($E92+('AUS Mortality Calculations'!$D92*'AUS Mortality Calculations'!J$1))*'AUS Population Projections'!E96</f>
        <v>3060.6052624999998</v>
      </c>
      <c r="K92" s="1">
        <f>($E92+('AUS Mortality Calculations'!$D92*'AUS Mortality Calculations'!K$1))*'AUS Population Projections'!F96</f>
        <v>3182.0242499999999</v>
      </c>
      <c r="L92" s="1">
        <f>($E92+('AUS Mortality Calculations'!$D92*'AUS Mortality Calculations'!L$1))*'AUS Population Projections'!G96</f>
        <v>3249.4134333333336</v>
      </c>
      <c r="M92" s="1">
        <f>($E92+('AUS Mortality Calculations'!$D92*'AUS Mortality Calculations'!M$1))*'AUS Population Projections'!H96</f>
        <v>3314.8026016666672</v>
      </c>
      <c r="N92" s="1">
        <f>($E92+('AUS Mortality Calculations'!$D92*'AUS Mortality Calculations'!N$1))*'AUS Population Projections'!I96</f>
        <v>3509.7902700000004</v>
      </c>
      <c r="O92" s="1">
        <f>($E92+('AUS Mortality Calculations'!$D92*'AUS Mortality Calculations'!O$1))*'AUS Population Projections'!J96</f>
        <v>3572.0071154166667</v>
      </c>
      <c r="P92" s="1">
        <f>($E92+('AUS Mortality Calculations'!$D92*'AUS Mortality Calculations'!P$1))*'AUS Population Projections'!K96</f>
        <v>3914.1415400000001</v>
      </c>
      <c r="Q92" s="1">
        <f>($E92+('AUS Mortality Calculations'!$D92*'AUS Mortality Calculations'!Q$1))*'AUS Population Projections'!L96</f>
        <v>4129.3256874999997</v>
      </c>
      <c r="R92" s="1">
        <f>($E92+('AUS Mortality Calculations'!$D92*'AUS Mortality Calculations'!R$1))*'AUS Population Projections'!M96</f>
        <v>4288.987713333333</v>
      </c>
      <c r="S92" s="1">
        <f>($E92+('AUS Mortality Calculations'!$D92*'AUS Mortality Calculations'!S$1))*'AUS Population Projections'!N96</f>
        <v>5129.8766612500003</v>
      </c>
      <c r="T92" s="1">
        <f>($E92+('AUS Mortality Calculations'!$D92*'AUS Mortality Calculations'!T$1))*'AUS Population Projections'!O96</f>
        <v>5002.2626050000008</v>
      </c>
      <c r="U92" s="1">
        <f>($E92+('AUS Mortality Calculations'!$D92*'AUS Mortality Calculations'!U$1))*'AUS Population Projections'!P96</f>
        <v>5002.5221312499998</v>
      </c>
      <c r="V92" s="1">
        <f>($E92+('AUS Mortality Calculations'!$D92*'AUS Mortality Calculations'!V$1))*'AUS Population Projections'!Q96</f>
        <v>5148.8370333333332</v>
      </c>
      <c r="W92" s="1">
        <f>($E92+('AUS Mortality Calculations'!$D92*'AUS Mortality Calculations'!W$1))*'AUS Population Projections'!R96</f>
        <v>5222.5331175000001</v>
      </c>
      <c r="X92" s="1">
        <f>($E92+('AUS Mortality Calculations'!$D92*'AUS Mortality Calculations'!X$1))*'AUS Population Projections'!S96</f>
        <v>5269.6982066666669</v>
      </c>
      <c r="Y92" s="1">
        <f>($E92+('AUS Mortality Calculations'!$D92*'AUS Mortality Calculations'!Y$1))*'AUS Population Projections'!T96</f>
        <v>5418.1009066666666</v>
      </c>
      <c r="Z92" s="1">
        <f>($E92+('AUS Mortality Calculations'!$D92*'AUS Mortality Calculations'!Z$1))*'AUS Population Projections'!U96</f>
        <v>5490.8800650000003</v>
      </c>
      <c r="AA92" s="1">
        <f>($E92+('AUS Mortality Calculations'!$D92*'AUS Mortality Calculations'!AA$1))*'AUS Population Projections'!V96</f>
        <v>5638.7166208333338</v>
      </c>
      <c r="AB92" s="6">
        <f>($E92+('AUS Mortality Calculations'!$D92*'AUS Mortality Calculations'!AB$1))*'AUS Population Projections'!W96</f>
        <v>5765.4731983333331</v>
      </c>
    </row>
    <row r="93" spans="1:28" x14ac:dyDescent="0.3">
      <c r="A93" s="13" t="s">
        <v>1</v>
      </c>
      <c r="B93" s="47" t="s">
        <v>183</v>
      </c>
      <c r="C93">
        <f>'AUS Population Projections'!D304-'AUS Population Projections'!C304</f>
        <v>-7.7799999999999953E-3</v>
      </c>
      <c r="D93">
        <f t="shared" si="1"/>
        <v>-3.2416666666666645E-4</v>
      </c>
      <c r="E93" s="4">
        <f>'AUS Population Projections'!$C304+('AUS Mortality Calculations'!$D93*'AUS Mortality Calculations'!E$1)</f>
        <v>7.6350000000000001E-2</v>
      </c>
      <c r="F93" s="4"/>
      <c r="G93" s="4"/>
      <c r="H93" s="4"/>
      <c r="I93" s="1">
        <f>($E93+('AUS Mortality Calculations'!$D93*'AUS Mortality Calculations'!I$1))*'AUS Population Projections'!D97</f>
        <v>3038.90461</v>
      </c>
      <c r="J93" s="1">
        <f>($E93+('AUS Mortality Calculations'!$D93*'AUS Mortality Calculations'!J$1))*'AUS Population Projections'!E97</f>
        <v>3168.1904516666668</v>
      </c>
      <c r="K93" s="1">
        <f>($E93+('AUS Mortality Calculations'!$D93*'AUS Mortality Calculations'!K$1))*'AUS Population Projections'!F97</f>
        <v>3267.9161349999999</v>
      </c>
      <c r="L93" s="1">
        <f>($E93+('AUS Mortality Calculations'!$D93*'AUS Mortality Calculations'!L$1))*'AUS Population Projections'!G97</f>
        <v>3401.2669599999999</v>
      </c>
      <c r="M93" s="1">
        <f>($E93+('AUS Mortality Calculations'!$D93*'AUS Mortality Calculations'!M$1))*'AUS Population Projections'!H97</f>
        <v>3474.6073333333334</v>
      </c>
      <c r="N93" s="1">
        <f>($E93+('AUS Mortality Calculations'!$D93*'AUS Mortality Calculations'!N$1))*'AUS Population Projections'!I97</f>
        <v>3545.69587</v>
      </c>
      <c r="O93" s="1">
        <f>($E93+('AUS Mortality Calculations'!$D93*'AUS Mortality Calculations'!O$1))*'AUS Population Projections'!J97</f>
        <v>3755.5278458333332</v>
      </c>
      <c r="P93" s="1">
        <f>($E93+('AUS Mortality Calculations'!$D93*'AUS Mortality Calculations'!P$1))*'AUS Population Projections'!K97</f>
        <v>3823.4718433333333</v>
      </c>
      <c r="Q93" s="1">
        <f>($E93+('AUS Mortality Calculations'!$D93*'AUS Mortality Calculations'!Q$1))*'AUS Population Projections'!L97</f>
        <v>4190.9396399999996</v>
      </c>
      <c r="R93" s="1">
        <f>($E93+('AUS Mortality Calculations'!$D93*'AUS Mortality Calculations'!R$1))*'AUS Population Projections'!M97</f>
        <v>4422.1037583333327</v>
      </c>
      <c r="S93" s="1">
        <f>($E93+('AUS Mortality Calculations'!$D93*'AUS Mortality Calculations'!S$1))*'AUS Population Projections'!N97</f>
        <v>4593.9910316666665</v>
      </c>
      <c r="T93" s="1">
        <f>($E93+('AUS Mortality Calculations'!$D93*'AUS Mortality Calculations'!T$1))*'AUS Population Projections'!O97</f>
        <v>5495.5837799999999</v>
      </c>
      <c r="U93" s="1">
        <f>($E93+('AUS Mortality Calculations'!$D93*'AUS Mortality Calculations'!U$1))*'AUS Population Projections'!P97</f>
        <v>5359.9088241666677</v>
      </c>
      <c r="V93" s="1">
        <f>($E93+('AUS Mortality Calculations'!$D93*'AUS Mortality Calculations'!V$1))*'AUS Population Projections'!Q97</f>
        <v>5361.1717866666677</v>
      </c>
      <c r="W93" s="1">
        <f>($E93+('AUS Mortality Calculations'!$D93*'AUS Mortality Calculations'!W$1))*'AUS Population Projections'!R97</f>
        <v>5518.7635125000006</v>
      </c>
      <c r="X93" s="1">
        <f>($E93+('AUS Mortality Calculations'!$D93*'AUS Mortality Calculations'!X$1))*'AUS Population Projections'!S97</f>
        <v>5598.4905966666674</v>
      </c>
      <c r="Y93" s="1">
        <f>($E93+('AUS Mortality Calculations'!$D93*'AUS Mortality Calculations'!Y$1))*'AUS Population Projections'!T97</f>
        <v>5649.9902550000006</v>
      </c>
      <c r="Z93" s="1">
        <f>($E93+('AUS Mortality Calculations'!$D93*'AUS Mortality Calculations'!Z$1))*'AUS Population Projections'!U97</f>
        <v>5809.8013650000003</v>
      </c>
      <c r="AA93" s="1">
        <f>($E93+('AUS Mortality Calculations'!$D93*'AUS Mortality Calculations'!AA$1))*'AUS Population Projections'!V97</f>
        <v>5888.7301533333339</v>
      </c>
      <c r="AB93" s="6">
        <f>($E93+('AUS Mortality Calculations'!$D93*'AUS Mortality Calculations'!AB$1))*'AUS Population Projections'!W97</f>
        <v>6047.8682666666673</v>
      </c>
    </row>
    <row r="94" spans="1:28" x14ac:dyDescent="0.3">
      <c r="A94" s="13" t="s">
        <v>1</v>
      </c>
      <c r="B94" s="47" t="s">
        <v>184</v>
      </c>
      <c r="C94">
        <f>'AUS Population Projections'!D305-'AUS Population Projections'!C305</f>
        <v>-9.5200000000000007E-3</v>
      </c>
      <c r="D94">
        <f t="shared" si="1"/>
        <v>-3.966666666666667E-4</v>
      </c>
      <c r="E94" s="4">
        <f>'AUS Population Projections'!$C305+('AUS Mortality Calculations'!$D94*'AUS Mortality Calculations'!E$1)</f>
        <v>9.1079999999999994E-2</v>
      </c>
      <c r="F94" s="4"/>
      <c r="G94" s="4"/>
      <c r="H94" s="4"/>
      <c r="I94" s="1">
        <f>($E94+('AUS Mortality Calculations'!$D94*'AUS Mortality Calculations'!I$1))*'AUS Population Projections'!D98</f>
        <v>3184.2545666666665</v>
      </c>
      <c r="J94" s="1">
        <f>($E94+('AUS Mortality Calculations'!$D94*'AUS Mortality Calculations'!J$1))*'AUS Population Projections'!E98</f>
        <v>3315.416686666666</v>
      </c>
      <c r="K94" s="1">
        <f>($E94+('AUS Mortality Calculations'!$D94*'AUS Mortality Calculations'!K$1))*'AUS Population Projections'!F98</f>
        <v>3459.0570899999998</v>
      </c>
      <c r="L94" s="1">
        <f>($E94+('AUS Mortality Calculations'!$D94*'AUS Mortality Calculations'!L$1))*'AUS Population Projections'!G98</f>
        <v>3572.3053866666664</v>
      </c>
      <c r="M94" s="1">
        <f>($E94+('AUS Mortality Calculations'!$D94*'AUS Mortality Calculations'!M$1))*'AUS Population Projections'!H98</f>
        <v>3719.1621566666663</v>
      </c>
      <c r="N94" s="1">
        <f>($E94+('AUS Mortality Calculations'!$D94*'AUS Mortality Calculations'!N$1))*'AUS Population Projections'!I98</f>
        <v>3800.5289000000002</v>
      </c>
      <c r="O94" s="1">
        <f>($E94+('AUS Mortality Calculations'!$D94*'AUS Mortality Calculations'!O$1))*'AUS Population Projections'!J98</f>
        <v>3879.4303433333334</v>
      </c>
      <c r="P94" s="1">
        <f>($E94+('AUS Mortality Calculations'!$D94*'AUS Mortality Calculations'!P$1))*'AUS Population Projections'!K98</f>
        <v>4110.2520133333328</v>
      </c>
      <c r="Q94" s="1">
        <f>($E94+('AUS Mortality Calculations'!$D94*'AUS Mortality Calculations'!Q$1))*'AUS Population Projections'!L98</f>
        <v>4185.8658299999997</v>
      </c>
      <c r="R94" s="1">
        <f>($E94+('AUS Mortality Calculations'!$D94*'AUS Mortality Calculations'!R$1))*'AUS Population Projections'!M98</f>
        <v>4588.6077199999991</v>
      </c>
      <c r="S94" s="1">
        <f>($E94+('AUS Mortality Calculations'!$D94*'AUS Mortality Calculations'!S$1))*'AUS Population Projections'!N98</f>
        <v>4842.1719499999999</v>
      </c>
      <c r="T94" s="1">
        <f>($E94+('AUS Mortality Calculations'!$D94*'AUS Mortality Calculations'!T$1))*'AUS Population Projections'!O98</f>
        <v>5030.9022399999994</v>
      </c>
      <c r="U94" s="1">
        <f>($E94+('AUS Mortality Calculations'!$D94*'AUS Mortality Calculations'!U$1))*'AUS Population Projections'!P98</f>
        <v>6018.7576533333331</v>
      </c>
      <c r="V94" s="1">
        <f>($E94+('AUS Mortality Calculations'!$D94*'AUS Mortality Calculations'!V$1))*'AUS Population Projections'!Q98</f>
        <v>5870.7214533333336</v>
      </c>
      <c r="W94" s="1">
        <f>($E94+('AUS Mortality Calculations'!$D94*'AUS Mortality Calculations'!W$1))*'AUS Population Projections'!R98</f>
        <v>5872.4376599999996</v>
      </c>
      <c r="X94" s="1">
        <f>($E94+('AUS Mortality Calculations'!$D94*'AUS Mortality Calculations'!X$1))*'AUS Population Projections'!S98</f>
        <v>6045.2996666666659</v>
      </c>
      <c r="Y94" s="1">
        <f>($E94+('AUS Mortality Calculations'!$D94*'AUS Mortality Calculations'!Y$1))*'AUS Population Projections'!T98</f>
        <v>6132.7937266666659</v>
      </c>
      <c r="Z94" s="1">
        <f>($E94+('AUS Mortality Calculations'!$D94*'AUS Mortality Calculations'!Z$1))*'AUS Population Projections'!U98</f>
        <v>6189.4837799999987</v>
      </c>
      <c r="AA94" s="1">
        <f>($E94+('AUS Mortality Calculations'!$D94*'AUS Mortality Calculations'!AA$1))*'AUS Population Projections'!V98</f>
        <v>6364.8323933333331</v>
      </c>
      <c r="AB94" s="6">
        <f>($E94+('AUS Mortality Calculations'!$D94*'AUS Mortality Calculations'!AB$1))*'AUS Population Projections'!W98</f>
        <v>6451.3498666666665</v>
      </c>
    </row>
    <row r="95" spans="1:28" x14ac:dyDescent="0.3">
      <c r="A95" s="13" t="s">
        <v>1</v>
      </c>
      <c r="B95" s="47" t="s">
        <v>185</v>
      </c>
      <c r="C95">
        <f>'AUS Population Projections'!D306-'AUS Population Projections'!C306</f>
        <v>-1.1099999999999999E-2</v>
      </c>
      <c r="D95">
        <f t="shared" si="1"/>
        <v>-4.6249999999999997E-4</v>
      </c>
      <c r="E95" s="4">
        <f>'AUS Population Projections'!$C306+('AUS Mortality Calculations'!$D95*'AUS Mortality Calculations'!E$1)</f>
        <v>0.10079</v>
      </c>
      <c r="F95" s="4"/>
      <c r="G95" s="4"/>
      <c r="H95" s="4"/>
      <c r="I95" s="1">
        <f>($E95+('AUS Mortality Calculations'!$D95*'AUS Mortality Calculations'!I$1))*'AUS Population Projections'!D99</f>
        <v>3048.9527250000001</v>
      </c>
      <c r="J95" s="1">
        <f>($E95+('AUS Mortality Calculations'!$D95*'AUS Mortality Calculations'!J$1))*'AUS Population Projections'!E99</f>
        <v>3179.2022750000001</v>
      </c>
      <c r="K95" s="1">
        <f>($E95+('AUS Mortality Calculations'!$D95*'AUS Mortality Calculations'!K$1))*'AUS Population Projections'!F99</f>
        <v>3312.88652</v>
      </c>
      <c r="L95" s="1">
        <f>($E95+('AUS Mortality Calculations'!$D95*'AUS Mortality Calculations'!L$1))*'AUS Population Projections'!G99</f>
        <v>3461.1190799999999</v>
      </c>
      <c r="M95" s="1">
        <f>($E95+('AUS Mortality Calculations'!$D95*'AUS Mortality Calculations'!M$1))*'AUS Population Projections'!H99</f>
        <v>3575.5210700000002</v>
      </c>
      <c r="N95" s="1">
        <f>($E95+('AUS Mortality Calculations'!$D95*'AUS Mortality Calculations'!N$1))*'AUS Population Projections'!I99</f>
        <v>3723.4918350000003</v>
      </c>
      <c r="O95" s="1">
        <f>($E95+('AUS Mortality Calculations'!$D95*'AUS Mortality Calculations'!O$1))*'AUS Population Projections'!J99</f>
        <v>3806.1083400000002</v>
      </c>
      <c r="P95" s="1">
        <f>($E95+('AUS Mortality Calculations'!$D95*'AUS Mortality Calculations'!P$1))*'AUS Population Projections'!K99</f>
        <v>3886.2214300000005</v>
      </c>
      <c r="Q95" s="1">
        <f>($E95+('AUS Mortality Calculations'!$D95*'AUS Mortality Calculations'!Q$1))*'AUS Population Projections'!L99</f>
        <v>4118.5539325</v>
      </c>
      <c r="R95" s="1">
        <f>($E95+('AUS Mortality Calculations'!$D95*'AUS Mortality Calculations'!R$1))*'AUS Population Projections'!M99</f>
        <v>4194.3326399999996</v>
      </c>
      <c r="S95" s="1">
        <f>($E95+('AUS Mortality Calculations'!$D95*'AUS Mortality Calculations'!S$1))*'AUS Population Projections'!N99</f>
        <v>4597.93091</v>
      </c>
      <c r="T95" s="1">
        <f>($E95+('AUS Mortality Calculations'!$D95*'AUS Mortality Calculations'!T$1))*'AUS Population Projections'!O99</f>
        <v>4852.0970400000006</v>
      </c>
      <c r="U95" s="1">
        <f>($E95+('AUS Mortality Calculations'!$D95*'AUS Mortality Calculations'!U$1))*'AUS Population Projections'!P99</f>
        <v>5041.3100025000003</v>
      </c>
      <c r="V95" s="1">
        <f>($E95+('AUS Mortality Calculations'!$D95*'AUS Mortality Calculations'!V$1))*'AUS Population Projections'!Q99</f>
        <v>6031.2556200000008</v>
      </c>
      <c r="W95" s="1">
        <f>($E95+('AUS Mortality Calculations'!$D95*'AUS Mortality Calculations'!W$1))*'AUS Population Projections'!R99</f>
        <v>5882.5808475000003</v>
      </c>
      <c r="X95" s="1">
        <f>($E95+('AUS Mortality Calculations'!$D95*'AUS Mortality Calculations'!X$1))*'AUS Population Projections'!S99</f>
        <v>5883.7567799999997</v>
      </c>
      <c r="Y95" s="1">
        <f>($E95+('AUS Mortality Calculations'!$D95*'AUS Mortality Calculations'!Y$1))*'AUS Population Projections'!T99</f>
        <v>6056.735667500001</v>
      </c>
      <c r="Z95" s="1">
        <f>($E95+('AUS Mortality Calculations'!$D95*'AUS Mortality Calculations'!Z$1))*'AUS Population Projections'!U99</f>
        <v>6143.7444600000008</v>
      </c>
      <c r="AA95" s="1">
        <f>($E95+('AUS Mortality Calculations'!$D95*'AUS Mortality Calculations'!AA$1))*'AUS Population Projections'!V99</f>
        <v>6200.2324799999997</v>
      </c>
      <c r="AB95" s="6">
        <f>($E95+('AUS Mortality Calculations'!$D95*'AUS Mortality Calculations'!AB$1))*'AUS Population Projections'!W99</f>
        <v>6374.9371400000009</v>
      </c>
    </row>
    <row r="96" spans="1:28" x14ac:dyDescent="0.3">
      <c r="A96" s="13" t="s">
        <v>1</v>
      </c>
      <c r="B96" s="47" t="s">
        <v>186</v>
      </c>
      <c r="C96">
        <f>'AUS Population Projections'!D307-'AUS Population Projections'!C307</f>
        <v>-1.4159999999999992E-2</v>
      </c>
      <c r="D96">
        <f t="shared" si="1"/>
        <v>-5.899999999999997E-4</v>
      </c>
      <c r="E96" s="4">
        <f>'AUS Population Projections'!$C307+('AUS Mortality Calculations'!$D96*'AUS Mortality Calculations'!E$1)</f>
        <v>0.11992999999999999</v>
      </c>
      <c r="F96" s="4"/>
      <c r="G96" s="4"/>
      <c r="H96" s="4"/>
      <c r="I96" s="1">
        <f>($E96+('AUS Mortality Calculations'!$D96*'AUS Mortality Calculations'!I$1))*'AUS Population Projections'!D100</f>
        <v>3218.36112</v>
      </c>
      <c r="J96" s="1">
        <f>($E96+('AUS Mortality Calculations'!$D96*'AUS Mortality Calculations'!J$1))*'AUS Population Projections'!E100</f>
        <v>3222.1624999999999</v>
      </c>
      <c r="K96" s="1">
        <f>($E96+('AUS Mortality Calculations'!$D96*'AUS Mortality Calculations'!K$1))*'AUS Population Projections'!F100</f>
        <v>3363.0699199999999</v>
      </c>
      <c r="L96" s="1">
        <f>($E96+('AUS Mortality Calculations'!$D96*'AUS Mortality Calculations'!L$1))*'AUS Population Projections'!G100</f>
        <v>3510.5226299999999</v>
      </c>
      <c r="M96" s="1">
        <f>($E96+('AUS Mortality Calculations'!$D96*'AUS Mortality Calculations'!M$1))*'AUS Population Projections'!H100</f>
        <v>3668.8437399999998</v>
      </c>
      <c r="N96" s="1">
        <f>($E96+('AUS Mortality Calculations'!$D96*'AUS Mortality Calculations'!N$1))*'AUS Population Projections'!I100</f>
        <v>3791.4042499999996</v>
      </c>
      <c r="O96" s="1">
        <f>($E96+('AUS Mortality Calculations'!$D96*'AUS Mortality Calculations'!O$1))*'AUS Population Projections'!J100</f>
        <v>3949.4748</v>
      </c>
      <c r="P96" s="1">
        <f>($E96+('AUS Mortality Calculations'!$D96*'AUS Mortality Calculations'!P$1))*'AUS Population Projections'!K100</f>
        <v>4038.2257099999997</v>
      </c>
      <c r="Q96" s="1">
        <f>($E96+('AUS Mortality Calculations'!$D96*'AUS Mortality Calculations'!Q$1))*'AUS Population Projections'!L100</f>
        <v>4124.4860799999997</v>
      </c>
      <c r="R96" s="1">
        <f>($E96+('AUS Mortality Calculations'!$D96*'AUS Mortality Calculations'!R$1))*'AUS Population Projections'!M100</f>
        <v>4370.88393</v>
      </c>
      <c r="S96" s="1">
        <f>($E96+('AUS Mortality Calculations'!$D96*'AUS Mortality Calculations'!S$1))*'AUS Population Projections'!N100</f>
        <v>4451.3855999999996</v>
      </c>
      <c r="T96" s="1">
        <f>($E96+('AUS Mortality Calculations'!$D96*'AUS Mortality Calculations'!T$1))*'AUS Population Projections'!O100</f>
        <v>4879.634</v>
      </c>
      <c r="U96" s="1">
        <f>($E96+('AUS Mortality Calculations'!$D96*'AUS Mortality Calculations'!U$1))*'AUS Population Projections'!P100</f>
        <v>5149.1416799999997</v>
      </c>
      <c r="V96" s="1">
        <f>($E96+('AUS Mortality Calculations'!$D96*'AUS Mortality Calculations'!V$1))*'AUS Population Projections'!Q100</f>
        <v>5349.8863599999995</v>
      </c>
      <c r="W96" s="1">
        <f>($E96+('AUS Mortality Calculations'!$D96*'AUS Mortality Calculations'!W$1))*'AUS Population Projections'!R100</f>
        <v>6399.4298799999997</v>
      </c>
      <c r="X96" s="1">
        <f>($E96+('AUS Mortality Calculations'!$D96*'AUS Mortality Calculations'!X$1))*'AUS Population Projections'!S100</f>
        <v>6241.02765</v>
      </c>
      <c r="Y96" s="1">
        <f>($E96+('AUS Mortality Calculations'!$D96*'AUS Mortality Calculations'!Y$1))*'AUS Population Projections'!T100</f>
        <v>6241.5506999999998</v>
      </c>
      <c r="Z96" s="1">
        <f>($E96+('AUS Mortality Calculations'!$D96*'AUS Mortality Calculations'!Z$1))*'AUS Population Projections'!U100</f>
        <v>6424.0393899999999</v>
      </c>
      <c r="AA96" s="1">
        <f>($E96+('AUS Mortality Calculations'!$D96*'AUS Mortality Calculations'!AA$1))*'AUS Population Projections'!V100</f>
        <v>6515.2634399999997</v>
      </c>
      <c r="AB96" s="6">
        <f>($E96+('AUS Mortality Calculations'!$D96*'AUS Mortality Calculations'!AB$1))*'AUS Population Projections'!W100</f>
        <v>6573.8714799999998</v>
      </c>
    </row>
    <row r="97" spans="1:28" x14ac:dyDescent="0.3">
      <c r="A97" s="13" t="s">
        <v>1</v>
      </c>
      <c r="B97" s="47" t="s">
        <v>187</v>
      </c>
      <c r="C97">
        <f>'AUS Population Projections'!D308-'AUS Population Projections'!C308</f>
        <v>-1.5729999999999994E-2</v>
      </c>
      <c r="D97">
        <f t="shared" ref="D97:D106" si="2">C97/24</f>
        <v>-6.5541666666666645E-4</v>
      </c>
      <c r="E97" s="4">
        <f>'AUS Population Projections'!$C308+('AUS Mortality Calculations'!$D97*'AUS Mortality Calculations'!E$1)</f>
        <v>0.13608999999999999</v>
      </c>
      <c r="F97" s="4"/>
      <c r="G97" s="4"/>
      <c r="H97" s="4"/>
      <c r="I97" s="1">
        <f>($E97+('AUS Mortality Calculations'!$D97*'AUS Mortality Calculations'!I$1))*'AUS Population Projections'!D101</f>
        <v>3157.1155720833331</v>
      </c>
      <c r="J97" s="1">
        <f>($E97+('AUS Mortality Calculations'!$D97*'AUS Mortality Calculations'!J$1))*'AUS Population Projections'!E101</f>
        <v>3182.6752416666664</v>
      </c>
      <c r="K97" s="1">
        <f>($E97+('AUS Mortality Calculations'!$D97*'AUS Mortality Calculations'!K$1))*'AUS Population Projections'!F101</f>
        <v>3192.0111262499995</v>
      </c>
      <c r="L97" s="1">
        <f>($E97+('AUS Mortality Calculations'!$D97*'AUS Mortality Calculations'!L$1))*'AUS Population Projections'!G101</f>
        <v>3340.1785099999997</v>
      </c>
      <c r="M97" s="1">
        <f>($E97+('AUS Mortality Calculations'!$D97*'AUS Mortality Calculations'!M$1))*'AUS Population Projections'!H101</f>
        <v>3489.7921983333335</v>
      </c>
      <c r="N97" s="1">
        <f>($E97+('AUS Mortality Calculations'!$D97*'AUS Mortality Calculations'!N$1))*'AUS Population Projections'!I101</f>
        <v>3650.5866224999995</v>
      </c>
      <c r="O97" s="1">
        <f>($E97+('AUS Mortality Calculations'!$D97*'AUS Mortality Calculations'!O$1))*'AUS Population Projections'!J101</f>
        <v>3776.0823229166663</v>
      </c>
      <c r="P97" s="1">
        <f>($E97+('AUS Mortality Calculations'!$D97*'AUS Mortality Calculations'!P$1))*'AUS Population Projections'!K101</f>
        <v>3937.1761999999999</v>
      </c>
      <c r="Q97" s="1">
        <f>($E97+('AUS Mortality Calculations'!$D97*'AUS Mortality Calculations'!Q$1))*'AUS Population Projections'!L101</f>
        <v>4029.2889962499994</v>
      </c>
      <c r="R97" s="1">
        <f>($E97+('AUS Mortality Calculations'!$D97*'AUS Mortality Calculations'!R$1))*'AUS Population Projections'!M101</f>
        <v>4117.5555341666659</v>
      </c>
      <c r="S97" s="1">
        <f>($E97+('AUS Mortality Calculations'!$D97*'AUS Mortality Calculations'!S$1))*'AUS Population Projections'!N101</f>
        <v>4365.9529949999996</v>
      </c>
      <c r="T97" s="1">
        <f>($E97+('AUS Mortality Calculations'!$D97*'AUS Mortality Calculations'!T$1))*'AUS Population Projections'!O101</f>
        <v>4448.7663749999992</v>
      </c>
      <c r="U97" s="1">
        <f>($E97+('AUS Mortality Calculations'!$D97*'AUS Mortality Calculations'!U$1))*'AUS Population Projections'!P101</f>
        <v>4879.4089929166657</v>
      </c>
      <c r="V97" s="1">
        <f>($E97+('AUS Mortality Calculations'!$D97*'AUS Mortality Calculations'!V$1))*'AUS Population Projections'!Q101</f>
        <v>5151.6998533333335</v>
      </c>
      <c r="W97" s="1">
        <f>($E97+('AUS Mortality Calculations'!$D97*'AUS Mortality Calculations'!W$1))*'AUS Population Projections'!R101</f>
        <v>5355.0123637500001</v>
      </c>
      <c r="X97" s="1">
        <f>($E97+('AUS Mortality Calculations'!$D97*'AUS Mortality Calculations'!X$1))*'AUS Population Projections'!S101</f>
        <v>6408.2820666666657</v>
      </c>
      <c r="Y97" s="1">
        <f>($E97+('AUS Mortality Calculations'!$D97*'AUS Mortality Calculations'!Y$1))*'AUS Population Projections'!T101</f>
        <v>6252.268802083333</v>
      </c>
      <c r="Z97" s="1">
        <f>($E97+('AUS Mortality Calculations'!$D97*'AUS Mortality Calculations'!Z$1))*'AUS Population Projections'!U101</f>
        <v>6255.7658174999997</v>
      </c>
      <c r="AA97" s="1">
        <f>($E97+('AUS Mortality Calculations'!$D97*'AUS Mortality Calculations'!AA$1))*'AUS Population Projections'!V101</f>
        <v>6441.3684045833334</v>
      </c>
      <c r="AB97" s="6">
        <f>($E97+('AUS Mortality Calculations'!$D97*'AUS Mortality Calculations'!AB$1))*'AUS Population Projections'!W101</f>
        <v>6534.9998033333331</v>
      </c>
    </row>
    <row r="98" spans="1:28" x14ac:dyDescent="0.3">
      <c r="A98" s="13" t="s">
        <v>1</v>
      </c>
      <c r="B98" s="47" t="s">
        <v>188</v>
      </c>
      <c r="C98">
        <f>'AUS Population Projections'!D309-'AUS Population Projections'!C309</f>
        <v>-1.5259999999999996E-2</v>
      </c>
      <c r="D98">
        <f t="shared" si="2"/>
        <v>-6.3583333333333319E-4</v>
      </c>
      <c r="E98" s="4">
        <f>'AUS Population Projections'!$C309+('AUS Mortality Calculations'!$D98*'AUS Mortality Calculations'!E$1)</f>
        <v>0.1482</v>
      </c>
      <c r="F98" s="4"/>
      <c r="G98" s="4"/>
      <c r="H98" s="4"/>
      <c r="I98" s="1">
        <f>($E98+('AUS Mortality Calculations'!$D98*'AUS Mortality Calculations'!I$1))*'AUS Population Projections'!D102</f>
        <v>3049.5610683333334</v>
      </c>
      <c r="J98" s="1">
        <f>($E98+('AUS Mortality Calculations'!$D98*'AUS Mortality Calculations'!J$1))*'AUS Population Projections'!E102</f>
        <v>2950.4678616666665</v>
      </c>
      <c r="K98" s="1">
        <f>($E98+('AUS Mortality Calculations'!$D98*'AUS Mortality Calculations'!K$1))*'AUS Population Projections'!F102</f>
        <v>2981.148565</v>
      </c>
      <c r="L98" s="1">
        <f>($E98+('AUS Mortality Calculations'!$D98*'AUS Mortality Calculations'!L$1))*'AUS Population Projections'!G102</f>
        <v>2999.3620799999999</v>
      </c>
      <c r="M98" s="1">
        <f>($E98+('AUS Mortality Calculations'!$D98*'AUS Mortality Calculations'!M$1))*'AUS Population Projections'!H102</f>
        <v>3143.1815416666664</v>
      </c>
      <c r="N98" s="1">
        <f>($E98+('AUS Mortality Calculations'!$D98*'AUS Mortality Calculations'!N$1))*'AUS Population Projections'!I102</f>
        <v>3288.5127599999996</v>
      </c>
      <c r="O98" s="1">
        <f>($E98+('AUS Mortality Calculations'!$D98*'AUS Mortality Calculations'!O$1))*'AUS Population Projections'!J102</f>
        <v>3444.948779166667</v>
      </c>
      <c r="P98" s="1">
        <f>($E98+('AUS Mortality Calculations'!$D98*'AUS Mortality Calculations'!P$1))*'AUS Population Projections'!K102</f>
        <v>3568.5309666666667</v>
      </c>
      <c r="Q98" s="1">
        <f>($E98+('AUS Mortality Calculations'!$D98*'AUS Mortality Calculations'!Q$1))*'AUS Population Projections'!L102</f>
        <v>3725.9291025000002</v>
      </c>
      <c r="R98" s="1">
        <f>($E98+('AUS Mortality Calculations'!$D98*'AUS Mortality Calculations'!R$1))*'AUS Population Projections'!M102</f>
        <v>3817.1010916666669</v>
      </c>
      <c r="S98" s="1">
        <f>($E98+('AUS Mortality Calculations'!$D98*'AUS Mortality Calculations'!S$1))*'AUS Population Projections'!N102</f>
        <v>3904.9061150000002</v>
      </c>
      <c r="T98" s="1">
        <f>($E98+('AUS Mortality Calculations'!$D98*'AUS Mortality Calculations'!T$1))*'AUS Population Projections'!O102</f>
        <v>4144.7064499999997</v>
      </c>
      <c r="U98" s="1">
        <f>($E98+('AUS Mortality Calculations'!$D98*'AUS Mortality Calculations'!U$1))*'AUS Population Projections'!P102</f>
        <v>4227.6910433333333</v>
      </c>
      <c r="V98" s="1">
        <f>($E98+('AUS Mortality Calculations'!$D98*'AUS Mortality Calculations'!V$1))*'AUS Population Projections'!Q102</f>
        <v>4641.838361666667</v>
      </c>
      <c r="W98" s="1">
        <f>($E98+('AUS Mortality Calculations'!$D98*'AUS Mortality Calculations'!W$1))*'AUS Population Projections'!R102</f>
        <v>4905.4632624999995</v>
      </c>
      <c r="X98" s="1">
        <f>($E98+('AUS Mortality Calculations'!$D98*'AUS Mortality Calculations'!X$1))*'AUS Population Projections'!S102</f>
        <v>5103.8120533333331</v>
      </c>
      <c r="Y98" s="1">
        <f>($E98+('AUS Mortality Calculations'!$D98*'AUS Mortality Calculations'!Y$1))*'AUS Population Projections'!T102</f>
        <v>6113.4799108333327</v>
      </c>
      <c r="Z98" s="1">
        <f>($E98+('AUS Mortality Calculations'!$D98*'AUS Mortality Calculations'!Z$1))*'AUS Population Projections'!U102</f>
        <v>5970.313035000001</v>
      </c>
      <c r="AA98" s="1">
        <f>($E98+('AUS Mortality Calculations'!$D98*'AUS Mortality Calculations'!AA$1))*'AUS Population Projections'!V102</f>
        <v>5979.4427533333337</v>
      </c>
      <c r="AB98" s="6">
        <f>($E98+('AUS Mortality Calculations'!$D98*'AUS Mortality Calculations'!AB$1))*'AUS Population Projections'!W102</f>
        <v>6162.1884500000006</v>
      </c>
    </row>
    <row r="99" spans="1:28" x14ac:dyDescent="0.3">
      <c r="A99" s="13" t="s">
        <v>1</v>
      </c>
      <c r="B99" s="47" t="s">
        <v>189</v>
      </c>
      <c r="C99">
        <f>'AUS Population Projections'!D310-'AUS Population Projections'!C310</f>
        <v>-1.3990000000000002E-2</v>
      </c>
      <c r="D99">
        <f t="shared" si="2"/>
        <v>-5.829166666666668E-4</v>
      </c>
      <c r="E99" s="4">
        <f>'AUS Population Projections'!$C310+('AUS Mortality Calculations'!$D99*'AUS Mortality Calculations'!E$1)</f>
        <v>0.1736</v>
      </c>
      <c r="F99" s="4"/>
      <c r="G99" s="4"/>
      <c r="H99" s="4"/>
      <c r="I99" s="1">
        <f>($E99+('AUS Mortality Calculations'!$D99*'AUS Mortality Calculations'!I$1))*'AUS Population Projections'!D103</f>
        <v>3025.0306850000002</v>
      </c>
      <c r="J99" s="1">
        <f>($E99+('AUS Mortality Calculations'!$D99*'AUS Mortality Calculations'!J$1))*'AUS Population Projections'!E103</f>
        <v>3003.8031833333334</v>
      </c>
      <c r="K99" s="1">
        <f>($E99+('AUS Mortality Calculations'!$D99*'AUS Mortality Calculations'!K$1))*'AUS Population Projections'!F103</f>
        <v>2913.7379437500003</v>
      </c>
      <c r="L99" s="1">
        <f>($E99+('AUS Mortality Calculations'!$D99*'AUS Mortality Calculations'!L$1))*'AUS Population Projections'!G103</f>
        <v>2954.2074816666664</v>
      </c>
      <c r="M99" s="1">
        <f>($E99+('AUS Mortality Calculations'!$D99*'AUS Mortality Calculations'!M$1))*'AUS Population Projections'!H103</f>
        <v>2977.6070937500003</v>
      </c>
      <c r="N99" s="1">
        <f>($E99+('AUS Mortality Calculations'!$D99*'AUS Mortality Calculations'!N$1))*'AUS Population Projections'!I103</f>
        <v>3126.1437449999999</v>
      </c>
      <c r="O99" s="1">
        <f>($E99+('AUS Mortality Calculations'!$D99*'AUS Mortality Calculations'!O$1))*'AUS Population Projections'!J103</f>
        <v>3276.4745066666669</v>
      </c>
      <c r="P99" s="1">
        <f>($E99+('AUS Mortality Calculations'!$D99*'AUS Mortality Calculations'!P$1))*'AUS Population Projections'!K103</f>
        <v>3438.5369133333338</v>
      </c>
      <c r="Q99" s="1">
        <f>($E99+('AUS Mortality Calculations'!$D99*'AUS Mortality Calculations'!Q$1))*'AUS Population Projections'!L103</f>
        <v>3568.2577312499998</v>
      </c>
      <c r="R99" s="1">
        <f>($E99+('AUS Mortality Calculations'!$D99*'AUS Mortality Calculations'!R$1))*'AUS Population Projections'!M103</f>
        <v>3731.2233333333334</v>
      </c>
      <c r="S99" s="1">
        <f>($E99+('AUS Mortality Calculations'!$D99*'AUS Mortality Calculations'!S$1))*'AUS Population Projections'!N103</f>
        <v>3827.9345399999997</v>
      </c>
      <c r="T99" s="1">
        <f>($E99+('AUS Mortality Calculations'!$D99*'AUS Mortality Calculations'!T$1))*'AUS Population Projections'!O103</f>
        <v>3921.8816999999999</v>
      </c>
      <c r="U99" s="1">
        <f>($E99+('AUS Mortality Calculations'!$D99*'AUS Mortality Calculations'!U$1))*'AUS Population Projections'!P103</f>
        <v>4168.8145125000001</v>
      </c>
      <c r="V99" s="1">
        <f>($E99+('AUS Mortality Calculations'!$D99*'AUS Mortality Calculations'!V$1))*'AUS Population Projections'!Q103</f>
        <v>4258.5695891666664</v>
      </c>
      <c r="W99" s="1">
        <f>($E99+('AUS Mortality Calculations'!$D99*'AUS Mortality Calculations'!W$1))*'AUS Population Projections'!R103</f>
        <v>4682.2472125000004</v>
      </c>
      <c r="X99" s="1">
        <f>($E99+('AUS Mortality Calculations'!$D99*'AUS Mortality Calculations'!X$1))*'AUS Population Projections'!S103</f>
        <v>4954.976553333333</v>
      </c>
      <c r="Y99" s="1">
        <f>($E99+('AUS Mortality Calculations'!$D99*'AUS Mortality Calculations'!Y$1))*'AUS Population Projections'!T103</f>
        <v>5162.4683608333335</v>
      </c>
      <c r="Z99" s="1">
        <f>($E99+('AUS Mortality Calculations'!$D99*'AUS Mortality Calculations'!Z$1))*'AUS Population Projections'!U103</f>
        <v>6192.3762375000006</v>
      </c>
      <c r="AA99" s="1">
        <f>($E99+('AUS Mortality Calculations'!$D99*'AUS Mortality Calculations'!AA$1))*'AUS Population Projections'!V103</f>
        <v>6055.8284995833337</v>
      </c>
      <c r="AB99" s="6">
        <f>($E99+('AUS Mortality Calculations'!$D99*'AUS Mortality Calculations'!AB$1))*'AUS Population Projections'!W103</f>
        <v>6073.4602666666669</v>
      </c>
    </row>
    <row r="100" spans="1:28" x14ac:dyDescent="0.3">
      <c r="A100" s="13" t="s">
        <v>1</v>
      </c>
      <c r="B100" s="47" t="s">
        <v>190</v>
      </c>
      <c r="C100">
        <f>'AUS Population Projections'!D311-'AUS Population Projections'!C311</f>
        <v>-9.7600000000000187E-3</v>
      </c>
      <c r="D100">
        <f t="shared" si="2"/>
        <v>-4.0666666666666743E-4</v>
      </c>
      <c r="E100" s="4">
        <f>'AUS Population Projections'!$C311+('AUS Mortality Calculations'!$D100*'AUS Mortality Calculations'!E$1)</f>
        <v>0.19020000000000001</v>
      </c>
      <c r="F100" s="4"/>
      <c r="G100" s="4"/>
      <c r="H100" s="4"/>
      <c r="I100" s="1">
        <f>($E100+('AUS Mortality Calculations'!$D100*'AUS Mortality Calculations'!I$1))*'AUS Population Projections'!D104</f>
        <v>2618.5786200000002</v>
      </c>
      <c r="J100" s="1">
        <f>($E100+('AUS Mortality Calculations'!$D100*'AUS Mortality Calculations'!J$1))*'AUS Population Projections'!E104</f>
        <v>2717.5092800000002</v>
      </c>
      <c r="K100" s="1">
        <f>($E100+('AUS Mortality Calculations'!$D100*'AUS Mortality Calculations'!K$1))*'AUS Population Projections'!F104</f>
        <v>2705.2487000000001</v>
      </c>
      <c r="L100" s="1">
        <f>($E100+('AUS Mortality Calculations'!$D100*'AUS Mortality Calculations'!L$1))*'AUS Population Projections'!G104</f>
        <v>2632.6723066666668</v>
      </c>
      <c r="M100" s="1">
        <f>($E100+('AUS Mortality Calculations'!$D100*'AUS Mortality Calculations'!M$1))*'AUS Population Projections'!H104</f>
        <v>2674.4128333333333</v>
      </c>
      <c r="N100" s="1">
        <f>($E100+('AUS Mortality Calculations'!$D100*'AUS Mortality Calculations'!N$1))*'AUS Population Projections'!I104</f>
        <v>2700.9276</v>
      </c>
      <c r="O100" s="1">
        <f>($E100+('AUS Mortality Calculations'!$D100*'AUS Mortality Calculations'!O$1))*'AUS Population Projections'!J104</f>
        <v>2841.2133000000003</v>
      </c>
      <c r="P100" s="1">
        <f>($E100+('AUS Mortality Calculations'!$D100*'AUS Mortality Calculations'!P$1))*'AUS Population Projections'!K104</f>
        <v>2983.6688000000004</v>
      </c>
      <c r="Q100" s="1">
        <f>($E100+('AUS Mortality Calculations'!$D100*'AUS Mortality Calculations'!Q$1))*'AUS Population Projections'!L104</f>
        <v>3137.41626</v>
      </c>
      <c r="R100" s="1">
        <f>($E100+('AUS Mortality Calculations'!$D100*'AUS Mortality Calculations'!R$1))*'AUS Population Projections'!M104</f>
        <v>3261.2421333333336</v>
      </c>
      <c r="S100" s="1">
        <f>($E100+('AUS Mortality Calculations'!$D100*'AUS Mortality Calculations'!S$1))*'AUS Population Projections'!N104</f>
        <v>3415.8848533333335</v>
      </c>
      <c r="T100" s="1">
        <f>($E100+('AUS Mortality Calculations'!$D100*'AUS Mortality Calculations'!T$1))*'AUS Population Projections'!O104</f>
        <v>3510.1461199999999</v>
      </c>
      <c r="U100" s="1">
        <f>($E100+('AUS Mortality Calculations'!$D100*'AUS Mortality Calculations'!U$1))*'AUS Population Projections'!P104</f>
        <v>3602.6664733333332</v>
      </c>
      <c r="V100" s="1">
        <f>($E100+('AUS Mortality Calculations'!$D100*'AUS Mortality Calculations'!V$1))*'AUS Population Projections'!Q104</f>
        <v>3835.8935999999999</v>
      </c>
      <c r="W100" s="1">
        <f>($E100+('AUS Mortality Calculations'!$D100*'AUS Mortality Calculations'!W$1))*'AUS Population Projections'!R104</f>
        <v>3925.0119999999997</v>
      </c>
      <c r="X100" s="1">
        <f>($E100+('AUS Mortality Calculations'!$D100*'AUS Mortality Calculations'!X$1))*'AUS Population Projections'!S104</f>
        <v>4322.3041333333331</v>
      </c>
      <c r="Y100" s="1">
        <f>($E100+('AUS Mortality Calculations'!$D100*'AUS Mortality Calculations'!Y$1))*'AUS Population Projections'!T104</f>
        <v>4581.616806666666</v>
      </c>
      <c r="Z100" s="1">
        <f>($E100+('AUS Mortality Calculations'!$D100*'AUS Mortality Calculations'!Z$1))*'AUS Population Projections'!U104</f>
        <v>4781.2147199999999</v>
      </c>
      <c r="AA100" s="1">
        <f>($E100+('AUS Mortality Calculations'!$D100*'AUS Mortality Calculations'!AA$1))*'AUS Population Projections'!V104</f>
        <v>5744.6254799999997</v>
      </c>
      <c r="AB100" s="6">
        <f>($E100+('AUS Mortality Calculations'!$D100*'AUS Mortality Calculations'!AB$1))*'AUS Population Projections'!W104</f>
        <v>5627.8627333333334</v>
      </c>
    </row>
    <row r="101" spans="1:28" x14ac:dyDescent="0.3">
      <c r="A101" s="13" t="s">
        <v>1</v>
      </c>
      <c r="B101" s="47" t="s">
        <v>191</v>
      </c>
      <c r="C101">
        <f>'AUS Population Projections'!D312-'AUS Population Projections'!C312</f>
        <v>-5.7500000000000051E-3</v>
      </c>
      <c r="D101">
        <f t="shared" si="2"/>
        <v>-2.3958333333333354E-4</v>
      </c>
      <c r="E101" s="4">
        <f>'AUS Population Projections'!$C312+('AUS Mortality Calculations'!$D101*'AUS Mortality Calculations'!E$1)</f>
        <v>0.21908</v>
      </c>
      <c r="F101" s="4"/>
      <c r="G101" s="4"/>
      <c r="H101" s="4"/>
      <c r="I101" s="1">
        <f>($E101+('AUS Mortality Calculations'!$D101*'AUS Mortality Calculations'!I$1))*'AUS Population Projections'!D105</f>
        <v>2405.0561791666669</v>
      </c>
      <c r="J101" s="1">
        <f>($E101+('AUS Mortality Calculations'!$D101*'AUS Mortality Calculations'!J$1))*'AUS Population Projections'!E105</f>
        <v>2404.171965</v>
      </c>
      <c r="K101" s="1">
        <f>($E101+('AUS Mortality Calculations'!$D101*'AUS Mortality Calculations'!K$1))*'AUS Population Projections'!F105</f>
        <v>2499.3628675</v>
      </c>
      <c r="L101" s="1">
        <f>($E101+('AUS Mortality Calculations'!$D101*'AUS Mortality Calculations'!L$1))*'AUS Population Projections'!G105</f>
        <v>2493.3487716666664</v>
      </c>
      <c r="M101" s="1">
        <f>($E101+('AUS Mortality Calculations'!$D101*'AUS Mortality Calculations'!M$1))*'AUS Population Projections'!H105</f>
        <v>2429.60311125</v>
      </c>
      <c r="N101" s="1">
        <f>($E101+('AUS Mortality Calculations'!$D101*'AUS Mortality Calculations'!N$1))*'AUS Population Projections'!I105</f>
        <v>2471.7658724999997</v>
      </c>
      <c r="O101" s="1">
        <f>($E101+('AUS Mortality Calculations'!$D101*'AUS Mortality Calculations'!O$1))*'AUS Population Projections'!J105</f>
        <v>2499.9161387499998</v>
      </c>
      <c r="P101" s="1">
        <f>($E101+('AUS Mortality Calculations'!$D101*'AUS Mortality Calculations'!P$1))*'AUS Population Projections'!K105</f>
        <v>2633.32258</v>
      </c>
      <c r="Q101" s="1">
        <f>($E101+('AUS Mortality Calculations'!$D101*'AUS Mortality Calculations'!Q$1))*'AUS Population Projections'!L105</f>
        <v>2769.4655162499998</v>
      </c>
      <c r="R101" s="1">
        <f>($E101+('AUS Mortality Calculations'!$D101*'AUS Mortality Calculations'!R$1))*'AUS Population Projections'!M105</f>
        <v>2916.1355149999999</v>
      </c>
      <c r="S101" s="1">
        <f>($E101+('AUS Mortality Calculations'!$D101*'AUS Mortality Calculations'!S$1))*'AUS Population Projections'!N105</f>
        <v>3035.2023920833331</v>
      </c>
      <c r="T101" s="1">
        <f>($E101+('AUS Mortality Calculations'!$D101*'AUS Mortality Calculations'!T$1))*'AUS Population Projections'!O105</f>
        <v>3183.4024199999999</v>
      </c>
      <c r="U101" s="1">
        <f>($E101+('AUS Mortality Calculations'!$D101*'AUS Mortality Calculations'!U$1))*'AUS Population Projections'!P105</f>
        <v>3275.3315091666664</v>
      </c>
      <c r="V101" s="1">
        <f>($E101+('AUS Mortality Calculations'!$D101*'AUS Mortality Calculations'!V$1))*'AUS Population Projections'!Q105</f>
        <v>3366.1859033333335</v>
      </c>
      <c r="W101" s="1">
        <f>($E101+('AUS Mortality Calculations'!$D101*'AUS Mortality Calculations'!W$1))*'AUS Population Projections'!R105</f>
        <v>3588.7080074999999</v>
      </c>
      <c r="X101" s="1">
        <f>($E101+('AUS Mortality Calculations'!$D101*'AUS Mortality Calculations'!X$1))*'AUS Population Projections'!S105</f>
        <v>3676.6283133333336</v>
      </c>
      <c r="Y101" s="1">
        <f>($E101+('AUS Mortality Calculations'!$D101*'AUS Mortality Calculations'!Y$1))*'AUS Population Projections'!T105</f>
        <v>4054.1735633333333</v>
      </c>
      <c r="Z101" s="1">
        <f>($E101+('AUS Mortality Calculations'!$D101*'AUS Mortality Calculations'!Z$1))*'AUS Population Projections'!U105</f>
        <v>4302.8668625</v>
      </c>
      <c r="AA101" s="1">
        <f>($E101+('AUS Mortality Calculations'!$D101*'AUS Mortality Calculations'!AA$1))*'AUS Population Projections'!V105</f>
        <v>4496.290605416666</v>
      </c>
      <c r="AB101" s="6">
        <f>($E101+('AUS Mortality Calculations'!$D101*'AUS Mortality Calculations'!AB$1))*'AUS Population Projections'!W105</f>
        <v>5412.2804349999997</v>
      </c>
    </row>
    <row r="102" spans="1:28" x14ac:dyDescent="0.3">
      <c r="A102" s="13" t="s">
        <v>1</v>
      </c>
      <c r="B102" s="47" t="s">
        <v>192</v>
      </c>
      <c r="C102">
        <f>'AUS Population Projections'!D313-'AUS Population Projections'!C313</f>
        <v>-4.9399999999999999E-3</v>
      </c>
      <c r="D102">
        <f t="shared" si="2"/>
        <v>-2.0583333333333334E-4</v>
      </c>
      <c r="E102" s="4">
        <f>'AUS Population Projections'!$C313+('AUS Mortality Calculations'!$D102*'AUS Mortality Calculations'!E$1)</f>
        <v>0.23327000000000001</v>
      </c>
      <c r="F102" s="4"/>
      <c r="G102" s="4"/>
      <c r="H102" s="4"/>
      <c r="I102" s="1">
        <f>($E102+('AUS Mortality Calculations'!$D102*'AUS Mortality Calculations'!I$1))*'AUS Population Projections'!D106</f>
        <v>1911.8253591666669</v>
      </c>
      <c r="J102" s="1">
        <f>($E102+('AUS Mortality Calculations'!$D102*'AUS Mortality Calculations'!J$1))*'AUS Population Projections'!E106</f>
        <v>1982.0901333333334</v>
      </c>
      <c r="K102" s="1">
        <f>($E102+('AUS Mortality Calculations'!$D102*'AUS Mortality Calculations'!K$1))*'AUS Population Projections'!F106</f>
        <v>1981.9666475000001</v>
      </c>
      <c r="L102" s="1">
        <f>($E102+('AUS Mortality Calculations'!$D102*'AUS Mortality Calculations'!L$1))*'AUS Population Projections'!G106</f>
        <v>2061.3370399999999</v>
      </c>
      <c r="M102" s="1">
        <f>($E102+('AUS Mortality Calculations'!$D102*'AUS Mortality Calculations'!M$1))*'AUS Population Projections'!H106</f>
        <v>2057.1893016666668</v>
      </c>
      <c r="N102" s="1">
        <f>($E102+('AUS Mortality Calculations'!$D102*'AUS Mortality Calculations'!N$1))*'AUS Population Projections'!I106</f>
        <v>2005.0144349999998</v>
      </c>
      <c r="O102" s="1">
        <f>($E102+('AUS Mortality Calculations'!$D102*'AUS Mortality Calculations'!O$1))*'AUS Population Projections'!J106</f>
        <v>2040.3284958333334</v>
      </c>
      <c r="P102" s="1">
        <f>($E102+('AUS Mortality Calculations'!$D102*'AUS Mortality Calculations'!P$1))*'AUS Population Projections'!K106</f>
        <v>2064.2271466666666</v>
      </c>
      <c r="Q102" s="1">
        <f>($E102+('AUS Mortality Calculations'!$D102*'AUS Mortality Calculations'!Q$1))*'AUS Population Projections'!L106</f>
        <v>2175.0930825</v>
      </c>
      <c r="R102" s="1">
        <f>($E102+('AUS Mortality Calculations'!$D102*'AUS Mortality Calculations'!R$1))*'AUS Population Projections'!M106</f>
        <v>2288.3018649999999</v>
      </c>
      <c r="S102" s="1">
        <f>($E102+('AUS Mortality Calculations'!$D102*'AUS Mortality Calculations'!S$1))*'AUS Population Projections'!N106</f>
        <v>2410.0838591666666</v>
      </c>
      <c r="T102" s="1">
        <f>($E102+('AUS Mortality Calculations'!$D102*'AUS Mortality Calculations'!T$1))*'AUS Population Projections'!O106</f>
        <v>2509.2575999999999</v>
      </c>
      <c r="U102" s="1">
        <f>($E102+('AUS Mortality Calculations'!$D102*'AUS Mortality Calculations'!U$1))*'AUS Population Projections'!P106</f>
        <v>2632.4630066666668</v>
      </c>
      <c r="V102" s="1">
        <f>($E102+('AUS Mortality Calculations'!$D102*'AUS Mortality Calculations'!V$1))*'AUS Population Projections'!Q106</f>
        <v>2709.1364116666668</v>
      </c>
      <c r="W102" s="1">
        <f>($E102+('AUS Mortality Calculations'!$D102*'AUS Mortality Calculations'!W$1))*'AUS Population Projections'!R106</f>
        <v>2784.9780675000002</v>
      </c>
      <c r="X102" s="1">
        <f>($E102+('AUS Mortality Calculations'!$D102*'AUS Mortality Calculations'!X$1))*'AUS Population Projections'!S106</f>
        <v>2970.1486500000001</v>
      </c>
      <c r="Y102" s="1">
        <f>($E102+('AUS Mortality Calculations'!$D102*'AUS Mortality Calculations'!Y$1))*'AUS Population Projections'!T106</f>
        <v>3043.5444583333333</v>
      </c>
      <c r="Z102" s="1">
        <f>($E102+('AUS Mortality Calculations'!$D102*'AUS Mortality Calculations'!Z$1))*'AUS Population Projections'!U106</f>
        <v>3357.1585600000003</v>
      </c>
      <c r="AA102" s="1">
        <f>($E102+('AUS Mortality Calculations'!$D102*'AUS Mortality Calculations'!AA$1))*'AUS Population Projections'!V106</f>
        <v>3564.0120908333333</v>
      </c>
      <c r="AB102" s="6">
        <f>($E102+('AUS Mortality Calculations'!$D102*'AUS Mortality Calculations'!AB$1))*'AUS Population Projections'!W106</f>
        <v>3729.0121933333335</v>
      </c>
    </row>
    <row r="103" spans="1:28" x14ac:dyDescent="0.3">
      <c r="A103" s="13" t="s">
        <v>1</v>
      </c>
      <c r="B103" s="47" t="s">
        <v>193</v>
      </c>
      <c r="C103">
        <f>'AUS Population Projections'!D314-'AUS Population Projections'!C314</f>
        <v>-5.6600000000000261E-3</v>
      </c>
      <c r="D103">
        <f t="shared" si="2"/>
        <v>-2.3583333333333442E-4</v>
      </c>
      <c r="E103" s="4">
        <f>'AUS Population Projections'!$C314+('AUS Mortality Calculations'!$D103*'AUS Mortality Calculations'!E$1)</f>
        <v>0.25369000000000003</v>
      </c>
      <c r="F103" s="4"/>
      <c r="G103" s="4"/>
      <c r="H103" s="4"/>
      <c r="I103" s="1">
        <f>($E103+('AUS Mortality Calculations'!$D103*'AUS Mortality Calculations'!I$1))*'AUS Population Projections'!D107</f>
        <v>1595.7474333333334</v>
      </c>
      <c r="J103" s="1">
        <f>($E103+('AUS Mortality Calculations'!$D103*'AUS Mortality Calculations'!J$1))*'AUS Population Projections'!E107</f>
        <v>1574.5115966666669</v>
      </c>
      <c r="K103" s="1">
        <f>($E103+('AUS Mortality Calculations'!$D103*'AUS Mortality Calculations'!K$1))*'AUS Population Projections'!F107</f>
        <v>1632.4960725000001</v>
      </c>
      <c r="L103" s="1">
        <f>($E103+('AUS Mortality Calculations'!$D103*'AUS Mortality Calculations'!L$1))*'AUS Population Projections'!G107</f>
        <v>1632.49072</v>
      </c>
      <c r="M103" s="1">
        <f>($E103+('AUS Mortality Calculations'!$D103*'AUS Mortality Calculations'!M$1))*'AUS Population Projections'!H107</f>
        <v>1697.6303325000001</v>
      </c>
      <c r="N103" s="1">
        <f>($E103+('AUS Mortality Calculations'!$D103*'AUS Mortality Calculations'!N$1))*'AUS Population Projections'!I107</f>
        <v>1694.0266250000002</v>
      </c>
      <c r="O103" s="1">
        <f>($E103+('AUS Mortality Calculations'!$D103*'AUS Mortality Calculations'!O$1))*'AUS Population Projections'!J107</f>
        <v>1651.1085808333335</v>
      </c>
      <c r="P103" s="1">
        <f>($E103+('AUS Mortality Calculations'!$D103*'AUS Mortality Calculations'!P$1))*'AUS Population Projections'!K107</f>
        <v>1680.0318400000003</v>
      </c>
      <c r="Q103" s="1">
        <f>($E103+('AUS Mortality Calculations'!$D103*'AUS Mortality Calculations'!Q$1))*'AUS Population Projections'!L107</f>
        <v>1699.5900300000001</v>
      </c>
      <c r="R103" s="1">
        <f>($E103+('AUS Mortality Calculations'!$D103*'AUS Mortality Calculations'!R$1))*'AUS Population Projections'!M107</f>
        <v>1790.9894566666667</v>
      </c>
      <c r="S103" s="1">
        <f>($E103+('AUS Mortality Calculations'!$D103*'AUS Mortality Calculations'!S$1))*'AUS Population Projections'!N107</f>
        <v>1883.9720375000002</v>
      </c>
      <c r="T103" s="1">
        <f>($E103+('AUS Mortality Calculations'!$D103*'AUS Mortality Calculations'!T$1))*'AUS Population Projections'!O107</f>
        <v>1984.3026000000002</v>
      </c>
      <c r="U103" s="1">
        <f>($E103+('AUS Mortality Calculations'!$D103*'AUS Mortality Calculations'!U$1))*'AUS Population Projections'!P107</f>
        <v>2065.8950058333335</v>
      </c>
      <c r="V103" s="1">
        <f>($E103+('AUS Mortality Calculations'!$D103*'AUS Mortality Calculations'!V$1))*'AUS Population Projections'!Q107</f>
        <v>2167.3614133333331</v>
      </c>
      <c r="W103" s="1">
        <f>($E103+('AUS Mortality Calculations'!$D103*'AUS Mortality Calculations'!W$1))*'AUS Population Projections'!R107</f>
        <v>2230.3596899999998</v>
      </c>
      <c r="X103" s="1">
        <f>($E103+('AUS Mortality Calculations'!$D103*'AUS Mortality Calculations'!X$1))*'AUS Population Projections'!S107</f>
        <v>2292.7355000000002</v>
      </c>
      <c r="Y103" s="1">
        <f>($E103+('AUS Mortality Calculations'!$D103*'AUS Mortality Calculations'!Y$1))*'AUS Population Projections'!T107</f>
        <v>2444.8747200000003</v>
      </c>
      <c r="Z103" s="1">
        <f>($E103+('AUS Mortality Calculations'!$D103*'AUS Mortality Calculations'!Z$1))*'AUS Population Projections'!U107</f>
        <v>2505.1761350000002</v>
      </c>
      <c r="AA103" s="1">
        <f>($E103+('AUS Mortality Calculations'!$D103*'AUS Mortality Calculations'!AA$1))*'AUS Population Projections'!V107</f>
        <v>2762.9820308333333</v>
      </c>
      <c r="AB103" s="6">
        <f>($E103+('AUS Mortality Calculations'!$D103*'AUS Mortality Calculations'!AB$1))*'AUS Population Projections'!W107</f>
        <v>2937.1384133333331</v>
      </c>
    </row>
    <row r="104" spans="1:28" x14ac:dyDescent="0.3">
      <c r="A104" s="13" t="s">
        <v>1</v>
      </c>
      <c r="B104" s="47" t="s">
        <v>194</v>
      </c>
      <c r="C104">
        <f>'AUS Population Projections'!D315-'AUS Population Projections'!C315</f>
        <v>-1.6910000000000036E-2</v>
      </c>
      <c r="D104">
        <f t="shared" si="2"/>
        <v>-7.0458333333333484E-4</v>
      </c>
      <c r="E104" s="4">
        <f>'AUS Population Projections'!$C315+('AUS Mortality Calculations'!$D104*'AUS Mortality Calculations'!E$1)</f>
        <v>0.29020000000000001</v>
      </c>
      <c r="F104" s="4"/>
      <c r="G104" s="4"/>
      <c r="H104" s="4"/>
      <c r="I104" s="1">
        <f>($E104+('AUS Mortality Calculations'!$D104*'AUS Mortality Calculations'!I$1))*'AUS Population Projections'!D108</f>
        <v>1299.2554299999999</v>
      </c>
      <c r="J104" s="1">
        <f>($E104+('AUS Mortality Calculations'!$D104*'AUS Mortality Calculations'!J$1))*'AUS Population Projections'!E108</f>
        <v>1332.4809049999999</v>
      </c>
      <c r="K104" s="1">
        <f>($E104+('AUS Mortality Calculations'!$D104*'AUS Mortality Calculations'!K$1))*'AUS Population Projections'!F108</f>
        <v>1314.8256449999999</v>
      </c>
      <c r="L104" s="1">
        <f>($E104+('AUS Mortality Calculations'!$D104*'AUS Mortality Calculations'!L$1))*'AUS Population Projections'!G108</f>
        <v>1364.2007716666665</v>
      </c>
      <c r="M104" s="1">
        <f>($E104+('AUS Mortality Calculations'!$D104*'AUS Mortality Calculations'!M$1))*'AUS Population Projections'!H108</f>
        <v>1362.0028229166669</v>
      </c>
      <c r="N104" s="1">
        <f>($E104+('AUS Mortality Calculations'!$D104*'AUS Mortality Calculations'!N$1))*'AUS Population Projections'!I108</f>
        <v>1414.1340125000002</v>
      </c>
      <c r="O104" s="1">
        <f>($E104+('AUS Mortality Calculations'!$D104*'AUS Mortality Calculations'!O$1))*'AUS Population Projections'!J108</f>
        <v>1408.9382404166668</v>
      </c>
      <c r="P104" s="1">
        <f>($E104+('AUS Mortality Calculations'!$D104*'AUS Mortality Calculations'!P$1))*'AUS Population Projections'!K108</f>
        <v>1371.3107033333333</v>
      </c>
      <c r="Q104" s="1">
        <f>($E104+('AUS Mortality Calculations'!$D104*'AUS Mortality Calculations'!Q$1))*'AUS Population Projections'!L108</f>
        <v>1392.8948862499999</v>
      </c>
      <c r="R104" s="1">
        <f>($E104+('AUS Mortality Calculations'!$D104*'AUS Mortality Calculations'!R$1))*'AUS Population Projections'!M108</f>
        <v>1406.9930541666665</v>
      </c>
      <c r="S104" s="1">
        <f>($E104+('AUS Mortality Calculations'!$D104*'AUS Mortality Calculations'!S$1))*'AUS Population Projections'!N108</f>
        <v>1480.3182662499999</v>
      </c>
      <c r="T104" s="1">
        <f>($E104+('AUS Mortality Calculations'!$D104*'AUS Mortality Calculations'!T$1))*'AUS Population Projections'!O108</f>
        <v>1554.9506550000001</v>
      </c>
      <c r="U104" s="1">
        <f>($E104+('AUS Mortality Calculations'!$D104*'AUS Mortality Calculations'!U$1))*'AUS Population Projections'!P108</f>
        <v>1635.0931441666667</v>
      </c>
      <c r="V104" s="1">
        <f>($E104+('AUS Mortality Calculations'!$D104*'AUS Mortality Calculations'!V$1))*'AUS Population Projections'!Q108</f>
        <v>1699.6761575</v>
      </c>
      <c r="W104" s="1">
        <f>($E104+('AUS Mortality Calculations'!$D104*'AUS Mortality Calculations'!W$1))*'AUS Population Projections'!R108</f>
        <v>1780.4121687500001</v>
      </c>
      <c r="X104" s="1">
        <f>($E104+('AUS Mortality Calculations'!$D104*'AUS Mortality Calculations'!X$1))*'AUS Population Projections'!S108</f>
        <v>1829.2010799999998</v>
      </c>
      <c r="Y104" s="1">
        <f>($E104+('AUS Mortality Calculations'!$D104*'AUS Mortality Calculations'!Y$1))*'AUS Population Projections'!T108</f>
        <v>1877.4426183333333</v>
      </c>
      <c r="Z104" s="1">
        <f>($E104+('AUS Mortality Calculations'!$D104*'AUS Mortality Calculations'!Z$1))*'AUS Population Projections'!U108</f>
        <v>1998.6810349999998</v>
      </c>
      <c r="AA104" s="1">
        <f>($E104+('AUS Mortality Calculations'!$D104*'AUS Mortality Calculations'!AA$1))*'AUS Population Projections'!V108</f>
        <v>2044.8170154166664</v>
      </c>
      <c r="AB104" s="6">
        <f>($E104+('AUS Mortality Calculations'!$D104*'AUS Mortality Calculations'!AB$1))*'AUS Population Projections'!W108</f>
        <v>2255.2528666666663</v>
      </c>
    </row>
    <row r="105" spans="1:28" x14ac:dyDescent="0.3">
      <c r="A105" s="13" t="s">
        <v>1</v>
      </c>
      <c r="B105" s="47" t="s">
        <v>195</v>
      </c>
      <c r="C105">
        <f>'AUS Population Projections'!D316-'AUS Population Projections'!C316</f>
        <v>-2.5790000000000035E-2</v>
      </c>
      <c r="D105">
        <f t="shared" si="2"/>
        <v>-1.0745833333333347E-3</v>
      </c>
      <c r="E105" s="4">
        <f>'AUS Population Projections'!$C316+('AUS Mortality Calculations'!$D105*'AUS Mortality Calculations'!E$1)</f>
        <v>0.32200000000000001</v>
      </c>
      <c r="F105" s="4"/>
      <c r="G105" s="4"/>
      <c r="H105" s="4"/>
      <c r="I105" s="1">
        <f>($E105+('AUS Mortality Calculations'!$D105*'AUS Mortality Calculations'!I$1))*'AUS Population Projections'!D109</f>
        <v>934.53481333333343</v>
      </c>
      <c r="J105" s="1">
        <f>($E105+('AUS Mortality Calculations'!$D105*'AUS Mortality Calculations'!J$1))*'AUS Population Projections'!E109</f>
        <v>1009.4492300000001</v>
      </c>
      <c r="K105" s="1">
        <f>($E105+('AUS Mortality Calculations'!$D105*'AUS Mortality Calculations'!K$1))*'AUS Population Projections'!F109</f>
        <v>1038.8917987499999</v>
      </c>
      <c r="L105" s="1">
        <f>($E105+('AUS Mortality Calculations'!$D105*'AUS Mortality Calculations'!L$1))*'AUS Population Projections'!G109</f>
        <v>1031.2596100000001</v>
      </c>
      <c r="M105" s="1">
        <f>($E105+('AUS Mortality Calculations'!$D105*'AUS Mortality Calculations'!M$1))*'AUS Population Projections'!H109</f>
        <v>1068.9330333333332</v>
      </c>
      <c r="N105" s="1">
        <f>($E105+('AUS Mortality Calculations'!$D105*'AUS Mortality Calculations'!N$1))*'AUS Population Projections'!I109</f>
        <v>1066.56745</v>
      </c>
      <c r="O105" s="1">
        <f>($E105+('AUS Mortality Calculations'!$D105*'AUS Mortality Calculations'!O$1))*'AUS Population Projections'!J109</f>
        <v>1106.0188329166667</v>
      </c>
      <c r="P105" s="1">
        <f>($E105+('AUS Mortality Calculations'!$D105*'AUS Mortality Calculations'!P$1))*'AUS Population Projections'!K109</f>
        <v>1100.9859099999999</v>
      </c>
      <c r="Q105" s="1">
        <f>($E105+('AUS Mortality Calculations'!$D105*'AUS Mortality Calculations'!Q$1))*'AUS Population Projections'!L109</f>
        <v>1070.662955</v>
      </c>
      <c r="R105" s="1">
        <f>($E105+('AUS Mortality Calculations'!$D105*'AUS Mortality Calculations'!R$1))*'AUS Population Projections'!M109</f>
        <v>1086.2770416666667</v>
      </c>
      <c r="S105" s="1">
        <f>($E105+('AUS Mortality Calculations'!$D105*'AUS Mortality Calculations'!S$1))*'AUS Population Projections'!N109</f>
        <v>1096.4848270833334</v>
      </c>
      <c r="T105" s="1">
        <f>($E105+('AUS Mortality Calculations'!$D105*'AUS Mortality Calculations'!T$1))*'AUS Population Projections'!O109</f>
        <v>1152.3434399999999</v>
      </c>
      <c r="U105" s="1">
        <f>($E105+('AUS Mortality Calculations'!$D105*'AUS Mortality Calculations'!U$1))*'AUS Population Projections'!P109</f>
        <v>1209.3274158333331</v>
      </c>
      <c r="V105" s="1">
        <f>($E105+('AUS Mortality Calculations'!$D105*'AUS Mortality Calculations'!V$1))*'AUS Population Projections'!Q109</f>
        <v>1270.4901941666667</v>
      </c>
      <c r="W105" s="1">
        <f>($E105+('AUS Mortality Calculations'!$D105*'AUS Mortality Calculations'!W$1))*'AUS Population Projections'!R109</f>
        <v>1319.26583125</v>
      </c>
      <c r="X105" s="1">
        <f>($E105+('AUS Mortality Calculations'!$D105*'AUS Mortality Calculations'!X$1))*'AUS Population Projections'!S109</f>
        <v>1380.4693933333333</v>
      </c>
      <c r="Y105" s="1">
        <f>($E105+('AUS Mortality Calculations'!$D105*'AUS Mortality Calculations'!Y$1))*'AUS Population Projections'!T109</f>
        <v>1416.6064366666667</v>
      </c>
      <c r="Z105" s="1">
        <f>($E105+('AUS Mortality Calculations'!$D105*'AUS Mortality Calculations'!Z$1))*'AUS Population Projections'!U109</f>
        <v>1452.7559999999999</v>
      </c>
      <c r="AA105" s="1">
        <f>($E105+('AUS Mortality Calculations'!$D105*'AUS Mortality Calculations'!AA$1))*'AUS Population Projections'!V109</f>
        <v>1545.0092820833331</v>
      </c>
      <c r="AB105" s="6">
        <f>($E105+('AUS Mortality Calculations'!$D105*'AUS Mortality Calculations'!AB$1))*'AUS Population Projections'!W109</f>
        <v>1581.8758666666665</v>
      </c>
    </row>
    <row r="106" spans="1:28" x14ac:dyDescent="0.3">
      <c r="A106" s="13" t="s">
        <v>1</v>
      </c>
      <c r="B106" s="47" t="s">
        <v>198</v>
      </c>
      <c r="C106">
        <f>'AUS Population Projections'!D317-'AUS Population Projections'!C317</f>
        <v>-1.9740000000000035E-2</v>
      </c>
      <c r="D106">
        <f t="shared" si="2"/>
        <v>-8.2250000000000151E-4</v>
      </c>
      <c r="E106" s="4">
        <f>'AUS Population Projections'!$C317+('AUS Mortality Calculations'!$D106*'AUS Mortality Calculations'!E$1)</f>
        <v>0.33395000000000002</v>
      </c>
      <c r="F106" s="4"/>
      <c r="G106" s="4"/>
      <c r="H106" s="4"/>
      <c r="I106" s="1">
        <f>($E106+('AUS Mortality Calculations'!$D106*'AUS Mortality Calculations'!I$1))*'AUS Population Projections'!D110</f>
        <v>1700.2827600000001</v>
      </c>
      <c r="J106" s="1">
        <f>($E106+('AUS Mortality Calculations'!$D106*'AUS Mortality Calculations'!J$1))*'AUS Population Projections'!E110</f>
        <v>1900.7846000000002</v>
      </c>
      <c r="K106" s="1">
        <f>($E106+('AUS Mortality Calculations'!$D106*'AUS Mortality Calculations'!K$1))*'AUS Population Projections'!F110</f>
        <v>2104.5823925</v>
      </c>
      <c r="L106" s="1">
        <f>($E106+('AUS Mortality Calculations'!$D106*'AUS Mortality Calculations'!L$1))*'AUS Population Projections'!G110</f>
        <v>2281.5540000000001</v>
      </c>
      <c r="M106" s="1">
        <f>($E106+('AUS Mortality Calculations'!$D106*'AUS Mortality Calculations'!M$1))*'AUS Population Projections'!H110</f>
        <v>2406.8242375</v>
      </c>
      <c r="N106" s="1">
        <f>($E106+('AUS Mortality Calculations'!$D106*'AUS Mortality Calculations'!N$1))*'AUS Population Projections'!I110</f>
        <v>2526.8352</v>
      </c>
      <c r="O106" s="1">
        <f>($E106+('AUS Mortality Calculations'!$D106*'AUS Mortality Calculations'!O$1))*'AUS Population Projections'!J110</f>
        <v>2614.3814550000002</v>
      </c>
      <c r="P106" s="1">
        <f>($E106+('AUS Mortality Calculations'!$D106*'AUS Mortality Calculations'!P$1))*'AUS Population Projections'!K110</f>
        <v>2708.3320100000001</v>
      </c>
      <c r="Q106" s="1">
        <f>($E106+('AUS Mortality Calculations'!$D106*'AUS Mortality Calculations'!Q$1))*'AUS Population Projections'!L110</f>
        <v>2774.6741075</v>
      </c>
      <c r="R106" s="1">
        <f>($E106+('AUS Mortality Calculations'!$D106*'AUS Mortality Calculations'!R$1))*'AUS Population Projections'!M110</f>
        <v>2805.7951499999999</v>
      </c>
      <c r="S106" s="1">
        <f>($E106+('AUS Mortality Calculations'!$D106*'AUS Mortality Calculations'!S$1))*'AUS Population Projections'!N110</f>
        <v>2843.8715824999999</v>
      </c>
      <c r="T106" s="1">
        <f>($E106+('AUS Mortality Calculations'!$D106*'AUS Mortality Calculations'!T$1))*'AUS Population Projections'!O110</f>
        <v>2883.3397600000003</v>
      </c>
      <c r="U106" s="1">
        <f>($E106+('AUS Mortality Calculations'!$D106*'AUS Mortality Calculations'!U$1))*'AUS Population Projections'!P110</f>
        <v>2956.8363525000004</v>
      </c>
      <c r="V106" s="1">
        <f>($E106+('AUS Mortality Calculations'!$D106*'AUS Mortality Calculations'!V$1))*'AUS Population Projections'!Q110</f>
        <v>3056.3613650000002</v>
      </c>
      <c r="W106" s="1">
        <f>($E106+('AUS Mortality Calculations'!$D106*'AUS Mortality Calculations'!W$1))*'AUS Population Projections'!R110</f>
        <v>3175.2802125000003</v>
      </c>
      <c r="X106" s="1">
        <f>($E106+('AUS Mortality Calculations'!$D106*'AUS Mortality Calculations'!X$1))*'AUS Population Projections'!S110</f>
        <v>3299.6459400000003</v>
      </c>
      <c r="Y106" s="1">
        <f>($E106+('AUS Mortality Calculations'!$D106*'AUS Mortality Calculations'!Y$1))*'AUS Population Projections'!T110</f>
        <v>3437.0908850000001</v>
      </c>
      <c r="Z106" s="1">
        <f>($E106+('AUS Mortality Calculations'!$D106*'AUS Mortality Calculations'!Z$1))*'AUS Population Projections'!U110</f>
        <v>3565.8070849999999</v>
      </c>
      <c r="AA106" s="1">
        <f>($E106+('AUS Mortality Calculations'!$D106*'AUS Mortality Calculations'!AA$1))*'AUS Population Projections'!V110</f>
        <v>3688.4028075000001</v>
      </c>
      <c r="AB106" s="6">
        <f>($E106+('AUS Mortality Calculations'!$D106*'AUS Mortality Calculations'!AB$1))*'AUS Population Projections'!W110</f>
        <v>3850.64</v>
      </c>
    </row>
    <row r="107" spans="1:28" x14ac:dyDescent="0.3">
      <c r="B107" s="14"/>
      <c r="E107" s="4"/>
      <c r="AB107" s="14"/>
    </row>
    <row r="108" spans="1:28" x14ac:dyDescent="0.3">
      <c r="A108" s="13" t="s">
        <v>2</v>
      </c>
      <c r="B108" s="47" t="s">
        <v>96</v>
      </c>
      <c r="C108">
        <f>'AUS Population Projections'!D319-'AUS Population Projections'!C319</f>
        <v>-5.0000000000000001E-4</v>
      </c>
      <c r="D108">
        <f>C108/24</f>
        <v>-2.0833333333333333E-5</v>
      </c>
      <c r="E108" s="4">
        <f>'AUS Population Projections'!$C319+('AUS Mortality Calculations'!$D108*'AUS Mortality Calculations'!E$1)</f>
        <v>3.13E-3</v>
      </c>
      <c r="F108" s="4"/>
      <c r="G108" s="4"/>
      <c r="H108" s="4"/>
      <c r="I108" s="1">
        <f>($E108+('AUS Mortality Calculations'!$D108*'AUS Mortality Calculations'!I$1))*'AUS Population Projections'!D112</f>
        <v>481.62546250000003</v>
      </c>
      <c r="J108" s="1">
        <f>($E108+('AUS Mortality Calculations'!$D108*'AUS Mortality Calculations'!J$1))*'AUS Population Projections'!E112</f>
        <v>483.16357333333332</v>
      </c>
      <c r="K108" s="1">
        <f>($E108+('AUS Mortality Calculations'!$D108*'AUS Mortality Calculations'!K$1))*'AUS Population Projections'!F112</f>
        <v>482.8245</v>
      </c>
      <c r="L108" s="1">
        <f>($E108+('AUS Mortality Calculations'!$D108*'AUS Mortality Calculations'!L$1))*'AUS Population Projections'!G112</f>
        <v>481.77549333333332</v>
      </c>
      <c r="M108" s="1">
        <f>($E108+('AUS Mortality Calculations'!$D108*'AUS Mortality Calculations'!M$1))*'AUS Population Projections'!H112</f>
        <v>480.12410416666671</v>
      </c>
      <c r="N108" s="1">
        <f>($E108+('AUS Mortality Calculations'!$D108*'AUS Mortality Calculations'!N$1))*'AUS Population Projections'!I112</f>
        <v>478.76261</v>
      </c>
      <c r="O108" s="1">
        <f>($E108+('AUS Mortality Calculations'!$D108*'AUS Mortality Calculations'!O$1))*'AUS Population Projections'!J112</f>
        <v>477.84267166666666</v>
      </c>
      <c r="P108" s="1">
        <f>($E108+('AUS Mortality Calculations'!$D108*'AUS Mortality Calculations'!P$1))*'AUS Population Projections'!K112</f>
        <v>476.81218666666666</v>
      </c>
      <c r="Q108" s="1">
        <f>($E108+('AUS Mortality Calculations'!$D108*'AUS Mortality Calculations'!Q$1))*'AUS Population Projections'!L112</f>
        <v>475.80519249999998</v>
      </c>
      <c r="R108" s="1">
        <f>($E108+('AUS Mortality Calculations'!$D108*'AUS Mortality Calculations'!R$1))*'AUS Population Projections'!M112</f>
        <v>474.93444666666664</v>
      </c>
      <c r="S108" s="1">
        <f>($E108+('AUS Mortality Calculations'!$D108*'AUS Mortality Calculations'!S$1))*'AUS Population Projections'!N112</f>
        <v>474.3993825</v>
      </c>
      <c r="T108" s="1">
        <f>($E108+('AUS Mortality Calculations'!$D108*'AUS Mortality Calculations'!T$1))*'AUS Population Projections'!O112</f>
        <v>474.35327999999998</v>
      </c>
      <c r="U108" s="1">
        <f>($E108+('AUS Mortality Calculations'!$D108*'AUS Mortality Calculations'!U$1))*'AUS Population Projections'!P112</f>
        <v>474.77606166666664</v>
      </c>
      <c r="V108" s="1">
        <f>($E108+('AUS Mortality Calculations'!$D108*'AUS Mortality Calculations'!V$1))*'AUS Population Projections'!Q112</f>
        <v>475.56274999999999</v>
      </c>
      <c r="W108" s="1">
        <f>($E108+('AUS Mortality Calculations'!$D108*'AUS Mortality Calculations'!W$1))*'AUS Population Projections'!R112</f>
        <v>476.56322</v>
      </c>
      <c r="X108" s="1">
        <f>($E108+('AUS Mortality Calculations'!$D108*'AUS Mortality Calculations'!X$1))*'AUS Population Projections'!S112</f>
        <v>477.66786999999999</v>
      </c>
      <c r="Y108" s="1">
        <f>($E108+('AUS Mortality Calculations'!$D108*'AUS Mortality Calculations'!Y$1))*'AUS Population Projections'!T112</f>
        <v>478.72299249999998</v>
      </c>
      <c r="Z108" s="1">
        <f>($E108+('AUS Mortality Calculations'!$D108*'AUS Mortality Calculations'!Z$1))*'AUS Population Projections'!U112</f>
        <v>479.53805499999999</v>
      </c>
      <c r="AA108" s="1">
        <f>($E108+('AUS Mortality Calculations'!$D108*'AUS Mortality Calculations'!AA$1))*'AUS Population Projections'!V112</f>
        <v>479.96108500000003</v>
      </c>
      <c r="AB108" s="6">
        <f>($E108+('AUS Mortality Calculations'!$D108*'AUS Mortality Calculations'!AB$1))*'AUS Population Projections'!W112</f>
        <v>479.86385333333334</v>
      </c>
    </row>
    <row r="109" spans="1:28" x14ac:dyDescent="0.3">
      <c r="A109" s="13" t="s">
        <v>2</v>
      </c>
      <c r="B109" s="47" t="s">
        <v>97</v>
      </c>
      <c r="C109">
        <f>'AUS Population Projections'!D320-'AUS Population Projections'!C320</f>
        <v>-3.9999999999999996E-5</v>
      </c>
      <c r="D109">
        <f t="shared" ref="D109:D172" si="3">C109/24</f>
        <v>-1.6666666666666665E-6</v>
      </c>
      <c r="E109" s="4">
        <f>'AUS Population Projections'!$C320+('AUS Mortality Calculations'!$D109*'AUS Mortality Calculations'!E$1)</f>
        <v>2.3000000000000001E-4</v>
      </c>
      <c r="F109" s="4"/>
      <c r="G109" s="4"/>
      <c r="H109" s="4"/>
      <c r="I109" s="1">
        <f>($E109+('AUS Mortality Calculations'!$D109*'AUS Mortality Calculations'!I$1))*'AUS Population Projections'!D113</f>
        <v>36.212296666666667</v>
      </c>
      <c r="J109" s="1">
        <f>($E109+('AUS Mortality Calculations'!$D109*'AUS Mortality Calculations'!J$1))*'AUS Population Projections'!E113</f>
        <v>35.267973333333337</v>
      </c>
      <c r="K109" s="1">
        <f>($E109+('AUS Mortality Calculations'!$D109*'AUS Mortality Calculations'!K$1))*'AUS Population Projections'!F113</f>
        <v>35.349975000000001</v>
      </c>
      <c r="L109" s="1">
        <f>($E109+('AUS Mortality Calculations'!$D109*'AUS Mortality Calculations'!L$1))*'AUS Population Projections'!G113</f>
        <v>35.295153333333332</v>
      </c>
      <c r="M109" s="1">
        <f>($E109+('AUS Mortality Calculations'!$D109*'AUS Mortality Calculations'!M$1))*'AUS Population Projections'!H113</f>
        <v>35.188031666666667</v>
      </c>
      <c r="N109" s="1">
        <f>($E109+('AUS Mortality Calculations'!$D109*'AUS Mortality Calculations'!N$1))*'AUS Population Projections'!I113</f>
        <v>35.037420000000004</v>
      </c>
      <c r="O109" s="1">
        <f>($E109+('AUS Mortality Calculations'!$D109*'AUS Mortality Calculations'!O$1))*'AUS Population Projections'!J113</f>
        <v>34.90757</v>
      </c>
      <c r="P109" s="1">
        <f>($E109+('AUS Mortality Calculations'!$D109*'AUS Mortality Calculations'!P$1))*'AUS Population Projections'!K113</f>
        <v>34.809016666666672</v>
      </c>
      <c r="Q109" s="1">
        <f>($E109+('AUS Mortality Calculations'!$D109*'AUS Mortality Calculations'!Q$1))*'AUS Population Projections'!L113</f>
        <v>34.702720000000006</v>
      </c>
      <c r="R109" s="1">
        <f>($E109+('AUS Mortality Calculations'!$D109*'AUS Mortality Calculations'!R$1))*'AUS Population Projections'!M113</f>
        <v>34.597760000000001</v>
      </c>
      <c r="S109" s="1">
        <f>($E109+('AUS Mortality Calculations'!$D109*'AUS Mortality Calculations'!S$1))*'AUS Population Projections'!N113</f>
        <v>34.50844</v>
      </c>
      <c r="T109" s="1">
        <f>($E109+('AUS Mortality Calculations'!$D109*'AUS Mortality Calculations'!T$1))*'AUS Population Projections'!O113</f>
        <v>34.44294</v>
      </c>
      <c r="U109" s="1">
        <f>($E109+('AUS Mortality Calculations'!$D109*'AUS Mortality Calculations'!U$1))*'AUS Population Projections'!P113</f>
        <v>34.412708333333335</v>
      </c>
      <c r="V109" s="1">
        <f>($E109+('AUS Mortality Calculations'!$D109*'AUS Mortality Calculations'!V$1))*'AUS Population Projections'!Q113</f>
        <v>34.415786666666669</v>
      </c>
      <c r="W109" s="1">
        <f>($E109+('AUS Mortality Calculations'!$D109*'AUS Mortality Calculations'!W$1))*'AUS Population Projections'!R113</f>
        <v>34.444715000000002</v>
      </c>
      <c r="X109" s="1">
        <f>($E109+('AUS Mortality Calculations'!$D109*'AUS Mortality Calculations'!X$1))*'AUS Population Projections'!S113</f>
        <v>34.488993333333333</v>
      </c>
      <c r="Y109" s="1">
        <f>($E109+('AUS Mortality Calculations'!$D109*'AUS Mortality Calculations'!Y$1))*'AUS Population Projections'!T113</f>
        <v>34.540055000000002</v>
      </c>
      <c r="Z109" s="1">
        <f>($E109+('AUS Mortality Calculations'!$D109*'AUS Mortality Calculations'!Z$1))*'AUS Population Projections'!U113</f>
        <v>34.586800000000004</v>
      </c>
      <c r="AA109" s="1">
        <f>($E109+('AUS Mortality Calculations'!$D109*'AUS Mortality Calculations'!AA$1))*'AUS Population Projections'!V113</f>
        <v>34.61571166666667</v>
      </c>
      <c r="AB109" s="6">
        <f>($E109+('AUS Mortality Calculations'!$D109*'AUS Mortality Calculations'!AB$1))*'AUS Population Projections'!W113</f>
        <v>34.616086666666668</v>
      </c>
    </row>
    <row r="110" spans="1:28" x14ac:dyDescent="0.3">
      <c r="A110" s="13" t="s">
        <v>2</v>
      </c>
      <c r="B110" s="47" t="s">
        <v>98</v>
      </c>
      <c r="C110">
        <f>'AUS Population Projections'!D321-'AUS Population Projections'!C321</f>
        <v>-3.0000000000000024E-5</v>
      </c>
      <c r="D110">
        <f t="shared" si="3"/>
        <v>-1.2500000000000009E-6</v>
      </c>
      <c r="E110" s="4">
        <f>'AUS Population Projections'!$C321+('AUS Mortality Calculations'!$D110*'AUS Mortality Calculations'!E$1)</f>
        <v>1.7000000000000001E-4</v>
      </c>
      <c r="F110" s="4"/>
      <c r="G110" s="4"/>
      <c r="H110" s="4"/>
      <c r="I110" s="1">
        <f>($E110+('AUS Mortality Calculations'!$D110*'AUS Mortality Calculations'!I$1))*'AUS Population Projections'!D114</f>
        <v>26.296143750000002</v>
      </c>
      <c r="J110" s="1">
        <f>($E110+('AUS Mortality Calculations'!$D110*'AUS Mortality Calculations'!J$1))*'AUS Population Projections'!E114</f>
        <v>26.852595000000001</v>
      </c>
      <c r="K110" s="1">
        <f>($E110+('AUS Mortality Calculations'!$D110*'AUS Mortality Calculations'!K$1))*'AUS Population Projections'!F114</f>
        <v>26.14331125</v>
      </c>
      <c r="L110" s="1">
        <f>($E110+('AUS Mortality Calculations'!$D110*'AUS Mortality Calculations'!L$1))*'AUS Population Projections'!G114</f>
        <v>26.187149999999999</v>
      </c>
      <c r="M110" s="1">
        <f>($E110+('AUS Mortality Calculations'!$D110*'AUS Mortality Calculations'!M$1))*'AUS Population Projections'!H114</f>
        <v>26.13040625</v>
      </c>
      <c r="N110" s="1">
        <f>($E110+('AUS Mortality Calculations'!$D110*'AUS Mortality Calculations'!N$1))*'AUS Population Projections'!I114</f>
        <v>26.035912499999998</v>
      </c>
      <c r="O110" s="1">
        <f>($E110+('AUS Mortality Calculations'!$D110*'AUS Mortality Calculations'!O$1))*'AUS Population Projections'!J114</f>
        <v>25.909327500000003</v>
      </c>
      <c r="P110" s="1">
        <f>($E110+('AUS Mortality Calculations'!$D110*'AUS Mortality Calculations'!P$1))*'AUS Population Projections'!K114</f>
        <v>25.797280000000001</v>
      </c>
      <c r="Q110" s="1">
        <f>($E110+('AUS Mortality Calculations'!$D110*'AUS Mortality Calculations'!Q$1))*'AUS Population Projections'!L114</f>
        <v>25.708927500000001</v>
      </c>
      <c r="R110" s="1">
        <f>($E110+('AUS Mortality Calculations'!$D110*'AUS Mortality Calculations'!R$1))*'AUS Population Projections'!M114</f>
        <v>25.614382500000001</v>
      </c>
      <c r="S110" s="1">
        <f>($E110+('AUS Mortality Calculations'!$D110*'AUS Mortality Calculations'!S$1))*'AUS Population Projections'!N114</f>
        <v>25.53125</v>
      </c>
      <c r="T110" s="1">
        <f>($E110+('AUS Mortality Calculations'!$D110*'AUS Mortality Calculations'!T$1))*'AUS Population Projections'!O114</f>
        <v>25.459524999999999</v>
      </c>
      <c r="U110" s="1">
        <f>($E110+('AUS Mortality Calculations'!$D110*'AUS Mortality Calculations'!U$1))*'AUS Population Projections'!P114</f>
        <v>25.4053425</v>
      </c>
      <c r="V110" s="1">
        <f>($E110+('AUS Mortality Calculations'!$D110*'AUS Mortality Calculations'!V$1))*'AUS Population Projections'!Q114</f>
        <v>25.376762499999998</v>
      </c>
      <c r="W110" s="1">
        <f>($E110+('AUS Mortality Calculations'!$D110*'AUS Mortality Calculations'!W$1))*'AUS Population Projections'!R114</f>
        <v>25.372489999999999</v>
      </c>
      <c r="X110" s="1">
        <f>($E110+('AUS Mortality Calculations'!$D110*'AUS Mortality Calculations'!X$1))*'AUS Population Projections'!S114</f>
        <v>25.387049999999999</v>
      </c>
      <c r="Y110" s="1">
        <f>($E110+('AUS Mortality Calculations'!$D110*'AUS Mortality Calculations'!Y$1))*'AUS Population Projections'!T114</f>
        <v>25.412598750000001</v>
      </c>
      <c r="Z110" s="1">
        <f>($E110+('AUS Mortality Calculations'!$D110*'AUS Mortality Calculations'!Z$1))*'AUS Population Projections'!U114</f>
        <v>25.443160000000002</v>
      </c>
      <c r="AA110" s="1">
        <f>($E110+('AUS Mortality Calculations'!$D110*'AUS Mortality Calculations'!AA$1))*'AUS Population Projections'!V114</f>
        <v>25.47046125</v>
      </c>
      <c r="AB110" s="6">
        <f>($E110+('AUS Mortality Calculations'!$D110*'AUS Mortality Calculations'!AB$1))*'AUS Population Projections'!W114</f>
        <v>25.48462</v>
      </c>
    </row>
    <row r="111" spans="1:28" x14ac:dyDescent="0.3">
      <c r="A111" s="13" t="s">
        <v>2</v>
      </c>
      <c r="B111" s="47" t="s">
        <v>99</v>
      </c>
      <c r="C111">
        <f>'AUS Population Projections'!D322-'AUS Population Projections'!C322</f>
        <v>-3.9999999999999983E-5</v>
      </c>
      <c r="D111">
        <f t="shared" si="3"/>
        <v>-1.666666666666666E-6</v>
      </c>
      <c r="E111" s="4">
        <f>'AUS Population Projections'!$C322+('AUS Mortality Calculations'!$D111*'AUS Mortality Calculations'!E$1)</f>
        <v>1.4999999999999999E-4</v>
      </c>
      <c r="F111" s="4"/>
      <c r="G111" s="4"/>
      <c r="H111" s="4"/>
      <c r="I111" s="1">
        <f>($E111+('AUS Mortality Calculations'!$D111*'AUS Mortality Calculations'!I$1))*'AUS Population Projections'!D115</f>
        <v>22.978761666666664</v>
      </c>
      <c r="J111" s="1">
        <f>($E111+('AUS Mortality Calculations'!$D111*'AUS Mortality Calculations'!J$1))*'AUS Population Projections'!E115</f>
        <v>23.162040000000001</v>
      </c>
      <c r="K111" s="1">
        <f>($E111+('AUS Mortality Calculations'!$D111*'AUS Mortality Calculations'!K$1))*'AUS Population Projections'!F115</f>
        <v>23.538575000000002</v>
      </c>
      <c r="L111" s="1">
        <f>($E111+('AUS Mortality Calculations'!$D111*'AUS Mortality Calculations'!L$1))*'AUS Population Projections'!G115</f>
        <v>22.819096666666663</v>
      </c>
      <c r="M111" s="1">
        <f>($E111+('AUS Mortality Calculations'!$D111*'AUS Mortality Calculations'!M$1))*'AUS Population Projections'!H115</f>
        <v>22.749541666666666</v>
      </c>
      <c r="N111" s="1">
        <f>($E111+('AUS Mortality Calculations'!$D111*'AUS Mortality Calculations'!N$1))*'AUS Population Projections'!I115</f>
        <v>22.592779999999998</v>
      </c>
      <c r="O111" s="1">
        <f>($E111+('AUS Mortality Calculations'!$D111*'AUS Mortality Calculations'!O$1))*'AUS Population Projections'!J115</f>
        <v>22.402806666666667</v>
      </c>
      <c r="P111" s="1">
        <f>($E111+('AUS Mortality Calculations'!$D111*'AUS Mortality Calculations'!P$1))*'AUS Population Projections'!K115</f>
        <v>22.184280000000001</v>
      </c>
      <c r="Q111" s="1">
        <f>($E111+('AUS Mortality Calculations'!$D111*'AUS Mortality Calculations'!Q$1))*'AUS Population Projections'!L115</f>
        <v>21.978674999999999</v>
      </c>
      <c r="R111" s="1">
        <f>($E111+('AUS Mortality Calculations'!$D111*'AUS Mortality Calculations'!R$1))*'AUS Population Projections'!M115</f>
        <v>21.791600000000003</v>
      </c>
      <c r="S111" s="1">
        <f>($E111+('AUS Mortality Calculations'!$D111*'AUS Mortality Calculations'!S$1))*'AUS Population Projections'!N115</f>
        <v>21.609396666666665</v>
      </c>
      <c r="T111" s="1">
        <f>($E111+('AUS Mortality Calculations'!$D111*'AUS Mortality Calculations'!T$1))*'AUS Population Projections'!O115</f>
        <v>21.435829999999999</v>
      </c>
      <c r="U111" s="1">
        <f>($E111+('AUS Mortality Calculations'!$D111*'AUS Mortality Calculations'!U$1))*'AUS Population Projections'!P115</f>
        <v>21.270993333333333</v>
      </c>
      <c r="V111" s="1">
        <f>($E111+('AUS Mortality Calculations'!$D111*'AUS Mortality Calculations'!V$1))*'AUS Population Projections'!Q115</f>
        <v>21.119133333333334</v>
      </c>
      <c r="W111" s="1">
        <f>($E111+('AUS Mortality Calculations'!$D111*'AUS Mortality Calculations'!W$1))*'AUS Population Projections'!R115</f>
        <v>20.987124999999999</v>
      </c>
      <c r="X111" s="1">
        <f>($E111+('AUS Mortality Calculations'!$D111*'AUS Mortality Calculations'!X$1))*'AUS Population Projections'!S115</f>
        <v>20.873426666666667</v>
      </c>
      <c r="Y111" s="1">
        <f>($E111+('AUS Mortality Calculations'!$D111*'AUS Mortality Calculations'!Y$1))*'AUS Population Projections'!T115</f>
        <v>20.773244999999999</v>
      </c>
      <c r="Z111" s="1">
        <f>($E111+('AUS Mortality Calculations'!$D111*'AUS Mortality Calculations'!Z$1))*'AUS Population Projections'!U115</f>
        <v>20.679960000000001</v>
      </c>
      <c r="AA111" s="1">
        <f>($E111+('AUS Mortality Calculations'!$D111*'AUS Mortality Calculations'!AA$1))*'AUS Population Projections'!V115</f>
        <v>20.588698333333333</v>
      </c>
      <c r="AB111" s="6">
        <f>($E111+('AUS Mortality Calculations'!$D111*'AUS Mortality Calculations'!AB$1))*'AUS Population Projections'!W115</f>
        <v>20.4925</v>
      </c>
    </row>
    <row r="112" spans="1:28" x14ac:dyDescent="0.3">
      <c r="A112" s="13" t="s">
        <v>2</v>
      </c>
      <c r="B112" s="47" t="s">
        <v>100</v>
      </c>
      <c r="C112">
        <f>'AUS Population Projections'!D323-'AUS Population Projections'!C323</f>
        <v>-2.9999999999999984E-5</v>
      </c>
      <c r="D112">
        <f t="shared" si="3"/>
        <v>-1.2499999999999993E-6</v>
      </c>
      <c r="E112" s="4">
        <f>'AUS Population Projections'!$C323+('AUS Mortality Calculations'!$D112*'AUS Mortality Calculations'!E$1)</f>
        <v>1.2999999999999999E-4</v>
      </c>
      <c r="F112" s="4"/>
      <c r="G112" s="4"/>
      <c r="H112" s="4"/>
      <c r="I112" s="1">
        <f>($E112+('AUS Mortality Calculations'!$D112*'AUS Mortality Calculations'!I$1))*'AUS Population Projections'!D116</f>
        <v>20.520303749999997</v>
      </c>
      <c r="J112" s="1">
        <f>($E112+('AUS Mortality Calculations'!$D112*'AUS Mortality Calculations'!J$1))*'AUS Population Projections'!E116</f>
        <v>20.059192499999998</v>
      </c>
      <c r="K112" s="1">
        <f>($E112+('AUS Mortality Calculations'!$D112*'AUS Mortality Calculations'!K$1))*'AUS Population Projections'!F116</f>
        <v>20.231688749999996</v>
      </c>
      <c r="L112" s="1">
        <f>($E112+('AUS Mortality Calculations'!$D112*'AUS Mortality Calculations'!L$1))*'AUS Population Projections'!G116</f>
        <v>20.57225</v>
      </c>
      <c r="M112" s="1">
        <f>($E112+('AUS Mortality Calculations'!$D112*'AUS Mortality Calculations'!M$1))*'AUS Population Projections'!H116</f>
        <v>19.968423749999999</v>
      </c>
      <c r="N112" s="1">
        <f>($E112+('AUS Mortality Calculations'!$D112*'AUS Mortality Calculations'!N$1))*'AUS Population Projections'!I116</f>
        <v>19.925727500000001</v>
      </c>
      <c r="O112" s="1">
        <f>($E112+('AUS Mortality Calculations'!$D112*'AUS Mortality Calculations'!O$1))*'AUS Population Projections'!J116</f>
        <v>19.808127499999998</v>
      </c>
      <c r="P112" s="1">
        <f>($E112+('AUS Mortality Calculations'!$D112*'AUS Mortality Calculations'!P$1))*'AUS Population Projections'!K116</f>
        <v>19.661519999999999</v>
      </c>
      <c r="Q112" s="1">
        <f>($E112+('AUS Mortality Calculations'!$D112*'AUS Mortality Calculations'!Q$1))*'AUS Population Projections'!L116</f>
        <v>19.49126875</v>
      </c>
      <c r="R112" s="1">
        <f>($E112+('AUS Mortality Calculations'!$D112*'AUS Mortality Calculations'!R$1))*'AUS Population Projections'!M116</f>
        <v>19.331687500000001</v>
      </c>
      <c r="S112" s="1">
        <f>($E112+('AUS Mortality Calculations'!$D112*'AUS Mortality Calculations'!S$1))*'AUS Population Projections'!N116</f>
        <v>19.199501249999997</v>
      </c>
      <c r="T112" s="1">
        <f>($E112+('AUS Mortality Calculations'!$D112*'AUS Mortality Calculations'!T$1))*'AUS Population Projections'!O116</f>
        <v>19.071830000000002</v>
      </c>
      <c r="U112" s="1">
        <f>($E112+('AUS Mortality Calculations'!$D112*'AUS Mortality Calculations'!U$1))*'AUS Population Projections'!P116</f>
        <v>18.952001249999999</v>
      </c>
      <c r="V112" s="1">
        <f>($E112+('AUS Mortality Calculations'!$D112*'AUS Mortality Calculations'!V$1))*'AUS Population Projections'!Q116</f>
        <v>18.840149999999998</v>
      </c>
      <c r="W112" s="1">
        <f>($E112+('AUS Mortality Calculations'!$D112*'AUS Mortality Calculations'!W$1))*'AUS Population Projections'!R116</f>
        <v>18.740062500000001</v>
      </c>
      <c r="X112" s="1">
        <f>($E112+('AUS Mortality Calculations'!$D112*'AUS Mortality Calculations'!X$1))*'AUS Population Projections'!S116</f>
        <v>18.657869999999999</v>
      </c>
      <c r="Y112" s="1">
        <f>($E112+('AUS Mortality Calculations'!$D112*'AUS Mortality Calculations'!Y$1))*'AUS Population Projections'!T116</f>
        <v>18.59222625</v>
      </c>
      <c r="Z112" s="1">
        <f>($E112+('AUS Mortality Calculations'!$D112*'AUS Mortality Calculations'!Z$1))*'AUS Population Projections'!U116</f>
        <v>18.539234999999998</v>
      </c>
      <c r="AA112" s="1">
        <f>($E112+('AUS Mortality Calculations'!$D112*'AUS Mortality Calculations'!AA$1))*'AUS Population Projections'!V116</f>
        <v>18.493025000000003</v>
      </c>
      <c r="AB112" s="6">
        <f>($E112+('AUS Mortality Calculations'!$D112*'AUS Mortality Calculations'!AB$1))*'AUS Population Projections'!W116</f>
        <v>18.449339999999999</v>
      </c>
    </row>
    <row r="113" spans="1:28" x14ac:dyDescent="0.3">
      <c r="A113" s="13" t="s">
        <v>2</v>
      </c>
      <c r="B113" s="47" t="s">
        <v>101</v>
      </c>
      <c r="C113">
        <f>'AUS Population Projections'!D324-'AUS Population Projections'!C324</f>
        <v>-1.9999999999999998E-5</v>
      </c>
      <c r="D113">
        <f t="shared" si="3"/>
        <v>-8.3333333333333323E-7</v>
      </c>
      <c r="E113" s="4">
        <f>'AUS Population Projections'!$C324+('AUS Mortality Calculations'!$D113*'AUS Mortality Calculations'!E$1)</f>
        <v>1.2E-4</v>
      </c>
      <c r="F113" s="4"/>
      <c r="G113" s="4"/>
      <c r="H113" s="4"/>
      <c r="I113" s="1">
        <f>($E113+('AUS Mortality Calculations'!$D113*'AUS Mortality Calculations'!I$1))*'AUS Population Projections'!D117</f>
        <v>19.137213333333335</v>
      </c>
      <c r="J113" s="1">
        <f>($E113+('AUS Mortality Calculations'!$D113*'AUS Mortality Calculations'!J$1))*'AUS Population Projections'!E117</f>
        <v>19.162545000000001</v>
      </c>
      <c r="K113" s="1">
        <f>($E113+('AUS Mortality Calculations'!$D113*'AUS Mortality Calculations'!K$1))*'AUS Population Projections'!F117</f>
        <v>18.775795000000002</v>
      </c>
      <c r="L113" s="1">
        <f>($E113+('AUS Mortality Calculations'!$D113*'AUS Mortality Calculations'!L$1))*'AUS Population Projections'!G117</f>
        <v>18.97315</v>
      </c>
      <c r="M113" s="1">
        <f>($E113+('AUS Mortality Calculations'!$D113*'AUS Mortality Calculations'!M$1))*'AUS Population Projections'!H117</f>
        <v>19.328413333333334</v>
      </c>
      <c r="N113" s="1">
        <f>($E113+('AUS Mortality Calculations'!$D113*'AUS Mortality Calculations'!N$1))*'AUS Population Projections'!I117</f>
        <v>18.809055000000001</v>
      </c>
      <c r="O113" s="1">
        <f>($E113+('AUS Mortality Calculations'!$D113*'AUS Mortality Calculations'!O$1))*'AUS Population Projections'!J117</f>
        <v>18.810784999999999</v>
      </c>
      <c r="P113" s="1">
        <f>($E113+('AUS Mortality Calculations'!$D113*'AUS Mortality Calculations'!P$1))*'AUS Population Projections'!K117</f>
        <v>18.742613333333335</v>
      </c>
      <c r="Q113" s="1">
        <f>($E113+('AUS Mortality Calculations'!$D113*'AUS Mortality Calculations'!Q$1))*'AUS Population Projections'!L117</f>
        <v>18.648675000000001</v>
      </c>
      <c r="R113" s="1">
        <f>($E113+('AUS Mortality Calculations'!$D113*'AUS Mortality Calculations'!R$1))*'AUS Population Projections'!M117</f>
        <v>18.5322</v>
      </c>
      <c r="S113" s="1">
        <f>($E113+('AUS Mortality Calculations'!$D113*'AUS Mortality Calculations'!S$1))*'AUS Population Projections'!N117</f>
        <v>18.436903333333333</v>
      </c>
      <c r="T113" s="1">
        <f>($E113+('AUS Mortality Calculations'!$D113*'AUS Mortality Calculations'!T$1))*'AUS Population Projections'!O117</f>
        <v>18.367799999999999</v>
      </c>
      <c r="U113" s="1">
        <f>($E113+('AUS Mortality Calculations'!$D113*'AUS Mortality Calculations'!U$1))*'AUS Population Projections'!P117</f>
        <v>18.303429166666668</v>
      </c>
      <c r="V113" s="1">
        <f>($E113+('AUS Mortality Calculations'!$D113*'AUS Mortality Calculations'!V$1))*'AUS Population Projections'!Q117</f>
        <v>18.246908333333334</v>
      </c>
      <c r="W113" s="1">
        <f>($E113+('AUS Mortality Calculations'!$D113*'AUS Mortality Calculations'!W$1))*'AUS Population Projections'!R117</f>
        <v>18.198675000000001</v>
      </c>
      <c r="X113" s="1">
        <f>($E113+('AUS Mortality Calculations'!$D113*'AUS Mortality Calculations'!X$1))*'AUS Population Projections'!S117</f>
        <v>18.162346666666668</v>
      </c>
      <c r="Y113" s="1">
        <f>($E113+('AUS Mortality Calculations'!$D113*'AUS Mortality Calculations'!Y$1))*'AUS Population Projections'!T117</f>
        <v>18.143960833333335</v>
      </c>
      <c r="Z113" s="1">
        <f>($E113+('AUS Mortality Calculations'!$D113*'AUS Mortality Calculations'!Z$1))*'AUS Population Projections'!U117</f>
        <v>18.142424999999999</v>
      </c>
      <c r="AA113" s="1">
        <f>($E113+('AUS Mortality Calculations'!$D113*'AUS Mortality Calculations'!AA$1))*'AUS Population Projections'!V117</f>
        <v>18.154166666666669</v>
      </c>
      <c r="AB113" s="6">
        <f>($E113+('AUS Mortality Calculations'!$D113*'AUS Mortality Calculations'!AB$1))*'AUS Population Projections'!W117</f>
        <v>18.173646666666667</v>
      </c>
    </row>
    <row r="114" spans="1:28" x14ac:dyDescent="0.3">
      <c r="A114" s="13" t="s">
        <v>2</v>
      </c>
      <c r="B114" s="47" t="s">
        <v>102</v>
      </c>
      <c r="C114">
        <f>'AUS Population Projections'!D325-'AUS Population Projections'!C325</f>
        <v>-1.9999999999999998E-5</v>
      </c>
      <c r="D114">
        <f t="shared" si="3"/>
        <v>-8.3333333333333323E-7</v>
      </c>
      <c r="E114" s="4">
        <f>'AUS Population Projections'!$C325+('AUS Mortality Calculations'!$D114*'AUS Mortality Calculations'!E$1)</f>
        <v>1.1E-4</v>
      </c>
      <c r="F114" s="4"/>
      <c r="G114" s="4"/>
      <c r="H114" s="4"/>
      <c r="I114" s="1">
        <f>($E114+('AUS Mortality Calculations'!$D114*'AUS Mortality Calculations'!I$1))*'AUS Population Projections'!D118</f>
        <v>17.92211</v>
      </c>
      <c r="J114" s="1">
        <f>($E114+('AUS Mortality Calculations'!$D114*'AUS Mortality Calculations'!J$1))*'AUS Population Projections'!E118</f>
        <v>17.647608333333334</v>
      </c>
      <c r="K114" s="1">
        <f>($E114+('AUS Mortality Calculations'!$D114*'AUS Mortality Calculations'!K$1))*'AUS Population Projections'!F118</f>
        <v>17.647737500000002</v>
      </c>
      <c r="L114" s="1">
        <f>($E114+('AUS Mortality Calculations'!$D114*'AUS Mortality Calculations'!L$1))*'AUS Population Projections'!G118</f>
        <v>17.273599999999998</v>
      </c>
      <c r="M114" s="1">
        <f>($E114+('AUS Mortality Calculations'!$D114*'AUS Mortality Calculations'!M$1))*'AUS Population Projections'!H118</f>
        <v>17.429903333333332</v>
      </c>
      <c r="N114" s="1">
        <f>($E114+('AUS Mortality Calculations'!$D114*'AUS Mortality Calculations'!N$1))*'AUS Population Projections'!I118</f>
        <v>17.728935</v>
      </c>
      <c r="O114" s="1">
        <f>($E114+('AUS Mortality Calculations'!$D114*'AUS Mortality Calculations'!O$1))*'AUS Population Projections'!J118</f>
        <v>17.235520833333336</v>
      </c>
      <c r="P114" s="1">
        <f>($E114+('AUS Mortality Calculations'!$D114*'AUS Mortality Calculations'!P$1))*'AUS Population Projections'!K118</f>
        <v>17.213473333333337</v>
      </c>
      <c r="Q114" s="1">
        <f>($E114+('AUS Mortality Calculations'!$D114*'AUS Mortality Calculations'!Q$1))*'AUS Population Projections'!L118</f>
        <v>17.128877499999998</v>
      </c>
      <c r="R114" s="1">
        <f>($E114+('AUS Mortality Calculations'!$D114*'AUS Mortality Calculations'!R$1))*'AUS Population Projections'!M118</f>
        <v>17.020219999999998</v>
      </c>
      <c r="S114" s="1">
        <f>($E114+('AUS Mortality Calculations'!$D114*'AUS Mortality Calculations'!S$1))*'AUS Population Projections'!N118</f>
        <v>16.900271666666669</v>
      </c>
      <c r="T114" s="1">
        <f>($E114+('AUS Mortality Calculations'!$D114*'AUS Mortality Calculations'!T$1))*'AUS Population Projections'!O118</f>
        <v>16.799400000000002</v>
      </c>
      <c r="U114" s="1">
        <f>($E114+('AUS Mortality Calculations'!$D114*'AUS Mortality Calculations'!U$1))*'AUS Population Projections'!P118</f>
        <v>16.722078333333336</v>
      </c>
      <c r="V114" s="1">
        <f>($E114+('AUS Mortality Calculations'!$D114*'AUS Mortality Calculations'!V$1))*'AUS Population Projections'!Q118</f>
        <v>16.648915000000002</v>
      </c>
      <c r="W114" s="1">
        <f>($E114+('AUS Mortality Calculations'!$D114*'AUS Mortality Calculations'!W$1))*'AUS Population Projections'!R118</f>
        <v>16.582702500000003</v>
      </c>
      <c r="X114" s="1">
        <f>($E114+('AUS Mortality Calculations'!$D114*'AUS Mortality Calculations'!X$1))*'AUS Population Projections'!S118</f>
        <v>16.523813333333333</v>
      </c>
      <c r="Y114" s="1">
        <f>($E114+('AUS Mortality Calculations'!$D114*'AUS Mortality Calculations'!Y$1))*'AUS Population Projections'!T118</f>
        <v>16.475570833333332</v>
      </c>
      <c r="Z114" s="1">
        <f>($E114+('AUS Mortality Calculations'!$D114*'AUS Mortality Calculations'!Z$1))*'AUS Population Projections'!U118</f>
        <v>16.443170000000002</v>
      </c>
      <c r="AA114" s="1">
        <f>($E114+('AUS Mortality Calculations'!$D114*'AUS Mortality Calculations'!AA$1))*'AUS Population Projections'!V118</f>
        <v>16.42568</v>
      </c>
      <c r="AB114" s="6">
        <f>($E114+('AUS Mortality Calculations'!$D114*'AUS Mortality Calculations'!AB$1))*'AUS Population Projections'!W118</f>
        <v>16.419853333333336</v>
      </c>
    </row>
    <row r="115" spans="1:28" x14ac:dyDescent="0.3">
      <c r="A115" s="13" t="s">
        <v>2</v>
      </c>
      <c r="B115" s="47" t="s">
        <v>103</v>
      </c>
      <c r="C115">
        <f>'AUS Population Projections'!D326-'AUS Population Projections'!C326</f>
        <v>-1.9999999999999998E-5</v>
      </c>
      <c r="D115">
        <f t="shared" si="3"/>
        <v>-8.3333333333333323E-7</v>
      </c>
      <c r="E115" s="4">
        <f>'AUS Population Projections'!$C326+('AUS Mortality Calculations'!$D115*'AUS Mortality Calculations'!E$1)</f>
        <v>1E-4</v>
      </c>
      <c r="F115" s="4"/>
      <c r="G115" s="4"/>
      <c r="H115" s="4"/>
      <c r="I115" s="1">
        <f>($E115+('AUS Mortality Calculations'!$D115*'AUS Mortality Calculations'!I$1))*'AUS Population Projections'!D119</f>
        <v>16.737350000000003</v>
      </c>
      <c r="J115" s="1">
        <f>($E115+('AUS Mortality Calculations'!$D115*'AUS Mortality Calculations'!J$1))*'AUS Population Projections'!E119</f>
        <v>16.343786666666666</v>
      </c>
      <c r="K115" s="1">
        <f>($E115+('AUS Mortality Calculations'!$D115*'AUS Mortality Calculations'!K$1))*'AUS Population Projections'!F119</f>
        <v>16.074435000000001</v>
      </c>
      <c r="L115" s="1">
        <f>($E115+('AUS Mortality Calculations'!$D115*'AUS Mortality Calculations'!L$1))*'AUS Population Projections'!G119</f>
        <v>16.05237</v>
      </c>
      <c r="M115" s="1">
        <f>($E115+('AUS Mortality Calculations'!$D115*'AUS Mortality Calculations'!M$1))*'AUS Population Projections'!H119</f>
        <v>15.694050000000001</v>
      </c>
      <c r="N115" s="1">
        <f>($E115+('AUS Mortality Calculations'!$D115*'AUS Mortality Calculations'!N$1))*'AUS Population Projections'!I119</f>
        <v>15.812275000000001</v>
      </c>
      <c r="O115" s="1">
        <f>($E115+('AUS Mortality Calculations'!$D115*'AUS Mortality Calculations'!O$1))*'AUS Population Projections'!J119</f>
        <v>16.058053333333334</v>
      </c>
      <c r="P115" s="1">
        <f>($E115+('AUS Mortality Calculations'!$D115*'AUS Mortality Calculations'!P$1))*'AUS Population Projections'!K119</f>
        <v>15.592640000000001</v>
      </c>
      <c r="Q115" s="1">
        <f>($E115+('AUS Mortality Calculations'!$D115*'AUS Mortality Calculations'!Q$1))*'AUS Population Projections'!L119</f>
        <v>15.5504525</v>
      </c>
      <c r="R115" s="1">
        <f>($E115+('AUS Mortality Calculations'!$D115*'AUS Mortality Calculations'!R$1))*'AUS Population Projections'!M119</f>
        <v>15.451700000000001</v>
      </c>
      <c r="S115" s="1">
        <f>($E115+('AUS Mortality Calculations'!$D115*'AUS Mortality Calculations'!S$1))*'AUS Population Projections'!N119</f>
        <v>15.338570833333334</v>
      </c>
      <c r="T115" s="1">
        <f>($E115+('AUS Mortality Calculations'!$D115*'AUS Mortality Calculations'!T$1))*'AUS Population Projections'!O119</f>
        <v>15.215310000000001</v>
      </c>
      <c r="U115" s="1">
        <f>($E115+('AUS Mortality Calculations'!$D115*'AUS Mortality Calculations'!U$1))*'AUS Population Projections'!P119</f>
        <v>15.109024166666668</v>
      </c>
      <c r="V115" s="1">
        <f>($E115+('AUS Mortality Calculations'!$D115*'AUS Mortality Calculations'!V$1))*'AUS Population Projections'!Q119</f>
        <v>15.023645000000002</v>
      </c>
      <c r="W115" s="1">
        <f>($E115+('AUS Mortality Calculations'!$D115*'AUS Mortality Calculations'!W$1))*'AUS Population Projections'!R119</f>
        <v>14.941850000000002</v>
      </c>
      <c r="X115" s="1">
        <f>($E115+('AUS Mortality Calculations'!$D115*'AUS Mortality Calculations'!X$1))*'AUS Population Projections'!S119</f>
        <v>14.866106666666667</v>
      </c>
      <c r="Y115" s="1">
        <f>($E115+('AUS Mortality Calculations'!$D115*'AUS Mortality Calculations'!Y$1))*'AUS Population Projections'!T119</f>
        <v>14.796722500000001</v>
      </c>
      <c r="Z115" s="1">
        <f>($E115+('AUS Mortality Calculations'!$D115*'AUS Mortality Calculations'!Z$1))*'AUS Population Projections'!U119</f>
        <v>14.73662</v>
      </c>
      <c r="AA115" s="1">
        <f>($E115+('AUS Mortality Calculations'!$D115*'AUS Mortality Calculations'!AA$1))*'AUS Population Projections'!V119</f>
        <v>14.690365833333335</v>
      </c>
      <c r="AB115" s="6">
        <f>($E115+('AUS Mortality Calculations'!$D115*'AUS Mortality Calculations'!AB$1))*'AUS Population Projections'!W119</f>
        <v>14.657083333333334</v>
      </c>
    </row>
    <row r="116" spans="1:28" x14ac:dyDescent="0.3">
      <c r="A116" s="13" t="s">
        <v>2</v>
      </c>
      <c r="B116" s="47" t="s">
        <v>104</v>
      </c>
      <c r="C116">
        <f>'AUS Population Projections'!D327-'AUS Population Projections'!C327</f>
        <v>-1.9999999999999998E-5</v>
      </c>
      <c r="D116">
        <f t="shared" si="3"/>
        <v>-8.3333333333333323E-7</v>
      </c>
      <c r="E116" s="4">
        <f>'AUS Population Projections'!$C327+('AUS Mortality Calculations'!$D116*'AUS Mortality Calculations'!E$1)</f>
        <v>1E-4</v>
      </c>
      <c r="F116" s="4"/>
      <c r="G116" s="4"/>
      <c r="H116" s="4"/>
      <c r="I116" s="1">
        <f>($E116+('AUS Mortality Calculations'!$D116*'AUS Mortality Calculations'!I$1))*'AUS Population Projections'!D120</f>
        <v>16.662479166666667</v>
      </c>
      <c r="J116" s="1">
        <f>($E116+('AUS Mortality Calculations'!$D116*'AUS Mortality Calculations'!J$1))*'AUS Population Projections'!E120</f>
        <v>16.787860000000002</v>
      </c>
      <c r="K116" s="1">
        <f>($E116+('AUS Mortality Calculations'!$D116*'AUS Mortality Calculations'!K$1))*'AUS Population Projections'!F120</f>
        <v>16.388287500000001</v>
      </c>
      <c r="L116" s="1">
        <f>($E116+('AUS Mortality Calculations'!$D116*'AUS Mortality Calculations'!L$1))*'AUS Population Projections'!G120</f>
        <v>16.111916666666666</v>
      </c>
      <c r="M116" s="1">
        <f>($E116+('AUS Mortality Calculations'!$D116*'AUS Mortality Calculations'!M$1))*'AUS Population Projections'!H120</f>
        <v>16.080833333333334</v>
      </c>
      <c r="N116" s="1">
        <f>($E116+('AUS Mortality Calculations'!$D116*'AUS Mortality Calculations'!N$1))*'AUS Population Projections'!I120</f>
        <v>15.716420000000001</v>
      </c>
      <c r="O116" s="1">
        <f>($E116+('AUS Mortality Calculations'!$D116*'AUS Mortality Calculations'!O$1))*'AUS Population Projections'!J120</f>
        <v>15.824614166666668</v>
      </c>
      <c r="P116" s="1">
        <f>($E116+('AUS Mortality Calculations'!$D116*'AUS Mortality Calculations'!P$1))*'AUS Population Projections'!K120</f>
        <v>16.058653333333336</v>
      </c>
      <c r="Q116" s="1">
        <f>($E116+('AUS Mortality Calculations'!$D116*'AUS Mortality Calculations'!Q$1))*'AUS Population Projections'!L120</f>
        <v>15.5885625</v>
      </c>
      <c r="R116" s="1">
        <f>($E116+('AUS Mortality Calculations'!$D116*'AUS Mortality Calculations'!R$1))*'AUS Population Projections'!M120</f>
        <v>15.5375</v>
      </c>
      <c r="S116" s="1">
        <f>($E116+('AUS Mortality Calculations'!$D116*'AUS Mortality Calculations'!S$1))*'AUS Population Projections'!N120</f>
        <v>15.437215833333333</v>
      </c>
      <c r="T116" s="1">
        <f>($E116+('AUS Mortality Calculations'!$D116*'AUS Mortality Calculations'!T$1))*'AUS Population Projections'!O120</f>
        <v>15.32268</v>
      </c>
      <c r="U116" s="1">
        <f>($E116+('AUS Mortality Calculations'!$D116*'AUS Mortality Calculations'!U$1))*'AUS Population Projections'!P120</f>
        <v>15.198101666666668</v>
      </c>
      <c r="V116" s="1">
        <f>($E116+('AUS Mortality Calculations'!$D116*'AUS Mortality Calculations'!V$1))*'AUS Population Projections'!Q120</f>
        <v>15.090336666666669</v>
      </c>
      <c r="W116" s="1">
        <f>($E116+('AUS Mortality Calculations'!$D116*'AUS Mortality Calculations'!W$1))*'AUS Population Projections'!R120</f>
        <v>15.003187500000003</v>
      </c>
      <c r="X116" s="1">
        <f>($E116+('AUS Mortality Calculations'!$D116*'AUS Mortality Calculations'!X$1))*'AUS Population Projections'!S120</f>
        <v>14.919666666666666</v>
      </c>
      <c r="Y116" s="1">
        <f>($E116+('AUS Mortality Calculations'!$D116*'AUS Mortality Calculations'!Y$1))*'AUS Population Projections'!T120</f>
        <v>14.842128333333333</v>
      </c>
      <c r="Z116" s="1">
        <f>($E116+('AUS Mortality Calculations'!$D116*'AUS Mortality Calculations'!Z$1))*'AUS Population Projections'!U120</f>
        <v>14.770875</v>
      </c>
      <c r="AA116" s="1">
        <f>($E116+('AUS Mortality Calculations'!$D116*'AUS Mortality Calculations'!AA$1))*'AUS Population Projections'!V120</f>
        <v>14.708798333333334</v>
      </c>
      <c r="AB116" s="6">
        <f>($E116+('AUS Mortality Calculations'!$D116*'AUS Mortality Calculations'!AB$1))*'AUS Population Projections'!W120</f>
        <v>14.660416666666668</v>
      </c>
    </row>
    <row r="117" spans="1:28" x14ac:dyDescent="0.3">
      <c r="A117" s="13" t="s">
        <v>2</v>
      </c>
      <c r="B117" s="47" t="s">
        <v>105</v>
      </c>
      <c r="C117">
        <f>'AUS Population Projections'!D328-'AUS Population Projections'!C328</f>
        <v>-1.9999999999999998E-5</v>
      </c>
      <c r="D117">
        <f t="shared" si="3"/>
        <v>-8.3333333333333323E-7</v>
      </c>
      <c r="E117" s="4">
        <f>'AUS Population Projections'!$C328+('AUS Mortality Calculations'!$D117*'AUS Mortality Calculations'!E$1)</f>
        <v>1E-4</v>
      </c>
      <c r="F117" s="4"/>
      <c r="G117" s="4"/>
      <c r="H117" s="4"/>
      <c r="I117" s="1">
        <f>($E117+('AUS Mortality Calculations'!$D117*'AUS Mortality Calculations'!I$1))*'AUS Population Projections'!D121</f>
        <v>16.820055</v>
      </c>
      <c r="J117" s="1">
        <f>($E117+('AUS Mortality Calculations'!$D117*'AUS Mortality Calculations'!J$1))*'AUS Population Projections'!E121</f>
        <v>16.707226666666667</v>
      </c>
      <c r="K117" s="1">
        <f>($E117+('AUS Mortality Calculations'!$D117*'AUS Mortality Calculations'!K$1))*'AUS Population Projections'!F121</f>
        <v>16.822260000000004</v>
      </c>
      <c r="L117" s="1">
        <f>($E117+('AUS Mortality Calculations'!$D117*'AUS Mortality Calculations'!L$1))*'AUS Population Projections'!G121</f>
        <v>16.416996666666666</v>
      </c>
      <c r="M117" s="1">
        <f>($E117+('AUS Mortality Calculations'!$D117*'AUS Mortality Calculations'!M$1))*'AUS Population Projections'!H121</f>
        <v>16.134116666666667</v>
      </c>
      <c r="N117" s="1">
        <f>($E117+('AUS Mortality Calculations'!$D117*'AUS Mortality Calculations'!N$1))*'AUS Population Projections'!I121</f>
        <v>16.094329999999999</v>
      </c>
      <c r="O117" s="1">
        <f>($E117+('AUS Mortality Calculations'!$D117*'AUS Mortality Calculations'!O$1))*'AUS Population Projections'!J121</f>
        <v>15.724326666666668</v>
      </c>
      <c r="P117" s="1">
        <f>($E117+('AUS Mortality Calculations'!$D117*'AUS Mortality Calculations'!P$1))*'AUS Population Projections'!K121</f>
        <v>15.822333333333335</v>
      </c>
      <c r="Q117" s="1">
        <f>($E117+('AUS Mortality Calculations'!$D117*'AUS Mortality Calculations'!Q$1))*'AUS Population Projections'!L121</f>
        <v>16.045604999999998</v>
      </c>
      <c r="R117" s="1">
        <f>($E117+('AUS Mortality Calculations'!$D117*'AUS Mortality Calculations'!R$1))*'AUS Population Projections'!M121</f>
        <v>15.570774999999999</v>
      </c>
      <c r="S117" s="1">
        <f>($E117+('AUS Mortality Calculations'!$D117*'AUS Mortality Calculations'!S$1))*'AUS Population Projections'!N121</f>
        <v>15.517694166666667</v>
      </c>
      <c r="T117" s="1">
        <f>($E117+('AUS Mortality Calculations'!$D117*'AUS Mortality Calculations'!T$1))*'AUS Population Projections'!O121</f>
        <v>15.415920000000002</v>
      </c>
      <c r="U117" s="1">
        <f>($E117+('AUS Mortality Calculations'!$D117*'AUS Mortality Calculations'!U$1))*'AUS Population Projections'!P121</f>
        <v>15.300019166666669</v>
      </c>
      <c r="V117" s="1">
        <f>($E117+('AUS Mortality Calculations'!$D117*'AUS Mortality Calculations'!V$1))*'AUS Population Projections'!Q121</f>
        <v>15.174165000000002</v>
      </c>
      <c r="W117" s="1">
        <f>($E117+('AUS Mortality Calculations'!$D117*'AUS Mortality Calculations'!W$1))*'AUS Population Projections'!R121</f>
        <v>15.064962500000002</v>
      </c>
      <c r="X117" s="1">
        <f>($E117+('AUS Mortality Calculations'!$D117*'AUS Mortality Calculations'!X$1))*'AUS Population Projections'!S121</f>
        <v>14.976173333333334</v>
      </c>
      <c r="Y117" s="1">
        <f>($E117+('AUS Mortality Calculations'!$D117*'AUS Mortality Calculations'!Y$1))*'AUS Population Projections'!T121</f>
        <v>14.8909675</v>
      </c>
      <c r="Z117" s="1">
        <f>($E117+('AUS Mortality Calculations'!$D117*'AUS Mortality Calculations'!Z$1))*'AUS Population Projections'!U121</f>
        <v>14.811845000000002</v>
      </c>
      <c r="AA117" s="1">
        <f>($E117+('AUS Mortality Calculations'!$D117*'AUS Mortality Calculations'!AA$1))*'AUS Population Projections'!V121</f>
        <v>14.738761666666669</v>
      </c>
      <c r="AB117" s="6">
        <f>($E117+('AUS Mortality Calculations'!$D117*'AUS Mortality Calculations'!AB$1))*'AUS Population Projections'!W121</f>
        <v>14.674833333333336</v>
      </c>
    </row>
    <row r="118" spans="1:28" x14ac:dyDescent="0.3">
      <c r="A118" s="13" t="s">
        <v>2</v>
      </c>
      <c r="B118" s="47" t="s">
        <v>106</v>
      </c>
      <c r="C118">
        <f>'AUS Population Projections'!D329-'AUS Population Projections'!C329</f>
        <v>-1.9999999999999998E-5</v>
      </c>
      <c r="D118">
        <f t="shared" si="3"/>
        <v>-8.3333333333333323E-7</v>
      </c>
      <c r="E118" s="4">
        <f>'AUS Population Projections'!$C329+('AUS Mortality Calculations'!$D118*'AUS Mortality Calculations'!E$1)</f>
        <v>1.1E-4</v>
      </c>
      <c r="F118" s="4"/>
      <c r="G118" s="4"/>
      <c r="H118" s="4"/>
      <c r="I118" s="1">
        <f>($E118+('AUS Mortality Calculations'!$D118*'AUS Mortality Calculations'!I$1))*'AUS Population Projections'!D122</f>
        <v>18.732781666666668</v>
      </c>
      <c r="J118" s="1">
        <f>($E118+('AUS Mortality Calculations'!$D118*'AUS Mortality Calculations'!J$1))*'AUS Population Projections'!E122</f>
        <v>18.573208333333334</v>
      </c>
      <c r="K118" s="1">
        <f>($E118+('AUS Mortality Calculations'!$D118*'AUS Mortality Calculations'!K$1))*'AUS Population Projections'!F122</f>
        <v>18.454740000000001</v>
      </c>
      <c r="L118" s="1">
        <f>($E118+('AUS Mortality Calculations'!$D118*'AUS Mortality Calculations'!L$1))*'AUS Population Projections'!G122</f>
        <v>18.585493333333332</v>
      </c>
      <c r="M118" s="1">
        <f>($E118+('AUS Mortality Calculations'!$D118*'AUS Mortality Calculations'!M$1))*'AUS Population Projections'!H122</f>
        <v>18.147241666666666</v>
      </c>
      <c r="N118" s="1">
        <f>($E118+('AUS Mortality Calculations'!$D118*'AUS Mortality Calculations'!N$1))*'AUS Population Projections'!I122</f>
        <v>17.842965</v>
      </c>
      <c r="O118" s="1">
        <f>($E118+('AUS Mortality Calculations'!$D118*'AUS Mortality Calculations'!O$1))*'AUS Population Projections'!J122</f>
        <v>17.804791666666667</v>
      </c>
      <c r="P118" s="1">
        <f>($E118+('AUS Mortality Calculations'!$D118*'AUS Mortality Calculations'!P$1))*'AUS Population Projections'!K122</f>
        <v>17.404020000000003</v>
      </c>
      <c r="Q118" s="1">
        <f>($E118+('AUS Mortality Calculations'!$D118*'AUS Mortality Calculations'!Q$1))*'AUS Population Projections'!L122</f>
        <v>17.517454999999998</v>
      </c>
      <c r="R118" s="1">
        <f>($E118+('AUS Mortality Calculations'!$D118*'AUS Mortality Calculations'!R$1))*'AUS Population Projections'!M122</f>
        <v>17.768588333333334</v>
      </c>
      <c r="S118" s="1">
        <f>($E118+('AUS Mortality Calculations'!$D118*'AUS Mortality Calculations'!S$1))*'AUS Population Projections'!N122</f>
        <v>17.259641666666667</v>
      </c>
      <c r="T118" s="1">
        <f>($E118+('AUS Mortality Calculations'!$D118*'AUS Mortality Calculations'!T$1))*'AUS Population Projections'!O122</f>
        <v>17.214400000000001</v>
      </c>
      <c r="U118" s="1">
        <f>($E118+('AUS Mortality Calculations'!$D118*'AUS Mortality Calculations'!U$1))*'AUS Population Projections'!P122</f>
        <v>17.115670833333336</v>
      </c>
      <c r="V118" s="1">
        <f>($E118+('AUS Mortality Calculations'!$D118*'AUS Mortality Calculations'!V$1))*'AUS Population Projections'!Q122</f>
        <v>17.001440000000002</v>
      </c>
      <c r="W118" s="1">
        <f>($E118+('AUS Mortality Calculations'!$D118*'AUS Mortality Calculations'!W$1))*'AUS Population Projections'!R122</f>
        <v>16.876275000000003</v>
      </c>
      <c r="X118" s="1">
        <f>($E118+('AUS Mortality Calculations'!$D118*'AUS Mortality Calculations'!X$1))*'AUS Population Projections'!S122</f>
        <v>16.769539999999999</v>
      </c>
      <c r="Y118" s="1">
        <f>($E118+('AUS Mortality Calculations'!$D118*'AUS Mortality Calculations'!Y$1))*'AUS Population Projections'!T122</f>
        <v>16.685445833333333</v>
      </c>
      <c r="Z118" s="1">
        <f>($E118+('AUS Mortality Calculations'!$D118*'AUS Mortality Calculations'!Z$1))*'AUS Population Projections'!U122</f>
        <v>16.605430000000002</v>
      </c>
      <c r="AA118" s="1">
        <f>($E118+('AUS Mortality Calculations'!$D118*'AUS Mortality Calculations'!AA$1))*'AUS Population Projections'!V122</f>
        <v>16.532276666666668</v>
      </c>
      <c r="AB118" s="6">
        <f>($E118+('AUS Mortality Calculations'!$D118*'AUS Mortality Calculations'!AB$1))*'AUS Population Projections'!W122</f>
        <v>16.465960000000003</v>
      </c>
    </row>
    <row r="119" spans="1:28" x14ac:dyDescent="0.3">
      <c r="A119" s="13" t="s">
        <v>2</v>
      </c>
      <c r="B119" s="47" t="s">
        <v>107</v>
      </c>
      <c r="C119">
        <f>'AUS Population Projections'!D330-'AUS Population Projections'!C330</f>
        <v>-1.9999999999999998E-5</v>
      </c>
      <c r="D119">
        <f t="shared" si="3"/>
        <v>-8.3333333333333323E-7</v>
      </c>
      <c r="E119" s="4">
        <f>'AUS Population Projections'!$C330+('AUS Mortality Calculations'!$D119*'AUS Mortality Calculations'!E$1)</f>
        <v>1.2E-4</v>
      </c>
      <c r="F119" s="4"/>
      <c r="G119" s="4"/>
      <c r="H119" s="4"/>
      <c r="I119" s="1">
        <f>($E119+('AUS Mortality Calculations'!$D119*'AUS Mortality Calculations'!I$1))*'AUS Population Projections'!D123</f>
        <v>20.357480000000002</v>
      </c>
      <c r="J119" s="1">
        <f>($E119+('AUS Mortality Calculations'!$D119*'AUS Mortality Calculations'!J$1))*'AUS Population Projections'!E123</f>
        <v>20.517461666666669</v>
      </c>
      <c r="K119" s="1">
        <f>($E119+('AUS Mortality Calculations'!$D119*'AUS Mortality Calculations'!K$1))*'AUS Population Projections'!F123</f>
        <v>20.347827500000001</v>
      </c>
      <c r="L119" s="1">
        <f>($E119+('AUS Mortality Calculations'!$D119*'AUS Mortality Calculations'!L$1))*'AUS Population Projections'!G123</f>
        <v>20.222650000000002</v>
      </c>
      <c r="M119" s="1">
        <f>($E119+('AUS Mortality Calculations'!$D119*'AUS Mortality Calculations'!M$1))*'AUS Population Projections'!H123</f>
        <v>20.368249166666669</v>
      </c>
      <c r="N119" s="1">
        <f>($E119+('AUS Mortality Calculations'!$D119*'AUS Mortality Calculations'!N$1))*'AUS Population Projections'!I123</f>
        <v>19.896035000000001</v>
      </c>
      <c r="O119" s="1">
        <f>($E119+('AUS Mortality Calculations'!$D119*'AUS Mortality Calculations'!O$1))*'AUS Population Projections'!J123</f>
        <v>19.569194166666669</v>
      </c>
      <c r="P119" s="1">
        <f>($E119+('AUS Mortality Calculations'!$D119*'AUS Mortality Calculations'!P$1))*'AUS Population Projections'!K123</f>
        <v>19.531073333333335</v>
      </c>
      <c r="Q119" s="1">
        <f>($E119+('AUS Mortality Calculations'!$D119*'AUS Mortality Calculations'!Q$1))*'AUS Population Projections'!L123</f>
        <v>19.099125000000001</v>
      </c>
      <c r="R119" s="1">
        <f>($E119+('AUS Mortality Calculations'!$D119*'AUS Mortality Calculations'!R$1))*'AUS Population Projections'!M123</f>
        <v>19.226431666666667</v>
      </c>
      <c r="S119" s="1">
        <f>($E119+('AUS Mortality Calculations'!$D119*'AUS Mortality Calculations'!S$1))*'AUS Population Projections'!N123</f>
        <v>19.511986666666665</v>
      </c>
      <c r="T119" s="1">
        <f>($E119+('AUS Mortality Calculations'!$D119*'AUS Mortality Calculations'!T$1))*'AUS Population Projections'!O123</f>
        <v>18.96895</v>
      </c>
      <c r="U119" s="1">
        <f>($E119+('AUS Mortality Calculations'!$D119*'AUS Mortality Calculations'!U$1))*'AUS Population Projections'!P123</f>
        <v>18.931574166666667</v>
      </c>
      <c r="V119" s="1">
        <f>($E119+('AUS Mortality Calculations'!$D119*'AUS Mortality Calculations'!V$1))*'AUS Population Projections'!Q123</f>
        <v>18.83591666666667</v>
      </c>
      <c r="W119" s="1">
        <f>($E119+('AUS Mortality Calculations'!$D119*'AUS Mortality Calculations'!W$1))*'AUS Population Projections'!R123</f>
        <v>18.723382500000003</v>
      </c>
      <c r="X119" s="1">
        <f>($E119+('AUS Mortality Calculations'!$D119*'AUS Mortality Calculations'!X$1))*'AUS Population Projections'!S123</f>
        <v>18.598933333333335</v>
      </c>
      <c r="Y119" s="1">
        <f>($E119+('AUS Mortality Calculations'!$D119*'AUS Mortality Calculations'!Y$1))*'AUS Population Projections'!T123</f>
        <v>18.494692499999999</v>
      </c>
      <c r="Z119" s="1">
        <f>($E119+('AUS Mortality Calculations'!$D119*'AUS Mortality Calculations'!Z$1))*'AUS Population Projections'!U123</f>
        <v>18.415320000000001</v>
      </c>
      <c r="AA119" s="1">
        <f>($E119+('AUS Mortality Calculations'!$D119*'AUS Mortality Calculations'!AA$1))*'AUS Population Projections'!V123</f>
        <v>18.340520833333336</v>
      </c>
      <c r="AB119" s="6">
        <f>($E119+('AUS Mortality Calculations'!$D119*'AUS Mortality Calculations'!AB$1))*'AUS Population Projections'!W123</f>
        <v>18.273363333333336</v>
      </c>
    </row>
    <row r="120" spans="1:28" x14ac:dyDescent="0.3">
      <c r="A120" s="13" t="s">
        <v>2</v>
      </c>
      <c r="B120" s="47" t="s">
        <v>108</v>
      </c>
      <c r="C120">
        <f>'AUS Population Projections'!D331-'AUS Population Projections'!C331</f>
        <v>-1.9999999999999985E-5</v>
      </c>
      <c r="D120">
        <f t="shared" si="3"/>
        <v>-8.333333333333327E-7</v>
      </c>
      <c r="E120" s="4">
        <f>'AUS Population Projections'!$C331+('AUS Mortality Calculations'!$D120*'AUS Mortality Calculations'!E$1)</f>
        <v>1.2999999999999999E-4</v>
      </c>
      <c r="F120" s="4"/>
      <c r="G120" s="4"/>
      <c r="H120" s="4"/>
      <c r="I120" s="1">
        <f>($E120+('AUS Mortality Calculations'!$D120*'AUS Mortality Calculations'!I$1))*'AUS Population Projections'!D124</f>
        <v>21.936245833333331</v>
      </c>
      <c r="J120" s="1">
        <f>($E120+('AUS Mortality Calculations'!$D120*'AUS Mortality Calculations'!J$1))*'AUS Population Projections'!E124</f>
        <v>22.138911666666665</v>
      </c>
      <c r="K120" s="1">
        <f>($E120+('AUS Mortality Calculations'!$D120*'AUS Mortality Calculations'!K$1))*'AUS Population Projections'!F124</f>
        <v>22.313392499999996</v>
      </c>
      <c r="L120" s="1">
        <f>($E120+('AUS Mortality Calculations'!$D120*'AUS Mortality Calculations'!L$1))*'AUS Population Projections'!G124</f>
        <v>22.132973333333332</v>
      </c>
      <c r="M120" s="1">
        <f>($E120+('AUS Mortality Calculations'!$D120*'AUS Mortality Calculations'!M$1))*'AUS Population Projections'!H124</f>
        <v>22.000448333333331</v>
      </c>
      <c r="N120" s="1">
        <f>($E120+('AUS Mortality Calculations'!$D120*'AUS Mortality Calculations'!N$1))*'AUS Population Projections'!I124</f>
        <v>22.160250000000001</v>
      </c>
      <c r="O120" s="1">
        <f>($E120+('AUS Mortality Calculations'!$D120*'AUS Mortality Calculations'!O$1))*'AUS Population Projections'!J124</f>
        <v>21.65367333333333</v>
      </c>
      <c r="P120" s="1">
        <f>($E120+('AUS Mortality Calculations'!$D120*'AUS Mortality Calculations'!P$1))*'AUS Population Projections'!K124</f>
        <v>21.302996666666662</v>
      </c>
      <c r="Q120" s="1">
        <f>($E120+('AUS Mortality Calculations'!$D120*'AUS Mortality Calculations'!Q$1))*'AUS Population Projections'!L124</f>
        <v>21.26502</v>
      </c>
      <c r="R120" s="1">
        <f>($E120+('AUS Mortality Calculations'!$D120*'AUS Mortality Calculations'!R$1))*'AUS Population Projections'!M124</f>
        <v>20.800619999999999</v>
      </c>
      <c r="S120" s="1">
        <f>($E120+('AUS Mortality Calculations'!$D120*'AUS Mortality Calculations'!S$1))*'AUS Population Projections'!N124</f>
        <v>20.948995833333335</v>
      </c>
      <c r="T120" s="1">
        <f>($E120+('AUS Mortality Calculations'!$D120*'AUS Mortality Calculations'!T$1))*'AUS Population Projections'!O124</f>
        <v>21.268919999999998</v>
      </c>
      <c r="U120" s="1">
        <f>($E120+('AUS Mortality Calculations'!$D120*'AUS Mortality Calculations'!U$1))*'AUS Population Projections'!P124</f>
        <v>20.691980833333332</v>
      </c>
      <c r="V120" s="1">
        <f>($E120+('AUS Mortality Calculations'!$D120*'AUS Mortality Calculations'!V$1))*'AUS Population Projections'!Q124</f>
        <v>20.662656666666667</v>
      </c>
      <c r="W120" s="1">
        <f>($E120+('AUS Mortality Calculations'!$D120*'AUS Mortality Calculations'!W$1))*'AUS Population Projections'!R124</f>
        <v>20.570137499999998</v>
      </c>
      <c r="X120" s="1">
        <f>($E120+('AUS Mortality Calculations'!$D120*'AUS Mortality Calculations'!X$1))*'AUS Population Projections'!S124</f>
        <v>20.459599999999998</v>
      </c>
      <c r="Y120" s="1">
        <f>($E120+('AUS Mortality Calculations'!$D120*'AUS Mortality Calculations'!Y$1))*'AUS Population Projections'!T124</f>
        <v>20.335931666666667</v>
      </c>
      <c r="Z120" s="1">
        <f>($E120+('AUS Mortality Calculations'!$D120*'AUS Mortality Calculations'!Z$1))*'AUS Population Projections'!U124</f>
        <v>20.234249999999999</v>
      </c>
      <c r="AA120" s="1">
        <f>($E120+('AUS Mortality Calculations'!$D120*'AUS Mortality Calculations'!AA$1))*'AUS Population Projections'!V124</f>
        <v>20.159664166666666</v>
      </c>
      <c r="AB120" s="6">
        <f>($E120+('AUS Mortality Calculations'!$D120*'AUS Mortality Calculations'!AB$1))*'AUS Population Projections'!W124</f>
        <v>20.090146666666669</v>
      </c>
    </row>
    <row r="121" spans="1:28" x14ac:dyDescent="0.3">
      <c r="A121" s="13" t="s">
        <v>2</v>
      </c>
      <c r="B121" s="47" t="s">
        <v>109</v>
      </c>
      <c r="C121">
        <f>'AUS Population Projections'!D332-'AUS Population Projections'!C332</f>
        <v>-1.9999999999999998E-5</v>
      </c>
      <c r="D121">
        <f t="shared" si="3"/>
        <v>-8.3333333333333323E-7</v>
      </c>
      <c r="E121" s="4">
        <f>'AUS Population Projections'!$C332+('AUS Mortality Calculations'!$D121*'AUS Mortality Calculations'!E$1)</f>
        <v>1.4999999999999999E-4</v>
      </c>
      <c r="F121" s="4"/>
      <c r="G121" s="4"/>
      <c r="H121" s="4"/>
      <c r="I121" s="1">
        <f>($E121+('AUS Mortality Calculations'!$D121*'AUS Mortality Calculations'!I$1))*'AUS Population Projections'!D125</f>
        <v>25.577459166666664</v>
      </c>
      <c r="J121" s="1">
        <f>($E121+('AUS Mortality Calculations'!$D121*'AUS Mortality Calculations'!J$1))*'AUS Population Projections'!E125</f>
        <v>25.430859999999999</v>
      </c>
      <c r="K121" s="1">
        <f>($E121+('AUS Mortality Calculations'!$D121*'AUS Mortality Calculations'!K$1))*'AUS Population Projections'!F125</f>
        <v>25.675029999999996</v>
      </c>
      <c r="L121" s="1">
        <f>($E121+('AUS Mortality Calculations'!$D121*'AUS Mortality Calculations'!L$1))*'AUS Population Projections'!G125</f>
        <v>25.887693333333331</v>
      </c>
      <c r="M121" s="1">
        <f>($E121+('AUS Mortality Calculations'!$D121*'AUS Mortality Calculations'!M$1))*'AUS Population Projections'!H125</f>
        <v>25.692479166666665</v>
      </c>
      <c r="N121" s="1">
        <f>($E121+('AUS Mortality Calculations'!$D121*'AUS Mortality Calculations'!N$1))*'AUS Population Projections'!I125</f>
        <v>25.552479999999999</v>
      </c>
      <c r="O121" s="1">
        <f>($E121+('AUS Mortality Calculations'!$D121*'AUS Mortality Calculations'!O$1))*'AUS Population Projections'!J125</f>
        <v>25.7497525</v>
      </c>
      <c r="P121" s="1">
        <f>($E121+('AUS Mortality Calculations'!$D121*'AUS Mortality Calculations'!P$1))*'AUS Population Projections'!K125</f>
        <v>25.177789999999995</v>
      </c>
      <c r="Q121" s="1">
        <f>($E121+('AUS Mortality Calculations'!$D121*'AUS Mortality Calculations'!Q$1))*'AUS Population Projections'!L125</f>
        <v>24.786022499999998</v>
      </c>
      <c r="R121" s="1">
        <f>($E121+('AUS Mortality Calculations'!$D121*'AUS Mortality Calculations'!R$1))*'AUS Population Projections'!M125</f>
        <v>24.75483333333333</v>
      </c>
      <c r="S121" s="1">
        <f>($E121+('AUS Mortality Calculations'!$D121*'AUS Mortality Calculations'!S$1))*'AUS Population Projections'!N125</f>
        <v>24.239106666666668</v>
      </c>
      <c r="T121" s="1">
        <f>($E121+('AUS Mortality Calculations'!$D121*'AUS Mortality Calculations'!T$1))*'AUS Population Projections'!O125</f>
        <v>24.432659999999998</v>
      </c>
      <c r="U121" s="1">
        <f>($E121+('AUS Mortality Calculations'!$D121*'AUS Mortality Calculations'!U$1))*'AUS Population Projections'!P125</f>
        <v>24.825663333333328</v>
      </c>
      <c r="V121" s="1">
        <f>($E121+('AUS Mortality Calculations'!$D121*'AUS Mortality Calculations'!V$1))*'AUS Population Projections'!Q125</f>
        <v>24.17886833333333</v>
      </c>
      <c r="W121" s="1">
        <f>($E121+('AUS Mortality Calculations'!$D121*'AUS Mortality Calculations'!W$1))*'AUS Population Projections'!R125</f>
        <v>24.167274999999997</v>
      </c>
      <c r="X121" s="1">
        <f>($E121+('AUS Mortality Calculations'!$D121*'AUS Mortality Calculations'!X$1))*'AUS Population Projections'!S125</f>
        <v>24.082443333333334</v>
      </c>
      <c r="Y121" s="1">
        <f>($E121+('AUS Mortality Calculations'!$D121*'AUS Mortality Calculations'!Y$1))*'AUS Population Projections'!T125</f>
        <v>23.976756666666663</v>
      </c>
      <c r="Z121" s="1">
        <f>($E121+('AUS Mortality Calculations'!$D121*'AUS Mortality Calculations'!Z$1))*'AUS Population Projections'!U125</f>
        <v>23.855849999999997</v>
      </c>
      <c r="AA121" s="1">
        <f>($E121+('AUS Mortality Calculations'!$D121*'AUS Mortality Calculations'!AA$1))*'AUS Population Projections'!V125</f>
        <v>23.760648333333332</v>
      </c>
      <c r="AB121" s="6">
        <f>($E121+('AUS Mortality Calculations'!$D121*'AUS Mortality Calculations'!AB$1))*'AUS Population Projections'!W125</f>
        <v>23.697199999999995</v>
      </c>
    </row>
    <row r="122" spans="1:28" x14ac:dyDescent="0.3">
      <c r="A122" s="13" t="s">
        <v>2</v>
      </c>
      <c r="B122" s="47" t="s">
        <v>110</v>
      </c>
      <c r="C122">
        <f>'AUS Population Projections'!D333-'AUS Population Projections'!C333</f>
        <v>-2.0000000000000025E-5</v>
      </c>
      <c r="D122">
        <f t="shared" si="3"/>
        <v>-8.3333333333333439E-7</v>
      </c>
      <c r="E122" s="4">
        <f>'AUS Population Projections'!$C333+('AUS Mortality Calculations'!$D122*'AUS Mortality Calculations'!E$1)</f>
        <v>1.7000000000000001E-4</v>
      </c>
      <c r="F122" s="4"/>
      <c r="G122" s="4"/>
      <c r="H122" s="4"/>
      <c r="I122" s="1">
        <f>($E122+('AUS Mortality Calculations'!$D122*'AUS Mortality Calculations'!I$1))*'AUS Population Projections'!D126</f>
        <v>28.840040833333333</v>
      </c>
      <c r="J122" s="1">
        <f>($E122+('AUS Mortality Calculations'!$D122*'AUS Mortality Calculations'!J$1))*'AUS Population Projections'!E126</f>
        <v>29.149946666666668</v>
      </c>
      <c r="K122" s="1">
        <f>($E122+('AUS Mortality Calculations'!$D122*'AUS Mortality Calculations'!K$1))*'AUS Population Projections'!F126</f>
        <v>28.991737499999999</v>
      </c>
      <c r="L122" s="1">
        <f>($E122+('AUS Mortality Calculations'!$D122*'AUS Mortality Calculations'!L$1))*'AUS Population Projections'!G126</f>
        <v>29.274666666666672</v>
      </c>
      <c r="M122" s="1">
        <f>($E122+('AUS Mortality Calculations'!$D122*'AUS Mortality Calculations'!M$1))*'AUS Population Projections'!H126</f>
        <v>29.522810833333335</v>
      </c>
      <c r="N122" s="1">
        <f>($E122+('AUS Mortality Calculations'!$D122*'AUS Mortality Calculations'!N$1))*'AUS Population Projections'!I126</f>
        <v>29.310105</v>
      </c>
      <c r="O122" s="1">
        <f>($E122+('AUS Mortality Calculations'!$D122*'AUS Mortality Calculations'!O$1))*'AUS Population Projections'!J126</f>
        <v>29.159940000000002</v>
      </c>
      <c r="P122" s="1">
        <f>($E122+('AUS Mortality Calculations'!$D122*'AUS Mortality Calculations'!P$1))*'AUS Population Projections'!K126</f>
        <v>29.391016666666669</v>
      </c>
      <c r="Q122" s="1">
        <f>($E122+('AUS Mortality Calculations'!$D122*'AUS Mortality Calculations'!Q$1))*'AUS Population Projections'!L126</f>
        <v>28.7516125</v>
      </c>
      <c r="R122" s="1">
        <f>($E122+('AUS Mortality Calculations'!$D122*'AUS Mortality Calculations'!R$1))*'AUS Population Projections'!M126</f>
        <v>28.315108333333335</v>
      </c>
      <c r="S122" s="1">
        <f>($E122+('AUS Mortality Calculations'!$D122*'AUS Mortality Calculations'!S$1))*'AUS Population Projections'!N126</f>
        <v>28.298303333333333</v>
      </c>
      <c r="T122" s="1">
        <f>($E122+('AUS Mortality Calculations'!$D122*'AUS Mortality Calculations'!T$1))*'AUS Population Projections'!O126</f>
        <v>27.731359999999999</v>
      </c>
      <c r="U122" s="1">
        <f>($E122+('AUS Mortality Calculations'!$D122*'AUS Mortality Calculations'!U$1))*'AUS Population Projections'!P126</f>
        <v>27.969880833333335</v>
      </c>
      <c r="V122" s="1">
        <f>($E122+('AUS Mortality Calculations'!$D122*'AUS Mortality Calculations'!V$1))*'AUS Population Projections'!Q126</f>
        <v>28.436033333333331</v>
      </c>
      <c r="W122" s="1">
        <f>($E122+('AUS Mortality Calculations'!$D122*'AUS Mortality Calculations'!W$1))*'AUS Population Projections'!R126</f>
        <v>27.719212500000001</v>
      </c>
      <c r="X122" s="1">
        <f>($E122+('AUS Mortality Calculations'!$D122*'AUS Mortality Calculations'!X$1))*'AUS Population Projections'!S126</f>
        <v>27.725300000000001</v>
      </c>
      <c r="Y122" s="1">
        <f>($E122+('AUS Mortality Calculations'!$D122*'AUS Mortality Calculations'!Y$1))*'AUS Population Projections'!T126</f>
        <v>27.648105833333332</v>
      </c>
      <c r="Z122" s="1">
        <f>($E122+('AUS Mortality Calculations'!$D122*'AUS Mortality Calculations'!Z$1))*'AUS Population Projections'!U126</f>
        <v>27.547219999999999</v>
      </c>
      <c r="AA122" s="1">
        <f>($E122+('AUS Mortality Calculations'!$D122*'AUS Mortality Calculations'!AA$1))*'AUS Population Projections'!V126</f>
        <v>27.429333333333332</v>
      </c>
      <c r="AB122" s="6">
        <f>($E122+('AUS Mortality Calculations'!$D122*'AUS Mortality Calculations'!AB$1))*'AUS Population Projections'!W126</f>
        <v>27.34056</v>
      </c>
    </row>
    <row r="123" spans="1:28" x14ac:dyDescent="0.3">
      <c r="A123" s="13" t="s">
        <v>2</v>
      </c>
      <c r="B123" s="47" t="s">
        <v>111</v>
      </c>
      <c r="C123">
        <f>'AUS Population Projections'!D334-'AUS Population Projections'!C334</f>
        <v>-2.9999999999999997E-5</v>
      </c>
      <c r="D123">
        <f t="shared" si="3"/>
        <v>-1.2499999999999999E-6</v>
      </c>
      <c r="E123" s="4">
        <f>'AUS Population Projections'!$C334+('AUS Mortality Calculations'!$D123*'AUS Mortality Calculations'!E$1)</f>
        <v>2.4000000000000001E-4</v>
      </c>
      <c r="F123" s="4"/>
      <c r="G123" s="4"/>
      <c r="H123" s="4"/>
      <c r="I123" s="1">
        <f>($E123+('AUS Mortality Calculations'!$D123*'AUS Mortality Calculations'!I$1))*'AUS Population Projections'!D127</f>
        <v>40.71475375</v>
      </c>
      <c r="J123" s="1">
        <f>($E123+('AUS Mortality Calculations'!$D123*'AUS Mortality Calculations'!J$1))*'AUS Population Projections'!E127</f>
        <v>40.944049999999997</v>
      </c>
      <c r="K123" s="1">
        <f>($E123+('AUS Mortality Calculations'!$D123*'AUS Mortality Calculations'!K$1))*'AUS Population Projections'!F127</f>
        <v>41.346584999999997</v>
      </c>
      <c r="L123" s="1">
        <f>($E123+('AUS Mortality Calculations'!$D123*'AUS Mortality Calculations'!L$1))*'AUS Population Projections'!G127</f>
        <v>41.092570000000002</v>
      </c>
      <c r="M123" s="1">
        <f>($E123+('AUS Mortality Calculations'!$D123*'AUS Mortality Calculations'!M$1))*'AUS Population Projections'!H127</f>
        <v>41.456965000000004</v>
      </c>
      <c r="N123" s="1">
        <f>($E123+('AUS Mortality Calculations'!$D123*'AUS Mortality Calculations'!N$1))*'AUS Population Projections'!I127</f>
        <v>41.77281</v>
      </c>
      <c r="O123" s="1">
        <f>($E123+('AUS Mortality Calculations'!$D123*'AUS Mortality Calculations'!O$1))*'AUS Population Projections'!J127</f>
        <v>41.4423125</v>
      </c>
      <c r="P123" s="1">
        <f>($E123+('AUS Mortality Calculations'!$D123*'AUS Mortality Calculations'!P$1))*'AUS Population Projections'!K127</f>
        <v>41.198520000000002</v>
      </c>
      <c r="Q123" s="1">
        <f>($E123+('AUS Mortality Calculations'!$D123*'AUS Mortality Calculations'!Q$1))*'AUS Population Projections'!L127</f>
        <v>41.490446249999998</v>
      </c>
      <c r="R123" s="1">
        <f>($E123+('AUS Mortality Calculations'!$D123*'AUS Mortality Calculations'!R$1))*'AUS Population Projections'!M127</f>
        <v>40.561657500000003</v>
      </c>
      <c r="S123" s="1">
        <f>($E123+('AUS Mortality Calculations'!$D123*'AUS Mortality Calculations'!S$1))*'AUS Population Projections'!N127</f>
        <v>39.934482500000001</v>
      </c>
      <c r="T123" s="1">
        <f>($E123+('AUS Mortality Calculations'!$D123*'AUS Mortality Calculations'!T$1))*'AUS Population Projections'!O127</f>
        <v>39.894300000000001</v>
      </c>
      <c r="U123" s="1">
        <f>($E123+('AUS Mortality Calculations'!$D123*'AUS Mortality Calculations'!U$1))*'AUS Population Projections'!P127</f>
        <v>39.084650000000003</v>
      </c>
      <c r="V123" s="1">
        <f>($E123+('AUS Mortality Calculations'!$D123*'AUS Mortality Calculations'!V$1))*'AUS Population Projections'!Q127</f>
        <v>39.401635000000006</v>
      </c>
      <c r="W123" s="1">
        <f>($E123+('AUS Mortality Calculations'!$D123*'AUS Mortality Calculations'!W$1))*'AUS Population Projections'!R127</f>
        <v>40.036072500000003</v>
      </c>
      <c r="X123" s="1">
        <f>($E123+('AUS Mortality Calculations'!$D123*'AUS Mortality Calculations'!X$1))*'AUS Population Projections'!S127</f>
        <v>39.017879999999998</v>
      </c>
      <c r="Y123" s="1">
        <f>($E123+('AUS Mortality Calculations'!$D123*'AUS Mortality Calculations'!Y$1))*'AUS Population Projections'!T127</f>
        <v>39.009468750000003</v>
      </c>
      <c r="Z123" s="1">
        <f>($E123+('AUS Mortality Calculations'!$D123*'AUS Mortality Calculations'!Z$1))*'AUS Population Projections'!U127</f>
        <v>38.884432500000003</v>
      </c>
      <c r="AA123" s="1">
        <f>($E123+('AUS Mortality Calculations'!$D123*'AUS Mortality Calculations'!AA$1))*'AUS Population Projections'!V127</f>
        <v>38.726482500000003</v>
      </c>
      <c r="AB123" s="6">
        <f>($E123+('AUS Mortality Calculations'!$D123*'AUS Mortality Calculations'!AB$1))*'AUS Population Projections'!W127</f>
        <v>38.544770000000007</v>
      </c>
    </row>
    <row r="124" spans="1:28" x14ac:dyDescent="0.3">
      <c r="A124" s="13" t="s">
        <v>2</v>
      </c>
      <c r="B124" s="47" t="s">
        <v>112</v>
      </c>
      <c r="C124">
        <f>'AUS Population Projections'!D335-'AUS Population Projections'!C335</f>
        <v>-3.9999999999999996E-5</v>
      </c>
      <c r="D124">
        <f t="shared" si="3"/>
        <v>-1.6666666666666665E-6</v>
      </c>
      <c r="E124" s="4">
        <f>'AUS Population Projections'!$C335+('AUS Mortality Calculations'!$D124*'AUS Mortality Calculations'!E$1)</f>
        <v>3.1E-4</v>
      </c>
      <c r="F124" s="4"/>
      <c r="G124" s="4"/>
      <c r="H124" s="4"/>
      <c r="I124" s="1">
        <f>($E124+('AUS Mortality Calculations'!$D124*'AUS Mortality Calculations'!I$1))*'AUS Population Projections'!D128</f>
        <v>52.248008333333331</v>
      </c>
      <c r="J124" s="1">
        <f>($E124+('AUS Mortality Calculations'!$D124*'AUS Mortality Calculations'!J$1))*'AUS Population Projections'!E128</f>
        <v>52.942013333333335</v>
      </c>
      <c r="K124" s="1">
        <f>($E124+('AUS Mortality Calculations'!$D124*'AUS Mortality Calculations'!K$1))*'AUS Population Projections'!F128</f>
        <v>53.199624999999997</v>
      </c>
      <c r="L124" s="1">
        <f>($E124+('AUS Mortality Calculations'!$D124*'AUS Mortality Calculations'!L$1))*'AUS Population Projections'!G128</f>
        <v>53.679990000000004</v>
      </c>
      <c r="M124" s="1">
        <f>($E124+('AUS Mortality Calculations'!$D124*'AUS Mortality Calculations'!M$1))*'AUS Population Projections'!H128</f>
        <v>53.317169999999997</v>
      </c>
      <c r="N124" s="1">
        <f>($E124+('AUS Mortality Calculations'!$D124*'AUS Mortality Calculations'!N$1))*'AUS Population Projections'!I128</f>
        <v>53.748300000000008</v>
      </c>
      <c r="O124" s="1">
        <f>($E124+('AUS Mortality Calculations'!$D124*'AUS Mortality Calculations'!O$1))*'AUS Population Projections'!J128</f>
        <v>54.116771666666665</v>
      </c>
      <c r="P124" s="1">
        <f>($E124+('AUS Mortality Calculations'!$D124*'AUS Mortality Calculations'!P$1))*'AUS Population Projections'!K128</f>
        <v>53.654243333333334</v>
      </c>
      <c r="Q124" s="1">
        <f>($E124+('AUS Mortality Calculations'!$D124*'AUS Mortality Calculations'!Q$1))*'AUS Population Projections'!L128</f>
        <v>53.305615000000003</v>
      </c>
      <c r="R124" s="1">
        <f>($E124+('AUS Mortality Calculations'!$D124*'AUS Mortality Calculations'!R$1))*'AUS Population Projections'!M128</f>
        <v>53.641866666666665</v>
      </c>
      <c r="S124" s="1">
        <f>($E124+('AUS Mortality Calculations'!$D124*'AUS Mortality Calculations'!S$1))*'AUS Population Projections'!N128</f>
        <v>52.437000000000005</v>
      </c>
      <c r="T124" s="1">
        <f>($E124+('AUS Mortality Calculations'!$D124*'AUS Mortality Calculations'!T$1))*'AUS Population Projections'!O128</f>
        <v>51.619419999999998</v>
      </c>
      <c r="U124" s="1">
        <f>($E124+('AUS Mortality Calculations'!$D124*'AUS Mortality Calculations'!U$1))*'AUS Population Projections'!P128</f>
        <v>51.554288333333332</v>
      </c>
      <c r="V124" s="1">
        <f>($E124+('AUS Mortality Calculations'!$D124*'AUS Mortality Calculations'!V$1))*'AUS Population Projections'!Q128</f>
        <v>50.503213333333335</v>
      </c>
      <c r="W124" s="1">
        <f>($E124+('AUS Mortality Calculations'!$D124*'AUS Mortality Calculations'!W$1))*'AUS Population Projections'!R128</f>
        <v>50.895015000000001</v>
      </c>
      <c r="X124" s="1">
        <f>($E124+('AUS Mortality Calculations'!$D124*'AUS Mortality Calculations'!X$1))*'AUS Population Projections'!S128</f>
        <v>51.693033333333339</v>
      </c>
      <c r="Y124" s="1">
        <f>($E124+('AUS Mortality Calculations'!$D124*'AUS Mortality Calculations'!Y$1))*'AUS Population Projections'!T128</f>
        <v>50.375238333333336</v>
      </c>
      <c r="Z124" s="1">
        <f>($E124+('AUS Mortality Calculations'!$D124*'AUS Mortality Calculations'!Z$1))*'AUS Population Projections'!U128</f>
        <v>50.350159999999995</v>
      </c>
      <c r="AA124" s="1">
        <f>($E124+('AUS Mortality Calculations'!$D124*'AUS Mortality Calculations'!AA$1))*'AUS Population Projections'!V128</f>
        <v>50.17570666666667</v>
      </c>
      <c r="AB124" s="6">
        <f>($E124+('AUS Mortality Calculations'!$D124*'AUS Mortality Calculations'!AB$1))*'AUS Population Projections'!W128</f>
        <v>49.959636666666661</v>
      </c>
    </row>
    <row r="125" spans="1:28" x14ac:dyDescent="0.3">
      <c r="A125" s="13" t="s">
        <v>2</v>
      </c>
      <c r="B125" s="47" t="s">
        <v>113</v>
      </c>
      <c r="C125">
        <f>'AUS Population Projections'!D336-'AUS Population Projections'!C336</f>
        <v>-3.9999999999999996E-5</v>
      </c>
      <c r="D125">
        <f t="shared" si="3"/>
        <v>-1.6666666666666665E-6</v>
      </c>
      <c r="E125" s="4">
        <f>'AUS Population Projections'!$C336+('AUS Mortality Calculations'!$D125*'AUS Mortality Calculations'!E$1)</f>
        <v>3.8999999999999999E-4</v>
      </c>
      <c r="F125" s="4"/>
      <c r="G125" s="4"/>
      <c r="H125" s="4"/>
      <c r="I125" s="1">
        <f>($E125+('AUS Mortality Calculations'!$D125*'AUS Mortality Calculations'!I$1))*'AUS Population Projections'!D129</f>
        <v>63.618708333333331</v>
      </c>
      <c r="J125" s="1">
        <f>($E125+('AUS Mortality Calculations'!$D125*'AUS Mortality Calculations'!J$1))*'AUS Population Projections'!E129</f>
        <v>66.738280000000003</v>
      </c>
      <c r="K125" s="1">
        <f>($E125+('AUS Mortality Calculations'!$D125*'AUS Mortality Calculations'!K$1))*'AUS Population Projections'!F129</f>
        <v>67.633335000000002</v>
      </c>
      <c r="L125" s="1">
        <f>($E125+('AUS Mortality Calculations'!$D125*'AUS Mortality Calculations'!L$1))*'AUS Population Projections'!G129</f>
        <v>67.982633333333339</v>
      </c>
      <c r="M125" s="1">
        <f>($E125+('AUS Mortality Calculations'!$D125*'AUS Mortality Calculations'!M$1))*'AUS Population Projections'!H129</f>
        <v>68.614125000000001</v>
      </c>
      <c r="N125" s="1">
        <f>($E125+('AUS Mortality Calculations'!$D125*'AUS Mortality Calculations'!N$1))*'AUS Population Projections'!I129</f>
        <v>68.187200000000004</v>
      </c>
      <c r="O125" s="1">
        <f>($E125+('AUS Mortality Calculations'!$D125*'AUS Mortality Calculations'!O$1))*'AUS Population Projections'!J129</f>
        <v>68.760948333333332</v>
      </c>
      <c r="P125" s="1">
        <f>($E125+('AUS Mortality Calculations'!$D125*'AUS Mortality Calculations'!P$1))*'AUS Population Projections'!K129</f>
        <v>69.253933333333336</v>
      </c>
      <c r="Q125" s="1">
        <f>($E125+('AUS Mortality Calculations'!$D125*'AUS Mortality Calculations'!Q$1))*'AUS Population Projections'!L129</f>
        <v>68.703749999999999</v>
      </c>
      <c r="R125" s="1">
        <f>($E125+('AUS Mortality Calculations'!$D125*'AUS Mortality Calculations'!R$1))*'AUS Population Projections'!M129</f>
        <v>68.293120000000002</v>
      </c>
      <c r="S125" s="1">
        <f>($E125+('AUS Mortality Calculations'!$D125*'AUS Mortality Calculations'!S$1))*'AUS Population Projections'!N129</f>
        <v>68.79587166666667</v>
      </c>
      <c r="T125" s="1">
        <f>($E125+('AUS Mortality Calculations'!$D125*'AUS Mortality Calculations'!T$1))*'AUS Population Projections'!O129</f>
        <v>67.345919999999992</v>
      </c>
      <c r="U125" s="1">
        <f>($E125+('AUS Mortality Calculations'!$D125*'AUS Mortality Calculations'!U$1))*'AUS Population Projections'!P129</f>
        <v>66.384716666666662</v>
      </c>
      <c r="V125" s="1">
        <f>($E125+('AUS Mortality Calculations'!$D125*'AUS Mortality Calculations'!V$1))*'AUS Population Projections'!Q129</f>
        <v>66.378766666666664</v>
      </c>
      <c r="W125" s="1">
        <f>($E125+('AUS Mortality Calculations'!$D125*'AUS Mortality Calculations'!W$1))*'AUS Population Projections'!R129</f>
        <v>65.118555000000001</v>
      </c>
      <c r="X125" s="1">
        <f>($E125+('AUS Mortality Calculations'!$D125*'AUS Mortality Calculations'!X$1))*'AUS Population Projections'!S129</f>
        <v>65.694663333333338</v>
      </c>
      <c r="Y125" s="1">
        <f>($E125+('AUS Mortality Calculations'!$D125*'AUS Mortality Calculations'!Y$1))*'AUS Population Projections'!T129</f>
        <v>66.791515000000004</v>
      </c>
      <c r="Z125" s="1">
        <f>($E125+('AUS Mortality Calculations'!$D125*'AUS Mortality Calculations'!Z$1))*'AUS Population Projections'!U129</f>
        <v>65.18844</v>
      </c>
      <c r="AA125" s="1">
        <f>($E125+('AUS Mortality Calculations'!$D125*'AUS Mortality Calculations'!AA$1))*'AUS Population Projections'!V129</f>
        <v>65.236016666666671</v>
      </c>
      <c r="AB125" s="6">
        <f>($E125+('AUS Mortality Calculations'!$D125*'AUS Mortality Calculations'!AB$1))*'AUS Population Projections'!W129</f>
        <v>65.09344999999999</v>
      </c>
    </row>
    <row r="126" spans="1:28" x14ac:dyDescent="0.3">
      <c r="A126" s="13" t="s">
        <v>2</v>
      </c>
      <c r="B126" s="47" t="s">
        <v>114</v>
      </c>
      <c r="C126">
        <f>'AUS Population Projections'!D337-'AUS Population Projections'!C337</f>
        <v>-4.9999999999999969E-5</v>
      </c>
      <c r="D126">
        <f t="shared" si="3"/>
        <v>-2.0833333333333322E-6</v>
      </c>
      <c r="E126" s="4">
        <f>'AUS Population Projections'!$C337+('AUS Mortality Calculations'!$D126*'AUS Mortality Calculations'!E$1)</f>
        <v>4.4999999999999999E-4</v>
      </c>
      <c r="F126" s="4"/>
      <c r="G126" s="4"/>
      <c r="H126" s="4"/>
      <c r="I126" s="1">
        <f>($E126+('AUS Mortality Calculations'!$D126*'AUS Mortality Calculations'!I$1))*'AUS Population Projections'!D130</f>
        <v>73.360239583333339</v>
      </c>
      <c r="J126" s="1">
        <f>($E126+('AUS Mortality Calculations'!$D126*'AUS Mortality Calculations'!J$1))*'AUS Population Projections'!E130</f>
        <v>76.205845833333342</v>
      </c>
      <c r="K126" s="1">
        <f>($E126+('AUS Mortality Calculations'!$D126*'AUS Mortality Calculations'!K$1))*'AUS Population Projections'!F130</f>
        <v>79.63138124999999</v>
      </c>
      <c r="L126" s="1">
        <f>($E126+('AUS Mortality Calculations'!$D126*'AUS Mortality Calculations'!L$1))*'AUS Population Projections'!G130</f>
        <v>80.502583333333334</v>
      </c>
      <c r="M126" s="1">
        <f>($E126+('AUS Mortality Calculations'!$D126*'AUS Mortality Calculations'!M$1))*'AUS Population Projections'!H130</f>
        <v>80.749260416666672</v>
      </c>
      <c r="N126" s="1">
        <f>($E126+('AUS Mortality Calculations'!$D126*'AUS Mortality Calculations'!N$1))*'AUS Population Projections'!I130</f>
        <v>81.319000000000003</v>
      </c>
      <c r="O126" s="1">
        <f>($E126+('AUS Mortality Calculations'!$D126*'AUS Mortality Calculations'!O$1))*'AUS Population Projections'!J130</f>
        <v>80.677483333333342</v>
      </c>
      <c r="P126" s="1">
        <f>($E126+('AUS Mortality Calculations'!$D126*'AUS Mortality Calculations'!P$1))*'AUS Population Projections'!K130</f>
        <v>81.172433333333331</v>
      </c>
      <c r="Q126" s="1">
        <f>($E126+('AUS Mortality Calculations'!$D126*'AUS Mortality Calculations'!Q$1))*'AUS Population Projections'!L130</f>
        <v>81.585168749999994</v>
      </c>
      <c r="R126" s="1">
        <f>($E126+('AUS Mortality Calculations'!$D126*'AUS Mortality Calculations'!R$1))*'AUS Population Projections'!M130</f>
        <v>80.794916666666666</v>
      </c>
      <c r="S126" s="1">
        <f>($E126+('AUS Mortality Calculations'!$D126*'AUS Mortality Calculations'!S$1))*'AUS Population Projections'!N130</f>
        <v>80.283124999999998</v>
      </c>
      <c r="T126" s="1">
        <f>($E126+('AUS Mortality Calculations'!$D126*'AUS Mortality Calculations'!T$1))*'AUS Population Projections'!O130</f>
        <v>80.814600000000013</v>
      </c>
      <c r="U126" s="1">
        <f>($E126+('AUS Mortality Calculations'!$D126*'AUS Mortality Calculations'!U$1))*'AUS Population Projections'!P130</f>
        <v>79.114175000000003</v>
      </c>
      <c r="V126" s="1">
        <f>($E126+('AUS Mortality Calculations'!$D126*'AUS Mortality Calculations'!V$1))*'AUS Population Projections'!Q130</f>
        <v>77.973262500000004</v>
      </c>
      <c r="W126" s="1">
        <f>($E126+('AUS Mortality Calculations'!$D126*'AUS Mortality Calculations'!W$1))*'AUS Population Projections'!R130</f>
        <v>77.923512500000001</v>
      </c>
      <c r="X126" s="1">
        <f>($E126+('AUS Mortality Calculations'!$D126*'AUS Mortality Calculations'!X$1))*'AUS Population Projections'!S130</f>
        <v>76.442083333333343</v>
      </c>
      <c r="Y126" s="1">
        <f>($E126+('AUS Mortality Calculations'!$D126*'AUS Mortality Calculations'!Y$1))*'AUS Population Projections'!T130</f>
        <v>77.05694583333333</v>
      </c>
      <c r="Z126" s="1">
        <f>($E126+('AUS Mortality Calculations'!$D126*'AUS Mortality Calculations'!Z$1))*'AUS Population Projections'!U130</f>
        <v>78.263625000000005</v>
      </c>
      <c r="AA126" s="1">
        <f>($E126+('AUS Mortality Calculations'!$D126*'AUS Mortality Calculations'!AA$1))*'AUS Population Projections'!V130</f>
        <v>76.392085416666674</v>
      </c>
      <c r="AB126" s="6">
        <f>($E126+('AUS Mortality Calculations'!$D126*'AUS Mortality Calculations'!AB$1))*'AUS Population Projections'!W130</f>
        <v>76.402433333333335</v>
      </c>
    </row>
    <row r="127" spans="1:28" x14ac:dyDescent="0.3">
      <c r="A127" s="13" t="s">
        <v>2</v>
      </c>
      <c r="B127" s="47" t="s">
        <v>115</v>
      </c>
      <c r="C127">
        <f>'AUS Population Projections'!D338-'AUS Population Projections'!C338</f>
        <v>-4.9999999999999969E-5</v>
      </c>
      <c r="D127">
        <f t="shared" si="3"/>
        <v>-2.0833333333333322E-6</v>
      </c>
      <c r="E127" s="4">
        <f>'AUS Population Projections'!$C338+('AUS Mortality Calculations'!$D127*'AUS Mortality Calculations'!E$1)</f>
        <v>4.8999999999999998E-4</v>
      </c>
      <c r="F127" s="4"/>
      <c r="G127" s="4"/>
      <c r="H127" s="4"/>
      <c r="I127" s="1">
        <f>($E127+('AUS Mortality Calculations'!$D127*'AUS Mortality Calculations'!I$1))*'AUS Population Projections'!D131</f>
        <v>81.203482916666673</v>
      </c>
      <c r="J127" s="1">
        <f>($E127+('AUS Mortality Calculations'!$D127*'AUS Mortality Calculations'!J$1))*'AUS Population Projections'!E131</f>
        <v>84.407225833333328</v>
      </c>
      <c r="K127" s="1">
        <f>($E127+('AUS Mortality Calculations'!$D127*'AUS Mortality Calculations'!K$1))*'AUS Population Projections'!F131</f>
        <v>87.331871249999992</v>
      </c>
      <c r="L127" s="1">
        <f>($E127+('AUS Mortality Calculations'!$D127*'AUS Mortality Calculations'!L$1))*'AUS Population Projections'!G131</f>
        <v>90.890981666666661</v>
      </c>
      <c r="M127" s="1">
        <f>($E127+('AUS Mortality Calculations'!$D127*'AUS Mortality Calculations'!M$1))*'AUS Population Projections'!H131</f>
        <v>91.680986666666669</v>
      </c>
      <c r="N127" s="1">
        <f>($E127+('AUS Mortality Calculations'!$D127*'AUS Mortality Calculations'!N$1))*'AUS Population Projections'!I131</f>
        <v>91.795555000000007</v>
      </c>
      <c r="O127" s="1">
        <f>($E127+('AUS Mortality Calculations'!$D127*'AUS Mortality Calculations'!O$1))*'AUS Population Projections'!J131</f>
        <v>92.263161666666676</v>
      </c>
      <c r="P127" s="1">
        <f>($E127+('AUS Mortality Calculations'!$D127*'AUS Mortality Calculations'!P$1))*'AUS Population Projections'!K131</f>
        <v>91.40161333333333</v>
      </c>
      <c r="Q127" s="1">
        <f>($E127+('AUS Mortality Calculations'!$D127*'AUS Mortality Calculations'!Q$1))*'AUS Population Projections'!L131</f>
        <v>91.792431249999993</v>
      </c>
      <c r="R127" s="1">
        <f>($E127+('AUS Mortality Calculations'!$D127*'AUS Mortality Calculations'!R$1))*'AUS Population Projections'!M131</f>
        <v>92.080057499999995</v>
      </c>
      <c r="S127" s="1">
        <f>($E127+('AUS Mortality Calculations'!$D127*'AUS Mortality Calculations'!S$1))*'AUS Population Projections'!N131</f>
        <v>91.241926666666672</v>
      </c>
      <c r="T127" s="1">
        <f>($E127+('AUS Mortality Calculations'!$D127*'AUS Mortality Calculations'!T$1))*'AUS Population Projections'!O131</f>
        <v>90.705224999999999</v>
      </c>
      <c r="U127" s="1">
        <f>($E127+('AUS Mortality Calculations'!$D127*'AUS Mortality Calculations'!U$1))*'AUS Population Projections'!P131</f>
        <v>91.303831666666667</v>
      </c>
      <c r="V127" s="1">
        <f>($E127+('AUS Mortality Calculations'!$D127*'AUS Mortality Calculations'!V$1))*'AUS Population Projections'!Q131</f>
        <v>89.472174166666662</v>
      </c>
      <c r="W127" s="1">
        <f>($E127+('AUS Mortality Calculations'!$D127*'AUS Mortality Calculations'!W$1))*'AUS Population Projections'!R131</f>
        <v>88.249278750000002</v>
      </c>
      <c r="X127" s="1">
        <f>($E127+('AUS Mortality Calculations'!$D127*'AUS Mortality Calculations'!X$1))*'AUS Population Projections'!S131</f>
        <v>88.214756666666673</v>
      </c>
      <c r="Y127" s="1">
        <f>($E127+('AUS Mortality Calculations'!$D127*'AUS Mortality Calculations'!Y$1))*'AUS Population Projections'!T131</f>
        <v>86.619945000000001</v>
      </c>
      <c r="Z127" s="1">
        <f>($E127+('AUS Mortality Calculations'!$D127*'AUS Mortality Calculations'!Z$1))*'AUS Population Projections'!U131</f>
        <v>87.310779999999994</v>
      </c>
      <c r="AA127" s="1">
        <f>($E127+('AUS Mortality Calculations'!$D127*'AUS Mortality Calculations'!AA$1))*'AUS Population Projections'!V131</f>
        <v>88.648305833333339</v>
      </c>
      <c r="AB127" s="6">
        <f>($E127+('AUS Mortality Calculations'!$D127*'AUS Mortality Calculations'!AB$1))*'AUS Population Projections'!W131</f>
        <v>86.626069999999999</v>
      </c>
    </row>
    <row r="128" spans="1:28" x14ac:dyDescent="0.3">
      <c r="A128" s="13" t="s">
        <v>2</v>
      </c>
      <c r="B128" s="47" t="s">
        <v>116</v>
      </c>
      <c r="C128">
        <f>'AUS Population Projections'!D339-'AUS Population Projections'!C339</f>
        <v>-6.0000000000000049E-5</v>
      </c>
      <c r="D128">
        <f t="shared" si="3"/>
        <v>-2.5000000000000019E-6</v>
      </c>
      <c r="E128" s="4">
        <f>'AUS Population Projections'!$C339+('AUS Mortality Calculations'!$D128*'AUS Mortality Calculations'!E$1)</f>
        <v>5.1000000000000004E-4</v>
      </c>
      <c r="F128" s="4"/>
      <c r="G128" s="4"/>
      <c r="H128" s="4"/>
      <c r="I128" s="1">
        <f>($E128+('AUS Mortality Calculations'!$D128*'AUS Mortality Calculations'!I$1))*'AUS Population Projections'!D132</f>
        <v>83.775562500000007</v>
      </c>
      <c r="J128" s="1">
        <f>($E128+('AUS Mortality Calculations'!$D128*'AUS Mortality Calculations'!J$1))*'AUS Population Projections'!E132</f>
        <v>87.752335000000002</v>
      </c>
      <c r="K128" s="1">
        <f>($E128+('AUS Mortality Calculations'!$D128*'AUS Mortality Calculations'!K$1))*'AUS Population Projections'!F132</f>
        <v>90.858029999999999</v>
      </c>
      <c r="L128" s="1">
        <f>($E128+('AUS Mortality Calculations'!$D128*'AUS Mortality Calculations'!L$1))*'AUS Population Projections'!G132</f>
        <v>93.672499999999999</v>
      </c>
      <c r="M128" s="1">
        <f>($E128+('AUS Mortality Calculations'!$D128*'AUS Mortality Calculations'!M$1))*'AUS Population Projections'!H132</f>
        <v>97.137870000000007</v>
      </c>
      <c r="N128" s="1">
        <f>($E128+('AUS Mortality Calculations'!$D128*'AUS Mortality Calculations'!N$1))*'AUS Population Projections'!I132</f>
        <v>97.741709999999998</v>
      </c>
      <c r="O128" s="1">
        <f>($E128+('AUS Mortality Calculations'!$D128*'AUS Mortality Calculations'!O$1))*'AUS Population Projections'!J132</f>
        <v>97.649945000000002</v>
      </c>
      <c r="P128" s="1">
        <f>($E128+('AUS Mortality Calculations'!$D128*'AUS Mortality Calculations'!P$1))*'AUS Population Projections'!K132</f>
        <v>97.91131</v>
      </c>
      <c r="Q128" s="1">
        <f>($E128+('AUS Mortality Calculations'!$D128*'AUS Mortality Calculations'!Q$1))*'AUS Population Projections'!L132</f>
        <v>96.814575000000005</v>
      </c>
      <c r="R128" s="1">
        <f>($E128+('AUS Mortality Calculations'!$D128*'AUS Mortality Calculations'!R$1))*'AUS Population Projections'!M132</f>
        <v>96.996605000000002</v>
      </c>
      <c r="S128" s="1">
        <f>($E128+('AUS Mortality Calculations'!$D128*'AUS Mortality Calculations'!S$1))*'AUS Population Projections'!N132</f>
        <v>97.209275000000005</v>
      </c>
      <c r="T128" s="1">
        <f>($E128+('AUS Mortality Calculations'!$D128*'AUS Mortality Calculations'!T$1))*'AUS Population Projections'!O132</f>
        <v>96.264960000000002</v>
      </c>
      <c r="U128" s="1">
        <f>($E128+('AUS Mortality Calculations'!$D128*'AUS Mortality Calculations'!U$1))*'AUS Population Projections'!P132</f>
        <v>95.630357500000002</v>
      </c>
      <c r="V128" s="1">
        <f>($E128+('AUS Mortality Calculations'!$D128*'AUS Mortality Calculations'!V$1))*'AUS Population Projections'!Q132</f>
        <v>96.160425000000004</v>
      </c>
      <c r="W128" s="1">
        <f>($E128+('AUS Mortality Calculations'!$D128*'AUS Mortality Calculations'!W$1))*'AUS Population Projections'!R132</f>
        <v>94.198544999999996</v>
      </c>
      <c r="X128" s="1">
        <f>($E128+('AUS Mortality Calculations'!$D128*'AUS Mortality Calculations'!X$1))*'AUS Population Projections'!S132</f>
        <v>92.861660000000001</v>
      </c>
      <c r="Y128" s="1">
        <f>($E128+('AUS Mortality Calculations'!$D128*'AUS Mortality Calculations'!Y$1))*'AUS Population Projections'!T132</f>
        <v>92.74358500000001</v>
      </c>
      <c r="Z128" s="1">
        <f>($E128+('AUS Mortality Calculations'!$D128*'AUS Mortality Calculations'!Z$1))*'AUS Population Projections'!U132</f>
        <v>91.028400000000005</v>
      </c>
      <c r="AA128" s="1">
        <f>($E128+('AUS Mortality Calculations'!$D128*'AUS Mortality Calculations'!AA$1))*'AUS Population Projections'!V132</f>
        <v>91.651312500000003</v>
      </c>
      <c r="AB128" s="6">
        <f>($E128+('AUS Mortality Calculations'!$D128*'AUS Mortality Calculations'!AB$1))*'AUS Population Projections'!W132</f>
        <v>92.9315</v>
      </c>
    </row>
    <row r="129" spans="1:28" x14ac:dyDescent="0.3">
      <c r="A129" s="13" t="s">
        <v>2</v>
      </c>
      <c r="B129" s="47" t="s">
        <v>117</v>
      </c>
      <c r="C129">
        <f>'AUS Population Projections'!D340-'AUS Population Projections'!C340</f>
        <v>-6.9999999999999967E-5</v>
      </c>
      <c r="D129">
        <f t="shared" si="3"/>
        <v>-2.9166666666666653E-6</v>
      </c>
      <c r="E129" s="4">
        <f>'AUS Population Projections'!$C340+('AUS Mortality Calculations'!$D129*'AUS Mortality Calculations'!E$1)</f>
        <v>5.2999999999999998E-4</v>
      </c>
      <c r="F129" s="4"/>
      <c r="G129" s="4"/>
      <c r="H129" s="4"/>
      <c r="I129" s="1">
        <f>($E129+('AUS Mortality Calculations'!$D129*'AUS Mortality Calculations'!I$1))*'AUS Population Projections'!D133</f>
        <v>87.290797916666662</v>
      </c>
      <c r="J129" s="1">
        <f>($E129+('AUS Mortality Calculations'!$D129*'AUS Mortality Calculations'!J$1))*'AUS Population Projections'!E133</f>
        <v>88.944269166666672</v>
      </c>
      <c r="K129" s="1">
        <f>($E129+('AUS Mortality Calculations'!$D129*'AUS Mortality Calculations'!K$1))*'AUS Population Projections'!F133</f>
        <v>92.892483749999997</v>
      </c>
      <c r="L129" s="1">
        <f>($E129+('AUS Mortality Calculations'!$D129*'AUS Mortality Calculations'!L$1))*'AUS Population Projections'!G133</f>
        <v>95.937798333333333</v>
      </c>
      <c r="M129" s="1">
        <f>($E129+('AUS Mortality Calculations'!$D129*'AUS Mortality Calculations'!M$1))*'AUS Population Projections'!H133</f>
        <v>98.67858249999999</v>
      </c>
      <c r="N129" s="1">
        <f>($E129+('AUS Mortality Calculations'!$D129*'AUS Mortality Calculations'!N$1))*'AUS Population Projections'!I133</f>
        <v>102.08743749999999</v>
      </c>
      <c r="O129" s="1">
        <f>($E129+('AUS Mortality Calculations'!$D129*'AUS Mortality Calculations'!O$1))*'AUS Population Projections'!J133</f>
        <v>102.54702125</v>
      </c>
      <c r="P129" s="1">
        <f>($E129+('AUS Mortality Calculations'!$D129*'AUS Mortality Calculations'!P$1))*'AUS Population Projections'!K133</f>
        <v>102.28282666666667</v>
      </c>
      <c r="Q129" s="1">
        <f>($E129+('AUS Mortality Calculations'!$D129*'AUS Mortality Calculations'!Q$1))*'AUS Population Projections'!L133</f>
        <v>102.3892025</v>
      </c>
      <c r="R129" s="1">
        <f>($E129+('AUS Mortality Calculations'!$D129*'AUS Mortality Calculations'!R$1))*'AUS Population Projections'!M133</f>
        <v>101.09320833333334</v>
      </c>
      <c r="S129" s="1">
        <f>($E129+('AUS Mortality Calculations'!$D129*'AUS Mortality Calculations'!S$1))*'AUS Population Projections'!N133</f>
        <v>101.20106458333333</v>
      </c>
      <c r="T129" s="1">
        <f>($E129+('AUS Mortality Calculations'!$D129*'AUS Mortality Calculations'!T$1))*'AUS Population Projections'!O133</f>
        <v>101.339865</v>
      </c>
      <c r="U129" s="1">
        <f>($E129+('AUS Mortality Calculations'!$D129*'AUS Mortality Calculations'!U$1))*'AUS Population Projections'!P133</f>
        <v>100.29101208333333</v>
      </c>
      <c r="V129" s="1">
        <f>($E129+('AUS Mortality Calculations'!$D129*'AUS Mortality Calculations'!V$1))*'AUS Population Projections'!Q133</f>
        <v>99.560580833333319</v>
      </c>
      <c r="W129" s="1">
        <f>($E129+('AUS Mortality Calculations'!$D129*'AUS Mortality Calculations'!W$1))*'AUS Population Projections'!R133</f>
        <v>100.02113875000001</v>
      </c>
      <c r="X129" s="1">
        <f>($E129+('AUS Mortality Calculations'!$D129*'AUS Mortality Calculations'!X$1))*'AUS Population Projections'!S133</f>
        <v>97.933000000000007</v>
      </c>
      <c r="Y129" s="1">
        <f>($E129+('AUS Mortality Calculations'!$D129*'AUS Mortality Calculations'!Y$1))*'AUS Population Projections'!T133</f>
        <v>96.486402916666663</v>
      </c>
      <c r="Z129" s="1">
        <f>($E129+('AUS Mortality Calculations'!$D129*'AUS Mortality Calculations'!Z$1))*'AUS Population Projections'!U133</f>
        <v>96.284054999999995</v>
      </c>
      <c r="AA129" s="1">
        <f>($E129+('AUS Mortality Calculations'!$D129*'AUS Mortality Calculations'!AA$1))*'AUS Population Projections'!V133</f>
        <v>94.452524166666677</v>
      </c>
      <c r="AB129" s="6">
        <f>($E129+('AUS Mortality Calculations'!$D129*'AUS Mortality Calculations'!AB$1))*'AUS Population Projections'!W133</f>
        <v>95.005930000000006</v>
      </c>
    </row>
    <row r="130" spans="1:28" x14ac:dyDescent="0.3">
      <c r="A130" s="13" t="s">
        <v>2</v>
      </c>
      <c r="B130" s="47" t="s">
        <v>118</v>
      </c>
      <c r="C130">
        <f>'AUS Population Projections'!D341-'AUS Population Projections'!C341</f>
        <v>-6.9999999999999967E-5</v>
      </c>
      <c r="D130">
        <f t="shared" si="3"/>
        <v>-2.9166666666666653E-6</v>
      </c>
      <c r="E130" s="4">
        <f>'AUS Population Projections'!$C341+('AUS Mortality Calculations'!$D130*'AUS Mortality Calculations'!E$1)</f>
        <v>5.1999999999999995E-4</v>
      </c>
      <c r="F130" s="4"/>
      <c r="G130" s="4"/>
      <c r="H130" s="4"/>
      <c r="I130" s="1">
        <f>($E130+('AUS Mortality Calculations'!$D130*'AUS Mortality Calculations'!I$1))*'AUS Population Projections'!D134</f>
        <v>90.858263749999992</v>
      </c>
      <c r="J130" s="1">
        <f>($E130+('AUS Mortality Calculations'!$D130*'AUS Mortality Calculations'!J$1))*'AUS Population Projections'!E134</f>
        <v>88.368282500000007</v>
      </c>
      <c r="K130" s="1">
        <f>($E130+('AUS Mortality Calculations'!$D130*'AUS Mortality Calculations'!K$1))*'AUS Population Projections'!F134</f>
        <v>89.837872500000003</v>
      </c>
      <c r="L130" s="1">
        <f>($E130+('AUS Mortality Calculations'!$D130*'AUS Mortality Calculations'!L$1))*'AUS Population Projections'!G134</f>
        <v>93.543499999999995</v>
      </c>
      <c r="M130" s="1">
        <f>($E130+('AUS Mortality Calculations'!$D130*'AUS Mortality Calculations'!M$1))*'AUS Population Projections'!H134</f>
        <v>96.370322916666652</v>
      </c>
      <c r="N130" s="1">
        <f>($E130+('AUS Mortality Calculations'!$D130*'AUS Mortality Calculations'!N$1))*'AUS Population Projections'!I134</f>
        <v>98.89953749999998</v>
      </c>
      <c r="O130" s="1">
        <f>($E130+('AUS Mortality Calculations'!$D130*'AUS Mortality Calculations'!O$1))*'AUS Population Projections'!J134</f>
        <v>102.08036208333333</v>
      </c>
      <c r="P130" s="1">
        <f>($E130+('AUS Mortality Calculations'!$D130*'AUS Mortality Calculations'!P$1))*'AUS Population Projections'!K134</f>
        <v>102.37839666666666</v>
      </c>
      <c r="Q130" s="1">
        <f>($E130+('AUS Mortality Calculations'!$D130*'AUS Mortality Calculations'!Q$1))*'AUS Population Projections'!L134</f>
        <v>101.98208749999999</v>
      </c>
      <c r="R130" s="1">
        <f>($E130+('AUS Mortality Calculations'!$D130*'AUS Mortality Calculations'!R$1))*'AUS Population Projections'!M134</f>
        <v>101.93823</v>
      </c>
      <c r="S130" s="1">
        <f>($E130+('AUS Mortality Calculations'!$D130*'AUS Mortality Calculations'!S$1))*'AUS Population Projections'!N134</f>
        <v>100.64988958333333</v>
      </c>
      <c r="T130" s="1">
        <f>($E130+('AUS Mortality Calculations'!$D130*'AUS Mortality Calculations'!T$1))*'AUS Population Projections'!O134</f>
        <v>100.72625499999999</v>
      </c>
      <c r="U130" s="1">
        <f>($E130+('AUS Mortality Calculations'!$D130*'AUS Mortality Calculations'!U$1))*'AUS Population Projections'!P134</f>
        <v>100.83254999999998</v>
      </c>
      <c r="V130" s="1">
        <f>($E130+('AUS Mortality Calculations'!$D130*'AUS Mortality Calculations'!V$1))*'AUS Population Projections'!Q134</f>
        <v>99.783104166666661</v>
      </c>
      <c r="W130" s="1">
        <f>($E130+('AUS Mortality Calculations'!$D130*'AUS Mortality Calculations'!W$1))*'AUS Population Projections'!R134</f>
        <v>99.043331249999994</v>
      </c>
      <c r="X130" s="1">
        <f>($E130+('AUS Mortality Calculations'!$D130*'AUS Mortality Calculations'!X$1))*'AUS Population Projections'!S134</f>
        <v>99.462479999999999</v>
      </c>
      <c r="Y130" s="1">
        <f>($E130+('AUS Mortality Calculations'!$D130*'AUS Mortality Calculations'!Y$1))*'AUS Population Projections'!T134</f>
        <v>97.401652499999983</v>
      </c>
      <c r="Z130" s="1">
        <f>($E130+('AUS Mortality Calculations'!$D130*'AUS Mortality Calculations'!Z$1))*'AUS Population Projections'!U134</f>
        <v>95.965594999999993</v>
      </c>
      <c r="AA130" s="1">
        <f>($E130+('AUS Mortality Calculations'!$D130*'AUS Mortality Calculations'!AA$1))*'AUS Population Projections'!V134</f>
        <v>95.739939583333339</v>
      </c>
      <c r="AB130" s="6">
        <f>($E130+('AUS Mortality Calculations'!$D130*'AUS Mortality Calculations'!AB$1))*'AUS Population Projections'!W134</f>
        <v>93.929776666666669</v>
      </c>
    </row>
    <row r="131" spans="1:28" x14ac:dyDescent="0.3">
      <c r="A131" s="13" t="s">
        <v>2</v>
      </c>
      <c r="B131" s="47" t="s">
        <v>119</v>
      </c>
      <c r="C131">
        <f>'AUS Population Projections'!D342-'AUS Population Projections'!C342</f>
        <v>-7.0000000000000021E-5</v>
      </c>
      <c r="D131">
        <f t="shared" si="3"/>
        <v>-2.9166666666666674E-6</v>
      </c>
      <c r="E131" s="4">
        <f>'AUS Population Projections'!$C342+('AUS Mortality Calculations'!$D131*'AUS Mortality Calculations'!E$1)</f>
        <v>5.5000000000000003E-4</v>
      </c>
      <c r="F131" s="4"/>
      <c r="G131" s="4"/>
      <c r="H131" s="4"/>
      <c r="I131" s="1">
        <f>($E131+('AUS Mortality Calculations'!$D131*'AUS Mortality Calculations'!I$1))*'AUS Population Projections'!D135</f>
        <v>99.559319166666668</v>
      </c>
      <c r="J131" s="1">
        <f>($E131+('AUS Mortality Calculations'!$D131*'AUS Mortality Calculations'!J$1))*'AUS Population Projections'!E135</f>
        <v>100.01402416666666</v>
      </c>
      <c r="K131" s="1">
        <f>($E131+('AUS Mortality Calculations'!$D131*'AUS Mortality Calculations'!K$1))*'AUS Population Projections'!F135</f>
        <v>97.244222500000006</v>
      </c>
      <c r="L131" s="1">
        <f>($E131+('AUS Mortality Calculations'!$D131*'AUS Mortality Calculations'!L$1))*'AUS Population Projections'!G135</f>
        <v>98.640431666666672</v>
      </c>
      <c r="M131" s="1">
        <f>($E131+('AUS Mortality Calculations'!$D131*'AUS Mortality Calculations'!M$1))*'AUS Population Projections'!H135</f>
        <v>102.395225</v>
      </c>
      <c r="N131" s="1">
        <f>($E131+('AUS Mortality Calculations'!$D131*'AUS Mortality Calculations'!N$1))*'AUS Population Projections'!I135</f>
        <v>105.22732499999999</v>
      </c>
      <c r="O131" s="1">
        <f>($E131+('AUS Mortality Calculations'!$D131*'AUS Mortality Calculations'!O$1))*'AUS Population Projections'!J135</f>
        <v>107.75114333333335</v>
      </c>
      <c r="P131" s="1">
        <f>($E131+('AUS Mortality Calculations'!$D131*'AUS Mortality Calculations'!P$1))*'AUS Population Projections'!K135</f>
        <v>110.95023333333334</v>
      </c>
      <c r="Q131" s="1">
        <f>($E131+('AUS Mortality Calculations'!$D131*'AUS Mortality Calculations'!Q$1))*'AUS Population Projections'!L135</f>
        <v>111.12979875000001</v>
      </c>
      <c r="R131" s="1">
        <f>($E131+('AUS Mortality Calculations'!$D131*'AUS Mortality Calculations'!R$1))*'AUS Population Projections'!M135</f>
        <v>110.56458333333333</v>
      </c>
      <c r="S131" s="1">
        <f>($E131+('AUS Mortality Calculations'!$D131*'AUS Mortality Calculations'!S$1))*'AUS Population Projections'!N135</f>
        <v>110.53481083333335</v>
      </c>
      <c r="T131" s="1">
        <f>($E131+('AUS Mortality Calculations'!$D131*'AUS Mortality Calculations'!T$1))*'AUS Population Projections'!O135</f>
        <v>109.19236000000001</v>
      </c>
      <c r="U131" s="1">
        <f>($E131+('AUS Mortality Calculations'!$D131*'AUS Mortality Calculations'!U$1))*'AUS Population Projections'!P135</f>
        <v>109.28933708333334</v>
      </c>
      <c r="V131" s="1">
        <f>($E131+('AUS Mortality Calculations'!$D131*'AUS Mortality Calculations'!V$1))*'AUS Population Projections'!Q135</f>
        <v>109.41838916666667</v>
      </c>
      <c r="W131" s="1">
        <f>($E131+('AUS Mortality Calculations'!$D131*'AUS Mortality Calculations'!W$1))*'AUS Population Projections'!R135</f>
        <v>108.32788124999999</v>
      </c>
      <c r="X131" s="1">
        <f>($E131+('AUS Mortality Calculations'!$D131*'AUS Mortality Calculations'!X$1))*'AUS Population Projections'!S135</f>
        <v>107.56485000000001</v>
      </c>
      <c r="Y131" s="1">
        <f>($E131+('AUS Mortality Calculations'!$D131*'AUS Mortality Calculations'!Y$1))*'AUS Population Projections'!T135</f>
        <v>108.02544625</v>
      </c>
      <c r="Z131" s="1">
        <f>($E131+('AUS Mortality Calculations'!$D131*'AUS Mortality Calculations'!Z$1))*'AUS Population Projections'!U135</f>
        <v>105.865015</v>
      </c>
      <c r="AA131" s="1">
        <f>($E131+('AUS Mortality Calculations'!$D131*'AUS Mortality Calculations'!AA$1))*'AUS Population Projections'!V135</f>
        <v>104.36450208333333</v>
      </c>
      <c r="AB131" s="6">
        <f>($E131+('AUS Mortality Calculations'!$D131*'AUS Mortality Calculations'!AB$1))*'AUS Population Projections'!W135</f>
        <v>104.14483333333335</v>
      </c>
    </row>
    <row r="132" spans="1:28" x14ac:dyDescent="0.3">
      <c r="A132" s="13" t="s">
        <v>2</v>
      </c>
      <c r="B132" s="47" t="s">
        <v>120</v>
      </c>
      <c r="C132">
        <f>'AUS Population Projections'!D343-'AUS Population Projections'!C343</f>
        <v>-6.9999999999999967E-5</v>
      </c>
      <c r="D132">
        <f t="shared" si="3"/>
        <v>-2.9166666666666653E-6</v>
      </c>
      <c r="E132" s="4">
        <f>'AUS Population Projections'!$C343+('AUS Mortality Calculations'!$D132*'AUS Mortality Calculations'!E$1)</f>
        <v>5.5999999999999995E-4</v>
      </c>
      <c r="F132" s="4"/>
      <c r="G132" s="4"/>
      <c r="H132" s="4"/>
      <c r="I132" s="1">
        <f>($E132+('AUS Mortality Calculations'!$D132*'AUS Mortality Calculations'!I$1))*'AUS Population Projections'!D136</f>
        <v>100.06330833333332</v>
      </c>
      <c r="J132" s="1">
        <f>($E132+('AUS Mortality Calculations'!$D132*'AUS Mortality Calculations'!J$1))*'AUS Population Projections'!E136</f>
        <v>104.14509583333331</v>
      </c>
      <c r="K132" s="1">
        <f>($E132+('AUS Mortality Calculations'!$D132*'AUS Mortality Calculations'!K$1))*'AUS Population Projections'!F136</f>
        <v>104.47841249999999</v>
      </c>
      <c r="L132" s="1">
        <f>($E132+('AUS Mortality Calculations'!$D132*'AUS Mortality Calculations'!L$1))*'AUS Population Projections'!G136</f>
        <v>101.54913999999999</v>
      </c>
      <c r="M132" s="1">
        <f>($E132+('AUS Mortality Calculations'!$D132*'AUS Mortality Calculations'!M$1))*'AUS Population Projections'!H136</f>
        <v>102.83776708333332</v>
      </c>
      <c r="N132" s="1">
        <f>($E132+('AUS Mortality Calculations'!$D132*'AUS Mortality Calculations'!N$1))*'AUS Population Projections'!I136</f>
        <v>106.5182475</v>
      </c>
      <c r="O132" s="1">
        <f>($E132+('AUS Mortality Calculations'!$D132*'AUS Mortality Calculations'!O$1))*'AUS Population Projections'!J136</f>
        <v>109.265625</v>
      </c>
      <c r="P132" s="1">
        <f>($E132+('AUS Mortality Calculations'!$D132*'AUS Mortality Calculations'!P$1))*'AUS Population Projections'!K136</f>
        <v>111.69106666666666</v>
      </c>
      <c r="Q132" s="1">
        <f>($E132+('AUS Mortality Calculations'!$D132*'AUS Mortality Calculations'!Q$1))*'AUS Population Projections'!L136</f>
        <v>114.81282749999998</v>
      </c>
      <c r="R132" s="1">
        <f>($E132+('AUS Mortality Calculations'!$D132*'AUS Mortality Calculations'!R$1))*'AUS Population Projections'!M136</f>
        <v>114.86755583333331</v>
      </c>
      <c r="S132" s="1">
        <f>($E132+('AUS Mortality Calculations'!$D132*'AUS Mortality Calculations'!S$1))*'AUS Population Projections'!N136</f>
        <v>114.29079083333333</v>
      </c>
      <c r="T132" s="1">
        <f>($E132+('AUS Mortality Calculations'!$D132*'AUS Mortality Calculations'!T$1))*'AUS Population Projections'!O136</f>
        <v>114.25784999999999</v>
      </c>
      <c r="U132" s="1">
        <f>($E132+('AUS Mortality Calculations'!$D132*'AUS Mortality Calculations'!U$1))*'AUS Population Projections'!P136</f>
        <v>112.89373374999998</v>
      </c>
      <c r="V132" s="1">
        <f>($E132+('AUS Mortality Calculations'!$D132*'AUS Mortality Calculations'!V$1))*'AUS Population Projections'!Q136</f>
        <v>112.9888375</v>
      </c>
      <c r="W132" s="1">
        <f>($E132+('AUS Mortality Calculations'!$D132*'AUS Mortality Calculations'!W$1))*'AUS Population Projections'!R136</f>
        <v>113.1155375</v>
      </c>
      <c r="X132" s="1">
        <f>($E132+('AUS Mortality Calculations'!$D132*'AUS Mortality Calculations'!X$1))*'AUS Population Projections'!S136</f>
        <v>112.00676666666666</v>
      </c>
      <c r="Y132" s="1">
        <f>($E132+('AUS Mortality Calculations'!$D132*'AUS Mortality Calculations'!Y$1))*'AUS Population Projections'!T136</f>
        <v>111.22948958333332</v>
      </c>
      <c r="Z132" s="1">
        <f>($E132+('AUS Mortality Calculations'!$D132*'AUS Mortality Calculations'!Z$1))*'AUS Population Projections'!U136</f>
        <v>111.69262999999998</v>
      </c>
      <c r="AA132" s="1">
        <f>($E132+('AUS Mortality Calculations'!$D132*'AUS Mortality Calculations'!AA$1))*'AUS Population Projections'!V136</f>
        <v>109.49862</v>
      </c>
      <c r="AB132" s="6">
        <f>($E132+('AUS Mortality Calculations'!$D132*'AUS Mortality Calculations'!AB$1))*'AUS Population Projections'!W136</f>
        <v>107.97371666666666</v>
      </c>
    </row>
    <row r="133" spans="1:28" x14ac:dyDescent="0.3">
      <c r="A133" s="13" t="s">
        <v>2</v>
      </c>
      <c r="B133" s="47" t="s">
        <v>121</v>
      </c>
      <c r="C133">
        <f>'AUS Population Projections'!D344-'AUS Population Projections'!C344</f>
        <v>-6.9999999999999967E-5</v>
      </c>
      <c r="D133">
        <f t="shared" si="3"/>
        <v>-2.9166666666666653E-6</v>
      </c>
      <c r="E133" s="4">
        <f>'AUS Population Projections'!$C344+('AUS Mortality Calculations'!$D133*'AUS Mortality Calculations'!E$1)</f>
        <v>5.9999999999999995E-4</v>
      </c>
      <c r="F133" s="4"/>
      <c r="G133" s="4"/>
      <c r="H133" s="4"/>
      <c r="I133" s="1">
        <f>($E133+('AUS Mortality Calculations'!$D133*'AUS Mortality Calculations'!I$1))*'AUS Population Projections'!D137</f>
        <v>106.53459374999998</v>
      </c>
      <c r="J133" s="1">
        <f>($E133+('AUS Mortality Calculations'!$D133*'AUS Mortality Calculations'!J$1))*'AUS Population Projections'!E137</f>
        <v>108.4490825</v>
      </c>
      <c r="K133" s="1">
        <f>($E133+('AUS Mortality Calculations'!$D133*'AUS Mortality Calculations'!K$1))*'AUS Population Projections'!F137</f>
        <v>112.76674749999999</v>
      </c>
      <c r="L133" s="1">
        <f>($E133+('AUS Mortality Calculations'!$D133*'AUS Mortality Calculations'!L$1))*'AUS Population Projections'!G137</f>
        <v>113.09119833333332</v>
      </c>
      <c r="M133" s="1">
        <f>($E133+('AUS Mortality Calculations'!$D133*'AUS Mortality Calculations'!M$1))*'AUS Population Projections'!H137</f>
        <v>109.93305416666665</v>
      </c>
      <c r="N133" s="1">
        <f>($E133+('AUS Mortality Calculations'!$D133*'AUS Mortality Calculations'!N$1))*'AUS Population Projections'!I137</f>
        <v>111.27730499999998</v>
      </c>
      <c r="O133" s="1">
        <f>($E133+('AUS Mortality Calculations'!$D133*'AUS Mortality Calculations'!O$1))*'AUS Population Projections'!J137</f>
        <v>115.17595916666666</v>
      </c>
      <c r="P133" s="1">
        <f>($E133+('AUS Mortality Calculations'!$D133*'AUS Mortality Calculations'!P$1))*'AUS Population Projections'!K137</f>
        <v>118.07768999999999</v>
      </c>
      <c r="Q133" s="1">
        <f>($E133+('AUS Mortality Calculations'!$D133*'AUS Mortality Calculations'!Q$1))*'AUS Population Projections'!L137</f>
        <v>120.64298624999999</v>
      </c>
      <c r="R133" s="1">
        <f>($E133+('AUS Mortality Calculations'!$D133*'AUS Mortality Calculations'!R$1))*'AUS Population Projections'!M137</f>
        <v>123.95017916666667</v>
      </c>
      <c r="S133" s="1">
        <f>($E133+('AUS Mortality Calculations'!$D133*'AUS Mortality Calculations'!S$1))*'AUS Population Projections'!N137</f>
        <v>124.04606208333333</v>
      </c>
      <c r="T133" s="1">
        <f>($E133+('AUS Mortality Calculations'!$D133*'AUS Mortality Calculations'!T$1))*'AUS Population Projections'!O137</f>
        <v>123.46718999999999</v>
      </c>
      <c r="U133" s="1">
        <f>($E133+('AUS Mortality Calculations'!$D133*'AUS Mortality Calculations'!U$1))*'AUS Population Projections'!P137</f>
        <v>123.47172166666665</v>
      </c>
      <c r="V133" s="1">
        <f>($E133+('AUS Mortality Calculations'!$D133*'AUS Mortality Calculations'!V$1))*'AUS Population Projections'!Q137</f>
        <v>122.05042666666665</v>
      </c>
      <c r="W133" s="1">
        <f>($E133+('AUS Mortality Calculations'!$D133*'AUS Mortality Calculations'!W$1))*'AUS Population Projections'!R137</f>
        <v>122.19088125</v>
      </c>
      <c r="X133" s="1">
        <f>($E133+('AUS Mortality Calculations'!$D133*'AUS Mortality Calculations'!X$1))*'AUS Population Projections'!S137</f>
        <v>122.36579333333333</v>
      </c>
      <c r="Y133" s="1">
        <f>($E133+('AUS Mortality Calculations'!$D133*'AUS Mortality Calculations'!Y$1))*'AUS Population Projections'!T137</f>
        <v>121.21771208333332</v>
      </c>
      <c r="Z133" s="1">
        <f>($E133+('AUS Mortality Calculations'!$D133*'AUS Mortality Calculations'!Z$1))*'AUS Population Projections'!U137</f>
        <v>120.4242675</v>
      </c>
      <c r="AA133" s="1">
        <f>($E133+('AUS Mortality Calculations'!$D133*'AUS Mortality Calculations'!AA$1))*'AUS Population Projections'!V137</f>
        <v>120.96230541666667</v>
      </c>
      <c r="AB133" s="6">
        <f>($E133+('AUS Mortality Calculations'!$D133*'AUS Mortality Calculations'!AB$1))*'AUS Population Projections'!W137</f>
        <v>118.64883333333333</v>
      </c>
    </row>
    <row r="134" spans="1:28" x14ac:dyDescent="0.3">
      <c r="A134" s="13" t="s">
        <v>2</v>
      </c>
      <c r="B134" s="47" t="s">
        <v>122</v>
      </c>
      <c r="C134">
        <f>'AUS Population Projections'!D345-'AUS Population Projections'!C345</f>
        <v>-7.9999999999999993E-5</v>
      </c>
      <c r="D134">
        <f t="shared" si="3"/>
        <v>-3.3333333333333329E-6</v>
      </c>
      <c r="E134" s="4">
        <f>'AUS Population Projections'!$C345+('AUS Mortality Calculations'!$D134*'AUS Mortality Calculations'!E$1)</f>
        <v>6.2E-4</v>
      </c>
      <c r="F134" s="4"/>
      <c r="G134" s="4"/>
      <c r="H134" s="4"/>
      <c r="I134" s="1">
        <f>($E134+('AUS Mortality Calculations'!$D134*'AUS Mortality Calculations'!I$1))*'AUS Population Projections'!D138</f>
        <v>111.9139</v>
      </c>
      <c r="J134" s="1">
        <f>($E134+('AUS Mortality Calculations'!$D134*'AUS Mortality Calculations'!J$1))*'AUS Population Projections'!E138</f>
        <v>110.66741333333334</v>
      </c>
      <c r="K134" s="1">
        <f>($E134+('AUS Mortality Calculations'!$D134*'AUS Mortality Calculations'!K$1))*'AUS Population Projections'!F138</f>
        <v>112.52181999999999</v>
      </c>
      <c r="L134" s="1">
        <f>($E134+('AUS Mortality Calculations'!$D134*'AUS Mortality Calculations'!L$1))*'AUS Population Projections'!G138</f>
        <v>116.83672000000001</v>
      </c>
      <c r="M134" s="1">
        <f>($E134+('AUS Mortality Calculations'!$D134*'AUS Mortality Calculations'!M$1))*'AUS Population Projections'!H138</f>
        <v>117.0527</v>
      </c>
      <c r="N134" s="1">
        <f>($E134+('AUS Mortality Calculations'!$D134*'AUS Mortality Calculations'!N$1))*'AUS Population Projections'!I138</f>
        <v>113.70120000000001</v>
      </c>
      <c r="O134" s="1">
        <f>($E134+('AUS Mortality Calculations'!$D134*'AUS Mortality Calculations'!O$1))*'AUS Population Projections'!J138</f>
        <v>114.96155666666667</v>
      </c>
      <c r="P134" s="1">
        <f>($E134+('AUS Mortality Calculations'!$D134*'AUS Mortality Calculations'!P$1))*'AUS Population Projections'!K138</f>
        <v>118.83042666666665</v>
      </c>
      <c r="Q134" s="1">
        <f>($E134+('AUS Mortality Calculations'!$D134*'AUS Mortality Calculations'!Q$1))*'AUS Population Projections'!L138</f>
        <v>121.68278000000001</v>
      </c>
      <c r="R134" s="1">
        <f>($E134+('AUS Mortality Calculations'!$D134*'AUS Mortality Calculations'!R$1))*'AUS Population Projections'!M138</f>
        <v>124.17973333333333</v>
      </c>
      <c r="S134" s="1">
        <f>($E134+('AUS Mortality Calculations'!$D134*'AUS Mortality Calculations'!S$1))*'AUS Population Projections'!N138</f>
        <v>127.47875000000001</v>
      </c>
      <c r="T134" s="1">
        <f>($E134+('AUS Mortality Calculations'!$D134*'AUS Mortality Calculations'!T$1))*'AUS Population Projections'!O138</f>
        <v>127.49444</v>
      </c>
      <c r="U134" s="1">
        <f>($E134+('AUS Mortality Calculations'!$D134*'AUS Mortality Calculations'!U$1))*'AUS Population Projections'!P138</f>
        <v>126.82110999999999</v>
      </c>
      <c r="V134" s="1">
        <f>($E134+('AUS Mortality Calculations'!$D134*'AUS Mortality Calculations'!V$1))*'AUS Population Projections'!Q138</f>
        <v>126.74221333333334</v>
      </c>
      <c r="W134" s="1">
        <f>($E134+('AUS Mortality Calculations'!$D134*'AUS Mortality Calculations'!W$1))*'AUS Population Projections'!R138</f>
        <v>125.21019</v>
      </c>
      <c r="X134" s="1">
        <f>($E134+('AUS Mortality Calculations'!$D134*'AUS Mortality Calculations'!X$1))*'AUS Population Projections'!S138</f>
        <v>125.27016666666668</v>
      </c>
      <c r="Y134" s="1">
        <f>($E134+('AUS Mortality Calculations'!$D134*'AUS Mortality Calculations'!Y$1))*'AUS Population Projections'!T138</f>
        <v>125.36363666666666</v>
      </c>
      <c r="Z134" s="1">
        <f>($E134+('AUS Mortality Calculations'!$D134*'AUS Mortality Calculations'!Z$1))*'AUS Population Projections'!U138</f>
        <v>124.10999999999999</v>
      </c>
      <c r="AA134" s="1">
        <f>($E134+('AUS Mortality Calculations'!$D134*'AUS Mortality Calculations'!AA$1))*'AUS Population Projections'!V138</f>
        <v>123.21761000000001</v>
      </c>
      <c r="AB134" s="6">
        <f>($E134+('AUS Mortality Calculations'!$D134*'AUS Mortality Calculations'!AB$1))*'AUS Population Projections'!W138</f>
        <v>123.67774666666666</v>
      </c>
    </row>
    <row r="135" spans="1:28" x14ac:dyDescent="0.3">
      <c r="A135" s="13" t="s">
        <v>2</v>
      </c>
      <c r="B135" s="47" t="s">
        <v>123</v>
      </c>
      <c r="C135">
        <f>'AUS Population Projections'!D346-'AUS Population Projections'!C346</f>
        <v>-6.9999999999999967E-5</v>
      </c>
      <c r="D135">
        <f t="shared" si="3"/>
        <v>-2.9166666666666653E-6</v>
      </c>
      <c r="E135" s="4">
        <f>'AUS Population Projections'!$C346+('AUS Mortality Calculations'!$D135*'AUS Mortality Calculations'!E$1)</f>
        <v>6.2E-4</v>
      </c>
      <c r="F135" s="4"/>
      <c r="G135" s="4"/>
      <c r="H135" s="4"/>
      <c r="I135" s="1">
        <f>($E135+('AUS Mortality Calculations'!$D135*'AUS Mortality Calculations'!I$1))*'AUS Population Projections'!D139</f>
        <v>114.85216708333333</v>
      </c>
      <c r="J135" s="1">
        <f>($E135+('AUS Mortality Calculations'!$D135*'AUS Mortality Calculations'!J$1))*'AUS Population Projections'!E139</f>
        <v>112.81013333333334</v>
      </c>
      <c r="K135" s="1">
        <f>($E135+('AUS Mortality Calculations'!$D135*'AUS Mortality Calculations'!K$1))*'AUS Population Projections'!F139</f>
        <v>111.58613250000001</v>
      </c>
      <c r="L135" s="1">
        <f>($E135+('AUS Mortality Calculations'!$D135*'AUS Mortality Calculations'!L$1))*'AUS Population Projections'!G139</f>
        <v>113.454775</v>
      </c>
      <c r="M135" s="1">
        <f>($E135+('AUS Mortality Calculations'!$D135*'AUS Mortality Calculations'!M$1))*'AUS Population Projections'!H139</f>
        <v>117.77775833333332</v>
      </c>
      <c r="N135" s="1">
        <f>($E135+('AUS Mortality Calculations'!$D135*'AUS Mortality Calculations'!N$1))*'AUS Population Projections'!I139</f>
        <v>118.02010999999999</v>
      </c>
      <c r="O135" s="1">
        <f>($E135+('AUS Mortality Calculations'!$D135*'AUS Mortality Calculations'!O$1))*'AUS Population Projections'!J139</f>
        <v>114.69909250000001</v>
      </c>
      <c r="P135" s="1">
        <f>($E135+('AUS Mortality Calculations'!$D135*'AUS Mortality Calculations'!P$1))*'AUS Population Projections'!K139</f>
        <v>115.97947000000001</v>
      </c>
      <c r="Q135" s="1">
        <f>($E135+('AUS Mortality Calculations'!$D135*'AUS Mortality Calculations'!Q$1))*'AUS Population Projections'!L139</f>
        <v>119.87634375</v>
      </c>
      <c r="R135" s="1">
        <f>($E135+('AUS Mortality Calculations'!$D135*'AUS Mortality Calculations'!R$1))*'AUS Population Projections'!M139</f>
        <v>122.75862333333335</v>
      </c>
      <c r="S135" s="1">
        <f>($E135+('AUS Mortality Calculations'!$D135*'AUS Mortality Calculations'!S$1))*'AUS Population Projections'!N139</f>
        <v>125.34206958333334</v>
      </c>
      <c r="T135" s="1">
        <f>($E135+('AUS Mortality Calculations'!$D135*'AUS Mortality Calculations'!T$1))*'AUS Population Projections'!O139</f>
        <v>128.73393000000002</v>
      </c>
      <c r="U135" s="1">
        <f>($E135+('AUS Mortality Calculations'!$D135*'AUS Mortality Calculations'!U$1))*'AUS Population Projections'!P139</f>
        <v>128.84065333333334</v>
      </c>
      <c r="V135" s="1">
        <f>($E135+('AUS Mortality Calculations'!$D135*'AUS Mortality Calculations'!V$1))*'AUS Population Projections'!Q139</f>
        <v>128.25472083333332</v>
      </c>
      <c r="W135" s="1">
        <f>($E135+('AUS Mortality Calculations'!$D135*'AUS Mortality Calculations'!W$1))*'AUS Population Projections'!R139</f>
        <v>128.266335</v>
      </c>
      <c r="X135" s="1">
        <f>($E135+('AUS Mortality Calculations'!$D135*'AUS Mortality Calculations'!X$1))*'AUS Population Projections'!S139</f>
        <v>126.81789333333334</v>
      </c>
      <c r="Y135" s="1">
        <f>($E135+('AUS Mortality Calculations'!$D135*'AUS Mortality Calculations'!Y$1))*'AUS Population Projections'!T139</f>
        <v>126.967905</v>
      </c>
      <c r="Z135" s="1">
        <f>($E135+('AUS Mortality Calculations'!$D135*'AUS Mortality Calculations'!Z$1))*'AUS Population Projections'!U139</f>
        <v>127.15859000000002</v>
      </c>
      <c r="AA135" s="1">
        <f>($E135+('AUS Mortality Calculations'!$D135*'AUS Mortality Calculations'!AA$1))*'AUS Population Projections'!V139</f>
        <v>125.98959375000001</v>
      </c>
      <c r="AB135" s="6">
        <f>($E135+('AUS Mortality Calculations'!$D135*'AUS Mortality Calculations'!AB$1))*'AUS Population Projections'!W139</f>
        <v>125.183705</v>
      </c>
    </row>
    <row r="136" spans="1:28" x14ac:dyDescent="0.3">
      <c r="A136" s="13" t="s">
        <v>2</v>
      </c>
      <c r="B136" s="47" t="s">
        <v>124</v>
      </c>
      <c r="C136">
        <f>'AUS Population Projections'!D347-'AUS Population Projections'!C347</f>
        <v>-8.0000000000000101E-5</v>
      </c>
      <c r="D136">
        <f t="shared" si="3"/>
        <v>-3.3333333333333376E-6</v>
      </c>
      <c r="E136" s="4">
        <f>'AUS Population Projections'!$C347+('AUS Mortality Calculations'!$D136*'AUS Mortality Calculations'!E$1)</f>
        <v>6.4000000000000005E-4</v>
      </c>
      <c r="F136" s="4"/>
      <c r="G136" s="4"/>
      <c r="H136" s="4"/>
      <c r="I136" s="1">
        <f>($E136+('AUS Mortality Calculations'!$D136*'AUS Mortality Calculations'!I$1))*'AUS Population Projections'!D140</f>
        <v>121.71475</v>
      </c>
      <c r="J136" s="1">
        <f>($E136+('AUS Mortality Calculations'!$D136*'AUS Mortality Calculations'!J$1))*'AUS Population Projections'!E140</f>
        <v>119.42830000000001</v>
      </c>
      <c r="K136" s="1">
        <f>($E136+('AUS Mortality Calculations'!$D136*'AUS Mortality Calculations'!K$1))*'AUS Population Projections'!F140</f>
        <v>117.20772000000001</v>
      </c>
      <c r="L136" s="1">
        <f>($E136+('AUS Mortality Calculations'!$D136*'AUS Mortality Calculations'!L$1))*'AUS Population Projections'!G140</f>
        <v>115.82617333333333</v>
      </c>
      <c r="M136" s="1">
        <f>($E136+('AUS Mortality Calculations'!$D136*'AUS Mortality Calculations'!M$1))*'AUS Population Projections'!H140</f>
        <v>117.61489666666668</v>
      </c>
      <c r="N136" s="1">
        <f>($E136+('AUS Mortality Calculations'!$D136*'AUS Mortality Calculations'!N$1))*'AUS Population Projections'!I140</f>
        <v>121.91122</v>
      </c>
      <c r="O136" s="1">
        <f>($E136+('AUS Mortality Calculations'!$D136*'AUS Mortality Calculations'!O$1))*'AUS Population Projections'!J140</f>
        <v>122.02908333333335</v>
      </c>
      <c r="P136" s="1">
        <f>($E136+('AUS Mortality Calculations'!$D136*'AUS Mortality Calculations'!P$1))*'AUS Population Projections'!K140</f>
        <v>118.49784</v>
      </c>
      <c r="Q136" s="1">
        <f>($E136+('AUS Mortality Calculations'!$D136*'AUS Mortality Calculations'!Q$1))*'AUS Population Projections'!L140</f>
        <v>119.67833999999999</v>
      </c>
      <c r="R136" s="1">
        <f>($E136+('AUS Mortality Calculations'!$D136*'AUS Mortality Calculations'!R$1))*'AUS Population Projections'!M140</f>
        <v>123.52340000000001</v>
      </c>
      <c r="S136" s="1">
        <f>($E136+('AUS Mortality Calculations'!$D136*'AUS Mortality Calculations'!S$1))*'AUS Population Projections'!N140</f>
        <v>126.38747333333333</v>
      </c>
      <c r="T136" s="1">
        <f>($E136+('AUS Mortality Calculations'!$D136*'AUS Mortality Calculations'!T$1))*'AUS Population Projections'!O140</f>
        <v>128.94300000000001</v>
      </c>
      <c r="U136" s="1">
        <f>($E136+('AUS Mortality Calculations'!$D136*'AUS Mortality Calculations'!U$1))*'AUS Population Projections'!P140</f>
        <v>132.31799333333333</v>
      </c>
      <c r="V136" s="1">
        <f>($E136+('AUS Mortality Calculations'!$D136*'AUS Mortality Calculations'!V$1))*'AUS Population Projections'!Q140</f>
        <v>132.34121999999999</v>
      </c>
      <c r="W136" s="1">
        <f>($E136+('AUS Mortality Calculations'!$D136*'AUS Mortality Calculations'!W$1))*'AUS Population Projections'!R140</f>
        <v>131.6585</v>
      </c>
      <c r="X136" s="1">
        <f>($E136+('AUS Mortality Calculations'!$D136*'AUS Mortality Calculations'!X$1))*'AUS Population Projections'!S140</f>
        <v>131.58405333333334</v>
      </c>
      <c r="Y136" s="1">
        <f>($E136+('AUS Mortality Calculations'!$D136*'AUS Mortality Calculations'!Y$1))*'AUS Population Projections'!T140</f>
        <v>130.02499999999998</v>
      </c>
      <c r="Z136" s="1">
        <f>($E136+('AUS Mortality Calculations'!$D136*'AUS Mortality Calculations'!Z$1))*'AUS Population Projections'!U140</f>
        <v>130.08994000000001</v>
      </c>
      <c r="AA136" s="1">
        <f>($E136+('AUS Mortality Calculations'!$D136*'AUS Mortality Calculations'!AA$1))*'AUS Population Projections'!V140</f>
        <v>130.19518666666664</v>
      </c>
      <c r="AB136" s="6">
        <f>($E136+('AUS Mortality Calculations'!$D136*'AUS Mortality Calculations'!AB$1))*'AUS Population Projections'!W140</f>
        <v>128.91973333333331</v>
      </c>
    </row>
    <row r="137" spans="1:28" x14ac:dyDescent="0.3">
      <c r="A137" s="13" t="s">
        <v>2</v>
      </c>
      <c r="B137" s="47" t="s">
        <v>125</v>
      </c>
      <c r="C137">
        <f>'AUS Population Projections'!D348-'AUS Population Projections'!C348</f>
        <v>-9.0000000000000019E-5</v>
      </c>
      <c r="D137">
        <f t="shared" si="3"/>
        <v>-3.7500000000000009E-6</v>
      </c>
      <c r="E137" s="4">
        <f>'AUS Population Projections'!$C348+('AUS Mortality Calculations'!$D137*'AUS Mortality Calculations'!E$1)</f>
        <v>6.8999999999999997E-4</v>
      </c>
      <c r="F137" s="4"/>
      <c r="G137" s="4"/>
      <c r="H137" s="4"/>
      <c r="I137" s="1">
        <f>($E137+('AUS Mortality Calculations'!$D137*'AUS Mortality Calculations'!I$1))*'AUS Population Projections'!D141</f>
        <v>130.7621925</v>
      </c>
      <c r="J137" s="1">
        <f>($E137+('AUS Mortality Calculations'!$D137*'AUS Mortality Calculations'!J$1))*'AUS Population Projections'!E141</f>
        <v>132.27669</v>
      </c>
      <c r="K137" s="1">
        <f>($E137+('AUS Mortality Calculations'!$D137*'AUS Mortality Calculations'!K$1))*'AUS Population Projections'!F141</f>
        <v>129.71794875000001</v>
      </c>
      <c r="L137" s="1">
        <f>($E137+('AUS Mortality Calculations'!$D137*'AUS Mortality Calculations'!L$1))*'AUS Population Projections'!G141</f>
        <v>127.23412499999999</v>
      </c>
      <c r="M137" s="1">
        <f>($E137+('AUS Mortality Calculations'!$D137*'AUS Mortality Calculations'!M$1))*'AUS Population Projections'!H141</f>
        <v>125.64725999999999</v>
      </c>
      <c r="N137" s="1">
        <f>($E137+('AUS Mortality Calculations'!$D137*'AUS Mortality Calculations'!N$1))*'AUS Population Projections'!I141</f>
        <v>127.45445249999999</v>
      </c>
      <c r="O137" s="1">
        <f>($E137+('AUS Mortality Calculations'!$D137*'AUS Mortality Calculations'!O$1))*'AUS Population Projections'!J141</f>
        <v>131.94487124999998</v>
      </c>
      <c r="P137" s="1">
        <f>($E137+('AUS Mortality Calculations'!$D137*'AUS Mortality Calculations'!P$1))*'AUS Population Projections'!K141</f>
        <v>131.9571</v>
      </c>
      <c r="Q137" s="1">
        <f>($E137+('AUS Mortality Calculations'!$D137*'AUS Mortality Calculations'!Q$1))*'AUS Population Projections'!L141</f>
        <v>128.07440624999998</v>
      </c>
      <c r="R137" s="1">
        <f>($E137+('AUS Mortality Calculations'!$D137*'AUS Mortality Calculations'!R$1))*'AUS Population Projections'!M141</f>
        <v>129.22436249999998</v>
      </c>
      <c r="S137" s="1">
        <f>($E137+('AUS Mortality Calculations'!$D137*'AUS Mortality Calculations'!S$1))*'AUS Population Projections'!N141</f>
        <v>133.28957999999997</v>
      </c>
      <c r="T137" s="1">
        <f>($E137+('AUS Mortality Calculations'!$D137*'AUS Mortality Calculations'!T$1))*'AUS Population Projections'!O141</f>
        <v>136.30398</v>
      </c>
      <c r="U137" s="1">
        <f>($E137+('AUS Mortality Calculations'!$D137*'AUS Mortality Calculations'!U$1))*'AUS Population Projections'!P141</f>
        <v>138.9883725</v>
      </c>
      <c r="V137" s="1">
        <f>($E137+('AUS Mortality Calculations'!$D137*'AUS Mortality Calculations'!V$1))*'AUS Population Projections'!Q141</f>
        <v>142.54372499999999</v>
      </c>
      <c r="W137" s="1">
        <f>($E137+('AUS Mortality Calculations'!$D137*'AUS Mortality Calculations'!W$1))*'AUS Population Projections'!R141</f>
        <v>142.51960124999999</v>
      </c>
      <c r="X137" s="1">
        <f>($E137+('AUS Mortality Calculations'!$D137*'AUS Mortality Calculations'!X$1))*'AUS Population Projections'!S141</f>
        <v>141.74117999999999</v>
      </c>
      <c r="Y137" s="1">
        <f>($E137+('AUS Mortality Calculations'!$D137*'AUS Mortality Calculations'!Y$1))*'AUS Population Projections'!T141</f>
        <v>141.61266000000001</v>
      </c>
      <c r="Z137" s="1">
        <f>($E137+('AUS Mortality Calculations'!$D137*'AUS Mortality Calculations'!Z$1))*'AUS Population Projections'!U141</f>
        <v>139.899405</v>
      </c>
      <c r="AA137" s="1">
        <f>($E137+('AUS Mortality Calculations'!$D137*'AUS Mortality Calculations'!AA$1))*'AUS Population Projections'!V141</f>
        <v>139.91793749999999</v>
      </c>
      <c r="AB137" s="6">
        <f>($E137+('AUS Mortality Calculations'!$D137*'AUS Mortality Calculations'!AB$1))*'AUS Population Projections'!W141</f>
        <v>139.97891999999999</v>
      </c>
    </row>
    <row r="138" spans="1:28" x14ac:dyDescent="0.3">
      <c r="A138" s="13" t="s">
        <v>2</v>
      </c>
      <c r="B138" s="47" t="s">
        <v>126</v>
      </c>
      <c r="C138">
        <f>'AUS Population Projections'!D349-'AUS Population Projections'!C349</f>
        <v>-9.9999999999999937E-5</v>
      </c>
      <c r="D138">
        <f t="shared" si="3"/>
        <v>-4.1666666666666643E-6</v>
      </c>
      <c r="E138" s="4">
        <f>'AUS Population Projections'!$C349+('AUS Mortality Calculations'!$D138*'AUS Mortality Calculations'!E$1)</f>
        <v>7.3999999999999999E-4</v>
      </c>
      <c r="F138" s="4"/>
      <c r="G138" s="4"/>
      <c r="H138" s="4"/>
      <c r="I138" s="1">
        <f>($E138+('AUS Mortality Calculations'!$D138*'AUS Mortality Calculations'!I$1))*'AUS Population Projections'!D142</f>
        <v>139.98566916666667</v>
      </c>
      <c r="J138" s="1">
        <f>($E138+('AUS Mortality Calculations'!$D138*'AUS Mortality Calculations'!J$1))*'AUS Population Projections'!E142</f>
        <v>141.27971166666669</v>
      </c>
      <c r="K138" s="1">
        <f>($E138+('AUS Mortality Calculations'!$D138*'AUS Mortality Calculations'!K$1))*'AUS Population Projections'!F142</f>
        <v>142.78133249999999</v>
      </c>
      <c r="L138" s="1">
        <f>($E138+('AUS Mortality Calculations'!$D138*'AUS Mortality Calculations'!L$1))*'AUS Population Projections'!G142</f>
        <v>139.94619333333333</v>
      </c>
      <c r="M138" s="1">
        <f>($E138+('AUS Mortality Calculations'!$D138*'AUS Mortality Calculations'!M$1))*'AUS Population Projections'!H142</f>
        <v>137.19326749999999</v>
      </c>
      <c r="N138" s="1">
        <f>($E138+('AUS Mortality Calculations'!$D138*'AUS Mortality Calculations'!N$1))*'AUS Population Projections'!I142</f>
        <v>135.39240000000001</v>
      </c>
      <c r="O138" s="1">
        <f>($E138+('AUS Mortality Calculations'!$D138*'AUS Mortality Calculations'!O$1))*'AUS Population Projections'!J142</f>
        <v>137.21002583333333</v>
      </c>
      <c r="P138" s="1">
        <f>($E138+('AUS Mortality Calculations'!$D138*'AUS Mortality Calculations'!P$1))*'AUS Population Projections'!K142</f>
        <v>141.87322666666665</v>
      </c>
      <c r="Q138" s="1">
        <f>($E138+('AUS Mortality Calculations'!$D138*'AUS Mortality Calculations'!Q$1))*'AUS Population Projections'!L142</f>
        <v>141.77784750000001</v>
      </c>
      <c r="R138" s="1">
        <f>($E138+('AUS Mortality Calculations'!$D138*'AUS Mortality Calculations'!R$1))*'AUS Population Projections'!M142</f>
        <v>137.53395666666668</v>
      </c>
      <c r="S138" s="1">
        <f>($E138+('AUS Mortality Calculations'!$D138*'AUS Mortality Calculations'!S$1))*'AUS Population Projections'!N142</f>
        <v>138.71393666666668</v>
      </c>
      <c r="T138" s="1">
        <f>($E138+('AUS Mortality Calculations'!$D138*'AUS Mortality Calculations'!T$1))*'AUS Population Projections'!O142</f>
        <v>142.99284000000003</v>
      </c>
      <c r="U138" s="1">
        <f>($E138+('AUS Mortality Calculations'!$D138*'AUS Mortality Calculations'!U$1))*'AUS Population Projections'!P142</f>
        <v>146.15108333333333</v>
      </c>
      <c r="V138" s="1">
        <f>($E138+('AUS Mortality Calculations'!$D138*'AUS Mortality Calculations'!V$1))*'AUS Population Projections'!Q142</f>
        <v>148.95711833333334</v>
      </c>
      <c r="W138" s="1">
        <f>($E138+('AUS Mortality Calculations'!$D138*'AUS Mortality Calculations'!W$1))*'AUS Population Projections'!R142</f>
        <v>152.68546500000002</v>
      </c>
      <c r="X138" s="1">
        <f>($E138+('AUS Mortality Calculations'!$D138*'AUS Mortality Calculations'!X$1))*'AUS Population Projections'!S142</f>
        <v>152.61100000000002</v>
      </c>
      <c r="Y138" s="1">
        <f>($E138+('AUS Mortality Calculations'!$D138*'AUS Mortality Calculations'!Y$1))*'AUS Population Projections'!T142</f>
        <v>151.73554916666666</v>
      </c>
      <c r="Z138" s="1">
        <f>($E138+('AUS Mortality Calculations'!$D138*'AUS Mortality Calculations'!Z$1))*'AUS Population Projections'!U142</f>
        <v>151.55150499999999</v>
      </c>
      <c r="AA138" s="1">
        <f>($E138+('AUS Mortality Calculations'!$D138*'AUS Mortality Calculations'!AA$1))*'AUS Population Projections'!V142</f>
        <v>149.68403666666669</v>
      </c>
      <c r="AB138" s="6">
        <f>($E138+('AUS Mortality Calculations'!$D138*'AUS Mortality Calculations'!AB$1))*'AUS Population Projections'!W142</f>
        <v>149.65367666666668</v>
      </c>
    </row>
    <row r="139" spans="1:28" x14ac:dyDescent="0.3">
      <c r="A139" s="13" t="s">
        <v>2</v>
      </c>
      <c r="B139" s="47" t="s">
        <v>127</v>
      </c>
      <c r="C139">
        <f>'AUS Population Projections'!D350-'AUS Population Projections'!C350</f>
        <v>-1.0999999999999996E-4</v>
      </c>
      <c r="D139">
        <f t="shared" si="3"/>
        <v>-4.5833333333333315E-6</v>
      </c>
      <c r="E139" s="4">
        <f>'AUS Population Projections'!$C350+('AUS Mortality Calculations'!$D139*'AUS Mortality Calculations'!E$1)</f>
        <v>8.0999999999999996E-4</v>
      </c>
      <c r="F139" s="4"/>
      <c r="G139" s="4"/>
      <c r="H139" s="4"/>
      <c r="I139" s="1">
        <f>($E139+('AUS Mortality Calculations'!$D139*'AUS Mortality Calculations'!I$1))*'AUS Population Projections'!D143</f>
        <v>153.21521791666666</v>
      </c>
      <c r="J139" s="1">
        <f>($E139+('AUS Mortality Calculations'!$D139*'AUS Mortality Calculations'!J$1))*'AUS Population Projections'!E143</f>
        <v>154.16762416666666</v>
      </c>
      <c r="K139" s="1">
        <f>($E139+('AUS Mortality Calculations'!$D139*'AUS Mortality Calculations'!K$1))*'AUS Population Projections'!F143</f>
        <v>155.49010749999999</v>
      </c>
      <c r="L139" s="1">
        <f>($E139+('AUS Mortality Calculations'!$D139*'AUS Mortality Calculations'!L$1))*'AUS Population Projections'!G143</f>
        <v>157.03579166666665</v>
      </c>
      <c r="M139" s="1">
        <f>($E139+('AUS Mortality Calculations'!$D139*'AUS Mortality Calculations'!M$1))*'AUS Population Projections'!H143</f>
        <v>153.868495</v>
      </c>
      <c r="N139" s="1">
        <f>($E139+('AUS Mortality Calculations'!$D139*'AUS Mortality Calculations'!N$1))*'AUS Population Projections'!I143</f>
        <v>150.79087999999999</v>
      </c>
      <c r="O139" s="1">
        <f>($E139+('AUS Mortality Calculations'!$D139*'AUS Mortality Calculations'!O$1))*'AUS Population Projections'!J143</f>
        <v>148.7485575</v>
      </c>
      <c r="P139" s="1">
        <f>($E139+('AUS Mortality Calculations'!$D139*'AUS Mortality Calculations'!P$1))*'AUS Population Projections'!K143</f>
        <v>150.63605333333334</v>
      </c>
      <c r="Q139" s="1">
        <f>($E139+('AUS Mortality Calculations'!$D139*'AUS Mortality Calculations'!Q$1))*'AUS Population Projections'!L143</f>
        <v>155.62344375000001</v>
      </c>
      <c r="R139" s="1">
        <f>($E139+('AUS Mortality Calculations'!$D139*'AUS Mortality Calculations'!R$1))*'AUS Population Projections'!M143</f>
        <v>155.43073583333333</v>
      </c>
      <c r="S139" s="1">
        <f>($E139+('AUS Mortality Calculations'!$D139*'AUS Mortality Calculations'!S$1))*'AUS Population Projections'!N143</f>
        <v>150.80007916666668</v>
      </c>
      <c r="T139" s="1">
        <f>($E139+('AUS Mortality Calculations'!$D139*'AUS Mortality Calculations'!T$1))*'AUS Population Projections'!O143</f>
        <v>152.063795</v>
      </c>
      <c r="U139" s="1">
        <f>($E139+('AUS Mortality Calculations'!$D139*'AUS Mortality Calculations'!U$1))*'AUS Population Projections'!P143</f>
        <v>156.69600499999999</v>
      </c>
      <c r="V139" s="1">
        <f>($E139+('AUS Mortality Calculations'!$D139*'AUS Mortality Calculations'!V$1))*'AUS Population Projections'!Q143</f>
        <v>160.11102500000001</v>
      </c>
      <c r="W139" s="1">
        <f>($E139+('AUS Mortality Calculations'!$D139*'AUS Mortality Calculations'!W$1))*'AUS Population Projections'!R143</f>
        <v>163.14245374999999</v>
      </c>
      <c r="X139" s="1">
        <f>($E139+('AUS Mortality Calculations'!$D139*'AUS Mortality Calculations'!X$1))*'AUS Population Projections'!S143</f>
        <v>167.17250333333331</v>
      </c>
      <c r="Y139" s="1">
        <f>($E139+('AUS Mortality Calculations'!$D139*'AUS Mortality Calculations'!Y$1))*'AUS Population Projections'!T143</f>
        <v>167.07166583333333</v>
      </c>
      <c r="Z139" s="1">
        <f>($E139+('AUS Mortality Calculations'!$D139*'AUS Mortality Calculations'!Z$1))*'AUS Population Projections'!U143</f>
        <v>166.1006175</v>
      </c>
      <c r="AA139" s="1">
        <f>($E139+('AUS Mortality Calculations'!$D139*'AUS Mortality Calculations'!AA$1))*'AUS Population Projections'!V143</f>
        <v>165.88045833333334</v>
      </c>
      <c r="AB139" s="6">
        <f>($E139+('AUS Mortality Calculations'!$D139*'AUS Mortality Calculations'!AB$1))*'AUS Population Projections'!W143</f>
        <v>163.83387500000001</v>
      </c>
    </row>
    <row r="140" spans="1:28" x14ac:dyDescent="0.3">
      <c r="A140" s="13" t="s">
        <v>2</v>
      </c>
      <c r="B140" s="47" t="s">
        <v>128</v>
      </c>
      <c r="C140">
        <f>'AUS Population Projections'!D351-'AUS Population Projections'!C351</f>
        <v>-1.1000000000000007E-4</v>
      </c>
      <c r="D140">
        <f t="shared" si="3"/>
        <v>-4.5833333333333366E-6</v>
      </c>
      <c r="E140" s="4">
        <f>'AUS Population Projections'!$C351+('AUS Mortality Calculations'!$D140*'AUS Mortality Calculations'!E$1)</f>
        <v>8.0000000000000004E-4</v>
      </c>
      <c r="F140" s="4"/>
      <c r="G140" s="4"/>
      <c r="H140" s="4"/>
      <c r="I140" s="1">
        <f>($E140+('AUS Mortality Calculations'!$D140*'AUS Mortality Calculations'!I$1))*'AUS Population Projections'!D144</f>
        <v>154.37048958333335</v>
      </c>
      <c r="J140" s="1">
        <f>($E140+('AUS Mortality Calculations'!$D140*'AUS Mortality Calculations'!J$1))*'AUS Population Projections'!E144</f>
        <v>152.15000666666668</v>
      </c>
      <c r="K140" s="1">
        <f>($E140+('AUS Mortality Calculations'!$D140*'AUS Mortality Calculations'!K$1))*'AUS Population Projections'!F144</f>
        <v>152.99402875000001</v>
      </c>
      <c r="L140" s="1">
        <f>($E140+('AUS Mortality Calculations'!$D140*'AUS Mortality Calculations'!L$1))*'AUS Population Projections'!G144</f>
        <v>154.20485500000001</v>
      </c>
      <c r="M140" s="1">
        <f>($E140+('AUS Mortality Calculations'!$D140*'AUS Mortality Calculations'!M$1))*'AUS Population Projections'!H144</f>
        <v>155.63191875000001</v>
      </c>
      <c r="N140" s="1">
        <f>($E140+('AUS Mortality Calculations'!$D140*'AUS Mortality Calculations'!N$1))*'AUS Population Projections'!I144</f>
        <v>152.440515</v>
      </c>
      <c r="O140" s="1">
        <f>($E140+('AUS Mortality Calculations'!$D140*'AUS Mortality Calculations'!O$1))*'AUS Population Projections'!J144</f>
        <v>149.33445041666667</v>
      </c>
      <c r="P140" s="1">
        <f>($E140+('AUS Mortality Calculations'!$D140*'AUS Mortality Calculations'!P$1))*'AUS Population Projections'!K144</f>
        <v>147.23936666666665</v>
      </c>
      <c r="Q140" s="1">
        <f>($E140+('AUS Mortality Calculations'!$D140*'AUS Mortality Calculations'!Q$1))*'AUS Population Projections'!L144</f>
        <v>149.00408375000001</v>
      </c>
      <c r="R140" s="1">
        <f>($E140+('AUS Mortality Calculations'!$D140*'AUS Mortality Calculations'!R$1))*'AUS Population Projections'!M144</f>
        <v>153.80248750000001</v>
      </c>
      <c r="S140" s="1">
        <f>($E140+('AUS Mortality Calculations'!$D140*'AUS Mortality Calculations'!S$1))*'AUS Population Projections'!N144</f>
        <v>153.59112416666667</v>
      </c>
      <c r="T140" s="1">
        <f>($E140+('AUS Mortality Calculations'!$D140*'AUS Mortality Calculations'!T$1))*'AUS Population Projections'!O144</f>
        <v>149.02681999999999</v>
      </c>
      <c r="U140" s="1">
        <f>($E140+('AUS Mortality Calculations'!$D140*'AUS Mortality Calculations'!U$1))*'AUS Population Projections'!P144</f>
        <v>150.24016708333335</v>
      </c>
      <c r="V140" s="1">
        <f>($E140+('AUS Mortality Calculations'!$D140*'AUS Mortality Calculations'!V$1))*'AUS Population Projections'!Q144</f>
        <v>154.75384416666668</v>
      </c>
      <c r="W140" s="1">
        <f>($E140+('AUS Mortality Calculations'!$D140*'AUS Mortality Calculations'!W$1))*'AUS Population Projections'!R144</f>
        <v>158.07358125000002</v>
      </c>
      <c r="X140" s="1">
        <f>($E140+('AUS Mortality Calculations'!$D140*'AUS Mortality Calculations'!X$1))*'AUS Population Projections'!S144</f>
        <v>161.01625333333334</v>
      </c>
      <c r="Y140" s="1">
        <f>($E140+('AUS Mortality Calculations'!$D140*'AUS Mortality Calculations'!Y$1))*'AUS Population Projections'!T144</f>
        <v>164.93610874999999</v>
      </c>
      <c r="Z140" s="1">
        <f>($E140+('AUS Mortality Calculations'!$D140*'AUS Mortality Calculations'!Z$1))*'AUS Population Projections'!U144</f>
        <v>164.81262000000001</v>
      </c>
      <c r="AA140" s="1">
        <f>($E140+('AUS Mortality Calculations'!$D140*'AUS Mortality Calculations'!AA$1))*'AUS Population Projections'!V144</f>
        <v>163.83324041666665</v>
      </c>
      <c r="AB140" s="6">
        <f>($E140+('AUS Mortality Calculations'!$D140*'AUS Mortality Calculations'!AB$1))*'AUS Population Projections'!W144</f>
        <v>163.58887499999997</v>
      </c>
    </row>
    <row r="141" spans="1:28" x14ac:dyDescent="0.3">
      <c r="A141" s="13" t="s">
        <v>2</v>
      </c>
      <c r="B141" s="47" t="s">
        <v>129</v>
      </c>
      <c r="C141">
        <f>'AUS Population Projections'!D352-'AUS Population Projections'!C352</f>
        <v>-1.0999999999999996E-4</v>
      </c>
      <c r="D141">
        <f t="shared" si="3"/>
        <v>-4.5833333333333315E-6</v>
      </c>
      <c r="E141" s="4">
        <f>'AUS Population Projections'!$C352+('AUS Mortality Calculations'!$D141*'AUS Mortality Calculations'!E$1)</f>
        <v>8.4999999999999995E-4</v>
      </c>
      <c r="F141" s="4"/>
      <c r="G141" s="4"/>
      <c r="H141" s="4"/>
      <c r="I141" s="1">
        <f>($E141+('AUS Mortality Calculations'!$D141*'AUS Mortality Calculations'!I$1))*'AUS Population Projections'!D145</f>
        <v>164.70745666666667</v>
      </c>
      <c r="J141" s="1">
        <f>($E141+('AUS Mortality Calculations'!$D141*'AUS Mortality Calculations'!J$1))*'AUS Population Projections'!E145</f>
        <v>165.10939666666667</v>
      </c>
      <c r="K141" s="1">
        <f>($E141+('AUS Mortality Calculations'!$D141*'AUS Mortality Calculations'!K$1))*'AUS Population Projections'!F145</f>
        <v>162.73508624999999</v>
      </c>
      <c r="L141" s="1">
        <f>($E141+('AUS Mortality Calculations'!$D141*'AUS Mortality Calculations'!L$1))*'AUS Population Projections'!G145</f>
        <v>163.59798166666667</v>
      </c>
      <c r="M141" s="1">
        <f>($E141+('AUS Mortality Calculations'!$D141*'AUS Mortality Calculations'!M$1))*'AUS Population Projections'!H145</f>
        <v>164.85011458333332</v>
      </c>
      <c r="N141" s="1">
        <f>($E141+('AUS Mortality Calculations'!$D141*'AUS Mortality Calculations'!N$1))*'AUS Population Projections'!I145</f>
        <v>166.33170749999999</v>
      </c>
      <c r="O141" s="1">
        <f>($E141+('AUS Mortality Calculations'!$D141*'AUS Mortality Calculations'!O$1))*'AUS Population Projections'!J145</f>
        <v>162.92981791666668</v>
      </c>
      <c r="P141" s="1">
        <f>($E141+('AUS Mortality Calculations'!$D141*'AUS Mortality Calculations'!P$1))*'AUS Population Projections'!K145</f>
        <v>159.61422666666667</v>
      </c>
      <c r="Q141" s="1">
        <f>($E141+('AUS Mortality Calculations'!$D141*'AUS Mortality Calculations'!Q$1))*'AUS Population Projections'!L145</f>
        <v>157.37142750000001</v>
      </c>
      <c r="R141" s="1">
        <f>($E141+('AUS Mortality Calculations'!$D141*'AUS Mortality Calculations'!R$1))*'AUS Population Projections'!M145</f>
        <v>159.20972083333334</v>
      </c>
      <c r="S141" s="1">
        <f>($E141+('AUS Mortality Calculations'!$D141*'AUS Mortality Calculations'!S$1))*'AUS Population Projections'!N145</f>
        <v>164.33916208333335</v>
      </c>
      <c r="T141" s="1">
        <f>($E141+('AUS Mortality Calculations'!$D141*'AUS Mortality Calculations'!T$1))*'AUS Population Projections'!O145</f>
        <v>164.16591</v>
      </c>
      <c r="U141" s="1">
        <f>($E141+('AUS Mortality Calculations'!$D141*'AUS Mortality Calculations'!U$1))*'AUS Population Projections'!P145</f>
        <v>159.37566458333333</v>
      </c>
      <c r="V141" s="1">
        <f>($E141+('AUS Mortality Calculations'!$D141*'AUS Mortality Calculations'!V$1))*'AUS Population Projections'!Q145</f>
        <v>160.71077499999998</v>
      </c>
      <c r="W141" s="1">
        <f>($E141+('AUS Mortality Calculations'!$D141*'AUS Mortality Calculations'!W$1))*'AUS Population Projections'!R145</f>
        <v>165.54921874999999</v>
      </c>
      <c r="X141" s="1">
        <f>($E141+('AUS Mortality Calculations'!$D141*'AUS Mortality Calculations'!X$1))*'AUS Population Projections'!S145</f>
        <v>169.12615666666665</v>
      </c>
      <c r="Y141" s="1">
        <f>($E141+('AUS Mortality Calculations'!$D141*'AUS Mortality Calculations'!Y$1))*'AUS Population Projections'!T145</f>
        <v>172.30429333333333</v>
      </c>
      <c r="Z141" s="1">
        <f>($E141+('AUS Mortality Calculations'!$D141*'AUS Mortality Calculations'!Z$1))*'AUS Population Projections'!U145</f>
        <v>176.52346499999999</v>
      </c>
      <c r="AA141" s="1">
        <f>($E141+('AUS Mortality Calculations'!$D141*'AUS Mortality Calculations'!AA$1))*'AUS Population Projections'!V145</f>
        <v>176.45041833333332</v>
      </c>
      <c r="AB141" s="6">
        <f>($E141+('AUS Mortality Calculations'!$D141*'AUS Mortality Calculations'!AB$1))*'AUS Population Projections'!W145</f>
        <v>175.46999166666666</v>
      </c>
    </row>
    <row r="142" spans="1:28" x14ac:dyDescent="0.3">
      <c r="A142" s="13" t="s">
        <v>2</v>
      </c>
      <c r="B142" s="47" t="s">
        <v>130</v>
      </c>
      <c r="C142">
        <f>'AUS Population Projections'!D353-'AUS Population Projections'!C353</f>
        <v>-1.0999999999999996E-4</v>
      </c>
      <c r="D142">
        <f t="shared" si="3"/>
        <v>-4.5833333333333315E-6</v>
      </c>
      <c r="E142" s="4">
        <f>'AUS Population Projections'!$C353+('AUS Mortality Calculations'!$D142*'AUS Mortality Calculations'!E$1)</f>
        <v>8.8999999999999995E-4</v>
      </c>
      <c r="F142" s="4"/>
      <c r="G142" s="4"/>
      <c r="H142" s="4"/>
      <c r="I142" s="1">
        <f>($E142+('AUS Mortality Calculations'!$D142*'AUS Mortality Calculations'!I$1))*'AUS Population Projections'!D146</f>
        <v>170.30281249999999</v>
      </c>
      <c r="J142" s="1">
        <f>($E142+('AUS Mortality Calculations'!$D142*'AUS Mortality Calculations'!J$1))*'AUS Population Projections'!E146</f>
        <v>173.61224999999999</v>
      </c>
      <c r="K142" s="1">
        <f>($E142+('AUS Mortality Calculations'!$D142*'AUS Mortality Calculations'!K$1))*'AUS Population Projections'!F146</f>
        <v>173.98294250000001</v>
      </c>
      <c r="L142" s="1">
        <f>($E142+('AUS Mortality Calculations'!$D142*'AUS Mortality Calculations'!L$1))*'AUS Population Projections'!G146</f>
        <v>171.46555000000001</v>
      </c>
      <c r="M142" s="1">
        <f>($E142+('AUS Mortality Calculations'!$D142*'AUS Mortality Calculations'!M$1))*'AUS Population Projections'!H146</f>
        <v>172.32067333333333</v>
      </c>
      <c r="N142" s="1">
        <f>($E142+('AUS Mortality Calculations'!$D142*'AUS Mortality Calculations'!N$1))*'AUS Population Projections'!I146</f>
        <v>173.5807125</v>
      </c>
      <c r="O142" s="1">
        <f>($E142+('AUS Mortality Calculations'!$D142*'AUS Mortality Calculations'!O$1))*'AUS Population Projections'!J146</f>
        <v>175.0819175</v>
      </c>
      <c r="P142" s="1">
        <f>($E142+('AUS Mortality Calculations'!$D142*'AUS Mortality Calculations'!P$1))*'AUS Population Projections'!K146</f>
        <v>171.48671999999999</v>
      </c>
      <c r="Q142" s="1">
        <f>($E142+('AUS Mortality Calculations'!$D142*'AUS Mortality Calculations'!Q$1))*'AUS Population Projections'!L146</f>
        <v>167.99139</v>
      </c>
      <c r="R142" s="1">
        <f>($E142+('AUS Mortality Calculations'!$D142*'AUS Mortality Calculations'!R$1))*'AUS Population Projections'!M146</f>
        <v>165.60524000000001</v>
      </c>
      <c r="S142" s="1">
        <f>($E142+('AUS Mortality Calculations'!$D142*'AUS Mortality Calculations'!S$1))*'AUS Population Projections'!N146</f>
        <v>167.55396666666667</v>
      </c>
      <c r="T142" s="1">
        <f>($E142+('AUS Mortality Calculations'!$D142*'AUS Mortality Calculations'!T$1))*'AUS Population Projections'!O146</f>
        <v>172.93852000000001</v>
      </c>
      <c r="U142" s="1">
        <f>($E142+('AUS Mortality Calculations'!$D142*'AUS Mortality Calculations'!U$1))*'AUS Population Projections'!P146</f>
        <v>172.79143916666666</v>
      </c>
      <c r="V142" s="1">
        <f>($E142+('AUS Mortality Calculations'!$D142*'AUS Mortality Calculations'!V$1))*'AUS Population Projections'!Q146</f>
        <v>167.82667583333335</v>
      </c>
      <c r="W142" s="1">
        <f>($E142+('AUS Mortality Calculations'!$D142*'AUS Mortality Calculations'!W$1))*'AUS Population Projections'!R146</f>
        <v>169.25469749999999</v>
      </c>
      <c r="X142" s="1">
        <f>($E142+('AUS Mortality Calculations'!$D142*'AUS Mortality Calculations'!X$1))*'AUS Population Projections'!S146</f>
        <v>174.34444999999999</v>
      </c>
      <c r="Y142" s="1">
        <f>($E142+('AUS Mortality Calculations'!$D142*'AUS Mortality Calculations'!Y$1))*'AUS Population Projections'!T146</f>
        <v>178.11829791666665</v>
      </c>
      <c r="Z142" s="1">
        <f>($E142+('AUS Mortality Calculations'!$D142*'AUS Mortality Calculations'!Z$1))*'AUS Population Projections'!U146</f>
        <v>181.4767425</v>
      </c>
      <c r="AA142" s="1">
        <f>($E142+('AUS Mortality Calculations'!$D142*'AUS Mortality Calculations'!AA$1))*'AUS Population Projections'!V146</f>
        <v>185.92659499999999</v>
      </c>
      <c r="AB142" s="6">
        <f>($E142+('AUS Mortality Calculations'!$D142*'AUS Mortality Calculations'!AB$1))*'AUS Population Projections'!W146</f>
        <v>185.89111833333334</v>
      </c>
    </row>
    <row r="143" spans="1:28" x14ac:dyDescent="0.3">
      <c r="A143" s="13" t="s">
        <v>2</v>
      </c>
      <c r="B143" s="47" t="s">
        <v>131</v>
      </c>
      <c r="C143">
        <f>'AUS Population Projections'!D354-'AUS Population Projections'!C354</f>
        <v>-1.0999999999999996E-4</v>
      </c>
      <c r="D143">
        <f t="shared" si="3"/>
        <v>-4.5833333333333315E-6</v>
      </c>
      <c r="E143" s="4">
        <f>'AUS Population Projections'!$C354+('AUS Mortality Calculations'!$D143*'AUS Mortality Calculations'!E$1)</f>
        <v>9.1E-4</v>
      </c>
      <c r="F143" s="4"/>
      <c r="G143" s="4"/>
      <c r="H143" s="4"/>
      <c r="I143" s="1">
        <f>($E143+('AUS Mortality Calculations'!$D143*'AUS Mortality Calculations'!I$1))*'AUS Population Projections'!D147</f>
        <v>172.27453458333335</v>
      </c>
      <c r="J143" s="1">
        <f>($E143+('AUS Mortality Calculations'!$D143*'AUS Mortality Calculations'!J$1))*'AUS Population Projections'!E147</f>
        <v>175.15533083333332</v>
      </c>
      <c r="K143" s="1">
        <f>($E143+('AUS Mortality Calculations'!$D143*'AUS Mortality Calculations'!K$1))*'AUS Population Projections'!F147</f>
        <v>178.45502625</v>
      </c>
      <c r="L143" s="1">
        <f>($E143+('AUS Mortality Calculations'!$D143*'AUS Mortality Calculations'!L$1))*'AUS Population Projections'!G147</f>
        <v>178.77025</v>
      </c>
      <c r="M143" s="1">
        <f>($E143+('AUS Mortality Calculations'!$D143*'AUS Mortality Calculations'!M$1))*'AUS Population Projections'!H147</f>
        <v>176.14636333333334</v>
      </c>
      <c r="N143" s="1">
        <f>($E143+('AUS Mortality Calculations'!$D143*'AUS Mortality Calculations'!N$1))*'AUS Population Projections'!I147</f>
        <v>176.95713499999999</v>
      </c>
      <c r="O143" s="1">
        <f>($E143+('AUS Mortality Calculations'!$D143*'AUS Mortality Calculations'!O$1))*'AUS Population Projections'!J147</f>
        <v>178.17845500000001</v>
      </c>
      <c r="P143" s="1">
        <f>($E143+('AUS Mortality Calculations'!$D143*'AUS Mortality Calculations'!P$1))*'AUS Population Projections'!K147</f>
        <v>179.63593333333336</v>
      </c>
      <c r="Q143" s="1">
        <f>($E143+('AUS Mortality Calculations'!$D143*'AUS Mortality Calculations'!Q$1))*'AUS Population Projections'!L147</f>
        <v>175.92100625</v>
      </c>
      <c r="R143" s="1">
        <f>($E143+('AUS Mortality Calculations'!$D143*'AUS Mortality Calculations'!R$1))*'AUS Population Projections'!M147</f>
        <v>172.29927833333335</v>
      </c>
      <c r="S143" s="1">
        <f>($E143+('AUS Mortality Calculations'!$D143*'AUS Mortality Calculations'!S$1))*'AUS Population Projections'!N147</f>
        <v>169.88289250000003</v>
      </c>
      <c r="T143" s="1">
        <f>($E143+('AUS Mortality Calculations'!$D143*'AUS Mortality Calculations'!T$1))*'AUS Population Projections'!O147</f>
        <v>171.87466500000002</v>
      </c>
      <c r="U143" s="1">
        <f>($E143+('AUS Mortality Calculations'!$D143*'AUS Mortality Calculations'!U$1))*'AUS Population Projections'!P147</f>
        <v>177.36375041666665</v>
      </c>
      <c r="V143" s="1">
        <f>($E143+('AUS Mortality Calculations'!$D143*'AUS Mortality Calculations'!V$1))*'AUS Population Projections'!Q147</f>
        <v>177.22576666666669</v>
      </c>
      <c r="W143" s="1">
        <f>($E143+('AUS Mortality Calculations'!$D143*'AUS Mortality Calculations'!W$1))*'AUS Population Projections'!R147</f>
        <v>172.18452625</v>
      </c>
      <c r="X143" s="1">
        <f>($E143+('AUS Mortality Calculations'!$D143*'AUS Mortality Calculations'!X$1))*'AUS Population Projections'!S147</f>
        <v>173.64849333333333</v>
      </c>
      <c r="Y143" s="1">
        <f>($E143+('AUS Mortality Calculations'!$D143*'AUS Mortality Calculations'!Y$1))*'AUS Population Projections'!T147</f>
        <v>178.83883875000001</v>
      </c>
      <c r="Z143" s="1">
        <f>($E143+('AUS Mortality Calculations'!$D143*'AUS Mortality Calculations'!Z$1))*'AUS Population Projections'!U147</f>
        <v>182.69462250000001</v>
      </c>
      <c r="AA143" s="1">
        <f>($E143+('AUS Mortality Calculations'!$D143*'AUS Mortality Calculations'!AA$1))*'AUS Population Projections'!V147</f>
        <v>186.12646875000002</v>
      </c>
      <c r="AB143" s="6">
        <f>($E143+('AUS Mortality Calculations'!$D143*'AUS Mortality Calculations'!AB$1))*'AUS Population Projections'!W147</f>
        <v>190.67003</v>
      </c>
    </row>
    <row r="144" spans="1:28" x14ac:dyDescent="0.3">
      <c r="A144" s="13" t="s">
        <v>2</v>
      </c>
      <c r="B144" s="47" t="s">
        <v>132</v>
      </c>
      <c r="C144">
        <f>'AUS Population Projections'!D355-'AUS Population Projections'!C355</f>
        <v>-1.200000000000001E-4</v>
      </c>
      <c r="D144">
        <f t="shared" si="3"/>
        <v>-5.0000000000000038E-6</v>
      </c>
      <c r="E144" s="4">
        <f>'AUS Population Projections'!$C355+('AUS Mortality Calculations'!$D144*'AUS Mortality Calculations'!E$1)</f>
        <v>9.7000000000000005E-4</v>
      </c>
      <c r="F144" s="4"/>
      <c r="G144" s="4"/>
      <c r="H144" s="4"/>
      <c r="I144" s="1">
        <f>($E144+('AUS Mortality Calculations'!$D144*'AUS Mortality Calculations'!I$1))*'AUS Population Projections'!D148</f>
        <v>184.01971</v>
      </c>
      <c r="J144" s="1">
        <f>($E144+('AUS Mortality Calculations'!$D144*'AUS Mortality Calculations'!J$1))*'AUS Population Projections'!E148</f>
        <v>184.57151999999999</v>
      </c>
      <c r="K144" s="1">
        <f>($E144+('AUS Mortality Calculations'!$D144*'AUS Mortality Calculations'!K$1))*'AUS Population Projections'!F148</f>
        <v>187.51616000000001</v>
      </c>
      <c r="L144" s="1">
        <f>($E144+('AUS Mortality Calculations'!$D144*'AUS Mortality Calculations'!L$1))*'AUS Population Projections'!G148</f>
        <v>190.90535</v>
      </c>
      <c r="M144" s="1">
        <f>($E144+('AUS Mortality Calculations'!$D144*'AUS Mortality Calculations'!M$1))*'AUS Population Projections'!H148</f>
        <v>191.129085</v>
      </c>
      <c r="N144" s="1">
        <f>($E144+('AUS Mortality Calculations'!$D144*'AUS Mortality Calculations'!N$1))*'AUS Population Projections'!I148</f>
        <v>188.24158000000003</v>
      </c>
      <c r="O144" s="1">
        <f>($E144+('AUS Mortality Calculations'!$D144*'AUS Mortality Calculations'!O$1))*'AUS Population Projections'!J148</f>
        <v>188.99342000000001</v>
      </c>
      <c r="P144" s="1">
        <f>($E144+('AUS Mortality Calculations'!$D144*'AUS Mortality Calculations'!P$1))*'AUS Population Projections'!K148</f>
        <v>190.17291</v>
      </c>
      <c r="Q144" s="1">
        <f>($E144+('AUS Mortality Calculations'!$D144*'AUS Mortality Calculations'!Q$1))*'AUS Population Projections'!L148</f>
        <v>191.61005</v>
      </c>
      <c r="R144" s="1">
        <f>($E144+('AUS Mortality Calculations'!$D144*'AUS Mortality Calculations'!R$1))*'AUS Population Projections'!M148</f>
        <v>187.565</v>
      </c>
      <c r="S144" s="1">
        <f>($E144+('AUS Mortality Calculations'!$D144*'AUS Mortality Calculations'!S$1))*'AUS Population Projections'!N148</f>
        <v>183.69540000000001</v>
      </c>
      <c r="T144" s="1">
        <f>($E144+('AUS Mortality Calculations'!$D144*'AUS Mortality Calculations'!T$1))*'AUS Population Projections'!O148</f>
        <v>181.10455999999999</v>
      </c>
      <c r="U144" s="1">
        <f>($E144+('AUS Mortality Calculations'!$D144*'AUS Mortality Calculations'!U$1))*'AUS Population Projections'!P148</f>
        <v>183.17381</v>
      </c>
      <c r="V144" s="1">
        <f>($E144+('AUS Mortality Calculations'!$D144*'AUS Mortality Calculations'!V$1))*'AUS Population Projections'!Q148</f>
        <v>188.94059999999999</v>
      </c>
      <c r="W144" s="1">
        <f>($E144+('AUS Mortality Calculations'!$D144*'AUS Mortality Calculations'!W$1))*'AUS Population Projections'!R148</f>
        <v>188.75549999999998</v>
      </c>
      <c r="X144" s="1">
        <f>($E144+('AUS Mortality Calculations'!$D144*'AUS Mortality Calculations'!X$1))*'AUS Population Projections'!S148</f>
        <v>183.38717</v>
      </c>
      <c r="Y144" s="1">
        <f>($E144+('AUS Mortality Calculations'!$D144*'AUS Mortality Calculations'!Y$1))*'AUS Population Projections'!T148</f>
        <v>184.89774</v>
      </c>
      <c r="Z144" s="1">
        <f>($E144+('AUS Mortality Calculations'!$D144*'AUS Mortality Calculations'!Z$1))*'AUS Population Projections'!U148</f>
        <v>190.34311999999997</v>
      </c>
      <c r="AA144" s="1">
        <f>($E144+('AUS Mortality Calculations'!$D144*'AUS Mortality Calculations'!AA$1))*'AUS Population Projections'!V148</f>
        <v>194.376</v>
      </c>
      <c r="AB144" s="6">
        <f>($E144+('AUS Mortality Calculations'!$D144*'AUS Mortality Calculations'!AB$1))*'AUS Population Projections'!W148</f>
        <v>197.96154000000001</v>
      </c>
    </row>
    <row r="145" spans="1:28" x14ac:dyDescent="0.3">
      <c r="A145" s="13" t="s">
        <v>2</v>
      </c>
      <c r="B145" s="47" t="s">
        <v>133</v>
      </c>
      <c r="C145">
        <f>'AUS Population Projections'!D356-'AUS Population Projections'!C356</f>
        <v>-1.200000000000001E-4</v>
      </c>
      <c r="D145">
        <f t="shared" si="3"/>
        <v>-5.0000000000000038E-6</v>
      </c>
      <c r="E145" s="4">
        <f>'AUS Population Projections'!$C356+('AUS Mortality Calculations'!$D145*'AUS Mortality Calculations'!E$1)</f>
        <v>9.7000000000000005E-4</v>
      </c>
      <c r="F145" s="4"/>
      <c r="G145" s="4"/>
      <c r="H145" s="4"/>
      <c r="I145" s="1">
        <f>($E145+('AUS Mortality Calculations'!$D145*'AUS Mortality Calculations'!I$1))*'AUS Population Projections'!D149</f>
        <v>185.38036</v>
      </c>
      <c r="J145" s="1">
        <f>($E145+('AUS Mortality Calculations'!$D145*'AUS Mortality Calculations'!J$1))*'AUS Population Projections'!E149</f>
        <v>184.85568000000001</v>
      </c>
      <c r="K145" s="1">
        <f>($E145+('AUS Mortality Calculations'!$D145*'AUS Mortality Calculations'!K$1))*'AUS Population Projections'!F149</f>
        <v>185.320615</v>
      </c>
      <c r="L145" s="1">
        <f>($E145+('AUS Mortality Calculations'!$D145*'AUS Mortality Calculations'!L$1))*'AUS Population Projections'!G149</f>
        <v>188.16650000000001</v>
      </c>
      <c r="M145" s="1">
        <f>($E145+('AUS Mortality Calculations'!$D145*'AUS Mortality Calculations'!M$1))*'AUS Population Projections'!H149</f>
        <v>191.45605499999999</v>
      </c>
      <c r="N145" s="1">
        <f>($E145+('AUS Mortality Calculations'!$D145*'AUS Mortality Calculations'!N$1))*'AUS Population Projections'!I149</f>
        <v>191.59926000000002</v>
      </c>
      <c r="O145" s="1">
        <f>($E145+('AUS Mortality Calculations'!$D145*'AUS Mortality Calculations'!O$1))*'AUS Population Projections'!J149</f>
        <v>188.64840500000003</v>
      </c>
      <c r="P145" s="1">
        <f>($E145+('AUS Mortality Calculations'!$D145*'AUS Mortality Calculations'!P$1))*'AUS Population Projections'!K149</f>
        <v>189.31266000000002</v>
      </c>
      <c r="Q145" s="1">
        <f>($E145+('AUS Mortality Calculations'!$D145*'AUS Mortality Calculations'!Q$1))*'AUS Population Projections'!L149</f>
        <v>190.4057</v>
      </c>
      <c r="R145" s="1">
        <f>($E145+('AUS Mortality Calculations'!$D145*'AUS Mortality Calculations'!R$1))*'AUS Population Projections'!M149</f>
        <v>191.74824000000001</v>
      </c>
      <c r="S145" s="1">
        <f>($E145+('AUS Mortality Calculations'!$D145*'AUS Mortality Calculations'!S$1))*'AUS Population Projections'!N149</f>
        <v>187.71591000000001</v>
      </c>
      <c r="T145" s="1">
        <f>($E145+('AUS Mortality Calculations'!$D145*'AUS Mortality Calculations'!T$1))*'AUS Population Projections'!O149</f>
        <v>183.86004</v>
      </c>
      <c r="U145" s="1">
        <f>($E145+('AUS Mortality Calculations'!$D145*'AUS Mortality Calculations'!U$1))*'AUS Population Projections'!P149</f>
        <v>181.27331000000001</v>
      </c>
      <c r="V145" s="1">
        <f>($E145+('AUS Mortality Calculations'!$D145*'AUS Mortality Calculations'!V$1))*'AUS Population Projections'!Q149</f>
        <v>183.31649999999999</v>
      </c>
      <c r="W145" s="1">
        <f>($E145+('AUS Mortality Calculations'!$D145*'AUS Mortality Calculations'!W$1))*'AUS Population Projections'!R149</f>
        <v>189.03474</v>
      </c>
      <c r="X145" s="1">
        <f>($E145+('AUS Mortality Calculations'!$D145*'AUS Mortality Calculations'!X$1))*'AUS Population Projections'!S149</f>
        <v>188.83752999999999</v>
      </c>
      <c r="Y145" s="1">
        <f>($E145+('AUS Mortality Calculations'!$D145*'AUS Mortality Calculations'!Y$1))*'AUS Population Projections'!T149</f>
        <v>183.49147499999998</v>
      </c>
      <c r="Z145" s="1">
        <f>($E145+('AUS Mortality Calculations'!$D145*'AUS Mortality Calculations'!Z$1))*'AUS Population Projections'!U149</f>
        <v>184.97863999999998</v>
      </c>
      <c r="AA145" s="1">
        <f>($E145+('AUS Mortality Calculations'!$D145*'AUS Mortality Calculations'!AA$1))*'AUS Population Projections'!V149</f>
        <v>190.37899999999999</v>
      </c>
      <c r="AB145" s="6">
        <f>($E145+('AUS Mortality Calculations'!$D145*'AUS Mortality Calculations'!AB$1))*'AUS Population Projections'!W149</f>
        <v>194.37191999999999</v>
      </c>
    </row>
    <row r="146" spans="1:28" x14ac:dyDescent="0.3">
      <c r="A146" s="13" t="s">
        <v>2</v>
      </c>
      <c r="B146" s="47" t="s">
        <v>134</v>
      </c>
      <c r="C146">
        <f>'AUS Population Projections'!D357-'AUS Population Projections'!C357</f>
        <v>-1.2999999999999991E-4</v>
      </c>
      <c r="D146">
        <f t="shared" si="3"/>
        <v>-5.4166666666666625E-6</v>
      </c>
      <c r="E146" s="4">
        <f>'AUS Population Projections'!$C357+('AUS Mortality Calculations'!$D146*'AUS Mortality Calculations'!E$1)</f>
        <v>1.0499999999999999E-3</v>
      </c>
      <c r="F146" s="4"/>
      <c r="G146" s="4"/>
      <c r="H146" s="4"/>
      <c r="I146" s="1">
        <f>($E146+('AUS Mortality Calculations'!$D146*'AUS Mortality Calculations'!I$1))*'AUS Population Projections'!D150</f>
        <v>199.09131583333334</v>
      </c>
      <c r="J146" s="1">
        <f>($E146+('AUS Mortality Calculations'!$D146*'AUS Mortality Calculations'!J$1))*'AUS Population Projections'!E150</f>
        <v>201.34061999999997</v>
      </c>
      <c r="K146" s="1">
        <f>($E146+('AUS Mortality Calculations'!$D146*'AUS Mortality Calculations'!K$1))*'AUS Population Projections'!F150</f>
        <v>200.69739375</v>
      </c>
      <c r="L146" s="1">
        <f>($E146+('AUS Mortality Calculations'!$D146*'AUS Mortality Calculations'!L$1))*'AUS Population Projections'!G150</f>
        <v>201.11834833333333</v>
      </c>
      <c r="M146" s="1">
        <f>($E146+('AUS Mortality Calculations'!$D146*'AUS Mortality Calculations'!M$1))*'AUS Population Projections'!H150</f>
        <v>204.09847083333332</v>
      </c>
      <c r="N146" s="1">
        <f>($E146+('AUS Mortality Calculations'!$D146*'AUS Mortality Calculations'!N$1))*'AUS Population Projections'!I150</f>
        <v>207.55982499999999</v>
      </c>
      <c r="O146" s="1">
        <f>($E146+('AUS Mortality Calculations'!$D146*'AUS Mortality Calculations'!O$1))*'AUS Population Projections'!J150</f>
        <v>207.63395625000001</v>
      </c>
      <c r="P146" s="1">
        <f>($E146+('AUS Mortality Calculations'!$D146*'AUS Mortality Calculations'!P$1))*'AUS Population Projections'!K150</f>
        <v>204.37346666666664</v>
      </c>
      <c r="Q146" s="1">
        <f>($E146+('AUS Mortality Calculations'!$D146*'AUS Mortality Calculations'!Q$1))*'AUS Population Projections'!L150</f>
        <v>205.01094375</v>
      </c>
      <c r="R146" s="1">
        <f>($E146+('AUS Mortality Calculations'!$D146*'AUS Mortality Calculations'!R$1))*'AUS Population Projections'!M150</f>
        <v>206.1046375</v>
      </c>
      <c r="S146" s="1">
        <f>($E146+('AUS Mortality Calculations'!$D146*'AUS Mortality Calculations'!S$1))*'AUS Population Projections'!N150</f>
        <v>207.53487958333332</v>
      </c>
      <c r="T146" s="1">
        <f>($E146+('AUS Mortality Calculations'!$D146*'AUS Mortality Calculations'!T$1))*'AUS Population Projections'!O150</f>
        <v>203.18383</v>
      </c>
      <c r="U146" s="1">
        <f>($E146+('AUS Mortality Calculations'!$D146*'AUS Mortality Calculations'!U$1))*'AUS Population Projections'!P150</f>
        <v>199.02488458333335</v>
      </c>
      <c r="V146" s="1">
        <f>($E146+('AUS Mortality Calculations'!$D146*'AUS Mortality Calculations'!V$1))*'AUS Population Projections'!Q150</f>
        <v>196.22834</v>
      </c>
      <c r="W146" s="1">
        <f>($E146+('AUS Mortality Calculations'!$D146*'AUS Mortality Calculations'!W$1))*'AUS Population Projections'!R150</f>
        <v>198.41162499999999</v>
      </c>
      <c r="X146" s="1">
        <f>($E146+('AUS Mortality Calculations'!$D146*'AUS Mortality Calculations'!X$1))*'AUS Population Projections'!S150</f>
        <v>204.54841999999999</v>
      </c>
      <c r="Y146" s="1">
        <f>($E146+('AUS Mortality Calculations'!$D146*'AUS Mortality Calculations'!Y$1))*'AUS Population Projections'!T150</f>
        <v>204.32170916666666</v>
      </c>
      <c r="Z146" s="1">
        <f>($E146+('AUS Mortality Calculations'!$D146*'AUS Mortality Calculations'!Z$1))*'AUS Population Projections'!U150</f>
        <v>198.55910249999999</v>
      </c>
      <c r="AA146" s="1">
        <f>($E146+('AUS Mortality Calculations'!$D146*'AUS Mortality Calculations'!AA$1))*'AUS Population Projections'!V150</f>
        <v>200.14333249999999</v>
      </c>
      <c r="AB146" s="6">
        <f>($E146+('AUS Mortality Calculations'!$D146*'AUS Mortality Calculations'!AB$1))*'AUS Population Projections'!W150</f>
        <v>205.93967500000002</v>
      </c>
    </row>
    <row r="147" spans="1:28" x14ac:dyDescent="0.3">
      <c r="A147" s="13" t="s">
        <v>2</v>
      </c>
      <c r="B147" s="47" t="s">
        <v>135</v>
      </c>
      <c r="C147">
        <f>'AUS Population Projections'!D358-'AUS Population Projections'!C358</f>
        <v>-1.4000000000000004E-4</v>
      </c>
      <c r="D147">
        <f t="shared" si="3"/>
        <v>-5.8333333333333348E-6</v>
      </c>
      <c r="E147" s="4">
        <f>'AUS Population Projections'!$C358+('AUS Mortality Calculations'!$D147*'AUS Mortality Calculations'!E$1)</f>
        <v>1.1100000000000001E-3</v>
      </c>
      <c r="F147" s="4"/>
      <c r="G147" s="4"/>
      <c r="H147" s="4"/>
      <c r="I147" s="1">
        <f>($E147+('AUS Mortality Calculations'!$D147*'AUS Mortality Calculations'!I$1))*'AUS Population Projections'!D151</f>
        <v>208.84208333333333</v>
      </c>
      <c r="J147" s="1">
        <f>($E147+('AUS Mortality Calculations'!$D147*'AUS Mortality Calculations'!J$1))*'AUS Population Projections'!E151</f>
        <v>211.00081666666665</v>
      </c>
      <c r="K147" s="1">
        <f>($E147+('AUS Mortality Calculations'!$D147*'AUS Mortality Calculations'!K$1))*'AUS Population Projections'!F151</f>
        <v>213.26583250000002</v>
      </c>
      <c r="L147" s="1">
        <f>($E147+('AUS Mortality Calculations'!$D147*'AUS Mortality Calculations'!L$1))*'AUS Population Projections'!G151</f>
        <v>212.49332000000001</v>
      </c>
      <c r="M147" s="1">
        <f>($E147+('AUS Mortality Calculations'!$D147*'AUS Mortality Calculations'!M$1))*'AUS Population Projections'!H151</f>
        <v>212.83445750000001</v>
      </c>
      <c r="N147" s="1">
        <f>($E147+('AUS Mortality Calculations'!$D147*'AUS Mortality Calculations'!N$1))*'AUS Population Projections'!I151</f>
        <v>215.86215000000001</v>
      </c>
      <c r="O147" s="1">
        <f>($E147+('AUS Mortality Calculations'!$D147*'AUS Mortality Calculations'!O$1))*'AUS Population Projections'!J151</f>
        <v>219.3972766666667</v>
      </c>
      <c r="P147" s="1">
        <f>($E147+('AUS Mortality Calculations'!$D147*'AUS Mortality Calculations'!P$1))*'AUS Population Projections'!K151</f>
        <v>219.37098333333336</v>
      </c>
      <c r="Q147" s="1">
        <f>($E147+('AUS Mortality Calculations'!$D147*'AUS Mortality Calculations'!Q$1))*'AUS Population Projections'!L151</f>
        <v>215.84844000000001</v>
      </c>
      <c r="R147" s="1">
        <f>($E147+('AUS Mortality Calculations'!$D147*'AUS Mortality Calculations'!R$1))*'AUS Population Projections'!M151</f>
        <v>216.41407000000001</v>
      </c>
      <c r="S147" s="1">
        <f>($E147+('AUS Mortality Calculations'!$D147*'AUS Mortality Calculations'!S$1))*'AUS Population Projections'!N151</f>
        <v>217.5249666666667</v>
      </c>
      <c r="T147" s="1">
        <f>($E147+('AUS Mortality Calculations'!$D147*'AUS Mortality Calculations'!T$1))*'AUS Population Projections'!O151</f>
        <v>218.98864000000003</v>
      </c>
      <c r="U147" s="1">
        <f>($E147+('AUS Mortality Calculations'!$D147*'AUS Mortality Calculations'!U$1))*'AUS Population Projections'!P151</f>
        <v>214.38895500000001</v>
      </c>
      <c r="V147" s="1">
        <f>($E147+('AUS Mortality Calculations'!$D147*'AUS Mortality Calculations'!V$1))*'AUS Population Projections'!Q151</f>
        <v>209.98978</v>
      </c>
      <c r="W147" s="1">
        <f>($E147+('AUS Mortality Calculations'!$D147*'AUS Mortality Calculations'!W$1))*'AUS Population Projections'!R151</f>
        <v>207.02046250000001</v>
      </c>
      <c r="X147" s="1">
        <f>($E147+('AUS Mortality Calculations'!$D147*'AUS Mortality Calculations'!X$1))*'AUS Population Projections'!S151</f>
        <v>209.2737166666667</v>
      </c>
      <c r="Y147" s="1">
        <f>($E147+('AUS Mortality Calculations'!$D147*'AUS Mortality Calculations'!Y$1))*'AUS Population Projections'!T151</f>
        <v>215.67241083333334</v>
      </c>
      <c r="Z147" s="1">
        <f>($E147+('AUS Mortality Calculations'!$D147*'AUS Mortality Calculations'!Z$1))*'AUS Population Projections'!U151</f>
        <v>215.39562000000001</v>
      </c>
      <c r="AA147" s="1">
        <f>($E147+('AUS Mortality Calculations'!$D147*'AUS Mortality Calculations'!AA$1))*'AUS Population Projections'!V151</f>
        <v>209.31442583333333</v>
      </c>
      <c r="AB147" s="6">
        <f>($E147+('AUS Mortality Calculations'!$D147*'AUS Mortality Calculations'!AB$1))*'AUS Population Projections'!W151</f>
        <v>210.9353266666667</v>
      </c>
    </row>
    <row r="148" spans="1:28" x14ac:dyDescent="0.3">
      <c r="A148" s="13" t="s">
        <v>2</v>
      </c>
      <c r="B148" s="47" t="s">
        <v>136</v>
      </c>
      <c r="C148">
        <f>'AUS Population Projections'!D359-'AUS Population Projections'!C359</f>
        <v>-1.4999999999999996E-4</v>
      </c>
      <c r="D148">
        <f t="shared" si="3"/>
        <v>-6.2499999999999986E-6</v>
      </c>
      <c r="E148" s="4">
        <f>'AUS Population Projections'!$C359+('AUS Mortality Calculations'!$D148*'AUS Mortality Calculations'!E$1)</f>
        <v>1.1999999999999999E-3</v>
      </c>
      <c r="F148" s="4"/>
      <c r="G148" s="4"/>
      <c r="H148" s="4"/>
      <c r="I148" s="1">
        <f>($E148+('AUS Mortality Calculations'!$D148*'AUS Mortality Calculations'!I$1))*'AUS Population Projections'!D152</f>
        <v>225.35493124999999</v>
      </c>
      <c r="J148" s="1">
        <f>($E148+('AUS Mortality Calculations'!$D148*'AUS Mortality Calculations'!J$1))*'AUS Population Projections'!E152</f>
        <v>226.31968749999999</v>
      </c>
      <c r="K148" s="1">
        <f>($E148+('AUS Mortality Calculations'!$D148*'AUS Mortality Calculations'!K$1))*'AUS Population Projections'!F152</f>
        <v>228.56478749999999</v>
      </c>
      <c r="L148" s="1">
        <f>($E148+('AUS Mortality Calculations'!$D148*'AUS Mortality Calculations'!L$1))*'AUS Population Projections'!G152</f>
        <v>230.93214999999998</v>
      </c>
      <c r="M148" s="1">
        <f>($E148+('AUS Mortality Calculations'!$D148*'AUS Mortality Calculations'!M$1))*'AUS Population Projections'!H152</f>
        <v>230.02986874999996</v>
      </c>
      <c r="N148" s="1">
        <f>($E148+('AUS Mortality Calculations'!$D148*'AUS Mortality Calculations'!N$1))*'AUS Population Projections'!I152</f>
        <v>230.32612499999999</v>
      </c>
      <c r="O148" s="1">
        <f>($E148+('AUS Mortality Calculations'!$D148*'AUS Mortality Calculations'!O$1))*'AUS Population Projections'!J152</f>
        <v>233.51162499999998</v>
      </c>
      <c r="P148" s="1">
        <f>($E148+('AUS Mortality Calculations'!$D148*'AUS Mortality Calculations'!P$1))*'AUS Population Projections'!K152</f>
        <v>237.23464999999999</v>
      </c>
      <c r="Q148" s="1">
        <f>($E148+('AUS Mortality Calculations'!$D148*'AUS Mortality Calculations'!Q$1))*'AUS Population Projections'!L152</f>
        <v>237.13940624999995</v>
      </c>
      <c r="R148" s="1">
        <f>($E148+('AUS Mortality Calculations'!$D148*'AUS Mortality Calculations'!R$1))*'AUS Population Projections'!M152</f>
        <v>233.28077499999998</v>
      </c>
      <c r="S148" s="1">
        <f>($E148+('AUS Mortality Calculations'!$D148*'AUS Mortality Calculations'!S$1))*'AUS Population Projections'!N152</f>
        <v>233.88819999999998</v>
      </c>
      <c r="T148" s="1">
        <f>($E148+('AUS Mortality Calculations'!$D148*'AUS Mortality Calculations'!T$1))*'AUS Population Projections'!O152</f>
        <v>235.07999999999998</v>
      </c>
      <c r="U148" s="1">
        <f>($E148+('AUS Mortality Calculations'!$D148*'AUS Mortality Calculations'!U$1))*'AUS Population Projections'!P152</f>
        <v>236.65030625</v>
      </c>
      <c r="V148" s="1">
        <f>($E148+('AUS Mortality Calculations'!$D148*'AUS Mortality Calculations'!V$1))*'AUS Population Projections'!Q152</f>
        <v>231.70816249999999</v>
      </c>
      <c r="W148" s="1">
        <f>($E148+('AUS Mortality Calculations'!$D148*'AUS Mortality Calculations'!W$1))*'AUS Population Projections'!R152</f>
        <v>226.9781625</v>
      </c>
      <c r="X148" s="1">
        <f>($E148+('AUS Mortality Calculations'!$D148*'AUS Mortality Calculations'!X$1))*'AUS Population Projections'!S152</f>
        <v>223.78619999999998</v>
      </c>
      <c r="Y148" s="1">
        <f>($E148+('AUS Mortality Calculations'!$D148*'AUS Mortality Calculations'!Y$1))*'AUS Population Projections'!T152</f>
        <v>226.20609374999998</v>
      </c>
      <c r="Z148" s="1">
        <f>($E148+('AUS Mortality Calculations'!$D148*'AUS Mortality Calculations'!Z$1))*'AUS Population Projections'!U152</f>
        <v>233.08169999999998</v>
      </c>
      <c r="AA148" s="1">
        <f>($E148+('AUS Mortality Calculations'!$D148*'AUS Mortality Calculations'!AA$1))*'AUS Population Projections'!V152</f>
        <v>232.78231249999999</v>
      </c>
      <c r="AB148" s="6">
        <f>($E148+('AUS Mortality Calculations'!$D148*'AUS Mortality Calculations'!AB$1))*'AUS Population Projections'!W152</f>
        <v>226.243425</v>
      </c>
    </row>
    <row r="149" spans="1:28" x14ac:dyDescent="0.3">
      <c r="A149" s="13" t="s">
        <v>2</v>
      </c>
      <c r="B149" s="47" t="s">
        <v>137</v>
      </c>
      <c r="C149">
        <f>'AUS Population Projections'!D360-'AUS Population Projections'!C360</f>
        <v>-1.5999999999999999E-4</v>
      </c>
      <c r="D149">
        <f t="shared" si="3"/>
        <v>-6.6666666666666658E-6</v>
      </c>
      <c r="E149" s="4">
        <f>'AUS Population Projections'!$C360+('AUS Mortality Calculations'!$D149*'AUS Mortality Calculations'!E$1)</f>
        <v>1.25E-3</v>
      </c>
      <c r="F149" s="4"/>
      <c r="G149" s="4"/>
      <c r="H149" s="4"/>
      <c r="I149" s="1">
        <f>($E149+('AUS Mortality Calculations'!$D149*'AUS Mortality Calculations'!I$1))*'AUS Population Projections'!D153</f>
        <v>226.89216999999999</v>
      </c>
      <c r="J149" s="1">
        <f>($E149+('AUS Mortality Calculations'!$D149*'AUS Mortality Calculations'!J$1))*'AUS Population Projections'!E153</f>
        <v>234.98645333333334</v>
      </c>
      <c r="K149" s="1">
        <f>($E149+('AUS Mortality Calculations'!$D149*'AUS Mortality Calculations'!K$1))*'AUS Population Projections'!F153</f>
        <v>235.87586999999999</v>
      </c>
      <c r="L149" s="1">
        <f>($E149+('AUS Mortality Calculations'!$D149*'AUS Mortality Calculations'!L$1))*'AUS Population Projections'!G153</f>
        <v>238.09736666666669</v>
      </c>
      <c r="M149" s="1">
        <f>($E149+('AUS Mortality Calculations'!$D149*'AUS Mortality Calculations'!M$1))*'AUS Population Projections'!H153</f>
        <v>240.43888333333334</v>
      </c>
      <c r="N149" s="1">
        <f>($E149+('AUS Mortality Calculations'!$D149*'AUS Mortality Calculations'!N$1))*'AUS Population Projections'!I153</f>
        <v>239.39608000000004</v>
      </c>
      <c r="O149" s="1">
        <f>($E149+('AUS Mortality Calculations'!$D149*'AUS Mortality Calculations'!O$1))*'AUS Population Projections'!J153</f>
        <v>239.59690333333333</v>
      </c>
      <c r="P149" s="1">
        <f>($E149+('AUS Mortality Calculations'!$D149*'AUS Mortality Calculations'!P$1))*'AUS Population Projections'!K153</f>
        <v>242.77853666666667</v>
      </c>
      <c r="Q149" s="1">
        <f>($E149+('AUS Mortality Calculations'!$D149*'AUS Mortality Calculations'!Q$1))*'AUS Population Projections'!L153</f>
        <v>246.52040000000002</v>
      </c>
      <c r="R149" s="1">
        <f>($E149+('AUS Mortality Calculations'!$D149*'AUS Mortality Calculations'!R$1))*'AUS Population Projections'!M153</f>
        <v>246.30728333333334</v>
      </c>
      <c r="S149" s="1">
        <f>($E149+('AUS Mortality Calculations'!$D149*'AUS Mortality Calculations'!S$1))*'AUS Population Projections'!N153</f>
        <v>242.27449000000001</v>
      </c>
      <c r="T149" s="1">
        <f>($E149+('AUS Mortality Calculations'!$D149*'AUS Mortality Calculations'!T$1))*'AUS Population Projections'!O153</f>
        <v>242.85339000000002</v>
      </c>
      <c r="U149" s="1">
        <f>($E149+('AUS Mortality Calculations'!$D149*'AUS Mortality Calculations'!U$1))*'AUS Population Projections'!P153</f>
        <v>244.03475999999998</v>
      </c>
      <c r="V149" s="1">
        <f>($E149+('AUS Mortality Calculations'!$D149*'AUS Mortality Calculations'!V$1))*'AUS Population Projections'!Q153</f>
        <v>245.61007000000001</v>
      </c>
      <c r="W149" s="1">
        <f>($E149+('AUS Mortality Calculations'!$D149*'AUS Mortality Calculations'!W$1))*'AUS Population Projections'!R153</f>
        <v>240.45579999999998</v>
      </c>
      <c r="X149" s="1">
        <f>($E149+('AUS Mortality Calculations'!$D149*'AUS Mortality Calculations'!X$1))*'AUS Population Projections'!S153</f>
        <v>235.52323666666669</v>
      </c>
      <c r="Y149" s="1">
        <f>($E149+('AUS Mortality Calculations'!$D149*'AUS Mortality Calculations'!Y$1))*'AUS Population Projections'!T153</f>
        <v>232.18121666666667</v>
      </c>
      <c r="Z149" s="1">
        <f>($E149+('AUS Mortality Calculations'!$D149*'AUS Mortality Calculations'!Z$1))*'AUS Population Projections'!U153</f>
        <v>234.62867999999997</v>
      </c>
      <c r="AA149" s="1">
        <f>($E149+('AUS Mortality Calculations'!$D149*'AUS Mortality Calculations'!AA$1))*'AUS Population Projections'!V153</f>
        <v>241.67505666666668</v>
      </c>
      <c r="AB149" s="6">
        <f>($E149+('AUS Mortality Calculations'!$D149*'AUS Mortality Calculations'!AB$1))*'AUS Population Projections'!W153</f>
        <v>241.31389999999999</v>
      </c>
    </row>
    <row r="150" spans="1:28" x14ac:dyDescent="0.3">
      <c r="A150" s="13" t="s">
        <v>2</v>
      </c>
      <c r="B150" s="47" t="s">
        <v>138</v>
      </c>
      <c r="C150">
        <f>'AUS Population Projections'!D361-'AUS Population Projections'!C361</f>
        <v>-1.8000000000000004E-4</v>
      </c>
      <c r="D150">
        <f t="shared" si="3"/>
        <v>-7.5000000000000019E-6</v>
      </c>
      <c r="E150" s="4">
        <f>'AUS Population Projections'!$C361+('AUS Mortality Calculations'!$D150*'AUS Mortality Calculations'!E$1)</f>
        <v>1.4E-3</v>
      </c>
      <c r="F150" s="4"/>
      <c r="G150" s="4"/>
      <c r="H150" s="4"/>
      <c r="I150" s="1">
        <f>($E150+('AUS Mortality Calculations'!$D150*'AUS Mortality Calculations'!I$1))*'AUS Population Projections'!D154</f>
        <v>245.92664000000002</v>
      </c>
      <c r="J150" s="1">
        <f>($E150+('AUS Mortality Calculations'!$D150*'AUS Mortality Calculations'!J$1))*'AUS Population Projections'!E154</f>
        <v>254.13641999999999</v>
      </c>
      <c r="K150" s="1">
        <f>($E150+('AUS Mortality Calculations'!$D150*'AUS Mortality Calculations'!K$1))*'AUS Population Projections'!F154</f>
        <v>263.06393000000003</v>
      </c>
      <c r="L150" s="1">
        <f>($E150+('AUS Mortality Calculations'!$D150*'AUS Mortality Calculations'!L$1))*'AUS Population Projections'!G154</f>
        <v>263.97433999999998</v>
      </c>
      <c r="M150" s="1">
        <f>($E150+('AUS Mortality Calculations'!$D150*'AUS Mortality Calculations'!M$1))*'AUS Population Projections'!H154</f>
        <v>266.36738750000001</v>
      </c>
      <c r="N150" s="1">
        <f>($E150+('AUS Mortality Calculations'!$D150*'AUS Mortality Calculations'!N$1))*'AUS Population Projections'!I154</f>
        <v>268.890265</v>
      </c>
      <c r="O150" s="1">
        <f>($E150+('AUS Mortality Calculations'!$D150*'AUS Mortality Calculations'!O$1))*'AUS Population Projections'!J154</f>
        <v>267.65527249999997</v>
      </c>
      <c r="P150" s="1">
        <f>($E150+('AUS Mortality Calculations'!$D150*'AUS Mortality Calculations'!P$1))*'AUS Population Projections'!K154</f>
        <v>267.79095999999998</v>
      </c>
      <c r="Q150" s="1">
        <f>($E150+('AUS Mortality Calculations'!$D150*'AUS Mortality Calculations'!Q$1))*'AUS Population Projections'!L154</f>
        <v>271.25302749999997</v>
      </c>
      <c r="R150" s="1">
        <f>($E150+('AUS Mortality Calculations'!$D150*'AUS Mortality Calculations'!R$1))*'AUS Population Projections'!M154</f>
        <v>275.33102500000001</v>
      </c>
      <c r="S150" s="1">
        <f>($E150+('AUS Mortality Calculations'!$D150*'AUS Mortality Calculations'!S$1))*'AUS Population Projections'!N154</f>
        <v>275.07160249999998</v>
      </c>
      <c r="T150" s="1">
        <f>($E150+('AUS Mortality Calculations'!$D150*'AUS Mortality Calculations'!T$1))*'AUS Population Projections'!O154</f>
        <v>270.56740000000002</v>
      </c>
      <c r="U150" s="1">
        <f>($E150+('AUS Mortality Calculations'!$D150*'AUS Mortality Calculations'!U$1))*'AUS Population Projections'!P154</f>
        <v>271.18831499999999</v>
      </c>
      <c r="V150" s="1">
        <f>($E150+('AUS Mortality Calculations'!$D150*'AUS Mortality Calculations'!V$1))*'AUS Population Projections'!Q154</f>
        <v>272.48354</v>
      </c>
      <c r="W150" s="1">
        <f>($E150+('AUS Mortality Calculations'!$D150*'AUS Mortality Calculations'!W$1))*'AUS Population Projections'!R154</f>
        <v>274.21174999999999</v>
      </c>
      <c r="X150" s="1">
        <f>($E150+('AUS Mortality Calculations'!$D150*'AUS Mortality Calculations'!X$1))*'AUS Population Projections'!S154</f>
        <v>268.45823999999999</v>
      </c>
      <c r="Y150" s="1">
        <f>($E150+('AUS Mortality Calculations'!$D150*'AUS Mortality Calculations'!Y$1))*'AUS Population Projections'!T154</f>
        <v>262.95194500000002</v>
      </c>
      <c r="Z150" s="1">
        <f>($E150+('AUS Mortality Calculations'!$D150*'AUS Mortality Calculations'!Z$1))*'AUS Population Projections'!U154</f>
        <v>259.21368000000001</v>
      </c>
      <c r="AA150" s="1">
        <f>($E150+('AUS Mortality Calculations'!$D150*'AUS Mortality Calculations'!AA$1))*'AUS Population Projections'!V154</f>
        <v>261.91335749999996</v>
      </c>
      <c r="AB150" s="6">
        <f>($E150+('AUS Mortality Calculations'!$D150*'AUS Mortality Calculations'!AB$1))*'AUS Population Projections'!W154</f>
        <v>269.72375</v>
      </c>
    </row>
    <row r="151" spans="1:28" x14ac:dyDescent="0.3">
      <c r="A151" s="13" t="s">
        <v>2</v>
      </c>
      <c r="B151" s="47" t="s">
        <v>139</v>
      </c>
      <c r="C151">
        <f>'AUS Population Projections'!D362-'AUS Population Projections'!C362</f>
        <v>-1.9999999999999987E-4</v>
      </c>
      <c r="D151">
        <f t="shared" si="3"/>
        <v>-8.3333333333333287E-6</v>
      </c>
      <c r="E151" s="4">
        <f>'AUS Population Projections'!$C362+('AUS Mortality Calculations'!$D151*'AUS Mortality Calculations'!E$1)</f>
        <v>1.6299999999999999E-3</v>
      </c>
      <c r="F151" s="4"/>
      <c r="G151" s="4"/>
      <c r="H151" s="4"/>
      <c r="I151" s="1">
        <f>($E151+('AUS Mortality Calculations'!$D151*'AUS Mortality Calculations'!I$1))*'AUS Population Projections'!D155</f>
        <v>271.09239500000001</v>
      </c>
      <c r="J151" s="1">
        <f>($E151+('AUS Mortality Calculations'!$D151*'AUS Mortality Calculations'!J$1))*'AUS Population Projections'!E155</f>
        <v>286.2553466666667</v>
      </c>
      <c r="K151" s="1">
        <f>($E151+('AUS Mortality Calculations'!$D151*'AUS Mortality Calculations'!K$1))*'AUS Population Projections'!F155</f>
        <v>295.75655999999998</v>
      </c>
      <c r="L151" s="1">
        <f>($E151+('AUS Mortality Calculations'!$D151*'AUS Mortality Calculations'!L$1))*'AUS Population Projections'!G155</f>
        <v>306.09537</v>
      </c>
      <c r="M151" s="1">
        <f>($E151+('AUS Mortality Calculations'!$D151*'AUS Mortality Calculations'!M$1))*'AUS Population Projections'!H155</f>
        <v>307.14872333333335</v>
      </c>
      <c r="N151" s="1">
        <f>($E151+('AUS Mortality Calculations'!$D151*'AUS Mortality Calculations'!N$1))*'AUS Population Projections'!I155</f>
        <v>309.92964000000001</v>
      </c>
      <c r="O151" s="1">
        <f>($E151+('AUS Mortality Calculations'!$D151*'AUS Mortality Calculations'!O$1))*'AUS Population Projections'!J155</f>
        <v>312.85439500000001</v>
      </c>
      <c r="P151" s="1">
        <f>($E151+('AUS Mortality Calculations'!$D151*'AUS Mortality Calculations'!P$1))*'AUS Population Projections'!K155</f>
        <v>311.42850666666664</v>
      </c>
      <c r="Q151" s="1">
        <f>($E151+('AUS Mortality Calculations'!$D151*'AUS Mortality Calculations'!Q$1))*'AUS Population Projections'!L155</f>
        <v>311.59556499999997</v>
      </c>
      <c r="R151" s="1">
        <f>($E151+('AUS Mortality Calculations'!$D151*'AUS Mortality Calculations'!R$1))*'AUS Population Projections'!M155</f>
        <v>315.61279999999999</v>
      </c>
      <c r="S151" s="1">
        <f>($E151+('AUS Mortality Calculations'!$D151*'AUS Mortality Calculations'!S$1))*'AUS Population Projections'!N155</f>
        <v>320.41329666666667</v>
      </c>
      <c r="T151" s="1">
        <f>($E151+('AUS Mortality Calculations'!$D151*'AUS Mortality Calculations'!T$1))*'AUS Population Projections'!O155</f>
        <v>320.18463000000003</v>
      </c>
      <c r="U151" s="1">
        <f>($E151+('AUS Mortality Calculations'!$D151*'AUS Mortality Calculations'!U$1))*'AUS Population Projections'!P155</f>
        <v>315.03521499999999</v>
      </c>
      <c r="V151" s="1">
        <f>($E151+('AUS Mortality Calculations'!$D151*'AUS Mortality Calculations'!V$1))*'AUS Population Projections'!Q155</f>
        <v>315.82812666666666</v>
      </c>
      <c r="W151" s="1">
        <f>($E151+('AUS Mortality Calculations'!$D151*'AUS Mortality Calculations'!W$1))*'AUS Population Projections'!R155</f>
        <v>317.40751</v>
      </c>
      <c r="X151" s="1">
        <f>($E151+('AUS Mortality Calculations'!$D151*'AUS Mortality Calculations'!X$1))*'AUS Population Projections'!S155</f>
        <v>319.49044000000004</v>
      </c>
      <c r="Y151" s="1">
        <f>($E151+('AUS Mortality Calculations'!$D151*'AUS Mortality Calculations'!Y$1))*'AUS Population Projections'!T155</f>
        <v>312.88636333333329</v>
      </c>
      <c r="Z151" s="1">
        <f>($E151+('AUS Mortality Calculations'!$D151*'AUS Mortality Calculations'!Z$1))*'AUS Population Projections'!U155</f>
        <v>306.56572</v>
      </c>
      <c r="AA151" s="1">
        <f>($E151+('AUS Mortality Calculations'!$D151*'AUS Mortality Calculations'!AA$1))*'AUS Population Projections'!V155</f>
        <v>302.29652166666665</v>
      </c>
      <c r="AB151" s="6">
        <f>($E151+('AUS Mortality Calculations'!$D151*'AUS Mortality Calculations'!AB$1))*'AUS Population Projections'!W155</f>
        <v>305.50888000000003</v>
      </c>
    </row>
    <row r="152" spans="1:28" x14ac:dyDescent="0.3">
      <c r="A152" s="13" t="s">
        <v>2</v>
      </c>
      <c r="B152" s="47" t="s">
        <v>140</v>
      </c>
      <c r="C152">
        <f>'AUS Population Projections'!D363-'AUS Population Projections'!C363</f>
        <v>-2.3000000000000017E-4</v>
      </c>
      <c r="D152">
        <f t="shared" si="3"/>
        <v>-9.5833333333333404E-6</v>
      </c>
      <c r="E152" s="4">
        <f>'AUS Population Projections'!$C363+('AUS Mortality Calculations'!$D152*'AUS Mortality Calculations'!E$1)</f>
        <v>1.8500000000000001E-3</v>
      </c>
      <c r="F152" s="4"/>
      <c r="G152" s="4"/>
      <c r="H152" s="4"/>
      <c r="I152" s="1">
        <f>($E152+('AUS Mortality Calculations'!$D152*'AUS Mortality Calculations'!I$1))*'AUS Population Projections'!D156</f>
        <v>299.84068333333335</v>
      </c>
      <c r="J152" s="1">
        <f>($E152+('AUS Mortality Calculations'!$D152*'AUS Mortality Calculations'!J$1))*'AUS Population Projections'!E156</f>
        <v>307.34382249999999</v>
      </c>
      <c r="K152" s="1">
        <f>($E152+('AUS Mortality Calculations'!$D152*'AUS Mortality Calculations'!K$1))*'AUS Population Projections'!F156</f>
        <v>324.33730624999998</v>
      </c>
      <c r="L152" s="1">
        <f>($E152+('AUS Mortality Calculations'!$D152*'AUS Mortality Calculations'!L$1))*'AUS Population Projections'!G156</f>
        <v>334.94818000000004</v>
      </c>
      <c r="M152" s="1">
        <f>($E152+('AUS Mortality Calculations'!$D152*'AUS Mortality Calculations'!M$1))*'AUS Population Projections'!H156</f>
        <v>346.49557291666667</v>
      </c>
      <c r="N152" s="1">
        <f>($E152+('AUS Mortality Calculations'!$D152*'AUS Mortality Calculations'!N$1))*'AUS Population Projections'!I156</f>
        <v>347.58367500000003</v>
      </c>
      <c r="O152" s="1">
        <f>($E152+('AUS Mortality Calculations'!$D152*'AUS Mortality Calculations'!O$1))*'AUS Population Projections'!J156</f>
        <v>350.61412833333333</v>
      </c>
      <c r="P152" s="1">
        <f>($E152+('AUS Mortality Calculations'!$D152*'AUS Mortality Calculations'!P$1))*'AUS Population Projections'!K156</f>
        <v>353.80305333333337</v>
      </c>
      <c r="Q152" s="1">
        <f>($E152+('AUS Mortality Calculations'!$D152*'AUS Mortality Calculations'!Q$1))*'AUS Population Projections'!L156</f>
        <v>352.09917625000003</v>
      </c>
      <c r="R152" s="1">
        <f>($E152+('AUS Mortality Calculations'!$D152*'AUS Mortality Calculations'!R$1))*'AUS Population Projections'!M156</f>
        <v>352.17877916666669</v>
      </c>
      <c r="S152" s="1">
        <f>($E152+('AUS Mortality Calculations'!$D152*'AUS Mortality Calculations'!S$1))*'AUS Population Projections'!N156</f>
        <v>356.66261666666662</v>
      </c>
      <c r="T152" s="1">
        <f>($E152+('AUS Mortality Calculations'!$D152*'AUS Mortality Calculations'!T$1))*'AUS Population Projections'!O156</f>
        <v>362.02683500000001</v>
      </c>
      <c r="U152" s="1">
        <f>($E152+('AUS Mortality Calculations'!$D152*'AUS Mortality Calculations'!U$1))*'AUS Population Projections'!P156</f>
        <v>361.72497708333333</v>
      </c>
      <c r="V152" s="1">
        <f>($E152+('AUS Mortality Calculations'!$D152*'AUS Mortality Calculations'!V$1))*'AUS Population Projections'!Q156</f>
        <v>355.8844233333333</v>
      </c>
      <c r="W152" s="1">
        <f>($E152+('AUS Mortality Calculations'!$D152*'AUS Mortality Calculations'!W$1))*'AUS Population Projections'!R156</f>
        <v>356.73251249999998</v>
      </c>
      <c r="X152" s="1">
        <f>($E152+('AUS Mortality Calculations'!$D152*'AUS Mortality Calculations'!X$1))*'AUS Population Projections'!S156</f>
        <v>358.46325000000002</v>
      </c>
      <c r="Y152" s="1">
        <f>($E152+('AUS Mortality Calculations'!$D152*'AUS Mortality Calculations'!Y$1))*'AUS Population Projections'!T156</f>
        <v>360.76083875</v>
      </c>
      <c r="Z152" s="1">
        <f>($E152+('AUS Mortality Calculations'!$D152*'AUS Mortality Calculations'!Z$1))*'AUS Population Projections'!U156</f>
        <v>353.28988749999996</v>
      </c>
      <c r="AA152" s="1">
        <f>($E152+('AUS Mortality Calculations'!$D152*'AUS Mortality Calculations'!AA$1))*'AUS Population Projections'!V156</f>
        <v>346.12940249999997</v>
      </c>
      <c r="AB152" s="6">
        <f>($E152+('AUS Mortality Calculations'!$D152*'AUS Mortality Calculations'!AB$1))*'AUS Population Projections'!W156</f>
        <v>341.28002499999997</v>
      </c>
    </row>
    <row r="153" spans="1:28" x14ac:dyDescent="0.3">
      <c r="A153" s="13" t="s">
        <v>2</v>
      </c>
      <c r="B153" s="47" t="s">
        <v>141</v>
      </c>
      <c r="C153">
        <f>'AUS Population Projections'!D364-'AUS Population Projections'!C364</f>
        <v>-2.3999999999999998E-4</v>
      </c>
      <c r="D153">
        <f t="shared" si="3"/>
        <v>-9.9999999999999991E-6</v>
      </c>
      <c r="E153" s="4">
        <f>'AUS Population Projections'!$C364+('AUS Mortality Calculations'!$D153*'AUS Mortality Calculations'!E$1)</f>
        <v>1.97E-3</v>
      </c>
      <c r="F153" s="4"/>
      <c r="G153" s="4"/>
      <c r="H153" s="4"/>
      <c r="I153" s="1">
        <f>($E153+('AUS Mortality Calculations'!$D153*'AUS Mortality Calculations'!I$1))*'AUS Population Projections'!D157</f>
        <v>310.73251999999997</v>
      </c>
      <c r="J153" s="1">
        <f>($E153+('AUS Mortality Calculations'!$D153*'AUS Mortality Calculations'!J$1))*'AUS Population Projections'!E157</f>
        <v>318.91274999999996</v>
      </c>
      <c r="K153" s="1">
        <f>($E153+('AUS Mortality Calculations'!$D153*'AUS Mortality Calculations'!K$1))*'AUS Population Projections'!F157</f>
        <v>326.80851999999999</v>
      </c>
      <c r="L153" s="1">
        <f>($E153+('AUS Mortality Calculations'!$D153*'AUS Mortality Calculations'!L$1))*'AUS Population Projections'!G157</f>
        <v>344.74817999999999</v>
      </c>
      <c r="M153" s="1">
        <f>($E153+('AUS Mortality Calculations'!$D153*'AUS Mortality Calculations'!M$1))*'AUS Population Projections'!H157</f>
        <v>355.93727999999999</v>
      </c>
      <c r="N153" s="1">
        <f>($E153+('AUS Mortality Calculations'!$D153*'AUS Mortality Calculations'!N$1))*'AUS Population Projections'!I157</f>
        <v>368.11239</v>
      </c>
      <c r="O153" s="1">
        <f>($E153+('AUS Mortality Calculations'!$D153*'AUS Mortality Calculations'!O$1))*'AUS Population Projections'!J157</f>
        <v>369.23079999999999</v>
      </c>
      <c r="P153" s="1">
        <f>($E153+('AUS Mortality Calculations'!$D153*'AUS Mortality Calculations'!P$1))*'AUS Population Projections'!K157</f>
        <v>372.39425999999997</v>
      </c>
      <c r="Q153" s="1">
        <f>($E153+('AUS Mortality Calculations'!$D153*'AUS Mortality Calculations'!Q$1))*'AUS Population Projections'!L157</f>
        <v>375.74432000000002</v>
      </c>
      <c r="R153" s="1">
        <f>($E153+('AUS Mortality Calculations'!$D153*'AUS Mortality Calculations'!R$1))*'AUS Population Projections'!M157</f>
        <v>373.89902000000001</v>
      </c>
      <c r="S153" s="1">
        <f>($E153+('AUS Mortality Calculations'!$D153*'AUS Mortality Calculations'!S$1))*'AUS Population Projections'!N157</f>
        <v>374.01251999999999</v>
      </c>
      <c r="T153" s="1">
        <f>($E153+('AUS Mortality Calculations'!$D153*'AUS Mortality Calculations'!T$1))*'AUS Population Projections'!O157</f>
        <v>378.78750000000002</v>
      </c>
      <c r="U153" s="1">
        <f>($E153+('AUS Mortality Calculations'!$D153*'AUS Mortality Calculations'!U$1))*'AUS Population Projections'!P157</f>
        <v>384.49376000000001</v>
      </c>
      <c r="V153" s="1">
        <f>($E153+('AUS Mortality Calculations'!$D153*'AUS Mortality Calculations'!V$1))*'AUS Population Projections'!Q157</f>
        <v>384.20483999999999</v>
      </c>
      <c r="W153" s="1">
        <f>($E153+('AUS Mortality Calculations'!$D153*'AUS Mortality Calculations'!W$1))*'AUS Population Projections'!R157</f>
        <v>378.04858000000002</v>
      </c>
      <c r="X153" s="1">
        <f>($E153+('AUS Mortality Calculations'!$D153*'AUS Mortality Calculations'!X$1))*'AUS Population Projections'!S157</f>
        <v>378.9778</v>
      </c>
      <c r="Y153" s="1">
        <f>($E153+('AUS Mortality Calculations'!$D153*'AUS Mortality Calculations'!Y$1))*'AUS Population Projections'!T157</f>
        <v>380.84039999999999</v>
      </c>
      <c r="Z153" s="1">
        <f>($E153+('AUS Mortality Calculations'!$D153*'AUS Mortality Calculations'!Z$1))*'AUS Population Projections'!U157</f>
        <v>383.30165</v>
      </c>
      <c r="AA153" s="1">
        <f>($E153+('AUS Mortality Calculations'!$D153*'AUS Mortality Calculations'!AA$1))*'AUS Population Projections'!V157</f>
        <v>375.42158000000001</v>
      </c>
      <c r="AB153" s="6">
        <f>($E153+('AUS Mortality Calculations'!$D153*'AUS Mortality Calculations'!AB$1))*'AUS Population Projections'!W157</f>
        <v>367.86794999999995</v>
      </c>
    </row>
    <row r="154" spans="1:28" x14ac:dyDescent="0.3">
      <c r="A154" s="13" t="s">
        <v>2</v>
      </c>
      <c r="B154" s="47" t="s">
        <v>142</v>
      </c>
      <c r="C154">
        <f>'AUS Population Projections'!D365-'AUS Population Projections'!C365</f>
        <v>-2.400000000000002E-4</v>
      </c>
      <c r="D154">
        <f t="shared" si="3"/>
        <v>-1.0000000000000008E-5</v>
      </c>
      <c r="E154" s="4">
        <f>'AUS Population Projections'!$C365+('AUS Mortality Calculations'!$D154*'AUS Mortality Calculations'!E$1)</f>
        <v>2.0200000000000001E-3</v>
      </c>
      <c r="F154" s="4"/>
      <c r="G154" s="4"/>
      <c r="H154" s="4"/>
      <c r="I154" s="1">
        <f>($E154+('AUS Mortality Calculations'!$D154*'AUS Mortality Calculations'!I$1))*'AUS Population Projections'!D158</f>
        <v>317.07147000000003</v>
      </c>
      <c r="J154" s="1">
        <f>($E154+('AUS Mortality Calculations'!$D154*'AUS Mortality Calculations'!J$1))*'AUS Population Projections'!E158</f>
        <v>318.16399999999999</v>
      </c>
      <c r="K154" s="1">
        <f>($E154+('AUS Mortality Calculations'!$D154*'AUS Mortality Calculations'!K$1))*'AUS Population Projections'!F158</f>
        <v>326.46746000000002</v>
      </c>
      <c r="L154" s="1">
        <f>($E154+('AUS Mortality Calculations'!$D154*'AUS Mortality Calculations'!L$1))*'AUS Population Projections'!G158</f>
        <v>334.49130000000002</v>
      </c>
      <c r="M154" s="1">
        <f>($E154+('AUS Mortality Calculations'!$D154*'AUS Mortality Calculations'!M$1))*'AUS Population Projections'!H158</f>
        <v>352.74228999999997</v>
      </c>
      <c r="N154" s="1">
        <f>($E154+('AUS Mortality Calculations'!$D154*'AUS Mortality Calculations'!N$1))*'AUS Population Projections'!I158</f>
        <v>364.12095999999997</v>
      </c>
      <c r="O154" s="1">
        <f>($E154+('AUS Mortality Calculations'!$D154*'AUS Mortality Calculations'!O$1))*'AUS Population Projections'!J158</f>
        <v>376.50405000000001</v>
      </c>
      <c r="P154" s="1">
        <f>($E154+('AUS Mortality Calculations'!$D154*'AUS Mortality Calculations'!P$1))*'AUS Population Projections'!K158</f>
        <v>377.62488000000002</v>
      </c>
      <c r="Q154" s="1">
        <f>($E154+('AUS Mortality Calculations'!$D154*'AUS Mortality Calculations'!Q$1))*'AUS Population Projections'!L158</f>
        <v>380.82760000000002</v>
      </c>
      <c r="R154" s="1">
        <f>($E154+('AUS Mortality Calculations'!$D154*'AUS Mortality Calculations'!R$1))*'AUS Population Projections'!M158</f>
        <v>384.2208</v>
      </c>
      <c r="S154" s="1">
        <f>($E154+('AUS Mortality Calculations'!$D154*'AUS Mortality Calculations'!S$1))*'AUS Population Projections'!N158</f>
        <v>382.38009</v>
      </c>
      <c r="T154" s="1">
        <f>($E154+('AUS Mortality Calculations'!$D154*'AUS Mortality Calculations'!T$1))*'AUS Population Projections'!O158</f>
        <v>382.53269999999998</v>
      </c>
      <c r="U154" s="1">
        <f>($E154+('AUS Mortality Calculations'!$D154*'AUS Mortality Calculations'!U$1))*'AUS Population Projections'!P158</f>
        <v>387.44432999999998</v>
      </c>
      <c r="V154" s="1">
        <f>($E154+('AUS Mortality Calculations'!$D154*'AUS Mortality Calculations'!V$1))*'AUS Population Projections'!Q158</f>
        <v>393.31103999999999</v>
      </c>
      <c r="W154" s="1">
        <f>($E154+('AUS Mortality Calculations'!$D154*'AUS Mortality Calculations'!W$1))*'AUS Population Projections'!R158</f>
        <v>393.05529999999999</v>
      </c>
      <c r="X154" s="1">
        <f>($E154+('AUS Mortality Calculations'!$D154*'AUS Mortality Calculations'!X$1))*'AUS Population Projections'!S158</f>
        <v>386.81861999999995</v>
      </c>
      <c r="Y154" s="1">
        <f>($E154+('AUS Mortality Calculations'!$D154*'AUS Mortality Calculations'!Y$1))*'AUS Population Projections'!T158</f>
        <v>387.80625000000003</v>
      </c>
      <c r="Z154" s="1">
        <f>($E154+('AUS Mortality Calculations'!$D154*'AUS Mortality Calculations'!Z$1))*'AUS Population Projections'!U158</f>
        <v>389.75247999999999</v>
      </c>
      <c r="AA154" s="1">
        <f>($E154+('AUS Mortality Calculations'!$D154*'AUS Mortality Calculations'!AA$1))*'AUS Population Projections'!V158</f>
        <v>392.30625000000003</v>
      </c>
      <c r="AB154" s="6">
        <f>($E154+('AUS Mortality Calculations'!$D154*'AUS Mortality Calculations'!AB$1))*'AUS Population Projections'!W158</f>
        <v>384.30756000000002</v>
      </c>
    </row>
    <row r="155" spans="1:28" x14ac:dyDescent="0.3">
      <c r="A155" s="13" t="s">
        <v>2</v>
      </c>
      <c r="B155" s="47" t="s">
        <v>143</v>
      </c>
      <c r="C155">
        <f>'AUS Population Projections'!D366-'AUS Population Projections'!C366</f>
        <v>-2.4999999999999979E-4</v>
      </c>
      <c r="D155">
        <f t="shared" si="3"/>
        <v>-1.0416666666666658E-5</v>
      </c>
      <c r="E155" s="4">
        <f>'AUS Population Projections'!$C366+('AUS Mortality Calculations'!$D155*'AUS Mortality Calculations'!E$1)</f>
        <v>2.0899999999999998E-3</v>
      </c>
      <c r="F155" s="4"/>
      <c r="G155" s="4"/>
      <c r="H155" s="4"/>
      <c r="I155" s="1">
        <f>($E155+('AUS Mortality Calculations'!$D155*'AUS Mortality Calculations'!I$1))*'AUS Population Projections'!D159</f>
        <v>331.12165624999994</v>
      </c>
      <c r="J155" s="1">
        <f>($E155+('AUS Mortality Calculations'!$D155*'AUS Mortality Calculations'!J$1))*'AUS Population Projections'!E159</f>
        <v>327.29457583333334</v>
      </c>
      <c r="K155" s="1">
        <f>($E155+('AUS Mortality Calculations'!$D155*'AUS Mortality Calculations'!K$1))*'AUS Population Projections'!F159</f>
        <v>328.34180249999997</v>
      </c>
      <c r="L155" s="1">
        <f>($E155+('AUS Mortality Calculations'!$D155*'AUS Mortality Calculations'!L$1))*'AUS Population Projections'!G159</f>
        <v>336.80745000000002</v>
      </c>
      <c r="M155" s="1">
        <f>($E155+('AUS Mortality Calculations'!$D155*'AUS Mortality Calculations'!M$1))*'AUS Population Projections'!H159</f>
        <v>344.97445749999997</v>
      </c>
      <c r="N155" s="1">
        <f>($E155+('AUS Mortality Calculations'!$D155*'AUS Mortality Calculations'!N$1))*'AUS Population Projections'!I159</f>
        <v>363.65239999999994</v>
      </c>
      <c r="O155" s="1">
        <f>($E155+('AUS Mortality Calculations'!$D155*'AUS Mortality Calculations'!O$1))*'AUS Population Projections'!J159</f>
        <v>375.26221750000002</v>
      </c>
      <c r="P155" s="1">
        <f>($E155+('AUS Mortality Calculations'!$D155*'AUS Mortality Calculations'!P$1))*'AUS Population Projections'!K159</f>
        <v>387.90271333333334</v>
      </c>
      <c r="Q155" s="1">
        <f>($E155+('AUS Mortality Calculations'!$D155*'AUS Mortality Calculations'!Q$1))*'AUS Population Projections'!L159</f>
        <v>388.97729749999996</v>
      </c>
      <c r="R155" s="1">
        <f>($E155+('AUS Mortality Calculations'!$D155*'AUS Mortality Calculations'!R$1))*'AUS Population Projections'!M159</f>
        <v>392.18619666666666</v>
      </c>
      <c r="S155" s="1">
        <f>($E155+('AUS Mortality Calculations'!$D155*'AUS Mortality Calculations'!S$1))*'AUS Population Projections'!N159</f>
        <v>395.63644999999997</v>
      </c>
      <c r="T155" s="1">
        <f>($E155+('AUS Mortality Calculations'!$D155*'AUS Mortality Calculations'!T$1))*'AUS Population Projections'!O159</f>
        <v>393.72311999999994</v>
      </c>
      <c r="U155" s="1">
        <f>($E155+('AUS Mortality Calculations'!$D155*'AUS Mortality Calculations'!U$1))*'AUS Population Projections'!P159</f>
        <v>393.84854166666668</v>
      </c>
      <c r="V155" s="1">
        <f>($E155+('AUS Mortality Calculations'!$D155*'AUS Mortality Calculations'!V$1))*'AUS Population Projections'!Q159</f>
        <v>398.85940083333332</v>
      </c>
      <c r="W155" s="1">
        <f>($E155+('AUS Mortality Calculations'!$D155*'AUS Mortality Calculations'!W$1))*'AUS Population Projections'!R159</f>
        <v>404.85956874999999</v>
      </c>
      <c r="X155" s="1">
        <f>($E155+('AUS Mortality Calculations'!$D155*'AUS Mortality Calculations'!X$1))*'AUS Population Projections'!S159</f>
        <v>404.55970333333335</v>
      </c>
      <c r="Y155" s="1">
        <f>($E155+('AUS Mortality Calculations'!$D155*'AUS Mortality Calculations'!Y$1))*'AUS Population Projections'!T159</f>
        <v>398.12769416666669</v>
      </c>
      <c r="Z155" s="1">
        <f>($E155+('AUS Mortality Calculations'!$D155*'AUS Mortality Calculations'!Z$1))*'AUS Population Projections'!U159</f>
        <v>399.10835250000002</v>
      </c>
      <c r="AA155" s="1">
        <f>($E155+('AUS Mortality Calculations'!$D155*'AUS Mortality Calculations'!AA$1))*'AUS Population Projections'!V159</f>
        <v>401.07436458333331</v>
      </c>
      <c r="AB155" s="6">
        <f>($E155+('AUS Mortality Calculations'!$D155*'AUS Mortality Calculations'!AB$1))*'AUS Population Projections'!W159</f>
        <v>403.66830500000003</v>
      </c>
    </row>
    <row r="156" spans="1:28" x14ac:dyDescent="0.3">
      <c r="A156" s="13" t="s">
        <v>2</v>
      </c>
      <c r="B156" s="47" t="s">
        <v>144</v>
      </c>
      <c r="C156">
        <f>'AUS Population Projections'!D367-'AUS Population Projections'!C367</f>
        <v>-2.6999999999999984E-4</v>
      </c>
      <c r="D156">
        <f t="shared" si="3"/>
        <v>-1.1249999999999994E-5</v>
      </c>
      <c r="E156" s="4">
        <f>'AUS Population Projections'!$C367+('AUS Mortality Calculations'!$D156*'AUS Mortality Calculations'!E$1)</f>
        <v>2.33E-3</v>
      </c>
      <c r="F156" s="4"/>
      <c r="G156" s="4"/>
      <c r="H156" s="4"/>
      <c r="I156" s="1">
        <f>($E156+('AUS Mortality Calculations'!$D156*'AUS Mortality Calculations'!I$1))*'AUS Population Projections'!D160</f>
        <v>371.48925624999998</v>
      </c>
      <c r="J156" s="1">
        <f>($E156+('AUS Mortality Calculations'!$D156*'AUS Mortality Calculations'!J$1))*'AUS Population Projections'!E160</f>
        <v>368.16162500000002</v>
      </c>
      <c r="K156" s="1">
        <f>($E156+('AUS Mortality Calculations'!$D156*'AUS Mortality Calculations'!K$1))*'AUS Population Projections'!F160</f>
        <v>363.92118125000002</v>
      </c>
      <c r="L156" s="1">
        <f>($E156+('AUS Mortality Calculations'!$D156*'AUS Mortality Calculations'!L$1))*'AUS Population Projections'!G160</f>
        <v>365.08130500000004</v>
      </c>
      <c r="M156" s="1">
        <f>($E156+('AUS Mortality Calculations'!$D156*'AUS Mortality Calculations'!M$1))*'AUS Population Projections'!H160</f>
        <v>374.45251875000002</v>
      </c>
      <c r="N156" s="1">
        <f>($E156+('AUS Mortality Calculations'!$D156*'AUS Mortality Calculations'!N$1))*'AUS Population Projections'!I160</f>
        <v>383.49601250000001</v>
      </c>
      <c r="O156" s="1">
        <f>($E156+('AUS Mortality Calculations'!$D156*'AUS Mortality Calculations'!O$1))*'AUS Population Projections'!J160</f>
        <v>404.19392750000003</v>
      </c>
      <c r="P156" s="1">
        <f>($E156+('AUS Mortality Calculations'!$D156*'AUS Mortality Calculations'!P$1))*'AUS Population Projections'!K160</f>
        <v>417.06112000000002</v>
      </c>
      <c r="Q156" s="1">
        <f>($E156+('AUS Mortality Calculations'!$D156*'AUS Mortality Calculations'!Q$1))*'AUS Population Projections'!L160</f>
        <v>431.07813875000005</v>
      </c>
      <c r="R156" s="1">
        <f>($E156+('AUS Mortality Calculations'!$D156*'AUS Mortality Calculations'!R$1))*'AUS Population Projections'!M160</f>
        <v>432.27279750000008</v>
      </c>
      <c r="S156" s="1">
        <f>($E156+('AUS Mortality Calculations'!$D156*'AUS Mortality Calculations'!S$1))*'AUS Population Projections'!N160</f>
        <v>435.88881249999997</v>
      </c>
      <c r="T156" s="1">
        <f>($E156+('AUS Mortality Calculations'!$D156*'AUS Mortality Calculations'!T$1))*'AUS Population Projections'!O160</f>
        <v>439.77263999999997</v>
      </c>
      <c r="U156" s="1">
        <f>($E156+('AUS Mortality Calculations'!$D156*'AUS Mortality Calculations'!U$1))*'AUS Population Projections'!P160</f>
        <v>437.71521749999999</v>
      </c>
      <c r="V156" s="1">
        <f>($E156+('AUS Mortality Calculations'!$D156*'AUS Mortality Calculations'!V$1))*'AUS Population Projections'!Q160</f>
        <v>437.91951499999999</v>
      </c>
      <c r="W156" s="1">
        <f>($E156+('AUS Mortality Calculations'!$D156*'AUS Mortality Calculations'!W$1))*'AUS Population Projections'!R160</f>
        <v>443.53820874999997</v>
      </c>
      <c r="X156" s="1">
        <f>($E156+('AUS Mortality Calculations'!$D156*'AUS Mortality Calculations'!X$1))*'AUS Population Projections'!S160</f>
        <v>450.26375000000002</v>
      </c>
      <c r="Y156" s="1">
        <f>($E156+('AUS Mortality Calculations'!$D156*'AUS Mortality Calculations'!Y$1))*'AUS Population Projections'!T160</f>
        <v>449.99941625000002</v>
      </c>
      <c r="Z156" s="1">
        <f>($E156+('AUS Mortality Calculations'!$D156*'AUS Mortality Calculations'!Z$1))*'AUS Population Projections'!U160</f>
        <v>442.92422500000004</v>
      </c>
      <c r="AA156" s="1">
        <f>($E156+('AUS Mortality Calculations'!$D156*'AUS Mortality Calculations'!AA$1))*'AUS Population Projections'!V160</f>
        <v>444.08236500000004</v>
      </c>
      <c r="AB156" s="6">
        <f>($E156+('AUS Mortality Calculations'!$D156*'AUS Mortality Calculations'!AB$1))*'AUS Population Projections'!W160</f>
        <v>446.33157</v>
      </c>
    </row>
    <row r="157" spans="1:28" x14ac:dyDescent="0.3">
      <c r="A157" s="13" t="s">
        <v>2</v>
      </c>
      <c r="B157" s="47" t="s">
        <v>145</v>
      </c>
      <c r="C157">
        <f>'AUS Population Projections'!D368-'AUS Population Projections'!C368</f>
        <v>-2.7000000000000027E-4</v>
      </c>
      <c r="D157">
        <f t="shared" si="3"/>
        <v>-1.1250000000000011E-5</v>
      </c>
      <c r="E157" s="4">
        <f>'AUS Population Projections'!$C368+('AUS Mortality Calculations'!$D157*'AUS Mortality Calculations'!E$1)</f>
        <v>2.3400000000000001E-3</v>
      </c>
      <c r="F157" s="4"/>
      <c r="G157" s="4"/>
      <c r="H157" s="4"/>
      <c r="I157" s="1">
        <f>($E157+('AUS Mortality Calculations'!$D157*'AUS Mortality Calculations'!I$1))*'AUS Population Projections'!D161</f>
        <v>378.51735375000004</v>
      </c>
      <c r="J157" s="1">
        <f>($E157+('AUS Mortality Calculations'!$D157*'AUS Mortality Calculations'!J$1))*'AUS Population Projections'!E161</f>
        <v>371.81043</v>
      </c>
      <c r="K157" s="1">
        <f>($E157+('AUS Mortality Calculations'!$D157*'AUS Mortality Calculations'!K$1))*'AUS Population Projections'!F161</f>
        <v>368.44650000000001</v>
      </c>
      <c r="L157" s="1">
        <f>($E157+('AUS Mortality Calculations'!$D157*'AUS Mortality Calculations'!L$1))*'AUS Population Projections'!G161</f>
        <v>364.17289500000004</v>
      </c>
      <c r="M157" s="1">
        <f>($E157+('AUS Mortality Calculations'!$D157*'AUS Mortality Calculations'!M$1))*'AUS Population Projections'!H161</f>
        <v>365.27211000000005</v>
      </c>
      <c r="N157" s="1">
        <f>($E157+('AUS Mortality Calculations'!$D157*'AUS Mortality Calculations'!N$1))*'AUS Population Projections'!I161</f>
        <v>374.56708500000002</v>
      </c>
      <c r="O157" s="1">
        <f>($E157+('AUS Mortality Calculations'!$D157*'AUS Mortality Calculations'!O$1))*'AUS Population Projections'!J161</f>
        <v>383.53739624999997</v>
      </c>
      <c r="P157" s="1">
        <f>($E157+('AUS Mortality Calculations'!$D157*'AUS Mortality Calculations'!P$1))*'AUS Population Projections'!K161</f>
        <v>404.12024999999994</v>
      </c>
      <c r="Q157" s="1">
        <f>($E157+('AUS Mortality Calculations'!$D157*'AUS Mortality Calculations'!Q$1))*'AUS Population Projections'!L161</f>
        <v>416.89778624999997</v>
      </c>
      <c r="R157" s="1">
        <f>($E157+('AUS Mortality Calculations'!$D157*'AUS Mortality Calculations'!R$1))*'AUS Population Projections'!M161</f>
        <v>430.82522999999998</v>
      </c>
      <c r="S157" s="1">
        <f>($E157+('AUS Mortality Calculations'!$D157*'AUS Mortality Calculations'!S$1))*'AUS Population Projections'!N161</f>
        <v>432.01361249999997</v>
      </c>
      <c r="T157" s="1">
        <f>($E157+('AUS Mortality Calculations'!$D157*'AUS Mortality Calculations'!T$1))*'AUS Population Projections'!O161</f>
        <v>435.61318499999999</v>
      </c>
      <c r="U157" s="1">
        <f>($E157+('AUS Mortality Calculations'!$D157*'AUS Mortality Calculations'!U$1))*'AUS Population Projections'!P161</f>
        <v>439.48929375</v>
      </c>
      <c r="V157" s="1">
        <f>($E157+('AUS Mortality Calculations'!$D157*'AUS Mortality Calculations'!V$1))*'AUS Population Projections'!Q161</f>
        <v>437.43192749999997</v>
      </c>
      <c r="W157" s="1">
        <f>($E157+('AUS Mortality Calculations'!$D157*'AUS Mortality Calculations'!W$1))*'AUS Population Projections'!R161</f>
        <v>437.63280750000001</v>
      </c>
      <c r="X157" s="1">
        <f>($E157+('AUS Mortality Calculations'!$D157*'AUS Mortality Calculations'!X$1))*'AUS Population Projections'!S161</f>
        <v>443.23416000000003</v>
      </c>
      <c r="Y157" s="1">
        <f>($E157+('AUS Mortality Calculations'!$D157*'AUS Mortality Calculations'!Y$1))*'AUS Population Projections'!T161</f>
        <v>449.93320875000001</v>
      </c>
      <c r="Z157" s="1">
        <f>($E157+('AUS Mortality Calculations'!$D157*'AUS Mortality Calculations'!Z$1))*'AUS Population Projections'!U161</f>
        <v>449.66801249999992</v>
      </c>
      <c r="AA157" s="1">
        <f>($E157+('AUS Mortality Calculations'!$D157*'AUS Mortality Calculations'!AA$1))*'AUS Population Projections'!V161</f>
        <v>442.61083124999993</v>
      </c>
      <c r="AB157" s="6">
        <f>($E157+('AUS Mortality Calculations'!$D157*'AUS Mortality Calculations'!AB$1))*'AUS Population Projections'!W161</f>
        <v>443.75449499999996</v>
      </c>
    </row>
    <row r="158" spans="1:28" x14ac:dyDescent="0.3">
      <c r="A158" s="13" t="s">
        <v>2</v>
      </c>
      <c r="B158" s="47" t="s">
        <v>146</v>
      </c>
      <c r="C158">
        <f>'AUS Population Projections'!D369-'AUS Population Projections'!C369</f>
        <v>-3.0999999999999995E-4</v>
      </c>
      <c r="D158">
        <f t="shared" si="3"/>
        <v>-1.2916666666666664E-5</v>
      </c>
      <c r="E158" s="4">
        <f>'AUS Population Projections'!$C369+('AUS Mortality Calculations'!$D158*'AUS Mortality Calculations'!E$1)</f>
        <v>2.6800000000000001E-3</v>
      </c>
      <c r="F158" s="4"/>
      <c r="G158" s="4"/>
      <c r="H158" s="4"/>
      <c r="I158" s="1">
        <f>($E158+('AUS Mortality Calculations'!$D158*'AUS Mortality Calculations'!I$1))*'AUS Population Projections'!D162</f>
        <v>442.38377833333334</v>
      </c>
      <c r="J158" s="1">
        <f>($E158+('AUS Mortality Calculations'!$D158*'AUS Mortality Calculations'!J$1))*'AUS Population Projections'!E162</f>
        <v>431.75329166666666</v>
      </c>
      <c r="K158" s="1">
        <f>($E158+('AUS Mortality Calculations'!$D158*'AUS Mortality Calculations'!K$1))*'AUS Population Projections'!F162</f>
        <v>424.06325249999998</v>
      </c>
      <c r="L158" s="1">
        <f>($E158+('AUS Mortality Calculations'!$D158*'AUS Mortality Calculations'!L$1))*'AUS Population Projections'!G162</f>
        <v>420.18902166666663</v>
      </c>
      <c r="M158" s="1">
        <f>($E158+('AUS Mortality Calculations'!$D158*'AUS Mortality Calculations'!M$1))*'AUS Population Projections'!H162</f>
        <v>415.26016583333336</v>
      </c>
      <c r="N158" s="1">
        <f>($E158+('AUS Mortality Calculations'!$D158*'AUS Mortality Calculations'!N$1))*'AUS Population Projections'!I162</f>
        <v>416.44684500000005</v>
      </c>
      <c r="O158" s="1">
        <f>($E158+('AUS Mortality Calculations'!$D158*'AUS Mortality Calculations'!O$1))*'AUS Population Projections'!J162</f>
        <v>426.94978333333336</v>
      </c>
      <c r="P158" s="1">
        <f>($E158+('AUS Mortality Calculations'!$D158*'AUS Mortality Calculations'!P$1))*'AUS Population Projections'!K162</f>
        <v>437.07481333333334</v>
      </c>
      <c r="Q158" s="1">
        <f>($E158+('AUS Mortality Calculations'!$D158*'AUS Mortality Calculations'!Q$1))*'AUS Population Projections'!L162</f>
        <v>460.40591625000002</v>
      </c>
      <c r="R158" s="1">
        <f>($E158+('AUS Mortality Calculations'!$D158*'AUS Mortality Calculations'!R$1))*'AUS Population Projections'!M162</f>
        <v>474.85548083333333</v>
      </c>
      <c r="S158" s="1">
        <f>($E158+('AUS Mortality Calculations'!$D158*'AUS Mortality Calculations'!S$1))*'AUS Population Projections'!N162</f>
        <v>490.66558083333331</v>
      </c>
      <c r="T158" s="1">
        <f>($E158+('AUS Mortality Calculations'!$D158*'AUS Mortality Calculations'!T$1))*'AUS Population Projections'!O162</f>
        <v>491.99625000000009</v>
      </c>
      <c r="U158" s="1">
        <f>($E158+('AUS Mortality Calculations'!$D158*'AUS Mortality Calculations'!U$1))*'AUS Population Projections'!P162</f>
        <v>496.06360791666674</v>
      </c>
      <c r="V158" s="1">
        <f>($E158+('AUS Mortality Calculations'!$D158*'AUS Mortality Calculations'!V$1))*'AUS Population Projections'!Q162</f>
        <v>500.45312666666672</v>
      </c>
      <c r="W158" s="1">
        <f>($E158+('AUS Mortality Calculations'!$D158*'AUS Mortality Calculations'!W$1))*'AUS Population Projections'!R162</f>
        <v>498.09035250000005</v>
      </c>
      <c r="X158" s="1">
        <f>($E158+('AUS Mortality Calculations'!$D158*'AUS Mortality Calculations'!X$1))*'AUS Population Projections'!S162</f>
        <v>498.29257333333334</v>
      </c>
      <c r="Y158" s="1">
        <f>($E158+('AUS Mortality Calculations'!$D158*'AUS Mortality Calculations'!Y$1))*'AUS Population Projections'!T162</f>
        <v>504.6363791666667</v>
      </c>
      <c r="Z158" s="1">
        <f>($E158+('AUS Mortality Calculations'!$D158*'AUS Mortality Calculations'!Z$1))*'AUS Population Projections'!U162</f>
        <v>512.227485</v>
      </c>
      <c r="AA158" s="1">
        <f>($E158+('AUS Mortality Calculations'!$D158*'AUS Mortality Calculations'!AA$1))*'AUS Population Projections'!V162</f>
        <v>511.90036083333331</v>
      </c>
      <c r="AB158" s="6">
        <f>($E158+('AUS Mortality Calculations'!$D158*'AUS Mortality Calculations'!AB$1))*'AUS Population Projections'!W162</f>
        <v>503.86165333333332</v>
      </c>
    </row>
    <row r="159" spans="1:28" x14ac:dyDescent="0.3">
      <c r="A159" s="13" t="s">
        <v>2</v>
      </c>
      <c r="B159" s="47" t="s">
        <v>147</v>
      </c>
      <c r="C159">
        <f>'AUS Population Projections'!D370-'AUS Population Projections'!C370</f>
        <v>-3.1999999999999997E-4</v>
      </c>
      <c r="D159">
        <f t="shared" si="3"/>
        <v>-1.3333333333333332E-5</v>
      </c>
      <c r="E159" s="4">
        <f>'AUS Population Projections'!$C370+('AUS Mortality Calculations'!$D159*'AUS Mortality Calculations'!E$1)</f>
        <v>2.7599999999999999E-3</v>
      </c>
      <c r="F159" s="4"/>
      <c r="G159" s="4"/>
      <c r="H159" s="4"/>
      <c r="I159" s="1">
        <f>($E159+('AUS Mortality Calculations'!$D159*'AUS Mortality Calculations'!I$1))*'AUS Population Projections'!D163</f>
        <v>469.68823999999995</v>
      </c>
      <c r="J159" s="1">
        <f>($E159+('AUS Mortality Calculations'!$D159*'AUS Mortality Calculations'!J$1))*'AUS Population Projections'!E163</f>
        <v>453.60213333333331</v>
      </c>
      <c r="K159" s="1">
        <f>($E159+('AUS Mortality Calculations'!$D159*'AUS Mortality Calculations'!K$1))*'AUS Population Projections'!F163</f>
        <v>442.67455999999999</v>
      </c>
      <c r="L159" s="1">
        <f>($E159+('AUS Mortality Calculations'!$D159*'AUS Mortality Calculations'!L$1))*'AUS Population Projections'!G163</f>
        <v>434.75562666666667</v>
      </c>
      <c r="M159" s="1">
        <f>($E159+('AUS Mortality Calculations'!$D159*'AUS Mortality Calculations'!M$1))*'AUS Population Projections'!H163</f>
        <v>430.73402666666664</v>
      </c>
      <c r="N159" s="1">
        <f>($E159+('AUS Mortality Calculations'!$D159*'AUS Mortality Calculations'!N$1))*'AUS Population Projections'!I163</f>
        <v>425.62956000000003</v>
      </c>
      <c r="O159" s="1">
        <f>($E159+('AUS Mortality Calculations'!$D159*'AUS Mortality Calculations'!O$1))*'AUS Population Projections'!J163</f>
        <v>426.78133333333329</v>
      </c>
      <c r="P159" s="1">
        <f>($E159+('AUS Mortality Calculations'!$D159*'AUS Mortality Calculations'!P$1))*'AUS Population Projections'!K163</f>
        <v>437.44975999999997</v>
      </c>
      <c r="Q159" s="1">
        <f>($E159+('AUS Mortality Calculations'!$D159*'AUS Mortality Calculations'!Q$1))*'AUS Population Projections'!L163</f>
        <v>447.73079999999999</v>
      </c>
      <c r="R159" s="1">
        <f>($E159+('AUS Mortality Calculations'!$D159*'AUS Mortality Calculations'!R$1))*'AUS Population Projections'!M163</f>
        <v>471.50505333333331</v>
      </c>
      <c r="S159" s="1">
        <f>($E159+('AUS Mortality Calculations'!$D159*'AUS Mortality Calculations'!S$1))*'AUS Population Projections'!N163</f>
        <v>486.25247999999999</v>
      </c>
      <c r="T159" s="1">
        <f>($E159+('AUS Mortality Calculations'!$D159*'AUS Mortality Calculations'!T$1))*'AUS Population Projections'!O163</f>
        <v>502.39019999999999</v>
      </c>
      <c r="U159" s="1">
        <f>($E159+('AUS Mortality Calculations'!$D159*'AUS Mortality Calculations'!U$1))*'AUS Population Projections'!P163</f>
        <v>503.73005333333327</v>
      </c>
      <c r="V159" s="1">
        <f>($E159+('AUS Mortality Calculations'!$D159*'AUS Mortality Calculations'!V$1))*'AUS Population Projections'!Q163</f>
        <v>507.86277333333334</v>
      </c>
      <c r="W159" s="1">
        <f>($E159+('AUS Mortality Calculations'!$D159*'AUS Mortality Calculations'!W$1))*'AUS Population Projections'!R163</f>
        <v>512.33279999999991</v>
      </c>
      <c r="X159" s="1">
        <f>($E159+('AUS Mortality Calculations'!$D159*'AUS Mortality Calculations'!X$1))*'AUS Population Projections'!S163</f>
        <v>509.89359999999999</v>
      </c>
      <c r="Y159" s="1">
        <f>($E159+('AUS Mortality Calculations'!$D159*'AUS Mortality Calculations'!Y$1))*'AUS Population Projections'!T163</f>
        <v>510.07399999999996</v>
      </c>
      <c r="Z159" s="1">
        <f>($E159+('AUS Mortality Calculations'!$D159*'AUS Mortality Calculations'!Z$1))*'AUS Population Projections'!U163</f>
        <v>516.53447999999992</v>
      </c>
      <c r="AA159" s="1">
        <f>($E159+('AUS Mortality Calculations'!$D159*'AUS Mortality Calculations'!AA$1))*'AUS Population Projections'!V163</f>
        <v>524.26432</v>
      </c>
      <c r="AB159" s="6">
        <f>($E159+('AUS Mortality Calculations'!$D159*'AUS Mortality Calculations'!AB$1))*'AUS Population Projections'!W163</f>
        <v>523.90667999999994</v>
      </c>
    </row>
    <row r="160" spans="1:28" x14ac:dyDescent="0.3">
      <c r="A160" s="13" t="s">
        <v>2</v>
      </c>
      <c r="B160" s="47" t="s">
        <v>148</v>
      </c>
      <c r="C160">
        <f>'AUS Population Projections'!D371-'AUS Population Projections'!C371</f>
        <v>-3.700000000000001E-4</v>
      </c>
      <c r="D160">
        <f t="shared" si="3"/>
        <v>-1.5416666666666671E-5</v>
      </c>
      <c r="E160" s="4">
        <f>'AUS Population Projections'!$C371+('AUS Mortality Calculations'!$D160*'AUS Mortality Calculations'!E$1)</f>
        <v>3.1900000000000001E-3</v>
      </c>
      <c r="F160" s="4"/>
      <c r="G160" s="4"/>
      <c r="H160" s="4"/>
      <c r="I160" s="1">
        <f>($E160+('AUS Mortality Calculations'!$D160*'AUS Mortality Calculations'!I$1))*'AUS Population Projections'!D164</f>
        <v>545.99341291666667</v>
      </c>
      <c r="J160" s="1">
        <f>($E160+('AUS Mortality Calculations'!$D160*'AUS Mortality Calculations'!J$1))*'AUS Population Projections'!E164</f>
        <v>540.23961416666668</v>
      </c>
      <c r="K160" s="1">
        <f>($E160+('AUS Mortality Calculations'!$D160*'AUS Mortality Calculations'!K$1))*'AUS Population Projections'!F164</f>
        <v>521.73360625000009</v>
      </c>
      <c r="L160" s="1">
        <f>($E160+('AUS Mortality Calculations'!$D160*'AUS Mortality Calculations'!L$1))*'AUS Population Projections'!G164</f>
        <v>509.14250666666675</v>
      </c>
      <c r="M160" s="1">
        <f>($E160+('AUS Mortality Calculations'!$D160*'AUS Mortality Calculations'!M$1))*'AUS Population Projections'!H164</f>
        <v>499.99667499999998</v>
      </c>
      <c r="N160" s="1">
        <f>($E160+('AUS Mortality Calculations'!$D160*'AUS Mortality Calculations'!N$1))*'AUS Population Projections'!I164</f>
        <v>495.32432249999999</v>
      </c>
      <c r="O160" s="1">
        <f>($E160+('AUS Mortality Calculations'!$D160*'AUS Mortality Calculations'!O$1))*'AUS Population Projections'!J164</f>
        <v>489.40093041666665</v>
      </c>
      <c r="P160" s="1">
        <f>($E160+('AUS Mortality Calculations'!$D160*'AUS Mortality Calculations'!P$1))*'AUS Population Projections'!K164</f>
        <v>490.65440000000001</v>
      </c>
      <c r="Q160" s="1">
        <f>($E160+('AUS Mortality Calculations'!$D160*'AUS Mortality Calculations'!Q$1))*'AUS Population Projections'!L164</f>
        <v>502.82769250000001</v>
      </c>
      <c r="R160" s="1">
        <f>($E160+('AUS Mortality Calculations'!$D160*'AUS Mortality Calculations'!R$1))*'AUS Population Projections'!M164</f>
        <v>514.53732000000002</v>
      </c>
      <c r="S160" s="1">
        <f>($E160+('AUS Mortality Calculations'!$D160*'AUS Mortality Calculations'!S$1))*'AUS Population Projections'!N164</f>
        <v>541.78723958333342</v>
      </c>
      <c r="T160" s="1">
        <f>($E160+('AUS Mortality Calculations'!$D160*'AUS Mortality Calculations'!T$1))*'AUS Population Projections'!O164</f>
        <v>558.68358999999998</v>
      </c>
      <c r="U160" s="1">
        <f>($E160+('AUS Mortality Calculations'!$D160*'AUS Mortality Calculations'!U$1))*'AUS Population Projections'!P164</f>
        <v>577.17194791666668</v>
      </c>
      <c r="V160" s="1">
        <f>($E160+('AUS Mortality Calculations'!$D160*'AUS Mortality Calculations'!V$1))*'AUS Population Projections'!Q164</f>
        <v>578.69253083333331</v>
      </c>
      <c r="W160" s="1">
        <f>($E160+('AUS Mortality Calculations'!$D160*'AUS Mortality Calculations'!W$1))*'AUS Population Projections'!R164</f>
        <v>583.42111875000001</v>
      </c>
      <c r="X160" s="1">
        <f>($E160+('AUS Mortality Calculations'!$D160*'AUS Mortality Calculations'!X$1))*'AUS Population Projections'!S164</f>
        <v>588.5224433333334</v>
      </c>
      <c r="Y160" s="1">
        <f>($E160+('AUS Mortality Calculations'!$D160*'AUS Mortality Calculations'!Y$1))*'AUS Population Projections'!T164</f>
        <v>585.70923375000007</v>
      </c>
      <c r="Z160" s="1">
        <f>($E160+('AUS Mortality Calculations'!$D160*'AUS Mortality Calculations'!Z$1))*'AUS Population Projections'!U164</f>
        <v>585.8988875</v>
      </c>
      <c r="AA160" s="1">
        <f>($E160+('AUS Mortality Calculations'!$D160*'AUS Mortality Calculations'!AA$1))*'AUS Population Projections'!V164</f>
        <v>593.28210750000005</v>
      </c>
      <c r="AB160" s="6">
        <f>($E160+('AUS Mortality Calculations'!$D160*'AUS Mortality Calculations'!AB$1))*'AUS Population Projections'!W164</f>
        <v>602.13289500000008</v>
      </c>
    </row>
    <row r="161" spans="1:28" x14ac:dyDescent="0.3">
      <c r="A161" s="13" t="s">
        <v>2</v>
      </c>
      <c r="B161" s="47" t="s">
        <v>149</v>
      </c>
      <c r="C161">
        <f>'AUS Population Projections'!D372-'AUS Population Projections'!C372</f>
        <v>-4.1000000000000021E-4</v>
      </c>
      <c r="D161">
        <f t="shared" si="3"/>
        <v>-1.7083333333333343E-5</v>
      </c>
      <c r="E161" s="4">
        <f>'AUS Population Projections'!$C372+('AUS Mortality Calculations'!$D161*'AUS Mortality Calculations'!E$1)</f>
        <v>3.5300000000000002E-3</v>
      </c>
      <c r="F161" s="4"/>
      <c r="G161" s="4"/>
      <c r="H161" s="4"/>
      <c r="I161" s="1">
        <f>($E161+('AUS Mortality Calculations'!$D161*'AUS Mortality Calculations'!I$1))*'AUS Population Projections'!D165</f>
        <v>566.01167208333334</v>
      </c>
      <c r="J161" s="1">
        <f>($E161+('AUS Mortality Calculations'!$D161*'AUS Mortality Calculations'!J$1))*'AUS Population Projections'!E165</f>
        <v>601.02813750000007</v>
      </c>
      <c r="K161" s="1">
        <f>($E161+('AUS Mortality Calculations'!$D161*'AUS Mortality Calculations'!K$1))*'AUS Population Projections'!F165</f>
        <v>594.64708874999997</v>
      </c>
      <c r="L161" s="1">
        <f>($E161+('AUS Mortality Calculations'!$D161*'AUS Mortality Calculations'!L$1))*'AUS Population Projections'!G165</f>
        <v>574.27665333333334</v>
      </c>
      <c r="M161" s="1">
        <f>($E161+('AUS Mortality Calculations'!$D161*'AUS Mortality Calculations'!M$1))*'AUS Population Projections'!H165</f>
        <v>560.37515041666666</v>
      </c>
      <c r="N161" s="1">
        <f>($E161+('AUS Mortality Calculations'!$D161*'AUS Mortality Calculations'!N$1))*'AUS Population Projections'!I165</f>
        <v>550.2679875</v>
      </c>
      <c r="O161" s="1">
        <f>($E161+('AUS Mortality Calculations'!$D161*'AUS Mortality Calculations'!O$1))*'AUS Population Projections'!J165</f>
        <v>545.06302291666668</v>
      </c>
      <c r="P161" s="1">
        <f>($E161+('AUS Mortality Calculations'!$D161*'AUS Mortality Calculations'!P$1))*'AUS Population Projections'!K165</f>
        <v>538.48806666666667</v>
      </c>
      <c r="Q161" s="1">
        <f>($E161+('AUS Mortality Calculations'!$D161*'AUS Mortality Calculations'!Q$1))*'AUS Population Projections'!L165</f>
        <v>539.78809749999994</v>
      </c>
      <c r="R161" s="1">
        <f>($E161+('AUS Mortality Calculations'!$D161*'AUS Mortality Calculations'!R$1))*'AUS Population Projections'!M165</f>
        <v>553.06663666666668</v>
      </c>
      <c r="S161" s="1">
        <f>($E161+('AUS Mortality Calculations'!$D161*'AUS Mortality Calculations'!S$1))*'AUS Population Projections'!N165</f>
        <v>565.89826041666663</v>
      </c>
      <c r="T161" s="1">
        <f>($E161+('AUS Mortality Calculations'!$D161*'AUS Mortality Calculations'!T$1))*'AUS Population Projections'!O165</f>
        <v>595.79012499999999</v>
      </c>
      <c r="U161" s="1">
        <f>($E161+('AUS Mortality Calculations'!$D161*'AUS Mortality Calculations'!U$1))*'AUS Population Projections'!P165</f>
        <v>614.30658833333325</v>
      </c>
      <c r="V161" s="1">
        <f>($E161+('AUS Mortality Calculations'!$D161*'AUS Mortality Calculations'!V$1))*'AUS Population Projections'!Q165</f>
        <v>634.58126416666676</v>
      </c>
      <c r="W161" s="1">
        <f>($E161+('AUS Mortality Calculations'!$D161*'AUS Mortality Calculations'!W$1))*'AUS Population Projections'!R165</f>
        <v>636.22057500000005</v>
      </c>
      <c r="X161" s="1">
        <f>($E161+('AUS Mortality Calculations'!$D161*'AUS Mortality Calculations'!X$1))*'AUS Population Projections'!S165</f>
        <v>641.38747333333333</v>
      </c>
      <c r="Y161" s="1">
        <f>($E161+('AUS Mortality Calculations'!$D161*'AUS Mortality Calculations'!Y$1))*'AUS Population Projections'!T165</f>
        <v>646.97070833333339</v>
      </c>
      <c r="Z161" s="1">
        <f>($E161+('AUS Mortality Calculations'!$D161*'AUS Mortality Calculations'!Z$1))*'AUS Population Projections'!U165</f>
        <v>643.85227750000001</v>
      </c>
      <c r="AA161" s="1">
        <f>($E161+('AUS Mortality Calculations'!$D161*'AUS Mortality Calculations'!AA$1))*'AUS Population Projections'!V165</f>
        <v>644.03872750000005</v>
      </c>
      <c r="AB161" s="6">
        <f>($E161+('AUS Mortality Calculations'!$D161*'AUS Mortality Calculations'!AB$1))*'AUS Population Projections'!W165</f>
        <v>652.1161933333334</v>
      </c>
    </row>
    <row r="162" spans="1:28" x14ac:dyDescent="0.3">
      <c r="A162" s="13" t="s">
        <v>2</v>
      </c>
      <c r="B162" s="47" t="s">
        <v>150</v>
      </c>
      <c r="C162">
        <f>'AUS Population Projections'!D373-'AUS Population Projections'!C373</f>
        <v>-4.4000000000000029E-4</v>
      </c>
      <c r="D162">
        <f t="shared" si="3"/>
        <v>-1.8333333333333346E-5</v>
      </c>
      <c r="E162" s="4">
        <f>'AUS Population Projections'!$C373+('AUS Mortality Calculations'!$D162*'AUS Mortality Calculations'!E$1)</f>
        <v>3.7000000000000002E-3</v>
      </c>
      <c r="F162" s="4"/>
      <c r="G162" s="4"/>
      <c r="H162" s="4"/>
      <c r="I162" s="1">
        <f>($E162+('AUS Mortality Calculations'!$D162*'AUS Mortality Calculations'!I$1))*'AUS Population Projections'!D166</f>
        <v>583.01400666666666</v>
      </c>
      <c r="J162" s="1">
        <f>($E162+('AUS Mortality Calculations'!$D162*'AUS Mortality Calculations'!J$1))*'AUS Population Projections'!E166</f>
        <v>590.1813166666667</v>
      </c>
      <c r="K162" s="1">
        <f>($E162+('AUS Mortality Calculations'!$D162*'AUS Mortality Calculations'!K$1))*'AUS Population Projections'!F166</f>
        <v>626.411475</v>
      </c>
      <c r="L162" s="1">
        <f>($E162+('AUS Mortality Calculations'!$D162*'AUS Mortality Calculations'!L$1))*'AUS Population Projections'!G166</f>
        <v>619.64864</v>
      </c>
      <c r="M162" s="1">
        <f>($E162+('AUS Mortality Calculations'!$D162*'AUS Mortality Calculations'!M$1))*'AUS Population Projections'!H166</f>
        <v>598.34105</v>
      </c>
      <c r="N162" s="1">
        <f>($E162+('AUS Mortality Calculations'!$D162*'AUS Mortality Calculations'!N$1))*'AUS Population Projections'!I166</f>
        <v>583.74836000000005</v>
      </c>
      <c r="O162" s="1">
        <f>($E162+('AUS Mortality Calculations'!$D162*'AUS Mortality Calculations'!O$1))*'AUS Population Projections'!J166</f>
        <v>573.09891833333336</v>
      </c>
      <c r="P162" s="1">
        <f>($E162+('AUS Mortality Calculations'!$D162*'AUS Mortality Calculations'!P$1))*'AUS Population Projections'!K166</f>
        <v>567.54195333333337</v>
      </c>
      <c r="Q162" s="1">
        <f>($E162+('AUS Mortality Calculations'!$D162*'AUS Mortality Calculations'!Q$1))*'AUS Population Projections'!L166</f>
        <v>560.55908999999997</v>
      </c>
      <c r="R162" s="1">
        <f>($E162+('AUS Mortality Calculations'!$D162*'AUS Mortality Calculations'!R$1))*'AUS Population Projections'!M166</f>
        <v>561.75233333333335</v>
      </c>
      <c r="S162" s="1">
        <f>($E162+('AUS Mortality Calculations'!$D162*'AUS Mortality Calculations'!S$1))*'AUS Population Projections'!N166</f>
        <v>575.44784666666669</v>
      </c>
      <c r="T162" s="1">
        <f>($E162+('AUS Mortality Calculations'!$D162*'AUS Mortality Calculations'!T$1))*'AUS Population Projections'!O166</f>
        <v>588.67331999999999</v>
      </c>
      <c r="U162" s="1">
        <f>($E162+('AUS Mortality Calculations'!$D162*'AUS Mortality Calculations'!U$1))*'AUS Population Projections'!P166</f>
        <v>619.59679333333338</v>
      </c>
      <c r="V162" s="1">
        <f>($E162+('AUS Mortality Calculations'!$D162*'AUS Mortality Calculations'!V$1))*'AUS Population Projections'!Q166</f>
        <v>638.70734333333337</v>
      </c>
      <c r="W162" s="1">
        <f>($E162+('AUS Mortality Calculations'!$D162*'AUS Mortality Calculations'!W$1))*'AUS Population Projections'!R166</f>
        <v>659.64472499999999</v>
      </c>
      <c r="X162" s="1">
        <f>($E162+('AUS Mortality Calculations'!$D162*'AUS Mortality Calculations'!X$1))*'AUS Population Projections'!S166</f>
        <v>661.23740666666674</v>
      </c>
      <c r="Y162" s="1">
        <f>($E162+('AUS Mortality Calculations'!$D162*'AUS Mortality Calculations'!Y$1))*'AUS Population Projections'!T166</f>
        <v>666.47838999999999</v>
      </c>
      <c r="Z162" s="1">
        <f>($E162+('AUS Mortality Calculations'!$D162*'AUS Mortality Calculations'!Z$1))*'AUS Population Projections'!U166</f>
        <v>672.15661</v>
      </c>
      <c r="AA162" s="1">
        <f>($E162+('AUS Mortality Calculations'!$D162*'AUS Mortality Calculations'!AA$1))*'AUS Population Projections'!V166</f>
        <v>668.81167666666659</v>
      </c>
      <c r="AB162" s="6">
        <f>($E162+('AUS Mortality Calculations'!$D162*'AUS Mortality Calculations'!AB$1))*'AUS Population Projections'!W166</f>
        <v>668.89</v>
      </c>
    </row>
    <row r="163" spans="1:28" x14ac:dyDescent="0.3">
      <c r="A163" s="13" t="s">
        <v>2</v>
      </c>
      <c r="B163" s="47" t="s">
        <v>151</v>
      </c>
      <c r="C163">
        <f>'AUS Population Projections'!D374-'AUS Population Projections'!C374</f>
        <v>-4.7999999999999996E-4</v>
      </c>
      <c r="D163">
        <f t="shared" si="3"/>
        <v>-1.9999999999999998E-5</v>
      </c>
      <c r="E163" s="4">
        <f>'AUS Population Projections'!$C374+('AUS Mortality Calculations'!$D163*'AUS Mortality Calculations'!E$1)</f>
        <v>4.0499999999999998E-3</v>
      </c>
      <c r="F163" s="4"/>
      <c r="G163" s="4"/>
      <c r="H163" s="4"/>
      <c r="I163" s="1">
        <f>($E163+('AUS Mortality Calculations'!$D163*'AUS Mortality Calculations'!I$1))*'AUS Population Projections'!D167</f>
        <v>613.41435999999999</v>
      </c>
      <c r="J163" s="1">
        <f>($E163+('AUS Mortality Calculations'!$D163*'AUS Mortality Calculations'!J$1))*'AUS Population Projections'!E167</f>
        <v>635.18399999999997</v>
      </c>
      <c r="K163" s="1">
        <f>($E163+('AUS Mortality Calculations'!$D163*'AUS Mortality Calculations'!K$1))*'AUS Population Projections'!F167</f>
        <v>642.86480999999992</v>
      </c>
      <c r="L163" s="1">
        <f>($E163+('AUS Mortality Calculations'!$D163*'AUS Mortality Calculations'!L$1))*'AUS Population Projections'!G167</f>
        <v>682.10951999999997</v>
      </c>
      <c r="M163" s="1">
        <f>($E163+('AUS Mortality Calculations'!$D163*'AUS Mortality Calculations'!M$1))*'AUS Population Projections'!H167</f>
        <v>674.68764999999996</v>
      </c>
      <c r="N163" s="1">
        <f>($E163+('AUS Mortality Calculations'!$D163*'AUS Mortality Calculations'!N$1))*'AUS Population Projections'!I167</f>
        <v>651.47609999999986</v>
      </c>
      <c r="O163" s="1">
        <f>($E163+('AUS Mortality Calculations'!$D163*'AUS Mortality Calculations'!O$1))*'AUS Population Projections'!J167</f>
        <v>635.55485999999985</v>
      </c>
      <c r="P163" s="1">
        <f>($E163+('AUS Mortality Calculations'!$D163*'AUS Mortality Calculations'!P$1))*'AUS Population Projections'!K167</f>
        <v>623.89375999999993</v>
      </c>
      <c r="Q163" s="1">
        <f>($E163+('AUS Mortality Calculations'!$D163*'AUS Mortality Calculations'!Q$1))*'AUS Population Projections'!L167</f>
        <v>617.78357999999992</v>
      </c>
      <c r="R163" s="1">
        <f>($E163+('AUS Mortality Calculations'!$D163*'AUS Mortality Calculations'!R$1))*'AUS Population Projections'!M167</f>
        <v>610.09794999999997</v>
      </c>
      <c r="S163" s="1">
        <f>($E163+('AUS Mortality Calculations'!$D163*'AUS Mortality Calculations'!S$1))*'AUS Population Projections'!N167</f>
        <v>611.39055999999994</v>
      </c>
      <c r="T163" s="1">
        <f>($E163+('AUS Mortality Calculations'!$D163*'AUS Mortality Calculations'!T$1))*'AUS Population Projections'!O167</f>
        <v>626.24589000000003</v>
      </c>
      <c r="U163" s="1">
        <f>($E163+('AUS Mortality Calculations'!$D163*'AUS Mortality Calculations'!U$1))*'AUS Population Projections'!P167</f>
        <v>640.58959000000004</v>
      </c>
      <c r="V163" s="1">
        <f>($E163+('AUS Mortality Calculations'!$D163*'AUS Mortality Calculations'!V$1))*'AUS Population Projections'!Q167</f>
        <v>674.14008999999999</v>
      </c>
      <c r="W163" s="1">
        <f>($E163+('AUS Mortality Calculations'!$D163*'AUS Mortality Calculations'!W$1))*'AUS Population Projections'!R167</f>
        <v>694.87124999999992</v>
      </c>
      <c r="X163" s="1">
        <f>($E163+('AUS Mortality Calculations'!$D163*'AUS Mortality Calculations'!X$1))*'AUS Population Projections'!S167</f>
        <v>717.58485999999994</v>
      </c>
      <c r="Y163" s="1">
        <f>($E163+('AUS Mortality Calculations'!$D163*'AUS Mortality Calculations'!Y$1))*'AUS Population Projections'!T167</f>
        <v>719.3133499999999</v>
      </c>
      <c r="Z163" s="1">
        <f>($E163+('AUS Mortality Calculations'!$D163*'AUS Mortality Calculations'!Z$1))*'AUS Population Projections'!U167</f>
        <v>724.99274999999989</v>
      </c>
      <c r="AA163" s="1">
        <f>($E163+('AUS Mortality Calculations'!$D163*'AUS Mortality Calculations'!AA$1))*'AUS Population Projections'!V167</f>
        <v>731.14473999999996</v>
      </c>
      <c r="AB163" s="6">
        <f>($E163+('AUS Mortality Calculations'!$D163*'AUS Mortality Calculations'!AB$1))*'AUS Population Projections'!W167</f>
        <v>727.49974999999995</v>
      </c>
    </row>
    <row r="164" spans="1:28" x14ac:dyDescent="0.3">
      <c r="A164" s="13" t="s">
        <v>2</v>
      </c>
      <c r="B164" s="47" t="s">
        <v>152</v>
      </c>
      <c r="C164">
        <f>'AUS Population Projections'!D375-'AUS Population Projections'!C375</f>
        <v>-5.5000000000000014E-4</v>
      </c>
      <c r="D164">
        <f t="shared" si="3"/>
        <v>-2.2916666666666674E-5</v>
      </c>
      <c r="E164" s="4">
        <f>'AUS Population Projections'!$C375+('AUS Mortality Calculations'!$D164*'AUS Mortality Calculations'!E$1)</f>
        <v>4.5100000000000001E-3</v>
      </c>
      <c r="F164" s="4"/>
      <c r="G164" s="4"/>
      <c r="H164" s="4"/>
      <c r="I164" s="1">
        <f>($E164+('AUS Mortality Calculations'!$D164*'AUS Mortality Calculations'!I$1))*'AUS Population Projections'!D168</f>
        <v>669.32924666666668</v>
      </c>
      <c r="J164" s="1">
        <f>($E164+('AUS Mortality Calculations'!$D164*'AUS Mortality Calculations'!J$1))*'AUS Population Projections'!E168</f>
        <v>679.95508166666662</v>
      </c>
      <c r="K164" s="1">
        <f>($E164+('AUS Mortality Calculations'!$D164*'AUS Mortality Calculations'!K$1))*'AUS Population Projections'!F168</f>
        <v>703.74715125</v>
      </c>
      <c r="L164" s="1">
        <f>($E164+('AUS Mortality Calculations'!$D164*'AUS Mortality Calculations'!L$1))*'AUS Population Projections'!G168</f>
        <v>712.00999833333333</v>
      </c>
      <c r="M164" s="1">
        <f>($E164+('AUS Mortality Calculations'!$D164*'AUS Mortality Calculations'!M$1))*'AUS Population Projections'!H168</f>
        <v>755.04907041666661</v>
      </c>
      <c r="N164" s="1">
        <f>($E164+('AUS Mortality Calculations'!$D164*'AUS Mortality Calculations'!N$1))*'AUS Population Projections'!I168</f>
        <v>746.63498249999998</v>
      </c>
      <c r="O164" s="1">
        <f>($E164+('AUS Mortality Calculations'!$D164*'AUS Mortality Calculations'!O$1))*'AUS Population Projections'!J168</f>
        <v>720.80425083333341</v>
      </c>
      <c r="P164" s="1">
        <f>($E164+('AUS Mortality Calculations'!$D164*'AUS Mortality Calculations'!P$1))*'AUS Population Projections'!K168</f>
        <v>703.00112666666678</v>
      </c>
      <c r="Q164" s="1">
        <f>($E164+('AUS Mortality Calculations'!$D164*'AUS Mortality Calculations'!Q$1))*'AUS Population Projections'!L168</f>
        <v>689.92125125000007</v>
      </c>
      <c r="R164" s="1">
        <f>($E164+('AUS Mortality Calculations'!$D164*'AUS Mortality Calculations'!R$1))*'AUS Population Projections'!M168</f>
        <v>682.94274583333333</v>
      </c>
      <c r="S164" s="1">
        <f>($E164+('AUS Mortality Calculations'!$D164*'AUS Mortality Calculations'!S$1))*'AUS Population Projections'!N168</f>
        <v>674.35181</v>
      </c>
      <c r="T164" s="1">
        <f>($E164+('AUS Mortality Calculations'!$D164*'AUS Mortality Calculations'!T$1))*'AUS Population Projections'!O168</f>
        <v>675.63495999999998</v>
      </c>
      <c r="U164" s="1">
        <f>($E164+('AUS Mortality Calculations'!$D164*'AUS Mortality Calculations'!U$1))*'AUS Population Projections'!P168</f>
        <v>691.87680833333332</v>
      </c>
      <c r="V164" s="1">
        <f>($E164+('AUS Mortality Calculations'!$D164*'AUS Mortality Calculations'!V$1))*'AUS Population Projections'!Q168</f>
        <v>707.52511500000003</v>
      </c>
      <c r="W164" s="1">
        <f>($E164+('AUS Mortality Calculations'!$D164*'AUS Mortality Calculations'!W$1))*'AUS Population Projections'!R168</f>
        <v>744.31306124999992</v>
      </c>
      <c r="X164" s="1">
        <f>($E164+('AUS Mortality Calculations'!$D164*'AUS Mortality Calculations'!X$1))*'AUS Population Projections'!S168</f>
        <v>766.98900666666657</v>
      </c>
      <c r="Y164" s="1">
        <f>($E164+('AUS Mortality Calculations'!$D164*'AUS Mortality Calculations'!Y$1))*'AUS Population Projections'!T168</f>
        <v>791.83695249999994</v>
      </c>
      <c r="Z164" s="1">
        <f>($E164+('AUS Mortality Calculations'!$D164*'AUS Mortality Calculations'!Z$1))*'AUS Population Projections'!U168</f>
        <v>793.56692250000003</v>
      </c>
      <c r="AA164" s="1">
        <f>($E164+('AUS Mortality Calculations'!$D164*'AUS Mortality Calculations'!AA$1))*'AUS Population Projections'!V168</f>
        <v>799.6492029166667</v>
      </c>
      <c r="AB164" s="6">
        <f>($E164+('AUS Mortality Calculations'!$D164*'AUS Mortality Calculations'!AB$1))*'AUS Population Projections'!W168</f>
        <v>806.24520166666673</v>
      </c>
    </row>
    <row r="165" spans="1:28" x14ac:dyDescent="0.3">
      <c r="A165" s="13" t="s">
        <v>2</v>
      </c>
      <c r="B165" s="47" t="s">
        <v>153</v>
      </c>
      <c r="C165">
        <f>'AUS Population Projections'!D376-'AUS Population Projections'!C376</f>
        <v>-6.100000000000003E-4</v>
      </c>
      <c r="D165">
        <f t="shared" si="3"/>
        <v>-2.541666666666668E-5</v>
      </c>
      <c r="E165" s="4">
        <f>'AUS Population Projections'!$C376+('AUS Mortality Calculations'!$D165*'AUS Mortality Calculations'!E$1)</f>
        <v>4.9500000000000004E-3</v>
      </c>
      <c r="F165" s="4"/>
      <c r="G165" s="4"/>
      <c r="H165" s="4"/>
      <c r="I165" s="1">
        <f>($E165+('AUS Mortality Calculations'!$D165*'AUS Mortality Calculations'!I$1))*'AUS Population Projections'!D169</f>
        <v>730.82786500000009</v>
      </c>
      <c r="J165" s="1">
        <f>($E165+('AUS Mortality Calculations'!$D165*'AUS Mortality Calculations'!J$1))*'AUS Population Projections'!E169</f>
        <v>731.06344833333344</v>
      </c>
      <c r="K165" s="1">
        <f>($E165+('AUS Mortality Calculations'!$D165*'AUS Mortality Calculations'!K$1))*'AUS Population Projections'!F169</f>
        <v>742.42808500000012</v>
      </c>
      <c r="L165" s="1">
        <f>($E165+('AUS Mortality Calculations'!$D165*'AUS Mortality Calculations'!L$1))*'AUS Population Projections'!G169</f>
        <v>768.14569166666672</v>
      </c>
      <c r="M165" s="1">
        <f>($E165+('AUS Mortality Calculations'!$D165*'AUS Mortality Calculations'!M$1))*'AUS Population Projections'!H169</f>
        <v>776.93329166666672</v>
      </c>
      <c r="N165" s="1">
        <f>($E165+('AUS Mortality Calculations'!$D165*'AUS Mortality Calculations'!N$1))*'AUS Population Projections'!I169</f>
        <v>823.51966000000004</v>
      </c>
      <c r="O165" s="1">
        <f>($E165+('AUS Mortality Calculations'!$D165*'AUS Mortality Calculations'!O$1))*'AUS Population Projections'!J169</f>
        <v>814.18899791666672</v>
      </c>
      <c r="P165" s="1">
        <f>($E165+('AUS Mortality Calculations'!$D165*'AUS Mortality Calculations'!P$1))*'AUS Population Projections'!K169</f>
        <v>785.91984000000014</v>
      </c>
      <c r="Q165" s="1">
        <f>($E165+('AUS Mortality Calculations'!$D165*'AUS Mortality Calculations'!Q$1))*'AUS Population Projections'!L169</f>
        <v>766.40523375000009</v>
      </c>
      <c r="R165" s="1">
        <f>($E165+('AUS Mortality Calculations'!$D165*'AUS Mortality Calculations'!R$1))*'AUS Population Projections'!M169</f>
        <v>752.00014166666676</v>
      </c>
      <c r="S165" s="1">
        <f>($E165+('AUS Mortality Calculations'!$D165*'AUS Mortality Calculations'!S$1))*'AUS Population Projections'!N169</f>
        <v>744.34298583333327</v>
      </c>
      <c r="T165" s="1">
        <f>($E165+('AUS Mortality Calculations'!$D165*'AUS Mortality Calculations'!T$1))*'AUS Population Projections'!O169</f>
        <v>734.95047999999997</v>
      </c>
      <c r="U165" s="1">
        <f>($E165+('AUS Mortality Calculations'!$D165*'AUS Mortality Calculations'!U$1))*'AUS Population Projections'!P169</f>
        <v>736.26919166666664</v>
      </c>
      <c r="V165" s="1">
        <f>($E165+('AUS Mortality Calculations'!$D165*'AUS Mortality Calculations'!V$1))*'AUS Population Projections'!Q169</f>
        <v>753.85221416666661</v>
      </c>
      <c r="W165" s="1">
        <f>($E165+('AUS Mortality Calculations'!$D165*'AUS Mortality Calculations'!W$1))*'AUS Population Projections'!R169</f>
        <v>770.77096874999995</v>
      </c>
      <c r="X165" s="1">
        <f>($E165+('AUS Mortality Calculations'!$D165*'AUS Mortality Calculations'!X$1))*'AUS Population Projections'!S169</f>
        <v>810.6397066666666</v>
      </c>
      <c r="Y165" s="1">
        <f>($E165+('AUS Mortality Calculations'!$D165*'AUS Mortality Calculations'!Y$1))*'AUS Population Projections'!T169</f>
        <v>835.17755708333334</v>
      </c>
      <c r="Z165" s="1">
        <f>($E165+('AUS Mortality Calculations'!$D165*'AUS Mortality Calculations'!Z$1))*'AUS Population Projections'!U169</f>
        <v>862.07930250000004</v>
      </c>
      <c r="AA165" s="1">
        <f>($E165+('AUS Mortality Calculations'!$D165*'AUS Mortality Calculations'!AA$1))*'AUS Population Projections'!V169</f>
        <v>863.87137749999999</v>
      </c>
      <c r="AB165" s="6">
        <f>($E165+('AUS Mortality Calculations'!$D165*'AUS Mortality Calculations'!AB$1))*'AUS Population Projections'!W169</f>
        <v>870.39344166666672</v>
      </c>
    </row>
    <row r="166" spans="1:28" x14ac:dyDescent="0.3">
      <c r="A166" s="13" t="s">
        <v>2</v>
      </c>
      <c r="B166" s="47" t="s">
        <v>154</v>
      </c>
      <c r="C166">
        <f>'AUS Population Projections'!D377-'AUS Population Projections'!C377</f>
        <v>-6.8000000000000005E-4</v>
      </c>
      <c r="D166">
        <f t="shared" si="3"/>
        <v>-2.8333333333333335E-5</v>
      </c>
      <c r="E166" s="4">
        <f>'AUS Population Projections'!$C377+('AUS Mortality Calculations'!$D166*'AUS Mortality Calculations'!E$1)</f>
        <v>5.4099999999999999E-3</v>
      </c>
      <c r="F166" s="4"/>
      <c r="G166" s="4"/>
      <c r="H166" s="4"/>
      <c r="I166" s="1">
        <f>($E166+('AUS Mortality Calculations'!$D166*'AUS Mortality Calculations'!I$1))*'AUS Population Projections'!D170</f>
        <v>806.22210166666662</v>
      </c>
      <c r="J166" s="1">
        <f>($E166+('AUS Mortality Calculations'!$D166*'AUS Mortality Calculations'!J$1))*'AUS Population Projections'!E170</f>
        <v>794.44537333333335</v>
      </c>
      <c r="K166" s="1">
        <f>($E166+('AUS Mortality Calculations'!$D166*'AUS Mortality Calculations'!K$1))*'AUS Population Projections'!F170</f>
        <v>794.48467499999992</v>
      </c>
      <c r="L166" s="1">
        <f>($E166+('AUS Mortality Calculations'!$D166*'AUS Mortality Calculations'!L$1))*'AUS Population Projections'!G170</f>
        <v>806.57110333333333</v>
      </c>
      <c r="M166" s="1">
        <f>($E166+('AUS Mortality Calculations'!$D166*'AUS Mortality Calculations'!M$1))*'AUS Population Projections'!H170</f>
        <v>834.14575333333335</v>
      </c>
      <c r="N166" s="1">
        <f>($E166+('AUS Mortality Calculations'!$D166*'AUS Mortality Calculations'!N$1))*'AUS Population Projections'!I170</f>
        <v>843.39372000000003</v>
      </c>
      <c r="O166" s="1">
        <f>($E166+('AUS Mortality Calculations'!$D166*'AUS Mortality Calculations'!O$1))*'AUS Population Projections'!J170</f>
        <v>893.51940333333334</v>
      </c>
      <c r="P166" s="1">
        <f>($E166+('AUS Mortality Calculations'!$D166*'AUS Mortality Calculations'!P$1))*'AUS Population Projections'!K170</f>
        <v>883.17261666666661</v>
      </c>
      <c r="Q166" s="1">
        <f>($E166+('AUS Mortality Calculations'!$D166*'AUS Mortality Calculations'!Q$1))*'AUS Population Projections'!L170</f>
        <v>852.37409500000001</v>
      </c>
      <c r="R166" s="1">
        <f>($E166+('AUS Mortality Calculations'!$D166*'AUS Mortality Calculations'!R$1))*'AUS Population Projections'!M170</f>
        <v>831.01728666666668</v>
      </c>
      <c r="S166" s="1">
        <f>($E166+('AUS Mortality Calculations'!$D166*'AUS Mortality Calculations'!S$1))*'AUS Population Projections'!N170</f>
        <v>815.32546666666667</v>
      </c>
      <c r="T166" s="1">
        <f>($E166+('AUS Mortality Calculations'!$D166*'AUS Mortality Calculations'!T$1))*'AUS Population Projections'!O170</f>
        <v>806.94627000000003</v>
      </c>
      <c r="U166" s="1">
        <f>($E166+('AUS Mortality Calculations'!$D166*'AUS Mortality Calculations'!U$1))*'AUS Population Projections'!P170</f>
        <v>796.67408333333333</v>
      </c>
      <c r="V166" s="1">
        <f>($E166+('AUS Mortality Calculations'!$D166*'AUS Mortality Calculations'!V$1))*'AUS Population Projections'!Q170</f>
        <v>797.98730666666665</v>
      </c>
      <c r="W166" s="1">
        <f>($E166+('AUS Mortality Calculations'!$D166*'AUS Mortality Calculations'!W$1))*'AUS Population Projections'!R170</f>
        <v>816.84209999999996</v>
      </c>
      <c r="X166" s="1">
        <f>($E166+('AUS Mortality Calculations'!$D166*'AUS Mortality Calculations'!X$1))*'AUS Population Projections'!S170</f>
        <v>834.9901533333333</v>
      </c>
      <c r="Y166" s="1">
        <f>($E166+('AUS Mortality Calculations'!$D166*'AUS Mortality Calculations'!Y$1))*'AUS Population Projections'!T170</f>
        <v>877.90373</v>
      </c>
      <c r="Z166" s="1">
        <f>($E166+('AUS Mortality Calculations'!$D166*'AUS Mortality Calculations'!Z$1))*'AUS Population Projections'!U170</f>
        <v>904.2509</v>
      </c>
      <c r="AA166" s="1">
        <f>($E166+('AUS Mortality Calculations'!$D166*'AUS Mortality Calculations'!AA$1))*'AUS Population Projections'!V170</f>
        <v>933.13851999999997</v>
      </c>
      <c r="AB166" s="6">
        <f>($E166+('AUS Mortality Calculations'!$D166*'AUS Mortality Calculations'!AB$1))*'AUS Population Projections'!W170</f>
        <v>934.9376933333333</v>
      </c>
    </row>
    <row r="167" spans="1:28" x14ac:dyDescent="0.3">
      <c r="A167" s="13" t="s">
        <v>2</v>
      </c>
      <c r="B167" s="47" t="s">
        <v>155</v>
      </c>
      <c r="C167">
        <f>'AUS Population Projections'!D378-'AUS Population Projections'!C378</f>
        <v>-7.3000000000000061E-4</v>
      </c>
      <c r="D167">
        <f t="shared" si="3"/>
        <v>-3.0416666666666693E-5</v>
      </c>
      <c r="E167" s="4">
        <f>'AUS Population Projections'!$C378+('AUS Mortality Calculations'!$D167*'AUS Mortality Calculations'!E$1)</f>
        <v>5.7400000000000003E-3</v>
      </c>
      <c r="F167" s="4"/>
      <c r="G167" s="4"/>
      <c r="H167" s="4"/>
      <c r="I167" s="1">
        <f>($E167+('AUS Mortality Calculations'!$D167*'AUS Mortality Calculations'!I$1))*'AUS Population Projections'!D171</f>
        <v>876.70652083333346</v>
      </c>
      <c r="J167" s="1">
        <f>($E167+('AUS Mortality Calculations'!$D167*'AUS Mortality Calculations'!J$1))*'AUS Population Projections'!E171</f>
        <v>851.08559583333329</v>
      </c>
      <c r="K167" s="1">
        <f>($E167+('AUS Mortality Calculations'!$D167*'AUS Mortality Calculations'!K$1))*'AUS Population Projections'!F171</f>
        <v>838.49480125000002</v>
      </c>
      <c r="L167" s="1">
        <f>($E167+('AUS Mortality Calculations'!$D167*'AUS Mortality Calculations'!L$1))*'AUS Population Projections'!G171</f>
        <v>838.33399000000009</v>
      </c>
      <c r="M167" s="1">
        <f>($E167+('AUS Mortality Calculations'!$D167*'AUS Mortality Calculations'!M$1))*'AUS Population Projections'!H171</f>
        <v>850.78266416666679</v>
      </c>
      <c r="N167" s="1">
        <f>($E167+('AUS Mortality Calculations'!$D167*'AUS Mortality Calculations'!N$1))*'AUS Population Projections'!I171</f>
        <v>879.47993250000002</v>
      </c>
      <c r="O167" s="1">
        <f>($E167+('AUS Mortality Calculations'!$D167*'AUS Mortality Calculations'!O$1))*'AUS Population Projections'!J171</f>
        <v>888.93739375000007</v>
      </c>
      <c r="P167" s="1">
        <f>($E167+('AUS Mortality Calculations'!$D167*'AUS Mortality Calculations'!P$1))*'AUS Population Projections'!K171</f>
        <v>941.28218000000004</v>
      </c>
      <c r="Q167" s="1">
        <f>($E167+('AUS Mortality Calculations'!$D167*'AUS Mortality Calculations'!Q$1))*'AUS Population Projections'!L171</f>
        <v>930.17536374999997</v>
      </c>
      <c r="R167" s="1">
        <f>($E167+('AUS Mortality Calculations'!$D167*'AUS Mortality Calculations'!R$1))*'AUS Population Projections'!M171</f>
        <v>897.58110750000003</v>
      </c>
      <c r="S167" s="1">
        <f>($E167+('AUS Mortality Calculations'!$D167*'AUS Mortality Calculations'!S$1))*'AUS Population Projections'!N171</f>
        <v>875.10452583333335</v>
      </c>
      <c r="T167" s="1">
        <f>($E167+('AUS Mortality Calculations'!$D167*'AUS Mortality Calculations'!T$1))*'AUS Population Projections'!O171</f>
        <v>858.54874999999993</v>
      </c>
      <c r="U167" s="1">
        <f>($E167+('AUS Mortality Calculations'!$D167*'AUS Mortality Calculations'!U$1))*'AUS Population Projections'!P171</f>
        <v>849.67116916666669</v>
      </c>
      <c r="V167" s="1">
        <f>($E167+('AUS Mortality Calculations'!$D167*'AUS Mortality Calculations'!V$1))*'AUS Population Projections'!Q171</f>
        <v>838.80932333333328</v>
      </c>
      <c r="W167" s="1">
        <f>($E167+('AUS Mortality Calculations'!$D167*'AUS Mortality Calculations'!W$1))*'AUS Population Projections'!R171</f>
        <v>840.09511500000008</v>
      </c>
      <c r="X167" s="1">
        <f>($E167+('AUS Mortality Calculations'!$D167*'AUS Mortality Calculations'!X$1))*'AUS Population Projections'!S171</f>
        <v>859.77103999999997</v>
      </c>
      <c r="Y167" s="1">
        <f>($E167+('AUS Mortality Calculations'!$D167*'AUS Mortality Calculations'!Y$1))*'AUS Population Projections'!T171</f>
        <v>878.70349999999996</v>
      </c>
      <c r="Z167" s="1">
        <f>($E167+('AUS Mortality Calculations'!$D167*'AUS Mortality Calculations'!Z$1))*'AUS Population Projections'!U171</f>
        <v>923.58997499999998</v>
      </c>
      <c r="AA167" s="1">
        <f>($E167+('AUS Mortality Calculations'!$D167*'AUS Mortality Calculations'!AA$1))*'AUS Population Projections'!V171</f>
        <v>951.10869208333327</v>
      </c>
      <c r="AB167" s="6">
        <f>($E167+('AUS Mortality Calculations'!$D167*'AUS Mortality Calculations'!AB$1))*'AUS Population Projections'!W171</f>
        <v>981.28243166666664</v>
      </c>
    </row>
    <row r="168" spans="1:28" x14ac:dyDescent="0.3">
      <c r="A168" s="13" t="s">
        <v>2</v>
      </c>
      <c r="B168" s="47" t="s">
        <v>156</v>
      </c>
      <c r="C168">
        <f>'AUS Population Projections'!D379-'AUS Population Projections'!C379</f>
        <v>-8.1999999999999955E-4</v>
      </c>
      <c r="D168">
        <f t="shared" si="3"/>
        <v>-3.4166666666666646E-5</v>
      </c>
      <c r="E168" s="4">
        <f>'AUS Population Projections'!$C379+('AUS Mortality Calculations'!$D168*'AUS Mortality Calculations'!E$1)</f>
        <v>6.4099999999999999E-3</v>
      </c>
      <c r="F168" s="4"/>
      <c r="G168" s="4"/>
      <c r="H168" s="4"/>
      <c r="I168" s="1">
        <f>($E168+('AUS Mortality Calculations'!$D168*'AUS Mortality Calculations'!I$1))*'AUS Population Projections'!D172</f>
        <v>987.82698583333331</v>
      </c>
      <c r="J168" s="1">
        <f>($E168+('AUS Mortality Calculations'!$D168*'AUS Mortality Calculations'!J$1))*'AUS Population Projections'!E172</f>
        <v>974.40342499999997</v>
      </c>
      <c r="K168" s="1">
        <f>($E168+('AUS Mortality Calculations'!$D168*'AUS Mortality Calculations'!K$1))*'AUS Population Projections'!F172</f>
        <v>945.87900749999994</v>
      </c>
      <c r="L168" s="1">
        <f>($E168+('AUS Mortality Calculations'!$D168*'AUS Mortality Calculations'!L$1))*'AUS Population Projections'!G172</f>
        <v>931.74055999999996</v>
      </c>
      <c r="M168" s="1">
        <f>($E168+('AUS Mortality Calculations'!$D168*'AUS Mortality Calculations'!M$1))*'AUS Population Projections'!H172</f>
        <v>931.28921249999996</v>
      </c>
      <c r="N168" s="1">
        <f>($E168+('AUS Mortality Calculations'!$D168*'AUS Mortality Calculations'!N$1))*'AUS Population Projections'!I172</f>
        <v>944.76709500000004</v>
      </c>
      <c r="O168" s="1">
        <f>($E168+('AUS Mortality Calculations'!$D168*'AUS Mortality Calculations'!O$1))*'AUS Population Projections'!J172</f>
        <v>976.2011500000001</v>
      </c>
      <c r="P168" s="1">
        <f>($E168+('AUS Mortality Calculations'!$D168*'AUS Mortality Calculations'!P$1))*'AUS Population Projections'!K172</f>
        <v>986.33416000000011</v>
      </c>
      <c r="Q168" s="1">
        <f>($E168+('AUS Mortality Calculations'!$D168*'AUS Mortality Calculations'!Q$1))*'AUS Population Projections'!L172</f>
        <v>1043.8631375</v>
      </c>
      <c r="R168" s="1">
        <f>($E168+('AUS Mortality Calculations'!$D168*'AUS Mortality Calculations'!R$1))*'AUS Population Projections'!M172</f>
        <v>1031.3071816666668</v>
      </c>
      <c r="S168" s="1">
        <f>($E168+('AUS Mortality Calculations'!$D168*'AUS Mortality Calculations'!S$1))*'AUS Population Projections'!N172</f>
        <v>995.23924499999998</v>
      </c>
      <c r="T168" s="1">
        <f>($E168+('AUS Mortality Calculations'!$D168*'AUS Mortality Calculations'!T$1))*'AUS Population Projections'!O172</f>
        <v>970.35</v>
      </c>
      <c r="U168" s="1">
        <f>($E168+('AUS Mortality Calculations'!$D168*'AUS Mortality Calculations'!U$1))*'AUS Population Projections'!P172</f>
        <v>952.03364916666669</v>
      </c>
      <c r="V168" s="1">
        <f>($E168+('AUS Mortality Calculations'!$D168*'AUS Mortality Calculations'!V$1))*'AUS Population Projections'!Q172</f>
        <v>942.15034333333335</v>
      </c>
      <c r="W168" s="1">
        <f>($E168+('AUS Mortality Calculations'!$D168*'AUS Mortality Calculations'!W$1))*'AUS Population Projections'!R172</f>
        <v>930.08293000000003</v>
      </c>
      <c r="X168" s="1">
        <f>($E168+('AUS Mortality Calculations'!$D168*'AUS Mortality Calculations'!X$1))*'AUS Population Projections'!S172</f>
        <v>931.43154333333337</v>
      </c>
      <c r="Y168" s="1">
        <f>($E168+('AUS Mortality Calculations'!$D168*'AUS Mortality Calculations'!Y$1))*'AUS Population Projections'!T172</f>
        <v>953.07457916666669</v>
      </c>
      <c r="Z168" s="1">
        <f>($E168+('AUS Mortality Calculations'!$D168*'AUS Mortality Calculations'!Z$1))*'AUS Population Projections'!U172</f>
        <v>973.88451999999995</v>
      </c>
      <c r="AA168" s="1">
        <f>($E168+('AUS Mortality Calculations'!$D168*'AUS Mortality Calculations'!AA$1))*'AUS Population Projections'!V172</f>
        <v>1023.3429116666667</v>
      </c>
      <c r="AB168" s="6">
        <f>($E168+('AUS Mortality Calculations'!$D168*'AUS Mortality Calculations'!AB$1))*'AUS Population Projections'!W172</f>
        <v>1053.6150400000001</v>
      </c>
    </row>
    <row r="169" spans="1:28" x14ac:dyDescent="0.3">
      <c r="A169" s="13" t="s">
        <v>2</v>
      </c>
      <c r="B169" s="47" t="s">
        <v>157</v>
      </c>
      <c r="C169">
        <f>'AUS Population Projections'!D380-'AUS Population Projections'!C380</f>
        <v>-8.5000000000000006E-4</v>
      </c>
      <c r="D169">
        <f t="shared" si="3"/>
        <v>-3.5416666666666669E-5</v>
      </c>
      <c r="E169" s="4">
        <f>'AUS Population Projections'!$C380+('AUS Mortality Calculations'!$D169*'AUS Mortality Calculations'!E$1)</f>
        <v>6.5399999999999998E-3</v>
      </c>
      <c r="F169" s="4"/>
      <c r="G169" s="4"/>
      <c r="H169" s="4"/>
      <c r="I169" s="1">
        <f>($E169+('AUS Mortality Calculations'!$D169*'AUS Mortality Calculations'!I$1))*'AUS Population Projections'!D173</f>
        <v>998.05025749999993</v>
      </c>
      <c r="J169" s="1">
        <f>($E169+('AUS Mortality Calculations'!$D169*'AUS Mortality Calculations'!J$1))*'AUS Population Projections'!E173</f>
        <v>1003.2383666666666</v>
      </c>
      <c r="K169" s="1">
        <f>($E169+('AUS Mortality Calculations'!$D169*'AUS Mortality Calculations'!K$1))*'AUS Population Projections'!F173</f>
        <v>989.36277375000009</v>
      </c>
      <c r="L169" s="1">
        <f>($E169+('AUS Mortality Calculations'!$D169*'AUS Mortality Calculations'!L$1))*'AUS Population Projections'!G173</f>
        <v>960.31945166666662</v>
      </c>
      <c r="M169" s="1">
        <f>($E169+('AUS Mortality Calculations'!$D169*'AUS Mortality Calculations'!M$1))*'AUS Population Projections'!H173</f>
        <v>945.70121541666663</v>
      </c>
      <c r="N169" s="1">
        <f>($E169+('AUS Mortality Calculations'!$D169*'AUS Mortality Calculations'!N$1))*'AUS Population Projections'!I173</f>
        <v>944.87924750000002</v>
      </c>
      <c r="O169" s="1">
        <f>($E169+('AUS Mortality Calculations'!$D169*'AUS Mortality Calculations'!O$1))*'AUS Population Projections'!J173</f>
        <v>958.11440541666673</v>
      </c>
      <c r="P169" s="1">
        <f>($E169+('AUS Mortality Calculations'!$D169*'AUS Mortality Calculations'!P$1))*'AUS Population Projections'!K173</f>
        <v>989.4167533333333</v>
      </c>
      <c r="Q169" s="1">
        <f>($E169+('AUS Mortality Calculations'!$D169*'AUS Mortality Calculations'!Q$1))*'AUS Population Projections'!L173</f>
        <v>999.27583874999993</v>
      </c>
      <c r="R169" s="1">
        <f>($E169+('AUS Mortality Calculations'!$D169*'AUS Mortality Calculations'!R$1))*'AUS Population Projections'!M173</f>
        <v>1056.8496250000001</v>
      </c>
      <c r="S169" s="1">
        <f>($E169+('AUS Mortality Calculations'!$D169*'AUS Mortality Calculations'!S$1))*'AUS Population Projections'!N173</f>
        <v>1044.0639812500001</v>
      </c>
      <c r="T169" s="1">
        <f>($E169+('AUS Mortality Calculations'!$D169*'AUS Mortality Calculations'!T$1))*'AUS Population Projections'!O173</f>
        <v>1007.5868949999999</v>
      </c>
      <c r="U169" s="1">
        <f>($E169+('AUS Mortality Calculations'!$D169*'AUS Mortality Calculations'!U$1))*'AUS Population Projections'!P173</f>
        <v>982.37555249999991</v>
      </c>
      <c r="V169" s="1">
        <f>($E169+('AUS Mortality Calculations'!$D169*'AUS Mortality Calculations'!V$1))*'AUS Population Projections'!Q173</f>
        <v>963.79677249999997</v>
      </c>
      <c r="W169" s="1">
        <f>($E169+('AUS Mortality Calculations'!$D169*'AUS Mortality Calculations'!W$1))*'AUS Population Projections'!R173</f>
        <v>953.7088</v>
      </c>
      <c r="X169" s="1">
        <f>($E169+('AUS Mortality Calculations'!$D169*'AUS Mortality Calculations'!X$1))*'AUS Population Projections'!S173</f>
        <v>941.4212266666666</v>
      </c>
      <c r="Y169" s="1">
        <f>($E169+('AUS Mortality Calculations'!$D169*'AUS Mortality Calculations'!Y$1))*'AUS Population Projections'!T173</f>
        <v>942.62051916666655</v>
      </c>
      <c r="Z169" s="1">
        <f>($E169+('AUS Mortality Calculations'!$D169*'AUS Mortality Calculations'!Z$1))*'AUS Population Projections'!U173</f>
        <v>964.27961999999991</v>
      </c>
      <c r="AA169" s="1">
        <f>($E169+('AUS Mortality Calculations'!$D169*'AUS Mortality Calculations'!AA$1))*'AUS Population Projections'!V173</f>
        <v>985.0832916666667</v>
      </c>
      <c r="AB169" s="6">
        <f>($E169+('AUS Mortality Calculations'!$D169*'AUS Mortality Calculations'!AB$1))*'AUS Population Projections'!W173</f>
        <v>1034.7184483333333</v>
      </c>
    </row>
    <row r="170" spans="1:28" x14ac:dyDescent="0.3">
      <c r="A170" s="13" t="s">
        <v>2</v>
      </c>
      <c r="B170" s="47" t="s">
        <v>158</v>
      </c>
      <c r="C170">
        <f>'AUS Population Projections'!D381-'AUS Population Projections'!C381</f>
        <v>-9.5999999999999992E-4</v>
      </c>
      <c r="D170">
        <f t="shared" si="3"/>
        <v>-3.9999999999999996E-5</v>
      </c>
      <c r="E170" s="4">
        <f>'AUS Population Projections'!$C381+('AUS Mortality Calculations'!$D170*'AUS Mortality Calculations'!E$1)</f>
        <v>7.2399999999999999E-3</v>
      </c>
      <c r="F170" s="4"/>
      <c r="G170" s="4"/>
      <c r="H170" s="4"/>
      <c r="I170" s="1">
        <f>($E170+('AUS Mortality Calculations'!$D170*'AUS Mortality Calculations'!I$1))*'AUS Population Projections'!D174</f>
        <v>1087.92</v>
      </c>
      <c r="J170" s="1">
        <f>($E170+('AUS Mortality Calculations'!$D170*'AUS Mortality Calculations'!J$1))*'AUS Population Projections'!E174</f>
        <v>1099.97648</v>
      </c>
      <c r="K170" s="1">
        <f>($E170+('AUS Mortality Calculations'!$D170*'AUS Mortality Calculations'!K$1))*'AUS Population Projections'!F174</f>
        <v>1105.21624</v>
      </c>
      <c r="L170" s="1">
        <f>($E170+('AUS Mortality Calculations'!$D170*'AUS Mortality Calculations'!L$1))*'AUS Population Projections'!G174</f>
        <v>1089.67572</v>
      </c>
      <c r="M170" s="1">
        <f>($E170+('AUS Mortality Calculations'!$D170*'AUS Mortality Calculations'!M$1))*'AUS Population Projections'!H174</f>
        <v>1057.4784</v>
      </c>
      <c r="N170" s="1">
        <f>($E170+('AUS Mortality Calculations'!$D170*'AUS Mortality Calculations'!N$1))*'AUS Population Projections'!I174</f>
        <v>1041.0540000000001</v>
      </c>
      <c r="O170" s="1">
        <f>($E170+('AUS Mortality Calculations'!$D170*'AUS Mortality Calculations'!O$1))*'AUS Population Projections'!J174</f>
        <v>1039.70568</v>
      </c>
      <c r="P170" s="1">
        <f>($E170+('AUS Mortality Calculations'!$D170*'AUS Mortality Calculations'!P$1))*'AUS Population Projections'!K174</f>
        <v>1053.7014799999999</v>
      </c>
      <c r="Q170" s="1">
        <f>($E170+('AUS Mortality Calculations'!$D170*'AUS Mortality Calculations'!Q$1))*'AUS Population Projections'!L174</f>
        <v>1087.4665600000001</v>
      </c>
      <c r="R170" s="1">
        <f>($E170+('AUS Mortality Calculations'!$D170*'AUS Mortality Calculations'!R$1))*'AUS Population Projections'!M174</f>
        <v>1097.7516000000001</v>
      </c>
      <c r="S170" s="1">
        <f>($E170+('AUS Mortality Calculations'!$D170*'AUS Mortality Calculations'!S$1))*'AUS Population Projections'!N174</f>
        <v>1160.4607999999998</v>
      </c>
      <c r="T170" s="1">
        <f>($E170+('AUS Mortality Calculations'!$D170*'AUS Mortality Calculations'!T$1))*'AUS Population Projections'!O174</f>
        <v>1146.31348</v>
      </c>
      <c r="U170" s="1">
        <f>($E170+('AUS Mortality Calculations'!$D170*'AUS Mortality Calculations'!U$1))*'AUS Population Projections'!P174</f>
        <v>1106.2732800000001</v>
      </c>
      <c r="V170" s="1">
        <f>($E170+('AUS Mortality Calculations'!$D170*'AUS Mortality Calculations'!V$1))*'AUS Population Projections'!Q174</f>
        <v>1078.57284</v>
      </c>
      <c r="W170" s="1">
        <f>($E170+('AUS Mortality Calculations'!$D170*'AUS Mortality Calculations'!W$1))*'AUS Population Projections'!R174</f>
        <v>1058.09728</v>
      </c>
      <c r="X170" s="1">
        <f>($E170+('AUS Mortality Calculations'!$D170*'AUS Mortality Calculations'!X$1))*'AUS Population Projections'!S174</f>
        <v>1046.8986</v>
      </c>
      <c r="Y170" s="1">
        <f>($E170+('AUS Mortality Calculations'!$D170*'AUS Mortality Calculations'!Y$1))*'AUS Population Projections'!T174</f>
        <v>1033.2983999999999</v>
      </c>
      <c r="Z170" s="1">
        <f>($E170+('AUS Mortality Calculations'!$D170*'AUS Mortality Calculations'!Z$1))*'AUS Population Projections'!U174</f>
        <v>1034.4175599999999</v>
      </c>
      <c r="AA170" s="1">
        <f>($E170+('AUS Mortality Calculations'!$D170*'AUS Mortality Calculations'!AA$1))*'AUS Population Projections'!V174</f>
        <v>1057.8664799999999</v>
      </c>
      <c r="AB170" s="6">
        <f>($E170+('AUS Mortality Calculations'!$D170*'AUS Mortality Calculations'!AB$1))*'AUS Population Projections'!W174</f>
        <v>1080.3743999999999</v>
      </c>
    </row>
    <row r="171" spans="1:28" x14ac:dyDescent="0.3">
      <c r="A171" s="13" t="s">
        <v>2</v>
      </c>
      <c r="B171" s="47" t="s">
        <v>159</v>
      </c>
      <c r="C171">
        <f>'AUS Population Projections'!D382-'AUS Population Projections'!C382</f>
        <v>-1.089999999999999E-3</v>
      </c>
      <c r="D171">
        <f t="shared" si="3"/>
        <v>-4.5416666666666621E-5</v>
      </c>
      <c r="E171" s="4">
        <f>'AUS Population Projections'!$C382+('AUS Mortality Calculations'!$D171*'AUS Mortality Calculations'!E$1)</f>
        <v>8.1499999999999993E-3</v>
      </c>
      <c r="F171" s="4"/>
      <c r="G171" s="4"/>
      <c r="H171" s="4"/>
      <c r="I171" s="1">
        <f>($E171+('AUS Mortality Calculations'!$D171*'AUS Mortality Calculations'!I$1))*'AUS Population Projections'!D175</f>
        <v>1173.06549625</v>
      </c>
      <c r="J171" s="1">
        <f>($E171+('AUS Mortality Calculations'!$D171*'AUS Mortality Calculations'!J$1))*'AUS Population Projections'!E175</f>
        <v>1219.0376091666665</v>
      </c>
      <c r="K171" s="1">
        <f>($E171+('AUS Mortality Calculations'!$D171*'AUS Mortality Calculations'!K$1))*'AUS Population Projections'!F175</f>
        <v>1231.9938562499999</v>
      </c>
      <c r="L171" s="1">
        <f>($E171+('AUS Mortality Calculations'!$D171*'AUS Mortality Calculations'!L$1))*'AUS Population Projections'!G175</f>
        <v>1237.4582616666664</v>
      </c>
      <c r="M171" s="1">
        <f>($E171+('AUS Mortality Calculations'!$D171*'AUS Mortality Calculations'!M$1))*'AUS Population Projections'!H175</f>
        <v>1219.7567895833333</v>
      </c>
      <c r="N171" s="1">
        <f>($E171+('AUS Mortality Calculations'!$D171*'AUS Mortality Calculations'!N$1))*'AUS Population Projections'!I175</f>
        <v>1183.5549874999999</v>
      </c>
      <c r="O171" s="1">
        <f>($E171+('AUS Mortality Calculations'!$D171*'AUS Mortality Calculations'!O$1))*'AUS Population Projections'!J175</f>
        <v>1164.8657541666666</v>
      </c>
      <c r="P171" s="1">
        <f>($E171+('AUS Mortality Calculations'!$D171*'AUS Mortality Calculations'!P$1))*'AUS Population Projections'!K175</f>
        <v>1162.90752</v>
      </c>
      <c r="Q171" s="1">
        <f>($E171+('AUS Mortality Calculations'!$D171*'AUS Mortality Calculations'!Q$1))*'AUS Population Projections'!L175</f>
        <v>1178.0169774999999</v>
      </c>
      <c r="R171" s="1">
        <f>($E171+('AUS Mortality Calculations'!$D171*'AUS Mortality Calculations'!R$1))*'AUS Population Projections'!M175</f>
        <v>1215.0181666666667</v>
      </c>
      <c r="S171" s="1">
        <f>($E171+('AUS Mortality Calculations'!$D171*'AUS Mortality Calculations'!S$1))*'AUS Population Projections'!N175</f>
        <v>1226.3388404166667</v>
      </c>
      <c r="T171" s="1">
        <f>($E171+('AUS Mortality Calculations'!$D171*'AUS Mortality Calculations'!T$1))*'AUS Population Projections'!O175</f>
        <v>1295.869185</v>
      </c>
      <c r="U171" s="1">
        <f>($E171+('AUS Mortality Calculations'!$D171*'AUS Mortality Calculations'!U$1))*'AUS Population Projections'!P175</f>
        <v>1280.0415670833333</v>
      </c>
      <c r="V171" s="1">
        <f>($E171+('AUS Mortality Calculations'!$D171*'AUS Mortality Calculations'!V$1))*'AUS Population Projections'!Q175</f>
        <v>1235.4567408333332</v>
      </c>
      <c r="W171" s="1">
        <f>($E171+('AUS Mortality Calculations'!$D171*'AUS Mortality Calculations'!W$1))*'AUS Population Projections'!R175</f>
        <v>1204.5824062499998</v>
      </c>
      <c r="X171" s="1">
        <f>($E171+('AUS Mortality Calculations'!$D171*'AUS Mortality Calculations'!X$1))*'AUS Population Projections'!S175</f>
        <v>1181.7055866666667</v>
      </c>
      <c r="Y171" s="1">
        <f>($E171+('AUS Mortality Calculations'!$D171*'AUS Mortality Calculations'!Y$1))*'AUS Population Projections'!T175</f>
        <v>1169.1489425</v>
      </c>
      <c r="Z171" s="1">
        <f>($E171+('AUS Mortality Calculations'!$D171*'AUS Mortality Calculations'!Z$1))*'AUS Population Projections'!U175</f>
        <v>1153.9228575</v>
      </c>
      <c r="AA171" s="1">
        <f>($E171+('AUS Mortality Calculations'!$D171*'AUS Mortality Calculations'!AA$1))*'AUS Population Projections'!V175</f>
        <v>1155.03914375</v>
      </c>
      <c r="AB171" s="6">
        <f>($E171+('AUS Mortality Calculations'!$D171*'AUS Mortality Calculations'!AB$1))*'AUS Population Projections'!W175</f>
        <v>1180.9347916666668</v>
      </c>
    </row>
    <row r="172" spans="1:28" x14ac:dyDescent="0.3">
      <c r="A172" s="13" t="s">
        <v>2</v>
      </c>
      <c r="B172" s="47" t="s">
        <v>160</v>
      </c>
      <c r="C172">
        <f>'AUS Population Projections'!D383-'AUS Population Projections'!C383</f>
        <v>-1.1999999999999997E-3</v>
      </c>
      <c r="D172">
        <f t="shared" si="3"/>
        <v>-4.9999999999999989E-5</v>
      </c>
      <c r="E172" s="4">
        <f>'AUS Population Projections'!$C383+('AUS Mortality Calculations'!$D172*'AUS Mortality Calculations'!E$1)</f>
        <v>8.8999999999999999E-3</v>
      </c>
      <c r="F172" s="4"/>
      <c r="G172" s="4"/>
      <c r="H172" s="4"/>
      <c r="I172" s="1">
        <f>($E172+('AUS Mortality Calculations'!$D172*'AUS Mortality Calculations'!I$1))*'AUS Population Projections'!D176</f>
        <v>1252.97415</v>
      </c>
      <c r="J172" s="1">
        <f>($E172+('AUS Mortality Calculations'!$D172*'AUS Mortality Calculations'!J$1))*'AUS Population Projections'!E176</f>
        <v>1274.6536000000001</v>
      </c>
      <c r="K172" s="1">
        <f>($E172+('AUS Mortality Calculations'!$D172*'AUS Mortality Calculations'!K$1))*'AUS Population Projections'!F176</f>
        <v>1323.7175000000002</v>
      </c>
      <c r="L172" s="1">
        <f>($E172+('AUS Mortality Calculations'!$D172*'AUS Mortality Calculations'!L$1))*'AUS Population Projections'!G176</f>
        <v>1337.2944</v>
      </c>
      <c r="M172" s="1">
        <f>($E172+('AUS Mortality Calculations'!$D172*'AUS Mortality Calculations'!M$1))*'AUS Population Projections'!H176</f>
        <v>1342.69625</v>
      </c>
      <c r="N172" s="1">
        <f>($E172+('AUS Mortality Calculations'!$D172*'AUS Mortality Calculations'!N$1))*'AUS Population Projections'!I176</f>
        <v>1323.1787999999999</v>
      </c>
      <c r="O172" s="1">
        <f>($E172+('AUS Mortality Calculations'!$D172*'AUS Mortality Calculations'!O$1))*'AUS Population Projections'!J176</f>
        <v>1283.7055500000001</v>
      </c>
      <c r="P172" s="1">
        <f>($E172+('AUS Mortality Calculations'!$D172*'AUS Mortality Calculations'!P$1))*'AUS Population Projections'!K176</f>
        <v>1263.0745000000002</v>
      </c>
      <c r="Q172" s="1">
        <f>($E172+('AUS Mortality Calculations'!$D172*'AUS Mortality Calculations'!Q$1))*'AUS Population Projections'!L176</f>
        <v>1260.4780499999999</v>
      </c>
      <c r="R172" s="1">
        <f>($E172+('AUS Mortality Calculations'!$D172*'AUS Mortality Calculations'!R$1))*'AUS Population Projections'!M176</f>
        <v>1276.2287999999999</v>
      </c>
      <c r="S172" s="1">
        <f>($E172+('AUS Mortality Calculations'!$D172*'AUS Mortality Calculations'!S$1))*'AUS Population Projections'!N176</f>
        <v>1315.9432999999999</v>
      </c>
      <c r="T172" s="1">
        <f>($E172+('AUS Mortality Calculations'!$D172*'AUS Mortality Calculations'!T$1))*'AUS Population Projections'!O176</f>
        <v>1328.0165999999999</v>
      </c>
      <c r="U172" s="1">
        <f>($E172+('AUS Mortality Calculations'!$D172*'AUS Mortality Calculations'!U$1))*'AUS Population Projections'!P176</f>
        <v>1402.75575</v>
      </c>
      <c r="V172" s="1">
        <f>($E172+('AUS Mortality Calculations'!$D172*'AUS Mortality Calculations'!V$1))*'AUS Population Projections'!Q176</f>
        <v>1385.5868</v>
      </c>
      <c r="W172" s="1">
        <f>($E172+('AUS Mortality Calculations'!$D172*'AUS Mortality Calculations'!W$1))*'AUS Population Projections'!R176</f>
        <v>1337.4720500000001</v>
      </c>
      <c r="X172" s="1">
        <f>($E172+('AUS Mortality Calculations'!$D172*'AUS Mortality Calculations'!X$1))*'AUS Population Projections'!S176</f>
        <v>1304.0999999999999</v>
      </c>
      <c r="Y172" s="1">
        <f>($E172+('AUS Mortality Calculations'!$D172*'AUS Mortality Calculations'!Y$1))*'AUS Population Projections'!T176</f>
        <v>1279.3462500000001</v>
      </c>
      <c r="Z172" s="1">
        <f>($E172+('AUS Mortality Calculations'!$D172*'AUS Mortality Calculations'!Z$1))*'AUS Population Projections'!U176</f>
        <v>1265.6959999999999</v>
      </c>
      <c r="AA172" s="1">
        <f>($E172+('AUS Mortality Calculations'!$D172*'AUS Mortality Calculations'!AA$1))*'AUS Population Projections'!V176</f>
        <v>1249.1676</v>
      </c>
      <c r="AB172" s="6">
        <f>($E172+('AUS Mortality Calculations'!$D172*'AUS Mortality Calculations'!AB$1))*'AUS Population Projections'!W176</f>
        <v>1250.2382000000002</v>
      </c>
    </row>
    <row r="173" spans="1:28" x14ac:dyDescent="0.3">
      <c r="A173" s="13" t="s">
        <v>2</v>
      </c>
      <c r="B173" s="47" t="s">
        <v>161</v>
      </c>
      <c r="C173">
        <f>'AUS Population Projections'!D384-'AUS Population Projections'!C384</f>
        <v>-1.3000000000000008E-3</v>
      </c>
      <c r="D173">
        <f t="shared" ref="D173:D208" si="4">C173/24</f>
        <v>-5.4166666666666698E-5</v>
      </c>
      <c r="E173" s="4">
        <f>'AUS Population Projections'!$C384+('AUS Mortality Calculations'!$D173*'AUS Mortality Calculations'!E$1)</f>
        <v>9.4800000000000006E-3</v>
      </c>
      <c r="F173" s="4"/>
      <c r="G173" s="4"/>
      <c r="H173" s="4"/>
      <c r="I173" s="1">
        <f>($E173+('AUS Mortality Calculations'!$D173*'AUS Mortality Calculations'!I$1))*'AUS Population Projections'!D177</f>
        <v>1291.0375400000003</v>
      </c>
      <c r="J173" s="1">
        <f>($E173+('AUS Mortality Calculations'!$D173*'AUS Mortality Calculations'!J$1))*'AUS Population Projections'!E177</f>
        <v>1326.5313016666666</v>
      </c>
      <c r="K173" s="1">
        <f>($E173+('AUS Mortality Calculations'!$D173*'AUS Mortality Calculations'!K$1))*'AUS Population Projections'!F177</f>
        <v>1348.7826650000002</v>
      </c>
      <c r="L173" s="1">
        <f>($E173+('AUS Mortality Calculations'!$D173*'AUS Mortality Calculations'!L$1))*'AUS Population Projections'!G177</f>
        <v>1399.8656700000001</v>
      </c>
      <c r="M173" s="1">
        <f>($E173+('AUS Mortality Calculations'!$D173*'AUS Mortality Calculations'!M$1))*'AUS Population Projections'!H177</f>
        <v>1413.5610375000001</v>
      </c>
      <c r="N173" s="1">
        <f>($E173+('AUS Mortality Calculations'!$D173*'AUS Mortality Calculations'!N$1))*'AUS Population Projections'!I177</f>
        <v>1418.69542</v>
      </c>
      <c r="O173" s="1">
        <f>($E173+('AUS Mortality Calculations'!$D173*'AUS Mortality Calculations'!O$1))*'AUS Population Projections'!J177</f>
        <v>1397.6604791666668</v>
      </c>
      <c r="P173" s="1">
        <f>($E173+('AUS Mortality Calculations'!$D173*'AUS Mortality Calculations'!P$1))*'AUS Population Projections'!K177</f>
        <v>1355.6610933333334</v>
      </c>
      <c r="Q173" s="1">
        <f>($E173+('AUS Mortality Calculations'!$D173*'AUS Mortality Calculations'!Q$1))*'AUS Population Projections'!L177</f>
        <v>1333.4888325000002</v>
      </c>
      <c r="R173" s="1">
        <f>($E173+('AUS Mortality Calculations'!$D173*'AUS Mortality Calculations'!R$1))*'AUS Population Projections'!M177</f>
        <v>1330.1491366666667</v>
      </c>
      <c r="S173" s="1">
        <f>($E173+('AUS Mortality Calculations'!$D173*'AUS Mortality Calculations'!S$1))*'AUS Population Projections'!N177</f>
        <v>1346.5020683333335</v>
      </c>
      <c r="T173" s="1">
        <f>($E173+('AUS Mortality Calculations'!$D173*'AUS Mortality Calculations'!T$1))*'AUS Population Projections'!O177</f>
        <v>1387.9612100000002</v>
      </c>
      <c r="U173" s="1">
        <f>($E173+('AUS Mortality Calculations'!$D173*'AUS Mortality Calculations'!U$1))*'AUS Population Projections'!P177</f>
        <v>1400.4211558333334</v>
      </c>
      <c r="V173" s="1">
        <f>($E173+('AUS Mortality Calculations'!$D173*'AUS Mortality Calculations'!V$1))*'AUS Population Projections'!Q177</f>
        <v>1478.5841500000001</v>
      </c>
      <c r="W173" s="1">
        <f>($E173+('AUS Mortality Calculations'!$D173*'AUS Mortality Calculations'!W$1))*'AUS Population Projections'!R177</f>
        <v>1460.3610724999999</v>
      </c>
      <c r="X173" s="1">
        <f>($E173+('AUS Mortality Calculations'!$D173*'AUS Mortality Calculations'!X$1))*'AUS Population Projections'!S177</f>
        <v>1409.6925866666668</v>
      </c>
      <c r="Y173" s="1">
        <f>($E173+('AUS Mortality Calculations'!$D173*'AUS Mortality Calculations'!Y$1))*'AUS Population Projections'!T177</f>
        <v>1374.4737791666666</v>
      </c>
      <c r="Z173" s="1">
        <f>($E173+('AUS Mortality Calculations'!$D173*'AUS Mortality Calculations'!Z$1))*'AUS Population Projections'!U177</f>
        <v>1348.306155</v>
      </c>
      <c r="AA173" s="1">
        <f>($E173+('AUS Mortality Calculations'!$D173*'AUS Mortality Calculations'!AA$1))*'AUS Population Projections'!V177</f>
        <v>1333.7696724999998</v>
      </c>
      <c r="AB173" s="6">
        <f>($E173+('AUS Mortality Calculations'!$D173*'AUS Mortality Calculations'!AB$1))*'AUS Population Projections'!W177</f>
        <v>1316.2446733333334</v>
      </c>
    </row>
    <row r="174" spans="1:28" x14ac:dyDescent="0.3">
      <c r="A174" s="13" t="s">
        <v>2</v>
      </c>
      <c r="B174" s="47" t="s">
        <v>162</v>
      </c>
      <c r="C174">
        <f>'AUS Population Projections'!D385-'AUS Population Projections'!C385</f>
        <v>-1.4300000000000007E-3</v>
      </c>
      <c r="D174">
        <f t="shared" si="4"/>
        <v>-5.9583333333333363E-5</v>
      </c>
      <c r="E174" s="4">
        <f>'AUS Population Projections'!$C385+('AUS Mortality Calculations'!$D174*'AUS Mortality Calculations'!E$1)</f>
        <v>1.026E-2</v>
      </c>
      <c r="F174" s="4"/>
      <c r="G174" s="4"/>
      <c r="H174" s="4"/>
      <c r="I174" s="1">
        <f>($E174+('AUS Mortality Calculations'!$D174*'AUS Mortality Calculations'!I$1))*'AUS Population Projections'!D178</f>
        <v>1356.27800125</v>
      </c>
      <c r="J174" s="1">
        <f>($E174+('AUS Mortality Calculations'!$D174*'AUS Mortality Calculations'!J$1))*'AUS Population Projections'!E178</f>
        <v>1386.8907891666668</v>
      </c>
      <c r="K174" s="1">
        <f>($E174+('AUS Mortality Calculations'!$D174*'AUS Mortality Calculations'!K$1))*'AUS Population Projections'!F178</f>
        <v>1424.28908125</v>
      </c>
      <c r="L174" s="1">
        <f>($E174+('AUS Mortality Calculations'!$D174*'AUS Mortality Calculations'!L$1))*'AUS Population Projections'!G178</f>
        <v>1447.6197283333333</v>
      </c>
      <c r="M174" s="1">
        <f>($E174+('AUS Mortality Calculations'!$D174*'AUS Mortality Calculations'!M$1))*'AUS Population Projections'!H178</f>
        <v>1501.5648966666668</v>
      </c>
      <c r="N174" s="1">
        <f>($E174+('AUS Mortality Calculations'!$D174*'AUS Mortality Calculations'!N$1))*'AUS Population Projections'!I178</f>
        <v>1515.6469425</v>
      </c>
      <c r="O174" s="1">
        <f>($E174+('AUS Mortality Calculations'!$D174*'AUS Mortality Calculations'!O$1))*'AUS Population Projections'!J178</f>
        <v>1520.5928241666666</v>
      </c>
      <c r="P174" s="1">
        <f>($E174+('AUS Mortality Calculations'!$D174*'AUS Mortality Calculations'!P$1))*'AUS Population Projections'!K178</f>
        <v>1497.6326666666666</v>
      </c>
      <c r="Q174" s="1">
        <f>($E174+('AUS Mortality Calculations'!$D174*'AUS Mortality Calculations'!Q$1))*'AUS Population Projections'!L178</f>
        <v>1452.3684712499999</v>
      </c>
      <c r="R174" s="1">
        <f>($E174+('AUS Mortality Calculations'!$D174*'AUS Mortality Calculations'!R$1))*'AUS Population Projections'!M178</f>
        <v>1428.1608858333334</v>
      </c>
      <c r="S174" s="1">
        <f>($E174+('AUS Mortality Calculations'!$D174*'AUS Mortality Calculations'!S$1))*'AUS Population Projections'!N178</f>
        <v>1424.3981266666667</v>
      </c>
      <c r="T174" s="1">
        <f>($E174+('AUS Mortality Calculations'!$D174*'AUS Mortality Calculations'!T$1))*'AUS Population Projections'!O178</f>
        <v>1441.6290750000001</v>
      </c>
      <c r="U174" s="1">
        <f>($E174+('AUS Mortality Calculations'!$D174*'AUS Mortality Calculations'!U$1))*'AUS Population Projections'!P178</f>
        <v>1485.5775020833332</v>
      </c>
      <c r="V174" s="1">
        <f>($E174+('AUS Mortality Calculations'!$D174*'AUS Mortality Calculations'!V$1))*'AUS Population Projections'!Q178</f>
        <v>1498.6603708333332</v>
      </c>
      <c r="W174" s="1">
        <f>($E174+('AUS Mortality Calculations'!$D174*'AUS Mortality Calculations'!W$1))*'AUS Population Projections'!R178</f>
        <v>1581.659905</v>
      </c>
      <c r="X174" s="1">
        <f>($E174+('AUS Mortality Calculations'!$D174*'AUS Mortality Calculations'!X$1))*'AUS Population Projections'!S178</f>
        <v>1562.0216266666666</v>
      </c>
      <c r="Y174" s="1">
        <f>($E174+('AUS Mortality Calculations'!$D174*'AUS Mortality Calculations'!Y$1))*'AUS Population Projections'!T178</f>
        <v>1507.82016125</v>
      </c>
      <c r="Z174" s="1">
        <f>($E174+('AUS Mortality Calculations'!$D174*'AUS Mortality Calculations'!Z$1))*'AUS Population Projections'!U178</f>
        <v>1470.1286249999998</v>
      </c>
      <c r="AA174" s="1">
        <f>($E174+('AUS Mortality Calculations'!$D174*'AUS Mortality Calculations'!AA$1))*'AUS Population Projections'!V178</f>
        <v>1442.0282749999999</v>
      </c>
      <c r="AB174" s="6">
        <f>($E174+('AUS Mortality Calculations'!$D174*'AUS Mortality Calculations'!AB$1))*'AUS Population Projections'!W178</f>
        <v>1426.3309449999999</v>
      </c>
    </row>
    <row r="175" spans="1:28" x14ac:dyDescent="0.3">
      <c r="A175" s="13" t="s">
        <v>2</v>
      </c>
      <c r="B175" s="47" t="s">
        <v>163</v>
      </c>
      <c r="C175">
        <f>'AUS Population Projections'!D386-'AUS Population Projections'!C386</f>
        <v>-1.6000000000000007E-3</v>
      </c>
      <c r="D175">
        <f t="shared" si="4"/>
        <v>-6.6666666666666697E-5</v>
      </c>
      <c r="E175" s="4">
        <f>'AUS Population Projections'!$C386+('AUS Mortality Calculations'!$D175*'AUS Mortality Calculations'!E$1)</f>
        <v>1.1270000000000001E-2</v>
      </c>
      <c r="F175" s="4"/>
      <c r="G175" s="4"/>
      <c r="H175" s="4"/>
      <c r="I175" s="1">
        <f>($E175+('AUS Mortality Calculations'!$D175*'AUS Mortality Calculations'!I$1))*'AUS Population Projections'!D179</f>
        <v>1456.8814666666667</v>
      </c>
      <c r="J175" s="1">
        <f>($E175+('AUS Mortality Calculations'!$D175*'AUS Mortality Calculations'!J$1))*'AUS Population Projections'!E179</f>
        <v>1476.3544899999999</v>
      </c>
      <c r="K175" s="1">
        <f>($E175+('AUS Mortality Calculations'!$D175*'AUS Mortality Calculations'!K$1))*'AUS Population Projections'!F179</f>
        <v>1508.9849099999999</v>
      </c>
      <c r="L175" s="1">
        <f>($E175+('AUS Mortality Calculations'!$D175*'AUS Mortality Calculations'!L$1))*'AUS Population Projections'!G179</f>
        <v>1549.0382633333334</v>
      </c>
      <c r="M175" s="1">
        <f>($E175+('AUS Mortality Calculations'!$D175*'AUS Mortality Calculations'!M$1))*'AUS Population Projections'!H179</f>
        <v>1573.69884</v>
      </c>
      <c r="N175" s="1">
        <f>($E175+('AUS Mortality Calculations'!$D175*'AUS Mortality Calculations'!N$1))*'AUS Population Projections'!I179</f>
        <v>1631.4674300000001</v>
      </c>
      <c r="O175" s="1">
        <f>($E175+('AUS Mortality Calculations'!$D175*'AUS Mortality Calculations'!O$1))*'AUS Population Projections'!J179</f>
        <v>1646.1471133333332</v>
      </c>
      <c r="P175" s="1">
        <f>($E175+('AUS Mortality Calculations'!$D175*'AUS Mortality Calculations'!P$1))*'AUS Population Projections'!K179</f>
        <v>1650.9128133333334</v>
      </c>
      <c r="Q175" s="1">
        <f>($E175+('AUS Mortality Calculations'!$D175*'AUS Mortality Calculations'!Q$1))*'AUS Population Projections'!L179</f>
        <v>1625.5745000000002</v>
      </c>
      <c r="R175" s="1">
        <f>($E175+('AUS Mortality Calculations'!$D175*'AUS Mortality Calculations'!R$1))*'AUS Population Projections'!M179</f>
        <v>1576.0582599999998</v>
      </c>
      <c r="S175" s="1">
        <f>($E175+('AUS Mortality Calculations'!$D175*'AUS Mortality Calculations'!S$1))*'AUS Population Projections'!N179</f>
        <v>1549.6907866666666</v>
      </c>
      <c r="T175" s="1">
        <f>($E175+('AUS Mortality Calculations'!$D175*'AUS Mortality Calculations'!T$1))*'AUS Population Projections'!O179</f>
        <v>1545.39294</v>
      </c>
      <c r="U175" s="1">
        <f>($E175+('AUS Mortality Calculations'!$D175*'AUS Mortality Calculations'!U$1))*'AUS Population Projections'!P179</f>
        <v>1563.7770500000001</v>
      </c>
      <c r="V175" s="1">
        <f>($E175+('AUS Mortality Calculations'!$D175*'AUS Mortality Calculations'!V$1))*'AUS Population Projections'!Q179</f>
        <v>1610.9798366666669</v>
      </c>
      <c r="W175" s="1">
        <f>($E175+('AUS Mortality Calculations'!$D175*'AUS Mortality Calculations'!W$1))*'AUS Population Projections'!R179</f>
        <v>1624.8372399999998</v>
      </c>
      <c r="X175" s="1">
        <f>($E175+('AUS Mortality Calculations'!$D175*'AUS Mortality Calculations'!X$1))*'AUS Population Projections'!S179</f>
        <v>1714.1702033333333</v>
      </c>
      <c r="Y175" s="1">
        <f>($E175+('AUS Mortality Calculations'!$D175*'AUS Mortality Calculations'!Y$1))*'AUS Population Projections'!T179</f>
        <v>1692.6712833333333</v>
      </c>
      <c r="Z175" s="1">
        <f>($E175+('AUS Mortality Calculations'!$D175*'AUS Mortality Calculations'!Z$1))*'AUS Population Projections'!U179</f>
        <v>1633.8877099999997</v>
      </c>
      <c r="AA175" s="1">
        <f>($E175+('AUS Mortality Calculations'!$D175*'AUS Mortality Calculations'!AA$1))*'AUS Population Projections'!V179</f>
        <v>1592.9608099999998</v>
      </c>
      <c r="AB175" s="6">
        <f>($E175+('AUS Mortality Calculations'!$D175*'AUS Mortality Calculations'!AB$1))*'AUS Population Projections'!W179</f>
        <v>1562.3619733333333</v>
      </c>
    </row>
    <row r="176" spans="1:28" x14ac:dyDescent="0.3">
      <c r="A176" s="13" t="s">
        <v>2</v>
      </c>
      <c r="B176" s="47" t="s">
        <v>164</v>
      </c>
      <c r="C176">
        <f>'AUS Population Projections'!D387-'AUS Population Projections'!C387</f>
        <v>-1.83E-3</v>
      </c>
      <c r="D176">
        <f t="shared" si="4"/>
        <v>-7.6249999999999997E-5</v>
      </c>
      <c r="E176" s="4">
        <f>'AUS Population Projections'!$C387+('AUS Mortality Calculations'!$D176*'AUS Mortality Calculations'!E$1)</f>
        <v>1.257E-2</v>
      </c>
      <c r="F176" s="4"/>
      <c r="G176" s="4"/>
      <c r="H176" s="4"/>
      <c r="I176" s="1">
        <f>($E176+('AUS Mortality Calculations'!$D176*'AUS Mortality Calculations'!I$1))*'AUS Population Projections'!D180</f>
        <v>1554.172525</v>
      </c>
      <c r="J176" s="1">
        <f>($E176+('AUS Mortality Calculations'!$D176*'AUS Mortality Calculations'!J$1))*'AUS Population Projections'!E180</f>
        <v>1607.246695</v>
      </c>
      <c r="K176" s="1">
        <f>($E176+('AUS Mortality Calculations'!$D176*'AUS Mortality Calculations'!K$1))*'AUS Population Projections'!F180</f>
        <v>1628.0823825</v>
      </c>
      <c r="L176" s="1">
        <f>($E176+('AUS Mortality Calculations'!$D176*'AUS Mortality Calculations'!L$1))*'AUS Population Projections'!G180</f>
        <v>1663.416095</v>
      </c>
      <c r="M176" s="1">
        <f>($E176+('AUS Mortality Calculations'!$D176*'AUS Mortality Calculations'!M$1))*'AUS Population Projections'!H180</f>
        <v>1706.68096375</v>
      </c>
      <c r="N176" s="1">
        <f>($E176+('AUS Mortality Calculations'!$D176*'AUS Mortality Calculations'!N$1))*'AUS Population Projections'!I180</f>
        <v>1733.0443875000001</v>
      </c>
      <c r="O176" s="1">
        <f>($E176+('AUS Mortality Calculations'!$D176*'AUS Mortality Calculations'!O$1))*'AUS Population Projections'!J180</f>
        <v>1795.6881375</v>
      </c>
      <c r="P176" s="1">
        <f>($E176+('AUS Mortality Calculations'!$D176*'AUS Mortality Calculations'!P$1))*'AUS Population Projections'!K180</f>
        <v>1811.1028000000001</v>
      </c>
      <c r="Q176" s="1">
        <f>($E176+('AUS Mortality Calculations'!$D176*'AUS Mortality Calculations'!Q$1))*'AUS Population Projections'!L180</f>
        <v>1815.6706275000001</v>
      </c>
      <c r="R176" s="1">
        <f>($E176+('AUS Mortality Calculations'!$D176*'AUS Mortality Calculations'!R$1))*'AUS Population Projections'!M180</f>
        <v>1787.206815</v>
      </c>
      <c r="S176" s="1">
        <f>($E176+('AUS Mortality Calculations'!$D176*'AUS Mortality Calculations'!S$1))*'AUS Population Projections'!N180</f>
        <v>1732.6704312500001</v>
      </c>
      <c r="T176" s="1">
        <f>($E176+('AUS Mortality Calculations'!$D176*'AUS Mortality Calculations'!T$1))*'AUS Population Projections'!O180</f>
        <v>1703.4598349999999</v>
      </c>
      <c r="U176" s="1">
        <f>($E176+('AUS Mortality Calculations'!$D176*'AUS Mortality Calculations'!U$1))*'AUS Population Projections'!P180</f>
        <v>1698.4636799999998</v>
      </c>
      <c r="V176" s="1">
        <f>($E176+('AUS Mortality Calculations'!$D176*'AUS Mortality Calculations'!V$1))*'AUS Population Projections'!Q180</f>
        <v>1718.2319474999999</v>
      </c>
      <c r="W176" s="1">
        <f>($E176+('AUS Mortality Calculations'!$D176*'AUS Mortality Calculations'!W$1))*'AUS Population Projections'!R180</f>
        <v>1769.4805012499999</v>
      </c>
      <c r="X176" s="1">
        <f>($E176+('AUS Mortality Calculations'!$D176*'AUS Mortality Calculations'!X$1))*'AUS Population Projections'!S180</f>
        <v>1784.2653999999998</v>
      </c>
      <c r="Y176" s="1">
        <f>($E176+('AUS Mortality Calculations'!$D176*'AUS Mortality Calculations'!Y$1))*'AUS Population Projections'!T180</f>
        <v>1881.5550537499998</v>
      </c>
      <c r="Z176" s="1">
        <f>($E176+('AUS Mortality Calculations'!$D176*'AUS Mortality Calculations'!Z$1))*'AUS Population Projections'!U180</f>
        <v>1857.6428549999998</v>
      </c>
      <c r="AA176" s="1">
        <f>($E176+('AUS Mortality Calculations'!$D176*'AUS Mortality Calculations'!AA$1))*'AUS Population Projections'!V180</f>
        <v>1792.9901674999999</v>
      </c>
      <c r="AB176" s="6">
        <f>($E176+('AUS Mortality Calculations'!$D176*'AUS Mortality Calculations'!AB$1))*'AUS Population Projections'!W180</f>
        <v>1747.84916</v>
      </c>
    </row>
    <row r="177" spans="1:28" x14ac:dyDescent="0.3">
      <c r="A177" s="13" t="s">
        <v>2</v>
      </c>
      <c r="B177" s="47" t="s">
        <v>165</v>
      </c>
      <c r="C177">
        <f>'AUS Population Projections'!D388-'AUS Population Projections'!C388</f>
        <v>-2.0199999999999992E-3</v>
      </c>
      <c r="D177">
        <f t="shared" si="4"/>
        <v>-8.4166666666666634E-5</v>
      </c>
      <c r="E177" s="4">
        <f>'AUS Population Projections'!$C388+('AUS Mortality Calculations'!$D177*'AUS Mortality Calculations'!E$1)</f>
        <v>1.354E-2</v>
      </c>
      <c r="F177" s="4"/>
      <c r="G177" s="4"/>
      <c r="H177" s="4"/>
      <c r="I177" s="1">
        <f>($E177+('AUS Mortality Calculations'!$D177*'AUS Mortality Calculations'!I$1))*'AUS Population Projections'!D181</f>
        <v>1615.0902191666667</v>
      </c>
      <c r="J177" s="1">
        <f>($E177+('AUS Mortality Calculations'!$D177*'AUS Mortality Calculations'!J$1))*'AUS Population Projections'!E181</f>
        <v>1653.7943616666666</v>
      </c>
      <c r="K177" s="1">
        <f>($E177+('AUS Mortality Calculations'!$D177*'AUS Mortality Calculations'!K$1))*'AUS Population Projections'!F181</f>
        <v>1709.3704375</v>
      </c>
      <c r="L177" s="1">
        <f>($E177+('AUS Mortality Calculations'!$D177*'AUS Mortality Calculations'!L$1))*'AUS Population Projections'!G181</f>
        <v>1731.0230166666668</v>
      </c>
      <c r="M177" s="1">
        <f>($E177+('AUS Mortality Calculations'!$D177*'AUS Mortality Calculations'!M$1))*'AUS Population Projections'!H181</f>
        <v>1767.7421124999998</v>
      </c>
      <c r="N177" s="1">
        <f>($E177+('AUS Mortality Calculations'!$D177*'AUS Mortality Calculations'!N$1))*'AUS Population Projections'!I181</f>
        <v>1812.8165549999999</v>
      </c>
      <c r="O177" s="1">
        <f>($E177+('AUS Mortality Calculations'!$D177*'AUS Mortality Calculations'!O$1))*'AUS Population Projections'!J181</f>
        <v>1840.0284983333333</v>
      </c>
      <c r="P177" s="1">
        <f>($E177+('AUS Mortality Calculations'!$D177*'AUS Mortality Calculations'!P$1))*'AUS Population Projections'!K181</f>
        <v>1905.5276000000001</v>
      </c>
      <c r="Q177" s="1">
        <f>($E177+('AUS Mortality Calculations'!$D177*'AUS Mortality Calculations'!Q$1))*'AUS Population Projections'!L181</f>
        <v>1921.1841850000001</v>
      </c>
      <c r="R177" s="1">
        <f>($E177+('AUS Mortality Calculations'!$D177*'AUS Mortality Calculations'!R$1))*'AUS Population Projections'!M181</f>
        <v>1925.2324116666668</v>
      </c>
      <c r="S177" s="1">
        <f>($E177+('AUS Mortality Calculations'!$D177*'AUS Mortality Calculations'!S$1))*'AUS Population Projections'!N181</f>
        <v>1894.8118175000002</v>
      </c>
      <c r="T177" s="1">
        <f>($E177+('AUS Mortality Calculations'!$D177*'AUS Mortality Calculations'!T$1))*'AUS Population Projections'!O181</f>
        <v>1836.9105299999999</v>
      </c>
      <c r="U177" s="1">
        <f>($E177+('AUS Mortality Calculations'!$D177*'AUS Mortality Calculations'!U$1))*'AUS Population Projections'!P181</f>
        <v>1805.716175</v>
      </c>
      <c r="V177" s="1">
        <f>($E177+('AUS Mortality Calculations'!$D177*'AUS Mortality Calculations'!V$1))*'AUS Population Projections'!Q181</f>
        <v>1800.0811766666666</v>
      </c>
      <c r="W177" s="1">
        <f>($E177+('AUS Mortality Calculations'!$D177*'AUS Mortality Calculations'!W$1))*'AUS Population Projections'!R181</f>
        <v>1820.55681</v>
      </c>
      <c r="X177" s="1">
        <f>($E177+('AUS Mortality Calculations'!$D177*'AUS Mortality Calculations'!X$1))*'AUS Population Projections'!S181</f>
        <v>1874.24946</v>
      </c>
      <c r="Y177" s="1">
        <f>($E177+('AUS Mortality Calculations'!$D177*'AUS Mortality Calculations'!Y$1))*'AUS Population Projections'!T181</f>
        <v>1889.4417116666668</v>
      </c>
      <c r="Z177" s="1">
        <f>($E177+('AUS Mortality Calculations'!$D177*'AUS Mortality Calculations'!Z$1))*'AUS Population Projections'!U181</f>
        <v>1991.6165750000002</v>
      </c>
      <c r="AA177" s="1">
        <f>($E177+('AUS Mortality Calculations'!$D177*'AUS Mortality Calculations'!AA$1))*'AUS Population Projections'!V181</f>
        <v>1965.9626816666669</v>
      </c>
      <c r="AB177" s="6">
        <f>($E177+('AUS Mortality Calculations'!$D177*'AUS Mortality Calculations'!AB$1))*'AUS Population Projections'!W181</f>
        <v>1897.3749400000002</v>
      </c>
    </row>
    <row r="178" spans="1:28" x14ac:dyDescent="0.3">
      <c r="A178" s="13" t="s">
        <v>2</v>
      </c>
      <c r="B178" s="47" t="s">
        <v>166</v>
      </c>
      <c r="C178">
        <f>'AUS Population Projections'!D389-'AUS Population Projections'!C389</f>
        <v>-2.2599999999999999E-3</v>
      </c>
      <c r="D178">
        <f t="shared" si="4"/>
        <v>-9.4166666666666661E-5</v>
      </c>
      <c r="E178" s="4">
        <f>'AUS Population Projections'!$C389+('AUS Mortality Calculations'!$D178*'AUS Mortality Calculations'!E$1)</f>
        <v>1.474E-2</v>
      </c>
      <c r="F178" s="4"/>
      <c r="G178" s="4"/>
      <c r="H178" s="4"/>
      <c r="I178" s="1">
        <f>($E178+('AUS Mortality Calculations'!$D178*'AUS Mortality Calculations'!I$1))*'AUS Population Projections'!D182</f>
        <v>1734.6671458333333</v>
      </c>
      <c r="J178" s="1">
        <f>($E178+('AUS Mortality Calculations'!$D178*'AUS Mortality Calculations'!J$1))*'AUS Population Projections'!E182</f>
        <v>1734.4713566666667</v>
      </c>
      <c r="K178" s="1">
        <f>($E178+('AUS Mortality Calculations'!$D178*'AUS Mortality Calculations'!K$1))*'AUS Population Projections'!F182</f>
        <v>1775.20751</v>
      </c>
      <c r="L178" s="1">
        <f>($E178+('AUS Mortality Calculations'!$D178*'AUS Mortality Calculations'!L$1))*'AUS Population Projections'!G182</f>
        <v>1834.1402133333331</v>
      </c>
      <c r="M178" s="1">
        <f>($E178+('AUS Mortality Calculations'!$D178*'AUS Mortality Calculations'!M$1))*'AUS Population Projections'!H182</f>
        <v>1856.561275</v>
      </c>
      <c r="N178" s="1">
        <f>($E178+('AUS Mortality Calculations'!$D178*'AUS Mortality Calculations'!N$1))*'AUS Population Projections'!I182</f>
        <v>1895.0273999999999</v>
      </c>
      <c r="O178" s="1">
        <f>($E178+('AUS Mortality Calculations'!$D178*'AUS Mortality Calculations'!O$1))*'AUS Population Projections'!J182</f>
        <v>1942.4087158333332</v>
      </c>
      <c r="P178" s="1">
        <f>($E178+('AUS Mortality Calculations'!$D178*'AUS Mortality Calculations'!P$1))*'AUS Population Projections'!K182</f>
        <v>1970.6793733333334</v>
      </c>
      <c r="Q178" s="1">
        <f>($E178+('AUS Mortality Calculations'!$D178*'AUS Mortality Calculations'!Q$1))*'AUS Population Projections'!L182</f>
        <v>2039.80799</v>
      </c>
      <c r="R178" s="1">
        <f>($E178+('AUS Mortality Calculations'!$D178*'AUS Mortality Calculations'!R$1))*'AUS Population Projections'!M182</f>
        <v>2055.6894983333332</v>
      </c>
      <c r="S178" s="1">
        <f>($E178+('AUS Mortality Calculations'!$D178*'AUS Mortality Calculations'!S$1))*'AUS Population Projections'!N182</f>
        <v>2059.5855041666669</v>
      </c>
      <c r="T178" s="1">
        <f>($E178+('AUS Mortality Calculations'!$D178*'AUS Mortality Calculations'!T$1))*'AUS Population Projections'!O182</f>
        <v>2026.7195400000001</v>
      </c>
      <c r="U178" s="1">
        <f>($E178+('AUS Mortality Calculations'!$D178*'AUS Mortality Calculations'!U$1))*'AUS Population Projections'!P182</f>
        <v>1964.6345016666667</v>
      </c>
      <c r="V178" s="1">
        <f>($E178+('AUS Mortality Calculations'!$D178*'AUS Mortality Calculations'!V$1))*'AUS Population Projections'!Q182</f>
        <v>1931.0020266666668</v>
      </c>
      <c r="W178" s="1">
        <f>($E178+('AUS Mortality Calculations'!$D178*'AUS Mortality Calculations'!W$1))*'AUS Population Projections'!R182</f>
        <v>1924.5309824999999</v>
      </c>
      <c r="X178" s="1">
        <f>($E178+('AUS Mortality Calculations'!$D178*'AUS Mortality Calculations'!X$1))*'AUS Population Projections'!S182</f>
        <v>1945.8293333333334</v>
      </c>
      <c r="Y178" s="1">
        <f>($E178+('AUS Mortality Calculations'!$D178*'AUS Mortality Calculations'!Y$1))*'AUS Population Projections'!T182</f>
        <v>2002.5535308333333</v>
      </c>
      <c r="Z178" s="1">
        <f>($E178+('AUS Mortality Calculations'!$D178*'AUS Mortality Calculations'!Z$1))*'AUS Population Projections'!U182</f>
        <v>2018.21804</v>
      </c>
      <c r="AA178" s="1">
        <f>($E178+('AUS Mortality Calculations'!$D178*'AUS Mortality Calculations'!AA$1))*'AUS Population Projections'!V182</f>
        <v>2126.4232266666668</v>
      </c>
      <c r="AB178" s="6">
        <f>($E178+('AUS Mortality Calculations'!$D178*'AUS Mortality Calculations'!AB$1))*'AUS Population Projections'!W182</f>
        <v>2098.6194133333333</v>
      </c>
    </row>
    <row r="179" spans="1:28" x14ac:dyDescent="0.3">
      <c r="A179" s="13" t="s">
        <v>2</v>
      </c>
      <c r="B179" s="47" t="s">
        <v>167</v>
      </c>
      <c r="C179">
        <f>'AUS Population Projections'!D390-'AUS Population Projections'!C390</f>
        <v>-2.4799999999999996E-3</v>
      </c>
      <c r="D179">
        <f t="shared" si="4"/>
        <v>-1.0333333333333332E-4</v>
      </c>
      <c r="E179" s="4">
        <f>'AUS Population Projections'!$C390+('AUS Mortality Calculations'!$D179*'AUS Mortality Calculations'!E$1)</f>
        <v>1.575E-2</v>
      </c>
      <c r="F179" s="4"/>
      <c r="G179" s="4"/>
      <c r="H179" s="4"/>
      <c r="I179" s="1">
        <f>($E179+('AUS Mortality Calculations'!$D179*'AUS Mortality Calculations'!I$1))*'AUS Population Projections'!D183</f>
        <v>1788.6330533333332</v>
      </c>
      <c r="J179" s="1">
        <f>($E179+('AUS Mortality Calculations'!$D179*'AUS Mortality Calculations'!J$1))*'AUS Population Projections'!E183</f>
        <v>1824.7873333333332</v>
      </c>
      <c r="K179" s="1">
        <f>($E179+('AUS Mortality Calculations'!$D179*'AUS Mortality Calculations'!K$1))*'AUS Population Projections'!F183</f>
        <v>1824.11248</v>
      </c>
      <c r="L179" s="1">
        <f>($E179+('AUS Mortality Calculations'!$D179*'AUS Mortality Calculations'!L$1))*'AUS Population Projections'!G183</f>
        <v>1866.4569966666668</v>
      </c>
      <c r="M179" s="1">
        <f>($E179+('AUS Mortality Calculations'!$D179*'AUS Mortality Calculations'!M$1))*'AUS Population Projections'!H183</f>
        <v>1927.4279666666666</v>
      </c>
      <c r="N179" s="1">
        <f>($E179+('AUS Mortality Calculations'!$D179*'AUS Mortality Calculations'!N$1))*'AUS Population Projections'!I183</f>
        <v>1950.2418700000001</v>
      </c>
      <c r="O179" s="1">
        <f>($E179+('AUS Mortality Calculations'!$D179*'AUS Mortality Calculations'!O$1))*'AUS Population Projections'!J183</f>
        <v>1989.8011466666667</v>
      </c>
      <c r="P179" s="1">
        <f>($E179+('AUS Mortality Calculations'!$D179*'AUS Mortality Calculations'!P$1))*'AUS Population Projections'!K183</f>
        <v>2038.64672</v>
      </c>
      <c r="Q179" s="1">
        <f>($E179+('AUS Mortality Calculations'!$D179*'AUS Mortality Calculations'!Q$1))*'AUS Population Projections'!L183</f>
        <v>2067.5382</v>
      </c>
      <c r="R179" s="1">
        <f>($E179+('AUS Mortality Calculations'!$D179*'AUS Mortality Calculations'!R$1))*'AUS Population Projections'!M183</f>
        <v>2138.9644833333332</v>
      </c>
      <c r="S179" s="1">
        <f>($E179+('AUS Mortality Calculations'!$D179*'AUS Mortality Calculations'!S$1))*'AUS Population Projections'!N183</f>
        <v>2155.1597866666666</v>
      </c>
      <c r="T179" s="1">
        <f>($E179+('AUS Mortality Calculations'!$D179*'AUS Mortality Calculations'!T$1))*'AUS Population Projections'!O183</f>
        <v>2158.7977999999998</v>
      </c>
      <c r="U179" s="1">
        <f>($E179+('AUS Mortality Calculations'!$D179*'AUS Mortality Calculations'!U$1))*'AUS Population Projections'!P183</f>
        <v>2124.0468999999998</v>
      </c>
      <c r="V179" s="1">
        <f>($E179+('AUS Mortality Calculations'!$D179*'AUS Mortality Calculations'!V$1))*'AUS Population Projections'!Q183</f>
        <v>2058.7359800000004</v>
      </c>
      <c r="W179" s="1">
        <f>($E179+('AUS Mortality Calculations'!$D179*'AUS Mortality Calculations'!W$1))*'AUS Population Projections'!R183</f>
        <v>2023.1592000000001</v>
      </c>
      <c r="X179" s="1">
        <f>($E179+('AUS Mortality Calculations'!$D179*'AUS Mortality Calculations'!X$1))*'AUS Population Projections'!S183</f>
        <v>2015.92201</v>
      </c>
      <c r="Y179" s="1">
        <f>($E179+('AUS Mortality Calculations'!$D179*'AUS Mortality Calculations'!Y$1))*'AUS Population Projections'!T183</f>
        <v>2037.6392333333333</v>
      </c>
      <c r="Z179" s="1">
        <f>($E179+('AUS Mortality Calculations'!$D179*'AUS Mortality Calculations'!Z$1))*'AUS Population Projections'!U183</f>
        <v>2096.3621399999997</v>
      </c>
      <c r="AA179" s="1">
        <f>($E179+('AUS Mortality Calculations'!$D179*'AUS Mortality Calculations'!AA$1))*'AUS Population Projections'!V183</f>
        <v>2112.1862666666666</v>
      </c>
      <c r="AB179" s="6">
        <f>($E179+('AUS Mortality Calculations'!$D179*'AUS Mortality Calculations'!AB$1))*'AUS Population Projections'!W183</f>
        <v>2224.444766666667</v>
      </c>
    </row>
    <row r="180" spans="1:28" x14ac:dyDescent="0.3">
      <c r="A180" s="13" t="s">
        <v>2</v>
      </c>
      <c r="B180" s="47" t="s">
        <v>168</v>
      </c>
      <c r="C180">
        <f>'AUS Population Projections'!D391-'AUS Population Projections'!C391</f>
        <v>-2.7800000000000012E-3</v>
      </c>
      <c r="D180">
        <f t="shared" si="4"/>
        <v>-1.1583333333333339E-4</v>
      </c>
      <c r="E180" s="4">
        <f>'AUS Population Projections'!$C391+('AUS Mortality Calculations'!$D180*'AUS Mortality Calculations'!E$1)</f>
        <v>1.7330000000000002E-2</v>
      </c>
      <c r="F180" s="4"/>
      <c r="G180" s="4"/>
      <c r="H180" s="4"/>
      <c r="I180" s="1">
        <f>($E180+('AUS Mortality Calculations'!$D180*'AUS Mortality Calculations'!I$1))*'AUS Population Projections'!D184</f>
        <v>1931.3606433333337</v>
      </c>
      <c r="J180" s="1">
        <f>($E180+('AUS Mortality Calculations'!$D180*'AUS Mortality Calculations'!J$1))*'AUS Population Projections'!E184</f>
        <v>1933.92409</v>
      </c>
      <c r="K180" s="1">
        <f>($E180+('AUS Mortality Calculations'!$D180*'AUS Mortality Calculations'!K$1))*'AUS Population Projections'!F184</f>
        <v>1972.4664275000002</v>
      </c>
      <c r="L180" s="1">
        <f>($E180+('AUS Mortality Calculations'!$D180*'AUS Mortality Calculations'!L$1))*'AUS Population Projections'!G184</f>
        <v>1971.6290000000001</v>
      </c>
      <c r="M180" s="1">
        <f>($E180+('AUS Mortality Calculations'!$D180*'AUS Mortality Calculations'!M$1))*'AUS Population Projections'!H184</f>
        <v>2016.6830775000003</v>
      </c>
      <c r="N180" s="1">
        <f>($E180+('AUS Mortality Calculations'!$D180*'AUS Mortality Calculations'!N$1))*'AUS Population Projections'!I184</f>
        <v>2081.7704400000002</v>
      </c>
      <c r="O180" s="1">
        <f>($E180+('AUS Mortality Calculations'!$D180*'AUS Mortality Calculations'!O$1))*'AUS Population Projections'!J184</f>
        <v>2105.7807708333335</v>
      </c>
      <c r="P180" s="1">
        <f>($E180+('AUS Mortality Calculations'!$D180*'AUS Mortality Calculations'!P$1))*'AUS Population Projections'!K184</f>
        <v>2147.803256666667</v>
      </c>
      <c r="Q180" s="1">
        <f>($E180+('AUS Mortality Calculations'!$D180*'AUS Mortality Calculations'!Q$1))*'AUS Population Projections'!L184</f>
        <v>2199.8223250000001</v>
      </c>
      <c r="R180" s="1">
        <f>($E180+('AUS Mortality Calculations'!$D180*'AUS Mortality Calculations'!R$1))*'AUS Population Projections'!M184</f>
        <v>2230.2022066666668</v>
      </c>
      <c r="S180" s="1">
        <f>($E180+('AUS Mortality Calculations'!$D180*'AUS Mortality Calculations'!S$1))*'AUS Population Projections'!N184</f>
        <v>2306.6773516666667</v>
      </c>
      <c r="T180" s="1">
        <f>($E180+('AUS Mortality Calculations'!$D180*'AUS Mortality Calculations'!T$1))*'AUS Population Projections'!O184</f>
        <v>2323.7491400000004</v>
      </c>
      <c r="U180" s="1">
        <f>($E180+('AUS Mortality Calculations'!$D180*'AUS Mortality Calculations'!U$1))*'AUS Population Projections'!P184</f>
        <v>2327.3867850000001</v>
      </c>
      <c r="V180" s="1">
        <f>($E180+('AUS Mortality Calculations'!$D180*'AUS Mortality Calculations'!V$1))*'AUS Population Projections'!Q184</f>
        <v>2289.6780833333337</v>
      </c>
      <c r="W180" s="1">
        <f>($E180+('AUS Mortality Calculations'!$D180*'AUS Mortality Calculations'!W$1))*'AUS Population Projections'!R184</f>
        <v>2219.1557849999999</v>
      </c>
      <c r="X180" s="1">
        <f>($E180+('AUS Mortality Calculations'!$D180*'AUS Mortality Calculations'!X$1))*'AUS Population Projections'!S184</f>
        <v>2180.5385200000001</v>
      </c>
      <c r="Y180" s="1">
        <f>($E180+('AUS Mortality Calculations'!$D180*'AUS Mortality Calculations'!Y$1))*'AUS Population Projections'!T184</f>
        <v>2172.3597716666668</v>
      </c>
      <c r="Z180" s="1">
        <f>($E180+('AUS Mortality Calculations'!$D180*'AUS Mortality Calculations'!Z$1))*'AUS Population Projections'!U184</f>
        <v>2195.2952450000003</v>
      </c>
      <c r="AA180" s="1">
        <f>($E180+('AUS Mortality Calculations'!$D180*'AUS Mortality Calculations'!AA$1))*'AUS Population Projections'!V184</f>
        <v>2257.9676083333334</v>
      </c>
      <c r="AB180" s="6">
        <f>($E180+('AUS Mortality Calculations'!$D180*'AUS Mortality Calculations'!AB$1))*'AUS Population Projections'!W184</f>
        <v>2274.5500266666668</v>
      </c>
    </row>
    <row r="181" spans="1:28" x14ac:dyDescent="0.3">
      <c r="A181" s="13" t="s">
        <v>2</v>
      </c>
      <c r="B181" s="47" t="s">
        <v>169</v>
      </c>
      <c r="C181">
        <f>'AUS Population Projections'!D392-'AUS Population Projections'!C392</f>
        <v>-2.9499999999999995E-3</v>
      </c>
      <c r="D181">
        <f t="shared" si="4"/>
        <v>-1.2291666666666665E-4</v>
      </c>
      <c r="E181" s="4">
        <f>'AUS Population Projections'!$C392+('AUS Mortality Calculations'!$D181*'AUS Mortality Calculations'!E$1)</f>
        <v>1.822E-2</v>
      </c>
      <c r="F181" s="4"/>
      <c r="G181" s="4"/>
      <c r="H181" s="4"/>
      <c r="I181" s="1">
        <f>($E181+('AUS Mortality Calculations'!$D181*'AUS Mortality Calculations'!I$1))*'AUS Population Projections'!D185</f>
        <v>1972.2925299999999</v>
      </c>
      <c r="J181" s="1">
        <f>($E181+('AUS Mortality Calculations'!$D181*'AUS Mortality Calculations'!J$1))*'AUS Population Projections'!E185</f>
        <v>1990.1536558333332</v>
      </c>
      <c r="K181" s="1">
        <f>($E181+('AUS Mortality Calculations'!$D181*'AUS Mortality Calculations'!K$1))*'AUS Population Projections'!F185</f>
        <v>1992.7350374999999</v>
      </c>
      <c r="L181" s="1">
        <f>($E181+('AUS Mortality Calculations'!$D181*'AUS Mortality Calculations'!L$1))*'AUS Population Projections'!G185</f>
        <v>2032.4470466666664</v>
      </c>
      <c r="M181" s="1">
        <f>($E181+('AUS Mortality Calculations'!$D181*'AUS Mortality Calculations'!M$1))*'AUS Population Projections'!H185</f>
        <v>2031.2953695833332</v>
      </c>
      <c r="N181" s="1">
        <f>($E181+('AUS Mortality Calculations'!$D181*'AUS Mortality Calculations'!N$1))*'AUS Population Projections'!I185</f>
        <v>2077.2182025000002</v>
      </c>
      <c r="O181" s="1">
        <f>($E181+('AUS Mortality Calculations'!$D181*'AUS Mortality Calculations'!O$1))*'AUS Population Projections'!J185</f>
        <v>2143.7175862500003</v>
      </c>
      <c r="P181" s="1">
        <f>($E181+('AUS Mortality Calculations'!$D181*'AUS Mortality Calculations'!P$1))*'AUS Population Projections'!K185</f>
        <v>2168.0451700000003</v>
      </c>
      <c r="Q181" s="1">
        <f>($E181+('AUS Mortality Calculations'!$D181*'AUS Mortality Calculations'!Q$1))*'AUS Population Projections'!L185</f>
        <v>2210.8569075</v>
      </c>
      <c r="R181" s="1">
        <f>($E181+('AUS Mortality Calculations'!$D181*'AUS Mortality Calculations'!R$1))*'AUS Population Projections'!M185</f>
        <v>2263.7736791666666</v>
      </c>
      <c r="S181" s="1">
        <f>($E181+('AUS Mortality Calculations'!$D181*'AUS Mortality Calculations'!S$1))*'AUS Population Projections'!N185</f>
        <v>2294.82945875</v>
      </c>
      <c r="T181" s="1">
        <f>($E181+('AUS Mortality Calculations'!$D181*'AUS Mortality Calculations'!T$1))*'AUS Population Projections'!O185</f>
        <v>2373.185125</v>
      </c>
      <c r="U181" s="1">
        <f>($E181+('AUS Mortality Calculations'!$D181*'AUS Mortality Calculations'!U$1))*'AUS Population Projections'!P185</f>
        <v>2390.5215366666666</v>
      </c>
      <c r="V181" s="1">
        <f>($E181+('AUS Mortality Calculations'!$D181*'AUS Mortality Calculations'!V$1))*'AUS Population Projections'!Q185</f>
        <v>2394.1280783333332</v>
      </c>
      <c r="W181" s="1">
        <f>($E181+('AUS Mortality Calculations'!$D181*'AUS Mortality Calculations'!W$1))*'AUS Population Projections'!R185</f>
        <v>2355.2486512500004</v>
      </c>
      <c r="X181" s="1">
        <f>($E181+('AUS Mortality Calculations'!$D181*'AUS Mortality Calculations'!X$1))*'AUS Population Projections'!S185</f>
        <v>2282.6831466666667</v>
      </c>
      <c r="Y181" s="1">
        <f>($E181+('AUS Mortality Calculations'!$D181*'AUS Mortality Calculations'!Y$1))*'AUS Population Projections'!T185</f>
        <v>2242.9021766666669</v>
      </c>
      <c r="Z181" s="1">
        <f>($E181+('AUS Mortality Calculations'!$D181*'AUS Mortality Calculations'!Z$1))*'AUS Population Projections'!U185</f>
        <v>2234.2948350000001</v>
      </c>
      <c r="AA181" s="1">
        <f>($E181+('AUS Mortality Calculations'!$D181*'AUS Mortality Calculations'!AA$1))*'AUS Population Projections'!V185</f>
        <v>2257.5964062500002</v>
      </c>
      <c r="AB181" s="6">
        <f>($E181+('AUS Mortality Calculations'!$D181*'AUS Mortality Calculations'!AB$1))*'AUS Population Projections'!W185</f>
        <v>2321.6462150000002</v>
      </c>
    </row>
    <row r="182" spans="1:28" x14ac:dyDescent="0.3">
      <c r="A182" s="13" t="s">
        <v>2</v>
      </c>
      <c r="B182" s="47" t="s">
        <v>170</v>
      </c>
      <c r="C182">
        <f>'AUS Population Projections'!D393-'AUS Population Projections'!C393</f>
        <v>-3.3100000000000004E-3</v>
      </c>
      <c r="D182">
        <f t="shared" si="4"/>
        <v>-1.3791666666666669E-4</v>
      </c>
      <c r="E182" s="4">
        <f>'AUS Population Projections'!$C393+('AUS Mortality Calculations'!$D182*'AUS Mortality Calculations'!E$1)</f>
        <v>2.0330000000000001E-2</v>
      </c>
      <c r="F182" s="4"/>
      <c r="G182" s="4"/>
      <c r="H182" s="4"/>
      <c r="I182" s="1">
        <f>($E182+('AUS Mortality Calculations'!$D182*'AUS Mortality Calculations'!I$1))*'AUS Population Projections'!D186</f>
        <v>2113.3236337499998</v>
      </c>
      <c r="J182" s="1">
        <f>($E182+('AUS Mortality Calculations'!$D182*'AUS Mortality Calculations'!J$1))*'AUS Population Projections'!E186</f>
        <v>2149.9069375000004</v>
      </c>
      <c r="K182" s="1">
        <f>($E182+('AUS Mortality Calculations'!$D182*'AUS Mortality Calculations'!K$1))*'AUS Population Projections'!F186</f>
        <v>2169.3775312500002</v>
      </c>
      <c r="L182" s="1">
        <f>($E182+('AUS Mortality Calculations'!$D182*'AUS Mortality Calculations'!L$1))*'AUS Population Projections'!G186</f>
        <v>2172.6499166666667</v>
      </c>
      <c r="M182" s="1">
        <f>($E182+('AUS Mortality Calculations'!$D182*'AUS Mortality Calculations'!M$1))*'AUS Population Projections'!H186</f>
        <v>2215.6354041666668</v>
      </c>
      <c r="N182" s="1">
        <f>($E182+('AUS Mortality Calculations'!$D182*'AUS Mortality Calculations'!N$1))*'AUS Population Projections'!I186</f>
        <v>2214.2553425000001</v>
      </c>
      <c r="O182" s="1">
        <f>($E182+('AUS Mortality Calculations'!$D182*'AUS Mortality Calculations'!O$1))*'AUS Population Projections'!J186</f>
        <v>2264.0102604166668</v>
      </c>
      <c r="P182" s="1">
        <f>($E182+('AUS Mortality Calculations'!$D182*'AUS Mortality Calculations'!P$1))*'AUS Population Projections'!K186</f>
        <v>2336.1169066666666</v>
      </c>
      <c r="Q182" s="1">
        <f>($E182+('AUS Mortality Calculations'!$D182*'AUS Mortality Calculations'!Q$1))*'AUS Population Projections'!L186</f>
        <v>2362.4237000000003</v>
      </c>
      <c r="R182" s="1">
        <f>($E182+('AUS Mortality Calculations'!$D182*'AUS Mortality Calculations'!R$1))*'AUS Population Projections'!M186</f>
        <v>2408.5940641666666</v>
      </c>
      <c r="S182" s="1">
        <f>($E182+('AUS Mortality Calculations'!$D182*'AUS Mortality Calculations'!S$1))*'AUS Population Projections'!N186</f>
        <v>2466.0911812500003</v>
      </c>
      <c r="T182" s="1">
        <f>($E182+('AUS Mortality Calculations'!$D182*'AUS Mortality Calculations'!T$1))*'AUS Population Projections'!O186</f>
        <v>2499.8168249999999</v>
      </c>
      <c r="U182" s="1">
        <f>($E182+('AUS Mortality Calculations'!$D182*'AUS Mortality Calculations'!U$1))*'AUS Population Projections'!P186</f>
        <v>2584.9035854166664</v>
      </c>
      <c r="V182" s="1">
        <f>($E182+('AUS Mortality Calculations'!$D182*'AUS Mortality Calculations'!V$1))*'AUS Population Projections'!Q186</f>
        <v>2603.7212724999999</v>
      </c>
      <c r="W182" s="1">
        <f>($E182+('AUS Mortality Calculations'!$D182*'AUS Mortality Calculations'!W$1))*'AUS Population Projections'!R186</f>
        <v>2607.5421487499998</v>
      </c>
      <c r="X182" s="1">
        <f>($E182+('AUS Mortality Calculations'!$D182*'AUS Mortality Calculations'!X$1))*'AUS Population Projections'!S186</f>
        <v>2565.158476666667</v>
      </c>
      <c r="Y182" s="1">
        <f>($E182+('AUS Mortality Calculations'!$D182*'AUS Mortality Calculations'!Y$1))*'AUS Population Projections'!T186</f>
        <v>2486.1960875</v>
      </c>
      <c r="Z182" s="1">
        <f>($E182+('AUS Mortality Calculations'!$D182*'AUS Mortality Calculations'!Z$1))*'AUS Population Projections'!U186</f>
        <v>2442.8587150000003</v>
      </c>
      <c r="AA182" s="1">
        <f>($E182+('AUS Mortality Calculations'!$D182*'AUS Mortality Calculations'!AA$1))*'AUS Population Projections'!V186</f>
        <v>2433.3498787500002</v>
      </c>
      <c r="AB182" s="6">
        <f>($E182+('AUS Mortality Calculations'!$D182*'AUS Mortality Calculations'!AB$1))*'AUS Population Projections'!W186</f>
        <v>2458.5573133333332</v>
      </c>
    </row>
    <row r="183" spans="1:28" x14ac:dyDescent="0.3">
      <c r="A183" s="13" t="s">
        <v>2</v>
      </c>
      <c r="B183" s="47" t="s">
        <v>171</v>
      </c>
      <c r="C183">
        <f>'AUS Population Projections'!D394-'AUS Population Projections'!C394</f>
        <v>-3.8200000000000005E-3</v>
      </c>
      <c r="D183">
        <f t="shared" si="4"/>
        <v>-1.591666666666667E-4</v>
      </c>
      <c r="E183" s="4">
        <f>'AUS Population Projections'!$C394+('AUS Mortality Calculations'!$D183*'AUS Mortality Calculations'!E$1)</f>
        <v>2.3439999999999999E-2</v>
      </c>
      <c r="F183" s="4"/>
      <c r="G183" s="4"/>
      <c r="H183" s="4"/>
      <c r="I183" s="1">
        <f>($E183+('AUS Mortality Calculations'!$D183*'AUS Mortality Calculations'!I$1))*'AUS Population Projections'!D187</f>
        <v>2426.7707858333333</v>
      </c>
      <c r="J183" s="1">
        <f>($E183+('AUS Mortality Calculations'!$D183*'AUS Mortality Calculations'!J$1))*'AUS Population Projections'!E187</f>
        <v>2374.5489233333333</v>
      </c>
      <c r="K183" s="1">
        <f>($E183+('AUS Mortality Calculations'!$D183*'AUS Mortality Calculations'!K$1))*'AUS Population Projections'!F187</f>
        <v>2415.7927749999999</v>
      </c>
      <c r="L183" s="1">
        <f>($E183+('AUS Mortality Calculations'!$D183*'AUS Mortality Calculations'!L$1))*'AUS Population Projections'!G187</f>
        <v>2438.3832366666666</v>
      </c>
      <c r="M183" s="1">
        <f>($E183+('AUS Mortality Calculations'!$D183*'AUS Mortality Calculations'!M$1))*'AUS Population Projections'!H187</f>
        <v>2442.0827983333334</v>
      </c>
      <c r="N183" s="1">
        <f>($E183+('AUS Mortality Calculations'!$D183*'AUS Mortality Calculations'!N$1))*'AUS Population Projections'!I187</f>
        <v>2490.3036899999997</v>
      </c>
      <c r="O183" s="1">
        <f>($E183+('AUS Mortality Calculations'!$D183*'AUS Mortality Calculations'!O$1))*'AUS Population Projections'!J187</f>
        <v>2488.749945</v>
      </c>
      <c r="P183" s="1">
        <f>($E183+('AUS Mortality Calculations'!$D183*'AUS Mortality Calculations'!P$1))*'AUS Population Projections'!K187</f>
        <v>2544.5559999999996</v>
      </c>
      <c r="Q183" s="1">
        <f>($E183+('AUS Mortality Calculations'!$D183*'AUS Mortality Calculations'!Q$1))*'AUS Population Projections'!L187</f>
        <v>2625.4727425000001</v>
      </c>
      <c r="R183" s="1">
        <f>($E183+('AUS Mortality Calculations'!$D183*'AUS Mortality Calculations'!R$1))*'AUS Population Projections'!M187</f>
        <v>2654.7691349999996</v>
      </c>
      <c r="S183" s="1">
        <f>($E183+('AUS Mortality Calculations'!$D183*'AUS Mortality Calculations'!S$1))*'AUS Population Projections'!N187</f>
        <v>2706.6344866666664</v>
      </c>
      <c r="T183" s="1">
        <f>($E183+('AUS Mortality Calculations'!$D183*'AUS Mortality Calculations'!T$1))*'AUS Population Projections'!O187</f>
        <v>2771.1908899999999</v>
      </c>
      <c r="U183" s="1">
        <f>($E183+('AUS Mortality Calculations'!$D183*'AUS Mortality Calculations'!U$1))*'AUS Population Projections'!P187</f>
        <v>2809.1105583333333</v>
      </c>
      <c r="V183" s="1">
        <f>($E183+('AUS Mortality Calculations'!$D183*'AUS Mortality Calculations'!V$1))*'AUS Population Projections'!Q187</f>
        <v>2904.661998333333</v>
      </c>
      <c r="W183" s="1">
        <f>($E183+('AUS Mortality Calculations'!$D183*'AUS Mortality Calculations'!W$1))*'AUS Population Projections'!R187</f>
        <v>2925.7711874999995</v>
      </c>
      <c r="X183" s="1">
        <f>($E183+('AUS Mortality Calculations'!$D183*'AUS Mortality Calculations'!X$1))*'AUS Population Projections'!S187</f>
        <v>2930.0810666666666</v>
      </c>
      <c r="Y183" s="1">
        <f>($E183+('AUS Mortality Calculations'!$D183*'AUS Mortality Calculations'!Y$1))*'AUS Population Projections'!T187</f>
        <v>2882.5467866666663</v>
      </c>
      <c r="Z183" s="1">
        <f>($E183+('AUS Mortality Calculations'!$D183*'AUS Mortality Calculations'!Z$1))*'AUS Population Projections'!U187</f>
        <v>2793.982125</v>
      </c>
      <c r="AA183" s="1">
        <f>($E183+('AUS Mortality Calculations'!$D183*'AUS Mortality Calculations'!AA$1))*'AUS Population Projections'!V187</f>
        <v>2745.378355833333</v>
      </c>
      <c r="AB183" s="6">
        <f>($E183+('AUS Mortality Calculations'!$D183*'AUS Mortality Calculations'!AB$1))*'AUS Population Projections'!W187</f>
        <v>2734.65</v>
      </c>
    </row>
    <row r="184" spans="1:28" x14ac:dyDescent="0.3">
      <c r="A184" s="13" t="s">
        <v>2</v>
      </c>
      <c r="B184" s="47" t="s">
        <v>172</v>
      </c>
      <c r="C184">
        <f>'AUS Population Projections'!D395-'AUS Population Projections'!C395</f>
        <v>-4.2599999999999999E-3</v>
      </c>
      <c r="D184">
        <f t="shared" si="4"/>
        <v>-1.775E-4</v>
      </c>
      <c r="E184" s="4">
        <f>'AUS Population Projections'!$C395+('AUS Mortality Calculations'!$D184*'AUS Mortality Calculations'!E$1)</f>
        <v>2.6030000000000001E-2</v>
      </c>
      <c r="F184" s="4"/>
      <c r="G184" s="4"/>
      <c r="H184" s="4"/>
      <c r="I184" s="1">
        <f>($E184+('AUS Mortality Calculations'!$D184*'AUS Mortality Calculations'!I$1))*'AUS Population Projections'!D188</f>
        <v>2714.771025</v>
      </c>
      <c r="J184" s="1">
        <f>($E184+('AUS Mortality Calculations'!$D184*'AUS Mortality Calculations'!J$1))*'AUS Population Projections'!E188</f>
        <v>2619.877</v>
      </c>
      <c r="K184" s="1">
        <f>($E184+('AUS Mortality Calculations'!$D184*'AUS Mortality Calculations'!K$1))*'AUS Population Projections'!F188</f>
        <v>2564.0795950000002</v>
      </c>
      <c r="L184" s="1">
        <f>($E184+('AUS Mortality Calculations'!$D184*'AUS Mortality Calculations'!L$1))*'AUS Population Projections'!G188</f>
        <v>2609.3526000000002</v>
      </c>
      <c r="M184" s="1">
        <f>($E184+('AUS Mortality Calculations'!$D184*'AUS Mortality Calculations'!M$1))*'AUS Population Projections'!H188</f>
        <v>2633.7774450000002</v>
      </c>
      <c r="N184" s="1">
        <f>($E184+('AUS Mortality Calculations'!$D184*'AUS Mortality Calculations'!N$1))*'AUS Population Projections'!I188</f>
        <v>2637.8518300000001</v>
      </c>
      <c r="O184" s="1">
        <f>($E184+('AUS Mortality Calculations'!$D184*'AUS Mortality Calculations'!O$1))*'AUS Population Projections'!J188</f>
        <v>2689.8651374999999</v>
      </c>
      <c r="P184" s="1">
        <f>($E184+('AUS Mortality Calculations'!$D184*'AUS Mortality Calculations'!P$1))*'AUS Population Projections'!K188</f>
        <v>2688.24874</v>
      </c>
      <c r="Q184" s="1">
        <f>($E184+('AUS Mortality Calculations'!$D184*'AUS Mortality Calculations'!Q$1))*'AUS Population Projections'!L188</f>
        <v>2748.4607900000005</v>
      </c>
      <c r="R184" s="1">
        <f>($E184+('AUS Mortality Calculations'!$D184*'AUS Mortality Calculations'!R$1))*'AUS Population Projections'!M188</f>
        <v>2835.4822650000001</v>
      </c>
      <c r="S184" s="1">
        <f>($E184+('AUS Mortality Calculations'!$D184*'AUS Mortality Calculations'!S$1))*'AUS Population Projections'!N188</f>
        <v>2867.1005450000002</v>
      </c>
      <c r="T184" s="1">
        <f>($E184+('AUS Mortality Calculations'!$D184*'AUS Mortality Calculations'!T$1))*'AUS Population Projections'!O188</f>
        <v>2923.1134000000002</v>
      </c>
      <c r="U184" s="1">
        <f>($E184+('AUS Mortality Calculations'!$D184*'AUS Mortality Calculations'!U$1))*'AUS Population Projections'!P188</f>
        <v>2992.7831550000001</v>
      </c>
      <c r="V184" s="1">
        <f>($E184+('AUS Mortality Calculations'!$D184*'AUS Mortality Calculations'!V$1))*'AUS Population Projections'!Q188</f>
        <v>3033.7026150000002</v>
      </c>
      <c r="W184" s="1">
        <f>($E184+('AUS Mortality Calculations'!$D184*'AUS Mortality Calculations'!W$1))*'AUS Population Projections'!R188</f>
        <v>3136.6896274999999</v>
      </c>
      <c r="X184" s="1">
        <f>($E184+('AUS Mortality Calculations'!$D184*'AUS Mortality Calculations'!X$1))*'AUS Population Projections'!S188</f>
        <v>3159.4056000000005</v>
      </c>
      <c r="Y184" s="1">
        <f>($E184+('AUS Mortality Calculations'!$D184*'AUS Mortality Calculations'!Y$1))*'AUS Population Projections'!T188</f>
        <v>3164.0116375000002</v>
      </c>
      <c r="Z184" s="1">
        <f>($E184+('AUS Mortality Calculations'!$D184*'AUS Mortality Calculations'!Z$1))*'AUS Population Projections'!U188</f>
        <v>3112.6845200000002</v>
      </c>
      <c r="AA184" s="1">
        <f>($E184+('AUS Mortality Calculations'!$D184*'AUS Mortality Calculations'!AA$1))*'AUS Population Projections'!V188</f>
        <v>3017.1633299999999</v>
      </c>
      <c r="AB184" s="6">
        <f>($E184+('AUS Mortality Calculations'!$D184*'AUS Mortality Calculations'!AB$1))*'AUS Population Projections'!W188</f>
        <v>2964.6399200000001</v>
      </c>
    </row>
    <row r="185" spans="1:28" x14ac:dyDescent="0.3">
      <c r="A185" s="13" t="s">
        <v>2</v>
      </c>
      <c r="B185" s="47" t="s">
        <v>173</v>
      </c>
      <c r="C185">
        <f>'AUS Population Projections'!D396-'AUS Population Projections'!C396</f>
        <v>-4.9200000000000008E-3</v>
      </c>
      <c r="D185">
        <f t="shared" si="4"/>
        <v>-2.0500000000000002E-4</v>
      </c>
      <c r="E185" s="4">
        <f>'AUS Population Projections'!$C396+('AUS Mortality Calculations'!$D185*'AUS Mortality Calculations'!E$1)</f>
        <v>2.997E-2</v>
      </c>
      <c r="F185" s="4"/>
      <c r="G185" s="4"/>
      <c r="H185" s="4"/>
      <c r="I185" s="1">
        <f>($E185+('AUS Mortality Calculations'!$D185*'AUS Mortality Calculations'!I$1))*'AUS Population Projections'!D189</f>
        <v>2561.4270750000001</v>
      </c>
      <c r="J185" s="1">
        <f>($E185+('AUS Mortality Calculations'!$D185*'AUS Mortality Calculations'!J$1))*'AUS Population Projections'!E189</f>
        <v>3027.683</v>
      </c>
      <c r="K185" s="1">
        <f>($E185+('AUS Mortality Calculations'!$D185*'AUS Mortality Calculations'!K$1))*'AUS Population Projections'!F189</f>
        <v>2922.81864</v>
      </c>
      <c r="L185" s="1">
        <f>($E185+('AUS Mortality Calculations'!$D185*'AUS Mortality Calculations'!L$1))*'AUS Population Projections'!G189</f>
        <v>2861.97615</v>
      </c>
      <c r="M185" s="1">
        <f>($E185+('AUS Mortality Calculations'!$D185*'AUS Mortality Calculations'!M$1))*'AUS Population Projections'!H189</f>
        <v>2912.5906249999998</v>
      </c>
      <c r="N185" s="1">
        <f>($E185+('AUS Mortality Calculations'!$D185*'AUS Mortality Calculations'!N$1))*'AUS Population Projections'!I189</f>
        <v>2940.0445200000004</v>
      </c>
      <c r="O185" s="1">
        <f>($E185+('AUS Mortality Calculations'!$D185*'AUS Mortality Calculations'!O$1))*'AUS Population Projections'!J189</f>
        <v>2944.783465</v>
      </c>
      <c r="P185" s="1">
        <f>($E185+('AUS Mortality Calculations'!$D185*'AUS Mortality Calculations'!P$1))*'AUS Population Projections'!K189</f>
        <v>3002.8950100000002</v>
      </c>
      <c r="Q185" s="1">
        <f>($E185+('AUS Mortality Calculations'!$D185*'AUS Mortality Calculations'!Q$1))*'AUS Population Projections'!L189</f>
        <v>3001.3031249999999</v>
      </c>
      <c r="R185" s="1">
        <f>($E185+('AUS Mortality Calculations'!$D185*'AUS Mortality Calculations'!R$1))*'AUS Population Projections'!M189</f>
        <v>3068.2963199999999</v>
      </c>
      <c r="S185" s="1">
        <f>($E185+('AUS Mortality Calculations'!$D185*'AUS Mortality Calculations'!S$1))*'AUS Population Projections'!N189</f>
        <v>3165.44101</v>
      </c>
      <c r="T185" s="1">
        <f>($E185+('AUS Mortality Calculations'!$D185*'AUS Mortality Calculations'!T$1))*'AUS Population Projections'!O189</f>
        <v>3200.81601</v>
      </c>
      <c r="U185" s="1">
        <f>($E185+('AUS Mortality Calculations'!$D185*'AUS Mortality Calculations'!U$1))*'AUS Population Projections'!P189</f>
        <v>3263.4389900000001</v>
      </c>
      <c r="V185" s="1">
        <f>($E185+('AUS Mortality Calculations'!$D185*'AUS Mortality Calculations'!V$1))*'AUS Population Projections'!Q189</f>
        <v>3341.2402999999999</v>
      </c>
      <c r="W185" s="1">
        <f>($E185+('AUS Mortality Calculations'!$D185*'AUS Mortality Calculations'!W$1))*'AUS Population Projections'!R189</f>
        <v>3386.88735</v>
      </c>
      <c r="X185" s="1">
        <f>($E185+('AUS Mortality Calculations'!$D185*'AUS Mortality Calculations'!X$1))*'AUS Population Projections'!S189</f>
        <v>3501.7013099999999</v>
      </c>
      <c r="Y185" s="1">
        <f>($E185+('AUS Mortality Calculations'!$D185*'AUS Mortality Calculations'!Y$1))*'AUS Population Projections'!T189</f>
        <v>3527.0604200000002</v>
      </c>
      <c r="Z185" s="1">
        <f>($E185+('AUS Mortality Calculations'!$D185*'AUS Mortality Calculations'!Z$1))*'AUS Population Projections'!U189</f>
        <v>3532.2159599999995</v>
      </c>
      <c r="AA185" s="1">
        <f>($E185+('AUS Mortality Calculations'!$D185*'AUS Mortality Calculations'!AA$1))*'AUS Population Projections'!V189</f>
        <v>3474.9891750000002</v>
      </c>
      <c r="AB185" s="6">
        <f>($E185+('AUS Mortality Calculations'!$D185*'AUS Mortality Calculations'!AB$1))*'AUS Population Projections'!W189</f>
        <v>3368.40335</v>
      </c>
    </row>
    <row r="186" spans="1:28" x14ac:dyDescent="0.3">
      <c r="A186" s="13" t="s">
        <v>2</v>
      </c>
      <c r="B186" s="47" t="s">
        <v>174</v>
      </c>
      <c r="C186">
        <f>'AUS Population Projections'!D397-'AUS Population Projections'!C397</f>
        <v>-5.6099999999999969E-3</v>
      </c>
      <c r="D186">
        <f t="shared" si="4"/>
        <v>-2.3374999999999988E-4</v>
      </c>
      <c r="E186" s="4">
        <f>'AUS Population Projections'!$C397+('AUS Mortality Calculations'!$D186*'AUS Mortality Calculations'!E$1)</f>
        <v>3.3959999999999997E-2</v>
      </c>
      <c r="F186" s="4"/>
      <c r="G186" s="4"/>
      <c r="H186" s="4"/>
      <c r="I186" s="1">
        <f>($E186+('AUS Mortality Calculations'!$D186*'AUS Mortality Calculations'!I$1))*'AUS Population Projections'!D190</f>
        <v>2684.4745950000001</v>
      </c>
      <c r="J186" s="1">
        <f>($E186+('AUS Mortality Calculations'!$D186*'AUS Mortality Calculations'!J$1))*'AUS Population Projections'!E190</f>
        <v>2800.9107899999995</v>
      </c>
      <c r="K186" s="1">
        <f>($E186+('AUS Mortality Calculations'!$D186*'AUS Mortality Calculations'!K$1))*'AUS Population Projections'!F190</f>
        <v>3310.2433874999997</v>
      </c>
      <c r="L186" s="1">
        <f>($E186+('AUS Mortality Calculations'!$D186*'AUS Mortality Calculations'!L$1))*'AUS Population Projections'!G190</f>
        <v>3197.5135249999998</v>
      </c>
      <c r="M186" s="1">
        <f>($E186+('AUS Mortality Calculations'!$D186*'AUS Mortality Calculations'!M$1))*'AUS Population Projections'!H190</f>
        <v>3131.4660012500003</v>
      </c>
      <c r="N186" s="1">
        <f>($E186+('AUS Mortality Calculations'!$D186*'AUS Mortality Calculations'!N$1))*'AUS Population Projections'!I190</f>
        <v>3187.0211174999995</v>
      </c>
      <c r="O186" s="1">
        <f>($E186+('AUS Mortality Calculations'!$D186*'AUS Mortality Calculations'!O$1))*'AUS Population Projections'!J190</f>
        <v>3217.2474849999999</v>
      </c>
      <c r="P186" s="1">
        <f>($E186+('AUS Mortality Calculations'!$D186*'AUS Mortality Calculations'!P$1))*'AUS Population Projections'!K190</f>
        <v>3222.7024299999998</v>
      </c>
      <c r="Q186" s="1">
        <f>($E186+('AUS Mortality Calculations'!$D186*'AUS Mortality Calculations'!Q$1))*'AUS Population Projections'!L190</f>
        <v>3286.4500312499995</v>
      </c>
      <c r="R186" s="1">
        <f>($E186+('AUS Mortality Calculations'!$D186*'AUS Mortality Calculations'!R$1))*'AUS Population Projections'!M190</f>
        <v>3284.5974524999997</v>
      </c>
      <c r="S186" s="1">
        <f>($E186+('AUS Mortality Calculations'!$D186*'AUS Mortality Calculations'!S$1))*'AUS Population Projections'!N190</f>
        <v>3357.9998637499998</v>
      </c>
      <c r="T186" s="1">
        <f>($E186+('AUS Mortality Calculations'!$D186*'AUS Mortality Calculations'!T$1))*'AUS Population Projections'!O190</f>
        <v>3464.280225</v>
      </c>
      <c r="U186" s="1">
        <f>($E186+('AUS Mortality Calculations'!$D186*'AUS Mortality Calculations'!U$1))*'AUS Population Projections'!P190</f>
        <v>3503.0993337499999</v>
      </c>
      <c r="V186" s="1">
        <f>($E186+('AUS Mortality Calculations'!$D186*'AUS Mortality Calculations'!V$1))*'AUS Population Projections'!Q190</f>
        <v>3571.6874374999998</v>
      </c>
      <c r="W186" s="1">
        <f>($E186+('AUS Mortality Calculations'!$D186*'AUS Mortality Calculations'!W$1))*'AUS Population Projections'!R190</f>
        <v>3656.7340312499996</v>
      </c>
      <c r="X186" s="1">
        <f>($E186+('AUS Mortality Calculations'!$D186*'AUS Mortality Calculations'!X$1))*'AUS Population Projections'!S190</f>
        <v>3706.57366</v>
      </c>
      <c r="Y186" s="1">
        <f>($E186+('AUS Mortality Calculations'!$D186*'AUS Mortality Calculations'!Y$1))*'AUS Population Projections'!T190</f>
        <v>3832.0628324999998</v>
      </c>
      <c r="Z186" s="1">
        <f>($E186+('AUS Mortality Calculations'!$D186*'AUS Mortality Calculations'!Z$1))*'AUS Population Projections'!U190</f>
        <v>3859.7323200000001</v>
      </c>
      <c r="AA186" s="1">
        <f>($E186+('AUS Mortality Calculations'!$D186*'AUS Mortality Calculations'!AA$1))*'AUS Population Projections'!V190</f>
        <v>3865.3031999999998</v>
      </c>
      <c r="AB186" s="6">
        <f>($E186+('AUS Mortality Calculations'!$D186*'AUS Mortality Calculations'!AB$1))*'AUS Population Projections'!W190</f>
        <v>3802.6279649999997</v>
      </c>
    </row>
    <row r="187" spans="1:28" x14ac:dyDescent="0.3">
      <c r="A187" s="13" t="s">
        <v>2</v>
      </c>
      <c r="B187" s="47" t="s">
        <v>175</v>
      </c>
      <c r="C187">
        <f>'AUS Population Projections'!D398-'AUS Population Projections'!C398</f>
        <v>-6.3300000000000023E-3</v>
      </c>
      <c r="D187">
        <f t="shared" si="4"/>
        <v>-2.637500000000001E-4</v>
      </c>
      <c r="E187" s="4">
        <f>'AUS Population Projections'!$C398+('AUS Mortality Calculations'!$D187*'AUS Mortality Calculations'!E$1)</f>
        <v>3.7990000000000003E-2</v>
      </c>
      <c r="F187" s="4"/>
      <c r="G187" s="4"/>
      <c r="H187" s="4"/>
      <c r="I187" s="1">
        <f>($E187+('AUS Mortality Calculations'!$D187*'AUS Mortality Calculations'!I$1))*'AUS Population Projections'!D191</f>
        <v>2757.2229812500004</v>
      </c>
      <c r="J187" s="1">
        <f>($E187+('AUS Mortality Calculations'!$D187*'AUS Mortality Calculations'!J$1))*'AUS Population Projections'!E191</f>
        <v>2885.4741375000003</v>
      </c>
      <c r="K187" s="1">
        <f>($E187+('AUS Mortality Calculations'!$D187*'AUS Mortality Calculations'!K$1))*'AUS Population Projections'!F191</f>
        <v>3011.27601125</v>
      </c>
      <c r="L187" s="1">
        <f>($E187+('AUS Mortality Calculations'!$D187*'AUS Mortality Calculations'!L$1))*'AUS Population Projections'!G191</f>
        <v>3559.7953000000002</v>
      </c>
      <c r="M187" s="1">
        <f>($E187+('AUS Mortality Calculations'!$D187*'AUS Mortality Calculations'!M$1))*'AUS Population Projections'!H191</f>
        <v>3439.2498525000001</v>
      </c>
      <c r="N187" s="1">
        <f>($E187+('AUS Mortality Calculations'!$D187*'AUS Mortality Calculations'!N$1))*'AUS Population Projections'!I191</f>
        <v>3368.7859750000002</v>
      </c>
      <c r="O187" s="1">
        <f>($E187+('AUS Mortality Calculations'!$D187*'AUS Mortality Calculations'!O$1))*'AUS Population Projections'!J191</f>
        <v>3428.8852750000001</v>
      </c>
      <c r="P187" s="1">
        <f>($E187+('AUS Mortality Calculations'!$D187*'AUS Mortality Calculations'!P$1))*'AUS Population Projections'!K191</f>
        <v>3461.7024000000001</v>
      </c>
      <c r="Q187" s="1">
        <f>($E187+('AUS Mortality Calculations'!$D187*'AUS Mortality Calculations'!Q$1))*'AUS Population Projections'!L191</f>
        <v>3468.0611112500001</v>
      </c>
      <c r="R187" s="1">
        <f>($E187+('AUS Mortality Calculations'!$D187*'AUS Mortality Calculations'!R$1))*'AUS Population Projections'!M191</f>
        <v>3536.4166325000001</v>
      </c>
      <c r="S187" s="1">
        <f>($E187+('AUS Mortality Calculations'!$D187*'AUS Mortality Calculations'!S$1))*'AUS Population Projections'!N191</f>
        <v>3534.5950537500003</v>
      </c>
      <c r="T187" s="1">
        <f>($E187+('AUS Mortality Calculations'!$D187*'AUS Mortality Calculations'!T$1))*'AUS Population Projections'!O191</f>
        <v>3613.7206000000001</v>
      </c>
      <c r="U187" s="1">
        <f>($E187+('AUS Mortality Calculations'!$D187*'AUS Mortality Calculations'!U$1))*'AUS Population Projections'!P191</f>
        <v>3728.0529150000002</v>
      </c>
      <c r="V187" s="1">
        <f>($E187+('AUS Mortality Calculations'!$D187*'AUS Mortality Calculations'!V$1))*'AUS Population Projections'!Q191</f>
        <v>3769.912605</v>
      </c>
      <c r="W187" s="1">
        <f>($E187+('AUS Mortality Calculations'!$D187*'AUS Mortality Calculations'!W$1))*'AUS Population Projections'!R191</f>
        <v>3843.6355900000003</v>
      </c>
      <c r="X187" s="1">
        <f>($E187+('AUS Mortality Calculations'!$D187*'AUS Mortality Calculations'!X$1))*'AUS Population Projections'!S191</f>
        <v>3935.01548</v>
      </c>
      <c r="Y187" s="1">
        <f>($E187+('AUS Mortality Calculations'!$D187*'AUS Mortality Calculations'!Y$1))*'AUS Population Projections'!T191</f>
        <v>3988.55049375</v>
      </c>
      <c r="Z187" s="1">
        <f>($E187+('AUS Mortality Calculations'!$D187*'AUS Mortality Calculations'!Z$1))*'AUS Population Projections'!U191</f>
        <v>4123.3664575000003</v>
      </c>
      <c r="AA187" s="1">
        <f>($E187+('AUS Mortality Calculations'!$D187*'AUS Mortality Calculations'!AA$1))*'AUS Population Projections'!V191</f>
        <v>4153.04696625</v>
      </c>
      <c r="AB187" s="6">
        <f>($E187+('AUS Mortality Calculations'!$D187*'AUS Mortality Calculations'!AB$1))*'AUS Population Projections'!W191</f>
        <v>4158.8616600000005</v>
      </c>
    </row>
    <row r="188" spans="1:28" x14ac:dyDescent="0.3">
      <c r="A188" s="13" t="s">
        <v>2</v>
      </c>
      <c r="B188" s="47" t="s">
        <v>176</v>
      </c>
      <c r="C188">
        <f>'AUS Population Projections'!D399-'AUS Population Projections'!C399</f>
        <v>-7.3399999999999993E-3</v>
      </c>
      <c r="D188">
        <f t="shared" si="4"/>
        <v>-3.058333333333333E-4</v>
      </c>
      <c r="E188" s="4">
        <f>'AUS Population Projections'!$C399+('AUS Mortality Calculations'!$D188*'AUS Mortality Calculations'!E$1)</f>
        <v>4.3630000000000002E-2</v>
      </c>
      <c r="F188" s="4"/>
      <c r="G188" s="4"/>
      <c r="H188" s="4"/>
      <c r="I188" s="1">
        <f>($E188+('AUS Mortality Calculations'!$D188*'AUS Mortality Calculations'!I$1))*'AUS Population Projections'!D192</f>
        <v>2750.0448033333337</v>
      </c>
      <c r="J188" s="1">
        <f>($E188+('AUS Mortality Calculations'!$D188*'AUS Mortality Calculations'!J$1))*'AUS Population Projections'!E192</f>
        <v>3027.1570983333336</v>
      </c>
      <c r="K188" s="1">
        <f>($E188+('AUS Mortality Calculations'!$D188*'AUS Mortality Calculations'!K$1))*'AUS Population Projections'!F192</f>
        <v>3168.8830874999999</v>
      </c>
      <c r="L188" s="1">
        <f>($E188+('AUS Mortality Calculations'!$D188*'AUS Mortality Calculations'!L$1))*'AUS Population Projections'!G192</f>
        <v>3309.1618266666669</v>
      </c>
      <c r="M188" s="1">
        <f>($E188+('AUS Mortality Calculations'!$D188*'AUS Mortality Calculations'!M$1))*'AUS Population Projections'!H192</f>
        <v>3911.4621225000005</v>
      </c>
      <c r="N188" s="1">
        <f>($E188+('AUS Mortality Calculations'!$D188*'AUS Mortality Calculations'!N$1))*'AUS Population Projections'!I192</f>
        <v>3779.898005</v>
      </c>
      <c r="O188" s="1">
        <f>($E188+('AUS Mortality Calculations'!$D188*'AUS Mortality Calculations'!O$1))*'AUS Population Projections'!J192</f>
        <v>3703.2400383333334</v>
      </c>
      <c r="P188" s="1">
        <f>($E188+('AUS Mortality Calculations'!$D188*'AUS Mortality Calculations'!P$1))*'AUS Population Projections'!K192</f>
        <v>3769.8811500000002</v>
      </c>
      <c r="Q188" s="1">
        <f>($E188+('AUS Mortality Calculations'!$D188*'AUS Mortality Calculations'!Q$1))*'AUS Population Projections'!L192</f>
        <v>3806.5536775000005</v>
      </c>
      <c r="R188" s="1">
        <f>($E188+('AUS Mortality Calculations'!$D188*'AUS Mortality Calculations'!R$1))*'AUS Population Projections'!M192</f>
        <v>3813.533808333334</v>
      </c>
      <c r="S188" s="1">
        <f>($E188+('AUS Mortality Calculations'!$D188*'AUS Mortality Calculations'!S$1))*'AUS Population Projections'!N192</f>
        <v>3888.8741833333333</v>
      </c>
      <c r="T188" s="1">
        <f>($E188+('AUS Mortality Calculations'!$D188*'AUS Mortality Calculations'!T$1))*'AUS Population Projections'!O192</f>
        <v>3887.0690400000003</v>
      </c>
      <c r="U188" s="1">
        <f>($E188+('AUS Mortality Calculations'!$D188*'AUS Mortality Calculations'!U$1))*'AUS Population Projections'!P192</f>
        <v>3974.259545833334</v>
      </c>
      <c r="V188" s="1">
        <f>($E188+('AUS Mortality Calculations'!$D188*'AUS Mortality Calculations'!V$1))*'AUS Population Projections'!Q192</f>
        <v>4100.1750300000003</v>
      </c>
      <c r="W188" s="1">
        <f>($E188+('AUS Mortality Calculations'!$D188*'AUS Mortality Calculations'!W$1))*'AUS Population Projections'!R192</f>
        <v>4146.0792449999999</v>
      </c>
      <c r="X188" s="1">
        <f>($E188+('AUS Mortality Calculations'!$D188*'AUS Mortality Calculations'!X$1))*'AUS Population Projections'!S192</f>
        <v>4227.1000133333337</v>
      </c>
      <c r="Y188" s="1">
        <f>($E188+('AUS Mortality Calculations'!$D188*'AUS Mortality Calculations'!Y$1))*'AUS Population Projections'!T192</f>
        <v>4327.465556666667</v>
      </c>
      <c r="Z188" s="1">
        <f>($E188+('AUS Mortality Calculations'!$D188*'AUS Mortality Calculations'!Z$1))*'AUS Population Projections'!U192</f>
        <v>4386.2431250000009</v>
      </c>
      <c r="AA188" s="1">
        <f>($E188+('AUS Mortality Calculations'!$D188*'AUS Mortality Calculations'!AA$1))*'AUS Population Projections'!V192</f>
        <v>4534.3289875</v>
      </c>
      <c r="AB188" s="6">
        <f>($E188+('AUS Mortality Calculations'!$D188*'AUS Mortality Calculations'!AB$1))*'AUS Population Projections'!W192</f>
        <v>4566.7606599999999</v>
      </c>
    </row>
    <row r="189" spans="1:28" x14ac:dyDescent="0.3">
      <c r="A189" s="13" t="s">
        <v>2</v>
      </c>
      <c r="B189" s="47" t="s">
        <v>177</v>
      </c>
      <c r="C189">
        <f>'AUS Population Projections'!D400-'AUS Population Projections'!C400</f>
        <v>-8.3099999999999979E-3</v>
      </c>
      <c r="D189">
        <f t="shared" si="4"/>
        <v>-3.4624999999999993E-4</v>
      </c>
      <c r="E189" s="4">
        <f>'AUS Population Projections'!$C400+('AUS Mortality Calculations'!$D189*'AUS Mortality Calculations'!E$1)</f>
        <v>4.9509999999999998E-2</v>
      </c>
      <c r="F189" s="4"/>
      <c r="G189" s="4"/>
      <c r="H189" s="4"/>
      <c r="I189" s="1">
        <f>($E189+('AUS Mortality Calculations'!$D189*'AUS Mortality Calculations'!I$1))*'AUS Population Projections'!D193</f>
        <v>2974.8001850000001</v>
      </c>
      <c r="J189" s="1">
        <f>($E189+('AUS Mortality Calculations'!$D189*'AUS Mortality Calculations'!J$1))*'AUS Population Projections'!E193</f>
        <v>2966.2001175</v>
      </c>
      <c r="K189" s="1">
        <f>($E189+('AUS Mortality Calculations'!$D189*'AUS Mortality Calculations'!K$1))*'AUS Population Projections'!F193</f>
        <v>3266.3805950000001</v>
      </c>
      <c r="L189" s="1">
        <f>($E189+('AUS Mortality Calculations'!$D189*'AUS Mortality Calculations'!L$1))*'AUS Population Projections'!G193</f>
        <v>3422.2649999999999</v>
      </c>
      <c r="M189" s="1">
        <f>($E189+('AUS Mortality Calculations'!$D189*'AUS Mortality Calculations'!M$1))*'AUS Population Projections'!H193</f>
        <v>3574.7105175000002</v>
      </c>
      <c r="N189" s="1">
        <f>($E189+('AUS Mortality Calculations'!$D189*'AUS Mortality Calculations'!N$1))*'AUS Population Projections'!I193</f>
        <v>4225.5716950000005</v>
      </c>
      <c r="O189" s="1">
        <f>($E189+('AUS Mortality Calculations'!$D189*'AUS Mortality Calculations'!O$1))*'AUS Population Projections'!J193</f>
        <v>4085.0147049999996</v>
      </c>
      <c r="P189" s="1">
        <f>($E189+('AUS Mortality Calculations'!$D189*'AUS Mortality Calculations'!P$1))*'AUS Population Projections'!K193</f>
        <v>4003.5146999999997</v>
      </c>
      <c r="Q189" s="1">
        <f>($E189+('AUS Mortality Calculations'!$D189*'AUS Mortality Calculations'!Q$1))*'AUS Population Projections'!L193</f>
        <v>4076.8043874999998</v>
      </c>
      <c r="R189" s="1">
        <f>($E189+('AUS Mortality Calculations'!$D189*'AUS Mortality Calculations'!R$1))*'AUS Population Projections'!M193</f>
        <v>4116.9688324999997</v>
      </c>
      <c r="S189" s="1">
        <f>($E189+('AUS Mortality Calculations'!$D189*'AUS Mortality Calculations'!S$1))*'AUS Population Projections'!N193</f>
        <v>4125.3147337499995</v>
      </c>
      <c r="T189" s="1">
        <f>($E189+('AUS Mortality Calculations'!$D189*'AUS Mortality Calculations'!T$1))*'AUS Population Projections'!O193</f>
        <v>4207.6287050000001</v>
      </c>
      <c r="U189" s="1">
        <f>($E189+('AUS Mortality Calculations'!$D189*'AUS Mortality Calculations'!U$1))*'AUS Population Projections'!P193</f>
        <v>4206.5177750000003</v>
      </c>
      <c r="V189" s="1">
        <f>($E189+('AUS Mortality Calculations'!$D189*'AUS Mortality Calculations'!V$1))*'AUS Population Projections'!Q193</f>
        <v>4301.5347000000002</v>
      </c>
      <c r="W189" s="1">
        <f>($E189+('AUS Mortality Calculations'!$D189*'AUS Mortality Calculations'!W$1))*'AUS Population Projections'!R193</f>
        <v>4438.2724374999998</v>
      </c>
      <c r="X189" s="1">
        <f>($E189+('AUS Mortality Calculations'!$D189*'AUS Mortality Calculations'!X$1))*'AUS Population Projections'!S193</f>
        <v>4488.4576000000006</v>
      </c>
      <c r="Y189" s="1">
        <f>($E189+('AUS Mortality Calculations'!$D189*'AUS Mortality Calculations'!Y$1))*'AUS Population Projections'!T193</f>
        <v>4576.7421075000002</v>
      </c>
      <c r="Z189" s="1">
        <f>($E189+('AUS Mortality Calculations'!$D189*'AUS Mortality Calculations'!Z$1))*'AUS Population Projections'!U193</f>
        <v>4685.8713124999995</v>
      </c>
      <c r="AA189" s="1">
        <f>($E189+('AUS Mortality Calculations'!$D189*'AUS Mortality Calculations'!AA$1))*'AUS Population Projections'!V193</f>
        <v>4750.0422937499998</v>
      </c>
      <c r="AB189" s="6">
        <f>($E189+('AUS Mortality Calculations'!$D189*'AUS Mortality Calculations'!AB$1))*'AUS Population Projections'!W193</f>
        <v>4910.6892749999997</v>
      </c>
    </row>
    <row r="190" spans="1:28" x14ac:dyDescent="0.3">
      <c r="A190" s="13" t="s">
        <v>2</v>
      </c>
      <c r="B190" s="47" t="s">
        <v>178</v>
      </c>
      <c r="C190">
        <f>'AUS Population Projections'!D401-'AUS Population Projections'!C401</f>
        <v>-9.1800000000000007E-3</v>
      </c>
      <c r="D190">
        <f t="shared" si="4"/>
        <v>-3.8250000000000003E-4</v>
      </c>
      <c r="E190" s="4">
        <f>'AUS Population Projections'!$C401+('AUS Mortality Calculations'!$D190*'AUS Mortality Calculations'!E$1)</f>
        <v>5.5390000000000002E-2</v>
      </c>
      <c r="F190" s="4"/>
      <c r="G190" s="4"/>
      <c r="H190" s="4"/>
      <c r="I190" s="1">
        <f>($E190+('AUS Mortality Calculations'!$D190*'AUS Mortality Calculations'!I$1))*'AUS Population Projections'!D194</f>
        <v>2938.7206799999999</v>
      </c>
      <c r="J190" s="1">
        <f>($E190+('AUS Mortality Calculations'!$D190*'AUS Mortality Calculations'!J$1))*'AUS Population Projections'!E194</f>
        <v>3143.5594999999998</v>
      </c>
      <c r="K190" s="1">
        <f>($E190+('AUS Mortality Calculations'!$D190*'AUS Mortality Calculations'!K$1))*'AUS Population Projections'!F194</f>
        <v>3136.8980175000002</v>
      </c>
      <c r="L190" s="1">
        <f>($E190+('AUS Mortality Calculations'!$D190*'AUS Mortality Calculations'!L$1))*'AUS Population Projections'!G194</f>
        <v>3457.9197200000003</v>
      </c>
      <c r="M190" s="1">
        <f>($E190+('AUS Mortality Calculations'!$D190*'AUS Mortality Calculations'!M$1))*'AUS Population Projections'!H194</f>
        <v>3624.3840850000001</v>
      </c>
      <c r="N190" s="1">
        <f>($E190+('AUS Mortality Calculations'!$D190*'AUS Mortality Calculations'!N$1))*'AUS Population Projections'!I194</f>
        <v>3787.3725400000003</v>
      </c>
      <c r="O190" s="1">
        <f>($E190+('AUS Mortality Calculations'!$D190*'AUS Mortality Calculations'!O$1))*'AUS Population Projections'!J194</f>
        <v>4478.1904375000004</v>
      </c>
      <c r="P190" s="1">
        <f>($E190+('AUS Mortality Calculations'!$D190*'AUS Mortality Calculations'!P$1))*'AUS Population Projections'!K194</f>
        <v>4331.4587600000004</v>
      </c>
      <c r="Q190" s="1">
        <f>($E190+('AUS Mortality Calculations'!$D190*'AUS Mortality Calculations'!Q$1))*'AUS Population Projections'!L194</f>
        <v>4247.0717574999999</v>
      </c>
      <c r="R190" s="1">
        <f>($E190+('AUS Mortality Calculations'!$D190*'AUS Mortality Calculations'!R$1))*'AUS Population Projections'!M194</f>
        <v>4325.8909800000001</v>
      </c>
      <c r="S190" s="1">
        <f>($E190+('AUS Mortality Calculations'!$D190*'AUS Mortality Calculations'!S$1))*'AUS Population Projections'!N194</f>
        <v>4369.8594849999999</v>
      </c>
      <c r="T190" s="1">
        <f>($E190+('AUS Mortality Calculations'!$D190*'AUS Mortality Calculations'!T$1))*'AUS Population Projections'!O194</f>
        <v>4380.1283999999996</v>
      </c>
      <c r="U190" s="1">
        <f>($E190+('AUS Mortality Calculations'!$D190*'AUS Mortality Calculations'!U$1))*'AUS Population Projections'!P194</f>
        <v>4468.8055300000005</v>
      </c>
      <c r="V190" s="1">
        <f>($E190+('AUS Mortality Calculations'!$D190*'AUS Mortality Calculations'!V$1))*'AUS Population Projections'!Q194</f>
        <v>4469.0261300000002</v>
      </c>
      <c r="W190" s="1">
        <f>($E190+('AUS Mortality Calculations'!$D190*'AUS Mortality Calculations'!W$1))*'AUS Population Projections'!R194</f>
        <v>4571.0091499999999</v>
      </c>
      <c r="X190" s="1">
        <f>($E190+('AUS Mortality Calculations'!$D190*'AUS Mortality Calculations'!X$1))*'AUS Population Projections'!S194</f>
        <v>4717.3068800000001</v>
      </c>
      <c r="Y190" s="1">
        <f>($E190+('AUS Mortality Calculations'!$D190*'AUS Mortality Calculations'!Y$1))*'AUS Population Projections'!T194</f>
        <v>4771.7133249999997</v>
      </c>
      <c r="Z190" s="1">
        <f>($E190+('AUS Mortality Calculations'!$D190*'AUS Mortality Calculations'!Z$1))*'AUS Population Projections'!U194</f>
        <v>4866.7491749999999</v>
      </c>
      <c r="AA190" s="1">
        <f>($E190+('AUS Mortality Calculations'!$D190*'AUS Mortality Calculations'!AA$1))*'AUS Population Projections'!V194</f>
        <v>4983.9029574999995</v>
      </c>
      <c r="AB190" s="6">
        <f>($E190+('AUS Mortality Calculations'!$D190*'AUS Mortality Calculations'!AB$1))*'AUS Population Projections'!W194</f>
        <v>5053.1835200000005</v>
      </c>
    </row>
    <row r="191" spans="1:28" x14ac:dyDescent="0.3">
      <c r="A191" s="13" t="s">
        <v>2</v>
      </c>
      <c r="B191" s="47" t="s">
        <v>179</v>
      </c>
      <c r="C191">
        <f>'AUS Population Projections'!D402-'AUS Population Projections'!C402</f>
        <v>-1.0000000000000002E-2</v>
      </c>
      <c r="D191">
        <f t="shared" si="4"/>
        <v>-4.1666666666666675E-4</v>
      </c>
      <c r="E191" s="4">
        <f>'AUS Population Projections'!$C402+('AUS Mortality Calculations'!$D191*'AUS Mortality Calculations'!E$1)</f>
        <v>6.1839999999999999E-2</v>
      </c>
      <c r="F191" s="4"/>
      <c r="G191" s="4"/>
      <c r="H191" s="4"/>
      <c r="I191" s="1">
        <f>($E191+('AUS Mortality Calculations'!$D191*'AUS Mortality Calculations'!I$1))*'AUS Population Projections'!D195</f>
        <v>3019.2025266666665</v>
      </c>
      <c r="J191" s="1">
        <f>($E191+('AUS Mortality Calculations'!$D191*'AUS Mortality Calculations'!J$1))*'AUS Population Projections'!E195</f>
        <v>3079.1284799999999</v>
      </c>
      <c r="K191" s="1">
        <f>($E191+('AUS Mortality Calculations'!$D191*'AUS Mortality Calculations'!K$1))*'AUS Population Projections'!F195</f>
        <v>3296.5807199999999</v>
      </c>
      <c r="L191" s="1">
        <f>($E191+('AUS Mortality Calculations'!$D191*'AUS Mortality Calculations'!L$1))*'AUS Population Projections'!G195</f>
        <v>3294.2493066666666</v>
      </c>
      <c r="M191" s="1">
        <f>($E191+('AUS Mortality Calculations'!$D191*'AUS Mortality Calculations'!M$1))*'AUS Population Projections'!H195</f>
        <v>3633.1455766666668</v>
      </c>
      <c r="N191" s="1">
        <f>($E191+('AUS Mortality Calculations'!$D191*'AUS Mortality Calculations'!N$1))*'AUS Population Projections'!I195</f>
        <v>3810.2807399999997</v>
      </c>
      <c r="O191" s="1">
        <f>($E191+('AUS Mortality Calculations'!$D191*'AUS Mortality Calculations'!O$1))*'AUS Population Projections'!J195</f>
        <v>3983.8065666666666</v>
      </c>
      <c r="P191" s="1">
        <f>($E191+('AUS Mortality Calculations'!$D191*'AUS Mortality Calculations'!P$1))*'AUS Population Projections'!K195</f>
        <v>4712.7705066666667</v>
      </c>
      <c r="Q191" s="1">
        <f>($E191+('AUS Mortality Calculations'!$D191*'AUS Mortality Calculations'!Q$1))*'AUS Population Projections'!L195</f>
        <v>4561.3429799999994</v>
      </c>
      <c r="R191" s="1">
        <f>($E191+('AUS Mortality Calculations'!$D191*'AUS Mortality Calculations'!R$1))*'AUS Population Projections'!M195</f>
        <v>4474.3548733333337</v>
      </c>
      <c r="S191" s="1">
        <f>($E191+('AUS Mortality Calculations'!$D191*'AUS Mortality Calculations'!S$1))*'AUS Population Projections'!N195</f>
        <v>4559.2911100000001</v>
      </c>
      <c r="T191" s="1">
        <f>($E191+('AUS Mortality Calculations'!$D191*'AUS Mortality Calculations'!T$1))*'AUS Population Projections'!O195</f>
        <v>4607.6209200000003</v>
      </c>
      <c r="U191" s="1">
        <f>($E191+('AUS Mortality Calculations'!$D191*'AUS Mortality Calculations'!U$1))*'AUS Population Projections'!P195</f>
        <v>4620.5067666666664</v>
      </c>
      <c r="V191" s="1">
        <f>($E191+('AUS Mortality Calculations'!$D191*'AUS Mortality Calculations'!V$1))*'AUS Population Projections'!Q195</f>
        <v>4716.0413666666664</v>
      </c>
      <c r="W191" s="1">
        <f>($E191+('AUS Mortality Calculations'!$D191*'AUS Mortality Calculations'!W$1))*'AUS Population Projections'!R195</f>
        <v>4717.9788900000003</v>
      </c>
      <c r="X191" s="1">
        <f>($E191+('AUS Mortality Calculations'!$D191*'AUS Mortality Calculations'!X$1))*'AUS Population Projections'!S195</f>
        <v>4827.3908000000001</v>
      </c>
      <c r="Y191" s="1">
        <f>($E191+('AUS Mortality Calculations'!$D191*'AUS Mortality Calculations'!Y$1))*'AUS Population Projections'!T195</f>
        <v>4983.6232599999994</v>
      </c>
      <c r="Z191" s="1">
        <f>($E191+('AUS Mortality Calculations'!$D191*'AUS Mortality Calculations'!Z$1))*'AUS Population Projections'!U195</f>
        <v>5042.8606799999998</v>
      </c>
      <c r="AA191" s="1">
        <f>($E191+('AUS Mortality Calculations'!$D191*'AUS Mortality Calculations'!AA$1))*'AUS Population Projections'!V195</f>
        <v>5145.1487733333333</v>
      </c>
      <c r="AB191" s="6">
        <f>($E191+('AUS Mortality Calculations'!$D191*'AUS Mortality Calculations'!AB$1))*'AUS Population Projections'!W195</f>
        <v>5270.7277066666657</v>
      </c>
    </row>
    <row r="192" spans="1:28" x14ac:dyDescent="0.3">
      <c r="A192" s="13" t="s">
        <v>2</v>
      </c>
      <c r="B192" s="47" t="s">
        <v>180</v>
      </c>
      <c r="C192">
        <f>'AUS Population Projections'!D403-'AUS Population Projections'!C403</f>
        <v>-1.0950000000000008E-2</v>
      </c>
      <c r="D192">
        <f t="shared" si="4"/>
        <v>-4.5625000000000033E-4</v>
      </c>
      <c r="E192" s="4">
        <f>'AUS Population Projections'!$C403+('AUS Mortality Calculations'!$D192*'AUS Mortality Calculations'!E$1)</f>
        <v>7.0290000000000005E-2</v>
      </c>
      <c r="F192" s="4"/>
      <c r="G192" s="4"/>
      <c r="H192" s="4"/>
      <c r="I192" s="1">
        <f>($E192+('AUS Mortality Calculations'!$D192*'AUS Mortality Calculations'!I$1))*'AUS Population Projections'!D196</f>
        <v>3061.3020987499999</v>
      </c>
      <c r="J192" s="1">
        <f>($E192+('AUS Mortality Calculations'!$D192*'AUS Mortality Calculations'!J$1))*'AUS Population Projections'!E196</f>
        <v>3196.1520475000002</v>
      </c>
      <c r="K192" s="1">
        <f>($E192+('AUS Mortality Calculations'!$D192*'AUS Mortality Calculations'!K$1))*'AUS Population Projections'!F196</f>
        <v>3263.1455025</v>
      </c>
      <c r="L192" s="1">
        <f>($E192+('AUS Mortality Calculations'!$D192*'AUS Mortality Calculations'!L$1))*'AUS Population Projections'!G196</f>
        <v>3498.9722899999997</v>
      </c>
      <c r="M192" s="1">
        <f>($E192+('AUS Mortality Calculations'!$D192*'AUS Mortality Calculations'!M$1))*'AUS Population Projections'!H196</f>
        <v>3499.2542137500004</v>
      </c>
      <c r="N192" s="1">
        <f>($E192+('AUS Mortality Calculations'!$D192*'AUS Mortality Calculations'!N$1))*'AUS Population Projections'!I196</f>
        <v>3861.7737675000003</v>
      </c>
      <c r="O192" s="1">
        <f>($E192+('AUS Mortality Calculations'!$D192*'AUS Mortality Calculations'!O$1))*'AUS Population Projections'!J196</f>
        <v>4053.0831737499998</v>
      </c>
      <c r="P192" s="1">
        <f>($E192+('AUS Mortality Calculations'!$D192*'AUS Mortality Calculations'!P$1))*'AUS Population Projections'!K196</f>
        <v>4240.7030400000003</v>
      </c>
      <c r="Q192" s="1">
        <f>($E192+('AUS Mortality Calculations'!$D192*'AUS Mortality Calculations'!Q$1))*'AUS Population Projections'!L196</f>
        <v>5020.0374375000001</v>
      </c>
      <c r="R192" s="1">
        <f>($E192+('AUS Mortality Calculations'!$D192*'AUS Mortality Calculations'!R$1))*'AUS Population Projections'!M196</f>
        <v>4861.4030825000009</v>
      </c>
      <c r="S192" s="1">
        <f>($E192+('AUS Mortality Calculations'!$D192*'AUS Mortality Calculations'!S$1))*'AUS Population Projections'!N196</f>
        <v>4771.4589175000001</v>
      </c>
      <c r="T192" s="1">
        <f>($E192+('AUS Mortality Calculations'!$D192*'AUS Mortality Calculations'!T$1))*'AUS Population Projections'!O196</f>
        <v>4864.7546400000001</v>
      </c>
      <c r="U192" s="1">
        <f>($E192+('AUS Mortality Calculations'!$D192*'AUS Mortality Calculations'!U$1))*'AUS Population Projections'!P196</f>
        <v>4919.0036212500008</v>
      </c>
      <c r="V192" s="1">
        <f>($E192+('AUS Mortality Calculations'!$D192*'AUS Mortality Calculations'!V$1))*'AUS Population Projections'!Q196</f>
        <v>4935.5734899999998</v>
      </c>
      <c r="W192" s="1">
        <f>($E192+('AUS Mortality Calculations'!$D192*'AUS Mortality Calculations'!W$1))*'AUS Population Projections'!R196</f>
        <v>5040.1700999999994</v>
      </c>
      <c r="X192" s="1">
        <f>($E192+('AUS Mortality Calculations'!$D192*'AUS Mortality Calculations'!X$1))*'AUS Population Projections'!S196</f>
        <v>5044.5541499999999</v>
      </c>
      <c r="Y192" s="1">
        <f>($E192+('AUS Mortality Calculations'!$D192*'AUS Mortality Calculations'!Y$1))*'AUS Population Projections'!T196</f>
        <v>5164.0996087499998</v>
      </c>
      <c r="Z192" s="1">
        <f>($E192+('AUS Mortality Calculations'!$D192*'AUS Mortality Calculations'!Z$1))*'AUS Population Projections'!U196</f>
        <v>5333.7608774999999</v>
      </c>
      <c r="AA192" s="1">
        <f>($E192+('AUS Mortality Calculations'!$D192*'AUS Mortality Calculations'!AA$1))*'AUS Population Projections'!V196</f>
        <v>5399.8085162500001</v>
      </c>
      <c r="AB192" s="6">
        <f>($E192+('AUS Mortality Calculations'!$D192*'AUS Mortality Calculations'!AB$1))*'AUS Population Projections'!W196</f>
        <v>5511.8228099999997</v>
      </c>
    </row>
    <row r="193" spans="1:28" x14ac:dyDescent="0.3">
      <c r="A193" s="13" t="s">
        <v>2</v>
      </c>
      <c r="B193" s="47" t="s">
        <v>181</v>
      </c>
      <c r="C193">
        <f>'AUS Population Projections'!D404-'AUS Population Projections'!C404</f>
        <v>-1.1609999999999995E-2</v>
      </c>
      <c r="D193">
        <f t="shared" si="4"/>
        <v>-4.8374999999999981E-4</v>
      </c>
      <c r="E193" s="4">
        <f>'AUS Population Projections'!$C404+('AUS Mortality Calculations'!$D193*'AUS Mortality Calculations'!E$1)</f>
        <v>7.825E-2</v>
      </c>
      <c r="F193" s="4"/>
      <c r="G193" s="4"/>
      <c r="H193" s="4"/>
      <c r="I193" s="1">
        <f>($E193+('AUS Mortality Calculations'!$D193*'AUS Mortality Calculations'!I$1))*'AUS Population Projections'!D197</f>
        <v>3034.8279062499996</v>
      </c>
      <c r="J193" s="1">
        <f>($E193+('AUS Mortality Calculations'!$D193*'AUS Mortality Calculations'!J$1))*'AUS Population Projections'!E197</f>
        <v>3147.407095</v>
      </c>
      <c r="K193" s="1">
        <f>($E193+('AUS Mortality Calculations'!$D193*'AUS Mortality Calculations'!K$1))*'AUS Population Projections'!F197</f>
        <v>3290.05845</v>
      </c>
      <c r="L193" s="1">
        <f>($E193+('AUS Mortality Calculations'!$D193*'AUS Mortality Calculations'!L$1))*'AUS Population Projections'!G197</f>
        <v>3365.03361</v>
      </c>
      <c r="M193" s="1">
        <f>($E193+('AUS Mortality Calculations'!$D193*'AUS Mortality Calculations'!M$1))*'AUS Population Projections'!H197</f>
        <v>3611.31161875</v>
      </c>
      <c r="N193" s="1">
        <f>($E193+('AUS Mortality Calculations'!$D193*'AUS Mortality Calculations'!N$1))*'AUS Population Projections'!I197</f>
        <v>3614.7963125000001</v>
      </c>
      <c r="O193" s="1">
        <f>($E193+('AUS Mortality Calculations'!$D193*'AUS Mortality Calculations'!O$1))*'AUS Population Projections'!J197</f>
        <v>3992.5586512500004</v>
      </c>
      <c r="P193" s="1">
        <f>($E193+('AUS Mortality Calculations'!$D193*'AUS Mortality Calculations'!P$1))*'AUS Population Projections'!K197</f>
        <v>4193.9162999999999</v>
      </c>
      <c r="Q193" s="1">
        <f>($E193+('AUS Mortality Calculations'!$D193*'AUS Mortality Calculations'!Q$1))*'AUS Population Projections'!L197</f>
        <v>4391.8019299999996</v>
      </c>
      <c r="R193" s="1">
        <f>($E193+('AUS Mortality Calculations'!$D193*'AUS Mortality Calculations'!R$1))*'AUS Population Projections'!M197</f>
        <v>5201.6426875000006</v>
      </c>
      <c r="S193" s="1">
        <f>($E193+('AUS Mortality Calculations'!$D193*'AUS Mortality Calculations'!S$1))*'AUS Population Projections'!N197</f>
        <v>5040.8352000000004</v>
      </c>
      <c r="T193" s="1">
        <f>($E193+('AUS Mortality Calculations'!$D193*'AUS Mortality Calculations'!T$1))*'AUS Population Projections'!O197</f>
        <v>4950.8913000000002</v>
      </c>
      <c r="U193" s="1">
        <f>($E193+('AUS Mortality Calculations'!$D193*'AUS Mortality Calculations'!U$1))*'AUS Population Projections'!P197</f>
        <v>5051.0320987499999</v>
      </c>
      <c r="V193" s="1">
        <f>($E193+('AUS Mortality Calculations'!$D193*'AUS Mortality Calculations'!V$1))*'AUS Population Projections'!Q197</f>
        <v>5110.8556824999996</v>
      </c>
      <c r="W193" s="1">
        <f>($E193+('AUS Mortality Calculations'!$D193*'AUS Mortality Calculations'!W$1))*'AUS Population Projections'!R197</f>
        <v>5131.0022875000004</v>
      </c>
      <c r="X193" s="1">
        <f>($E193+('AUS Mortality Calculations'!$D193*'AUS Mortality Calculations'!X$1))*'AUS Population Projections'!S197</f>
        <v>5242.7710500000003</v>
      </c>
      <c r="Y193" s="1">
        <f>($E193+('AUS Mortality Calculations'!$D193*'AUS Mortality Calculations'!Y$1))*'AUS Population Projections'!T197</f>
        <v>5250.4281725000001</v>
      </c>
      <c r="Z193" s="1">
        <f>($E193+('AUS Mortality Calculations'!$D193*'AUS Mortality Calculations'!Z$1))*'AUS Population Projections'!U197</f>
        <v>5377.930152500001</v>
      </c>
      <c r="AA193" s="1">
        <f>($E193+('AUS Mortality Calculations'!$D193*'AUS Mortality Calculations'!AA$1))*'AUS Population Projections'!V197</f>
        <v>5557.9172587499997</v>
      </c>
      <c r="AB193" s="6">
        <f>($E193+('AUS Mortality Calculations'!$D193*'AUS Mortality Calculations'!AB$1))*'AUS Population Projections'!W197</f>
        <v>5630.0074999999997</v>
      </c>
    </row>
    <row r="194" spans="1:28" x14ac:dyDescent="0.3">
      <c r="A194" s="13" t="s">
        <v>2</v>
      </c>
      <c r="B194" s="47" t="s">
        <v>182</v>
      </c>
      <c r="C194">
        <f>'AUS Population Projections'!D405-'AUS Population Projections'!C405</f>
        <v>-1.2709999999999999E-2</v>
      </c>
      <c r="D194">
        <f t="shared" si="4"/>
        <v>-5.2958333333333329E-4</v>
      </c>
      <c r="E194" s="4">
        <f>'AUS Population Projections'!$C405+('AUS Mortality Calculations'!$D194*'AUS Mortality Calculations'!E$1)</f>
        <v>8.9099999999999999E-2</v>
      </c>
      <c r="F194" s="4"/>
      <c r="G194" s="4"/>
      <c r="H194" s="4"/>
      <c r="I194" s="1">
        <f>($E194+('AUS Mortality Calculations'!$D194*'AUS Mortality Calculations'!I$1))*'AUS Population Projections'!D198</f>
        <v>3063.2964308333335</v>
      </c>
      <c r="J194" s="1">
        <f>($E194+('AUS Mortality Calculations'!$D194*'AUS Mortality Calculations'!J$1))*'AUS Population Projections'!E198</f>
        <v>3159.1692225000002</v>
      </c>
      <c r="K194" s="1">
        <f>($E194+('AUS Mortality Calculations'!$D194*'AUS Mortality Calculations'!K$1))*'AUS Population Projections'!F198</f>
        <v>3280.5342287499998</v>
      </c>
      <c r="L194" s="1">
        <f>($E194+('AUS Mortality Calculations'!$D194*'AUS Mortality Calculations'!L$1))*'AUS Population Projections'!G198</f>
        <v>3435.60187</v>
      </c>
      <c r="M194" s="1">
        <f>($E194+('AUS Mortality Calculations'!$D194*'AUS Mortality Calculations'!M$1))*'AUS Population Projections'!H198</f>
        <v>3517.0436541666668</v>
      </c>
      <c r="N194" s="1">
        <f>($E194+('AUS Mortality Calculations'!$D194*'AUS Mortality Calculations'!N$1))*'AUS Population Projections'!I198</f>
        <v>3777.668635</v>
      </c>
      <c r="O194" s="1">
        <f>($E194+('AUS Mortality Calculations'!$D194*'AUS Mortality Calculations'!O$1))*'AUS Population Projections'!J198</f>
        <v>3784.6994595833335</v>
      </c>
      <c r="P194" s="1">
        <f>($E194+('AUS Mortality Calculations'!$D194*'AUS Mortality Calculations'!P$1))*'AUS Population Projections'!K198</f>
        <v>4183.5926066666671</v>
      </c>
      <c r="Q194" s="1">
        <f>($E194+('AUS Mortality Calculations'!$D194*'AUS Mortality Calculations'!Q$1))*'AUS Population Projections'!L198</f>
        <v>4398.4267312499996</v>
      </c>
      <c r="R194" s="1">
        <f>($E194+('AUS Mortality Calculations'!$D194*'AUS Mortality Calculations'!R$1))*'AUS Population Projections'!M198</f>
        <v>4608.6425374999999</v>
      </c>
      <c r="S194" s="1">
        <f>($E194+('AUS Mortality Calculations'!$D194*'AUS Mortality Calculations'!S$1))*'AUS Population Projections'!N198</f>
        <v>5461.4802733333336</v>
      </c>
      <c r="T194" s="1">
        <f>($E194+('AUS Mortality Calculations'!$D194*'AUS Mortality Calculations'!T$1))*'AUS Population Projections'!O198</f>
        <v>5295.9282350000003</v>
      </c>
      <c r="U194" s="1">
        <f>($E194+('AUS Mortality Calculations'!$D194*'AUS Mortality Calculations'!U$1))*'AUS Population Projections'!P198</f>
        <v>5204.7291674999997</v>
      </c>
      <c r="V194" s="1">
        <f>($E194+('AUS Mortality Calculations'!$D194*'AUS Mortality Calculations'!V$1))*'AUS Population Projections'!Q198</f>
        <v>5313.2550291666666</v>
      </c>
      <c r="W194" s="1">
        <f>($E194+('AUS Mortality Calculations'!$D194*'AUS Mortality Calculations'!W$1))*'AUS Population Projections'!R198</f>
        <v>5378.9550937499998</v>
      </c>
      <c r="X194" s="1">
        <f>($E194+('AUS Mortality Calculations'!$D194*'AUS Mortality Calculations'!X$1))*'AUS Population Projections'!S198</f>
        <v>5403.0348133333337</v>
      </c>
      <c r="Y194" s="1">
        <f>($E194+('AUS Mortality Calculations'!$D194*'AUS Mortality Calculations'!Y$1))*'AUS Population Projections'!T198</f>
        <v>5523.5749637500003</v>
      </c>
      <c r="Z194" s="1">
        <f>($E194+('AUS Mortality Calculations'!$D194*'AUS Mortality Calculations'!Z$1))*'AUS Population Projections'!U198</f>
        <v>5534.7152999999998</v>
      </c>
      <c r="AA194" s="1">
        <f>($E194+('AUS Mortality Calculations'!$D194*'AUS Mortality Calculations'!AA$1))*'AUS Population Projections'!V198</f>
        <v>5671.9189758333332</v>
      </c>
      <c r="AB194" s="6">
        <f>($E194+('AUS Mortality Calculations'!$D194*'AUS Mortality Calculations'!AB$1))*'AUS Population Projections'!W198</f>
        <v>5864.8080250000003</v>
      </c>
    </row>
    <row r="195" spans="1:28" x14ac:dyDescent="0.3">
      <c r="A195" s="13" t="s">
        <v>2</v>
      </c>
      <c r="B195" s="47" t="s">
        <v>183</v>
      </c>
      <c r="C195">
        <f>'AUS Population Projections'!D406-'AUS Population Projections'!C406</f>
        <v>-1.4520000000000005E-2</v>
      </c>
      <c r="D195">
        <f t="shared" si="4"/>
        <v>-6.0500000000000018E-4</v>
      </c>
      <c r="E195" s="4">
        <f>'AUS Population Projections'!$C406+('AUS Mortality Calculations'!$D195*'AUS Mortality Calculations'!E$1)</f>
        <v>0.10499</v>
      </c>
      <c r="F195" s="4"/>
      <c r="G195" s="4"/>
      <c r="H195" s="4"/>
      <c r="I195" s="1">
        <f>($E195+('AUS Mortality Calculations'!$D195*'AUS Mortality Calculations'!I$1))*'AUS Population Projections'!D199</f>
        <v>3070.4847750000004</v>
      </c>
      <c r="J195" s="1">
        <f>($E195+('AUS Mortality Calculations'!$D195*'AUS Mortality Calculations'!J$1))*'AUS Population Projections'!E199</f>
        <v>3252.56898</v>
      </c>
      <c r="K195" s="1">
        <f>($E195+('AUS Mortality Calculations'!$D195*'AUS Mortality Calculations'!K$1))*'AUS Population Projections'!F199</f>
        <v>3359.068475</v>
      </c>
      <c r="L195" s="1">
        <f>($E195+('AUS Mortality Calculations'!$D195*'AUS Mortality Calculations'!L$1))*'AUS Population Projections'!G199</f>
        <v>3495.2778899999998</v>
      </c>
      <c r="M195" s="1">
        <f>($E195+('AUS Mortality Calculations'!$D195*'AUS Mortality Calculations'!M$1))*'AUS Population Projections'!H199</f>
        <v>3663.80638</v>
      </c>
      <c r="N195" s="1">
        <f>($E195+('AUS Mortality Calculations'!$D195*'AUS Mortality Calculations'!N$1))*'AUS Population Projections'!I199</f>
        <v>3754.1716800000004</v>
      </c>
      <c r="O195" s="1">
        <f>($E195+('AUS Mortality Calculations'!$D195*'AUS Mortality Calculations'!O$1))*'AUS Population Projections'!J199</f>
        <v>4036.0437899999997</v>
      </c>
      <c r="P195" s="1">
        <f>($E195+('AUS Mortality Calculations'!$D195*'AUS Mortality Calculations'!P$1))*'AUS Population Projections'!K199</f>
        <v>4047.36195</v>
      </c>
      <c r="Q195" s="1">
        <f>($E195+('AUS Mortality Calculations'!$D195*'AUS Mortality Calculations'!Q$1))*'AUS Population Projections'!L199</f>
        <v>4477.832735</v>
      </c>
      <c r="R195" s="1">
        <f>($E195+('AUS Mortality Calculations'!$D195*'AUS Mortality Calculations'!R$1))*'AUS Population Projections'!M199</f>
        <v>4710.5334000000003</v>
      </c>
      <c r="S195" s="1">
        <f>($E195+('AUS Mortality Calculations'!$D195*'AUS Mortality Calculations'!S$1))*'AUS Population Projections'!N199</f>
        <v>4938.6787049999994</v>
      </c>
      <c r="T195" s="1">
        <f>($E195+('AUS Mortality Calculations'!$D195*'AUS Mortality Calculations'!T$1))*'AUS Population Projections'!O199</f>
        <v>5855.8838699999997</v>
      </c>
      <c r="U195" s="1">
        <f>($E195+('AUS Mortality Calculations'!$D195*'AUS Mortality Calculations'!U$1))*'AUS Population Projections'!P199</f>
        <v>5681.9096250000002</v>
      </c>
      <c r="V195" s="1">
        <f>($E195+('AUS Mortality Calculations'!$D195*'AUS Mortality Calculations'!V$1))*'AUS Population Projections'!Q199</f>
        <v>5587.4462800000001</v>
      </c>
      <c r="W195" s="1">
        <f>($E195+('AUS Mortality Calculations'!$D195*'AUS Mortality Calculations'!W$1))*'AUS Population Projections'!R199</f>
        <v>5706.8465850000002</v>
      </c>
      <c r="X195" s="1">
        <f>($E195+('AUS Mortality Calculations'!$D195*'AUS Mortality Calculations'!X$1))*'AUS Population Projections'!S199</f>
        <v>5780.1702599999999</v>
      </c>
      <c r="Y195" s="1">
        <f>($E195+('AUS Mortality Calculations'!$D195*'AUS Mortality Calculations'!Y$1))*'AUS Population Projections'!T199</f>
        <v>5809.1099949999998</v>
      </c>
      <c r="Z195" s="1">
        <f>($E195+('AUS Mortality Calculations'!$D195*'AUS Mortality Calculations'!Z$1))*'AUS Population Projections'!U199</f>
        <v>5941.5680999999995</v>
      </c>
      <c r="AA195" s="1">
        <f>($E195+('AUS Mortality Calculations'!$D195*'AUS Mortality Calculations'!AA$1))*'AUS Population Projections'!V199</f>
        <v>5956.6599449999994</v>
      </c>
      <c r="AB195" s="6">
        <f>($E195+('AUS Mortality Calculations'!$D195*'AUS Mortality Calculations'!AB$1))*'AUS Population Projections'!W199</f>
        <v>6107.0530500000004</v>
      </c>
    </row>
    <row r="196" spans="1:28" x14ac:dyDescent="0.3">
      <c r="A196" s="13" t="s">
        <v>2</v>
      </c>
      <c r="B196" s="47" t="s">
        <v>184</v>
      </c>
      <c r="C196">
        <f>'AUS Population Projections'!D407-'AUS Population Projections'!C407</f>
        <v>-1.5719999999999998E-2</v>
      </c>
      <c r="D196">
        <f t="shared" si="4"/>
        <v>-6.5499999999999987E-4</v>
      </c>
      <c r="E196" s="4">
        <f>'AUS Population Projections'!$C407+('AUS Mortality Calculations'!$D196*'AUS Mortality Calculations'!E$1)</f>
        <v>0.11552999999999999</v>
      </c>
      <c r="F196" s="4"/>
      <c r="G196" s="4"/>
      <c r="H196" s="4"/>
      <c r="I196" s="1">
        <f>($E196+('AUS Mortality Calculations'!$D196*'AUS Mortality Calculations'!I$1))*'AUS Population Projections'!D200</f>
        <v>2810.8763749999998</v>
      </c>
      <c r="J196" s="1">
        <f>($E196+('AUS Mortality Calculations'!$D196*'AUS Mortality Calculations'!J$1))*'AUS Population Projections'!E200</f>
        <v>3000.6736199999996</v>
      </c>
      <c r="K196" s="1">
        <f>($E196+('AUS Mortality Calculations'!$D196*'AUS Mortality Calculations'!K$1))*'AUS Population Projections'!F200</f>
        <v>3183.3405149999999</v>
      </c>
      <c r="L196" s="1">
        <f>($E196+('AUS Mortality Calculations'!$D196*'AUS Mortality Calculations'!L$1))*'AUS Population Projections'!G200</f>
        <v>3294.8267099999998</v>
      </c>
      <c r="M196" s="1">
        <f>($E196+('AUS Mortality Calculations'!$D196*'AUS Mortality Calculations'!M$1))*'AUS Population Projections'!H200</f>
        <v>3431.63535</v>
      </c>
      <c r="N196" s="1">
        <f>($E196+('AUS Mortality Calculations'!$D196*'AUS Mortality Calculations'!N$1))*'AUS Population Projections'!I200</f>
        <v>3600.3275999999996</v>
      </c>
      <c r="O196" s="1">
        <f>($E196+('AUS Mortality Calculations'!$D196*'AUS Mortality Calculations'!O$1))*'AUS Population Projections'!J200</f>
        <v>3692.6933799999997</v>
      </c>
      <c r="P196" s="1">
        <f>($E196+('AUS Mortality Calculations'!$D196*'AUS Mortality Calculations'!P$1))*'AUS Population Projections'!K200</f>
        <v>3973.5281199999999</v>
      </c>
      <c r="Q196" s="1">
        <f>($E196+('AUS Mortality Calculations'!$D196*'AUS Mortality Calculations'!Q$1))*'AUS Population Projections'!L200</f>
        <v>3988.192395</v>
      </c>
      <c r="R196" s="1">
        <f>($E196+('AUS Mortality Calculations'!$D196*'AUS Mortality Calculations'!R$1))*'AUS Population Projections'!M200</f>
        <v>4414.8887799999993</v>
      </c>
      <c r="S196" s="1">
        <f>($E196+('AUS Mortality Calculations'!$D196*'AUS Mortality Calculations'!S$1))*'AUS Population Projections'!N200</f>
        <v>4646.8175249999995</v>
      </c>
      <c r="T196" s="1">
        <f>($E196+('AUS Mortality Calculations'!$D196*'AUS Mortality Calculations'!T$1))*'AUS Population Projections'!O200</f>
        <v>4874.4362399999991</v>
      </c>
      <c r="U196" s="1">
        <f>($E196+('AUS Mortality Calculations'!$D196*'AUS Mortality Calculations'!U$1))*'AUS Population Projections'!P200</f>
        <v>5782.9835849999999</v>
      </c>
      <c r="V196" s="1">
        <f>($E196+('AUS Mortality Calculations'!$D196*'AUS Mortality Calculations'!V$1))*'AUS Population Projections'!Q200</f>
        <v>5614.4253199999994</v>
      </c>
      <c r="W196" s="1">
        <f>($E196+('AUS Mortality Calculations'!$D196*'AUS Mortality Calculations'!W$1))*'AUS Population Projections'!R200</f>
        <v>5523.5090700000001</v>
      </c>
      <c r="X196" s="1">
        <f>($E196+('AUS Mortality Calculations'!$D196*'AUS Mortality Calculations'!X$1))*'AUS Population Projections'!S200</f>
        <v>5644.0213499999991</v>
      </c>
      <c r="Y196" s="1">
        <f>($E196+('AUS Mortality Calculations'!$D196*'AUS Mortality Calculations'!Y$1))*'AUS Population Projections'!T200</f>
        <v>5718.8624950000003</v>
      </c>
      <c r="Z196" s="1">
        <f>($E196+('AUS Mortality Calculations'!$D196*'AUS Mortality Calculations'!Z$1))*'AUS Population Projections'!U200</f>
        <v>5749.9969799999999</v>
      </c>
      <c r="AA196" s="1">
        <f>($E196+('AUS Mortality Calculations'!$D196*'AUS Mortality Calculations'!AA$1))*'AUS Population Projections'!V200</f>
        <v>5883.6794599999994</v>
      </c>
      <c r="AB196" s="6">
        <f>($E196+('AUS Mortality Calculations'!$D196*'AUS Mortality Calculations'!AB$1))*'AUS Population Projections'!W200</f>
        <v>5901.1971599999997</v>
      </c>
    </row>
    <row r="197" spans="1:28" x14ac:dyDescent="0.3">
      <c r="A197" s="13" t="s">
        <v>2</v>
      </c>
      <c r="B197" s="47" t="s">
        <v>185</v>
      </c>
      <c r="C197">
        <f>'AUS Population Projections'!D408-'AUS Population Projections'!C408</f>
        <v>-1.6630000000000006E-2</v>
      </c>
      <c r="D197">
        <f t="shared" si="4"/>
        <v>-6.9291666666666688E-4</v>
      </c>
      <c r="E197" s="4">
        <f>'AUS Population Projections'!$C408+('AUS Mortality Calculations'!$D197*'AUS Mortality Calculations'!E$1)</f>
        <v>0.12253</v>
      </c>
      <c r="F197" s="4"/>
      <c r="G197" s="4"/>
      <c r="H197" s="4"/>
      <c r="I197" s="1">
        <f>($E197+('AUS Mortality Calculations'!$D197*'AUS Mortality Calculations'!I$1))*'AUS Population Projections'!D201</f>
        <v>2517.2759787499999</v>
      </c>
      <c r="J197" s="1">
        <f>($E197+('AUS Mortality Calculations'!$D197*'AUS Mortality Calculations'!J$1))*'AUS Population Projections'!E201</f>
        <v>2608.9607733333332</v>
      </c>
      <c r="K197" s="1">
        <f>($E197+('AUS Mortality Calculations'!$D197*'AUS Mortality Calculations'!K$1))*'AUS Population Projections'!F201</f>
        <v>2789.2895962499997</v>
      </c>
      <c r="L197" s="1">
        <f>($E197+('AUS Mortality Calculations'!$D197*'AUS Mortality Calculations'!L$1))*'AUS Population Projections'!G201</f>
        <v>2966.2941583333331</v>
      </c>
      <c r="M197" s="1">
        <f>($E197+('AUS Mortality Calculations'!$D197*'AUS Mortality Calculations'!M$1))*'AUS Population Projections'!H201</f>
        <v>3073.0784041666666</v>
      </c>
      <c r="N197" s="1">
        <f>($E197+('AUS Mortality Calculations'!$D197*'AUS Mortality Calculations'!N$1))*'AUS Population Projections'!I201</f>
        <v>3203.6333399999999</v>
      </c>
      <c r="O197" s="1">
        <f>($E197+('AUS Mortality Calculations'!$D197*'AUS Mortality Calculations'!O$1))*'AUS Population Projections'!J201</f>
        <v>3364.3416079166668</v>
      </c>
      <c r="P197" s="1">
        <f>($E197+('AUS Mortality Calculations'!$D197*'AUS Mortality Calculations'!P$1))*'AUS Population Projections'!K201</f>
        <v>3453.79736</v>
      </c>
      <c r="Q197" s="1">
        <f>($E197+('AUS Mortality Calculations'!$D197*'AUS Mortality Calculations'!Q$1))*'AUS Population Projections'!L201</f>
        <v>3719.8881812499999</v>
      </c>
      <c r="R197" s="1">
        <f>($E197+('AUS Mortality Calculations'!$D197*'AUS Mortality Calculations'!R$1))*'AUS Population Projections'!M201</f>
        <v>3735.5253283333332</v>
      </c>
      <c r="S197" s="1">
        <f>($E197+('AUS Mortality Calculations'!$D197*'AUS Mortality Calculations'!S$1))*'AUS Population Projections'!N201</f>
        <v>4137.3744475000003</v>
      </c>
      <c r="T197" s="1">
        <f>($E197+('AUS Mortality Calculations'!$D197*'AUS Mortality Calculations'!T$1))*'AUS Population Projections'!O201</f>
        <v>4357.0738199999996</v>
      </c>
      <c r="U197" s="1">
        <f>($E197+('AUS Mortality Calculations'!$D197*'AUS Mortality Calculations'!U$1))*'AUS Population Projections'!P201</f>
        <v>4572.8965608333328</v>
      </c>
      <c r="V197" s="1">
        <f>($E197+('AUS Mortality Calculations'!$D197*'AUS Mortality Calculations'!V$1))*'AUS Population Projections'!Q201</f>
        <v>5427.872720833333</v>
      </c>
      <c r="W197" s="1">
        <f>($E197+('AUS Mortality Calculations'!$D197*'AUS Mortality Calculations'!W$1))*'AUS Population Projections'!R201</f>
        <v>5271.7493850000001</v>
      </c>
      <c r="X197" s="1">
        <f>($E197+('AUS Mortality Calculations'!$D197*'AUS Mortality Calculations'!X$1))*'AUS Population Projections'!S201</f>
        <v>5188.4672699999992</v>
      </c>
      <c r="Y197" s="1">
        <f>($E197+('AUS Mortality Calculations'!$D197*'AUS Mortality Calculations'!Y$1))*'AUS Population Projections'!T201</f>
        <v>5303.615953333333</v>
      </c>
      <c r="Z197" s="1">
        <f>($E197+('AUS Mortality Calculations'!$D197*'AUS Mortality Calculations'!Z$1))*'AUS Population Projections'!U201</f>
        <v>5375.9787025000005</v>
      </c>
      <c r="AA197" s="1">
        <f>($E197+('AUS Mortality Calculations'!$D197*'AUS Mortality Calculations'!AA$1))*'AUS Population Projections'!V201</f>
        <v>5407.31309375</v>
      </c>
      <c r="AB197" s="6">
        <f>($E197+('AUS Mortality Calculations'!$D197*'AUS Mortality Calculations'!AB$1))*'AUS Population Projections'!W201</f>
        <v>5535.0826699999998</v>
      </c>
    </row>
    <row r="198" spans="1:28" x14ac:dyDescent="0.3">
      <c r="A198" s="13" t="s">
        <v>2</v>
      </c>
      <c r="B198" s="47" t="s">
        <v>186</v>
      </c>
      <c r="C198">
        <f>'AUS Population Projections'!D409-'AUS Population Projections'!C409</f>
        <v>-2.0740000000000008E-2</v>
      </c>
      <c r="D198">
        <f t="shared" si="4"/>
        <v>-8.6416666666666705E-4</v>
      </c>
      <c r="E198" s="4">
        <f>'AUS Population Projections'!$C409+('AUS Mortality Calculations'!$D198*'AUS Mortality Calculations'!E$1)</f>
        <v>0.15276000000000001</v>
      </c>
      <c r="F198" s="4"/>
      <c r="G198" s="4"/>
      <c r="H198" s="4"/>
      <c r="I198" s="1">
        <f>($E198+('AUS Mortality Calculations'!$D198*'AUS Mortality Calculations'!I$1))*'AUS Population Projections'!D202</f>
        <v>2636.6078750000001</v>
      </c>
      <c r="J198" s="1">
        <f>($E198+('AUS Mortality Calculations'!$D198*'AUS Mortality Calculations'!J$1))*'AUS Population Projections'!E202</f>
        <v>2690.3270783333337</v>
      </c>
      <c r="K198" s="1">
        <f>($E198+('AUS Mortality Calculations'!$D198*'AUS Mortality Calculations'!K$1))*'AUS Population Projections'!F202</f>
        <v>2793.2656675000003</v>
      </c>
      <c r="L198" s="1">
        <f>($E198+('AUS Mortality Calculations'!$D198*'AUS Mortality Calculations'!L$1))*'AUS Population Projections'!G202</f>
        <v>2994.7262600000004</v>
      </c>
      <c r="M198" s="1">
        <f>($E198+('AUS Mortality Calculations'!$D198*'AUS Mortality Calculations'!M$1))*'AUS Population Projections'!H202</f>
        <v>3188.3248608333338</v>
      </c>
      <c r="N198" s="1">
        <f>($E198+('AUS Mortality Calculations'!$D198*'AUS Mortality Calculations'!N$1))*'AUS Population Projections'!I202</f>
        <v>3306.7130250000005</v>
      </c>
      <c r="O198" s="1">
        <f>($E198+('AUS Mortality Calculations'!$D198*'AUS Mortality Calculations'!O$1))*'AUS Population Projections'!J202</f>
        <v>3450.9322216666669</v>
      </c>
      <c r="P198" s="1">
        <f>($E198+('AUS Mortality Calculations'!$D198*'AUS Mortality Calculations'!P$1))*'AUS Population Projections'!K202</f>
        <v>3627.9358333333334</v>
      </c>
      <c r="Q198" s="1">
        <f>($E198+('AUS Mortality Calculations'!$D198*'AUS Mortality Calculations'!Q$1))*'AUS Population Projections'!L202</f>
        <v>3728.5149525000002</v>
      </c>
      <c r="R198" s="1">
        <f>($E198+('AUS Mortality Calculations'!$D198*'AUS Mortality Calculations'!R$1))*'AUS Population Projections'!M202</f>
        <v>4018.0191333333337</v>
      </c>
      <c r="S198" s="1">
        <f>($E198+('AUS Mortality Calculations'!$D198*'AUS Mortality Calculations'!S$1))*'AUS Population Projections'!N202</f>
        <v>4037.3321791666672</v>
      </c>
      <c r="T198" s="1">
        <f>($E198+('AUS Mortality Calculations'!$D198*'AUS Mortality Calculations'!T$1))*'AUS Population Projections'!O202</f>
        <v>4474.3209700000007</v>
      </c>
      <c r="U198" s="1">
        <f>($E198+('AUS Mortality Calculations'!$D198*'AUS Mortality Calculations'!U$1))*'AUS Population Projections'!P202</f>
        <v>4714.6500858333329</v>
      </c>
      <c r="V198" s="1">
        <f>($E198+('AUS Mortality Calculations'!$D198*'AUS Mortality Calculations'!V$1))*'AUS Population Projections'!Q202</f>
        <v>4951.2906666666668</v>
      </c>
      <c r="W198" s="1">
        <f>($E198+('AUS Mortality Calculations'!$D198*'AUS Mortality Calculations'!W$1))*'AUS Population Projections'!R202</f>
        <v>5879.32366</v>
      </c>
      <c r="X198" s="1">
        <f>($E198+('AUS Mortality Calculations'!$D198*'AUS Mortality Calculations'!X$1))*'AUS Population Projections'!S202</f>
        <v>5712.7997333333333</v>
      </c>
      <c r="Y198" s="1">
        <f>($E198+('AUS Mortality Calculations'!$D198*'AUS Mortality Calculations'!Y$1))*'AUS Population Projections'!T202</f>
        <v>5624.9378499999993</v>
      </c>
      <c r="Z198" s="1">
        <f>($E198+('AUS Mortality Calculations'!$D198*'AUS Mortality Calculations'!Z$1))*'AUS Population Projections'!U202</f>
        <v>5752.3196250000001</v>
      </c>
      <c r="AA198" s="1">
        <f>($E198+('AUS Mortality Calculations'!$D198*'AUS Mortality Calculations'!AA$1))*'AUS Population Projections'!V202</f>
        <v>5833.2062133333329</v>
      </c>
      <c r="AB198" s="6">
        <f>($E198+('AUS Mortality Calculations'!$D198*'AUS Mortality Calculations'!AB$1))*'AUS Population Projections'!W202</f>
        <v>5869.797536666666</v>
      </c>
    </row>
    <row r="199" spans="1:28" x14ac:dyDescent="0.3">
      <c r="A199" s="13" t="s">
        <v>2</v>
      </c>
      <c r="B199" s="47" t="s">
        <v>187</v>
      </c>
      <c r="C199">
        <f>'AUS Population Projections'!D410-'AUS Population Projections'!C410</f>
        <v>-2.2749999999999992E-2</v>
      </c>
      <c r="D199">
        <f t="shared" si="4"/>
        <v>-9.4791666666666635E-4</v>
      </c>
      <c r="E199" s="4">
        <f>'AUS Population Projections'!$C410+('AUS Mortality Calculations'!$D199*'AUS Mortality Calculations'!E$1)</f>
        <v>0.17016000000000001</v>
      </c>
      <c r="F199" s="4"/>
      <c r="G199" s="4"/>
      <c r="H199" s="4"/>
      <c r="I199" s="1">
        <f>($E199+('AUS Mortality Calculations'!$D199*'AUS Mortality Calculations'!I$1))*'AUS Population Projections'!D203</f>
        <v>2421.255700416667</v>
      </c>
      <c r="J199" s="1">
        <f>($E199+('AUS Mortality Calculations'!$D199*'AUS Mortality Calculations'!J$1))*'AUS Population Projections'!E203</f>
        <v>2463.3874000000001</v>
      </c>
      <c r="K199" s="1">
        <f>($E199+('AUS Mortality Calculations'!$D199*'AUS Mortality Calculations'!K$1))*'AUS Population Projections'!F203</f>
        <v>2519.11346</v>
      </c>
      <c r="L199" s="1">
        <f>($E199+('AUS Mortality Calculations'!$D199*'AUS Mortality Calculations'!L$1))*'AUS Population Projections'!G203</f>
        <v>2624.1277216666667</v>
      </c>
      <c r="M199" s="1">
        <f>($E199+('AUS Mortality Calculations'!$D199*'AUS Mortality Calculations'!M$1))*'AUS Population Projections'!H203</f>
        <v>2817.2751162500003</v>
      </c>
      <c r="N199" s="1">
        <f>($E199+('AUS Mortality Calculations'!$D199*'AUS Mortality Calculations'!N$1))*'AUS Population Projections'!I203</f>
        <v>3003.5967950000004</v>
      </c>
      <c r="O199" s="1">
        <f>($E199+('AUS Mortality Calculations'!$D199*'AUS Mortality Calculations'!O$1))*'AUS Population Projections'!J203</f>
        <v>3119.3949516666667</v>
      </c>
      <c r="P199" s="1">
        <f>($E199+('AUS Mortality Calculations'!$D199*'AUS Mortality Calculations'!P$1))*'AUS Population Projections'!K203</f>
        <v>3259.9873200000002</v>
      </c>
      <c r="Q199" s="1">
        <f>($E199+('AUS Mortality Calculations'!$D199*'AUS Mortality Calculations'!Q$1))*'AUS Population Projections'!L203</f>
        <v>3431.8632487500004</v>
      </c>
      <c r="R199" s="1">
        <f>($E199+('AUS Mortality Calculations'!$D199*'AUS Mortality Calculations'!R$1))*'AUS Population Projections'!M203</f>
        <v>3529.8365466666664</v>
      </c>
      <c r="S199" s="1">
        <f>($E199+('AUS Mortality Calculations'!$D199*'AUS Mortality Calculations'!S$1))*'AUS Population Projections'!N203</f>
        <v>3806.9146029166668</v>
      </c>
      <c r="T199" s="1">
        <f>($E199+('AUS Mortality Calculations'!$D199*'AUS Mortality Calculations'!T$1))*'AUS Population Projections'!O203</f>
        <v>3828.3063500000003</v>
      </c>
      <c r="U199" s="1">
        <f>($E199+('AUS Mortality Calculations'!$D199*'AUS Mortality Calculations'!U$1))*'AUS Population Projections'!P203</f>
        <v>4246.1332158333335</v>
      </c>
      <c r="V199" s="1">
        <f>($E199+('AUS Mortality Calculations'!$D199*'AUS Mortality Calculations'!V$1))*'AUS Population Projections'!Q203</f>
        <v>4477.7737058333341</v>
      </c>
      <c r="W199" s="1">
        <f>($E199+('AUS Mortality Calculations'!$D199*'AUS Mortality Calculations'!W$1))*'AUS Population Projections'!R203</f>
        <v>4705.3712775000004</v>
      </c>
      <c r="X199" s="1">
        <f>($E199+('AUS Mortality Calculations'!$D199*'AUS Mortality Calculations'!X$1))*'AUS Population Projections'!S203</f>
        <v>5590.6095333333333</v>
      </c>
      <c r="Y199" s="1">
        <f>($E199+('AUS Mortality Calculations'!$D199*'AUS Mortality Calculations'!Y$1))*'AUS Population Projections'!T203</f>
        <v>5435.8006179166669</v>
      </c>
      <c r="Z199" s="1">
        <f>($E199+('AUS Mortality Calculations'!$D199*'AUS Mortality Calculations'!Z$1))*'AUS Population Projections'!U203</f>
        <v>5355.3505500000001</v>
      </c>
      <c r="AA199" s="1">
        <f>($E199+('AUS Mortality Calculations'!$D199*'AUS Mortality Calculations'!AA$1))*'AUS Population Projections'!V203</f>
        <v>5480.1236925000003</v>
      </c>
      <c r="AB199" s="6">
        <f>($E199+('AUS Mortality Calculations'!$D199*'AUS Mortality Calculations'!AB$1))*'AUS Population Projections'!W203</f>
        <v>5560.441291666667</v>
      </c>
    </row>
    <row r="200" spans="1:28" x14ac:dyDescent="0.3">
      <c r="A200" s="13" t="s">
        <v>2</v>
      </c>
      <c r="B200" s="47" t="s">
        <v>188</v>
      </c>
      <c r="C200">
        <f>'AUS Population Projections'!D411-'AUS Population Projections'!C411</f>
        <v>-2.3659999999999987E-2</v>
      </c>
      <c r="D200">
        <f t="shared" si="4"/>
        <v>-9.858333333333327E-4</v>
      </c>
      <c r="E200" s="4">
        <f>'AUS Population Projections'!$C411+('AUS Mortality Calculations'!$D200*'AUS Mortality Calculations'!E$1)</f>
        <v>0.18303</v>
      </c>
      <c r="F200" s="4"/>
      <c r="G200" s="4"/>
      <c r="H200" s="4"/>
      <c r="I200" s="1">
        <f>($E200+('AUS Mortality Calculations'!$D200*'AUS Mortality Calculations'!I$1))*'AUS Population Projections'!D204</f>
        <v>2186.5324858333333</v>
      </c>
      <c r="J200" s="1">
        <f>($E200+('AUS Mortality Calculations'!$D200*'AUS Mortality Calculations'!J$1))*'AUS Population Projections'!E204</f>
        <v>2145.7223083333333</v>
      </c>
      <c r="K200" s="1">
        <f>($E200+('AUS Mortality Calculations'!$D200*'AUS Mortality Calculations'!K$1))*'AUS Population Projections'!F204</f>
        <v>2188.4210924999998</v>
      </c>
      <c r="L200" s="1">
        <f>($E200+('AUS Mortality Calculations'!$D200*'AUS Mortality Calculations'!L$1))*'AUS Population Projections'!G204</f>
        <v>2246.4631466666669</v>
      </c>
      <c r="M200" s="1">
        <f>($E200+('AUS Mortality Calculations'!$D200*'AUS Mortality Calculations'!M$1))*'AUS Population Projections'!H204</f>
        <v>2343.9850675000002</v>
      </c>
      <c r="N200" s="1">
        <f>($E200+('AUS Mortality Calculations'!$D200*'AUS Mortality Calculations'!N$1))*'AUS Population Projections'!I204</f>
        <v>2520.523565</v>
      </c>
      <c r="O200" s="1">
        <f>($E200+('AUS Mortality Calculations'!$D200*'AUS Mortality Calculations'!O$1))*'AUS Population Projections'!J204</f>
        <v>2691.6059249999998</v>
      </c>
      <c r="P200" s="1">
        <f>($E200+('AUS Mortality Calculations'!$D200*'AUS Mortality Calculations'!P$1))*'AUS Population Projections'!K204</f>
        <v>2799.6661833333337</v>
      </c>
      <c r="Q200" s="1">
        <f>($E200+('AUS Mortality Calculations'!$D200*'AUS Mortality Calculations'!Q$1))*'AUS Population Projections'!L204</f>
        <v>2930.5482524999998</v>
      </c>
      <c r="R200" s="1">
        <f>($E200+('AUS Mortality Calculations'!$D200*'AUS Mortality Calculations'!R$1))*'AUS Population Projections'!M204</f>
        <v>3088.1703316666667</v>
      </c>
      <c r="S200" s="1">
        <f>($E200+('AUS Mortality Calculations'!$D200*'AUS Mortality Calculations'!S$1))*'AUS Population Projections'!N204</f>
        <v>3179.5835983333336</v>
      </c>
      <c r="T200" s="1">
        <f>($E200+('AUS Mortality Calculations'!$D200*'AUS Mortality Calculations'!T$1))*'AUS Population Projections'!O204</f>
        <v>3432.3888000000002</v>
      </c>
      <c r="U200" s="1">
        <f>($E200+('AUS Mortality Calculations'!$D200*'AUS Mortality Calculations'!U$1))*'AUS Population Projections'!P204</f>
        <v>3455.1773691666667</v>
      </c>
      <c r="V200" s="1">
        <f>($E200+('AUS Mortality Calculations'!$D200*'AUS Mortality Calculations'!V$1))*'AUS Population Projections'!Q204</f>
        <v>3836.0678600000001</v>
      </c>
      <c r="W200" s="1">
        <f>($E200+('AUS Mortality Calculations'!$D200*'AUS Mortality Calculations'!W$1))*'AUS Population Projections'!R204</f>
        <v>4048.5875200000005</v>
      </c>
      <c r="X200" s="1">
        <f>($E200+('AUS Mortality Calculations'!$D200*'AUS Mortality Calculations'!X$1))*'AUS Population Projections'!S204</f>
        <v>4257.5184499999996</v>
      </c>
      <c r="Y200" s="1">
        <f>($E200+('AUS Mortality Calculations'!$D200*'AUS Mortality Calculations'!Y$1))*'AUS Population Projections'!T204</f>
        <v>5062.4480625000006</v>
      </c>
      <c r="Z200" s="1">
        <f>($E200+('AUS Mortality Calculations'!$D200*'AUS Mortality Calculations'!Z$1))*'AUS Population Projections'!U204</f>
        <v>4926.3194250000006</v>
      </c>
      <c r="AA200" s="1">
        <f>($E200+('AUS Mortality Calculations'!$D200*'AUS Mortality Calculations'!AA$1))*'AUS Population Projections'!V204</f>
        <v>4857.0119649999997</v>
      </c>
      <c r="AB200" s="6">
        <f>($E200+('AUS Mortality Calculations'!$D200*'AUS Mortality Calculations'!AB$1))*'AUS Population Projections'!W204</f>
        <v>4974.0341933333339</v>
      </c>
    </row>
    <row r="201" spans="1:28" x14ac:dyDescent="0.3">
      <c r="A201" s="13" t="s">
        <v>2</v>
      </c>
      <c r="B201" s="47" t="s">
        <v>189</v>
      </c>
      <c r="C201">
        <f>'AUS Population Projections'!D412-'AUS Population Projections'!C412</f>
        <v>-2.4829999999999991E-2</v>
      </c>
      <c r="D201">
        <f t="shared" si="4"/>
        <v>-1.0345833333333329E-3</v>
      </c>
      <c r="E201" s="4">
        <f>'AUS Population Projections'!$C412+('AUS Mortality Calculations'!$D201*'AUS Mortality Calculations'!E$1)</f>
        <v>0.20396</v>
      </c>
      <c r="F201" s="4"/>
      <c r="G201" s="4"/>
      <c r="H201" s="4"/>
      <c r="I201" s="1">
        <f>($E201+('AUS Mortality Calculations'!$D201*'AUS Mortality Calculations'!I$1))*'AUS Population Projections'!D205</f>
        <v>1972.8409008333333</v>
      </c>
      <c r="J201" s="1">
        <f>($E201+('AUS Mortality Calculations'!$D201*'AUS Mortality Calculations'!J$1))*'AUS Population Projections'!E205</f>
        <v>1969.0412974999999</v>
      </c>
      <c r="K201" s="1">
        <f>($E201+('AUS Mortality Calculations'!$D201*'AUS Mortality Calculations'!K$1))*'AUS Population Projections'!F205</f>
        <v>1937.6602437500001</v>
      </c>
      <c r="L201" s="1">
        <f>($E201+('AUS Mortality Calculations'!$D201*'AUS Mortality Calculations'!L$1))*'AUS Population Projections'!G205</f>
        <v>1984.2291500000001</v>
      </c>
      <c r="M201" s="1">
        <f>($E201+('AUS Mortality Calculations'!$D201*'AUS Mortality Calculations'!M$1))*'AUS Population Projections'!H205</f>
        <v>2040.5494104166667</v>
      </c>
      <c r="N201" s="1">
        <f>($E201+('AUS Mortality Calculations'!$D201*'AUS Mortality Calculations'!N$1))*'AUS Population Projections'!I205</f>
        <v>2133.1562174999999</v>
      </c>
      <c r="O201" s="1">
        <f>($E201+('AUS Mortality Calculations'!$D201*'AUS Mortality Calculations'!O$1))*'AUS Population Projections'!J205</f>
        <v>2297.8619845833332</v>
      </c>
      <c r="P201" s="1">
        <f>($E201+('AUS Mortality Calculations'!$D201*'AUS Mortality Calculations'!P$1))*'AUS Population Projections'!K205</f>
        <v>2458.369716666667</v>
      </c>
      <c r="Q201" s="1">
        <f>($E201+('AUS Mortality Calculations'!$D201*'AUS Mortality Calculations'!Q$1))*'AUS Population Projections'!L205</f>
        <v>2561.7721987499999</v>
      </c>
      <c r="R201" s="1">
        <f>($E201+('AUS Mortality Calculations'!$D201*'AUS Mortality Calculations'!R$1))*'AUS Population Projections'!M205</f>
        <v>2684.4604208333335</v>
      </c>
      <c r="S201" s="1">
        <f>($E201+('AUS Mortality Calculations'!$D201*'AUS Mortality Calculations'!S$1))*'AUS Population Projections'!N205</f>
        <v>2832.2679320833331</v>
      </c>
      <c r="T201" s="1">
        <f>($E201+('AUS Mortality Calculations'!$D201*'AUS Mortality Calculations'!T$1))*'AUS Population Projections'!O205</f>
        <v>2919.5288900000005</v>
      </c>
      <c r="U201" s="1">
        <f>($E201+('AUS Mortality Calculations'!$D201*'AUS Mortality Calculations'!U$1))*'AUS Population Projections'!P205</f>
        <v>3155.6145416666668</v>
      </c>
      <c r="V201" s="1">
        <f>($E201+('AUS Mortality Calculations'!$D201*'AUS Mortality Calculations'!V$1))*'AUS Population Projections'!Q205</f>
        <v>3180.1623866666669</v>
      </c>
      <c r="W201" s="1">
        <f>($E201+('AUS Mortality Calculations'!$D201*'AUS Mortality Calculations'!W$1))*'AUS Population Projections'!R205</f>
        <v>3534.2156437500003</v>
      </c>
      <c r="X201" s="1">
        <f>($E201+('AUS Mortality Calculations'!$D201*'AUS Mortality Calculations'!X$1))*'AUS Population Projections'!S205</f>
        <v>3733.7030199999999</v>
      </c>
      <c r="Y201" s="1">
        <f>($E201+('AUS Mortality Calculations'!$D201*'AUS Mortality Calculations'!Y$1))*'AUS Population Projections'!T205</f>
        <v>3930.2144933333338</v>
      </c>
      <c r="Z201" s="1">
        <f>($E201+('AUS Mortality Calculations'!$D201*'AUS Mortality Calculations'!Z$1))*'AUS Population Projections'!U205</f>
        <v>4677.7331625000006</v>
      </c>
      <c r="AA201" s="1">
        <f>($E201+('AUS Mortality Calculations'!$D201*'AUS Mortality Calculations'!AA$1))*'AUS Population Projections'!V205</f>
        <v>4556.52100875</v>
      </c>
      <c r="AB201" s="6">
        <f>($E201+('AUS Mortality Calculations'!$D201*'AUS Mortality Calculations'!AB$1))*'AUS Population Projections'!W205</f>
        <v>4496.8550949999999</v>
      </c>
    </row>
    <row r="202" spans="1:28" x14ac:dyDescent="0.3">
      <c r="A202" s="13" t="s">
        <v>2</v>
      </c>
      <c r="B202" s="47" t="s">
        <v>190</v>
      </c>
      <c r="C202">
        <f>'AUS Population Projections'!D413-'AUS Population Projections'!C413</f>
        <v>-2.5480000000000003E-2</v>
      </c>
      <c r="D202">
        <f t="shared" si="4"/>
        <v>-1.0616666666666667E-3</v>
      </c>
      <c r="E202" s="4">
        <f>'AUS Population Projections'!$C413+('AUS Mortality Calculations'!$D202*'AUS Mortality Calculations'!E$1)</f>
        <v>0.22844</v>
      </c>
      <c r="F202" s="4"/>
      <c r="G202" s="4"/>
      <c r="H202" s="4"/>
      <c r="I202" s="1">
        <f>($E202+('AUS Mortality Calculations'!$D202*'AUS Mortality Calculations'!I$1))*'AUS Population Projections'!D206</f>
        <v>1640.0799183333334</v>
      </c>
      <c r="J202" s="1">
        <f>($E202+('AUS Mortality Calculations'!$D202*'AUS Mortality Calculations'!J$1))*'AUS Population Projections'!E206</f>
        <v>1736.5277833333332</v>
      </c>
      <c r="K202" s="1">
        <f>($E202+('AUS Mortality Calculations'!$D202*'AUS Mortality Calculations'!K$1))*'AUS Population Projections'!F206</f>
        <v>1738.51809</v>
      </c>
      <c r="L202" s="1">
        <f>($E202+('AUS Mortality Calculations'!$D202*'AUS Mortality Calculations'!L$1))*'AUS Population Projections'!G206</f>
        <v>1718.2177066666666</v>
      </c>
      <c r="M202" s="1">
        <f>($E202+('AUS Mortality Calculations'!$D202*'AUS Mortality Calculations'!M$1))*'AUS Population Projections'!H206</f>
        <v>1763.18643</v>
      </c>
      <c r="N202" s="1">
        <f>($E202+('AUS Mortality Calculations'!$D202*'AUS Mortality Calculations'!N$1))*'AUS Population Projections'!I206</f>
        <v>1816.9767399999998</v>
      </c>
      <c r="O202" s="1">
        <f>($E202+('AUS Mortality Calculations'!$D202*'AUS Mortality Calculations'!O$1))*'AUS Population Projections'!J206</f>
        <v>1903.3237666666666</v>
      </c>
      <c r="P202" s="1">
        <f>($E202+('AUS Mortality Calculations'!$D202*'AUS Mortality Calculations'!P$1))*'AUS Population Projections'!K206</f>
        <v>2054.5218133333333</v>
      </c>
      <c r="Q202" s="1">
        <f>($E202+('AUS Mortality Calculations'!$D202*'AUS Mortality Calculations'!Q$1))*'AUS Population Projections'!L206</f>
        <v>2202.6397550000002</v>
      </c>
      <c r="R202" s="1">
        <f>($E202+('AUS Mortality Calculations'!$D202*'AUS Mortality Calculations'!R$1))*'AUS Population Projections'!M206</f>
        <v>2298.4718133333336</v>
      </c>
      <c r="S202" s="1">
        <f>($E202+('AUS Mortality Calculations'!$D202*'AUS Mortality Calculations'!S$1))*'AUS Population Projections'!N206</f>
        <v>2411.9070649999999</v>
      </c>
      <c r="T202" s="1">
        <f>($E202+('AUS Mortality Calculations'!$D202*'AUS Mortality Calculations'!T$1))*'AUS Population Projections'!O206</f>
        <v>2548.2798000000003</v>
      </c>
      <c r="U202" s="1">
        <f>($E202+('AUS Mortality Calculations'!$D202*'AUS Mortality Calculations'!U$1))*'AUS Population Projections'!P206</f>
        <v>2630.3927750000003</v>
      </c>
      <c r="V202" s="1">
        <f>($E202+('AUS Mortality Calculations'!$D202*'AUS Mortality Calculations'!V$1))*'AUS Population Projections'!Q206</f>
        <v>2846.9769666666666</v>
      </c>
      <c r="W202" s="1">
        <f>($E202+('AUS Mortality Calculations'!$D202*'AUS Mortality Calculations'!W$1))*'AUS Population Projections'!R206</f>
        <v>2872.3527400000003</v>
      </c>
      <c r="X202" s="1">
        <f>($E202+('AUS Mortality Calculations'!$D202*'AUS Mortality Calculations'!X$1))*'AUS Population Projections'!S206</f>
        <v>3195.9056799999998</v>
      </c>
      <c r="Y202" s="1">
        <f>($E202+('AUS Mortality Calculations'!$D202*'AUS Mortality Calculations'!Y$1))*'AUS Population Projections'!T206</f>
        <v>3380.3629083333335</v>
      </c>
      <c r="Z202" s="1">
        <f>($E202+('AUS Mortality Calculations'!$D202*'AUS Mortality Calculations'!Z$1))*'AUS Population Projections'!U206</f>
        <v>3562.3779400000003</v>
      </c>
      <c r="AA202" s="1">
        <f>($E202+('AUS Mortality Calculations'!$D202*'AUS Mortality Calculations'!AA$1))*'AUS Population Projections'!V206</f>
        <v>4244.7169016666667</v>
      </c>
      <c r="AB202" s="6">
        <f>($E202+('AUS Mortality Calculations'!$D202*'AUS Mortality Calculations'!AB$1))*'AUS Population Projections'!W206</f>
        <v>4139.9892</v>
      </c>
    </row>
    <row r="203" spans="1:28" x14ac:dyDescent="0.3">
      <c r="A203" s="13" t="s">
        <v>2</v>
      </c>
      <c r="B203" s="47" t="s">
        <v>191</v>
      </c>
      <c r="C203">
        <f>'AUS Population Projections'!D414-'AUS Population Projections'!C414</f>
        <v>-2.4389999999999995E-2</v>
      </c>
      <c r="D203">
        <f t="shared" si="4"/>
        <v>-1.0162499999999998E-3</v>
      </c>
      <c r="E203" s="4">
        <f>'AUS Population Projections'!$C414+('AUS Mortality Calculations'!$D203*'AUS Mortality Calculations'!E$1)</f>
        <v>0.24468999999999999</v>
      </c>
      <c r="F203" s="4"/>
      <c r="G203" s="4"/>
      <c r="H203" s="4"/>
      <c r="I203" s="1">
        <f>($E203+('AUS Mortality Calculations'!$D203*'AUS Mortality Calculations'!I$1))*'AUS Population Projections'!D207</f>
        <v>1266.85982625</v>
      </c>
      <c r="J203" s="1">
        <f>($E203+('AUS Mortality Calculations'!$D203*'AUS Mortality Calculations'!J$1))*'AUS Population Projections'!E207</f>
        <v>1344.807865</v>
      </c>
      <c r="K203" s="1">
        <f>($E203+('AUS Mortality Calculations'!$D203*'AUS Mortality Calculations'!K$1))*'AUS Population Projections'!F207</f>
        <v>1428.34142875</v>
      </c>
      <c r="L203" s="1">
        <f>($E203+('AUS Mortality Calculations'!$D203*'AUS Mortality Calculations'!L$1))*'AUS Population Projections'!G207</f>
        <v>1436.7718749999999</v>
      </c>
      <c r="M203" s="1">
        <f>($E203+('AUS Mortality Calculations'!$D203*'AUS Mortality Calculations'!M$1))*'AUS Population Projections'!H207</f>
        <v>1422.7967574999998</v>
      </c>
      <c r="N203" s="1">
        <f>($E203+('AUS Mortality Calculations'!$D203*'AUS Mortality Calculations'!N$1))*'AUS Population Projections'!I207</f>
        <v>1463.0492099999999</v>
      </c>
      <c r="O203" s="1">
        <f>($E203+('AUS Mortality Calculations'!$D203*'AUS Mortality Calculations'!O$1))*'AUS Population Projections'!J207</f>
        <v>1510.98495</v>
      </c>
      <c r="P203" s="1">
        <f>($E203+('AUS Mortality Calculations'!$D203*'AUS Mortality Calculations'!P$1))*'AUS Population Projections'!K207</f>
        <v>1586.3713599999999</v>
      </c>
      <c r="Q203" s="1">
        <f>($E203+('AUS Mortality Calculations'!$D203*'AUS Mortality Calculations'!Q$1))*'AUS Population Projections'!L207</f>
        <v>1715.9362187500001</v>
      </c>
      <c r="R203" s="1">
        <f>($E203+('AUS Mortality Calculations'!$D203*'AUS Mortality Calculations'!R$1))*'AUS Population Projections'!M207</f>
        <v>1842.6825675</v>
      </c>
      <c r="S203" s="1">
        <f>($E203+('AUS Mortality Calculations'!$D203*'AUS Mortality Calculations'!S$1))*'AUS Population Projections'!N207</f>
        <v>1925.5337675000001</v>
      </c>
      <c r="T203" s="1">
        <f>($E203+('AUS Mortality Calculations'!$D203*'AUS Mortality Calculations'!T$1))*'AUS Population Projections'!O207</f>
        <v>2023.6364800000001</v>
      </c>
      <c r="U203" s="1">
        <f>($E203+('AUS Mortality Calculations'!$D203*'AUS Mortality Calculations'!U$1))*'AUS Population Projections'!P207</f>
        <v>2141.1784374999997</v>
      </c>
      <c r="V203" s="1">
        <f>($E203+('AUS Mortality Calculations'!$D203*'AUS Mortality Calculations'!V$1))*'AUS Population Projections'!Q207</f>
        <v>2213.3618499999998</v>
      </c>
      <c r="W203" s="1">
        <f>($E203+('AUS Mortality Calculations'!$D203*'AUS Mortality Calculations'!W$1))*'AUS Population Projections'!R207</f>
        <v>2398.4016512499998</v>
      </c>
      <c r="X203" s="1">
        <f>($E203+('AUS Mortality Calculations'!$D203*'AUS Mortality Calculations'!X$1))*'AUS Population Projections'!S207</f>
        <v>2422.9570100000001</v>
      </c>
      <c r="Y203" s="1">
        <f>($E203+('AUS Mortality Calculations'!$D203*'AUS Mortality Calculations'!Y$1))*'AUS Population Projections'!T207</f>
        <v>2699.4012124999999</v>
      </c>
      <c r="Z203" s="1">
        <f>($E203+('AUS Mortality Calculations'!$D203*'AUS Mortality Calculations'!Z$1))*'AUS Population Projections'!U207</f>
        <v>2858.494835</v>
      </c>
      <c r="AA203" s="1">
        <f>($E203+('AUS Mortality Calculations'!$D203*'AUS Mortality Calculations'!AA$1))*'AUS Population Projections'!V207</f>
        <v>3016.5026499999999</v>
      </c>
      <c r="AB203" s="6">
        <f>($E203+('AUS Mortality Calculations'!$D203*'AUS Mortality Calculations'!AB$1))*'AUS Population Projections'!W207</f>
        <v>3599.2633299999998</v>
      </c>
    </row>
    <row r="204" spans="1:28" x14ac:dyDescent="0.3">
      <c r="A204" s="13" t="s">
        <v>2</v>
      </c>
      <c r="B204" s="47" t="s">
        <v>192</v>
      </c>
      <c r="C204">
        <f>'AUS Population Projections'!D415-'AUS Population Projections'!C415</f>
        <v>-2.3400000000000004E-2</v>
      </c>
      <c r="D204">
        <f t="shared" si="4"/>
        <v>-9.7500000000000017E-4</v>
      </c>
      <c r="E204" s="4">
        <f>'AUS Population Projections'!$C415+('AUS Mortality Calculations'!$D204*'AUS Mortality Calculations'!E$1)</f>
        <v>0.25712000000000002</v>
      </c>
      <c r="F204" s="4"/>
      <c r="G204" s="4"/>
      <c r="H204" s="4"/>
      <c r="I204" s="1">
        <f>($E204+('AUS Mortality Calculations'!$D204*'AUS Mortality Calculations'!I$1))*'AUS Population Projections'!D208</f>
        <v>961.56833000000006</v>
      </c>
      <c r="J204" s="1">
        <f>($E204+('AUS Mortality Calculations'!$D204*'AUS Mortality Calculations'!J$1))*'AUS Population Projections'!E208</f>
        <v>1000.77674</v>
      </c>
      <c r="K204" s="1">
        <f>($E204+('AUS Mortality Calculations'!$D204*'AUS Mortality Calculations'!K$1))*'AUS Population Projections'!F208</f>
        <v>1065.3312450000001</v>
      </c>
      <c r="L204" s="1">
        <f>($E204+('AUS Mortality Calculations'!$D204*'AUS Mortality Calculations'!L$1))*'AUS Population Projections'!G208</f>
        <v>1136.19814</v>
      </c>
      <c r="M204" s="1">
        <f>($E204+('AUS Mortality Calculations'!$D204*'AUS Mortality Calculations'!M$1))*'AUS Population Projections'!H208</f>
        <v>1145.1922999999999</v>
      </c>
      <c r="N204" s="1">
        <f>($E204+('AUS Mortality Calculations'!$D204*'AUS Mortality Calculations'!N$1))*'AUS Population Projections'!I208</f>
        <v>1136.2429399999999</v>
      </c>
      <c r="O204" s="1">
        <f>($E204+('AUS Mortality Calculations'!$D204*'AUS Mortality Calculations'!O$1))*'AUS Population Projections'!J208</f>
        <v>1170.629715</v>
      </c>
      <c r="P204" s="1">
        <f>($E204+('AUS Mortality Calculations'!$D204*'AUS Mortality Calculations'!P$1))*'AUS Population Projections'!K208</f>
        <v>1211.1965600000001</v>
      </c>
      <c r="Q204" s="1">
        <f>($E204+('AUS Mortality Calculations'!$D204*'AUS Mortality Calculations'!Q$1))*'AUS Population Projections'!L208</f>
        <v>1274.2581950000001</v>
      </c>
      <c r="R204" s="1">
        <f>($E204+('AUS Mortality Calculations'!$D204*'AUS Mortality Calculations'!R$1))*'AUS Population Projections'!M208</f>
        <v>1379.8298600000001</v>
      </c>
      <c r="S204" s="1">
        <f>($E204+('AUS Mortality Calculations'!$D204*'AUS Mortality Calculations'!S$1))*'AUS Population Projections'!N208</f>
        <v>1483.79069</v>
      </c>
      <c r="T204" s="1">
        <f>($E204+('AUS Mortality Calculations'!$D204*'AUS Mortality Calculations'!T$1))*'AUS Population Projections'!O208</f>
        <v>1552.2815000000003</v>
      </c>
      <c r="U204" s="1">
        <f>($E204+('AUS Mortality Calculations'!$D204*'AUS Mortality Calculations'!U$1))*'AUS Population Projections'!P208</f>
        <v>1633.3814900000002</v>
      </c>
      <c r="V204" s="1">
        <f>($E204+('AUS Mortality Calculations'!$D204*'AUS Mortality Calculations'!V$1))*'AUS Population Projections'!Q208</f>
        <v>1730.3412900000001</v>
      </c>
      <c r="W204" s="1">
        <f>($E204+('AUS Mortality Calculations'!$D204*'AUS Mortality Calculations'!W$1))*'AUS Population Projections'!R208</f>
        <v>1790.8255750000001</v>
      </c>
      <c r="X204" s="1">
        <f>($E204+('AUS Mortality Calculations'!$D204*'AUS Mortality Calculations'!X$1))*'AUS Population Projections'!S208</f>
        <v>1942.5453600000001</v>
      </c>
      <c r="Y204" s="1">
        <f>($E204+('AUS Mortality Calculations'!$D204*'AUS Mortality Calculations'!Y$1))*'AUS Population Projections'!T208</f>
        <v>1964.531015</v>
      </c>
      <c r="Z204" s="1">
        <f>($E204+('AUS Mortality Calculations'!$D204*'AUS Mortality Calculations'!Z$1))*'AUS Population Projections'!U208</f>
        <v>2190.8676500000001</v>
      </c>
      <c r="AA204" s="1">
        <f>($E204+('AUS Mortality Calculations'!$D204*'AUS Mortality Calculations'!AA$1))*'AUS Population Projections'!V208</f>
        <v>2322.2451350000001</v>
      </c>
      <c r="AB204" s="6">
        <f>($E204+('AUS Mortality Calculations'!$D204*'AUS Mortality Calculations'!AB$1))*'AUS Population Projections'!W208</f>
        <v>2453.9017399999998</v>
      </c>
    </row>
    <row r="205" spans="1:28" x14ac:dyDescent="0.3">
      <c r="A205" s="13" t="s">
        <v>2</v>
      </c>
      <c r="B205" s="47" t="s">
        <v>193</v>
      </c>
      <c r="C205">
        <f>'AUS Population Projections'!D416-'AUS Population Projections'!C416</f>
        <v>-2.3250000000000048E-2</v>
      </c>
      <c r="D205">
        <f t="shared" si="4"/>
        <v>-9.6875000000000205E-4</v>
      </c>
      <c r="E205" s="4">
        <f>'AUS Population Projections'!$C416+('AUS Mortality Calculations'!$D205*'AUS Mortality Calculations'!E$1)</f>
        <v>0.27367000000000002</v>
      </c>
      <c r="F205" s="4"/>
      <c r="G205" s="4"/>
      <c r="H205" s="4"/>
      <c r="I205" s="1">
        <f>($E205+('AUS Mortality Calculations'!$D205*'AUS Mortality Calculations'!I$1))*'AUS Population Projections'!D209</f>
        <v>762.74539625</v>
      </c>
      <c r="J205" s="1">
        <f>($E205+('AUS Mortality Calculations'!$D205*'AUS Mortality Calculations'!J$1))*'AUS Population Projections'!E209</f>
        <v>754.60115250000013</v>
      </c>
      <c r="K205" s="1">
        <f>($E205+('AUS Mortality Calculations'!$D205*'AUS Mortality Calculations'!K$1))*'AUS Population Projections'!F209</f>
        <v>787.65174875000002</v>
      </c>
      <c r="L205" s="1">
        <f>($E205+('AUS Mortality Calculations'!$D205*'AUS Mortality Calculations'!L$1))*'AUS Population Projections'!G209</f>
        <v>842.03019500000005</v>
      </c>
      <c r="M205" s="1">
        <f>($E205+('AUS Mortality Calculations'!$D205*'AUS Mortality Calculations'!M$1))*'AUS Population Projections'!H209</f>
        <v>899.49263250000001</v>
      </c>
      <c r="N205" s="1">
        <f>($E205+('AUS Mortality Calculations'!$D205*'AUS Mortality Calculations'!N$1))*'AUS Population Projections'!I209</f>
        <v>908.03692500000011</v>
      </c>
      <c r="O205" s="1">
        <f>($E205+('AUS Mortality Calculations'!$D205*'AUS Mortality Calculations'!O$1))*'AUS Population Projections'!J209</f>
        <v>902.61775250000005</v>
      </c>
      <c r="P205" s="1">
        <f>($E205+('AUS Mortality Calculations'!$D205*'AUS Mortality Calculations'!P$1))*'AUS Population Projections'!K209</f>
        <v>931.78368</v>
      </c>
      <c r="Q205" s="1">
        <f>($E205+('AUS Mortality Calculations'!$D205*'AUS Mortality Calculations'!Q$1))*'AUS Population Projections'!L209</f>
        <v>965.74730625000007</v>
      </c>
      <c r="R205" s="1">
        <f>($E205+('AUS Mortality Calculations'!$D205*'AUS Mortality Calculations'!R$1))*'AUS Population Projections'!M209</f>
        <v>1017.1245725</v>
      </c>
      <c r="S205" s="1">
        <f>($E205+('AUS Mortality Calculations'!$D205*'AUS Mortality Calculations'!S$1))*'AUS Population Projections'!N209</f>
        <v>1102.5536399999999</v>
      </c>
      <c r="T205" s="1">
        <f>($E205+('AUS Mortality Calculations'!$D205*'AUS Mortality Calculations'!T$1))*'AUS Population Projections'!O209</f>
        <v>1186.8018049999998</v>
      </c>
      <c r="U205" s="1">
        <f>($E205+('AUS Mortality Calculations'!$D205*'AUS Mortality Calculations'!U$1))*'AUS Population Projections'!P209</f>
        <v>1243.2451025</v>
      </c>
      <c r="V205" s="1">
        <f>($E205+('AUS Mortality Calculations'!$D205*'AUS Mortality Calculations'!V$1))*'AUS Population Projections'!Q209</f>
        <v>1309.6412625</v>
      </c>
      <c r="W205" s="1">
        <f>($E205+('AUS Mortality Calculations'!$D205*'AUS Mortality Calculations'!W$1))*'AUS Population Projections'!R209</f>
        <v>1388.7245612499999</v>
      </c>
      <c r="X205" s="1">
        <f>($E205+('AUS Mortality Calculations'!$D205*'AUS Mortality Calculations'!X$1))*'AUS Population Projections'!S209</f>
        <v>1438.52324</v>
      </c>
      <c r="Y205" s="1">
        <f>($E205+('AUS Mortality Calculations'!$D205*'AUS Mortality Calculations'!Y$1))*'AUS Population Projections'!T209</f>
        <v>1561.7259899999999</v>
      </c>
      <c r="Z205" s="1">
        <f>($E205+('AUS Mortality Calculations'!$D205*'AUS Mortality Calculations'!Z$1))*'AUS Population Projections'!U209</f>
        <v>1580.9545249999999</v>
      </c>
      <c r="AA205" s="1">
        <f>($E205+('AUS Mortality Calculations'!$D205*'AUS Mortality Calculations'!AA$1))*'AUS Population Projections'!V209</f>
        <v>1764.63830375</v>
      </c>
      <c r="AB205" s="6">
        <f>($E205+('AUS Mortality Calculations'!$D205*'AUS Mortality Calculations'!AB$1))*'AUS Population Projections'!W209</f>
        <v>1872.6283799999999</v>
      </c>
    </row>
    <row r="206" spans="1:28" x14ac:dyDescent="0.3">
      <c r="A206" s="13" t="s">
        <v>2</v>
      </c>
      <c r="B206" s="47" t="s">
        <v>194</v>
      </c>
      <c r="C206">
        <f>'AUS Population Projections'!D417-'AUS Population Projections'!C417</f>
        <v>-2.4299999999999988E-2</v>
      </c>
      <c r="D206">
        <f t="shared" si="4"/>
        <v>-1.0124999999999995E-3</v>
      </c>
      <c r="E206" s="4">
        <f>'AUS Population Projections'!$C417+('AUS Mortality Calculations'!$D206*'AUS Mortality Calculations'!E$1)</f>
        <v>0.30013000000000001</v>
      </c>
      <c r="F206" s="4"/>
      <c r="G206" s="4"/>
      <c r="H206" s="4"/>
      <c r="I206" s="1">
        <f>($E206+('AUS Mortality Calculations'!$D206*'AUS Mortality Calculations'!I$1))*'AUS Population Projections'!D210</f>
        <v>545.29120250000005</v>
      </c>
      <c r="J206" s="1">
        <f>($E206+('AUS Mortality Calculations'!$D206*'AUS Mortality Calculations'!J$1))*'AUS Population Projections'!E210</f>
        <v>599.48915499999998</v>
      </c>
      <c r="K206" s="1">
        <f>($E206+('AUS Mortality Calculations'!$D206*'AUS Mortality Calculations'!K$1))*'AUS Population Projections'!F210</f>
        <v>594.77918499999998</v>
      </c>
      <c r="L206" s="1">
        <f>($E206+('AUS Mortality Calculations'!$D206*'AUS Mortality Calculations'!L$1))*'AUS Population Projections'!G210</f>
        <v>623.24840000000006</v>
      </c>
      <c r="M206" s="1">
        <f>($E206+('AUS Mortality Calculations'!$D206*'AUS Mortality Calculations'!M$1))*'AUS Population Projections'!H210</f>
        <v>667.4426850000001</v>
      </c>
      <c r="N206" s="1">
        <f>($E206+('AUS Mortality Calculations'!$D206*'AUS Mortality Calculations'!N$1))*'AUS Population Projections'!I210</f>
        <v>714.25959499999999</v>
      </c>
      <c r="O206" s="1">
        <f>($E206+('AUS Mortality Calculations'!$D206*'AUS Mortality Calculations'!O$1))*'AUS Population Projections'!J210</f>
        <v>722.3497625</v>
      </c>
      <c r="P206" s="1">
        <f>($E206+('AUS Mortality Calculations'!$D206*'AUS Mortality Calculations'!P$1))*'AUS Population Projections'!K210</f>
        <v>719.26989000000003</v>
      </c>
      <c r="Q206" s="1">
        <f>($E206+('AUS Mortality Calculations'!$D206*'AUS Mortality Calculations'!Q$1))*'AUS Population Projections'!L210</f>
        <v>743.84073000000012</v>
      </c>
      <c r="R206" s="1">
        <f>($E206+('AUS Mortality Calculations'!$D206*'AUS Mortality Calculations'!R$1))*'AUS Population Projections'!M210</f>
        <v>771.99331000000006</v>
      </c>
      <c r="S206" s="1">
        <f>($E206+('AUS Mortality Calculations'!$D206*'AUS Mortality Calculations'!S$1))*'AUS Population Projections'!N210</f>
        <v>813.51388750000001</v>
      </c>
      <c r="T206" s="1">
        <f>($E206+('AUS Mortality Calculations'!$D206*'AUS Mortality Calculations'!T$1))*'AUS Population Projections'!O210</f>
        <v>883.23466000000008</v>
      </c>
      <c r="U206" s="1">
        <f>($E206+('AUS Mortality Calculations'!$D206*'AUS Mortality Calculations'!U$1))*'AUS Population Projections'!P210</f>
        <v>951.58423000000016</v>
      </c>
      <c r="V206" s="1">
        <f>($E206+('AUS Mortality Calculations'!$D206*'AUS Mortality Calculations'!V$1))*'AUS Population Projections'!Q210</f>
        <v>997.69699500000002</v>
      </c>
      <c r="W206" s="1">
        <f>($E206+('AUS Mortality Calculations'!$D206*'AUS Mortality Calculations'!W$1))*'AUS Population Projections'!R210</f>
        <v>1052.0077099999999</v>
      </c>
      <c r="X206" s="1">
        <f>($E206+('AUS Mortality Calculations'!$D206*'AUS Mortality Calculations'!X$1))*'AUS Population Projections'!S210</f>
        <v>1116.4127600000002</v>
      </c>
      <c r="Y206" s="1">
        <f>($E206+('AUS Mortality Calculations'!$D206*'AUS Mortality Calculations'!Y$1))*'AUS Population Projections'!T210</f>
        <v>1157.4154925000003</v>
      </c>
      <c r="Z206" s="1">
        <f>($E206+('AUS Mortality Calculations'!$D206*'AUS Mortality Calculations'!Z$1))*'AUS Population Projections'!U210</f>
        <v>1257.8601100000001</v>
      </c>
      <c r="AA206" s="1">
        <f>($E206+('AUS Mortality Calculations'!$D206*'AUS Mortality Calculations'!AA$1))*'AUS Population Projections'!V210</f>
        <v>1274.1283799999999</v>
      </c>
      <c r="AB206" s="6">
        <f>($E206+('AUS Mortality Calculations'!$D206*'AUS Mortality Calculations'!AB$1))*'AUS Population Projections'!W210</f>
        <v>1424.3093200000001</v>
      </c>
    </row>
    <row r="207" spans="1:28" x14ac:dyDescent="0.3">
      <c r="A207" s="13" t="s">
        <v>2</v>
      </c>
      <c r="B207" s="47" t="s">
        <v>195</v>
      </c>
      <c r="C207">
        <f>'AUS Population Projections'!D418-'AUS Population Projections'!C418</f>
        <v>-2.581E-2</v>
      </c>
      <c r="D207">
        <f t="shared" si="4"/>
        <v>-1.0754166666666666E-3</v>
      </c>
      <c r="E207" s="4">
        <f>'AUS Population Projections'!$C418+('AUS Mortality Calculations'!$D207*'AUS Mortality Calculations'!E$1)</f>
        <v>0.32480999999999999</v>
      </c>
      <c r="F207" s="4"/>
      <c r="G207" s="4"/>
      <c r="H207" s="4"/>
      <c r="I207" s="1">
        <f>($E207+('AUS Mortality Calculations'!$D207*'AUS Mortality Calculations'!I$1))*'AUS Population Projections'!D211</f>
        <v>352.54696124999998</v>
      </c>
      <c r="J207" s="1">
        <f>($E207+('AUS Mortality Calculations'!$D207*'AUS Mortality Calculations'!J$1))*'AUS Population Projections'!E211</f>
        <v>408.16384583333331</v>
      </c>
      <c r="K207" s="1">
        <f>($E207+('AUS Mortality Calculations'!$D207*'AUS Mortality Calculations'!K$1))*'AUS Population Projections'!F211</f>
        <v>449.89566624999998</v>
      </c>
      <c r="L207" s="1">
        <f>($E207+('AUS Mortality Calculations'!$D207*'AUS Mortality Calculations'!L$1))*'AUS Population Projections'!G211</f>
        <v>448.39115833333335</v>
      </c>
      <c r="M207" s="1">
        <f>($E207+('AUS Mortality Calculations'!$D207*'AUS Mortality Calculations'!M$1))*'AUS Population Projections'!H211</f>
        <v>470.52468625</v>
      </c>
      <c r="N207" s="1">
        <f>($E207+('AUS Mortality Calculations'!$D207*'AUS Mortality Calculations'!N$1))*'AUS Population Projections'!I211</f>
        <v>504.91499499999992</v>
      </c>
      <c r="O207" s="1">
        <f>($E207+('AUS Mortality Calculations'!$D207*'AUS Mortality Calculations'!O$1))*'AUS Population Projections'!J211</f>
        <v>540.96595208333326</v>
      </c>
      <c r="P207" s="1">
        <f>($E207+('AUS Mortality Calculations'!$D207*'AUS Mortality Calculations'!P$1))*'AUS Population Projections'!K211</f>
        <v>548.30235999999991</v>
      </c>
      <c r="Q207" s="1">
        <f>($E207+('AUS Mortality Calculations'!$D207*'AUS Mortality Calculations'!Q$1))*'AUS Population Projections'!L211</f>
        <v>547.06784999999991</v>
      </c>
      <c r="R207" s="1">
        <f>($E207+('AUS Mortality Calculations'!$D207*'AUS Mortality Calculations'!R$1))*'AUS Population Projections'!M211</f>
        <v>566.24266749999992</v>
      </c>
      <c r="S207" s="1">
        <f>($E207+('AUS Mortality Calculations'!$D207*'AUS Mortality Calculations'!S$1))*'AUS Population Projections'!N211</f>
        <v>588.40318333333335</v>
      </c>
      <c r="T207" s="1">
        <f>($E207+('AUS Mortality Calculations'!$D207*'AUS Mortality Calculations'!T$1))*'AUS Population Projections'!O211</f>
        <v>620.37904500000002</v>
      </c>
      <c r="U207" s="1">
        <f>($E207+('AUS Mortality Calculations'!$D207*'AUS Mortality Calculations'!U$1))*'AUS Population Projections'!P211</f>
        <v>674.18936625000003</v>
      </c>
      <c r="V207" s="1">
        <f>($E207+('AUS Mortality Calculations'!$D207*'AUS Mortality Calculations'!V$1))*'AUS Population Projections'!Q211</f>
        <v>727.30278333333331</v>
      </c>
      <c r="W207" s="1">
        <f>($E207+('AUS Mortality Calculations'!$D207*'AUS Mortality Calculations'!W$1))*'AUS Population Projections'!R211</f>
        <v>763.05386999999996</v>
      </c>
      <c r="X207" s="1">
        <f>($E207+('AUS Mortality Calculations'!$D207*'AUS Mortality Calculations'!X$1))*'AUS Population Projections'!S211</f>
        <v>805.30552666666665</v>
      </c>
      <c r="Y207" s="1">
        <f>($E207+('AUS Mortality Calculations'!$D207*'AUS Mortality Calculations'!Y$1))*'AUS Population Projections'!T211</f>
        <v>855.21288750000008</v>
      </c>
      <c r="Z207" s="1">
        <f>($E207+('AUS Mortality Calculations'!$D207*'AUS Mortality Calculations'!Z$1))*'AUS Population Projections'!U211</f>
        <v>887.33951250000007</v>
      </c>
      <c r="AA207" s="1">
        <f>($E207+('AUS Mortality Calculations'!$D207*'AUS Mortality Calculations'!AA$1))*'AUS Population Projections'!V211</f>
        <v>965.17973124999992</v>
      </c>
      <c r="AB207" s="6">
        <f>($E207+('AUS Mortality Calculations'!$D207*'AUS Mortality Calculations'!AB$1))*'AUS Population Projections'!W211</f>
        <v>979.05777999999987</v>
      </c>
    </row>
    <row r="208" spans="1:28" x14ac:dyDescent="0.3">
      <c r="A208" s="20" t="s">
        <v>2</v>
      </c>
      <c r="B208" s="48" t="s">
        <v>198</v>
      </c>
      <c r="C208" s="17">
        <f>'AUS Population Projections'!D419-'AUS Population Projections'!C419</f>
        <v>-2.8359999999999996E-2</v>
      </c>
      <c r="D208" s="17">
        <f t="shared" si="4"/>
        <v>-1.1816666666666666E-3</v>
      </c>
      <c r="E208" s="42">
        <f>'AUS Population Projections'!$C419+('AUS Mortality Calculations'!$D208*'AUS Mortality Calculations'!E$1)</f>
        <v>0.35443000000000002</v>
      </c>
      <c r="F208" s="42"/>
      <c r="G208" s="42"/>
      <c r="H208" s="42"/>
      <c r="I208" s="7">
        <f>($E208+('AUS Mortality Calculations'!$D208*'AUS Mortality Calculations'!I$1))*'AUS Population Projections'!D212</f>
        <v>529.16600333333338</v>
      </c>
      <c r="J208" s="7">
        <f>($E208+('AUS Mortality Calculations'!$D208*'AUS Mortality Calculations'!J$1))*'AUS Population Projections'!E212</f>
        <v>628.08693333333338</v>
      </c>
      <c r="K208" s="7">
        <f>($E208+('AUS Mortality Calculations'!$D208*'AUS Mortality Calculations'!K$1))*'AUS Population Projections'!F212</f>
        <v>740.71823500000005</v>
      </c>
      <c r="L208" s="7">
        <f>($E208+('AUS Mortality Calculations'!$D208*'AUS Mortality Calculations'!L$1))*'AUS Population Projections'!G212</f>
        <v>854.32524333333345</v>
      </c>
      <c r="M208" s="7">
        <f>($E208+('AUS Mortality Calculations'!$D208*'AUS Mortality Calculations'!M$1))*'AUS Population Projections'!H212</f>
        <v>935.78067499999997</v>
      </c>
      <c r="N208" s="7">
        <f>($E208+('AUS Mortality Calculations'!$D208*'AUS Mortality Calculations'!N$1))*'AUS Population Projections'!I212</f>
        <v>1011.8014200000001</v>
      </c>
      <c r="O208" s="7">
        <f>($E208+('AUS Mortality Calculations'!$D208*'AUS Mortality Calculations'!O$1))*'AUS Population Projections'!J212</f>
        <v>1093.1680166666667</v>
      </c>
      <c r="P208" s="7">
        <f>($E208+('AUS Mortality Calculations'!$D208*'AUS Mortality Calculations'!P$1))*'AUS Population Projections'!K212</f>
        <v>1179.8202000000001</v>
      </c>
      <c r="Q208" s="7">
        <f>($E208+('AUS Mortality Calculations'!$D208*'AUS Mortality Calculations'!Q$1))*'AUS Population Projections'!L212</f>
        <v>1249.007235</v>
      </c>
      <c r="R208" s="7">
        <f>($E208+('AUS Mortality Calculations'!$D208*'AUS Mortality Calculations'!R$1))*'AUS Population Projections'!M212</f>
        <v>1299.1897600000002</v>
      </c>
      <c r="S208" s="7">
        <f>($E208+('AUS Mortality Calculations'!$D208*'AUS Mortality Calculations'!S$1))*'AUS Population Projections'!N212</f>
        <v>1350.7036733333334</v>
      </c>
      <c r="T208" s="7">
        <f>($E208+('AUS Mortality Calculations'!$D208*'AUS Mortality Calculations'!T$1))*'AUS Population Projections'!O212</f>
        <v>1405.5727500000003</v>
      </c>
      <c r="U208" s="7">
        <f>($E208+('AUS Mortality Calculations'!$D208*'AUS Mortality Calculations'!U$1))*'AUS Population Projections'!P212</f>
        <v>1469.8612250000001</v>
      </c>
      <c r="V208" s="7">
        <f>($E208+('AUS Mortality Calculations'!$D208*'AUS Mortality Calculations'!V$1))*'AUS Population Projections'!Q212</f>
        <v>1557.6575333333333</v>
      </c>
      <c r="W208" s="7">
        <f>($E208+('AUS Mortality Calculations'!$D208*'AUS Mortality Calculations'!W$1))*'AUS Population Projections'!R212</f>
        <v>1661.3024700000001</v>
      </c>
      <c r="X208" s="7">
        <f>($E208+('AUS Mortality Calculations'!$D208*'AUS Mortality Calculations'!X$1))*'AUS Population Projections'!S212</f>
        <v>1763.8461633333334</v>
      </c>
      <c r="Y208" s="7">
        <f>($E208+('AUS Mortality Calculations'!$D208*'AUS Mortality Calculations'!Y$1))*'AUS Population Projections'!T212</f>
        <v>1870.6416250000002</v>
      </c>
      <c r="Z208" s="7">
        <f>($E208+('AUS Mortality Calculations'!$D208*'AUS Mortality Calculations'!Z$1))*'AUS Population Projections'!U212</f>
        <v>1986.2999200000002</v>
      </c>
      <c r="AA208" s="7">
        <f>($E208+('AUS Mortality Calculations'!$D208*'AUS Mortality Calculations'!AA$1))*'AUS Population Projections'!V212</f>
        <v>2095.1152616666668</v>
      </c>
      <c r="AB208" s="8">
        <f>($E208+('AUS Mortality Calculations'!$D208*'AUS Mortality Calculations'!AB$1))*'AUS Population Projections'!W212</f>
        <v>2233.8698899999999</v>
      </c>
    </row>
    <row r="209" spans="1:28" x14ac:dyDescent="0.3">
      <c r="B209" s="43"/>
      <c r="E209" s="4"/>
      <c r="F209" s="4"/>
      <c r="G209" s="4"/>
      <c r="H209" s="4"/>
      <c r="I209" s="1"/>
      <c r="J209" s="1"/>
      <c r="K209" s="1"/>
      <c r="L209" s="1"/>
      <c r="M209" s="1"/>
      <c r="N209" s="1"/>
      <c r="O209" s="1"/>
      <c r="P209" s="1"/>
      <c r="Q209" s="1"/>
      <c r="R209" s="1"/>
      <c r="S209" s="1"/>
      <c r="T209" s="1"/>
      <c r="U209" s="1"/>
      <c r="V209" s="1"/>
      <c r="W209" s="1"/>
      <c r="X209" s="1"/>
      <c r="Y209" s="1"/>
      <c r="Z209" s="1"/>
      <c r="AA209" s="1"/>
      <c r="AB209" s="1"/>
    </row>
    <row r="210" spans="1:28" x14ac:dyDescent="0.3">
      <c r="A210" s="113" t="s">
        <v>264</v>
      </c>
      <c r="E210" s="2"/>
      <c r="F210" s="2"/>
      <c r="J210" s="50"/>
      <c r="K210" s="50"/>
      <c r="L210" s="50"/>
      <c r="M210" s="50"/>
      <c r="N210" s="50"/>
      <c r="O210" s="50"/>
      <c r="P210" s="50"/>
      <c r="Q210" s="50"/>
      <c r="R210" s="50"/>
      <c r="S210" s="50"/>
      <c r="T210" s="50"/>
      <c r="U210" s="50"/>
      <c r="V210" s="50"/>
      <c r="W210" s="50"/>
      <c r="X210" s="50"/>
      <c r="Y210" s="50"/>
      <c r="Z210" s="50"/>
      <c r="AA210" s="50"/>
      <c r="AB210" s="50"/>
    </row>
    <row r="211" spans="1:28" x14ac:dyDescent="0.3">
      <c r="A211" s="29"/>
      <c r="B211" s="26"/>
      <c r="C211" s="10"/>
      <c r="D211" s="10"/>
      <c r="E211" s="52"/>
      <c r="F211" s="52"/>
      <c r="G211" s="52"/>
      <c r="H211" s="52"/>
      <c r="I211" s="52">
        <v>2023</v>
      </c>
      <c r="J211" s="52">
        <v>2024</v>
      </c>
      <c r="K211" s="52">
        <v>2025</v>
      </c>
      <c r="L211" s="52">
        <v>2026</v>
      </c>
      <c r="M211" s="52">
        <v>2027</v>
      </c>
      <c r="N211" s="52">
        <v>2028</v>
      </c>
      <c r="O211" s="52">
        <v>2029</v>
      </c>
      <c r="P211" s="52">
        <v>2030</v>
      </c>
      <c r="Q211" s="52">
        <v>2031</v>
      </c>
      <c r="R211" s="52">
        <v>2032</v>
      </c>
      <c r="S211" s="52">
        <v>2033</v>
      </c>
      <c r="T211" s="52">
        <v>2034</v>
      </c>
      <c r="U211" s="52">
        <v>2035</v>
      </c>
      <c r="V211" s="52">
        <v>2036</v>
      </c>
      <c r="W211" s="52">
        <v>2037</v>
      </c>
      <c r="X211" s="52">
        <v>2038</v>
      </c>
      <c r="Y211" s="52">
        <v>2039</v>
      </c>
      <c r="Z211" s="52">
        <v>2040</v>
      </c>
      <c r="AA211" s="52">
        <v>2041</v>
      </c>
      <c r="AB211" s="52">
        <v>2042</v>
      </c>
    </row>
    <row r="212" spans="1:28" x14ac:dyDescent="0.3">
      <c r="A212" s="23" t="s">
        <v>241</v>
      </c>
      <c r="B212" s="51"/>
      <c r="C212" s="2"/>
      <c r="D212" s="2"/>
      <c r="E212" s="35"/>
      <c r="F212" s="35"/>
      <c r="G212" s="35"/>
      <c r="H212" s="35"/>
      <c r="I212" s="75">
        <f>'AUS Population Projections'!D5/SUM(I6:I208)</f>
        <v>1.016801751895831</v>
      </c>
      <c r="J212" s="75">
        <f>'AUS Population Projections'!E5/SUM(J6:J208)</f>
        <v>1.0103218900897042</v>
      </c>
      <c r="K212" s="75">
        <f>'AUS Population Projections'!F5/SUM(K6:K208)</f>
        <v>1.0035523060724152</v>
      </c>
      <c r="L212" s="75">
        <f>'AUS Population Projections'!G5/SUM(L6:L208)</f>
        <v>0.99025443123275581</v>
      </c>
      <c r="M212" s="75">
        <f>'AUS Population Projections'!H5/SUM(M6:M208)</f>
        <v>0.98845684743911555</v>
      </c>
      <c r="N212" s="75">
        <f>'AUS Population Projections'!I5/SUM(N6:N208)</f>
        <v>0.98676951406637392</v>
      </c>
      <c r="O212" s="75">
        <f>'AUS Population Projections'!J5/SUM(O6:O208)</f>
        <v>0.98531894795046548</v>
      </c>
      <c r="P212" s="75">
        <f>'AUS Population Projections'!K5/SUM(P6:P208)</f>
        <v>0.9841021955034186</v>
      </c>
      <c r="Q212" s="75">
        <f>'AUS Population Projections'!L5/SUM(Q6:Q208)</f>
        <v>0.98297961680908663</v>
      </c>
      <c r="R212" s="75">
        <f>'AUS Population Projections'!M5/SUM(R6:R208)</f>
        <v>0.98498662338280485</v>
      </c>
      <c r="S212" s="75">
        <f>'AUS Population Projections'!N5/SUM(S6:S208)</f>
        <v>0.98731331800057365</v>
      </c>
      <c r="T212" s="75">
        <f>'AUS Population Projections'!O5/SUM(T6:T208)</f>
        <v>0.98966669946520747</v>
      </c>
      <c r="U212" s="75">
        <f>'AUS Population Projections'!P5/SUM(U6:U208)</f>
        <v>0.99219944176149577</v>
      </c>
      <c r="V212" s="75">
        <f>'AUS Population Projections'!Q5/SUM(V6:V208)</f>
        <v>0.99510810391438698</v>
      </c>
      <c r="W212" s="75">
        <f>'AUS Population Projections'!R5/SUM(W6:W208)</f>
        <v>0.99863909951781393</v>
      </c>
      <c r="X212" s="75">
        <f>'AUS Population Projections'!S5/SUM(X6:X208)</f>
        <v>1.0024137323735323</v>
      </c>
      <c r="Y212" s="75">
        <f>'AUS Population Projections'!T5/SUM(Y6:Y208)</f>
        <v>1.0064096987568383</v>
      </c>
      <c r="Z212" s="75">
        <f>'AUS Population Projections'!U5/SUM(Z6:Z208)</f>
        <v>1.010328627018799</v>
      </c>
      <c r="AA212" s="75">
        <f>'AUS Population Projections'!V5/SUM(AA6:AA208)</f>
        <v>1.0144443155627145</v>
      </c>
      <c r="AB212" s="75">
        <f>'AUS Population Projections'!W5/SUM(AB6:AB208)</f>
        <v>1.018544418116142</v>
      </c>
    </row>
    <row r="213" spans="1:28" x14ac:dyDescent="0.3">
      <c r="A213" s="23" t="s">
        <v>201</v>
      </c>
      <c r="B213" s="51" t="s">
        <v>199</v>
      </c>
      <c r="C213" s="2"/>
      <c r="D213" s="2"/>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55"/>
    </row>
    <row r="214" spans="1:28" x14ac:dyDescent="0.3">
      <c r="A214" s="13" t="s">
        <v>1</v>
      </c>
      <c r="B214" s="47" t="s">
        <v>96</v>
      </c>
      <c r="E214" s="4"/>
      <c r="F214" s="4"/>
      <c r="G214" s="4"/>
      <c r="H214" s="4"/>
      <c r="I214" s="1">
        <f>I6*I$212</f>
        <v>427.97001569078219</v>
      </c>
      <c r="J214" s="1">
        <f t="shared" ref="J214:AB214" si="5">J6*J$212</f>
        <v>427.27494933157743</v>
      </c>
      <c r="K214" s="1">
        <f>K6*K$212</f>
        <v>424.8026549926974</v>
      </c>
      <c r="L214" s="1">
        <f t="shared" si="5"/>
        <v>418.94636127237567</v>
      </c>
      <c r="M214" s="1">
        <f t="shared" si="5"/>
        <v>417.44516829732271</v>
      </c>
      <c r="N214" s="1">
        <f t="shared" si="5"/>
        <v>416.24845619692849</v>
      </c>
      <c r="O214" s="1">
        <f t="shared" si="5"/>
        <v>415.5516728721488</v>
      </c>
      <c r="P214" s="1">
        <f t="shared" si="5"/>
        <v>414.85843316878305</v>
      </c>
      <c r="Q214" s="1">
        <f t="shared" si="5"/>
        <v>414.23558617421503</v>
      </c>
      <c r="R214" s="1">
        <f t="shared" si="5"/>
        <v>415.06059027947526</v>
      </c>
      <c r="S214" s="1">
        <f t="shared" si="5"/>
        <v>416.31909984529722</v>
      </c>
      <c r="T214" s="1">
        <f t="shared" si="5"/>
        <v>418.03181929732449</v>
      </c>
      <c r="U214" s="1">
        <f t="shared" si="5"/>
        <v>420.24835148263327</v>
      </c>
      <c r="V214" s="1">
        <f t="shared" si="5"/>
        <v>422.96614363220777</v>
      </c>
      <c r="W214" s="1">
        <f t="shared" si="5"/>
        <v>426.17195950737101</v>
      </c>
      <c r="X214" s="1">
        <f t="shared" si="5"/>
        <v>429.60123887662297</v>
      </c>
      <c r="Y214" s="1">
        <f t="shared" si="5"/>
        <v>433.1119576801571</v>
      </c>
      <c r="Z214" s="1">
        <f t="shared" si="5"/>
        <v>436.39590653484356</v>
      </c>
      <c r="AA214" s="1">
        <f t="shared" si="5"/>
        <v>439.43962363456637</v>
      </c>
      <c r="AB214" s="6">
        <f t="shared" si="5"/>
        <v>442.02331972901374</v>
      </c>
    </row>
    <row r="215" spans="1:28" x14ac:dyDescent="0.3">
      <c r="A215" s="13" t="s">
        <v>1</v>
      </c>
      <c r="B215" s="47" t="s">
        <v>97</v>
      </c>
      <c r="E215" s="4"/>
      <c r="F215" s="4"/>
      <c r="G215" s="4"/>
      <c r="H215" s="4"/>
      <c r="I215" s="1">
        <f t="shared" ref="I215:AB215" si="6">I7*I$212</f>
        <v>27.454383211455372</v>
      </c>
      <c r="J215" s="1">
        <f t="shared" si="6"/>
        <v>26.472651176898996</v>
      </c>
      <c r="K215" s="1">
        <f t="shared" si="6"/>
        <v>26.36320492644753</v>
      </c>
      <c r="L215" s="1">
        <f t="shared" si="6"/>
        <v>25.980315257822582</v>
      </c>
      <c r="M215" s="1">
        <f t="shared" si="6"/>
        <v>25.861783558314354</v>
      </c>
      <c r="N215" s="1">
        <f t="shared" si="6"/>
        <v>25.714794159526228</v>
      </c>
      <c r="O215" s="1">
        <f t="shared" si="6"/>
        <v>25.58913213244751</v>
      </c>
      <c r="P215" s="1">
        <f t="shared" si="6"/>
        <v>25.4934429231308</v>
      </c>
      <c r="Q215" s="1">
        <f t="shared" si="6"/>
        <v>25.39439986223023</v>
      </c>
      <c r="R215" s="1">
        <f t="shared" si="6"/>
        <v>25.37704269190796</v>
      </c>
      <c r="S215" s="1">
        <f t="shared" si="6"/>
        <v>25.380113107719069</v>
      </c>
      <c r="T215" s="1">
        <f t="shared" si="6"/>
        <v>25.401354566826207</v>
      </c>
      <c r="U215" s="1">
        <f t="shared" si="6"/>
        <v>25.452966694465779</v>
      </c>
      <c r="V215" s="1">
        <f t="shared" si="6"/>
        <v>25.538889738654287</v>
      </c>
      <c r="W215" s="1">
        <f t="shared" si="6"/>
        <v>25.660379937496185</v>
      </c>
      <c r="X215" s="1">
        <f t="shared" si="6"/>
        <v>25.800044450731381</v>
      </c>
      <c r="Y215" s="1">
        <f t="shared" si="6"/>
        <v>25.951041469840373</v>
      </c>
      <c r="Z215" s="1">
        <f t="shared" si="6"/>
        <v>26.097743196448107</v>
      </c>
      <c r="AA215" s="1">
        <f t="shared" si="6"/>
        <v>26.236066111240707</v>
      </c>
      <c r="AB215" s="6">
        <f t="shared" si="6"/>
        <v>26.353023809690928</v>
      </c>
    </row>
    <row r="216" spans="1:28" x14ac:dyDescent="0.3">
      <c r="A216" s="13" t="s">
        <v>1</v>
      </c>
      <c r="B216" s="47" t="s">
        <v>98</v>
      </c>
      <c r="E216" s="4"/>
      <c r="F216" s="4"/>
      <c r="G216" s="4"/>
      <c r="H216" s="4"/>
      <c r="I216" s="1">
        <f t="shared" ref="I216:AB216" si="7">I8*I$212</f>
        <v>20.865210444657954</v>
      </c>
      <c r="J216" s="1">
        <f>J8*J$212</f>
        <v>21.223389929287499</v>
      </c>
      <c r="K216" s="1">
        <f t="shared" si="7"/>
        <v>20.411651774129279</v>
      </c>
      <c r="L216" s="1">
        <f t="shared" si="7"/>
        <v>20.139547058803981</v>
      </c>
      <c r="M216" s="1">
        <f t="shared" si="7"/>
        <v>20.023936412630928</v>
      </c>
      <c r="N216" s="1">
        <f t="shared" si="7"/>
        <v>19.881644324854825</v>
      </c>
      <c r="O216" s="1">
        <f t="shared" si="7"/>
        <v>19.72022269022801</v>
      </c>
      <c r="P216" s="1">
        <f t="shared" si="7"/>
        <v>19.574304401704655</v>
      </c>
      <c r="Q216" s="1">
        <f t="shared" si="7"/>
        <v>19.448896798941309</v>
      </c>
      <c r="R216" s="1">
        <f t="shared" si="7"/>
        <v>19.379897461177467</v>
      </c>
      <c r="S216" s="1">
        <f t="shared" si="7"/>
        <v>19.325348775573232</v>
      </c>
      <c r="T216" s="1">
        <f t="shared" si="7"/>
        <v>19.279820680619139</v>
      </c>
      <c r="U216" s="1">
        <f t="shared" si="7"/>
        <v>19.250305059002621</v>
      </c>
      <c r="V216" s="1">
        <f t="shared" si="7"/>
        <v>19.246420666591792</v>
      </c>
      <c r="W216" s="1">
        <f t="shared" si="7"/>
        <v>19.272008223350518</v>
      </c>
      <c r="X216" s="1">
        <f t="shared" si="7"/>
        <v>19.315750788401363</v>
      </c>
      <c r="Y216" s="1">
        <f t="shared" si="7"/>
        <v>19.371323561186685</v>
      </c>
      <c r="Z216" s="1">
        <f t="shared" si="7"/>
        <v>19.428195159548157</v>
      </c>
      <c r="AA216" s="1">
        <f t="shared" si="7"/>
        <v>19.485669591078047</v>
      </c>
      <c r="AB216" s="6">
        <f t="shared" si="7"/>
        <v>19.531276734859254</v>
      </c>
    </row>
    <row r="217" spans="1:28" x14ac:dyDescent="0.3">
      <c r="A217" s="13" t="s">
        <v>1</v>
      </c>
      <c r="B217" s="47" t="s">
        <v>99</v>
      </c>
      <c r="E217" s="4"/>
      <c r="F217" s="4"/>
      <c r="G217" s="4"/>
      <c r="H217" s="4"/>
      <c r="I217" s="1">
        <f t="shared" ref="I217:AB217" si="8">I9*I$212</f>
        <v>19.231807400390593</v>
      </c>
      <c r="J217" s="1">
        <f t="shared" si="8"/>
        <v>19.317511138408104</v>
      </c>
      <c r="K217" s="1">
        <f t="shared" si="8"/>
        <v>19.608996840888352</v>
      </c>
      <c r="L217" s="1">
        <f t="shared" si="8"/>
        <v>18.716056313906893</v>
      </c>
      <c r="M217" s="1">
        <f t="shared" si="8"/>
        <v>18.653911746230186</v>
      </c>
      <c r="N217" s="1">
        <f t="shared" si="8"/>
        <v>18.523176003306144</v>
      </c>
      <c r="O217" s="1">
        <f t="shared" si="8"/>
        <v>18.370412093754343</v>
      </c>
      <c r="P217" s="1">
        <f t="shared" si="8"/>
        <v>18.1995529986742</v>
      </c>
      <c r="Q217" s="1">
        <f t="shared" si="8"/>
        <v>18.041374429254983</v>
      </c>
      <c r="R217" s="1">
        <f t="shared" si="8"/>
        <v>17.956313531668208</v>
      </c>
      <c r="S217" s="1">
        <f t="shared" si="8"/>
        <v>17.880824235564713</v>
      </c>
      <c r="T217" s="1">
        <f t="shared" si="8"/>
        <v>17.813005975340772</v>
      </c>
      <c r="U217" s="1">
        <f t="shared" si="8"/>
        <v>17.755896428297731</v>
      </c>
      <c r="V217" s="1">
        <f t="shared" si="8"/>
        <v>17.716593710809271</v>
      </c>
      <c r="W217" s="1">
        <f t="shared" si="8"/>
        <v>17.704672867531418</v>
      </c>
      <c r="X217" s="1">
        <f t="shared" si="8"/>
        <v>17.712500288980458</v>
      </c>
      <c r="Y217" s="1">
        <f t="shared" si="8"/>
        <v>17.735895220585586</v>
      </c>
      <c r="Z217" s="1">
        <f t="shared" si="8"/>
        <v>17.764413760610843</v>
      </c>
      <c r="AA217" s="1">
        <f t="shared" si="8"/>
        <v>17.798381134609023</v>
      </c>
      <c r="AB217" s="6">
        <f t="shared" si="8"/>
        <v>17.828626958315404</v>
      </c>
    </row>
    <row r="218" spans="1:28" x14ac:dyDescent="0.3">
      <c r="A218" s="13" t="s">
        <v>1</v>
      </c>
      <c r="B218" s="47" t="s">
        <v>100</v>
      </c>
      <c r="E218" s="4"/>
      <c r="F218" s="4"/>
      <c r="G218" s="4"/>
      <c r="H218" s="4"/>
      <c r="I218" s="1">
        <f t="shared" ref="I218:AB218" si="9">I10*I$212</f>
        <v>16.644911646972215</v>
      </c>
      <c r="J218" s="1">
        <f t="shared" si="9"/>
        <v>16.333781384240325</v>
      </c>
      <c r="K218" s="1">
        <f t="shared" si="9"/>
        <v>16.42037622891414</v>
      </c>
      <c r="L218" s="1">
        <f t="shared" si="9"/>
        <v>16.576383856709338</v>
      </c>
      <c r="M218" s="1">
        <f t="shared" si="9"/>
        <v>16.035297220135739</v>
      </c>
      <c r="N218" s="1">
        <f t="shared" si="9"/>
        <v>16.007764831142776</v>
      </c>
      <c r="O218" s="1">
        <f t="shared" si="9"/>
        <v>15.924806946687754</v>
      </c>
      <c r="P218" s="1">
        <f t="shared" si="9"/>
        <v>15.82254271463329</v>
      </c>
      <c r="Q218" s="1">
        <f t="shared" si="9"/>
        <v>15.704040581508254</v>
      </c>
      <c r="R218" s="1">
        <f t="shared" si="9"/>
        <v>15.643718433714191</v>
      </c>
      <c r="S218" s="1">
        <f t="shared" si="9"/>
        <v>15.610977753303821</v>
      </c>
      <c r="T218" s="1">
        <f t="shared" si="9"/>
        <v>15.582302183079692</v>
      </c>
      <c r="U218" s="1">
        <f t="shared" si="9"/>
        <v>15.563133594922657</v>
      </c>
      <c r="V218" s="1">
        <f t="shared" si="9"/>
        <v>15.556851715654398</v>
      </c>
      <c r="W218" s="1">
        <f t="shared" si="9"/>
        <v>15.570493730940646</v>
      </c>
      <c r="X218" s="1">
        <f t="shared" si="9"/>
        <v>15.602837054722663</v>
      </c>
      <c r="Y218" s="1">
        <f t="shared" si="9"/>
        <v>15.65296261405852</v>
      </c>
      <c r="Z218" s="1">
        <f t="shared" si="9"/>
        <v>15.71308545527852</v>
      </c>
      <c r="AA218" s="1">
        <f t="shared" si="9"/>
        <v>15.783039984632802</v>
      </c>
      <c r="AB218" s="6">
        <f t="shared" si="9"/>
        <v>15.855558731483811</v>
      </c>
    </row>
    <row r="219" spans="1:28" x14ac:dyDescent="0.3">
      <c r="A219" s="13" t="s">
        <v>1</v>
      </c>
      <c r="B219" s="47" t="s">
        <v>101</v>
      </c>
      <c r="E219" s="4"/>
      <c r="F219" s="4"/>
      <c r="G219" s="4"/>
      <c r="H219" s="4"/>
      <c r="I219" s="1">
        <f t="shared" ref="I219:AB219" si="10">I11*I$212</f>
        <v>15.309853488737369</v>
      </c>
      <c r="J219" s="1">
        <f t="shared" si="10"/>
        <v>15.141180586480269</v>
      </c>
      <c r="K219" s="1">
        <f t="shared" si="10"/>
        <v>14.833310943356688</v>
      </c>
      <c r="L219" s="1">
        <f t="shared" si="10"/>
        <v>14.788205510725959</v>
      </c>
      <c r="M219" s="1">
        <f t="shared" si="10"/>
        <v>15.07354682928635</v>
      </c>
      <c r="N219" s="1">
        <f t="shared" si="10"/>
        <v>14.566834648227351</v>
      </c>
      <c r="O219" s="1">
        <f t="shared" si="10"/>
        <v>14.522675914077913</v>
      </c>
      <c r="P219" s="1">
        <f t="shared" si="10"/>
        <v>14.428001016451262</v>
      </c>
      <c r="Q219" s="1">
        <f t="shared" si="10"/>
        <v>14.315055978670426</v>
      </c>
      <c r="R219" s="1">
        <f t="shared" si="10"/>
        <v>14.230676323541688</v>
      </c>
      <c r="S219" s="1">
        <f t="shared" si="10"/>
        <v>14.166452801914756</v>
      </c>
      <c r="T219" s="1">
        <f t="shared" si="10"/>
        <v>14.122583388036491</v>
      </c>
      <c r="U219" s="1">
        <f t="shared" si="10"/>
        <v>14.084336395601015</v>
      </c>
      <c r="V219" s="1">
        <f t="shared" si="10"/>
        <v>14.057162438055675</v>
      </c>
      <c r="W219" s="1">
        <f t="shared" si="10"/>
        <v>14.044735465731097</v>
      </c>
      <c r="X219" s="1">
        <f t="shared" si="10"/>
        <v>14.044524762924064</v>
      </c>
      <c r="Y219" s="1">
        <f t="shared" si="10"/>
        <v>14.060383005056744</v>
      </c>
      <c r="Z219" s="1">
        <f t="shared" si="10"/>
        <v>14.087587933840517</v>
      </c>
      <c r="AA219" s="1">
        <f t="shared" si="10"/>
        <v>14.127115187605057</v>
      </c>
      <c r="AB219" s="6">
        <f t="shared" si="10"/>
        <v>14.172027033668002</v>
      </c>
    </row>
    <row r="220" spans="1:28" x14ac:dyDescent="0.3">
      <c r="A220" s="13" t="s">
        <v>1</v>
      </c>
      <c r="B220" s="47" t="s">
        <v>102</v>
      </c>
      <c r="E220" s="4"/>
      <c r="F220" s="4"/>
      <c r="G220" s="4"/>
      <c r="H220" s="4"/>
      <c r="I220" s="1">
        <f t="shared" ref="I220:AB220" si="11">I12*I$212</f>
        <v>14.067735247299767</v>
      </c>
      <c r="J220" s="1">
        <f t="shared" si="11"/>
        <v>13.751063543077494</v>
      </c>
      <c r="K220" s="1">
        <f t="shared" si="11"/>
        <v>13.573270738898282</v>
      </c>
      <c r="L220" s="1">
        <f t="shared" si="11"/>
        <v>13.189819329032646</v>
      </c>
      <c r="M220" s="1">
        <f t="shared" si="11"/>
        <v>13.277688775153543</v>
      </c>
      <c r="N220" s="1">
        <f t="shared" si="11"/>
        <v>13.508805573702675</v>
      </c>
      <c r="O220" s="1">
        <f t="shared" si="11"/>
        <v>13.040403964836518</v>
      </c>
      <c r="P220" s="1">
        <f t="shared" si="11"/>
        <v>12.980964026820427</v>
      </c>
      <c r="Q220" s="1">
        <f t="shared" si="11"/>
        <v>12.875745276901014</v>
      </c>
      <c r="R220" s="1">
        <f t="shared" si="11"/>
        <v>12.793429808743925</v>
      </c>
      <c r="S220" s="1">
        <f t="shared" si="11"/>
        <v>12.706603102308126</v>
      </c>
      <c r="T220" s="1">
        <f t="shared" si="11"/>
        <v>12.633689218693052</v>
      </c>
      <c r="U220" s="1">
        <f t="shared" si="11"/>
        <v>12.58050600436373</v>
      </c>
      <c r="V220" s="1">
        <f t="shared" si="11"/>
        <v>12.534537577175231</v>
      </c>
      <c r="W220" s="1">
        <f t="shared" si="11"/>
        <v>12.501151492595154</v>
      </c>
      <c r="X220" s="1">
        <f t="shared" si="11"/>
        <v>12.475723882105731</v>
      </c>
      <c r="Y220" s="1">
        <f t="shared" si="11"/>
        <v>12.460439831759063</v>
      </c>
      <c r="Z220" s="1">
        <f t="shared" si="11"/>
        <v>12.455154506378024</v>
      </c>
      <c r="AA220" s="1">
        <f t="shared" si="11"/>
        <v>12.462866029597855</v>
      </c>
      <c r="AB220" s="6">
        <f t="shared" si="11"/>
        <v>12.478330262559393</v>
      </c>
    </row>
    <row r="221" spans="1:28" x14ac:dyDescent="0.3">
      <c r="A221" s="13" t="s">
        <v>1</v>
      </c>
      <c r="B221" s="47" t="s">
        <v>103</v>
      </c>
      <c r="E221" s="4"/>
      <c r="F221" s="4"/>
      <c r="G221" s="4"/>
      <c r="H221" s="4"/>
      <c r="I221" s="1">
        <f t="shared" ref="I221:AB221" si="12">I13*I$212</f>
        <v>12.917335065887549</v>
      </c>
      <c r="J221" s="1">
        <f t="shared" si="12"/>
        <v>12.568816860821041</v>
      </c>
      <c r="K221" s="1">
        <f t="shared" si="12"/>
        <v>12.328165901635003</v>
      </c>
      <c r="L221" s="1">
        <f t="shared" si="12"/>
        <v>12.13333338059094</v>
      </c>
      <c r="M221" s="1">
        <f t="shared" si="12"/>
        <v>11.973257693291842</v>
      </c>
      <c r="N221" s="1">
        <f t="shared" si="12"/>
        <v>12.098517051122798</v>
      </c>
      <c r="O221" s="1">
        <f t="shared" si="12"/>
        <v>12.356804869082268</v>
      </c>
      <c r="P221" s="1">
        <f t="shared" si="12"/>
        <v>11.981417987528909</v>
      </c>
      <c r="Q221" s="1">
        <f t="shared" si="12"/>
        <v>11.97571193760732</v>
      </c>
      <c r="R221" s="1">
        <f t="shared" si="12"/>
        <v>11.965064266700846</v>
      </c>
      <c r="S221" s="1">
        <f t="shared" si="12"/>
        <v>11.947534408879628</v>
      </c>
      <c r="T221" s="1">
        <f t="shared" si="12"/>
        <v>11.922687920129762</v>
      </c>
      <c r="U221" s="1">
        <f t="shared" si="12"/>
        <v>11.913064188718058</v>
      </c>
      <c r="V221" s="1">
        <f t="shared" si="12"/>
        <v>11.924857231839223</v>
      </c>
      <c r="W221" s="1">
        <f t="shared" si="12"/>
        <v>11.947148962344402</v>
      </c>
      <c r="X221" s="1">
        <f t="shared" si="12"/>
        <v>11.977701350208804</v>
      </c>
      <c r="Y221" s="1">
        <f t="shared" si="12"/>
        <v>12.016563253459735</v>
      </c>
      <c r="Z221" s="1">
        <f t="shared" si="12"/>
        <v>12.062689825391004</v>
      </c>
      <c r="AA221" s="1">
        <f t="shared" si="12"/>
        <v>12.122949832505283</v>
      </c>
      <c r="AB221" s="6">
        <f t="shared" si="12"/>
        <v>12.194658851817923</v>
      </c>
    </row>
    <row r="222" spans="1:28" x14ac:dyDescent="0.3">
      <c r="A222" s="13" t="s">
        <v>1</v>
      </c>
      <c r="B222" s="47" t="s">
        <v>104</v>
      </c>
      <c r="E222" s="4"/>
      <c r="F222" s="4"/>
      <c r="G222" s="4"/>
      <c r="H222" s="4"/>
      <c r="I222" s="1">
        <f t="shared" ref="I222:AB222" si="13">I14*I$212</f>
        <v>12.79781552762835</v>
      </c>
      <c r="J222" s="1">
        <f t="shared" si="13"/>
        <v>12.91762628369997</v>
      </c>
      <c r="K222" s="1">
        <f t="shared" si="13"/>
        <v>12.56177782520407</v>
      </c>
      <c r="L222" s="1">
        <f t="shared" si="13"/>
        <v>12.235725688780407</v>
      </c>
      <c r="M222" s="1">
        <f t="shared" si="13"/>
        <v>12.176121163233891</v>
      </c>
      <c r="N222" s="1">
        <f t="shared" si="13"/>
        <v>12.012177185565776</v>
      </c>
      <c r="O222" s="1">
        <f t="shared" si="13"/>
        <v>12.133203155827376</v>
      </c>
      <c r="P222" s="1">
        <f t="shared" si="13"/>
        <v>12.386044726572745</v>
      </c>
      <c r="Q222" s="1">
        <f t="shared" si="13"/>
        <v>12.008241190576577</v>
      </c>
      <c r="R222" s="1">
        <f t="shared" si="13"/>
        <v>12.03445575349598</v>
      </c>
      <c r="S222" s="1">
        <f t="shared" si="13"/>
        <v>12.026983100198585</v>
      </c>
      <c r="T222" s="1">
        <f t="shared" si="13"/>
        <v>12.009085822993075</v>
      </c>
      <c r="U222" s="1">
        <f t="shared" si="13"/>
        <v>11.98573370266554</v>
      </c>
      <c r="V222" s="1">
        <f t="shared" si="13"/>
        <v>11.979914904715301</v>
      </c>
      <c r="W222" s="1">
        <f t="shared" si="13"/>
        <v>11.998409107322651</v>
      </c>
      <c r="X222" s="1">
        <f t="shared" si="13"/>
        <v>12.022836699198477</v>
      </c>
      <c r="Y222" s="1">
        <f t="shared" si="13"/>
        <v>12.055236642821338</v>
      </c>
      <c r="Z222" s="1">
        <f t="shared" si="13"/>
        <v>12.092355599701845</v>
      </c>
      <c r="AA222" s="1">
        <f t="shared" si="13"/>
        <v>12.139987847470289</v>
      </c>
      <c r="AB222" s="6">
        <f t="shared" si="13"/>
        <v>12.19918458418242</v>
      </c>
    </row>
    <row r="223" spans="1:28" x14ac:dyDescent="0.3">
      <c r="A223" s="13" t="s">
        <v>1</v>
      </c>
      <c r="B223" s="47" t="s">
        <v>105</v>
      </c>
      <c r="E223" s="4"/>
      <c r="F223" s="4"/>
      <c r="G223" s="4"/>
      <c r="H223" s="4"/>
      <c r="I223" s="1">
        <f t="shared" ref="I223:AB223" si="14">I15*I$212</f>
        <v>12.972603748779244</v>
      </c>
      <c r="J223" s="1">
        <f t="shared" si="14"/>
        <v>12.79501109331396</v>
      </c>
      <c r="K223" s="1">
        <f t="shared" si="14"/>
        <v>12.902000873568356</v>
      </c>
      <c r="L223" s="1">
        <f t="shared" si="14"/>
        <v>12.460833626936342</v>
      </c>
      <c r="M223" s="1">
        <f t="shared" si="14"/>
        <v>12.273779052332795</v>
      </c>
      <c r="N223" s="1">
        <f t="shared" si="14"/>
        <v>12.209864123090048</v>
      </c>
      <c r="O223" s="1">
        <f t="shared" si="14"/>
        <v>12.043883993195665</v>
      </c>
      <c r="P223" s="1">
        <f t="shared" si="14"/>
        <v>12.160531147791833</v>
      </c>
      <c r="Q223" s="1">
        <f t="shared" si="14"/>
        <v>12.406986872135182</v>
      </c>
      <c r="R223" s="1">
        <f t="shared" si="14"/>
        <v>12.063810817339345</v>
      </c>
      <c r="S223" s="1">
        <f t="shared" si="14"/>
        <v>12.093103473105085</v>
      </c>
      <c r="T223" s="1">
        <f t="shared" si="14"/>
        <v>12.085240675516923</v>
      </c>
      <c r="U223" s="1">
        <f t="shared" si="14"/>
        <v>12.068837433992444</v>
      </c>
      <c r="V223" s="1">
        <f t="shared" si="14"/>
        <v>12.04936432854424</v>
      </c>
      <c r="W223" s="1">
        <f t="shared" si="14"/>
        <v>12.050332099003205</v>
      </c>
      <c r="X223" s="1">
        <f t="shared" si="14"/>
        <v>12.070985972143484</v>
      </c>
      <c r="Y223" s="1">
        <f t="shared" si="14"/>
        <v>12.097285698047521</v>
      </c>
      <c r="Z223" s="1">
        <f t="shared" si="14"/>
        <v>12.127881280049394</v>
      </c>
      <c r="AA223" s="1">
        <f t="shared" si="14"/>
        <v>12.166532051042383</v>
      </c>
      <c r="AB223" s="6">
        <f t="shared" si="14"/>
        <v>12.2131267596924</v>
      </c>
    </row>
    <row r="224" spans="1:28" x14ac:dyDescent="0.3">
      <c r="A224" s="13" t="s">
        <v>1</v>
      </c>
      <c r="B224" s="47" t="s">
        <v>106</v>
      </c>
      <c r="E224" s="4"/>
      <c r="F224" s="4"/>
      <c r="G224" s="4"/>
      <c r="H224" s="4"/>
      <c r="I224" s="1">
        <f t="shared" ref="I224:AB224" si="15">I16*I$212</f>
        <v>13.085002285435998</v>
      </c>
      <c r="J224" s="1">
        <f t="shared" si="15"/>
        <v>12.964256848602151</v>
      </c>
      <c r="K224" s="1">
        <f t="shared" si="15"/>
        <v>12.777529026605812</v>
      </c>
      <c r="L224" s="1">
        <f t="shared" si="15"/>
        <v>12.791591810360497</v>
      </c>
      <c r="M224" s="1">
        <f t="shared" si="15"/>
        <v>12.494279475432297</v>
      </c>
      <c r="N224" s="1">
        <f t="shared" si="15"/>
        <v>12.303927927018425</v>
      </c>
      <c r="O224" s="1">
        <f t="shared" si="15"/>
        <v>12.237484797233275</v>
      </c>
      <c r="P224" s="1">
        <f t="shared" si="15"/>
        <v>12.069239267455634</v>
      </c>
      <c r="Q224" s="1">
        <f t="shared" si="15"/>
        <v>12.180556288678687</v>
      </c>
      <c r="R224" s="1">
        <f t="shared" si="15"/>
        <v>12.458797019893341</v>
      </c>
      <c r="S224" s="1">
        <f t="shared" si="15"/>
        <v>12.119983489568197</v>
      </c>
      <c r="T224" s="1">
        <f t="shared" si="15"/>
        <v>12.148777277622589</v>
      </c>
      <c r="U224" s="1">
        <f t="shared" si="15"/>
        <v>12.1423949664403</v>
      </c>
      <c r="V224" s="1">
        <f t="shared" si="15"/>
        <v>12.129884330029224</v>
      </c>
      <c r="W224" s="1">
        <f t="shared" si="15"/>
        <v>12.117279615936004</v>
      </c>
      <c r="X224" s="1">
        <f t="shared" si="15"/>
        <v>12.120458431215228</v>
      </c>
      <c r="Y224" s="1">
        <f t="shared" si="15"/>
        <v>12.143003955300424</v>
      </c>
      <c r="Z224" s="1">
        <f t="shared" si="15"/>
        <v>12.167582143448097</v>
      </c>
      <c r="AA224" s="1">
        <f t="shared" si="15"/>
        <v>12.199730586639435</v>
      </c>
      <c r="AB224" s="6">
        <f t="shared" si="15"/>
        <v>12.237361326547443</v>
      </c>
    </row>
    <row r="225" spans="1:28" x14ac:dyDescent="0.3">
      <c r="A225" s="13" t="s">
        <v>1</v>
      </c>
      <c r="B225" s="47" t="s">
        <v>107</v>
      </c>
      <c r="E225" s="4"/>
      <c r="F225" s="4"/>
      <c r="G225" s="4"/>
      <c r="H225" s="4"/>
      <c r="I225" s="1">
        <f t="shared" ref="I225:AB225" si="16">I17*I$212</f>
        <v>14.772913529618116</v>
      </c>
      <c r="J225" s="1">
        <f t="shared" si="16"/>
        <v>14.724996164490893</v>
      </c>
      <c r="K225" s="1">
        <f t="shared" si="16"/>
        <v>14.586842260306447</v>
      </c>
      <c r="L225" s="1">
        <f t="shared" si="16"/>
        <v>14.285129852874887</v>
      </c>
      <c r="M225" s="1">
        <f t="shared" si="16"/>
        <v>14.466721638646924</v>
      </c>
      <c r="N225" s="1">
        <f t="shared" si="16"/>
        <v>14.137175466412572</v>
      </c>
      <c r="O225" s="1">
        <f t="shared" si="16"/>
        <v>13.929045880911456</v>
      </c>
      <c r="P225" s="1">
        <f t="shared" si="16"/>
        <v>13.859439253339813</v>
      </c>
      <c r="Q225" s="1">
        <f t="shared" si="16"/>
        <v>13.674063571620868</v>
      </c>
      <c r="R225" s="1">
        <f t="shared" si="16"/>
        <v>13.845037644043598</v>
      </c>
      <c r="S225" s="1">
        <f t="shared" si="16"/>
        <v>14.171741098874298</v>
      </c>
      <c r="T225" s="1">
        <f t="shared" si="16"/>
        <v>13.797720345603539</v>
      </c>
      <c r="U225" s="1">
        <f t="shared" si="16"/>
        <v>13.841005270339085</v>
      </c>
      <c r="V225" s="1">
        <f t="shared" si="16"/>
        <v>13.847370430561432</v>
      </c>
      <c r="W225" s="1">
        <f t="shared" si="16"/>
        <v>13.85029294326173</v>
      </c>
      <c r="X225" s="1">
        <f t="shared" si="16"/>
        <v>13.84792804035186</v>
      </c>
      <c r="Y225" s="1">
        <f t="shared" si="16"/>
        <v>13.863239086516765</v>
      </c>
      <c r="Z225" s="1">
        <f t="shared" si="16"/>
        <v>13.896547419579099</v>
      </c>
      <c r="AA225" s="1">
        <f t="shared" si="16"/>
        <v>13.936061508174078</v>
      </c>
      <c r="AB225" s="6">
        <f t="shared" si="16"/>
        <v>13.981416631261746</v>
      </c>
    </row>
    <row r="226" spans="1:28" x14ac:dyDescent="0.3">
      <c r="A226" s="13" t="s">
        <v>1</v>
      </c>
      <c r="B226" s="47" t="s">
        <v>108</v>
      </c>
      <c r="E226" s="4"/>
      <c r="F226" s="4"/>
      <c r="G226" s="4"/>
      <c r="H226" s="4"/>
      <c r="I226" s="1">
        <f t="shared" ref="I226:AB226" si="17">I18*I$212</f>
        <v>16.222794025685801</v>
      </c>
      <c r="J226" s="1">
        <f t="shared" si="17"/>
        <v>16.277526661400131</v>
      </c>
      <c r="K226" s="1">
        <f t="shared" si="17"/>
        <v>16.150127119531135</v>
      </c>
      <c r="L226" s="1">
        <f t="shared" si="17"/>
        <v>15.825285773163609</v>
      </c>
      <c r="M226" s="1">
        <f t="shared" si="17"/>
        <v>15.610554841649034</v>
      </c>
      <c r="N226" s="1">
        <f t="shared" si="17"/>
        <v>15.739373391011863</v>
      </c>
      <c r="O226" s="1">
        <f t="shared" si="17"/>
        <v>15.318949926476353</v>
      </c>
      <c r="P226" s="1">
        <f t="shared" si="17"/>
        <v>15.030166589198499</v>
      </c>
      <c r="Q226" s="1">
        <f t="shared" si="17"/>
        <v>14.88879660651147</v>
      </c>
      <c r="R226" s="1">
        <f t="shared" si="17"/>
        <v>14.669307283377774</v>
      </c>
      <c r="S226" s="1">
        <f t="shared" si="17"/>
        <v>14.79224653882965</v>
      </c>
      <c r="T226" s="1">
        <f t="shared" si="17"/>
        <v>15.07304938953588</v>
      </c>
      <c r="U226" s="1">
        <f t="shared" si="17"/>
        <v>14.615782394761649</v>
      </c>
      <c r="V226" s="1">
        <f t="shared" si="17"/>
        <v>14.601007260493459</v>
      </c>
      <c r="W226" s="1">
        <f t="shared" si="17"/>
        <v>14.550234094918272</v>
      </c>
      <c r="X226" s="1">
        <f t="shared" si="17"/>
        <v>14.489589777339697</v>
      </c>
      <c r="Y226" s="1">
        <f t="shared" si="17"/>
        <v>14.422416249966295</v>
      </c>
      <c r="Z226" s="1">
        <f t="shared" si="17"/>
        <v>14.368494653653688</v>
      </c>
      <c r="AA226" s="1">
        <f t="shared" si="17"/>
        <v>14.336045911987037</v>
      </c>
      <c r="AB226" s="6">
        <f t="shared" si="17"/>
        <v>14.305880745948764</v>
      </c>
    </row>
    <row r="227" spans="1:28" x14ac:dyDescent="0.3">
      <c r="A227" s="13" t="s">
        <v>1</v>
      </c>
      <c r="B227" s="47" t="s">
        <v>109</v>
      </c>
      <c r="E227" s="4"/>
      <c r="F227" s="4"/>
      <c r="G227" s="4"/>
      <c r="H227" s="4"/>
      <c r="I227" s="1">
        <f t="shared" ref="I227:AB227" si="18">I19*I$212</f>
        <v>19.725444738568381</v>
      </c>
      <c r="J227" s="1">
        <f t="shared" si="18"/>
        <v>19.425615580647705</v>
      </c>
      <c r="K227" s="1">
        <f t="shared" si="18"/>
        <v>19.50141477923701</v>
      </c>
      <c r="L227" s="1">
        <f t="shared" si="18"/>
        <v>19.240197984358389</v>
      </c>
      <c r="M227" s="1">
        <f t="shared" si="18"/>
        <v>19.092020944293409</v>
      </c>
      <c r="N227" s="1">
        <f t="shared" si="18"/>
        <v>18.856267453550608</v>
      </c>
      <c r="O227" s="1">
        <f t="shared" si="18"/>
        <v>19.034868495097726</v>
      </c>
      <c r="P227" s="1">
        <f t="shared" si="18"/>
        <v>18.553947881318894</v>
      </c>
      <c r="Q227" s="1">
        <f t="shared" si="18"/>
        <v>18.228423163088543</v>
      </c>
      <c r="R227" s="1">
        <f t="shared" si="18"/>
        <v>18.135399695420741</v>
      </c>
      <c r="S227" s="1">
        <f t="shared" si="18"/>
        <v>17.902622468103971</v>
      </c>
      <c r="T227" s="1">
        <f t="shared" si="18"/>
        <v>18.079805272516101</v>
      </c>
      <c r="U227" s="1">
        <f t="shared" si="18"/>
        <v>18.45277804162977</v>
      </c>
      <c r="V227" s="1">
        <f t="shared" si="18"/>
        <v>17.931906080509982</v>
      </c>
      <c r="W227" s="1">
        <f t="shared" si="18"/>
        <v>17.954048030267511</v>
      </c>
      <c r="X227" s="1">
        <f t="shared" si="18"/>
        <v>17.925830638125085</v>
      </c>
      <c r="Y227" s="1">
        <f t="shared" si="18"/>
        <v>17.885656531833344</v>
      </c>
      <c r="Z227" s="1">
        <f t="shared" si="18"/>
        <v>17.832275008666127</v>
      </c>
      <c r="AA227" s="1">
        <f t="shared" si="18"/>
        <v>17.800327599639505</v>
      </c>
      <c r="AB227" s="6">
        <f t="shared" si="18"/>
        <v>17.791495921552983</v>
      </c>
    </row>
    <row r="228" spans="1:28" x14ac:dyDescent="0.3">
      <c r="A228" s="13" t="s">
        <v>1</v>
      </c>
      <c r="B228" s="47" t="s">
        <v>110</v>
      </c>
      <c r="E228" s="4"/>
      <c r="F228" s="4"/>
      <c r="G228" s="4"/>
      <c r="H228" s="4"/>
      <c r="I228" s="1">
        <f t="shared" ref="I228:AB228" si="19">I20*I$212</f>
        <v>21.109778804369682</v>
      </c>
      <c r="J228" s="1">
        <f t="shared" si="19"/>
        <v>21.328348060774378</v>
      </c>
      <c r="K228" s="1">
        <f t="shared" si="19"/>
        <v>21.000784646528327</v>
      </c>
      <c r="L228" s="1">
        <f t="shared" si="19"/>
        <v>20.943042805154342</v>
      </c>
      <c r="M228" s="1">
        <f t="shared" si="19"/>
        <v>20.904062508160912</v>
      </c>
      <c r="N228" s="1">
        <f t="shared" si="19"/>
        <v>20.74843253370587</v>
      </c>
      <c r="O228" s="1">
        <f t="shared" si="19"/>
        <v>20.501267777186758</v>
      </c>
      <c r="P228" s="1">
        <f t="shared" si="19"/>
        <v>20.700340376524878</v>
      </c>
      <c r="Q228" s="1">
        <f t="shared" si="19"/>
        <v>20.185769037814424</v>
      </c>
      <c r="R228" s="1">
        <f t="shared" si="19"/>
        <v>19.899678185625316</v>
      </c>
      <c r="S228" s="1">
        <f t="shared" si="19"/>
        <v>19.815551072102163</v>
      </c>
      <c r="T228" s="1">
        <f t="shared" si="19"/>
        <v>19.573905088698723</v>
      </c>
      <c r="U228" s="1">
        <f t="shared" si="19"/>
        <v>19.780357431364013</v>
      </c>
      <c r="V228" s="1">
        <f t="shared" si="19"/>
        <v>20.203956805529387</v>
      </c>
      <c r="W228" s="1">
        <f t="shared" si="19"/>
        <v>19.660802142471415</v>
      </c>
      <c r="X228" s="1">
        <f t="shared" si="19"/>
        <v>19.70075451335228</v>
      </c>
      <c r="Y228" s="1">
        <f t="shared" si="19"/>
        <v>19.685570796249763</v>
      </c>
      <c r="Z228" s="1">
        <f t="shared" si="19"/>
        <v>19.65165459362904</v>
      </c>
      <c r="AA228" s="1">
        <f t="shared" si="19"/>
        <v>19.608760573587897</v>
      </c>
      <c r="AB228" s="6">
        <f t="shared" si="19"/>
        <v>19.58528505262986</v>
      </c>
    </row>
    <row r="229" spans="1:28" x14ac:dyDescent="0.3">
      <c r="A229" s="13" t="s">
        <v>1</v>
      </c>
      <c r="B229" s="47" t="s">
        <v>111</v>
      </c>
      <c r="E229" s="4"/>
      <c r="F229" s="4"/>
      <c r="G229" s="4"/>
      <c r="H229" s="4"/>
      <c r="I229" s="1">
        <f t="shared" ref="I229:AB229" si="20">I21*I$212</f>
        <v>22.796582581977027</v>
      </c>
      <c r="J229" s="1">
        <f t="shared" si="20"/>
        <v>22.735093318618212</v>
      </c>
      <c r="K229" s="1">
        <f t="shared" si="20"/>
        <v>22.957275098116394</v>
      </c>
      <c r="L229" s="1">
        <f t="shared" si="20"/>
        <v>22.456640101597401</v>
      </c>
      <c r="M229" s="1">
        <f t="shared" si="20"/>
        <v>22.651108092025058</v>
      </c>
      <c r="N229" s="1">
        <f t="shared" si="20"/>
        <v>22.61079224068876</v>
      </c>
      <c r="O229" s="1">
        <f t="shared" si="20"/>
        <v>22.448762173198578</v>
      </c>
      <c r="P229" s="1">
        <f t="shared" si="20"/>
        <v>22.187830527072212</v>
      </c>
      <c r="Q229" s="1">
        <f t="shared" si="20"/>
        <v>22.403277670272125</v>
      </c>
      <c r="R229" s="1">
        <f t="shared" si="20"/>
        <v>21.919928432937127</v>
      </c>
      <c r="S229" s="1">
        <f t="shared" si="20"/>
        <v>21.62816370642491</v>
      </c>
      <c r="T229" s="1">
        <f t="shared" si="20"/>
        <v>21.547547904107212</v>
      </c>
      <c r="U229" s="1">
        <f t="shared" si="20"/>
        <v>21.300297834204031</v>
      </c>
      <c r="V229" s="1">
        <f t="shared" si="20"/>
        <v>21.54098737097577</v>
      </c>
      <c r="W229" s="1">
        <f t="shared" si="20"/>
        <v>22.022261551721453</v>
      </c>
      <c r="X229" s="1">
        <f t="shared" si="20"/>
        <v>21.450337369425071</v>
      </c>
      <c r="Y229" s="1">
        <f t="shared" si="20"/>
        <v>21.508518423971726</v>
      </c>
      <c r="Z229" s="1">
        <f t="shared" si="20"/>
        <v>21.500677220508685</v>
      </c>
      <c r="AA229" s="1">
        <f t="shared" si="20"/>
        <v>21.478728048977796</v>
      </c>
      <c r="AB229" s="6">
        <f t="shared" si="20"/>
        <v>21.442410670773267</v>
      </c>
    </row>
    <row r="230" spans="1:28" x14ac:dyDescent="0.3">
      <c r="A230" s="13" t="s">
        <v>1</v>
      </c>
      <c r="B230" s="47" t="s">
        <v>112</v>
      </c>
      <c r="E230" s="4"/>
      <c r="F230" s="4"/>
      <c r="G230" s="4"/>
      <c r="H230" s="4"/>
      <c r="I230" s="1">
        <f t="shared" ref="I230:AB230" si="21">I22*I$212</f>
        <v>24.114023802525484</v>
      </c>
      <c r="J230" s="1">
        <f t="shared" si="21"/>
        <v>24.465815129217479</v>
      </c>
      <c r="K230" s="1">
        <f t="shared" si="21"/>
        <v>24.386652209820689</v>
      </c>
      <c r="L230" s="1">
        <f t="shared" si="21"/>
        <v>24.45360699271</v>
      </c>
      <c r="M230" s="1">
        <f t="shared" si="21"/>
        <v>24.196579318419026</v>
      </c>
      <c r="N230" s="1">
        <f t="shared" si="21"/>
        <v>24.402849553641989</v>
      </c>
      <c r="O230" s="1">
        <f t="shared" si="21"/>
        <v>24.362310689255256</v>
      </c>
      <c r="P230" s="1">
        <f t="shared" si="21"/>
        <v>24.191154245095909</v>
      </c>
      <c r="Q230" s="1">
        <f t="shared" si="21"/>
        <v>23.912274254526178</v>
      </c>
      <c r="R230" s="1">
        <f t="shared" si="21"/>
        <v>24.215731971429022</v>
      </c>
      <c r="S230" s="1">
        <f t="shared" si="21"/>
        <v>23.714262952594911</v>
      </c>
      <c r="T230" s="1">
        <f t="shared" si="21"/>
        <v>23.410803295857352</v>
      </c>
      <c r="U230" s="1">
        <f t="shared" si="21"/>
        <v>23.337361010429984</v>
      </c>
      <c r="V230" s="1">
        <f t="shared" si="21"/>
        <v>23.089558017152275</v>
      </c>
      <c r="W230" s="1">
        <f t="shared" si="21"/>
        <v>23.371750029475109</v>
      </c>
      <c r="X230" s="1">
        <f t="shared" si="21"/>
        <v>23.904389865577119</v>
      </c>
      <c r="Y230" s="1">
        <f t="shared" si="21"/>
        <v>23.303654758343292</v>
      </c>
      <c r="Z230" s="1">
        <f t="shared" si="21"/>
        <v>23.374038664013209</v>
      </c>
      <c r="AA230" s="1">
        <f t="shared" si="21"/>
        <v>23.379778098196539</v>
      </c>
      <c r="AB230" s="6">
        <f t="shared" si="21"/>
        <v>23.365544757506708</v>
      </c>
    </row>
    <row r="231" spans="1:28" x14ac:dyDescent="0.3">
      <c r="A231" s="13" t="s">
        <v>1</v>
      </c>
      <c r="B231" s="47" t="s">
        <v>113</v>
      </c>
      <c r="E231" s="4"/>
      <c r="F231" s="4"/>
      <c r="G231" s="4"/>
      <c r="H231" s="4"/>
      <c r="I231" s="1">
        <f t="shared" ref="I231:AB231" si="22">I23*I$212</f>
        <v>24.99617219308734</v>
      </c>
      <c r="J231" s="1">
        <f t="shared" si="22"/>
        <v>25.927873826673913</v>
      </c>
      <c r="K231" s="1">
        <f t="shared" si="22"/>
        <v>26.275651259944627</v>
      </c>
      <c r="L231" s="1">
        <f t="shared" si="22"/>
        <v>26.005164042350312</v>
      </c>
      <c r="M231" s="1">
        <f t="shared" si="22"/>
        <v>26.361006572112618</v>
      </c>
      <c r="N231" s="1">
        <f t="shared" si="22"/>
        <v>26.079992622834624</v>
      </c>
      <c r="O231" s="1">
        <f t="shared" si="22"/>
        <v>26.294467774743111</v>
      </c>
      <c r="P231" s="1">
        <f t="shared" si="22"/>
        <v>26.245887461812714</v>
      </c>
      <c r="Q231" s="1">
        <f t="shared" si="22"/>
        <v>26.05713086350552</v>
      </c>
      <c r="R231" s="1">
        <f t="shared" si="22"/>
        <v>25.831559844334841</v>
      </c>
      <c r="S231" s="1">
        <f t="shared" si="22"/>
        <v>26.171605170510702</v>
      </c>
      <c r="T231" s="1">
        <f t="shared" si="22"/>
        <v>25.64503524990203</v>
      </c>
      <c r="U231" s="1">
        <f t="shared" si="22"/>
        <v>25.33368778490869</v>
      </c>
      <c r="V231" s="1">
        <f t="shared" si="22"/>
        <v>25.27250510403368</v>
      </c>
      <c r="W231" s="1">
        <f t="shared" si="22"/>
        <v>25.031300968042558</v>
      </c>
      <c r="X231" s="1">
        <f t="shared" si="22"/>
        <v>25.347835567783036</v>
      </c>
      <c r="Y231" s="1">
        <f t="shared" si="22"/>
        <v>25.932452244029587</v>
      </c>
      <c r="Z231" s="1">
        <f t="shared" si="22"/>
        <v>25.295749383963724</v>
      </c>
      <c r="AA231" s="1">
        <f t="shared" si="22"/>
        <v>25.384741060139419</v>
      </c>
      <c r="AB231" s="6">
        <f t="shared" si="22"/>
        <v>25.399431969118051</v>
      </c>
    </row>
    <row r="232" spans="1:28" x14ac:dyDescent="0.3">
      <c r="A232" s="13" t="s">
        <v>1</v>
      </c>
      <c r="B232" s="47" t="s">
        <v>114</v>
      </c>
      <c r="E232" s="4"/>
      <c r="F232" s="4"/>
      <c r="G232" s="4"/>
      <c r="H232" s="4"/>
      <c r="I232" s="1">
        <f t="shared" ref="I232:AB232" si="23">I24*I$212</f>
        <v>26.322875630260775</v>
      </c>
      <c r="J232" s="1">
        <f t="shared" si="23"/>
        <v>27.361508801622485</v>
      </c>
      <c r="K232" s="1">
        <f t="shared" si="23"/>
        <v>28.288541351133965</v>
      </c>
      <c r="L232" s="1">
        <f t="shared" si="23"/>
        <v>28.423933109294616</v>
      </c>
      <c r="M232" s="1">
        <f t="shared" si="23"/>
        <v>28.420456413752017</v>
      </c>
      <c r="N232" s="1">
        <f t="shared" si="23"/>
        <v>28.764548424327895</v>
      </c>
      <c r="O232" s="1">
        <f t="shared" si="23"/>
        <v>28.439870871342894</v>
      </c>
      <c r="P232" s="1">
        <f t="shared" si="23"/>
        <v>28.637009771337148</v>
      </c>
      <c r="Q232" s="1">
        <f t="shared" si="23"/>
        <v>28.555521006568334</v>
      </c>
      <c r="R232" s="1">
        <f t="shared" si="23"/>
        <v>28.410556886915526</v>
      </c>
      <c r="S232" s="1">
        <f t="shared" si="23"/>
        <v>28.186214704846478</v>
      </c>
      <c r="T232" s="1">
        <f t="shared" si="23"/>
        <v>28.554972039673565</v>
      </c>
      <c r="U232" s="1">
        <f t="shared" si="23"/>
        <v>28.006591224560214</v>
      </c>
      <c r="V232" s="1">
        <f t="shared" si="23"/>
        <v>27.692531721132166</v>
      </c>
      <c r="W232" s="1">
        <f t="shared" si="23"/>
        <v>27.65144784963169</v>
      </c>
      <c r="X232" s="1">
        <f t="shared" si="23"/>
        <v>27.408246873990212</v>
      </c>
      <c r="Y232" s="1">
        <f t="shared" si="23"/>
        <v>27.759138683782435</v>
      </c>
      <c r="Z232" s="1">
        <f t="shared" si="23"/>
        <v>28.388461292487833</v>
      </c>
      <c r="AA232" s="1">
        <f t="shared" si="23"/>
        <v>27.722155177067727</v>
      </c>
      <c r="AB232" s="6">
        <f t="shared" si="23"/>
        <v>27.824616784985132</v>
      </c>
    </row>
    <row r="233" spans="1:28" x14ac:dyDescent="0.3">
      <c r="A233" s="13" t="s">
        <v>1</v>
      </c>
      <c r="B233" s="47" t="s">
        <v>115</v>
      </c>
      <c r="E233" s="4"/>
      <c r="F233" s="4"/>
      <c r="G233" s="4"/>
      <c r="H233" s="4"/>
      <c r="I233" s="1">
        <f t="shared" ref="I233:AB233" si="24">I25*I$212</f>
        <v>29.912532374383495</v>
      </c>
      <c r="J233" s="1">
        <f t="shared" si="24"/>
        <v>30.772784889368616</v>
      </c>
      <c r="K233" s="1">
        <f t="shared" si="24"/>
        <v>31.851244866279352</v>
      </c>
      <c r="L233" s="1">
        <f t="shared" si="24"/>
        <v>32.601922181804945</v>
      </c>
      <c r="M233" s="1">
        <f t="shared" si="24"/>
        <v>33.063697858607604</v>
      </c>
      <c r="N233" s="1">
        <f t="shared" si="24"/>
        <v>33.015324533937601</v>
      </c>
      <c r="O233" s="1">
        <f t="shared" si="24"/>
        <v>33.359233370017265</v>
      </c>
      <c r="P233" s="1">
        <f t="shared" si="24"/>
        <v>32.954203776538264</v>
      </c>
      <c r="Q233" s="1">
        <f t="shared" si="24"/>
        <v>33.132416634475881</v>
      </c>
      <c r="R233" s="1">
        <f t="shared" si="24"/>
        <v>33.09785377271659</v>
      </c>
      <c r="S233" s="1">
        <f t="shared" si="24"/>
        <v>32.96047109917555</v>
      </c>
      <c r="T233" s="1">
        <f t="shared" si="24"/>
        <v>32.724497224522459</v>
      </c>
      <c r="U233" s="1">
        <f t="shared" si="24"/>
        <v>33.159441771092432</v>
      </c>
      <c r="V233" s="1">
        <f t="shared" si="24"/>
        <v>32.57171426448857</v>
      </c>
      <c r="W233" s="1">
        <f t="shared" si="24"/>
        <v>32.254300289196728</v>
      </c>
      <c r="X233" s="1">
        <f t="shared" si="24"/>
        <v>32.232005433473297</v>
      </c>
      <c r="Y233" s="1">
        <f t="shared" si="24"/>
        <v>31.98151715612077</v>
      </c>
      <c r="Z233" s="1">
        <f t="shared" si="24"/>
        <v>32.391312589732429</v>
      </c>
      <c r="AA233" s="1">
        <f t="shared" si="24"/>
        <v>33.124413532395693</v>
      </c>
      <c r="AB233" s="6">
        <f t="shared" si="24"/>
        <v>32.389617431947627</v>
      </c>
    </row>
    <row r="234" spans="1:28" x14ac:dyDescent="0.3">
      <c r="A234" s="13" t="s">
        <v>1</v>
      </c>
      <c r="B234" s="47" t="s">
        <v>116</v>
      </c>
      <c r="E234" s="4"/>
      <c r="F234" s="4"/>
      <c r="G234" s="4"/>
      <c r="H234" s="4"/>
      <c r="I234" s="1">
        <f t="shared" ref="I234:AB234" si="25">I26*I$212</f>
        <v>32.958262460349253</v>
      </c>
      <c r="J234" s="1">
        <f t="shared" si="25"/>
        <v>33.968259589131215</v>
      </c>
      <c r="K234" s="1">
        <f t="shared" si="25"/>
        <v>34.775571197366716</v>
      </c>
      <c r="L234" s="1">
        <f t="shared" si="25"/>
        <v>35.59216543058961</v>
      </c>
      <c r="M234" s="1">
        <f t="shared" si="25"/>
        <v>36.694932059776818</v>
      </c>
      <c r="N234" s="1">
        <f t="shared" si="25"/>
        <v>37.086345775017406</v>
      </c>
      <c r="O234" s="1">
        <f t="shared" si="25"/>
        <v>36.927369697329411</v>
      </c>
      <c r="P234" s="1">
        <f t="shared" si="25"/>
        <v>37.190206070269696</v>
      </c>
      <c r="Q234" s="1">
        <f t="shared" si="25"/>
        <v>36.640141306598956</v>
      </c>
      <c r="R234" s="1">
        <f t="shared" si="25"/>
        <v>36.831868292074979</v>
      </c>
      <c r="S234" s="1">
        <f t="shared" si="25"/>
        <v>36.738491331392602</v>
      </c>
      <c r="T234" s="1">
        <f t="shared" si="25"/>
        <v>36.523184400414735</v>
      </c>
      <c r="U234" s="1">
        <f t="shared" si="25"/>
        <v>36.206802520314049</v>
      </c>
      <c r="V234" s="1">
        <f t="shared" si="25"/>
        <v>36.620585239992835</v>
      </c>
      <c r="W234" s="1">
        <f t="shared" si="25"/>
        <v>35.941401922802818</v>
      </c>
      <c r="X234" s="1">
        <f t="shared" si="25"/>
        <v>35.540338302007818</v>
      </c>
      <c r="Y234" s="1">
        <f t="shared" si="25"/>
        <v>35.455622469360648</v>
      </c>
      <c r="Z234" s="1">
        <f t="shared" si="25"/>
        <v>35.115676361596449</v>
      </c>
      <c r="AA234" s="1">
        <f t="shared" si="25"/>
        <v>35.491104089586003</v>
      </c>
      <c r="AB234" s="6">
        <f t="shared" si="25"/>
        <v>36.201497848284902</v>
      </c>
    </row>
    <row r="235" spans="1:28" x14ac:dyDescent="0.3">
      <c r="A235" s="13" t="s">
        <v>1</v>
      </c>
      <c r="B235" s="47" t="s">
        <v>117</v>
      </c>
      <c r="E235" s="4"/>
      <c r="F235" s="4"/>
      <c r="G235" s="4"/>
      <c r="H235" s="4"/>
      <c r="I235" s="1">
        <f t="shared" ref="I235:AB235" si="26">I27*I$212</f>
        <v>37.656180155613853</v>
      </c>
      <c r="J235" s="1">
        <f t="shared" si="26"/>
        <v>38.302250030072649</v>
      </c>
      <c r="K235" s="1">
        <f t="shared" si="26"/>
        <v>39.410631819129229</v>
      </c>
      <c r="L235" s="1">
        <f t="shared" si="26"/>
        <v>40.038650439160335</v>
      </c>
      <c r="M235" s="1">
        <f t="shared" si="26"/>
        <v>41.407946202351013</v>
      </c>
      <c r="N235" s="1">
        <f t="shared" si="26"/>
        <v>42.657246809782954</v>
      </c>
      <c r="O235" s="1">
        <f t="shared" si="26"/>
        <v>43.1044708950349</v>
      </c>
      <c r="P235" s="1">
        <f t="shared" si="26"/>
        <v>42.922424220681911</v>
      </c>
      <c r="Q235" s="1">
        <f t="shared" si="26"/>
        <v>43.219684653597554</v>
      </c>
      <c r="R235" s="1">
        <f t="shared" si="26"/>
        <v>42.718116341345365</v>
      </c>
      <c r="S235" s="1">
        <f t="shared" si="26"/>
        <v>42.982933361626124</v>
      </c>
      <c r="T235" s="1">
        <f t="shared" si="26"/>
        <v>42.909028572047973</v>
      </c>
      <c r="U235" s="1">
        <f t="shared" si="26"/>
        <v>42.701257609106243</v>
      </c>
      <c r="V235" s="1">
        <f t="shared" si="26"/>
        <v>42.385477848603031</v>
      </c>
      <c r="W235" s="1">
        <f t="shared" si="26"/>
        <v>42.92197536105467</v>
      </c>
      <c r="X235" s="1">
        <f t="shared" si="26"/>
        <v>42.182291596165548</v>
      </c>
      <c r="Y235" s="1">
        <f t="shared" si="26"/>
        <v>41.761756707492161</v>
      </c>
      <c r="Z235" s="1">
        <f t="shared" si="26"/>
        <v>41.69447668121758</v>
      </c>
      <c r="AA235" s="1">
        <f t="shared" si="26"/>
        <v>41.34358424465924</v>
      </c>
      <c r="AB235" s="6">
        <f t="shared" si="26"/>
        <v>41.8125113587461</v>
      </c>
    </row>
    <row r="236" spans="1:28" x14ac:dyDescent="0.3">
      <c r="A236" s="13" t="s">
        <v>1</v>
      </c>
      <c r="B236" s="47" t="s">
        <v>118</v>
      </c>
      <c r="E236" s="4"/>
      <c r="F236" s="4"/>
      <c r="G236" s="4"/>
      <c r="H236" s="4"/>
      <c r="I236" s="1">
        <f t="shared" ref="I236:AB236" si="27">I28*I$212</f>
        <v>42.72281685716186</v>
      </c>
      <c r="J236" s="1">
        <f t="shared" si="27"/>
        <v>41.868509495758531</v>
      </c>
      <c r="K236" s="1">
        <f t="shared" si="27"/>
        <v>42.492650087390892</v>
      </c>
      <c r="L236" s="1">
        <f t="shared" si="27"/>
        <v>43.339886392921748</v>
      </c>
      <c r="M236" s="1">
        <f t="shared" si="27"/>
        <v>44.459513888478213</v>
      </c>
      <c r="N236" s="1">
        <f t="shared" si="27"/>
        <v>45.897635077007102</v>
      </c>
      <c r="O236" s="1">
        <f t="shared" si="27"/>
        <v>47.215155036855258</v>
      </c>
      <c r="P236" s="1">
        <f t="shared" si="27"/>
        <v>47.664743813659207</v>
      </c>
      <c r="Q236" s="1">
        <f t="shared" si="27"/>
        <v>47.434427244906729</v>
      </c>
      <c r="R236" s="1">
        <f t="shared" si="27"/>
        <v>47.865806645603961</v>
      </c>
      <c r="S236" s="1">
        <f t="shared" si="27"/>
        <v>47.354118682500904</v>
      </c>
      <c r="T236" s="1">
        <f t="shared" si="27"/>
        <v>47.659092242803148</v>
      </c>
      <c r="U236" s="1">
        <f t="shared" si="27"/>
        <v>47.604271922786474</v>
      </c>
      <c r="V236" s="1">
        <f t="shared" si="27"/>
        <v>47.413560076061643</v>
      </c>
      <c r="W236" s="1">
        <f t="shared" si="27"/>
        <v>47.117053497113595</v>
      </c>
      <c r="X236" s="1">
        <f t="shared" si="27"/>
        <v>47.730691701402343</v>
      </c>
      <c r="Y236" s="1">
        <f t="shared" si="27"/>
        <v>46.953897308081849</v>
      </c>
      <c r="Z236" s="1">
        <f t="shared" si="27"/>
        <v>46.510819330722029</v>
      </c>
      <c r="AA236" s="1">
        <f t="shared" si="27"/>
        <v>46.465040609273252</v>
      </c>
      <c r="AB236" s="6">
        <f t="shared" si="27"/>
        <v>46.100338908354701</v>
      </c>
    </row>
    <row r="237" spans="1:28" x14ac:dyDescent="0.3">
      <c r="A237" s="13" t="s">
        <v>1</v>
      </c>
      <c r="B237" s="47" t="s">
        <v>119</v>
      </c>
      <c r="E237" s="4"/>
      <c r="F237" s="4"/>
      <c r="G237" s="4"/>
      <c r="H237" s="4"/>
      <c r="I237" s="1">
        <f t="shared" ref="I237:AB237" si="28">I29*I$212</f>
        <v>46.206185195821938</v>
      </c>
      <c r="J237" s="1">
        <f t="shared" si="28"/>
        <v>45.892227558448688</v>
      </c>
      <c r="K237" s="1">
        <f t="shared" si="28"/>
        <v>44.91507983916533</v>
      </c>
      <c r="L237" s="1">
        <f t="shared" si="28"/>
        <v>45.173060249836297</v>
      </c>
      <c r="M237" s="1">
        <f t="shared" si="28"/>
        <v>46.477271855863691</v>
      </c>
      <c r="N237" s="1">
        <f t="shared" si="28"/>
        <v>47.566681702336815</v>
      </c>
      <c r="O237" s="1">
        <f t="shared" si="28"/>
        <v>48.993201259541102</v>
      </c>
      <c r="P237" s="1">
        <f t="shared" si="28"/>
        <v>50.291342096523699</v>
      </c>
      <c r="Q237" s="1">
        <f t="shared" si="28"/>
        <v>50.693696446534183</v>
      </c>
      <c r="R237" s="1">
        <f t="shared" si="28"/>
        <v>50.54394095018376</v>
      </c>
      <c r="S237" s="1">
        <f t="shared" si="28"/>
        <v>51.012448978079505</v>
      </c>
      <c r="T237" s="1">
        <f t="shared" si="28"/>
        <v>50.487638843210675</v>
      </c>
      <c r="U237" s="1">
        <f t="shared" si="28"/>
        <v>50.818386671187746</v>
      </c>
      <c r="V237" s="1">
        <f t="shared" si="28"/>
        <v>50.785891880498156</v>
      </c>
      <c r="W237" s="1">
        <f t="shared" si="28"/>
        <v>50.624969317093203</v>
      </c>
      <c r="X237" s="1">
        <f t="shared" si="28"/>
        <v>50.33520315740455</v>
      </c>
      <c r="Y237" s="1">
        <f t="shared" si="28"/>
        <v>50.991151329044982</v>
      </c>
      <c r="Z237" s="1">
        <f t="shared" si="28"/>
        <v>50.18605641572637</v>
      </c>
      <c r="AA237" s="1">
        <f t="shared" si="28"/>
        <v>49.741302651368542</v>
      </c>
      <c r="AB237" s="6">
        <f t="shared" si="28"/>
        <v>49.699808676589967</v>
      </c>
    </row>
    <row r="238" spans="1:28" x14ac:dyDescent="0.3">
      <c r="A238" s="13" t="s">
        <v>1</v>
      </c>
      <c r="B238" s="47" t="s">
        <v>120</v>
      </c>
      <c r="E238" s="4"/>
      <c r="F238" s="4"/>
      <c r="G238" s="4"/>
      <c r="H238" s="4"/>
      <c r="I238" s="1">
        <f t="shared" ref="I238:AB238" si="29">I30*I$212</f>
        <v>47.826566822654073</v>
      </c>
      <c r="J238" s="1">
        <f t="shared" si="29"/>
        <v>48.946564499840299</v>
      </c>
      <c r="K238" s="1">
        <f t="shared" si="29"/>
        <v>48.544868317090881</v>
      </c>
      <c r="L238" s="1">
        <f t="shared" si="29"/>
        <v>47.166907839490513</v>
      </c>
      <c r="M238" s="1">
        <f t="shared" si="29"/>
        <v>47.909052834950309</v>
      </c>
      <c r="N238" s="1">
        <f t="shared" si="29"/>
        <v>49.20584647985681</v>
      </c>
      <c r="O238" s="1">
        <f t="shared" si="29"/>
        <v>50.288835325310401</v>
      </c>
      <c r="P238" s="1">
        <f t="shared" si="29"/>
        <v>51.71679444466649</v>
      </c>
      <c r="Q238" s="1">
        <f t="shared" si="29"/>
        <v>53.011623819196053</v>
      </c>
      <c r="R238" s="1">
        <f t="shared" si="29"/>
        <v>53.543621675500304</v>
      </c>
      <c r="S238" s="1">
        <f t="shared" si="29"/>
        <v>53.412207792245098</v>
      </c>
      <c r="T238" s="1">
        <f t="shared" si="29"/>
        <v>53.904740229790143</v>
      </c>
      <c r="U238" s="1">
        <f t="shared" si="29"/>
        <v>53.376393415483278</v>
      </c>
      <c r="V238" s="1">
        <f t="shared" si="29"/>
        <v>53.745427965728368</v>
      </c>
      <c r="W238" s="1">
        <f t="shared" si="29"/>
        <v>53.751564783312915</v>
      </c>
      <c r="X238" s="1">
        <f t="shared" si="29"/>
        <v>53.604314917970399</v>
      </c>
      <c r="Y238" s="1">
        <f t="shared" si="29"/>
        <v>53.322027641668896</v>
      </c>
      <c r="Z238" s="1">
        <f t="shared" si="29"/>
        <v>54.006795977950823</v>
      </c>
      <c r="AA238" s="1">
        <f t="shared" si="29"/>
        <v>53.187607117693851</v>
      </c>
      <c r="AB238" s="6">
        <f t="shared" si="29"/>
        <v>52.731964482100828</v>
      </c>
    </row>
    <row r="239" spans="1:28" x14ac:dyDescent="0.3">
      <c r="A239" s="13" t="s">
        <v>1</v>
      </c>
      <c r="B239" s="47" t="s">
        <v>121</v>
      </c>
      <c r="E239" s="4"/>
      <c r="F239" s="4"/>
      <c r="G239" s="4"/>
      <c r="H239" s="4"/>
      <c r="I239" s="1">
        <f t="shared" ref="I239:AB239" si="30">I31*I$212</f>
        <v>48.142878595642586</v>
      </c>
      <c r="J239" s="1">
        <f t="shared" si="30"/>
        <v>48.212290333975076</v>
      </c>
      <c r="K239" s="1">
        <f t="shared" si="30"/>
        <v>49.260679597085449</v>
      </c>
      <c r="L239" s="1">
        <f t="shared" si="30"/>
        <v>48.500186405702287</v>
      </c>
      <c r="M239" s="1">
        <f t="shared" si="30"/>
        <v>47.647121654947412</v>
      </c>
      <c r="N239" s="1">
        <f t="shared" si="30"/>
        <v>48.352374725598096</v>
      </c>
      <c r="O239" s="1">
        <f t="shared" si="30"/>
        <v>49.616389629497391</v>
      </c>
      <c r="P239" s="1">
        <f t="shared" si="30"/>
        <v>50.665920915198164</v>
      </c>
      <c r="Q239" s="1">
        <f t="shared" si="30"/>
        <v>52.055043348720901</v>
      </c>
      <c r="R239" s="1">
        <f t="shared" si="30"/>
        <v>53.474325404078769</v>
      </c>
      <c r="S239" s="1">
        <f t="shared" si="30"/>
        <v>54.019179634893966</v>
      </c>
      <c r="T239" s="1">
        <f t="shared" si="30"/>
        <v>53.886644174190423</v>
      </c>
      <c r="U239" s="1">
        <f t="shared" si="30"/>
        <v>54.384695013935264</v>
      </c>
      <c r="V239" s="1">
        <f t="shared" si="30"/>
        <v>53.875252256735301</v>
      </c>
      <c r="W239" s="1">
        <f t="shared" si="30"/>
        <v>54.274397290669974</v>
      </c>
      <c r="X239" s="1">
        <f t="shared" si="30"/>
        <v>54.291589821160343</v>
      </c>
      <c r="Y239" s="1">
        <f t="shared" si="30"/>
        <v>54.153772421182239</v>
      </c>
      <c r="Z239" s="1">
        <f t="shared" si="30"/>
        <v>53.865269143878038</v>
      </c>
      <c r="AA239" s="1">
        <f t="shared" si="30"/>
        <v>54.557030860379847</v>
      </c>
      <c r="AB239" s="6">
        <f t="shared" si="30"/>
        <v>53.7352969393324</v>
      </c>
    </row>
    <row r="240" spans="1:28" x14ac:dyDescent="0.3">
      <c r="A240" s="13" t="s">
        <v>1</v>
      </c>
      <c r="B240" s="47" t="s">
        <v>122</v>
      </c>
      <c r="E240" s="4"/>
      <c r="F240" s="4"/>
      <c r="G240" s="4"/>
      <c r="H240" s="4"/>
      <c r="I240" s="1">
        <f t="shared" ref="I240:AB240" si="31">I32*I$212</f>
        <v>49.637990246641174</v>
      </c>
      <c r="J240" s="1">
        <f t="shared" si="31"/>
        <v>48.518728540653463</v>
      </c>
      <c r="K240" s="1">
        <f t="shared" si="31"/>
        <v>48.529620594240491</v>
      </c>
      <c r="L240" s="1">
        <f t="shared" si="31"/>
        <v>49.197870165227336</v>
      </c>
      <c r="M240" s="1">
        <f t="shared" si="31"/>
        <v>48.965977617069406</v>
      </c>
      <c r="N240" s="1">
        <f t="shared" si="31"/>
        <v>48.08778234809634</v>
      </c>
      <c r="O240" s="1">
        <f t="shared" si="31"/>
        <v>48.764072728087335</v>
      </c>
      <c r="P240" s="1">
        <f t="shared" si="31"/>
        <v>49.993946413042565</v>
      </c>
      <c r="Q240" s="1">
        <f t="shared" si="31"/>
        <v>51.007058061127708</v>
      </c>
      <c r="R240" s="1">
        <f t="shared" si="31"/>
        <v>52.517088316343219</v>
      </c>
      <c r="S240" s="1">
        <f t="shared" si="31"/>
        <v>53.946889787891607</v>
      </c>
      <c r="T240" s="1">
        <f t="shared" si="31"/>
        <v>54.488796980813035</v>
      </c>
      <c r="U240" s="1">
        <f t="shared" si="31"/>
        <v>54.363759605714094</v>
      </c>
      <c r="V240" s="1">
        <f t="shared" si="31"/>
        <v>54.878321225481002</v>
      </c>
      <c r="W240" s="1">
        <f t="shared" si="31"/>
        <v>54.400931106073251</v>
      </c>
      <c r="X240" s="1">
        <f t="shared" si="31"/>
        <v>54.810238686290411</v>
      </c>
      <c r="Y240" s="1">
        <f t="shared" si="31"/>
        <v>54.836823941740626</v>
      </c>
      <c r="Z240" s="1">
        <f t="shared" si="31"/>
        <v>54.692316580490925</v>
      </c>
      <c r="AA240" s="1">
        <f t="shared" si="31"/>
        <v>54.411978003808329</v>
      </c>
      <c r="AB240" s="6">
        <f t="shared" si="31"/>
        <v>55.099652465565249</v>
      </c>
    </row>
    <row r="241" spans="1:28" x14ac:dyDescent="0.3">
      <c r="A241" s="13" t="s">
        <v>1</v>
      </c>
      <c r="B241" s="47" t="s">
        <v>123</v>
      </c>
      <c r="E241" s="4"/>
      <c r="F241" s="4"/>
      <c r="G241" s="4"/>
      <c r="H241" s="4"/>
      <c r="I241" s="1">
        <f t="shared" ref="I241:AB241" si="32">I33*I$212</f>
        <v>51.226918382280608</v>
      </c>
      <c r="J241" s="1">
        <f t="shared" si="32"/>
        <v>50.133066321123849</v>
      </c>
      <c r="K241" s="1">
        <f t="shared" si="32"/>
        <v>48.961824229217854</v>
      </c>
      <c r="L241" s="1">
        <f t="shared" si="32"/>
        <v>48.602306393923165</v>
      </c>
      <c r="M241" s="1">
        <f t="shared" si="32"/>
        <v>49.776394852718852</v>
      </c>
      <c r="N241" s="1">
        <f t="shared" si="32"/>
        <v>49.50942858778312</v>
      </c>
      <c r="O241" s="1">
        <f t="shared" si="32"/>
        <v>48.607721085777868</v>
      </c>
      <c r="P241" s="1">
        <f t="shared" si="32"/>
        <v>49.247839492499686</v>
      </c>
      <c r="Q241" s="1">
        <f t="shared" si="32"/>
        <v>50.435117514709944</v>
      </c>
      <c r="R241" s="1">
        <f t="shared" si="32"/>
        <v>51.563276519590481</v>
      </c>
      <c r="S241" s="1">
        <f t="shared" si="32"/>
        <v>53.082828962085287</v>
      </c>
      <c r="T241" s="1">
        <f t="shared" si="32"/>
        <v>54.507417559763482</v>
      </c>
      <c r="U241" s="1">
        <f t="shared" si="32"/>
        <v>55.054628077012623</v>
      </c>
      <c r="V241" s="1">
        <f t="shared" si="32"/>
        <v>54.947543432959542</v>
      </c>
      <c r="W241" s="1">
        <f t="shared" si="32"/>
        <v>55.492774441047942</v>
      </c>
      <c r="X241" s="1">
        <f t="shared" si="32"/>
        <v>55.026559569736619</v>
      </c>
      <c r="Y241" s="1">
        <f t="shared" si="32"/>
        <v>55.444877811547656</v>
      </c>
      <c r="Z241" s="1">
        <f t="shared" si="32"/>
        <v>55.464470336976312</v>
      </c>
      <c r="AA241" s="1">
        <f t="shared" si="32"/>
        <v>55.328046581869351</v>
      </c>
      <c r="AB241" s="6">
        <f t="shared" si="32"/>
        <v>55.044330225495273</v>
      </c>
    </row>
    <row r="242" spans="1:28" x14ac:dyDescent="0.3">
      <c r="A242" s="13" t="s">
        <v>1</v>
      </c>
      <c r="B242" s="47" t="s">
        <v>124</v>
      </c>
      <c r="E242" s="4"/>
      <c r="F242" s="4"/>
      <c r="G242" s="4"/>
      <c r="H242" s="4"/>
      <c r="I242" s="1">
        <f t="shared" ref="I242:AB242" si="33">I34*I$212</f>
        <v>53.094745070447551</v>
      </c>
      <c r="J242" s="1">
        <f t="shared" si="33"/>
        <v>51.756375759978219</v>
      </c>
      <c r="K242" s="1">
        <f t="shared" si="33"/>
        <v>50.607469371761518</v>
      </c>
      <c r="L242" s="1">
        <f t="shared" si="33"/>
        <v>49.073964579519327</v>
      </c>
      <c r="M242" s="1">
        <f t="shared" si="33"/>
        <v>49.230344107630181</v>
      </c>
      <c r="N242" s="1">
        <f t="shared" si="33"/>
        <v>50.358329132267919</v>
      </c>
      <c r="O242" s="1">
        <f t="shared" si="33"/>
        <v>50.061657725373578</v>
      </c>
      <c r="P242" s="1">
        <f t="shared" si="33"/>
        <v>49.131193859266666</v>
      </c>
      <c r="Q242" s="1">
        <f t="shared" si="33"/>
        <v>49.730032379195393</v>
      </c>
      <c r="R242" s="1">
        <f t="shared" si="33"/>
        <v>51.02761370666277</v>
      </c>
      <c r="S242" s="1">
        <f t="shared" si="33"/>
        <v>52.166193702095434</v>
      </c>
      <c r="T242" s="1">
        <f t="shared" si="33"/>
        <v>53.679981974008108</v>
      </c>
      <c r="U242" s="1">
        <f t="shared" si="33"/>
        <v>55.107751675373841</v>
      </c>
      <c r="V242" s="1">
        <f t="shared" si="33"/>
        <v>55.671372628895568</v>
      </c>
      <c r="W242" s="1">
        <f t="shared" si="33"/>
        <v>55.59608864908855</v>
      </c>
      <c r="X242" s="1">
        <f t="shared" si="33"/>
        <v>56.151167536086483</v>
      </c>
      <c r="Y242" s="1">
        <f t="shared" si="33"/>
        <v>55.69513038922841</v>
      </c>
      <c r="Z242" s="1">
        <f t="shared" si="33"/>
        <v>56.106284123111571</v>
      </c>
      <c r="AA242" s="1">
        <f t="shared" si="33"/>
        <v>56.134155736400338</v>
      </c>
      <c r="AB242" s="6">
        <f t="shared" si="33"/>
        <v>55.994158544443202</v>
      </c>
    </row>
    <row r="243" spans="1:28" x14ac:dyDescent="0.3">
      <c r="A243" s="13" t="s">
        <v>1</v>
      </c>
      <c r="B243" s="47" t="s">
        <v>125</v>
      </c>
      <c r="E243" s="4"/>
      <c r="F243" s="4"/>
      <c r="G243" s="4"/>
      <c r="H243" s="4"/>
      <c r="I243" s="1">
        <f t="shared" ref="I243:AB243" si="34">I35*I$212</f>
        <v>53.807580293625072</v>
      </c>
      <c r="J243" s="1">
        <f t="shared" si="34"/>
        <v>53.619677060604509</v>
      </c>
      <c r="K243" s="1">
        <f t="shared" si="34"/>
        <v>52.227332001121802</v>
      </c>
      <c r="L243" s="1">
        <f t="shared" si="34"/>
        <v>50.704071911493131</v>
      </c>
      <c r="M243" s="1">
        <f t="shared" si="34"/>
        <v>49.711723827904088</v>
      </c>
      <c r="N243" s="1">
        <f t="shared" si="34"/>
        <v>49.827799903801491</v>
      </c>
      <c r="O243" s="1">
        <f t="shared" si="34"/>
        <v>50.916647304429951</v>
      </c>
      <c r="P243" s="1">
        <f t="shared" si="34"/>
        <v>50.58727146773353</v>
      </c>
      <c r="Q243" s="1">
        <f t="shared" si="34"/>
        <v>49.624626246160439</v>
      </c>
      <c r="R243" s="1">
        <f t="shared" si="34"/>
        <v>50.334387508525623</v>
      </c>
      <c r="S243" s="1">
        <f t="shared" si="34"/>
        <v>51.641500848943799</v>
      </c>
      <c r="T243" s="1">
        <f t="shared" si="34"/>
        <v>52.77544145569739</v>
      </c>
      <c r="U243" s="1">
        <f t="shared" si="34"/>
        <v>54.292840910364895</v>
      </c>
      <c r="V243" s="1">
        <f t="shared" si="34"/>
        <v>55.735109302951287</v>
      </c>
      <c r="W243" s="1">
        <f t="shared" si="34"/>
        <v>56.329462989498076</v>
      </c>
      <c r="X243" s="1">
        <f t="shared" si="34"/>
        <v>56.265061784358764</v>
      </c>
      <c r="Y243" s="1">
        <f t="shared" si="34"/>
        <v>56.829209448333174</v>
      </c>
      <c r="Z243" s="1">
        <f t="shared" si="34"/>
        <v>56.366443744568912</v>
      </c>
      <c r="AA243" s="1">
        <f t="shared" si="34"/>
        <v>56.785333882837023</v>
      </c>
      <c r="AB243" s="6">
        <f t="shared" si="34"/>
        <v>56.809447331202179</v>
      </c>
    </row>
    <row r="244" spans="1:28" x14ac:dyDescent="0.3">
      <c r="A244" s="13" t="s">
        <v>1</v>
      </c>
      <c r="B244" s="47" t="s">
        <v>126</v>
      </c>
      <c r="E244" s="4"/>
      <c r="F244" s="4"/>
      <c r="G244" s="4"/>
      <c r="H244" s="4"/>
      <c r="I244" s="1">
        <f t="shared" ref="I244:AB244" si="35">I36*I$212</f>
        <v>54.634355779115658</v>
      </c>
      <c r="J244" s="1">
        <f t="shared" si="35"/>
        <v>54.261711363709267</v>
      </c>
      <c r="K244" s="1">
        <f t="shared" si="35"/>
        <v>54.009097724020748</v>
      </c>
      <c r="L244" s="1">
        <f t="shared" si="35"/>
        <v>52.238322614523604</v>
      </c>
      <c r="M244" s="1">
        <f t="shared" si="35"/>
        <v>51.277087336495747</v>
      </c>
      <c r="N244" s="1">
        <f t="shared" si="35"/>
        <v>50.254535780930851</v>
      </c>
      <c r="O244" s="1">
        <f t="shared" si="35"/>
        <v>50.340418003884295</v>
      </c>
      <c r="P244" s="1">
        <f t="shared" si="35"/>
        <v>51.39050552072537</v>
      </c>
      <c r="Q244" s="1">
        <f t="shared" si="35"/>
        <v>51.027663771345068</v>
      </c>
      <c r="R244" s="1">
        <f t="shared" si="35"/>
        <v>50.187363480186384</v>
      </c>
      <c r="S244" s="1">
        <f t="shared" si="35"/>
        <v>50.908876108596303</v>
      </c>
      <c r="T244" s="1">
        <f t="shared" si="35"/>
        <v>52.211054330326377</v>
      </c>
      <c r="U244" s="1">
        <f t="shared" si="35"/>
        <v>53.348653999590233</v>
      </c>
      <c r="V244" s="1">
        <f t="shared" si="35"/>
        <v>54.879888520744665</v>
      </c>
      <c r="W244" s="1">
        <f t="shared" si="35"/>
        <v>56.351378124536993</v>
      </c>
      <c r="X244" s="1">
        <f t="shared" si="35"/>
        <v>56.955724845964127</v>
      </c>
      <c r="Y244" s="1">
        <f t="shared" si="35"/>
        <v>56.901082196969895</v>
      </c>
      <c r="Z244" s="1">
        <f t="shared" si="35"/>
        <v>57.457553196960994</v>
      </c>
      <c r="AA244" s="1">
        <f t="shared" si="35"/>
        <v>57.003433070406032</v>
      </c>
      <c r="AB244" s="6">
        <f t="shared" si="35"/>
        <v>57.418251700798564</v>
      </c>
    </row>
    <row r="245" spans="1:28" x14ac:dyDescent="0.3">
      <c r="A245" s="13" t="s">
        <v>1</v>
      </c>
      <c r="B245" s="47" t="s">
        <v>127</v>
      </c>
      <c r="E245" s="4"/>
      <c r="F245" s="4"/>
      <c r="G245" s="4"/>
      <c r="H245" s="4"/>
      <c r="I245" s="1">
        <f t="shared" ref="I245:AB245" si="36">I37*I$212</f>
        <v>57.292517048987442</v>
      </c>
      <c r="J245" s="1">
        <f t="shared" si="36"/>
        <v>56.931638506554833</v>
      </c>
      <c r="K245" s="1">
        <f t="shared" si="36"/>
        <v>56.495621852703266</v>
      </c>
      <c r="L245" s="1">
        <f t="shared" si="36"/>
        <v>55.831515282245384</v>
      </c>
      <c r="M245" s="1">
        <f t="shared" si="36"/>
        <v>54.615422416488826</v>
      </c>
      <c r="N245" s="1">
        <f t="shared" si="36"/>
        <v>53.601825723461388</v>
      </c>
      <c r="O245" s="1">
        <f t="shared" si="36"/>
        <v>52.531879424156458</v>
      </c>
      <c r="P245" s="1">
        <f t="shared" si="36"/>
        <v>52.601128359589765</v>
      </c>
      <c r="Q245" s="1">
        <f t="shared" si="36"/>
        <v>53.660428456750203</v>
      </c>
      <c r="R245" s="1">
        <f t="shared" si="36"/>
        <v>53.425822200276833</v>
      </c>
      <c r="S245" s="1">
        <f t="shared" si="36"/>
        <v>52.579566978642497</v>
      </c>
      <c r="T245" s="1">
        <f t="shared" si="36"/>
        <v>53.333781717534677</v>
      </c>
      <c r="U245" s="1">
        <f t="shared" si="36"/>
        <v>54.698019195150529</v>
      </c>
      <c r="V245" s="1">
        <f t="shared" si="36"/>
        <v>55.903780126564783</v>
      </c>
      <c r="W245" s="1">
        <f t="shared" si="36"/>
        <v>57.532926713223624</v>
      </c>
      <c r="X245" s="1">
        <f t="shared" si="36"/>
        <v>59.080561282750956</v>
      </c>
      <c r="Y245" s="1">
        <f t="shared" si="36"/>
        <v>59.728195229820471</v>
      </c>
      <c r="Z245" s="1">
        <f t="shared" si="36"/>
        <v>59.674860814961527</v>
      </c>
      <c r="AA245" s="1">
        <f t="shared" si="36"/>
        <v>60.27187755099451</v>
      </c>
      <c r="AB245" s="6">
        <f t="shared" si="36"/>
        <v>59.807874038307105</v>
      </c>
    </row>
    <row r="246" spans="1:28" x14ac:dyDescent="0.3">
      <c r="A246" s="13" t="s">
        <v>1</v>
      </c>
      <c r="B246" s="47" t="s">
        <v>128</v>
      </c>
      <c r="E246" s="4"/>
      <c r="F246" s="4"/>
      <c r="G246" s="4"/>
      <c r="H246" s="4"/>
      <c r="I246" s="1">
        <f t="shared" ref="I246:AB246" si="37">I38*I$212</f>
        <v>60.41246773149804</v>
      </c>
      <c r="J246" s="1">
        <f t="shared" si="37"/>
        <v>59.514213218783226</v>
      </c>
      <c r="K246" s="1">
        <f t="shared" si="37"/>
        <v>59.093603009378938</v>
      </c>
      <c r="L246" s="1">
        <f t="shared" si="37"/>
        <v>58.229871904513857</v>
      </c>
      <c r="M246" s="1">
        <f t="shared" si="37"/>
        <v>58.185370233831705</v>
      </c>
      <c r="N246" s="1">
        <f t="shared" si="37"/>
        <v>56.914100149785277</v>
      </c>
      <c r="O246" s="1">
        <f t="shared" si="37"/>
        <v>55.858082179187093</v>
      </c>
      <c r="P246" s="1">
        <f t="shared" si="37"/>
        <v>54.741156993931504</v>
      </c>
      <c r="Q246" s="1">
        <f t="shared" si="37"/>
        <v>54.792714076280951</v>
      </c>
      <c r="R246" s="1">
        <f t="shared" si="37"/>
        <v>56.034116028325677</v>
      </c>
      <c r="S246" s="1">
        <f t="shared" si="37"/>
        <v>55.816010888589567</v>
      </c>
      <c r="T246" s="1">
        <f t="shared" si="37"/>
        <v>54.9485466460496</v>
      </c>
      <c r="U246" s="1">
        <f t="shared" si="37"/>
        <v>55.744526673356837</v>
      </c>
      <c r="V246" s="1">
        <f t="shared" si="37"/>
        <v>57.183625975562968</v>
      </c>
      <c r="W246" s="1">
        <f t="shared" si="37"/>
        <v>58.474313833166072</v>
      </c>
      <c r="X246" s="1">
        <f t="shared" si="37"/>
        <v>60.183076050439304</v>
      </c>
      <c r="Y246" s="1">
        <f t="shared" si="37"/>
        <v>61.807565984688686</v>
      </c>
      <c r="Z246" s="1">
        <f t="shared" si="37"/>
        <v>62.481568895749149</v>
      </c>
      <c r="AA246" s="1">
        <f t="shared" si="37"/>
        <v>62.446773884403484</v>
      </c>
      <c r="AB246" s="6">
        <f t="shared" si="37"/>
        <v>63.072573719918061</v>
      </c>
    </row>
    <row r="247" spans="1:28" x14ac:dyDescent="0.3">
      <c r="A247" s="13" t="s">
        <v>1</v>
      </c>
      <c r="B247" s="47" t="s">
        <v>129</v>
      </c>
      <c r="E247" s="4"/>
      <c r="F247" s="4"/>
      <c r="G247" s="4"/>
      <c r="H247" s="4"/>
      <c r="I247" s="1">
        <f t="shared" ref="I247:AB247" si="38">I39*I$212</f>
        <v>66.625403514058959</v>
      </c>
      <c r="J247" s="1">
        <f t="shared" si="38"/>
        <v>66.748506925753205</v>
      </c>
      <c r="K247" s="1">
        <f t="shared" si="38"/>
        <v>65.729309129756317</v>
      </c>
      <c r="L247" s="1">
        <f t="shared" si="38"/>
        <v>64.8225749520726</v>
      </c>
      <c r="M247" s="1">
        <f t="shared" si="38"/>
        <v>64.604845157685261</v>
      </c>
      <c r="N247" s="1">
        <f t="shared" si="38"/>
        <v>64.55041585521451</v>
      </c>
      <c r="O247" s="1">
        <f t="shared" si="38"/>
        <v>63.159554229723881</v>
      </c>
      <c r="P247" s="1">
        <f t="shared" si="38"/>
        <v>62.000957618335853</v>
      </c>
      <c r="Q247" s="1">
        <f t="shared" si="38"/>
        <v>60.769335816788988</v>
      </c>
      <c r="R247" s="1">
        <f t="shared" si="38"/>
        <v>61.004875647892582</v>
      </c>
      <c r="S247" s="1">
        <f t="shared" si="38"/>
        <v>62.415406866344057</v>
      </c>
      <c r="T247" s="1">
        <f t="shared" si="38"/>
        <v>62.19967620635925</v>
      </c>
      <c r="U247" s="1">
        <f t="shared" si="38"/>
        <v>61.277110136574279</v>
      </c>
      <c r="V247" s="1">
        <f t="shared" si="38"/>
        <v>62.202341747993493</v>
      </c>
      <c r="W247" s="1">
        <f t="shared" si="38"/>
        <v>63.855558015448025</v>
      </c>
      <c r="X247" s="1">
        <f t="shared" si="38"/>
        <v>65.323634104522611</v>
      </c>
      <c r="Y247" s="1">
        <f t="shared" si="38"/>
        <v>67.254805025658641</v>
      </c>
      <c r="Z247" s="1">
        <f t="shared" si="38"/>
        <v>69.0747815532347</v>
      </c>
      <c r="AA247" s="1">
        <f t="shared" si="38"/>
        <v>69.862408749216513</v>
      </c>
      <c r="AB247" s="6">
        <f t="shared" si="38"/>
        <v>69.851012286091432</v>
      </c>
    </row>
    <row r="248" spans="1:28" x14ac:dyDescent="0.3">
      <c r="A248" s="13" t="s">
        <v>1</v>
      </c>
      <c r="B248" s="47" t="s">
        <v>130</v>
      </c>
      <c r="E248" s="4"/>
      <c r="F248" s="4"/>
      <c r="G248" s="4"/>
      <c r="H248" s="4"/>
      <c r="I248" s="1">
        <f t="shared" ref="I248:AB248" si="39">I40*I$212</f>
        <v>83.671645541502272</v>
      </c>
      <c r="J248" s="1">
        <f t="shared" si="39"/>
        <v>84.921651717303959</v>
      </c>
      <c r="K248" s="1">
        <f t="shared" si="39"/>
        <v>84.891681289029066</v>
      </c>
      <c r="L248" s="1">
        <f t="shared" si="39"/>
        <v>82.906782921890908</v>
      </c>
      <c r="M248" s="1">
        <f t="shared" si="39"/>
        <v>82.564196283497338</v>
      </c>
      <c r="N248" s="1">
        <f t="shared" si="39"/>
        <v>82.149978060278315</v>
      </c>
      <c r="O248" s="1">
        <f t="shared" si="39"/>
        <v>81.953383740034923</v>
      </c>
      <c r="P248" s="1">
        <f t="shared" si="39"/>
        <v>80.076474376288814</v>
      </c>
      <c r="Q248" s="1">
        <f t="shared" si="39"/>
        <v>78.486143892543353</v>
      </c>
      <c r="R248" s="1">
        <f t="shared" si="39"/>
        <v>77.042018259540541</v>
      </c>
      <c r="S248" s="1">
        <f t="shared" si="39"/>
        <v>77.260046831915602</v>
      </c>
      <c r="T248" s="1">
        <f t="shared" si="39"/>
        <v>78.924068605622296</v>
      </c>
      <c r="U248" s="1">
        <f t="shared" si="39"/>
        <v>78.562914045025565</v>
      </c>
      <c r="V248" s="1">
        <f t="shared" si="39"/>
        <v>77.333523533347204</v>
      </c>
      <c r="W248" s="1">
        <f t="shared" si="39"/>
        <v>78.430337411133564</v>
      </c>
      <c r="X248" s="1">
        <f t="shared" si="39"/>
        <v>80.401801128962759</v>
      </c>
      <c r="Y248" s="1">
        <f t="shared" si="39"/>
        <v>82.135540252438801</v>
      </c>
      <c r="Z248" s="1">
        <f t="shared" si="39"/>
        <v>84.414358618390651</v>
      </c>
      <c r="AA248" s="1">
        <f t="shared" si="39"/>
        <v>86.571146501890681</v>
      </c>
      <c r="AB248" s="6">
        <f t="shared" si="39"/>
        <v>87.422270045689189</v>
      </c>
    </row>
    <row r="249" spans="1:28" x14ac:dyDescent="0.3">
      <c r="A249" s="13" t="s">
        <v>1</v>
      </c>
      <c r="B249" s="47" t="s">
        <v>131</v>
      </c>
      <c r="E249" s="4"/>
      <c r="F249" s="4"/>
      <c r="G249" s="4"/>
      <c r="H249" s="4"/>
      <c r="I249" s="1">
        <f t="shared" ref="I249:AB249" si="40">I41*I$212</f>
        <v>91.264773617395107</v>
      </c>
      <c r="J249" s="1">
        <f t="shared" si="40"/>
        <v>91.864975245732822</v>
      </c>
      <c r="K249" s="1">
        <f t="shared" si="40"/>
        <v>93.170679221792369</v>
      </c>
      <c r="L249" s="1">
        <f t="shared" si="40"/>
        <v>92.509144806782672</v>
      </c>
      <c r="M249" s="1">
        <f t="shared" si="40"/>
        <v>91.396679707608655</v>
      </c>
      <c r="N249" s="1">
        <f t="shared" si="40"/>
        <v>91.024077708762121</v>
      </c>
      <c r="O249" s="1">
        <f t="shared" si="40"/>
        <v>90.585628793322286</v>
      </c>
      <c r="P249" s="1">
        <f t="shared" si="40"/>
        <v>90.38173670102978</v>
      </c>
      <c r="Q249" s="1">
        <f t="shared" si="40"/>
        <v>88.334137470790409</v>
      </c>
      <c r="R249" s="1">
        <f t="shared" si="40"/>
        <v>86.863312493890803</v>
      </c>
      <c r="S249" s="1">
        <f t="shared" si="40"/>
        <v>85.343151346986758</v>
      </c>
      <c r="T249" s="1">
        <f t="shared" si="40"/>
        <v>85.620989762564946</v>
      </c>
      <c r="U249" s="1">
        <f t="shared" si="40"/>
        <v>87.501527193417687</v>
      </c>
      <c r="V249" s="1">
        <f t="shared" si="40"/>
        <v>87.174519909238796</v>
      </c>
      <c r="W249" s="1">
        <f t="shared" si="40"/>
        <v>85.914180016782922</v>
      </c>
      <c r="X249" s="1">
        <f t="shared" si="40"/>
        <v>87.181232125136404</v>
      </c>
      <c r="Y249" s="1">
        <f t="shared" si="40"/>
        <v>89.412244262604915</v>
      </c>
      <c r="Z249" s="1">
        <f t="shared" si="40"/>
        <v>91.358253816492848</v>
      </c>
      <c r="AA249" s="1">
        <f t="shared" si="40"/>
        <v>93.931708875552346</v>
      </c>
      <c r="AB249" s="6">
        <f t="shared" si="40"/>
        <v>96.354532823855152</v>
      </c>
    </row>
    <row r="250" spans="1:28" x14ac:dyDescent="0.3">
      <c r="A250" s="13" t="s">
        <v>1</v>
      </c>
      <c r="B250" s="47" t="s">
        <v>132</v>
      </c>
      <c r="E250" s="4"/>
      <c r="F250" s="4"/>
      <c r="G250" s="4"/>
      <c r="H250" s="4"/>
      <c r="I250" s="1">
        <f t="shared" ref="I250:AB250" si="41">I42*I$212</f>
        <v>110.43192259438264</v>
      </c>
      <c r="J250" s="1">
        <f t="shared" si="41"/>
        <v>111.2491246902065</v>
      </c>
      <c r="K250" s="1">
        <f t="shared" si="41"/>
        <v>111.87725548581236</v>
      </c>
      <c r="L250" s="1">
        <f t="shared" si="41"/>
        <v>112.64461036690589</v>
      </c>
      <c r="M250" s="1">
        <f t="shared" si="41"/>
        <v>113.08553988550445</v>
      </c>
      <c r="N250" s="1">
        <f t="shared" si="41"/>
        <v>111.70423319286594</v>
      </c>
      <c r="O250" s="1">
        <f t="shared" si="41"/>
        <v>111.23149828436421</v>
      </c>
      <c r="P250" s="1">
        <f t="shared" si="41"/>
        <v>110.67518362312052</v>
      </c>
      <c r="Q250" s="1">
        <f t="shared" si="41"/>
        <v>110.39218655601657</v>
      </c>
      <c r="R250" s="1">
        <f t="shared" si="41"/>
        <v>108.20757698630246</v>
      </c>
      <c r="S250" s="1">
        <f t="shared" si="41"/>
        <v>106.45849752257284</v>
      </c>
      <c r="T250" s="1">
        <f t="shared" si="41"/>
        <v>104.6167068237686</v>
      </c>
      <c r="U250" s="1">
        <f t="shared" si="41"/>
        <v>104.97589405819495</v>
      </c>
      <c r="V250" s="1">
        <f t="shared" si="41"/>
        <v>107.30382536332603</v>
      </c>
      <c r="W250" s="1">
        <f t="shared" si="41"/>
        <v>106.9761227478328</v>
      </c>
      <c r="X250" s="1">
        <f t="shared" si="41"/>
        <v>105.47128645154029</v>
      </c>
      <c r="Y250" s="1">
        <f t="shared" si="41"/>
        <v>107.04039703487796</v>
      </c>
      <c r="Z250" s="1">
        <f t="shared" si="41"/>
        <v>109.75093790799379</v>
      </c>
      <c r="AA250" s="1">
        <f t="shared" si="41"/>
        <v>112.14457462740992</v>
      </c>
      <c r="AB250" s="6">
        <f t="shared" si="41"/>
        <v>115.27908132215696</v>
      </c>
    </row>
    <row r="251" spans="1:28" x14ac:dyDescent="0.3">
      <c r="A251" s="13" t="s">
        <v>1</v>
      </c>
      <c r="B251" s="47" t="s">
        <v>133</v>
      </c>
      <c r="E251" s="4"/>
      <c r="F251" s="4"/>
      <c r="G251" s="4"/>
      <c r="H251" s="4"/>
      <c r="I251" s="1">
        <f t="shared" ref="I251:AB251" si="42">I43*I$212</f>
        <v>114.60676060940852</v>
      </c>
      <c r="J251" s="1">
        <f t="shared" si="42"/>
        <v>114.48487755598734</v>
      </c>
      <c r="K251" s="1">
        <f t="shared" si="42"/>
        <v>115.23709592004676</v>
      </c>
      <c r="L251" s="1">
        <f t="shared" si="42"/>
        <v>115.0734074103905</v>
      </c>
      <c r="M251" s="1">
        <f t="shared" si="42"/>
        <v>117.1452779553219</v>
      </c>
      <c r="N251" s="1">
        <f t="shared" si="42"/>
        <v>117.57472731979719</v>
      </c>
      <c r="O251" s="1">
        <f t="shared" si="42"/>
        <v>116.1447173193981</v>
      </c>
      <c r="P251" s="1">
        <f t="shared" si="42"/>
        <v>115.6455492178618</v>
      </c>
      <c r="Q251" s="1">
        <f t="shared" si="42"/>
        <v>115.05000598087791</v>
      </c>
      <c r="R251" s="1">
        <f t="shared" si="42"/>
        <v>115.0860980975021</v>
      </c>
      <c r="S251" s="1">
        <f t="shared" si="42"/>
        <v>112.87564410081595</v>
      </c>
      <c r="T251" s="1">
        <f t="shared" si="42"/>
        <v>111.08306038140333</v>
      </c>
      <c r="U251" s="1">
        <f t="shared" si="42"/>
        <v>109.21025400582842</v>
      </c>
      <c r="V251" s="1">
        <f t="shared" si="42"/>
        <v>109.63876692051284</v>
      </c>
      <c r="W251" s="1">
        <f t="shared" si="42"/>
        <v>112.13546432900641</v>
      </c>
      <c r="X251" s="1">
        <f t="shared" si="42"/>
        <v>111.83761606584461</v>
      </c>
      <c r="Y251" s="1">
        <f t="shared" si="42"/>
        <v>110.31603919419776</v>
      </c>
      <c r="Z251" s="1">
        <f t="shared" si="42"/>
        <v>111.94992321634331</v>
      </c>
      <c r="AA251" s="1">
        <f t="shared" si="42"/>
        <v>114.79989784006004</v>
      </c>
      <c r="AB251" s="6">
        <f t="shared" si="42"/>
        <v>117.29826414751874</v>
      </c>
    </row>
    <row r="252" spans="1:28" x14ac:dyDescent="0.3">
      <c r="A252" s="13" t="s">
        <v>1</v>
      </c>
      <c r="B252" s="47" t="s">
        <v>134</v>
      </c>
      <c r="E252" s="4"/>
      <c r="F252" s="4"/>
      <c r="G252" s="4"/>
      <c r="H252" s="4"/>
      <c r="I252" s="1">
        <f t="shared" ref="I252:AB252" si="43">I44*I$212</f>
        <v>120.01038617123723</v>
      </c>
      <c r="J252" s="1">
        <f t="shared" si="43"/>
        <v>120.38547311970189</v>
      </c>
      <c r="K252" s="1">
        <f t="shared" si="43"/>
        <v>120.10032795743903</v>
      </c>
      <c r="L252" s="1">
        <f t="shared" si="43"/>
        <v>119.96511246166753</v>
      </c>
      <c r="M252" s="1">
        <f t="shared" si="43"/>
        <v>121.05872688286047</v>
      </c>
      <c r="N252" s="1">
        <f t="shared" si="43"/>
        <v>123.11790013121747</v>
      </c>
      <c r="O252" s="1">
        <f t="shared" si="43"/>
        <v>123.48023419233439</v>
      </c>
      <c r="P252" s="1">
        <f t="shared" si="43"/>
        <v>121.90244473414732</v>
      </c>
      <c r="Q252" s="1">
        <f t="shared" si="43"/>
        <v>121.28082747901732</v>
      </c>
      <c r="R252" s="1">
        <f t="shared" si="43"/>
        <v>120.92982673670762</v>
      </c>
      <c r="S252" s="1">
        <f t="shared" si="43"/>
        <v>120.94001763672244</v>
      </c>
      <c r="T252" s="1">
        <f t="shared" si="43"/>
        <v>118.5701363795325</v>
      </c>
      <c r="U252" s="1">
        <f t="shared" si="43"/>
        <v>116.6557165497245</v>
      </c>
      <c r="V252" s="1">
        <f t="shared" si="43"/>
        <v>114.68053437217051</v>
      </c>
      <c r="W252" s="1">
        <f t="shared" si="43"/>
        <v>115.1321693041496</v>
      </c>
      <c r="X252" s="1">
        <f t="shared" si="43"/>
        <v>117.69332949039426</v>
      </c>
      <c r="Y252" s="1">
        <f t="shared" si="43"/>
        <v>117.33920427967929</v>
      </c>
      <c r="Z252" s="1">
        <f t="shared" si="43"/>
        <v>115.67690175615887</v>
      </c>
      <c r="AA252" s="1">
        <f t="shared" si="43"/>
        <v>117.32895993171419</v>
      </c>
      <c r="AB252" s="6">
        <f t="shared" si="43"/>
        <v>120.21842590153564</v>
      </c>
    </row>
    <row r="253" spans="1:28" x14ac:dyDescent="0.3">
      <c r="A253" s="13" t="s">
        <v>1</v>
      </c>
      <c r="B253" s="47" t="s">
        <v>135</v>
      </c>
      <c r="E253" s="4"/>
      <c r="F253" s="4"/>
      <c r="G253" s="4"/>
      <c r="H253" s="4"/>
      <c r="I253" s="1">
        <f t="shared" ref="I253:AB253" si="44">I45*I$212</f>
        <v>122.41719235337079</v>
      </c>
      <c r="J253" s="1">
        <f t="shared" si="44"/>
        <v>123.77346044594653</v>
      </c>
      <c r="K253" s="1">
        <f t="shared" si="44"/>
        <v>124.07726901240233</v>
      </c>
      <c r="L253" s="1">
        <f t="shared" si="44"/>
        <v>122.93171668675461</v>
      </c>
      <c r="M253" s="1">
        <f t="shared" si="44"/>
        <v>124.17124570119992</v>
      </c>
      <c r="N253" s="1">
        <f t="shared" si="44"/>
        <v>125.2750399620612</v>
      </c>
      <c r="O253" s="1">
        <f t="shared" si="44"/>
        <v>127.38786626865846</v>
      </c>
      <c r="P253" s="1">
        <f t="shared" si="44"/>
        <v>127.75673748157112</v>
      </c>
      <c r="Q253" s="1">
        <f t="shared" si="44"/>
        <v>126.12152166051438</v>
      </c>
      <c r="R253" s="1">
        <f t="shared" si="44"/>
        <v>125.850766553686</v>
      </c>
      <c r="S253" s="1">
        <f t="shared" si="44"/>
        <v>125.54453183437644</v>
      </c>
      <c r="T253" s="1">
        <f t="shared" si="44"/>
        <v>125.57321092995471</v>
      </c>
      <c r="U253" s="1">
        <f t="shared" si="44"/>
        <v>123.16609767980628</v>
      </c>
      <c r="V253" s="1">
        <f t="shared" si="44"/>
        <v>121.25302023062049</v>
      </c>
      <c r="W253" s="1">
        <f t="shared" si="44"/>
        <v>119.30344362897263</v>
      </c>
      <c r="X253" s="1">
        <f t="shared" si="44"/>
        <v>119.81408610329031</v>
      </c>
      <c r="Y253" s="1">
        <f t="shared" si="44"/>
        <v>122.50345139679318</v>
      </c>
      <c r="Z253" s="1">
        <f t="shared" si="44"/>
        <v>122.14426787986295</v>
      </c>
      <c r="AA253" s="1">
        <f t="shared" si="44"/>
        <v>120.46438751485016</v>
      </c>
      <c r="AB253" s="6">
        <f t="shared" si="44"/>
        <v>122.18717040731231</v>
      </c>
    </row>
    <row r="254" spans="1:28" x14ac:dyDescent="0.3">
      <c r="A254" s="13" t="s">
        <v>1</v>
      </c>
      <c r="B254" s="47" t="s">
        <v>136</v>
      </c>
      <c r="E254" s="4"/>
      <c r="F254" s="4"/>
      <c r="G254" s="4"/>
      <c r="H254" s="4"/>
      <c r="I254" s="1">
        <f t="shared" ref="I254:AB254" si="45">I46*I$212</f>
        <v>139.22038571605407</v>
      </c>
      <c r="J254" s="1">
        <f t="shared" si="45"/>
        <v>139.77710483970662</v>
      </c>
      <c r="K254" s="1">
        <f t="shared" si="45"/>
        <v>141.28422201217373</v>
      </c>
      <c r="L254" s="1">
        <f t="shared" si="45"/>
        <v>140.71602115080194</v>
      </c>
      <c r="M254" s="1">
        <f t="shared" si="45"/>
        <v>141.05991149000548</v>
      </c>
      <c r="N254" s="1">
        <f t="shared" si="45"/>
        <v>142.51821555557723</v>
      </c>
      <c r="O254" s="1">
        <f t="shared" si="45"/>
        <v>143.84233059471788</v>
      </c>
      <c r="P254" s="1">
        <f t="shared" si="45"/>
        <v>146.31750191076418</v>
      </c>
      <c r="Q254" s="1">
        <f t="shared" si="45"/>
        <v>146.78940288118898</v>
      </c>
      <c r="R254" s="1">
        <f t="shared" si="45"/>
        <v>145.41940550999172</v>
      </c>
      <c r="S254" s="1">
        <f t="shared" si="45"/>
        <v>145.24191219820824</v>
      </c>
      <c r="T254" s="1">
        <f t="shared" si="45"/>
        <v>144.9810103598152</v>
      </c>
      <c r="U254" s="1">
        <f t="shared" si="45"/>
        <v>145.12702422682256</v>
      </c>
      <c r="V254" s="1">
        <f t="shared" si="45"/>
        <v>142.50446431362732</v>
      </c>
      <c r="W254" s="1">
        <f t="shared" si="45"/>
        <v>140.47803035385039</v>
      </c>
      <c r="X254" s="1">
        <f t="shared" si="45"/>
        <v>138.35300968703061</v>
      </c>
      <c r="Y254" s="1">
        <f t="shared" si="45"/>
        <v>139.0591962189518</v>
      </c>
      <c r="Z254" s="1">
        <f t="shared" si="45"/>
        <v>142.23853734170265</v>
      </c>
      <c r="AA254" s="1">
        <f t="shared" si="45"/>
        <v>141.94244349446893</v>
      </c>
      <c r="AB254" s="6">
        <f t="shared" si="45"/>
        <v>140.08991344778596</v>
      </c>
    </row>
    <row r="255" spans="1:28" x14ac:dyDescent="0.3">
      <c r="A255" s="13" t="s">
        <v>1</v>
      </c>
      <c r="B255" s="47" t="s">
        <v>137</v>
      </c>
      <c r="E255" s="4"/>
      <c r="F255" s="4"/>
      <c r="G255" s="4"/>
      <c r="H255" s="4"/>
      <c r="I255" s="1">
        <f t="shared" ref="I255:AB255" si="46">I47*I$212</f>
        <v>144.02383345214133</v>
      </c>
      <c r="J255" s="1">
        <f t="shared" si="46"/>
        <v>148.45838239959795</v>
      </c>
      <c r="K255" s="1">
        <f t="shared" si="46"/>
        <v>148.89424570550725</v>
      </c>
      <c r="L255" s="1">
        <f t="shared" si="46"/>
        <v>149.39394256438473</v>
      </c>
      <c r="M255" s="1">
        <f t="shared" si="46"/>
        <v>150.41156086852618</v>
      </c>
      <c r="N255" s="1">
        <f t="shared" si="46"/>
        <v>150.69524641778185</v>
      </c>
      <c r="O255" s="1">
        <f t="shared" si="46"/>
        <v>152.18127657786795</v>
      </c>
      <c r="P255" s="1">
        <f t="shared" si="46"/>
        <v>153.52179261066081</v>
      </c>
      <c r="Q255" s="1">
        <f t="shared" si="46"/>
        <v>156.06327001209539</v>
      </c>
      <c r="R255" s="1">
        <f t="shared" si="46"/>
        <v>156.96108887225299</v>
      </c>
      <c r="S255" s="1">
        <f t="shared" si="46"/>
        <v>155.50349310728703</v>
      </c>
      <c r="T255" s="1">
        <f t="shared" si="46"/>
        <v>155.26605720567187</v>
      </c>
      <c r="U255" s="1">
        <f t="shared" si="46"/>
        <v>154.96343524133906</v>
      </c>
      <c r="V255" s="1">
        <f t="shared" si="46"/>
        <v>155.12299067328644</v>
      </c>
      <c r="W255" s="1">
        <f t="shared" si="46"/>
        <v>152.37762661887348</v>
      </c>
      <c r="X255" s="1">
        <f t="shared" si="46"/>
        <v>150.20665231372087</v>
      </c>
      <c r="Y255" s="1">
        <f t="shared" si="46"/>
        <v>147.92875324608787</v>
      </c>
      <c r="Z255" s="1">
        <f t="shared" si="46"/>
        <v>148.61568364483551</v>
      </c>
      <c r="AA255" s="1">
        <f t="shared" si="46"/>
        <v>151.96796503372317</v>
      </c>
      <c r="AB255" s="6">
        <f t="shared" si="46"/>
        <v>151.59524180831124</v>
      </c>
    </row>
    <row r="256" spans="1:28" x14ac:dyDescent="0.3">
      <c r="A256" s="13" t="s">
        <v>1</v>
      </c>
      <c r="B256" s="47" t="s">
        <v>138</v>
      </c>
      <c r="E256" s="4"/>
      <c r="F256" s="4"/>
      <c r="G256" s="4"/>
      <c r="H256" s="4"/>
      <c r="I256" s="1">
        <f t="shared" ref="I256:AB256" si="47">I48*I$212</f>
        <v>155.40652912259276</v>
      </c>
      <c r="J256" s="1">
        <f t="shared" si="47"/>
        <v>158.56088733969264</v>
      </c>
      <c r="K256" s="1">
        <f t="shared" si="47"/>
        <v>163.35764225108409</v>
      </c>
      <c r="L256" s="1">
        <f t="shared" si="47"/>
        <v>162.76383966173705</v>
      </c>
      <c r="M256" s="1">
        <f t="shared" si="47"/>
        <v>165.20491148269704</v>
      </c>
      <c r="N256" s="1">
        <f t="shared" si="47"/>
        <v>166.35989668734103</v>
      </c>
      <c r="O256" s="1">
        <f t="shared" si="47"/>
        <v>166.73028596192896</v>
      </c>
      <c r="P256" s="1">
        <f t="shared" si="47"/>
        <v>168.42463933814574</v>
      </c>
      <c r="Q256" s="1">
        <f t="shared" si="47"/>
        <v>169.93971802829654</v>
      </c>
      <c r="R256" s="1">
        <f t="shared" si="47"/>
        <v>173.31082601787551</v>
      </c>
      <c r="S256" s="1">
        <f t="shared" si="47"/>
        <v>174.43088180134882</v>
      </c>
      <c r="T256" s="1">
        <f t="shared" si="47"/>
        <v>172.89636575995786</v>
      </c>
      <c r="U256" s="1">
        <f t="shared" si="47"/>
        <v>172.73676337357924</v>
      </c>
      <c r="V256" s="1">
        <f t="shared" si="47"/>
        <v>172.53925661205056</v>
      </c>
      <c r="W256" s="1">
        <f t="shared" si="47"/>
        <v>172.89878131155697</v>
      </c>
      <c r="X256" s="1">
        <f t="shared" si="47"/>
        <v>169.96702037173739</v>
      </c>
      <c r="Y256" s="1">
        <f t="shared" si="47"/>
        <v>167.66625897616723</v>
      </c>
      <c r="Z256" s="1">
        <f t="shared" si="47"/>
        <v>165.19509558792384</v>
      </c>
      <c r="AA256" s="1">
        <f t="shared" si="47"/>
        <v>166.06356059107341</v>
      </c>
      <c r="AB256" s="6">
        <f t="shared" si="47"/>
        <v>169.86195660387659</v>
      </c>
    </row>
    <row r="257" spans="1:28" x14ac:dyDescent="0.3">
      <c r="A257" s="13" t="s">
        <v>1</v>
      </c>
      <c r="B257" s="47" t="s">
        <v>139</v>
      </c>
      <c r="E257" s="4"/>
      <c r="F257" s="4"/>
      <c r="G257" s="4"/>
      <c r="H257" s="4"/>
      <c r="I257" s="1">
        <f t="shared" ref="I257:AB257" si="48">I49*I$212</f>
        <v>164.10527870174653</v>
      </c>
      <c r="J257" s="1">
        <f t="shared" si="48"/>
        <v>171.12855664323354</v>
      </c>
      <c r="K257" s="1">
        <f t="shared" si="48"/>
        <v>174.45164956223431</v>
      </c>
      <c r="L257" s="1">
        <f t="shared" si="48"/>
        <v>178.44310581731915</v>
      </c>
      <c r="M257" s="1">
        <f t="shared" si="48"/>
        <v>179.7856232005617</v>
      </c>
      <c r="N257" s="1">
        <f t="shared" si="48"/>
        <v>182.42390984770935</v>
      </c>
      <c r="O257" s="1">
        <f t="shared" si="48"/>
        <v>183.67558117421603</v>
      </c>
      <c r="P257" s="1">
        <f t="shared" si="48"/>
        <v>184.06158365904776</v>
      </c>
      <c r="Q257" s="1">
        <f t="shared" si="48"/>
        <v>185.87960245181674</v>
      </c>
      <c r="R257" s="1">
        <f t="shared" si="48"/>
        <v>188.0787977696732</v>
      </c>
      <c r="S257" s="1">
        <f t="shared" si="48"/>
        <v>191.83573051391642</v>
      </c>
      <c r="T257" s="1">
        <f t="shared" si="48"/>
        <v>193.05578240972773</v>
      </c>
      <c r="U257" s="1">
        <f t="shared" si="48"/>
        <v>191.37883529179044</v>
      </c>
      <c r="V257" s="1">
        <f t="shared" si="48"/>
        <v>191.25679224803341</v>
      </c>
      <c r="W257" s="1">
        <f t="shared" si="48"/>
        <v>191.13768240686986</v>
      </c>
      <c r="X257" s="1">
        <f t="shared" si="48"/>
        <v>191.5603019393989</v>
      </c>
      <c r="Y257" s="1">
        <f t="shared" si="48"/>
        <v>188.34551929125629</v>
      </c>
      <c r="Z257" s="1">
        <f t="shared" si="48"/>
        <v>185.77242589873535</v>
      </c>
      <c r="AA257" s="1">
        <f t="shared" si="48"/>
        <v>183.06068034692444</v>
      </c>
      <c r="AB257" s="6">
        <f t="shared" si="48"/>
        <v>183.99482399981613</v>
      </c>
    </row>
    <row r="258" spans="1:28" x14ac:dyDescent="0.3">
      <c r="A258" s="13" t="s">
        <v>1</v>
      </c>
      <c r="B258" s="47" t="s">
        <v>140</v>
      </c>
      <c r="E258" s="4"/>
      <c r="F258" s="4"/>
      <c r="G258" s="4"/>
      <c r="H258" s="4"/>
      <c r="I258" s="1">
        <f t="shared" ref="I258:AB258" si="49">I50*I$212</f>
        <v>172.72018789244771</v>
      </c>
      <c r="J258" s="1">
        <f t="shared" si="49"/>
        <v>175.44739057195383</v>
      </c>
      <c r="K258" s="1">
        <f t="shared" si="49"/>
        <v>182.76750546231889</v>
      </c>
      <c r="L258" s="1">
        <f t="shared" si="49"/>
        <v>184.98770065418461</v>
      </c>
      <c r="M258" s="1">
        <f t="shared" si="49"/>
        <v>191.30335096756824</v>
      </c>
      <c r="N258" s="1">
        <f t="shared" si="49"/>
        <v>192.68001473757613</v>
      </c>
      <c r="O258" s="1">
        <f t="shared" si="49"/>
        <v>195.46700797821651</v>
      </c>
      <c r="P258" s="1">
        <f t="shared" si="49"/>
        <v>196.76934779503384</v>
      </c>
      <c r="Q258" s="1">
        <f t="shared" si="49"/>
        <v>197.12501459801385</v>
      </c>
      <c r="R258" s="1">
        <f t="shared" si="49"/>
        <v>199.62078894025427</v>
      </c>
      <c r="S258" s="1">
        <f t="shared" si="49"/>
        <v>202.00337596563736</v>
      </c>
      <c r="T258" s="1">
        <f t="shared" si="49"/>
        <v>205.991602026767</v>
      </c>
      <c r="U258" s="1">
        <f t="shared" si="49"/>
        <v>207.29631017943436</v>
      </c>
      <c r="V258" s="1">
        <f t="shared" si="49"/>
        <v>205.54215453499225</v>
      </c>
      <c r="W258" s="1">
        <f t="shared" si="49"/>
        <v>205.50179139471885</v>
      </c>
      <c r="X258" s="1">
        <f t="shared" si="49"/>
        <v>205.38750006376532</v>
      </c>
      <c r="Y258" s="1">
        <f t="shared" si="49"/>
        <v>205.84648410248732</v>
      </c>
      <c r="Z258" s="1">
        <f t="shared" si="49"/>
        <v>202.35030971977534</v>
      </c>
      <c r="AA258" s="1">
        <f t="shared" si="49"/>
        <v>199.59688563725902</v>
      </c>
      <c r="AB258" s="6">
        <f t="shared" si="49"/>
        <v>196.65422090358402</v>
      </c>
    </row>
    <row r="259" spans="1:28" x14ac:dyDescent="0.3">
      <c r="A259" s="13" t="s">
        <v>1</v>
      </c>
      <c r="B259" s="47" t="s">
        <v>141</v>
      </c>
      <c r="E259" s="4"/>
      <c r="F259" s="4"/>
      <c r="G259" s="4"/>
      <c r="H259" s="4"/>
      <c r="I259" s="1">
        <f t="shared" ref="I259:AB259" si="50">I51*I$212</f>
        <v>179.6724012514116</v>
      </c>
      <c r="J259" s="1">
        <f t="shared" si="50"/>
        <v>183.82994036505798</v>
      </c>
      <c r="K259" s="1">
        <f t="shared" si="50"/>
        <v>186.65014897928248</v>
      </c>
      <c r="L259" s="1">
        <f t="shared" si="50"/>
        <v>193.11058610948544</v>
      </c>
      <c r="M259" s="1">
        <f t="shared" si="50"/>
        <v>197.70425237540138</v>
      </c>
      <c r="N259" s="1">
        <f t="shared" si="50"/>
        <v>204.45228851888209</v>
      </c>
      <c r="O259" s="1">
        <f t="shared" si="50"/>
        <v>205.97538529216084</v>
      </c>
      <c r="P259" s="1">
        <f t="shared" si="50"/>
        <v>208.99865128458808</v>
      </c>
      <c r="Q259" s="1">
        <f t="shared" si="50"/>
        <v>210.42037421373834</v>
      </c>
      <c r="R259" s="1">
        <f t="shared" si="50"/>
        <v>211.48207337467116</v>
      </c>
      <c r="S259" s="1">
        <f t="shared" si="50"/>
        <v>214.274781230504</v>
      </c>
      <c r="T259" s="1">
        <f t="shared" si="50"/>
        <v>216.88750579786813</v>
      </c>
      <c r="U259" s="1">
        <f t="shared" si="50"/>
        <v>221.25208812019918</v>
      </c>
      <c r="V259" s="1">
        <f t="shared" si="50"/>
        <v>222.79279633945438</v>
      </c>
      <c r="W259" s="1">
        <f t="shared" si="50"/>
        <v>221.11075020717519</v>
      </c>
      <c r="X259" s="1">
        <f t="shared" si="50"/>
        <v>221.18085253108379</v>
      </c>
      <c r="Y259" s="1">
        <f t="shared" si="50"/>
        <v>221.16876648845155</v>
      </c>
      <c r="Z259" s="1">
        <f t="shared" si="50"/>
        <v>221.70523584729207</v>
      </c>
      <c r="AA259" s="1">
        <f t="shared" si="50"/>
        <v>218.05478111446789</v>
      </c>
      <c r="AB259" s="6">
        <f t="shared" si="50"/>
        <v>215.15276659415676</v>
      </c>
    </row>
    <row r="260" spans="1:28" x14ac:dyDescent="0.3">
      <c r="A260" s="13" t="s">
        <v>1</v>
      </c>
      <c r="B260" s="47" t="s">
        <v>142</v>
      </c>
      <c r="E260" s="4"/>
      <c r="F260" s="4"/>
      <c r="G260" s="4"/>
      <c r="H260" s="4"/>
      <c r="I260" s="1">
        <f t="shared" ref="I260:AB260" si="51">I52*I$212</f>
        <v>196.12708538996517</v>
      </c>
      <c r="J260" s="1">
        <f t="shared" si="51"/>
        <v>196.92375163156126</v>
      </c>
      <c r="K260" s="1">
        <f t="shared" si="51"/>
        <v>201.33032662181517</v>
      </c>
      <c r="L260" s="1">
        <f t="shared" si="51"/>
        <v>203.00513081643271</v>
      </c>
      <c r="M260" s="1">
        <f t="shared" si="51"/>
        <v>212.36718969983434</v>
      </c>
      <c r="N260" s="1">
        <f t="shared" si="51"/>
        <v>217.36997968287847</v>
      </c>
      <c r="O260" s="1">
        <f t="shared" si="51"/>
        <v>224.76411741911448</v>
      </c>
      <c r="P260" s="1">
        <f t="shared" si="51"/>
        <v>226.43434415911258</v>
      </c>
      <c r="Q260" s="1">
        <f t="shared" si="51"/>
        <v>229.72287831579732</v>
      </c>
      <c r="R260" s="1">
        <f t="shared" si="51"/>
        <v>231.97037135820818</v>
      </c>
      <c r="S260" s="1">
        <f t="shared" si="51"/>
        <v>233.20707522623408</v>
      </c>
      <c r="T260" s="1">
        <f t="shared" si="51"/>
        <v>236.277956370487</v>
      </c>
      <c r="U260" s="1">
        <f t="shared" si="51"/>
        <v>239.18991382472188</v>
      </c>
      <c r="V260" s="1">
        <f t="shared" si="51"/>
        <v>244.07419483490253</v>
      </c>
      <c r="W260" s="1">
        <f t="shared" si="51"/>
        <v>245.91604416741038</v>
      </c>
      <c r="X260" s="1">
        <f t="shared" si="51"/>
        <v>244.1194201068981</v>
      </c>
      <c r="Y260" s="1">
        <f t="shared" si="51"/>
        <v>244.24439606598591</v>
      </c>
      <c r="Z260" s="1">
        <f t="shared" si="51"/>
        <v>244.20618892498069</v>
      </c>
      <c r="AA260" s="1">
        <f t="shared" si="51"/>
        <v>244.83740784330692</v>
      </c>
      <c r="AB260" s="6">
        <f t="shared" si="51"/>
        <v>240.81163880230935</v>
      </c>
    </row>
    <row r="261" spans="1:28" x14ac:dyDescent="0.3">
      <c r="A261" s="13" t="s">
        <v>1</v>
      </c>
      <c r="B261" s="47" t="s">
        <v>143</v>
      </c>
      <c r="E261" s="4"/>
      <c r="F261" s="4"/>
      <c r="G261" s="4"/>
      <c r="H261" s="4"/>
      <c r="I261" s="1">
        <f t="shared" ref="I261:AB261" si="52">I53*I$212</f>
        <v>222.52899702040082</v>
      </c>
      <c r="J261" s="1">
        <f t="shared" si="52"/>
        <v>222.74023831178766</v>
      </c>
      <c r="K261" s="1">
        <f t="shared" si="52"/>
        <v>223.48404233517479</v>
      </c>
      <c r="L261" s="1">
        <f t="shared" si="52"/>
        <v>226.86720602379768</v>
      </c>
      <c r="M261" s="1">
        <f t="shared" si="52"/>
        <v>231.30040310773308</v>
      </c>
      <c r="N261" s="1">
        <f t="shared" si="52"/>
        <v>241.86406101194348</v>
      </c>
      <c r="O261" s="1">
        <f t="shared" si="52"/>
        <v>247.51192225081775</v>
      </c>
      <c r="P261" s="1">
        <f t="shared" si="52"/>
        <v>255.87259025598468</v>
      </c>
      <c r="Q261" s="1">
        <f t="shared" si="52"/>
        <v>257.70777965480801</v>
      </c>
      <c r="R261" s="1">
        <f t="shared" si="52"/>
        <v>262.18093137933613</v>
      </c>
      <c r="S261" s="1">
        <f t="shared" si="52"/>
        <v>264.77998441590262</v>
      </c>
      <c r="T261" s="1">
        <f t="shared" si="52"/>
        <v>266.14856163042862</v>
      </c>
      <c r="U261" s="1">
        <f t="shared" si="52"/>
        <v>269.6468589809794</v>
      </c>
      <c r="V261" s="1">
        <f t="shared" si="52"/>
        <v>273.01622326637704</v>
      </c>
      <c r="W261" s="1">
        <f t="shared" si="52"/>
        <v>278.69971555346825</v>
      </c>
      <c r="X261" s="1">
        <f t="shared" si="52"/>
        <v>280.81332944936321</v>
      </c>
      <c r="Y261" s="1">
        <f t="shared" si="52"/>
        <v>278.78108009688248</v>
      </c>
      <c r="Z261" s="1">
        <f t="shared" si="52"/>
        <v>278.85087786469825</v>
      </c>
      <c r="AA261" s="1">
        <f t="shared" si="52"/>
        <v>278.80977466751006</v>
      </c>
      <c r="AB261" s="6">
        <f t="shared" si="52"/>
        <v>279.47240196269144</v>
      </c>
    </row>
    <row r="262" spans="1:28" x14ac:dyDescent="0.3">
      <c r="A262" s="13" t="s">
        <v>1</v>
      </c>
      <c r="B262" s="47" t="s">
        <v>144</v>
      </c>
      <c r="E262" s="4"/>
      <c r="F262" s="4"/>
      <c r="G262" s="4"/>
      <c r="H262" s="4"/>
      <c r="I262" s="1">
        <f t="shared" ref="I262:AB262" si="53">I54*I$212</f>
        <v>238.22624773993653</v>
      </c>
      <c r="J262" s="1">
        <f t="shared" si="53"/>
        <v>233.98329900134428</v>
      </c>
      <c r="K262" s="1">
        <f t="shared" si="53"/>
        <v>234.05876025110746</v>
      </c>
      <c r="L262" s="1">
        <f t="shared" si="53"/>
        <v>233.22134027463196</v>
      </c>
      <c r="M262" s="1">
        <f t="shared" si="53"/>
        <v>239.40063811111852</v>
      </c>
      <c r="N262" s="1">
        <f t="shared" si="53"/>
        <v>244.02361596117285</v>
      </c>
      <c r="O262" s="1">
        <f t="shared" si="53"/>
        <v>255.1173927036179</v>
      </c>
      <c r="P262" s="1">
        <f t="shared" si="53"/>
        <v>261.04707504777667</v>
      </c>
      <c r="Q262" s="1">
        <f t="shared" si="53"/>
        <v>269.7953927632683</v>
      </c>
      <c r="R262" s="1">
        <f t="shared" si="53"/>
        <v>272.51942403153669</v>
      </c>
      <c r="S262" s="1">
        <f t="shared" si="53"/>
        <v>277.29668520634317</v>
      </c>
      <c r="T262" s="1">
        <f t="shared" si="53"/>
        <v>280.01962122679606</v>
      </c>
      <c r="U262" s="1">
        <f t="shared" si="53"/>
        <v>281.484557353767</v>
      </c>
      <c r="V262" s="1">
        <f t="shared" si="53"/>
        <v>285.25223255866172</v>
      </c>
      <c r="W262" s="1">
        <f t="shared" si="53"/>
        <v>288.95871754663045</v>
      </c>
      <c r="X262" s="1">
        <f t="shared" si="53"/>
        <v>294.99739688659184</v>
      </c>
      <c r="Y262" s="1">
        <f t="shared" si="53"/>
        <v>297.26137337988882</v>
      </c>
      <c r="Z262" s="1">
        <f t="shared" si="53"/>
        <v>295.05967095753732</v>
      </c>
      <c r="AA262" s="1">
        <f t="shared" si="53"/>
        <v>295.16261661169585</v>
      </c>
      <c r="AB262" s="6">
        <f t="shared" si="53"/>
        <v>295.08057153318117</v>
      </c>
    </row>
    <row r="263" spans="1:28" x14ac:dyDescent="0.3">
      <c r="A263" s="13" t="s">
        <v>1</v>
      </c>
      <c r="B263" s="47" t="s">
        <v>145</v>
      </c>
      <c r="E263" s="4"/>
      <c r="F263" s="4"/>
      <c r="G263" s="4"/>
      <c r="H263" s="4"/>
      <c r="I263" s="1">
        <f t="shared" ref="I263:AB263" si="54">I55*I$212</f>
        <v>263.91850038166712</v>
      </c>
      <c r="J263" s="1">
        <f t="shared" si="54"/>
        <v>257.85094042651053</v>
      </c>
      <c r="K263" s="1">
        <f t="shared" si="54"/>
        <v>253.15728139490633</v>
      </c>
      <c r="L263" s="1">
        <f t="shared" si="54"/>
        <v>251.54100434141256</v>
      </c>
      <c r="M263" s="1">
        <f t="shared" si="54"/>
        <v>253.50458661404383</v>
      </c>
      <c r="N263" s="1">
        <f t="shared" si="54"/>
        <v>260.19179744529356</v>
      </c>
      <c r="O263" s="1">
        <f t="shared" si="54"/>
        <v>265.23430156789283</v>
      </c>
      <c r="P263" s="1">
        <f t="shared" si="54"/>
        <v>277.28449228564966</v>
      </c>
      <c r="Q263" s="1">
        <f t="shared" si="54"/>
        <v>283.70822331253663</v>
      </c>
      <c r="R263" s="1">
        <f t="shared" si="54"/>
        <v>294.09430918783625</v>
      </c>
      <c r="S263" s="1">
        <f t="shared" si="54"/>
        <v>297.16562154369132</v>
      </c>
      <c r="T263" s="1">
        <f t="shared" si="54"/>
        <v>302.38486144800237</v>
      </c>
      <c r="U263" s="1">
        <f t="shared" si="54"/>
        <v>305.41873790407669</v>
      </c>
      <c r="V263" s="1">
        <f t="shared" si="54"/>
        <v>307.14363398032293</v>
      </c>
      <c r="W263" s="1">
        <f t="shared" si="54"/>
        <v>311.45404442618457</v>
      </c>
      <c r="X263" s="1">
        <f t="shared" si="54"/>
        <v>315.58834157359928</v>
      </c>
      <c r="Y263" s="1">
        <f t="shared" si="54"/>
        <v>322.2520873930664</v>
      </c>
      <c r="Z263" s="1">
        <f t="shared" si="54"/>
        <v>324.70993167230893</v>
      </c>
      <c r="AA263" s="1">
        <f t="shared" si="54"/>
        <v>322.38799671669204</v>
      </c>
      <c r="AB263" s="6">
        <f t="shared" si="54"/>
        <v>322.51039201383435</v>
      </c>
    </row>
    <row r="264" spans="1:28" x14ac:dyDescent="0.3">
      <c r="A264" s="13" t="s">
        <v>1</v>
      </c>
      <c r="B264" s="47" t="s">
        <v>146</v>
      </c>
      <c r="E264" s="4"/>
      <c r="F264" s="4"/>
      <c r="G264" s="4"/>
      <c r="H264" s="4"/>
      <c r="I264" s="1">
        <f t="shared" ref="I264:AB264" si="55">I56*I$212</f>
        <v>290.74541141902102</v>
      </c>
      <c r="J264" s="1">
        <f t="shared" si="55"/>
        <v>281.94148411867786</v>
      </c>
      <c r="K264" s="1">
        <f t="shared" si="55"/>
        <v>275.35233342775308</v>
      </c>
      <c r="L264" s="1">
        <f t="shared" si="55"/>
        <v>268.5370844328632</v>
      </c>
      <c r="M264" s="1">
        <f t="shared" si="55"/>
        <v>269.86717054536405</v>
      </c>
      <c r="N264" s="1">
        <f t="shared" si="55"/>
        <v>271.95969737072846</v>
      </c>
      <c r="O264" s="1">
        <f t="shared" si="55"/>
        <v>279.13193753349145</v>
      </c>
      <c r="P264" s="1">
        <f t="shared" si="55"/>
        <v>284.54660883055402</v>
      </c>
      <c r="Q264" s="1">
        <f t="shared" si="55"/>
        <v>297.42852747405675</v>
      </c>
      <c r="R264" s="1">
        <f t="shared" si="55"/>
        <v>305.22578337927916</v>
      </c>
      <c r="S264" s="1">
        <f t="shared" si="55"/>
        <v>316.47953229447546</v>
      </c>
      <c r="T264" s="1">
        <f t="shared" si="55"/>
        <v>319.78803159809405</v>
      </c>
      <c r="U264" s="1">
        <f t="shared" si="55"/>
        <v>325.45445439843536</v>
      </c>
      <c r="V264" s="1">
        <f t="shared" si="55"/>
        <v>328.84233603468806</v>
      </c>
      <c r="W264" s="1">
        <f t="shared" si="55"/>
        <v>330.90505745982477</v>
      </c>
      <c r="X264" s="1">
        <f t="shared" si="55"/>
        <v>335.62139958061255</v>
      </c>
      <c r="Y264" s="1">
        <f t="shared" si="55"/>
        <v>340.14375344881341</v>
      </c>
      <c r="Z264" s="1">
        <f t="shared" si="55"/>
        <v>347.28453265526412</v>
      </c>
      <c r="AA264" s="1">
        <f t="shared" si="55"/>
        <v>349.99708193034712</v>
      </c>
      <c r="AB264" s="6">
        <f t="shared" si="55"/>
        <v>347.50151838448812</v>
      </c>
    </row>
    <row r="265" spans="1:28" x14ac:dyDescent="0.3">
      <c r="A265" s="13" t="s">
        <v>1</v>
      </c>
      <c r="B265" s="47" t="s">
        <v>147</v>
      </c>
      <c r="E265" s="4"/>
      <c r="F265" s="4"/>
      <c r="G265" s="4"/>
      <c r="H265" s="4"/>
      <c r="I265" s="1">
        <f t="shared" ref="I265:AB265" si="56">I57*I$212</f>
        <v>312.90897474967255</v>
      </c>
      <c r="J265" s="1">
        <f t="shared" si="56"/>
        <v>298.77549439326953</v>
      </c>
      <c r="K265" s="1">
        <f t="shared" si="56"/>
        <v>289.6515688871026</v>
      </c>
      <c r="L265" s="1">
        <f t="shared" si="56"/>
        <v>281.03104867222044</v>
      </c>
      <c r="M265" s="1">
        <f t="shared" si="56"/>
        <v>277.25865315914427</v>
      </c>
      <c r="N265" s="1">
        <f t="shared" si="56"/>
        <v>278.64312676028055</v>
      </c>
      <c r="O265" s="1">
        <f t="shared" si="56"/>
        <v>280.85453123743537</v>
      </c>
      <c r="P265" s="1">
        <f t="shared" si="56"/>
        <v>288.2926003984191</v>
      </c>
      <c r="Q265" s="1">
        <f t="shared" si="56"/>
        <v>293.88752034083308</v>
      </c>
      <c r="R265" s="1">
        <f t="shared" si="56"/>
        <v>308.12075756406358</v>
      </c>
      <c r="S265" s="1">
        <f t="shared" si="56"/>
        <v>316.32452739459382</v>
      </c>
      <c r="T265" s="1">
        <f t="shared" si="56"/>
        <v>328.00510554708279</v>
      </c>
      <c r="U265" s="1">
        <f t="shared" si="56"/>
        <v>331.52894743075967</v>
      </c>
      <c r="V265" s="1">
        <f t="shared" si="56"/>
        <v>337.55799367984923</v>
      </c>
      <c r="W265" s="1">
        <f t="shared" si="56"/>
        <v>341.31751782681215</v>
      </c>
      <c r="X265" s="1">
        <f t="shared" si="56"/>
        <v>343.58228208451987</v>
      </c>
      <c r="Y265" s="1">
        <f t="shared" si="56"/>
        <v>348.58623255287188</v>
      </c>
      <c r="Z265" s="1">
        <f t="shared" si="56"/>
        <v>353.2874203992688</v>
      </c>
      <c r="AA265" s="1">
        <f t="shared" si="56"/>
        <v>360.80483640911018</v>
      </c>
      <c r="AB265" s="6">
        <f t="shared" si="56"/>
        <v>363.66030118439318</v>
      </c>
    </row>
    <row r="266" spans="1:28" x14ac:dyDescent="0.3">
      <c r="A266" s="13" t="s">
        <v>1</v>
      </c>
      <c r="B266" s="47" t="s">
        <v>148</v>
      </c>
      <c r="E266" s="4"/>
      <c r="F266" s="4"/>
      <c r="G266" s="4"/>
      <c r="H266" s="4"/>
      <c r="I266" s="1">
        <f t="shared" ref="I266:AB266" si="57">I58*I$212</f>
        <v>352.50528848436761</v>
      </c>
      <c r="J266" s="1">
        <f t="shared" si="57"/>
        <v>345.98559256063049</v>
      </c>
      <c r="K266" s="1">
        <f t="shared" si="57"/>
        <v>330.31426894205885</v>
      </c>
      <c r="L266" s="1">
        <f t="shared" si="57"/>
        <v>318.15426298317954</v>
      </c>
      <c r="M266" s="1">
        <f t="shared" si="57"/>
        <v>312.28429824038886</v>
      </c>
      <c r="N266" s="1">
        <f t="shared" si="57"/>
        <v>308.14525085944007</v>
      </c>
      <c r="O266" s="1">
        <f t="shared" si="57"/>
        <v>309.75543284452419</v>
      </c>
      <c r="P266" s="1">
        <f t="shared" si="57"/>
        <v>312.27979618315624</v>
      </c>
      <c r="Q266" s="1">
        <f t="shared" si="57"/>
        <v>320.56318129841947</v>
      </c>
      <c r="R266" s="1">
        <f t="shared" si="57"/>
        <v>327.80766058095008</v>
      </c>
      <c r="S266" s="1">
        <f t="shared" si="57"/>
        <v>343.81208217137362</v>
      </c>
      <c r="T266" s="1">
        <f t="shared" si="57"/>
        <v>353.01032127578054</v>
      </c>
      <c r="U266" s="1">
        <f t="shared" si="57"/>
        <v>366.14269437137028</v>
      </c>
      <c r="V266" s="1">
        <f t="shared" si="57"/>
        <v>370.26945843868123</v>
      </c>
      <c r="W266" s="1">
        <f t="shared" si="57"/>
        <v>377.28497798861804</v>
      </c>
      <c r="X266" s="1">
        <f t="shared" si="57"/>
        <v>381.63423147919258</v>
      </c>
      <c r="Y266" s="1">
        <f t="shared" si="57"/>
        <v>384.31462643626031</v>
      </c>
      <c r="Z266" s="1">
        <f t="shared" si="57"/>
        <v>389.93532579510003</v>
      </c>
      <c r="AA266" s="1">
        <f t="shared" si="57"/>
        <v>395.32625304365098</v>
      </c>
      <c r="AB266" s="6">
        <f t="shared" si="57"/>
        <v>403.78163157674334</v>
      </c>
    </row>
    <row r="267" spans="1:28" x14ac:dyDescent="0.3">
      <c r="A267" s="13" t="s">
        <v>1</v>
      </c>
      <c r="B267" s="47" t="s">
        <v>149</v>
      </c>
      <c r="E267" s="4"/>
      <c r="F267" s="4"/>
      <c r="G267" s="4"/>
      <c r="H267" s="4"/>
      <c r="I267" s="1">
        <f t="shared" ref="I267:AB267" si="58">I59*I$212</f>
        <v>348.44925951737684</v>
      </c>
      <c r="J267" s="1">
        <f t="shared" si="58"/>
        <v>371.07815077114617</v>
      </c>
      <c r="K267" s="1">
        <f t="shared" si="58"/>
        <v>363.98622614179544</v>
      </c>
      <c r="L267" s="1">
        <f t="shared" si="58"/>
        <v>345.14400399802349</v>
      </c>
      <c r="M267" s="1">
        <f t="shared" si="58"/>
        <v>336.19913029015589</v>
      </c>
      <c r="N267" s="1">
        <f t="shared" si="58"/>
        <v>329.92997146835199</v>
      </c>
      <c r="O267" s="1">
        <f t="shared" si="58"/>
        <v>325.52727436168692</v>
      </c>
      <c r="P267" s="1">
        <f t="shared" si="58"/>
        <v>327.16525382484667</v>
      </c>
      <c r="Q267" s="1">
        <f t="shared" si="58"/>
        <v>329.72893295872205</v>
      </c>
      <c r="R267" s="1">
        <f t="shared" si="58"/>
        <v>339.39041788540641</v>
      </c>
      <c r="S267" s="1">
        <f t="shared" si="58"/>
        <v>347.07169873627475</v>
      </c>
      <c r="T267" s="1">
        <f t="shared" si="58"/>
        <v>363.89611560154657</v>
      </c>
      <c r="U267" s="1">
        <f t="shared" si="58"/>
        <v>373.58431090218022</v>
      </c>
      <c r="V267" s="1">
        <f t="shared" si="58"/>
        <v>387.50099250903463</v>
      </c>
      <c r="W267" s="1">
        <f t="shared" si="58"/>
        <v>392.00266139114569</v>
      </c>
      <c r="X267" s="1">
        <f t="shared" si="58"/>
        <v>399.41894899483231</v>
      </c>
      <c r="Y267" s="1">
        <f t="shared" si="58"/>
        <v>403.99973051001228</v>
      </c>
      <c r="Z267" s="1">
        <f t="shared" si="58"/>
        <v>406.69872363281161</v>
      </c>
      <c r="AA267" s="1">
        <f t="shared" si="58"/>
        <v>412.61170619388872</v>
      </c>
      <c r="AB267" s="6">
        <f t="shared" si="58"/>
        <v>418.18824806321783</v>
      </c>
    </row>
    <row r="268" spans="1:28" x14ac:dyDescent="0.3">
      <c r="A268" s="13" t="s">
        <v>1</v>
      </c>
      <c r="B268" s="47" t="s">
        <v>150</v>
      </c>
      <c r="E268" s="4"/>
      <c r="F268" s="4"/>
      <c r="G268" s="4"/>
      <c r="H268" s="4"/>
      <c r="I268" s="1">
        <f t="shared" ref="I268:AB268" si="59">I60*I$212</f>
        <v>366.22734630041674</v>
      </c>
      <c r="J268" s="1">
        <f t="shared" si="59"/>
        <v>367.53619291465662</v>
      </c>
      <c r="K268" s="1">
        <f t="shared" si="59"/>
        <v>391.00919144306272</v>
      </c>
      <c r="L268" s="1">
        <f t="shared" si="59"/>
        <v>380.90471898492933</v>
      </c>
      <c r="M268" s="1">
        <f t="shared" si="59"/>
        <v>365.30446044722117</v>
      </c>
      <c r="N268" s="1">
        <f t="shared" si="59"/>
        <v>355.79055835665775</v>
      </c>
      <c r="O268" s="1">
        <f t="shared" si="59"/>
        <v>349.13957504754654</v>
      </c>
      <c r="P268" s="1">
        <f t="shared" si="59"/>
        <v>344.44572754041496</v>
      </c>
      <c r="Q268" s="1">
        <f t="shared" si="59"/>
        <v>346.07785608911337</v>
      </c>
      <c r="R268" s="1">
        <f t="shared" si="59"/>
        <v>349.75486165184435</v>
      </c>
      <c r="S268" s="1">
        <f t="shared" si="59"/>
        <v>360.01480081387393</v>
      </c>
      <c r="T268" s="1">
        <f t="shared" si="59"/>
        <v>368.07176682326519</v>
      </c>
      <c r="U268" s="1">
        <f t="shared" si="59"/>
        <v>385.84975224214128</v>
      </c>
      <c r="V268" s="1">
        <f t="shared" si="59"/>
        <v>396.16380576759423</v>
      </c>
      <c r="W268" s="1">
        <f t="shared" si="59"/>
        <v>411.0528169453429</v>
      </c>
      <c r="X268" s="1">
        <f t="shared" si="59"/>
        <v>415.82966469026599</v>
      </c>
      <c r="Y268" s="1">
        <f t="shared" si="59"/>
        <v>423.68050869940913</v>
      </c>
      <c r="Z268" s="1">
        <f t="shared" si="59"/>
        <v>428.40257541439223</v>
      </c>
      <c r="AA268" s="1">
        <f t="shared" si="59"/>
        <v>431.25319115379165</v>
      </c>
      <c r="AB268" s="6">
        <f t="shared" si="59"/>
        <v>437.40549736852768</v>
      </c>
    </row>
    <row r="269" spans="1:28" x14ac:dyDescent="0.3">
      <c r="A269" s="13" t="s">
        <v>1</v>
      </c>
      <c r="B269" s="47" t="s">
        <v>151</v>
      </c>
      <c r="E269" s="4"/>
      <c r="F269" s="4"/>
      <c r="G269" s="4"/>
      <c r="H269" s="4"/>
      <c r="I269" s="1">
        <f t="shared" ref="I269:AB269" si="60">I61*I$212</f>
        <v>386.47512294626881</v>
      </c>
      <c r="J269" s="1">
        <f t="shared" si="60"/>
        <v>400.3161354708418</v>
      </c>
      <c r="K269" s="1">
        <f t="shared" si="60"/>
        <v>401.5012442466633</v>
      </c>
      <c r="L269" s="1">
        <f t="shared" si="60"/>
        <v>424.07396803510903</v>
      </c>
      <c r="M269" s="1">
        <f t="shared" si="60"/>
        <v>417.84465642707141</v>
      </c>
      <c r="N269" s="1">
        <f t="shared" si="60"/>
        <v>400.77563638782755</v>
      </c>
      <c r="O269" s="1">
        <f t="shared" si="60"/>
        <v>390.3885741780648</v>
      </c>
      <c r="P269" s="1">
        <f t="shared" si="60"/>
        <v>383.12512625803021</v>
      </c>
      <c r="Q269" s="1">
        <f t="shared" si="60"/>
        <v>377.9458132073334</v>
      </c>
      <c r="R269" s="1">
        <f t="shared" si="60"/>
        <v>380.84117984639948</v>
      </c>
      <c r="S269" s="1">
        <f t="shared" si="60"/>
        <v>384.9908366113155</v>
      </c>
      <c r="T269" s="1">
        <f t="shared" si="60"/>
        <v>396.24354981357277</v>
      </c>
      <c r="U269" s="1">
        <f t="shared" si="60"/>
        <v>405.14190083210161</v>
      </c>
      <c r="V269" s="1">
        <f t="shared" si="60"/>
        <v>424.78885080513436</v>
      </c>
      <c r="W269" s="1">
        <f t="shared" si="60"/>
        <v>436.36567172450572</v>
      </c>
      <c r="X269" s="1">
        <f t="shared" si="60"/>
        <v>452.80979656711474</v>
      </c>
      <c r="Y269" s="1">
        <f t="shared" si="60"/>
        <v>458.14676040555025</v>
      </c>
      <c r="Z269" s="1">
        <f t="shared" si="60"/>
        <v>466.72247112925527</v>
      </c>
      <c r="AA269" s="1">
        <f t="shared" si="60"/>
        <v>471.99462999532182</v>
      </c>
      <c r="AB269" s="6">
        <f t="shared" si="60"/>
        <v>475.10946027341993</v>
      </c>
    </row>
    <row r="270" spans="1:28" x14ac:dyDescent="0.3">
      <c r="A270" s="13" t="s">
        <v>1</v>
      </c>
      <c r="B270" s="47" t="s">
        <v>152</v>
      </c>
      <c r="E270" s="4"/>
      <c r="F270" s="4"/>
      <c r="G270" s="4"/>
      <c r="H270" s="4"/>
      <c r="I270" s="1">
        <f t="shared" ref="I270:AB270" si="61">I62*I$212</f>
        <v>425.01288420180043</v>
      </c>
      <c r="J270" s="1">
        <f t="shared" si="61"/>
        <v>431.87152579949282</v>
      </c>
      <c r="K270" s="1">
        <f t="shared" si="61"/>
        <v>446.85993685608571</v>
      </c>
      <c r="L270" s="1">
        <f t="shared" si="61"/>
        <v>445.0017988817757</v>
      </c>
      <c r="M270" s="1">
        <f t="shared" si="61"/>
        <v>475.0541067411458</v>
      </c>
      <c r="N270" s="1">
        <f t="shared" si="61"/>
        <v>467.95033862954006</v>
      </c>
      <c r="O270" s="1">
        <f t="shared" si="61"/>
        <v>448.84863408465554</v>
      </c>
      <c r="P270" s="1">
        <f t="shared" si="61"/>
        <v>437.16578946818049</v>
      </c>
      <c r="Q270" s="1">
        <f t="shared" si="61"/>
        <v>428.91466530820475</v>
      </c>
      <c r="R270" s="1">
        <f t="shared" si="61"/>
        <v>424.28928454913319</v>
      </c>
      <c r="S270" s="1">
        <f t="shared" si="61"/>
        <v>427.56816520668497</v>
      </c>
      <c r="T270" s="1">
        <f t="shared" si="61"/>
        <v>432.1179384158192</v>
      </c>
      <c r="U270" s="1">
        <f t="shared" si="61"/>
        <v>444.67113403337544</v>
      </c>
      <c r="V270" s="1">
        <f t="shared" si="61"/>
        <v>454.67652300444792</v>
      </c>
      <c r="W270" s="1">
        <f t="shared" si="61"/>
        <v>476.81410541697596</v>
      </c>
      <c r="X270" s="1">
        <f t="shared" si="61"/>
        <v>489.75336707376476</v>
      </c>
      <c r="Y270" s="1">
        <f t="shared" si="61"/>
        <v>508.12641924752234</v>
      </c>
      <c r="Z270" s="1">
        <f t="shared" si="61"/>
        <v>513.92736096852354</v>
      </c>
      <c r="AA270" s="1">
        <f t="shared" si="61"/>
        <v>523.49067446449703</v>
      </c>
      <c r="AB270" s="6">
        <f t="shared" si="61"/>
        <v>529.24199972126178</v>
      </c>
    </row>
    <row r="271" spans="1:28" x14ac:dyDescent="0.3">
      <c r="A271" s="13" t="s">
        <v>1</v>
      </c>
      <c r="B271" s="47" t="s">
        <v>153</v>
      </c>
      <c r="E271" s="4"/>
      <c r="F271" s="4"/>
      <c r="G271" s="4"/>
      <c r="H271" s="4"/>
      <c r="I271" s="1">
        <f t="shared" ref="I271:AB271" si="62">I63*I$212</f>
        <v>446.69274519472503</v>
      </c>
      <c r="J271" s="1">
        <f t="shared" si="62"/>
        <v>445.8883570415631</v>
      </c>
      <c r="K271" s="1">
        <f t="shared" si="62"/>
        <v>452.76741022780016</v>
      </c>
      <c r="L271" s="1">
        <f t="shared" si="62"/>
        <v>465.17384774143676</v>
      </c>
      <c r="M271" s="1">
        <f t="shared" si="62"/>
        <v>468.49440603405833</v>
      </c>
      <c r="N271" s="1">
        <f t="shared" si="62"/>
        <v>499.8958569948025</v>
      </c>
      <c r="O271" s="1">
        <f t="shared" si="62"/>
        <v>492.49026351010292</v>
      </c>
      <c r="P271" s="1">
        <f t="shared" si="62"/>
        <v>472.49707897659465</v>
      </c>
      <c r="Q271" s="1">
        <f t="shared" si="62"/>
        <v>460.2176782374296</v>
      </c>
      <c r="R271" s="1">
        <f t="shared" si="62"/>
        <v>452.90884000190897</v>
      </c>
      <c r="S271" s="1">
        <f t="shared" si="62"/>
        <v>448.22209626243114</v>
      </c>
      <c r="T271" s="1">
        <f t="shared" si="62"/>
        <v>451.70147790983714</v>
      </c>
      <c r="U271" s="1">
        <f t="shared" si="62"/>
        <v>456.59154297846112</v>
      </c>
      <c r="V271" s="1">
        <f t="shared" si="62"/>
        <v>469.99474530901335</v>
      </c>
      <c r="W271" s="1">
        <f t="shared" si="62"/>
        <v>480.84151579312243</v>
      </c>
      <c r="X271" s="1">
        <f t="shared" si="62"/>
        <v>504.29368232734157</v>
      </c>
      <c r="Y271" s="1">
        <f t="shared" si="62"/>
        <v>518.05478679106784</v>
      </c>
      <c r="Z271" s="1">
        <f t="shared" si="62"/>
        <v>537.39539303052982</v>
      </c>
      <c r="AA271" s="1">
        <f t="shared" si="62"/>
        <v>543.63350446467769</v>
      </c>
      <c r="AB271" s="6">
        <f t="shared" si="62"/>
        <v>553.73068152560688</v>
      </c>
    </row>
    <row r="272" spans="1:28" x14ac:dyDescent="0.3">
      <c r="A272" s="13" t="s">
        <v>1</v>
      </c>
      <c r="B272" s="47" t="s">
        <v>154</v>
      </c>
      <c r="E272" s="4"/>
      <c r="F272" s="4"/>
      <c r="G272" s="4"/>
      <c r="H272" s="4"/>
      <c r="I272" s="1">
        <f t="shared" ref="I272:AB272" si="63">I64*I$212</f>
        <v>493.16732156797082</v>
      </c>
      <c r="J272" s="1">
        <f t="shared" si="63"/>
        <v>484.11753975060952</v>
      </c>
      <c r="K272" s="1">
        <f t="shared" si="63"/>
        <v>482.90879891167208</v>
      </c>
      <c r="L272" s="1">
        <f t="shared" si="63"/>
        <v>486.90112089298174</v>
      </c>
      <c r="M272" s="1">
        <f t="shared" si="63"/>
        <v>505.73659681556279</v>
      </c>
      <c r="N272" s="1">
        <f t="shared" si="63"/>
        <v>509.21292241199836</v>
      </c>
      <c r="O272" s="1">
        <f t="shared" si="63"/>
        <v>543.09089973209575</v>
      </c>
      <c r="P272" s="1">
        <f t="shared" si="63"/>
        <v>535.03979141423645</v>
      </c>
      <c r="Q272" s="1">
        <f t="shared" si="63"/>
        <v>513.31343405330381</v>
      </c>
      <c r="R272" s="1">
        <f t="shared" si="63"/>
        <v>501.44819445455926</v>
      </c>
      <c r="S272" s="1">
        <f t="shared" si="63"/>
        <v>493.63105961147323</v>
      </c>
      <c r="T272" s="1">
        <f t="shared" si="63"/>
        <v>488.5172473732818</v>
      </c>
      <c r="U272" s="1">
        <f t="shared" si="63"/>
        <v>492.3345600600469</v>
      </c>
      <c r="V272" s="1">
        <f t="shared" si="63"/>
        <v>497.78173517913939</v>
      </c>
      <c r="W272" s="1">
        <f t="shared" si="63"/>
        <v>512.59026377628038</v>
      </c>
      <c r="X272" s="1">
        <f t="shared" si="63"/>
        <v>524.44301364455202</v>
      </c>
      <c r="Y272" s="1">
        <f t="shared" si="63"/>
        <v>549.96833439083355</v>
      </c>
      <c r="Z272" s="1">
        <f t="shared" si="63"/>
        <v>564.81194849368444</v>
      </c>
      <c r="AA272" s="1">
        <f t="shared" si="63"/>
        <v>585.86434537809532</v>
      </c>
      <c r="AB272" s="6">
        <f t="shared" si="63"/>
        <v>592.56540358473308</v>
      </c>
    </row>
    <row r="273" spans="1:28" x14ac:dyDescent="0.3">
      <c r="A273" s="13" t="s">
        <v>1</v>
      </c>
      <c r="B273" s="47" t="s">
        <v>155</v>
      </c>
      <c r="E273" s="4"/>
      <c r="F273" s="4"/>
      <c r="G273" s="4"/>
      <c r="H273" s="4"/>
      <c r="I273" s="1">
        <f t="shared" ref="I273:AB273" si="64">I65*I$212</f>
        <v>558.95234860210542</v>
      </c>
      <c r="J273" s="1">
        <f t="shared" si="64"/>
        <v>540.49956314895553</v>
      </c>
      <c r="K273" s="1">
        <f t="shared" si="64"/>
        <v>530.30542400564138</v>
      </c>
      <c r="L273" s="1">
        <f t="shared" si="64"/>
        <v>525.33685473642583</v>
      </c>
      <c r="M273" s="1">
        <f t="shared" si="64"/>
        <v>535.5880446784945</v>
      </c>
      <c r="N273" s="1">
        <f t="shared" si="64"/>
        <v>556.0640852050667</v>
      </c>
      <c r="O273" s="1">
        <f t="shared" si="64"/>
        <v>559.83921285415556</v>
      </c>
      <c r="P273" s="1">
        <f t="shared" si="64"/>
        <v>596.83751880783814</v>
      </c>
      <c r="Q273" s="1">
        <f t="shared" si="64"/>
        <v>587.94281072776494</v>
      </c>
      <c r="R273" s="1">
        <f t="shared" si="64"/>
        <v>565.82465468962562</v>
      </c>
      <c r="S273" s="1">
        <f t="shared" si="64"/>
        <v>552.99149980609081</v>
      </c>
      <c r="T273" s="1">
        <f t="shared" si="64"/>
        <v>544.43053596297057</v>
      </c>
      <c r="U273" s="1">
        <f t="shared" si="64"/>
        <v>538.90718103760173</v>
      </c>
      <c r="V273" s="1">
        <f t="shared" si="64"/>
        <v>543.30349358033584</v>
      </c>
      <c r="W273" s="1">
        <f t="shared" si="64"/>
        <v>549.62276130303212</v>
      </c>
      <c r="X273" s="1">
        <f t="shared" si="64"/>
        <v>566.02971109749046</v>
      </c>
      <c r="Y273" s="1">
        <f t="shared" si="64"/>
        <v>579.17249037756176</v>
      </c>
      <c r="Z273" s="1">
        <f t="shared" si="64"/>
        <v>607.17065310162764</v>
      </c>
      <c r="AA273" s="1">
        <f t="shared" si="64"/>
        <v>623.59426593741398</v>
      </c>
      <c r="AB273" s="6">
        <f t="shared" si="64"/>
        <v>646.71662992749953</v>
      </c>
    </row>
    <row r="274" spans="1:28" x14ac:dyDescent="0.3">
      <c r="A274" s="13" t="s">
        <v>1</v>
      </c>
      <c r="B274" s="47" t="s">
        <v>156</v>
      </c>
      <c r="E274" s="4"/>
      <c r="F274" s="4"/>
      <c r="G274" s="4"/>
      <c r="H274" s="4"/>
      <c r="I274" s="1">
        <f t="shared" ref="I274:AB274" si="65">I66*I$212</f>
        <v>587.11000782926828</v>
      </c>
      <c r="J274" s="1">
        <f t="shared" si="65"/>
        <v>576.90340571852596</v>
      </c>
      <c r="K274" s="1">
        <f t="shared" si="65"/>
        <v>557.6390000356015</v>
      </c>
      <c r="L274" s="1">
        <f t="shared" si="65"/>
        <v>543.42266856884692</v>
      </c>
      <c r="M274" s="1">
        <f t="shared" si="65"/>
        <v>544.38108167282371</v>
      </c>
      <c r="N274" s="1">
        <f t="shared" si="65"/>
        <v>554.81174147783202</v>
      </c>
      <c r="O274" s="1">
        <f t="shared" si="65"/>
        <v>575.83880181404663</v>
      </c>
      <c r="P274" s="1">
        <f t="shared" si="65"/>
        <v>579.66900639905225</v>
      </c>
      <c r="Q274" s="1">
        <f t="shared" si="65"/>
        <v>617.6367732637143</v>
      </c>
      <c r="R274" s="1">
        <f t="shared" si="65"/>
        <v>610.25296800979652</v>
      </c>
      <c r="S274" s="1">
        <f t="shared" si="65"/>
        <v>587.61075806774193</v>
      </c>
      <c r="T274" s="1">
        <f t="shared" si="65"/>
        <v>574.37824615546754</v>
      </c>
      <c r="U274" s="1">
        <f t="shared" si="65"/>
        <v>565.65147546153116</v>
      </c>
      <c r="V274" s="1">
        <f t="shared" si="65"/>
        <v>560.1597425314601</v>
      </c>
      <c r="W274" s="1">
        <f t="shared" si="65"/>
        <v>565.05942615994752</v>
      </c>
      <c r="X274" s="1">
        <f t="shared" si="65"/>
        <v>571.73906209297627</v>
      </c>
      <c r="Y274" s="1">
        <f t="shared" si="65"/>
        <v>588.83740921558899</v>
      </c>
      <c r="Z274" s="1">
        <f t="shared" si="65"/>
        <v>602.39600418873874</v>
      </c>
      <c r="AA274" s="1">
        <f t="shared" si="65"/>
        <v>631.48559952558742</v>
      </c>
      <c r="AB274" s="6">
        <f t="shared" si="65"/>
        <v>648.47064659662294</v>
      </c>
    </row>
    <row r="275" spans="1:28" x14ac:dyDescent="0.3">
      <c r="A275" s="13" t="s">
        <v>1</v>
      </c>
      <c r="B275" s="47" t="s">
        <v>157</v>
      </c>
      <c r="E275" s="4"/>
      <c r="F275" s="4"/>
      <c r="G275" s="4"/>
      <c r="H275" s="4"/>
      <c r="I275" s="1">
        <f t="shared" ref="I275:AB275" si="66">I67*I$212</f>
        <v>648.59909703072833</v>
      </c>
      <c r="J275" s="1">
        <f t="shared" si="66"/>
        <v>650.9562873291552</v>
      </c>
      <c r="K275" s="1">
        <f t="shared" si="66"/>
        <v>639.35537659731756</v>
      </c>
      <c r="L275" s="1">
        <f t="shared" si="66"/>
        <v>613.9432170309542</v>
      </c>
      <c r="M275" s="1">
        <f t="shared" si="66"/>
        <v>605.14284202736928</v>
      </c>
      <c r="N275" s="1">
        <f t="shared" si="66"/>
        <v>606.1147864744006</v>
      </c>
      <c r="O275" s="1">
        <f t="shared" si="66"/>
        <v>617.63959556684995</v>
      </c>
      <c r="P275" s="1">
        <f t="shared" si="66"/>
        <v>640.86596892536511</v>
      </c>
      <c r="Q275" s="1">
        <f t="shared" si="66"/>
        <v>645.01871859194773</v>
      </c>
      <c r="R275" s="1">
        <f t="shared" si="66"/>
        <v>689.0334925845408</v>
      </c>
      <c r="S275" s="1">
        <f t="shared" si="66"/>
        <v>681.12748638569474</v>
      </c>
      <c r="T275" s="1">
        <f t="shared" si="66"/>
        <v>656.07499467631249</v>
      </c>
      <c r="U275" s="1">
        <f t="shared" si="66"/>
        <v>641.55295837295068</v>
      </c>
      <c r="V275" s="1">
        <f t="shared" si="66"/>
        <v>632.17297946445854</v>
      </c>
      <c r="W275" s="1">
        <f t="shared" si="66"/>
        <v>626.5229252158374</v>
      </c>
      <c r="X275" s="1">
        <f t="shared" si="66"/>
        <v>632.18189695526462</v>
      </c>
      <c r="Y275" s="1">
        <f t="shared" si="66"/>
        <v>639.80526132143302</v>
      </c>
      <c r="Z275" s="1">
        <f t="shared" si="66"/>
        <v>658.83006417667093</v>
      </c>
      <c r="AA275" s="1">
        <f t="shared" si="66"/>
        <v>674.10955451869097</v>
      </c>
      <c r="AB275" s="6">
        <f t="shared" si="66"/>
        <v>706.52479085581763</v>
      </c>
    </row>
    <row r="276" spans="1:28" x14ac:dyDescent="0.3">
      <c r="A276" s="13" t="s">
        <v>1</v>
      </c>
      <c r="B276" s="47" t="s">
        <v>158</v>
      </c>
      <c r="E276" s="4"/>
      <c r="F276" s="4"/>
      <c r="G276" s="4"/>
      <c r="H276" s="4"/>
      <c r="I276" s="1">
        <f t="shared" ref="I276:AB276" si="67">I68*I$212</f>
        <v>707.54859802761189</v>
      </c>
      <c r="J276" s="1">
        <f t="shared" si="67"/>
        <v>708.09161430616643</v>
      </c>
      <c r="K276" s="1">
        <f t="shared" si="67"/>
        <v>710.04560103705853</v>
      </c>
      <c r="L276" s="1">
        <f t="shared" si="67"/>
        <v>692.55597451650715</v>
      </c>
      <c r="M276" s="1">
        <f t="shared" si="67"/>
        <v>672.5715016459643</v>
      </c>
      <c r="N276" s="1">
        <f t="shared" si="67"/>
        <v>662.73826820075067</v>
      </c>
      <c r="O276" s="1">
        <f t="shared" si="67"/>
        <v>663.62961364536454</v>
      </c>
      <c r="P276" s="1">
        <f t="shared" si="67"/>
        <v>675.96237292175658</v>
      </c>
      <c r="Q276" s="1">
        <f t="shared" si="67"/>
        <v>700.92912841279713</v>
      </c>
      <c r="R276" s="1">
        <f t="shared" si="67"/>
        <v>707.3384519814216</v>
      </c>
      <c r="S276" s="1">
        <f t="shared" si="67"/>
        <v>755.42791015886166</v>
      </c>
      <c r="T276" s="1">
        <f t="shared" si="67"/>
        <v>746.70986851004272</v>
      </c>
      <c r="U276" s="1">
        <f t="shared" si="67"/>
        <v>719.42416677839867</v>
      </c>
      <c r="V276" s="1">
        <f t="shared" si="67"/>
        <v>703.75514137163862</v>
      </c>
      <c r="W276" s="1">
        <f t="shared" si="67"/>
        <v>693.84337767885791</v>
      </c>
      <c r="X276" s="1">
        <f t="shared" si="67"/>
        <v>687.73551898272513</v>
      </c>
      <c r="Y276" s="1">
        <f t="shared" si="67"/>
        <v>693.94346122987656</v>
      </c>
      <c r="Z276" s="1">
        <f t="shared" si="67"/>
        <v>702.09747855832745</v>
      </c>
      <c r="AA276" s="1">
        <f t="shared" si="67"/>
        <v>722.85477683271927</v>
      </c>
      <c r="AB276" s="6">
        <f t="shared" si="67"/>
        <v>739.38061983397358</v>
      </c>
    </row>
    <row r="277" spans="1:28" x14ac:dyDescent="0.3">
      <c r="A277" s="13" t="s">
        <v>1</v>
      </c>
      <c r="B277" s="47" t="s">
        <v>159</v>
      </c>
      <c r="E277" s="4"/>
      <c r="F277" s="4"/>
      <c r="G277" s="4"/>
      <c r="H277" s="4"/>
      <c r="I277" s="1">
        <f t="shared" ref="I277:AB277" si="68">I69*I$212</f>
        <v>721.48075292931389</v>
      </c>
      <c r="J277" s="1">
        <f t="shared" si="68"/>
        <v>742.29972515393968</v>
      </c>
      <c r="K277" s="1">
        <f t="shared" si="68"/>
        <v>742.27714957636613</v>
      </c>
      <c r="L277" s="1">
        <f t="shared" si="68"/>
        <v>739.06892163045961</v>
      </c>
      <c r="M277" s="1">
        <f t="shared" si="68"/>
        <v>728.98045718370929</v>
      </c>
      <c r="N277" s="1">
        <f t="shared" si="68"/>
        <v>707.88940967344274</v>
      </c>
      <c r="O277" s="1">
        <f t="shared" si="68"/>
        <v>697.48998433780491</v>
      </c>
      <c r="P277" s="1">
        <f t="shared" si="68"/>
        <v>698.24563511906729</v>
      </c>
      <c r="Q277" s="1">
        <f t="shared" si="68"/>
        <v>710.8812109313925</v>
      </c>
      <c r="R277" s="1">
        <f t="shared" si="68"/>
        <v>738.96266480442853</v>
      </c>
      <c r="S277" s="1">
        <f t="shared" si="68"/>
        <v>745.86048579497765</v>
      </c>
      <c r="T277" s="1">
        <f t="shared" si="68"/>
        <v>796.18510800970125</v>
      </c>
      <c r="U277" s="1">
        <f t="shared" si="68"/>
        <v>787.13970208787248</v>
      </c>
      <c r="V277" s="1">
        <f t="shared" si="68"/>
        <v>758.76030653935527</v>
      </c>
      <c r="W277" s="1">
        <f t="shared" si="68"/>
        <v>742.7394380753243</v>
      </c>
      <c r="X277" s="1">
        <f t="shared" si="68"/>
        <v>732.446653163615</v>
      </c>
      <c r="Y277" s="1">
        <f t="shared" si="68"/>
        <v>726.13484038776789</v>
      </c>
      <c r="Z277" s="1">
        <f t="shared" si="68"/>
        <v>732.52002942394881</v>
      </c>
      <c r="AA277" s="1">
        <f t="shared" si="68"/>
        <v>741.14327490320875</v>
      </c>
      <c r="AB277" s="6">
        <f t="shared" si="68"/>
        <v>762.82103100135976</v>
      </c>
    </row>
    <row r="278" spans="1:28" x14ac:dyDescent="0.3">
      <c r="A278" s="13" t="s">
        <v>1</v>
      </c>
      <c r="B278" s="47" t="s">
        <v>160</v>
      </c>
      <c r="E278" s="4"/>
      <c r="F278" s="4"/>
      <c r="G278" s="4"/>
      <c r="H278" s="4"/>
      <c r="I278" s="1">
        <f t="shared" ref="I278:AB278" si="69">I70*I$212</f>
        <v>785.52600250923683</v>
      </c>
      <c r="J278" s="1">
        <f t="shared" si="69"/>
        <v>798.1374544726981</v>
      </c>
      <c r="K278" s="1">
        <f t="shared" si="69"/>
        <v>820.28817518927099</v>
      </c>
      <c r="L278" s="1">
        <f t="shared" si="69"/>
        <v>814.49501725036862</v>
      </c>
      <c r="M278" s="1">
        <f t="shared" si="69"/>
        <v>819.96020496935398</v>
      </c>
      <c r="N278" s="1">
        <f t="shared" si="69"/>
        <v>808.59901253595297</v>
      </c>
      <c r="O278" s="1">
        <f t="shared" si="69"/>
        <v>785.23627247971194</v>
      </c>
      <c r="P278" s="1">
        <f t="shared" si="69"/>
        <v>773.59702809250336</v>
      </c>
      <c r="Q278" s="1">
        <f t="shared" si="69"/>
        <v>774.16075967858546</v>
      </c>
      <c r="R278" s="1">
        <f t="shared" si="69"/>
        <v>790.21742709713192</v>
      </c>
      <c r="S278" s="1">
        <f t="shared" si="69"/>
        <v>821.40991233798377</v>
      </c>
      <c r="T278" s="1">
        <f t="shared" si="69"/>
        <v>828.97214227296297</v>
      </c>
      <c r="U278" s="1">
        <f t="shared" si="69"/>
        <v>884.61742259341133</v>
      </c>
      <c r="V278" s="1">
        <f t="shared" si="69"/>
        <v>874.86494924086185</v>
      </c>
      <c r="W278" s="1">
        <f t="shared" si="69"/>
        <v>843.95943001951389</v>
      </c>
      <c r="X278" s="1">
        <f t="shared" si="69"/>
        <v>826.36646458395182</v>
      </c>
      <c r="Y278" s="1">
        <f t="shared" si="69"/>
        <v>815.08616620117448</v>
      </c>
      <c r="Z278" s="1">
        <f t="shared" si="69"/>
        <v>807.95071006929038</v>
      </c>
      <c r="AA278" s="1">
        <f t="shared" si="69"/>
        <v>815.08189083177911</v>
      </c>
      <c r="AB278" s="6">
        <f t="shared" si="69"/>
        <v>824.51609299631093</v>
      </c>
    </row>
    <row r="279" spans="1:28" x14ac:dyDescent="0.3">
      <c r="A279" s="13" t="s">
        <v>1</v>
      </c>
      <c r="B279" s="47" t="s">
        <v>161</v>
      </c>
      <c r="E279" s="4"/>
      <c r="F279" s="4"/>
      <c r="G279" s="4"/>
      <c r="H279" s="4"/>
      <c r="I279" s="1">
        <f t="shared" ref="I279:AB279" si="70">I71*I$212</f>
        <v>812.4373097866677</v>
      </c>
      <c r="J279" s="1">
        <f t="shared" si="70"/>
        <v>825.51846417066918</v>
      </c>
      <c r="K279" s="1">
        <f t="shared" si="70"/>
        <v>837.9905217494121</v>
      </c>
      <c r="L279" s="1">
        <f t="shared" si="70"/>
        <v>855.03973061491433</v>
      </c>
      <c r="M279" s="1">
        <f t="shared" si="70"/>
        <v>858.46606040118979</v>
      </c>
      <c r="N279" s="1">
        <f t="shared" si="70"/>
        <v>863.91838707328429</v>
      </c>
      <c r="O279" s="1">
        <f t="shared" si="70"/>
        <v>851.88366323743594</v>
      </c>
      <c r="P279" s="1">
        <f t="shared" si="70"/>
        <v>827.28443469821525</v>
      </c>
      <c r="Q279" s="1">
        <f t="shared" si="70"/>
        <v>814.84586825197641</v>
      </c>
      <c r="R279" s="1">
        <f t="shared" si="70"/>
        <v>817.66705073400772</v>
      </c>
      <c r="S279" s="1">
        <f t="shared" si="70"/>
        <v>834.69679485600807</v>
      </c>
      <c r="T279" s="1">
        <f t="shared" si="70"/>
        <v>867.39516014634</v>
      </c>
      <c r="U279" s="1">
        <f t="shared" si="70"/>
        <v>875.39673458522225</v>
      </c>
      <c r="V279" s="1">
        <f t="shared" si="70"/>
        <v>934.0831525142695</v>
      </c>
      <c r="W279" s="1">
        <f t="shared" si="70"/>
        <v>924.30091425564865</v>
      </c>
      <c r="X279" s="1">
        <f t="shared" si="70"/>
        <v>891.95067947958387</v>
      </c>
      <c r="Y279" s="1">
        <f t="shared" si="70"/>
        <v>873.54639214159192</v>
      </c>
      <c r="Z279" s="1">
        <f t="shared" si="70"/>
        <v>861.52467873760486</v>
      </c>
      <c r="AA279" s="1">
        <f t="shared" si="70"/>
        <v>854.09955630434592</v>
      </c>
      <c r="AB279" s="6">
        <f t="shared" si="70"/>
        <v>861.47968105639666</v>
      </c>
    </row>
    <row r="280" spans="1:28" x14ac:dyDescent="0.3">
      <c r="A280" s="13" t="s">
        <v>1</v>
      </c>
      <c r="B280" s="47" t="s">
        <v>162</v>
      </c>
      <c r="E280" s="4"/>
      <c r="F280" s="4"/>
      <c r="G280" s="4"/>
      <c r="H280" s="4"/>
      <c r="I280" s="1">
        <f t="shared" ref="I280:AB280" si="71">I72*I$212</f>
        <v>860.16355386447094</v>
      </c>
      <c r="J280" s="1">
        <f t="shared" si="71"/>
        <v>879.46958322086209</v>
      </c>
      <c r="K280" s="1">
        <f t="shared" si="71"/>
        <v>892.81602181882647</v>
      </c>
      <c r="L280" s="1">
        <f t="shared" si="71"/>
        <v>899.85779290327378</v>
      </c>
      <c r="M280" s="1">
        <f t="shared" si="71"/>
        <v>928.20301387276686</v>
      </c>
      <c r="N280" s="1">
        <f t="shared" si="71"/>
        <v>931.60634514311926</v>
      </c>
      <c r="O280" s="1">
        <f t="shared" si="71"/>
        <v>937.31778674574855</v>
      </c>
      <c r="P280" s="1">
        <f t="shared" si="71"/>
        <v>924.15459663906654</v>
      </c>
      <c r="Q280" s="1">
        <f t="shared" si="71"/>
        <v>897.31949844949429</v>
      </c>
      <c r="R280" s="1">
        <f t="shared" si="71"/>
        <v>886.30075694935078</v>
      </c>
      <c r="S280" s="1">
        <f t="shared" si="71"/>
        <v>889.50929925404034</v>
      </c>
      <c r="T280" s="1">
        <f t="shared" si="71"/>
        <v>907.80147008544543</v>
      </c>
      <c r="U280" s="1">
        <f t="shared" si="71"/>
        <v>943.18534993116248</v>
      </c>
      <c r="V280" s="1">
        <f t="shared" si="71"/>
        <v>952.04560426728563</v>
      </c>
      <c r="W280" s="1">
        <f t="shared" si="71"/>
        <v>1016.0084368655205</v>
      </c>
      <c r="X280" s="1">
        <f t="shared" si="71"/>
        <v>1005.5045347793834</v>
      </c>
      <c r="Y280" s="1">
        <f t="shared" si="71"/>
        <v>970.51551187503821</v>
      </c>
      <c r="Z280" s="1">
        <f t="shared" si="71"/>
        <v>950.34410300547779</v>
      </c>
      <c r="AA280" s="1">
        <f t="shared" si="71"/>
        <v>937.34146140976111</v>
      </c>
      <c r="AB280" s="6">
        <f t="shared" si="71"/>
        <v>929.116289503654</v>
      </c>
    </row>
    <row r="281" spans="1:28" x14ac:dyDescent="0.3">
      <c r="A281" s="13" t="s">
        <v>1</v>
      </c>
      <c r="B281" s="47" t="s">
        <v>163</v>
      </c>
      <c r="E281" s="4"/>
      <c r="F281" s="4"/>
      <c r="G281" s="4"/>
      <c r="H281" s="4"/>
      <c r="I281" s="1">
        <f t="shared" ref="I281:AB281" si="72">I73*I$212</f>
        <v>942.53331143922219</v>
      </c>
      <c r="J281" s="1">
        <f t="shared" si="72"/>
        <v>959.33633941576977</v>
      </c>
      <c r="K281" s="1">
        <f t="shared" si="72"/>
        <v>980.05131887927257</v>
      </c>
      <c r="L281" s="1">
        <f t="shared" si="72"/>
        <v>987.95781335075208</v>
      </c>
      <c r="M281" s="1">
        <f t="shared" si="72"/>
        <v>1006.8341580701557</v>
      </c>
      <c r="N281" s="1">
        <f t="shared" si="72"/>
        <v>1038.1422841968065</v>
      </c>
      <c r="O281" s="1">
        <f t="shared" si="72"/>
        <v>1041.8314826698274</v>
      </c>
      <c r="P281" s="1">
        <f t="shared" si="72"/>
        <v>1048.0861092046719</v>
      </c>
      <c r="Q281" s="1">
        <f t="shared" si="72"/>
        <v>1033.2241284324746</v>
      </c>
      <c r="R281" s="1">
        <f t="shared" si="72"/>
        <v>1006.2006250359184</v>
      </c>
      <c r="S281" s="1">
        <f t="shared" si="72"/>
        <v>994.12194911910365</v>
      </c>
      <c r="T281" s="1">
        <f t="shared" si="72"/>
        <v>997.66104892348153</v>
      </c>
      <c r="U281" s="1">
        <f t="shared" si="72"/>
        <v>1018.1645073928407</v>
      </c>
      <c r="V281" s="1">
        <f t="shared" si="72"/>
        <v>1057.9653810365121</v>
      </c>
      <c r="W281" s="1">
        <f t="shared" si="72"/>
        <v>1068.4045063568963</v>
      </c>
      <c r="X281" s="1">
        <f t="shared" si="72"/>
        <v>1140.0445363801787</v>
      </c>
      <c r="Y281" s="1">
        <f t="shared" si="72"/>
        <v>1128.4428528047156</v>
      </c>
      <c r="Z281" s="1">
        <f t="shared" si="72"/>
        <v>1089.1370383299895</v>
      </c>
      <c r="AA281" s="1">
        <f t="shared" si="72"/>
        <v>1066.7023188790668</v>
      </c>
      <c r="AB281" s="6">
        <f t="shared" si="72"/>
        <v>1052.0364706796299</v>
      </c>
    </row>
    <row r="282" spans="1:28" x14ac:dyDescent="0.3">
      <c r="A282" s="13" t="s">
        <v>1</v>
      </c>
      <c r="B282" s="47" t="s">
        <v>164</v>
      </c>
      <c r="E282" s="4"/>
      <c r="F282" s="4"/>
      <c r="G282" s="4"/>
      <c r="H282" s="4"/>
      <c r="I282" s="1">
        <f t="shared" ref="I282:AB282" si="73">I74*I$212</f>
        <v>1026.3981429585738</v>
      </c>
      <c r="J282" s="1">
        <f t="shared" si="73"/>
        <v>1043.5570500121673</v>
      </c>
      <c r="K282" s="1">
        <f t="shared" si="73"/>
        <v>1061.343985621842</v>
      </c>
      <c r="L282" s="1">
        <f t="shared" si="73"/>
        <v>1076.6532985440915</v>
      </c>
      <c r="M282" s="1">
        <f t="shared" si="73"/>
        <v>1097.4431406346102</v>
      </c>
      <c r="N282" s="1">
        <f t="shared" si="73"/>
        <v>1118.0526210940939</v>
      </c>
      <c r="O282" s="1">
        <f t="shared" si="73"/>
        <v>1152.5605191988825</v>
      </c>
      <c r="P282" s="1">
        <f t="shared" si="73"/>
        <v>1156.5505236472973</v>
      </c>
      <c r="Q282" s="1">
        <f t="shared" si="73"/>
        <v>1163.2046093556169</v>
      </c>
      <c r="R282" s="1">
        <f t="shared" si="73"/>
        <v>1150.0649344857356</v>
      </c>
      <c r="S282" s="1">
        <f t="shared" si="73"/>
        <v>1120.3700749798536</v>
      </c>
      <c r="T282" s="1">
        <f t="shared" si="73"/>
        <v>1106.8845651632575</v>
      </c>
      <c r="U282" s="1">
        <f t="shared" si="73"/>
        <v>1110.8984810256745</v>
      </c>
      <c r="V282" s="1">
        <f t="shared" si="73"/>
        <v>1133.9336651774374</v>
      </c>
      <c r="W282" s="1">
        <f t="shared" si="73"/>
        <v>1178.6797382270915</v>
      </c>
      <c r="X282" s="1">
        <f t="shared" si="73"/>
        <v>1190.4124917355991</v>
      </c>
      <c r="Y282" s="1">
        <f t="shared" si="73"/>
        <v>1270.0341636649557</v>
      </c>
      <c r="Z282" s="1">
        <f t="shared" si="73"/>
        <v>1256.9359528554664</v>
      </c>
      <c r="AA282" s="1">
        <f t="shared" si="73"/>
        <v>1213.4037784957707</v>
      </c>
      <c r="AB282" s="6">
        <f t="shared" si="73"/>
        <v>1188.3324114195232</v>
      </c>
    </row>
    <row r="283" spans="1:28" x14ac:dyDescent="0.3">
      <c r="A283" s="13" t="s">
        <v>1</v>
      </c>
      <c r="B283" s="47" t="s">
        <v>165</v>
      </c>
      <c r="E283" s="4"/>
      <c r="F283" s="4"/>
      <c r="G283" s="4"/>
      <c r="H283" s="4"/>
      <c r="I283" s="1">
        <f t="shared" ref="I283:AB283" si="74">I75*I$212</f>
        <v>1064.7785096579228</v>
      </c>
      <c r="J283" s="1">
        <f t="shared" si="74"/>
        <v>1087.0848574544402</v>
      </c>
      <c r="K283" s="1">
        <f t="shared" si="74"/>
        <v>1104.4414641396988</v>
      </c>
      <c r="L283" s="1">
        <f t="shared" si="74"/>
        <v>1115.5011449237579</v>
      </c>
      <c r="M283" s="1">
        <f t="shared" si="74"/>
        <v>1144.2159944482771</v>
      </c>
      <c r="N283" s="1">
        <f t="shared" si="74"/>
        <v>1165.9771917645635</v>
      </c>
      <c r="O283" s="1">
        <f t="shared" si="74"/>
        <v>1187.7354905257412</v>
      </c>
      <c r="P283" s="1">
        <f t="shared" si="74"/>
        <v>1224.1693336195651</v>
      </c>
      <c r="Q283" s="1">
        <f t="shared" si="74"/>
        <v>1228.189192769493</v>
      </c>
      <c r="R283" s="1">
        <f t="shared" si="74"/>
        <v>1238.8141696761743</v>
      </c>
      <c r="S283" s="1">
        <f t="shared" si="74"/>
        <v>1225.1702049481109</v>
      </c>
      <c r="T283" s="1">
        <f t="shared" si="74"/>
        <v>1193.5979242870249</v>
      </c>
      <c r="U283" s="1">
        <f t="shared" si="74"/>
        <v>1179.4112601622637</v>
      </c>
      <c r="V283" s="1">
        <f t="shared" si="74"/>
        <v>1184.0230925056003</v>
      </c>
      <c r="W283" s="1">
        <f t="shared" si="74"/>
        <v>1209.1147203013845</v>
      </c>
      <c r="X283" s="1">
        <f t="shared" si="74"/>
        <v>1256.8483907520472</v>
      </c>
      <c r="Y283" s="1">
        <f t="shared" si="74"/>
        <v>1269.4698684888508</v>
      </c>
      <c r="Z283" s="1">
        <f t="shared" si="74"/>
        <v>1353.8374176230645</v>
      </c>
      <c r="AA283" s="1">
        <f t="shared" si="74"/>
        <v>1340.0509247191039</v>
      </c>
      <c r="AB283" s="6">
        <f t="shared" si="74"/>
        <v>1293.6621233906017</v>
      </c>
    </row>
    <row r="284" spans="1:28" x14ac:dyDescent="0.3">
      <c r="A284" s="13" t="s">
        <v>1</v>
      </c>
      <c r="B284" s="47" t="s">
        <v>166</v>
      </c>
      <c r="E284" s="4"/>
      <c r="F284" s="4"/>
      <c r="G284" s="4"/>
      <c r="H284" s="4"/>
      <c r="I284" s="1">
        <f t="shared" ref="I284:AB284" si="75">I76*I$212</f>
        <v>1173.8585095896804</v>
      </c>
      <c r="J284" s="1">
        <f t="shared" si="75"/>
        <v>1181.7153876518505</v>
      </c>
      <c r="K284" s="1">
        <f t="shared" si="75"/>
        <v>1205.6680064567606</v>
      </c>
      <c r="L284" s="1">
        <f t="shared" si="75"/>
        <v>1216.5386398139819</v>
      </c>
      <c r="M284" s="1">
        <f t="shared" si="75"/>
        <v>1242.5680273682967</v>
      </c>
      <c r="N284" s="1">
        <f t="shared" si="75"/>
        <v>1274.2857117679198</v>
      </c>
      <c r="O284" s="1">
        <f t="shared" si="75"/>
        <v>1298.4809478056136</v>
      </c>
      <c r="P284" s="1">
        <f t="shared" si="75"/>
        <v>1322.6421650319257</v>
      </c>
      <c r="Q284" s="1">
        <f t="shared" si="75"/>
        <v>1362.9317110739196</v>
      </c>
      <c r="R284" s="1">
        <f t="shared" si="75"/>
        <v>1371.4839485533862</v>
      </c>
      <c r="S284" s="1">
        <f t="shared" si="75"/>
        <v>1383.7213791775989</v>
      </c>
      <c r="T284" s="1">
        <f t="shared" si="75"/>
        <v>1368.5769644426714</v>
      </c>
      <c r="U284" s="1">
        <f t="shared" si="75"/>
        <v>1333.6510599591566</v>
      </c>
      <c r="V284" s="1">
        <f t="shared" si="75"/>
        <v>1318.344969463509</v>
      </c>
      <c r="W284" s="1">
        <f t="shared" si="75"/>
        <v>1324.2857928399546</v>
      </c>
      <c r="X284" s="1">
        <f t="shared" si="75"/>
        <v>1352.55522852274</v>
      </c>
      <c r="Y284" s="1">
        <f t="shared" si="75"/>
        <v>1406.0378895550473</v>
      </c>
      <c r="Z284" s="1">
        <f t="shared" si="75"/>
        <v>1419.9886364865106</v>
      </c>
      <c r="AA284" s="1">
        <f t="shared" si="75"/>
        <v>1514.2814134082446</v>
      </c>
      <c r="AB284" s="6">
        <f t="shared" si="75"/>
        <v>1498.8616060279664</v>
      </c>
    </row>
    <row r="285" spans="1:28" x14ac:dyDescent="0.3">
      <c r="A285" s="13" t="s">
        <v>1</v>
      </c>
      <c r="B285" s="47" t="s">
        <v>167</v>
      </c>
      <c r="E285" s="4"/>
      <c r="F285" s="4"/>
      <c r="G285" s="4"/>
      <c r="H285" s="4"/>
      <c r="I285" s="1">
        <f t="shared" ref="I285:AB285" si="76">I77*I$212</f>
        <v>1273.4864780400862</v>
      </c>
      <c r="J285" s="1">
        <f t="shared" si="76"/>
        <v>1300.8145551442913</v>
      </c>
      <c r="K285" s="1">
        <f t="shared" si="76"/>
        <v>1308.7508470720534</v>
      </c>
      <c r="L285" s="1">
        <f t="shared" si="76"/>
        <v>1326.0996771023833</v>
      </c>
      <c r="M285" s="1">
        <f t="shared" si="76"/>
        <v>1353.1360088490758</v>
      </c>
      <c r="N285" s="1">
        <f t="shared" si="76"/>
        <v>1381.8071474030003</v>
      </c>
      <c r="O285" s="1">
        <f t="shared" si="76"/>
        <v>1416.9265031067498</v>
      </c>
      <c r="P285" s="1">
        <f t="shared" si="76"/>
        <v>1443.7260434008751</v>
      </c>
      <c r="Q285" s="1">
        <f t="shared" si="76"/>
        <v>1470.3194744950381</v>
      </c>
      <c r="R285" s="1">
        <f t="shared" si="76"/>
        <v>1519.4190648945842</v>
      </c>
      <c r="S285" s="1">
        <f t="shared" si="76"/>
        <v>1529.3166491667973</v>
      </c>
      <c r="T285" s="1">
        <f t="shared" si="76"/>
        <v>1542.8507879016131</v>
      </c>
      <c r="U285" s="1">
        <f t="shared" si="76"/>
        <v>1526.1571028573326</v>
      </c>
      <c r="V285" s="1">
        <f t="shared" si="76"/>
        <v>1487.7972564465422</v>
      </c>
      <c r="W285" s="1">
        <f t="shared" si="76"/>
        <v>1471.5589905451395</v>
      </c>
      <c r="X285" s="1">
        <f t="shared" si="76"/>
        <v>1478.391649261175</v>
      </c>
      <c r="Y285" s="1">
        <f t="shared" si="76"/>
        <v>1510.057650197426</v>
      </c>
      <c r="Z285" s="1">
        <f t="shared" si="76"/>
        <v>1569.2799319358767</v>
      </c>
      <c r="AA285" s="1">
        <f t="shared" si="76"/>
        <v>1584.9840779303393</v>
      </c>
      <c r="AB285" s="6">
        <f t="shared" si="76"/>
        <v>1689.734297202478</v>
      </c>
    </row>
    <row r="286" spans="1:28" x14ac:dyDescent="0.3">
      <c r="A286" s="13" t="s">
        <v>1</v>
      </c>
      <c r="B286" s="47" t="s">
        <v>168</v>
      </c>
      <c r="E286" s="4"/>
      <c r="F286" s="4"/>
      <c r="G286" s="4"/>
      <c r="H286" s="4"/>
      <c r="I286" s="1">
        <f t="shared" ref="I286:AB286" si="77">I78*I$212</f>
        <v>1320.5978828582204</v>
      </c>
      <c r="J286" s="1">
        <f t="shared" si="77"/>
        <v>1322.8152084358674</v>
      </c>
      <c r="K286" s="1">
        <f t="shared" si="77"/>
        <v>1350.4076597692028</v>
      </c>
      <c r="L286" s="1">
        <f t="shared" si="77"/>
        <v>1349.5688820675493</v>
      </c>
      <c r="M286" s="1">
        <f t="shared" si="77"/>
        <v>1382.9142157663252</v>
      </c>
      <c r="N286" s="1">
        <f t="shared" si="77"/>
        <v>1410.9221815571818</v>
      </c>
      <c r="O286" s="1">
        <f t="shared" si="77"/>
        <v>1440.7983413195448</v>
      </c>
      <c r="P286" s="1">
        <f t="shared" si="77"/>
        <v>1477.3930848830671</v>
      </c>
      <c r="Q286" s="1">
        <f t="shared" si="77"/>
        <v>1505.1710082079328</v>
      </c>
      <c r="R286" s="1">
        <f t="shared" si="77"/>
        <v>1537.4070358963277</v>
      </c>
      <c r="S286" s="1">
        <f t="shared" si="77"/>
        <v>1589.0773605788515</v>
      </c>
      <c r="T286" s="1">
        <f t="shared" si="77"/>
        <v>1599.3921882554512</v>
      </c>
      <c r="U286" s="1">
        <f t="shared" si="77"/>
        <v>1613.7635836674506</v>
      </c>
      <c r="V286" s="1">
        <f t="shared" si="77"/>
        <v>1596.888553863349</v>
      </c>
      <c r="W286" s="1">
        <f t="shared" si="77"/>
        <v>1557.7716388227907</v>
      </c>
      <c r="X286" s="1">
        <f t="shared" si="77"/>
        <v>1541.103116810159</v>
      </c>
      <c r="Y286" s="1">
        <f t="shared" si="77"/>
        <v>1548.5168831232072</v>
      </c>
      <c r="Z286" s="1">
        <f t="shared" si="77"/>
        <v>1581.4116726712816</v>
      </c>
      <c r="AA286" s="1">
        <f t="shared" si="77"/>
        <v>1643.5151293034257</v>
      </c>
      <c r="AB286" s="6">
        <f t="shared" si="77"/>
        <v>1659.7845486017588</v>
      </c>
    </row>
    <row r="287" spans="1:28" x14ac:dyDescent="0.3">
      <c r="A287" s="13" t="s">
        <v>1</v>
      </c>
      <c r="B287" s="47" t="s">
        <v>169</v>
      </c>
      <c r="E287" s="4"/>
      <c r="F287" s="4"/>
      <c r="G287" s="4"/>
      <c r="H287" s="4"/>
      <c r="I287" s="1">
        <f t="shared" ref="I287:AB287" si="78">I79*I$212</f>
        <v>1417.9685204916975</v>
      </c>
      <c r="J287" s="1">
        <f t="shared" si="78"/>
        <v>1427.5796679518935</v>
      </c>
      <c r="K287" s="1">
        <f t="shared" si="78"/>
        <v>1429.3330507402993</v>
      </c>
      <c r="L287" s="1">
        <f t="shared" si="78"/>
        <v>1449.3409011124677</v>
      </c>
      <c r="M287" s="1">
        <f t="shared" si="78"/>
        <v>1464.9389889078959</v>
      </c>
      <c r="N287" s="1">
        <f t="shared" si="78"/>
        <v>1500.9328247726835</v>
      </c>
      <c r="O287" s="1">
        <f t="shared" si="78"/>
        <v>1531.399556216425</v>
      </c>
      <c r="P287" s="1">
        <f t="shared" si="78"/>
        <v>1563.85324650251</v>
      </c>
      <c r="Q287" s="1">
        <f t="shared" si="78"/>
        <v>1603.4003861722522</v>
      </c>
      <c r="R287" s="1">
        <f t="shared" si="78"/>
        <v>1638.3948735261806</v>
      </c>
      <c r="S287" s="1">
        <f t="shared" si="78"/>
        <v>1673.8762307764575</v>
      </c>
      <c r="T287" s="1">
        <f t="shared" si="78"/>
        <v>1729.992198406999</v>
      </c>
      <c r="U287" s="1">
        <f t="shared" si="78"/>
        <v>1741.4424342679254</v>
      </c>
      <c r="V287" s="1">
        <f t="shared" si="78"/>
        <v>1757.6682954305659</v>
      </c>
      <c r="W287" s="1">
        <f t="shared" si="78"/>
        <v>1740.32470371059</v>
      </c>
      <c r="X287" s="1">
        <f t="shared" si="78"/>
        <v>1698.1154266046715</v>
      </c>
      <c r="Y287" s="1">
        <f t="shared" si="78"/>
        <v>1680.2940497473371</v>
      </c>
      <c r="Z287" s="1">
        <f t="shared" si="78"/>
        <v>1688.1104002195866</v>
      </c>
      <c r="AA287" s="1">
        <f t="shared" si="78"/>
        <v>1724.1541110492558</v>
      </c>
      <c r="AB287" s="6">
        <f t="shared" si="78"/>
        <v>1791.5650374854827</v>
      </c>
    </row>
    <row r="288" spans="1:28" x14ac:dyDescent="0.3">
      <c r="A288" s="13" t="s">
        <v>1</v>
      </c>
      <c r="B288" s="47" t="s">
        <v>170</v>
      </c>
      <c r="E288" s="4"/>
      <c r="F288" s="4"/>
      <c r="G288" s="4"/>
      <c r="H288" s="4"/>
      <c r="I288" s="1">
        <f t="shared" ref="I288:AB288" si="79">I80*I$212</f>
        <v>1607.809581541841</v>
      </c>
      <c r="J288" s="1">
        <f t="shared" si="79"/>
        <v>1642.3385687640905</v>
      </c>
      <c r="K288" s="1">
        <f t="shared" si="79"/>
        <v>1652.7433884307948</v>
      </c>
      <c r="L288" s="1">
        <f t="shared" si="79"/>
        <v>1643.8511788520198</v>
      </c>
      <c r="M288" s="1">
        <f t="shared" si="79"/>
        <v>1685.7861882046134</v>
      </c>
      <c r="N288" s="1">
        <f t="shared" si="79"/>
        <v>1703.858156542414</v>
      </c>
      <c r="O288" s="1">
        <f t="shared" si="79"/>
        <v>1745.7975710405351</v>
      </c>
      <c r="P288" s="1">
        <f t="shared" si="79"/>
        <v>1781.2995556862443</v>
      </c>
      <c r="Q288" s="1">
        <f t="shared" si="79"/>
        <v>1818.9186941895839</v>
      </c>
      <c r="R288" s="1">
        <f t="shared" si="79"/>
        <v>1870.4560688592865</v>
      </c>
      <c r="S288" s="1">
        <f t="shared" si="79"/>
        <v>1911.700182185848</v>
      </c>
      <c r="T288" s="1">
        <f t="shared" si="79"/>
        <v>1953.0159841248962</v>
      </c>
      <c r="U288" s="1">
        <f t="shared" si="79"/>
        <v>2018.5983313854481</v>
      </c>
      <c r="V288" s="1">
        <f t="shared" si="79"/>
        <v>2032.5762747626866</v>
      </c>
      <c r="W288" s="1">
        <f t="shared" si="79"/>
        <v>2052.6587289384875</v>
      </c>
      <c r="X288" s="1">
        <f t="shared" si="79"/>
        <v>2032.7969597284314</v>
      </c>
      <c r="Y288" s="1">
        <f t="shared" si="79"/>
        <v>1983.8627629603091</v>
      </c>
      <c r="Z288" s="1">
        <f t="shared" si="79"/>
        <v>1962.8142023755333</v>
      </c>
      <c r="AA288" s="1">
        <f t="shared" si="79"/>
        <v>1972.1665317836321</v>
      </c>
      <c r="AB288" s="6">
        <f t="shared" si="79"/>
        <v>2013.9788238983942</v>
      </c>
    </row>
    <row r="289" spans="1:28" x14ac:dyDescent="0.3">
      <c r="A289" s="13" t="s">
        <v>1</v>
      </c>
      <c r="B289" s="47" t="s">
        <v>171</v>
      </c>
      <c r="E289" s="4"/>
      <c r="F289" s="4"/>
      <c r="G289" s="4"/>
      <c r="H289" s="4"/>
      <c r="I289" s="1">
        <f t="shared" ref="I289:AB289" si="80">I81*I$212</f>
        <v>1673.7252837004551</v>
      </c>
      <c r="J289" s="1">
        <f t="shared" si="80"/>
        <v>1660.1281827371392</v>
      </c>
      <c r="K289" s="1">
        <f t="shared" si="80"/>
        <v>1695.0251269477799</v>
      </c>
      <c r="L289" s="1">
        <f t="shared" si="80"/>
        <v>1694.5207635025208</v>
      </c>
      <c r="M289" s="1">
        <f t="shared" si="80"/>
        <v>1704.70416990435</v>
      </c>
      <c r="N289" s="1">
        <f t="shared" si="80"/>
        <v>1748.0914888885302</v>
      </c>
      <c r="O289" s="1">
        <f t="shared" si="80"/>
        <v>1766.9593473744806</v>
      </c>
      <c r="P289" s="1">
        <f t="shared" si="80"/>
        <v>1810.5695531110916</v>
      </c>
      <c r="Q289" s="1">
        <f t="shared" si="80"/>
        <v>1847.2927374992969</v>
      </c>
      <c r="R289" s="1">
        <f t="shared" si="80"/>
        <v>1891.9480977616493</v>
      </c>
      <c r="S289" s="1">
        <f t="shared" si="80"/>
        <v>1945.9938771719328</v>
      </c>
      <c r="T289" s="1">
        <f t="shared" si="80"/>
        <v>1988.7692721614624</v>
      </c>
      <c r="U289" s="1">
        <f t="shared" si="80"/>
        <v>2031.9137644773218</v>
      </c>
      <c r="V289" s="1">
        <f t="shared" si="80"/>
        <v>2100.7134047551285</v>
      </c>
      <c r="W289" s="1">
        <f t="shared" si="80"/>
        <v>2116.4193425898479</v>
      </c>
      <c r="X289" s="1">
        <f t="shared" si="80"/>
        <v>2137.6545016654309</v>
      </c>
      <c r="Y289" s="1">
        <f t="shared" si="80"/>
        <v>2117.3001487312818</v>
      </c>
      <c r="Z289" s="1">
        <f t="shared" si="80"/>
        <v>2066.0965668171139</v>
      </c>
      <c r="AA289" s="1">
        <f t="shared" si="80"/>
        <v>2044.4638841716458</v>
      </c>
      <c r="AB289" s="6">
        <f t="shared" si="80"/>
        <v>2053.9526215269284</v>
      </c>
    </row>
    <row r="290" spans="1:28" x14ac:dyDescent="0.3">
      <c r="A290" s="13" t="s">
        <v>1</v>
      </c>
      <c r="B290" s="47" t="s">
        <v>172</v>
      </c>
      <c r="E290" s="4"/>
      <c r="F290" s="4"/>
      <c r="G290" s="4"/>
      <c r="H290" s="4"/>
      <c r="I290" s="1">
        <f t="shared" ref="I290:AB290" si="81">I82*I$212</f>
        <v>2006.9804564215544</v>
      </c>
      <c r="J290" s="1">
        <f t="shared" si="81"/>
        <v>1940.174652392996</v>
      </c>
      <c r="K290" s="1">
        <f t="shared" si="81"/>
        <v>1923.8403790861551</v>
      </c>
      <c r="L290" s="1">
        <f t="shared" si="81"/>
        <v>1951.4812867591781</v>
      </c>
      <c r="M290" s="1">
        <f t="shared" si="81"/>
        <v>1973.3545929036466</v>
      </c>
      <c r="N290" s="1">
        <f t="shared" si="81"/>
        <v>1985.2638234988844</v>
      </c>
      <c r="O290" s="1">
        <f t="shared" si="81"/>
        <v>2036.0837411097752</v>
      </c>
      <c r="P290" s="1">
        <f t="shared" si="81"/>
        <v>2058.3634745861341</v>
      </c>
      <c r="Q290" s="1">
        <f t="shared" si="81"/>
        <v>2109.1671306059261</v>
      </c>
      <c r="R290" s="1">
        <f t="shared" si="81"/>
        <v>2158.5224199723461</v>
      </c>
      <c r="S290" s="1">
        <f t="shared" si="81"/>
        <v>2211.3316471265034</v>
      </c>
      <c r="T290" s="1">
        <f t="shared" si="81"/>
        <v>2274.4305527368956</v>
      </c>
      <c r="U290" s="1">
        <f t="shared" si="81"/>
        <v>2324.7507958157103</v>
      </c>
      <c r="V290" s="1">
        <f t="shared" si="81"/>
        <v>2375.9847511284206</v>
      </c>
      <c r="W290" s="1">
        <f t="shared" si="81"/>
        <v>2457.7954518209276</v>
      </c>
      <c r="X290" s="1">
        <f t="shared" si="81"/>
        <v>2476.6875662634898</v>
      </c>
      <c r="Y290" s="1">
        <f t="shared" si="81"/>
        <v>2501.9936376793016</v>
      </c>
      <c r="Z290" s="1">
        <f t="shared" si="81"/>
        <v>2477.9102079411082</v>
      </c>
      <c r="AA290" s="1">
        <f t="shared" si="81"/>
        <v>2418.4953642716519</v>
      </c>
      <c r="AB290" s="6">
        <f t="shared" si="81"/>
        <v>2393.062450909852</v>
      </c>
    </row>
    <row r="291" spans="1:28" x14ac:dyDescent="0.3">
      <c r="A291" s="13" t="s">
        <v>1</v>
      </c>
      <c r="B291" s="47" t="s">
        <v>173</v>
      </c>
      <c r="E291" s="4"/>
      <c r="F291" s="4"/>
      <c r="G291" s="4"/>
      <c r="H291" s="4"/>
      <c r="I291" s="1">
        <f t="shared" ref="I291:AB291" si="82">I83*I$212</f>
        <v>1812.0906331973272</v>
      </c>
      <c r="J291" s="1">
        <f t="shared" si="82"/>
        <v>2153.0454788118213</v>
      </c>
      <c r="K291" s="1">
        <f t="shared" si="82"/>
        <v>2080.9168037612571</v>
      </c>
      <c r="L291" s="1">
        <f t="shared" si="82"/>
        <v>2050.1190320692335</v>
      </c>
      <c r="M291" s="1">
        <f t="shared" si="82"/>
        <v>2103.4238897741084</v>
      </c>
      <c r="N291" s="1">
        <f t="shared" si="82"/>
        <v>2127.0483019130397</v>
      </c>
      <c r="O291" s="1">
        <f t="shared" si="82"/>
        <v>2140.2480983591017</v>
      </c>
      <c r="P291" s="1">
        <f t="shared" si="82"/>
        <v>2195.2987659477931</v>
      </c>
      <c r="Q291" s="1">
        <f t="shared" si="82"/>
        <v>2219.4026572429625</v>
      </c>
      <c r="R291" s="1">
        <f t="shared" si="82"/>
        <v>2281.03228919711</v>
      </c>
      <c r="S291" s="1">
        <f t="shared" si="82"/>
        <v>2335.0495802106466</v>
      </c>
      <c r="T291" s="1">
        <f t="shared" si="82"/>
        <v>2392.0769292708137</v>
      </c>
      <c r="U291" s="1">
        <f t="shared" si="82"/>
        <v>2460.6028649261261</v>
      </c>
      <c r="V291" s="1">
        <f t="shared" si="82"/>
        <v>2515.8791090797367</v>
      </c>
      <c r="W291" s="1">
        <f t="shared" si="82"/>
        <v>2572.7172290878898</v>
      </c>
      <c r="X291" s="1">
        <f t="shared" si="82"/>
        <v>2661.6738451459951</v>
      </c>
      <c r="Y291" s="1">
        <f t="shared" si="82"/>
        <v>2682.5564528080754</v>
      </c>
      <c r="Z291" s="1">
        <f t="shared" si="82"/>
        <v>2709.5767005860234</v>
      </c>
      <c r="AA291" s="1">
        <f t="shared" si="82"/>
        <v>2683.8857766121018</v>
      </c>
      <c r="AB291" s="6">
        <f t="shared" si="82"/>
        <v>2619.3889145922913</v>
      </c>
    </row>
    <row r="292" spans="1:28" x14ac:dyDescent="0.3">
      <c r="A292" s="13" t="s">
        <v>1</v>
      </c>
      <c r="B292" s="47" t="s">
        <v>174</v>
      </c>
      <c r="E292" s="4"/>
      <c r="F292" s="4"/>
      <c r="G292" s="4"/>
      <c r="H292" s="4"/>
      <c r="I292" s="1">
        <f t="shared" ref="I292:AB292" si="83">I84*I$212</f>
        <v>1981.1244491286834</v>
      </c>
      <c r="J292" s="1">
        <f t="shared" si="83"/>
        <v>2040.6115024927519</v>
      </c>
      <c r="K292" s="1">
        <f t="shared" si="83"/>
        <v>2422.9367200562092</v>
      </c>
      <c r="L292" s="1">
        <f t="shared" si="83"/>
        <v>2326.9797743929062</v>
      </c>
      <c r="M292" s="1">
        <f t="shared" si="83"/>
        <v>2319.0698068993224</v>
      </c>
      <c r="N292" s="1">
        <f t="shared" si="83"/>
        <v>2379.477153988088</v>
      </c>
      <c r="O292" s="1">
        <f t="shared" si="83"/>
        <v>2406.6706182160042</v>
      </c>
      <c r="P292" s="1">
        <f t="shared" si="83"/>
        <v>2422.0687414410222</v>
      </c>
      <c r="Q292" s="1">
        <f t="shared" si="83"/>
        <v>2484.4723152909201</v>
      </c>
      <c r="R292" s="1">
        <f t="shared" si="83"/>
        <v>2519.5054970976717</v>
      </c>
      <c r="S292" s="1">
        <f t="shared" si="83"/>
        <v>2590.1913737578366</v>
      </c>
      <c r="T292" s="1">
        <f t="shared" si="83"/>
        <v>2651.4799177293539</v>
      </c>
      <c r="U292" s="1">
        <f t="shared" si="83"/>
        <v>2716.6436598889154</v>
      </c>
      <c r="V292" s="1">
        <f t="shared" si="83"/>
        <v>2795.4119387382457</v>
      </c>
      <c r="W292" s="1">
        <f t="shared" si="83"/>
        <v>2859.7934719863651</v>
      </c>
      <c r="X292" s="1">
        <f t="shared" si="83"/>
        <v>2924.9841420212738</v>
      </c>
      <c r="Y292" s="1">
        <f t="shared" si="83"/>
        <v>3026.5616010857661</v>
      </c>
      <c r="Z292" s="1">
        <f t="shared" si="83"/>
        <v>3049.9426290945412</v>
      </c>
      <c r="AA292" s="1">
        <f t="shared" si="83"/>
        <v>3081.1128607540736</v>
      </c>
      <c r="AB292" s="6">
        <f t="shared" si="83"/>
        <v>3051.7407204923406</v>
      </c>
    </row>
    <row r="293" spans="1:28" x14ac:dyDescent="0.3">
      <c r="A293" s="13" t="s">
        <v>1</v>
      </c>
      <c r="B293" s="47" t="s">
        <v>175</v>
      </c>
      <c r="E293" s="4"/>
      <c r="F293" s="4"/>
      <c r="G293" s="4"/>
      <c r="H293" s="4"/>
      <c r="I293" s="1">
        <f t="shared" ref="I293:AB293" si="84">I85*I$212</f>
        <v>2107.4745450775727</v>
      </c>
      <c r="J293" s="1">
        <f t="shared" si="84"/>
        <v>2204.4296924003656</v>
      </c>
      <c r="K293" s="1">
        <f t="shared" si="84"/>
        <v>2269.9953799717828</v>
      </c>
      <c r="L293" s="1">
        <f t="shared" si="84"/>
        <v>2677.360907293757</v>
      </c>
      <c r="M293" s="1">
        <f t="shared" si="84"/>
        <v>2601.2984663916623</v>
      </c>
      <c r="N293" s="1">
        <f t="shared" si="84"/>
        <v>2592.7776369887861</v>
      </c>
      <c r="O293" s="1">
        <f t="shared" si="84"/>
        <v>2660.8850535508823</v>
      </c>
      <c r="P293" s="1">
        <f t="shared" si="84"/>
        <v>2691.9345104387157</v>
      </c>
      <c r="Q293" s="1">
        <f t="shared" si="84"/>
        <v>2709.4234763336563</v>
      </c>
      <c r="R293" s="1">
        <f t="shared" si="84"/>
        <v>2787.8311616409187</v>
      </c>
      <c r="S293" s="1">
        <f t="shared" si="84"/>
        <v>2828.0772103773802</v>
      </c>
      <c r="T293" s="1">
        <f t="shared" si="84"/>
        <v>2907.4980530907164</v>
      </c>
      <c r="U293" s="1">
        <f t="shared" si="84"/>
        <v>2976.7766706536454</v>
      </c>
      <c r="V293" s="1">
        <f t="shared" si="84"/>
        <v>3051.0626158966584</v>
      </c>
      <c r="W293" s="1">
        <f t="shared" si="84"/>
        <v>3141.367762698002</v>
      </c>
      <c r="X293" s="1">
        <f t="shared" si="84"/>
        <v>3214.3947162842665</v>
      </c>
      <c r="Y293" s="1">
        <f t="shared" si="84"/>
        <v>3288.2364331906315</v>
      </c>
      <c r="Z293" s="1">
        <f t="shared" si="84"/>
        <v>3401.9660955457284</v>
      </c>
      <c r="AA293" s="1">
        <f t="shared" si="84"/>
        <v>3428.8525673786198</v>
      </c>
      <c r="AB293" s="6">
        <f t="shared" si="84"/>
        <v>3463.7316740877332</v>
      </c>
    </row>
    <row r="294" spans="1:28" x14ac:dyDescent="0.3">
      <c r="A294" s="13" t="s">
        <v>1</v>
      </c>
      <c r="B294" s="47" t="s">
        <v>176</v>
      </c>
      <c r="E294" s="4"/>
      <c r="F294" s="4"/>
      <c r="G294" s="4"/>
      <c r="H294" s="4"/>
      <c r="I294" s="1">
        <f t="shared" ref="I294:AB294" si="85">I86*I$212</f>
        <v>2122.1731007424096</v>
      </c>
      <c r="J294" s="1">
        <f t="shared" si="85"/>
        <v>2306.2211804064846</v>
      </c>
      <c r="K294" s="1">
        <f t="shared" si="85"/>
        <v>2411.7011754911323</v>
      </c>
      <c r="L294" s="1">
        <f t="shared" si="85"/>
        <v>2467.7673183204274</v>
      </c>
      <c r="M294" s="1">
        <f t="shared" si="85"/>
        <v>2943.5323798512154</v>
      </c>
      <c r="N294" s="1">
        <f t="shared" si="85"/>
        <v>2860.4282253700803</v>
      </c>
      <c r="O294" s="1">
        <f t="shared" si="85"/>
        <v>2851.8743969873126</v>
      </c>
      <c r="P294" s="1">
        <f t="shared" si="85"/>
        <v>2927.4650588061959</v>
      </c>
      <c r="Q294" s="1">
        <f t="shared" si="85"/>
        <v>2961.930388245572</v>
      </c>
      <c r="R294" s="1">
        <f t="shared" si="85"/>
        <v>2990.5486434598488</v>
      </c>
      <c r="S294" s="1">
        <f t="shared" si="85"/>
        <v>3077.9505441464908</v>
      </c>
      <c r="T294" s="1">
        <f t="shared" si="85"/>
        <v>3122.527538833675</v>
      </c>
      <c r="U294" s="1">
        <f t="shared" si="85"/>
        <v>3210.7110702287632</v>
      </c>
      <c r="V294" s="1">
        <f t="shared" si="85"/>
        <v>3288.3790365734185</v>
      </c>
      <c r="W294" s="1">
        <f t="shared" si="85"/>
        <v>3372.452897761782</v>
      </c>
      <c r="X294" s="1">
        <f t="shared" si="85"/>
        <v>3472.8997324265292</v>
      </c>
      <c r="Y294" s="1">
        <f t="shared" si="85"/>
        <v>3554.3027348546971</v>
      </c>
      <c r="Z294" s="1">
        <f t="shared" si="85"/>
        <v>3635.5005822633179</v>
      </c>
      <c r="AA294" s="1">
        <f t="shared" si="85"/>
        <v>3761.7326454826989</v>
      </c>
      <c r="AB294" s="6">
        <f t="shared" si="85"/>
        <v>3791.2190051554189</v>
      </c>
    </row>
    <row r="295" spans="1:28" x14ac:dyDescent="0.3">
      <c r="A295" s="13" t="s">
        <v>1</v>
      </c>
      <c r="B295" s="47" t="s">
        <v>177</v>
      </c>
      <c r="E295" s="4"/>
      <c r="F295" s="4"/>
      <c r="G295" s="4"/>
      <c r="H295" s="4"/>
      <c r="I295" s="1">
        <f t="shared" ref="I295:AB295" si="86">I87*I$212</f>
        <v>2280.6588097629342</v>
      </c>
      <c r="J295" s="1">
        <f t="shared" si="86"/>
        <v>2300.7187611190029</v>
      </c>
      <c r="K295" s="1">
        <f t="shared" si="86"/>
        <v>2499.7002849928126</v>
      </c>
      <c r="L295" s="1">
        <f t="shared" si="86"/>
        <v>2597.8210373003553</v>
      </c>
      <c r="M295" s="1">
        <f t="shared" si="86"/>
        <v>2689.212700600634</v>
      </c>
      <c r="N295" s="1">
        <f t="shared" si="86"/>
        <v>3207.6711074335076</v>
      </c>
      <c r="O295" s="1">
        <f t="shared" si="86"/>
        <v>3118.3600355549215</v>
      </c>
      <c r="P295" s="1">
        <f t="shared" si="86"/>
        <v>3110.1808663111892</v>
      </c>
      <c r="Q295" s="1">
        <f t="shared" si="86"/>
        <v>3193.2774388673247</v>
      </c>
      <c r="R295" s="1">
        <f t="shared" si="86"/>
        <v>3241.2579905124435</v>
      </c>
      <c r="S295" s="1">
        <f t="shared" si="86"/>
        <v>3273.9026562170752</v>
      </c>
      <c r="T295" s="1">
        <f t="shared" si="86"/>
        <v>3369.9106887405324</v>
      </c>
      <c r="U295" s="1">
        <f t="shared" si="86"/>
        <v>3419.6092417579466</v>
      </c>
      <c r="V295" s="1">
        <f t="shared" si="86"/>
        <v>3517.7618882341544</v>
      </c>
      <c r="W295" s="1">
        <f t="shared" si="86"/>
        <v>3605.2724529857182</v>
      </c>
      <c r="X295" s="1">
        <f t="shared" si="86"/>
        <v>3698.4895079594694</v>
      </c>
      <c r="Y295" s="1">
        <f t="shared" si="86"/>
        <v>3809.5841522596438</v>
      </c>
      <c r="Z295" s="1">
        <f t="shared" si="86"/>
        <v>3898.7789113847557</v>
      </c>
      <c r="AA295" s="1">
        <f t="shared" si="86"/>
        <v>3988.7963485493729</v>
      </c>
      <c r="AB295" s="6">
        <f t="shared" si="86"/>
        <v>4127.2654807173039</v>
      </c>
    </row>
    <row r="296" spans="1:28" x14ac:dyDescent="0.3">
      <c r="A296" s="13" t="s">
        <v>1</v>
      </c>
      <c r="B296" s="47" t="s">
        <v>178</v>
      </c>
      <c r="E296" s="4"/>
      <c r="F296" s="4"/>
      <c r="G296" s="4"/>
      <c r="H296" s="4"/>
      <c r="I296" s="1">
        <f t="shared" ref="I296:AB296" si="87">I88*I$212</f>
        <v>2403.3390576265351</v>
      </c>
      <c r="J296" s="1">
        <f t="shared" si="87"/>
        <v>2522.9058423024226</v>
      </c>
      <c r="K296" s="1">
        <f t="shared" si="87"/>
        <v>2545.2484972007965</v>
      </c>
      <c r="L296" s="1">
        <f t="shared" si="87"/>
        <v>2748.4814756721094</v>
      </c>
      <c r="M296" s="1">
        <f t="shared" si="87"/>
        <v>2889.9047483093645</v>
      </c>
      <c r="N296" s="1">
        <f t="shared" si="87"/>
        <v>2992.434797268581</v>
      </c>
      <c r="O296" s="1">
        <f t="shared" si="87"/>
        <v>3570.2665277584765</v>
      </c>
      <c r="P296" s="1">
        <f t="shared" si="87"/>
        <v>3472.5158659887175</v>
      </c>
      <c r="Q296" s="1">
        <f t="shared" si="87"/>
        <v>3464.4530345392795</v>
      </c>
      <c r="R296" s="1">
        <f t="shared" si="87"/>
        <v>3568.7622957339463</v>
      </c>
      <c r="S296" s="1">
        <f t="shared" si="87"/>
        <v>3624.0805775846002</v>
      </c>
      <c r="T296" s="1">
        <f t="shared" si="87"/>
        <v>3661.2868392586952</v>
      </c>
      <c r="U296" s="1">
        <f t="shared" si="87"/>
        <v>3769.8812657698395</v>
      </c>
      <c r="V296" s="1">
        <f t="shared" si="87"/>
        <v>3827.5148300025353</v>
      </c>
      <c r="W296" s="1">
        <f t="shared" si="87"/>
        <v>3940.2629068010037</v>
      </c>
      <c r="X296" s="1">
        <f t="shared" si="87"/>
        <v>4039.7314847754292</v>
      </c>
      <c r="Y296" s="1">
        <f t="shared" si="87"/>
        <v>4145.5310271418612</v>
      </c>
      <c r="Z296" s="1">
        <f t="shared" si="87"/>
        <v>4270.1922537564906</v>
      </c>
      <c r="AA296" s="1">
        <f t="shared" si="87"/>
        <v>4371.4990767491154</v>
      </c>
      <c r="AB296" s="6">
        <f t="shared" si="87"/>
        <v>4472.8193079091379</v>
      </c>
    </row>
    <row r="297" spans="1:28" x14ac:dyDescent="0.3">
      <c r="A297" s="13" t="s">
        <v>1</v>
      </c>
      <c r="B297" s="47" t="s">
        <v>179</v>
      </c>
      <c r="E297" s="4"/>
      <c r="F297" s="4"/>
      <c r="G297" s="4"/>
      <c r="H297" s="4"/>
      <c r="I297" s="1">
        <f t="shared" ref="I297:AB297" si="88">I89*I$212</f>
        <v>2676.2457558817273</v>
      </c>
      <c r="J297" s="1">
        <f t="shared" si="88"/>
        <v>2707.0242514574084</v>
      </c>
      <c r="K297" s="1">
        <f t="shared" si="88"/>
        <v>2842.0723239575987</v>
      </c>
      <c r="L297" s="1">
        <f t="shared" si="88"/>
        <v>2850.5642897416392</v>
      </c>
      <c r="M297" s="1">
        <f t="shared" si="88"/>
        <v>3114.4226331793179</v>
      </c>
      <c r="N297" s="1">
        <f t="shared" si="88"/>
        <v>3275.8998768701458</v>
      </c>
      <c r="O297" s="1">
        <f t="shared" si="88"/>
        <v>3393.8405120326188</v>
      </c>
      <c r="P297" s="1">
        <f t="shared" si="88"/>
        <v>4050.8848373037622</v>
      </c>
      <c r="Q297" s="1">
        <f t="shared" si="88"/>
        <v>3941.6580258756148</v>
      </c>
      <c r="R297" s="1">
        <f t="shared" si="88"/>
        <v>3945.8889260383094</v>
      </c>
      <c r="S297" s="1">
        <f t="shared" si="88"/>
        <v>4066.8818415932037</v>
      </c>
      <c r="T297" s="1">
        <f t="shared" si="88"/>
        <v>4130.9859801049934</v>
      </c>
      <c r="U297" s="1">
        <f t="shared" si="88"/>
        <v>4175.2022577743455</v>
      </c>
      <c r="V297" s="1">
        <f t="shared" si="88"/>
        <v>4301.5717309802403</v>
      </c>
      <c r="W297" s="1">
        <f t="shared" si="88"/>
        <v>4370.8640029799799</v>
      </c>
      <c r="X297" s="1">
        <f t="shared" si="88"/>
        <v>4501.5377307423332</v>
      </c>
      <c r="Y297" s="1">
        <f t="shared" si="88"/>
        <v>4617.0840323438806</v>
      </c>
      <c r="Z297" s="1">
        <f t="shared" si="88"/>
        <v>4738.5424350268768</v>
      </c>
      <c r="AA297" s="1">
        <f t="shared" si="88"/>
        <v>4882.8331941089873</v>
      </c>
      <c r="AB297" s="6">
        <f t="shared" si="88"/>
        <v>4999.4618481670186</v>
      </c>
    </row>
    <row r="298" spans="1:28" x14ac:dyDescent="0.3">
      <c r="A298" s="13" t="s">
        <v>1</v>
      </c>
      <c r="B298" s="47" t="s">
        <v>180</v>
      </c>
      <c r="E298" s="4"/>
      <c r="F298" s="4"/>
      <c r="G298" s="4"/>
      <c r="H298" s="4"/>
      <c r="I298" s="1">
        <f t="shared" ref="I298:AB298" si="89">I90*I$212</f>
        <v>2785.1816614478848</v>
      </c>
      <c r="J298" s="1">
        <f t="shared" si="89"/>
        <v>2820.9250434061669</v>
      </c>
      <c r="K298" s="1">
        <f t="shared" si="89"/>
        <v>2854.2483387852294</v>
      </c>
      <c r="L298" s="1">
        <f t="shared" si="89"/>
        <v>2979.5658270790523</v>
      </c>
      <c r="M298" s="1">
        <f t="shared" si="89"/>
        <v>3024.2658078440136</v>
      </c>
      <c r="N298" s="1">
        <f t="shared" si="89"/>
        <v>3305.690739596816</v>
      </c>
      <c r="O298" s="1">
        <f t="shared" si="89"/>
        <v>3479.2299344941093</v>
      </c>
      <c r="P298" s="1">
        <f t="shared" si="89"/>
        <v>3606.7012969871839</v>
      </c>
      <c r="Q298" s="1">
        <f t="shared" si="89"/>
        <v>4306.7174088176125</v>
      </c>
      <c r="R298" s="1">
        <f t="shared" si="89"/>
        <v>4205.2333348015591</v>
      </c>
      <c r="S298" s="1">
        <f t="shared" si="89"/>
        <v>4212.5197281390138</v>
      </c>
      <c r="T298" s="1">
        <f t="shared" si="89"/>
        <v>4343.1996859479668</v>
      </c>
      <c r="U298" s="1">
        <f t="shared" si="89"/>
        <v>4413.7816249799107</v>
      </c>
      <c r="V298" s="1">
        <f t="shared" si="89"/>
        <v>4464.1042451813546</v>
      </c>
      <c r="W298" s="1">
        <f t="shared" si="89"/>
        <v>4603.3834659062131</v>
      </c>
      <c r="X298" s="1">
        <f t="shared" si="89"/>
        <v>4680.040040076281</v>
      </c>
      <c r="Y298" s="1">
        <f t="shared" si="89"/>
        <v>4822.3448170326574</v>
      </c>
      <c r="Z298" s="1">
        <f t="shared" si="89"/>
        <v>4947.1376112484713</v>
      </c>
      <c r="AA298" s="1">
        <f t="shared" si="89"/>
        <v>5079.6694403062356</v>
      </c>
      <c r="AB298" s="6">
        <f t="shared" si="89"/>
        <v>5235.539995309573</v>
      </c>
    </row>
    <row r="299" spans="1:28" x14ac:dyDescent="0.3">
      <c r="A299" s="13" t="s">
        <v>1</v>
      </c>
      <c r="B299" s="47" t="s">
        <v>181</v>
      </c>
      <c r="E299" s="4"/>
      <c r="F299" s="4"/>
      <c r="G299" s="4"/>
      <c r="H299" s="4"/>
      <c r="I299" s="1">
        <f t="shared" ref="I299:AB299" si="90">I91*I$212</f>
        <v>2936.5836854902595</v>
      </c>
      <c r="J299" s="1">
        <f t="shared" si="90"/>
        <v>3031.5328902362562</v>
      </c>
      <c r="K299" s="1">
        <f t="shared" si="90"/>
        <v>3071.7457437794656</v>
      </c>
      <c r="L299" s="1">
        <f t="shared" si="90"/>
        <v>3090.806322679432</v>
      </c>
      <c r="M299" s="1">
        <f t="shared" si="90"/>
        <v>3265.4295543746239</v>
      </c>
      <c r="N299" s="1">
        <f t="shared" si="90"/>
        <v>3316.3366184447391</v>
      </c>
      <c r="O299" s="1">
        <f t="shared" si="90"/>
        <v>3627.3950666410151</v>
      </c>
      <c r="P299" s="1">
        <f t="shared" si="90"/>
        <v>3820.523728564152</v>
      </c>
      <c r="Q299" s="1">
        <f t="shared" si="90"/>
        <v>3962.7838981880768</v>
      </c>
      <c r="R299" s="1">
        <f t="shared" si="90"/>
        <v>4748.327087917507</v>
      </c>
      <c r="S299" s="1">
        <f t="shared" si="90"/>
        <v>4639.8055040473864</v>
      </c>
      <c r="T299" s="1">
        <f t="shared" si="90"/>
        <v>4649.7685613012973</v>
      </c>
      <c r="U299" s="1">
        <f t="shared" si="90"/>
        <v>4796.6915754398988</v>
      </c>
      <c r="V299" s="1">
        <f t="shared" si="90"/>
        <v>4878.5157562447494</v>
      </c>
      <c r="W299" s="1">
        <f t="shared" si="90"/>
        <v>4938.833074006674</v>
      </c>
      <c r="X299" s="1">
        <f t="shared" si="90"/>
        <v>5095.9399773105661</v>
      </c>
      <c r="Y299" s="1">
        <f t="shared" si="90"/>
        <v>5183.7710975108985</v>
      </c>
      <c r="Z299" s="1">
        <f t="shared" si="90"/>
        <v>5342.7825769035835</v>
      </c>
      <c r="AA299" s="1">
        <f t="shared" si="90"/>
        <v>5483.9708030276843</v>
      </c>
      <c r="AB299" s="6">
        <f t="shared" si="90"/>
        <v>5632.71653778981</v>
      </c>
    </row>
    <row r="300" spans="1:28" x14ac:dyDescent="0.3">
      <c r="A300" s="13" t="s">
        <v>1</v>
      </c>
      <c r="B300" s="47" t="s">
        <v>182</v>
      </c>
      <c r="E300" s="4"/>
      <c r="F300" s="4"/>
      <c r="G300" s="4"/>
      <c r="H300" s="4"/>
      <c r="I300" s="1">
        <f t="shared" ref="I300:AB300" si="91">I92*I$212</f>
        <v>3019.1516647535364</v>
      </c>
      <c r="J300" s="1">
        <f t="shared" si="91"/>
        <v>3092.1964936274949</v>
      </c>
      <c r="K300" s="1">
        <f t="shared" si="91"/>
        <v>3193.3277740658473</v>
      </c>
      <c r="L300" s="1">
        <f t="shared" si="91"/>
        <v>3217.7460512655766</v>
      </c>
      <c r="M300" s="1">
        <f t="shared" si="91"/>
        <v>3276.5393295264121</v>
      </c>
      <c r="N300" s="1">
        <f t="shared" si="91"/>
        <v>3463.3540392027876</v>
      </c>
      <c r="O300" s="1">
        <f t="shared" si="91"/>
        <v>3519.5662930339267</v>
      </c>
      <c r="P300" s="1">
        <f t="shared" si="91"/>
        <v>3851.9152830251319</v>
      </c>
      <c r="Q300" s="1">
        <f t="shared" si="91"/>
        <v>4059.0429819786677</v>
      </c>
      <c r="R300" s="1">
        <f t="shared" si="91"/>
        <v>4224.5955254865366</v>
      </c>
      <c r="S300" s="1">
        <f t="shared" si="91"/>
        <v>5064.7955473524426</v>
      </c>
      <c r="T300" s="1">
        <f t="shared" si="91"/>
        <v>4950.5727221485813</v>
      </c>
      <c r="U300" s="1">
        <f t="shared" si="91"/>
        <v>4963.4996660257775</v>
      </c>
      <c r="V300" s="1">
        <f t="shared" si="91"/>
        <v>5123.6494576045106</v>
      </c>
      <c r="W300" s="1">
        <f t="shared" si="91"/>
        <v>5215.4257696621617</v>
      </c>
      <c r="X300" s="1">
        <f t="shared" si="91"/>
        <v>5282.4178478268432</v>
      </c>
      <c r="Y300" s="1">
        <f t="shared" si="91"/>
        <v>5452.8293013125522</v>
      </c>
      <c r="Z300" s="1">
        <f t="shared" si="91"/>
        <v>5547.5933171963443</v>
      </c>
      <c r="AA300" s="1">
        <f t="shared" si="91"/>
        <v>5720.1640230733738</v>
      </c>
      <c r="AB300" s="6">
        <f t="shared" si="91"/>
        <v>5872.3905439606369</v>
      </c>
    </row>
    <row r="301" spans="1:28" x14ac:dyDescent="0.3">
      <c r="A301" s="13" t="s">
        <v>1</v>
      </c>
      <c r="B301" s="47" t="s">
        <v>183</v>
      </c>
      <c r="E301" s="4"/>
      <c r="F301" s="4"/>
      <c r="G301" s="4"/>
      <c r="H301" s="4"/>
      <c r="I301" s="1">
        <f t="shared" ref="I301:AB301" si="92">I93*I$212</f>
        <v>3089.9635312923169</v>
      </c>
      <c r="J301" s="1">
        <f t="shared" si="92"/>
        <v>3200.8921652920203</v>
      </c>
      <c r="K301" s="1">
        <f t="shared" si="92"/>
        <v>3279.5247733305041</v>
      </c>
      <c r="L301" s="1">
        <f t="shared" si="92"/>
        <v>3368.1196789455644</v>
      </c>
      <c r="M301" s="1">
        <f t="shared" si="92"/>
        <v>3434.499410795499</v>
      </c>
      <c r="N301" s="1">
        <f t="shared" si="92"/>
        <v>3498.7845906670491</v>
      </c>
      <c r="O301" s="1">
        <f t="shared" si="92"/>
        <v>3700.3927460551777</v>
      </c>
      <c r="P301" s="1">
        <f t="shared" si="92"/>
        <v>3762.6870354698362</v>
      </c>
      <c r="Q301" s="1">
        <f t="shared" si="92"/>
        <v>4119.6082413972108</v>
      </c>
      <c r="R301" s="1">
        <f t="shared" si="92"/>
        <v>4355.7130491691605</v>
      </c>
      <c r="S301" s="1">
        <f t="shared" si="92"/>
        <v>4535.7085283396946</v>
      </c>
      <c r="T301" s="1">
        <f t="shared" si="92"/>
        <v>5438.7962611871289</v>
      </c>
      <c r="U301" s="1">
        <f t="shared" si="92"/>
        <v>5318.0985432306825</v>
      </c>
      <c r="V301" s="1">
        <f t="shared" si="92"/>
        <v>5334.9454913891741</v>
      </c>
      <c r="W301" s="1">
        <f t="shared" si="92"/>
        <v>5511.2530245747685</v>
      </c>
      <c r="X301" s="1">
        <f t="shared" si="92"/>
        <v>5612.0038546627575</v>
      </c>
      <c r="Y301" s="1">
        <f t="shared" si="92"/>
        <v>5686.2049905136228</v>
      </c>
      <c r="Z301" s="1">
        <f t="shared" si="92"/>
        <v>5869.8086363523944</v>
      </c>
      <c r="AA301" s="1">
        <f t="shared" si="92"/>
        <v>5973.7888299317528</v>
      </c>
      <c r="AB301" s="6">
        <f t="shared" si="92"/>
        <v>6160.0224645150811</v>
      </c>
    </row>
    <row r="302" spans="1:28" x14ac:dyDescent="0.3">
      <c r="A302" s="13" t="s">
        <v>1</v>
      </c>
      <c r="B302" s="47" t="s">
        <v>184</v>
      </c>
      <c r="E302" s="4"/>
      <c r="F302" s="4"/>
      <c r="G302" s="4"/>
      <c r="H302" s="4"/>
      <c r="I302" s="1">
        <f t="shared" ref="I302:AB302" si="93">I94*I$212</f>
        <v>3237.7556218689665</v>
      </c>
      <c r="J302" s="1">
        <f t="shared" si="93"/>
        <v>3349.6380533080105</v>
      </c>
      <c r="K302" s="1">
        <f t="shared" si="93"/>
        <v>3471.3447195056374</v>
      </c>
      <c r="L302" s="1">
        <f t="shared" si="93"/>
        <v>3537.4912388633097</v>
      </c>
      <c r="M302" s="1">
        <f t="shared" si="93"/>
        <v>3676.231300493595</v>
      </c>
      <c r="N302" s="1">
        <f t="shared" si="93"/>
        <v>3750.2460558482107</v>
      </c>
      <c r="O302" s="1">
        <f t="shared" si="93"/>
        <v>3822.4762245403131</v>
      </c>
      <c r="P302" s="1">
        <f t="shared" si="93"/>
        <v>4044.9080303936794</v>
      </c>
      <c r="Q302" s="1">
        <f t="shared" si="93"/>
        <v>4114.6207895876487</v>
      </c>
      <c r="R302" s="1">
        <f t="shared" si="93"/>
        <v>4519.7172241510698</v>
      </c>
      <c r="S302" s="1">
        <f t="shared" si="93"/>
        <v>4780.7408542838075</v>
      </c>
      <c r="T302" s="1">
        <f t="shared" si="93"/>
        <v>4978.9164151929181</v>
      </c>
      <c r="U302" s="1">
        <f t="shared" si="93"/>
        <v>5971.8079837350633</v>
      </c>
      <c r="V302" s="1">
        <f t="shared" si="93"/>
        <v>5842.0024940360481</v>
      </c>
      <c r="W302" s="1">
        <f t="shared" si="93"/>
        <v>5864.4458567568981</v>
      </c>
      <c r="X302" s="1">
        <f t="shared" si="93"/>
        <v>6059.8914021798028</v>
      </c>
      <c r="Y302" s="1">
        <f t="shared" si="93"/>
        <v>6172.1030869924271</v>
      </c>
      <c r="Z302" s="1">
        <f t="shared" si="93"/>
        <v>6253.4126494025249</v>
      </c>
      <c r="AA302" s="1">
        <f t="shared" si="93"/>
        <v>6456.7680409264276</v>
      </c>
      <c r="AB302" s="6">
        <f t="shared" si="93"/>
        <v>6570.98639600765</v>
      </c>
    </row>
    <row r="303" spans="1:28" x14ac:dyDescent="0.3">
      <c r="A303" s="13" t="s">
        <v>1</v>
      </c>
      <c r="B303" s="47" t="s">
        <v>185</v>
      </c>
      <c r="E303" s="4"/>
      <c r="F303" s="4"/>
      <c r="G303" s="4"/>
      <c r="H303" s="4"/>
      <c r="I303" s="1">
        <f t="shared" ref="I303:AB303" si="94">I95*I$212</f>
        <v>3100.1804722275679</v>
      </c>
      <c r="J303" s="1">
        <f t="shared" si="94"/>
        <v>3212.0176514554878</v>
      </c>
      <c r="K303" s="1">
        <f t="shared" si="94"/>
        <v>3324.6549069022185</v>
      </c>
      <c r="L303" s="1">
        <f t="shared" si="94"/>
        <v>3427.388505994239</v>
      </c>
      <c r="M303" s="1">
        <f t="shared" si="94"/>
        <v>3534.2482848043333</v>
      </c>
      <c r="N303" s="1">
        <f t="shared" si="94"/>
        <v>3674.2282286530613</v>
      </c>
      <c r="O303" s="1">
        <f t="shared" si="94"/>
        <v>3750.2306653542928</v>
      </c>
      <c r="P303" s="1">
        <f t="shared" si="94"/>
        <v>3824.4390414754357</v>
      </c>
      <c r="Q303" s="1">
        <f t="shared" si="94"/>
        <v>4048.454566376407</v>
      </c>
      <c r="R303" s="1">
        <f t="shared" si="94"/>
        <v>4131.3615444178849</v>
      </c>
      <c r="S303" s="1">
        <f t="shared" si="94"/>
        <v>4539.5984226894971</v>
      </c>
      <c r="T303" s="1">
        <f t="shared" si="94"/>
        <v>4801.9588630617036</v>
      </c>
      <c r="U303" s="1">
        <f t="shared" si="94"/>
        <v>5001.9849702271449</v>
      </c>
      <c r="V303" s="1">
        <f t="shared" si="94"/>
        <v>6001.751344241191</v>
      </c>
      <c r="W303" s="1">
        <f t="shared" si="94"/>
        <v>5874.5752403881388</v>
      </c>
      <c r="X303" s="1">
        <f t="shared" si="94"/>
        <v>5897.9585942178755</v>
      </c>
      <c r="Y303" s="1">
        <f t="shared" si="94"/>
        <v>6095.5575185784737</v>
      </c>
      <c r="Z303" s="1">
        <f t="shared" si="94"/>
        <v>6207.2009050261531</v>
      </c>
      <c r="AA303" s="1">
        <f t="shared" si="94"/>
        <v>6289.7905945033117</v>
      </c>
      <c r="AB303" s="6">
        <f t="shared" si="94"/>
        <v>6493.1566397882834</v>
      </c>
    </row>
    <row r="304" spans="1:28" x14ac:dyDescent="0.3">
      <c r="A304" s="13" t="s">
        <v>1</v>
      </c>
      <c r="B304" s="47" t="s">
        <v>186</v>
      </c>
      <c r="E304" s="4"/>
      <c r="F304" s="4"/>
      <c r="G304" s="4"/>
      <c r="H304" s="4"/>
      <c r="I304" s="1">
        <f t="shared" ref="I304:AB304" si="95">I96*I$212</f>
        <v>3272.4352250494289</v>
      </c>
      <c r="J304" s="1">
        <f t="shared" si="95"/>
        <v>3255.4213071761665</v>
      </c>
      <c r="K304" s="1">
        <f t="shared" si="95"/>
        <v>3375.0165736987728</v>
      </c>
      <c r="L304" s="1">
        <f t="shared" si="95"/>
        <v>3476.3105903003679</v>
      </c>
      <c r="M304" s="1">
        <f t="shared" si="95"/>
        <v>3626.4937169871341</v>
      </c>
      <c r="N304" s="1">
        <f t="shared" si="95"/>
        <v>3741.2421294016845</v>
      </c>
      <c r="O304" s="1">
        <f t="shared" si="95"/>
        <v>3891.492354892875</v>
      </c>
      <c r="P304" s="1">
        <f t="shared" si="95"/>
        <v>3974.0267871493511</v>
      </c>
      <c r="Q304" s="1">
        <f t="shared" si="95"/>
        <v>4054.2857464528115</v>
      </c>
      <c r="R304" s="1">
        <f t="shared" si="95"/>
        <v>4305.2622034088636</v>
      </c>
      <c r="S304" s="1">
        <f t="shared" si="95"/>
        <v>4394.9122864359742</v>
      </c>
      <c r="T304" s="1">
        <f t="shared" si="95"/>
        <v>4829.2112753782085</v>
      </c>
      <c r="U304" s="1">
        <f t="shared" si="95"/>
        <v>5108.9755004468498</v>
      </c>
      <c r="V304" s="1">
        <f t="shared" si="95"/>
        <v>5323.7152718570414</v>
      </c>
      <c r="W304" s="1">
        <f t="shared" si="95"/>
        <v>6390.7208927905922</v>
      </c>
      <c r="X304" s="1">
        <f t="shared" si="95"/>
        <v>6256.091820482915</v>
      </c>
      <c r="Y304" s="1">
        <f t="shared" si="95"/>
        <v>6281.557159762533</v>
      </c>
      <c r="Z304" s="1">
        <f t="shared" si="95"/>
        <v>6490.3908968133828</v>
      </c>
      <c r="AA304" s="1">
        <f t="shared" si="95"/>
        <v>6609.3719611015767</v>
      </c>
      <c r="AB304" s="6">
        <f t="shared" si="95"/>
        <v>6695.7801013669014</v>
      </c>
    </row>
    <row r="305" spans="1:28" x14ac:dyDescent="0.3">
      <c r="A305" s="13" t="s">
        <v>1</v>
      </c>
      <c r="B305" s="47" t="s">
        <v>187</v>
      </c>
      <c r="E305" s="4"/>
      <c r="F305" s="4"/>
      <c r="G305" s="4"/>
      <c r="H305" s="4"/>
      <c r="I305" s="1">
        <f t="shared" ref="I305:AB305" si="96">I97*I$212</f>
        <v>3210.160644631942</v>
      </c>
      <c r="J305" s="1">
        <f t="shared" si="96"/>
        <v>3215.5264657023722</v>
      </c>
      <c r="K305" s="1">
        <f t="shared" si="96"/>
        <v>3203.3501267569941</v>
      </c>
      <c r="L305" s="1">
        <f t="shared" si="96"/>
        <v>3307.6265706359236</v>
      </c>
      <c r="M305" s="1">
        <f t="shared" si="96"/>
        <v>3449.5089945821874</v>
      </c>
      <c r="N305" s="1">
        <f t="shared" si="96"/>
        <v>3602.2875875415298</v>
      </c>
      <c r="O305" s="1">
        <f t="shared" si="96"/>
        <v>3720.6454617905997</v>
      </c>
      <c r="P305" s="1">
        <f t="shared" si="96"/>
        <v>3874.5837425038067</v>
      </c>
      <c r="Q305" s="1">
        <f t="shared" si="96"/>
        <v>3960.7089535468936</v>
      </c>
      <c r="R305" s="1">
        <f t="shared" si="96"/>
        <v>4055.7371221900057</v>
      </c>
      <c r="S305" s="1">
        <f t="shared" si="96"/>
        <v>4310.5635377279914</v>
      </c>
      <c r="T305" s="1">
        <f t="shared" si="96"/>
        <v>4402.7959350380443</v>
      </c>
      <c r="U305" s="1">
        <f t="shared" si="96"/>
        <v>4841.346878897938</v>
      </c>
      <c r="V305" s="1">
        <f t="shared" si="96"/>
        <v>5126.4982729865587</v>
      </c>
      <c r="W305" s="1">
        <f t="shared" si="96"/>
        <v>5347.7247248420599</v>
      </c>
      <c r="X305" s="1">
        <f t="shared" si="96"/>
        <v>6423.7499445497051</v>
      </c>
      <c r="Y305" s="1">
        <f t="shared" si="96"/>
        <v>6292.3439616514652</v>
      </c>
      <c r="Z305" s="1">
        <f t="shared" si="96"/>
        <v>6320.3792893459095</v>
      </c>
      <c r="AA305" s="1">
        <f t="shared" si="96"/>
        <v>6534.4095624748343</v>
      </c>
      <c r="AB305" s="6">
        <f t="shared" si="96"/>
        <v>6656.1875720752523</v>
      </c>
    </row>
    <row r="306" spans="1:28" x14ac:dyDescent="0.3">
      <c r="A306" s="13" t="s">
        <v>1</v>
      </c>
      <c r="B306" s="47" t="s">
        <v>188</v>
      </c>
      <c r="E306" s="4"/>
      <c r="F306" s="4"/>
      <c r="G306" s="4"/>
      <c r="H306" s="4"/>
      <c r="I306" s="1">
        <f t="shared" ref="I306:AB306" si="97">I98*I$212</f>
        <v>3100.7990367946554</v>
      </c>
      <c r="J306" s="1">
        <f t="shared" si="97"/>
        <v>2980.9222666479945</v>
      </c>
      <c r="K306" s="1">
        <f t="shared" si="97"/>
        <v>2991.7385171502215</v>
      </c>
      <c r="L306" s="1">
        <f t="shared" si="97"/>
        <v>2970.1315905914953</v>
      </c>
      <c r="M306" s="1">
        <f t="shared" si="97"/>
        <v>3106.899317604652</v>
      </c>
      <c r="N306" s="1">
        <f t="shared" si="97"/>
        <v>3245.0041381862698</v>
      </c>
      <c r="O306" s="1">
        <f t="shared" si="97"/>
        <v>3394.3733068317406</v>
      </c>
      <c r="P306" s="1">
        <f t="shared" si="97"/>
        <v>3511.7991590186034</v>
      </c>
      <c r="Q306" s="1">
        <f t="shared" si="97"/>
        <v>3662.5123614332742</v>
      </c>
      <c r="R306" s="1">
        <f t="shared" si="97"/>
        <v>3759.7935153915687</v>
      </c>
      <c r="S306" s="1">
        <f t="shared" si="97"/>
        <v>3855.36581288138</v>
      </c>
      <c r="T306" s="1">
        <f t="shared" si="97"/>
        <v>4101.8779526236567</v>
      </c>
      <c r="U306" s="1">
        <f t="shared" si="97"/>
        <v>4194.7126931354087</v>
      </c>
      <c r="V306" s="1">
        <f t="shared" si="97"/>
        <v>4619.1309707551818</v>
      </c>
      <c r="W306" s="1">
        <f t="shared" si="97"/>
        <v>4898.7874151807173</v>
      </c>
      <c r="X306" s="1">
        <f t="shared" si="97"/>
        <v>5116.1312897148882</v>
      </c>
      <c r="Y306" s="1">
        <f t="shared" si="97"/>
        <v>6152.6654754177571</v>
      </c>
      <c r="Z306" s="1">
        <f t="shared" si="97"/>
        <v>6031.9781715239897</v>
      </c>
      <c r="AA306" s="1">
        <f t="shared" si="97"/>
        <v>6065.8117113516673</v>
      </c>
      <c r="AB306" s="6">
        <f t="shared" si="97"/>
        <v>6276.462649127262</v>
      </c>
    </row>
    <row r="307" spans="1:28" x14ac:dyDescent="0.3">
      <c r="A307" s="13" t="s">
        <v>1</v>
      </c>
      <c r="B307" s="47" t="s">
        <v>189</v>
      </c>
      <c r="E307" s="4"/>
      <c r="F307" s="4"/>
      <c r="G307" s="4"/>
      <c r="H307" s="4"/>
      <c r="I307" s="1">
        <f t="shared" ref="I307:AB307" si="98">I99*I$212</f>
        <v>3075.856500046646</v>
      </c>
      <c r="J307" s="1">
        <f t="shared" si="98"/>
        <v>3034.8081096428036</v>
      </c>
      <c r="K307" s="1">
        <f t="shared" si="98"/>
        <v>2924.0884327410099</v>
      </c>
      <c r="L307" s="1">
        <f t="shared" si="98"/>
        <v>2925.4170495013764</v>
      </c>
      <c r="M307" s="1">
        <f t="shared" si="98"/>
        <v>2943.2361208004722</v>
      </c>
      <c r="N307" s="1">
        <f t="shared" si="98"/>
        <v>3084.7833441552843</v>
      </c>
      <c r="O307" s="1">
        <f t="shared" si="98"/>
        <v>3228.3724138953207</v>
      </c>
      <c r="P307" s="1">
        <f t="shared" si="98"/>
        <v>3383.8717257308822</v>
      </c>
      <c r="Q307" s="1">
        <f t="shared" si="98"/>
        <v>3507.5246173401856</v>
      </c>
      <c r="R307" s="1">
        <f t="shared" si="98"/>
        <v>3675.2050721871337</v>
      </c>
      <c r="S307" s="1">
        <f t="shared" si="98"/>
        <v>3779.3707517763992</v>
      </c>
      <c r="T307" s="1">
        <f t="shared" si="98"/>
        <v>3881.3557177319967</v>
      </c>
      <c r="U307" s="1">
        <f t="shared" si="98"/>
        <v>4136.2954321097222</v>
      </c>
      <c r="V307" s="1">
        <f t="shared" si="98"/>
        <v>4237.7371092631111</v>
      </c>
      <c r="W307" s="1">
        <f t="shared" si="98"/>
        <v>4675.8751400107949</v>
      </c>
      <c r="X307" s="1">
        <f t="shared" si="98"/>
        <v>4966.9365406502066</v>
      </c>
      <c r="Y307" s="1">
        <f t="shared" si="98"/>
        <v>5195.558227867984</v>
      </c>
      <c r="Z307" s="1">
        <f t="shared" si="98"/>
        <v>6256.3349820172116</v>
      </c>
      <c r="AA307" s="1">
        <f t="shared" si="98"/>
        <v>6143.3007974249958</v>
      </c>
      <c r="AB307" s="6">
        <f t="shared" si="98"/>
        <v>6186.0890532635094</v>
      </c>
    </row>
    <row r="308" spans="1:28" x14ac:dyDescent="0.3">
      <c r="A308" s="13" t="s">
        <v>1</v>
      </c>
      <c r="B308" s="47" t="s">
        <v>190</v>
      </c>
      <c r="E308" s="4"/>
      <c r="F308" s="4"/>
      <c r="G308" s="4"/>
      <c r="H308" s="4"/>
      <c r="I308" s="1">
        <f t="shared" ref="I308:AB308" si="99">I100*I$212</f>
        <v>2662.5753282929677</v>
      </c>
      <c r="J308" s="1">
        <f t="shared" si="99"/>
        <v>2745.5591121059115</v>
      </c>
      <c r="K308" s="1">
        <f t="shared" si="99"/>
        <v>2714.8585713844036</v>
      </c>
      <c r="L308" s="1">
        <f t="shared" si="99"/>
        <v>2607.0154176604274</v>
      </c>
      <c r="M308" s="1">
        <f t="shared" si="99"/>
        <v>2643.5416779873794</v>
      </c>
      <c r="N308" s="1">
        <f t="shared" si="99"/>
        <v>2665.1930153804574</v>
      </c>
      <c r="O308" s="1">
        <f t="shared" si="99"/>
        <v>2799.5012996588707</v>
      </c>
      <c r="P308" s="1">
        <f t="shared" si="99"/>
        <v>2936.2350167350505</v>
      </c>
      <c r="Q308" s="1">
        <f t="shared" si="99"/>
        <v>3084.0162330253975</v>
      </c>
      <c r="R308" s="1">
        <f t="shared" si="99"/>
        <v>3212.2798769457354</v>
      </c>
      <c r="S308" s="1">
        <f t="shared" si="99"/>
        <v>3372.5486084524364</v>
      </c>
      <c r="T308" s="1">
        <f t="shared" si="99"/>
        <v>3473.8747252210042</v>
      </c>
      <c r="U308" s="1">
        <f t="shared" si="99"/>
        <v>3574.5636636941899</v>
      </c>
      <c r="V308" s="1">
        <f t="shared" si="99"/>
        <v>3817.1288071133317</v>
      </c>
      <c r="W308" s="1">
        <f t="shared" si="99"/>
        <v>3919.6704492766135</v>
      </c>
      <c r="X308" s="1">
        <f t="shared" si="99"/>
        <v>4332.737018748212</v>
      </c>
      <c r="Y308" s="1">
        <f t="shared" si="99"/>
        <v>4610.9835902166669</v>
      </c>
      <c r="Z308" s="1">
        <f t="shared" si="99"/>
        <v>4830.5981035396717</v>
      </c>
      <c r="AA308" s="1">
        <f t="shared" si="99"/>
        <v>5827.6026632227304</v>
      </c>
      <c r="AB308" s="6">
        <f t="shared" si="99"/>
        <v>5732.2281729605211</v>
      </c>
    </row>
    <row r="309" spans="1:28" x14ac:dyDescent="0.3">
      <c r="A309" s="13" t="s">
        <v>1</v>
      </c>
      <c r="B309" s="47" t="s">
        <v>191</v>
      </c>
      <c r="E309" s="4"/>
      <c r="F309" s="4"/>
      <c r="G309" s="4"/>
      <c r="H309" s="4"/>
      <c r="I309" s="1">
        <f t="shared" ref="I309:AB309" si="100">I101*I$212</f>
        <v>2445.4653363845605</v>
      </c>
      <c r="J309" s="1">
        <f t="shared" si="100"/>
        <v>2428.987563779478</v>
      </c>
      <c r="K309" s="1">
        <f t="shared" si="100"/>
        <v>2508.2413693913891</v>
      </c>
      <c r="L309" s="1">
        <f t="shared" si="100"/>
        <v>2469.0496697516651</v>
      </c>
      <c r="M309" s="1">
        <f t="shared" si="100"/>
        <v>2401.5578318744415</v>
      </c>
      <c r="N309" s="1">
        <f t="shared" si="100"/>
        <v>2439.0632088926714</v>
      </c>
      <c r="O309" s="1">
        <f t="shared" si="100"/>
        <v>2463.2147397975396</v>
      </c>
      <c r="P309" s="1">
        <f t="shared" si="100"/>
        <v>2591.4585324467266</v>
      </c>
      <c r="Q309" s="1">
        <f t="shared" si="100"/>
        <v>2722.3281519294042</v>
      </c>
      <c r="R309" s="1">
        <f t="shared" si="100"/>
        <v>2872.3544742465265</v>
      </c>
      <c r="S309" s="1">
        <f t="shared" si="100"/>
        <v>2996.6957445310736</v>
      </c>
      <c r="T309" s="1">
        <f t="shared" si="100"/>
        <v>3150.507366070954</v>
      </c>
      <c r="U309" s="1">
        <f t="shared" si="100"/>
        <v>3249.7820949790039</v>
      </c>
      <c r="V309" s="1">
        <f t="shared" si="100"/>
        <v>3349.7188716893716</v>
      </c>
      <c r="W309" s="1">
        <f t="shared" si="100"/>
        <v>3583.8241330421683</v>
      </c>
      <c r="X309" s="1">
        <f t="shared" si="100"/>
        <v>3685.5027101186715</v>
      </c>
      <c r="Y309" s="1">
        <f t="shared" si="100"/>
        <v>4080.1595945822373</v>
      </c>
      <c r="Z309" s="1">
        <f t="shared" si="100"/>
        <v>4347.3095694343128</v>
      </c>
      <c r="AA309" s="1">
        <f t="shared" si="100"/>
        <v>4561.2364457829735</v>
      </c>
      <c r="AB309" s="6">
        <f t="shared" si="100"/>
        <v>5512.6480263484546</v>
      </c>
    </row>
    <row r="310" spans="1:28" x14ac:dyDescent="0.3">
      <c r="A310" s="13" t="s">
        <v>1</v>
      </c>
      <c r="B310" s="47" t="s">
        <v>192</v>
      </c>
      <c r="E310" s="4"/>
      <c r="F310" s="4"/>
      <c r="G310" s="4"/>
      <c r="H310" s="4"/>
      <c r="I310" s="1">
        <f t="shared" ref="I310:AB310" si="101">I102*I$212</f>
        <v>1943.9473745195432</v>
      </c>
      <c r="J310" s="1">
        <f t="shared" si="101"/>
        <v>2002.5490498374872</v>
      </c>
      <c r="K310" s="1">
        <f t="shared" si="101"/>
        <v>1989.0071996572387</v>
      </c>
      <c r="L310" s="1">
        <f t="shared" si="101"/>
        <v>2041.2481381242123</v>
      </c>
      <c r="M310" s="1">
        <f t="shared" si="101"/>
        <v>2033.4428517109091</v>
      </c>
      <c r="N310" s="1">
        <f t="shared" si="101"/>
        <v>1978.487119721015</v>
      </c>
      <c r="O310" s="1">
        <f t="shared" si="101"/>
        <v>2010.3743269878557</v>
      </c>
      <c r="P310" s="1">
        <f t="shared" si="101"/>
        <v>2031.4104670524239</v>
      </c>
      <c r="Q310" s="1">
        <f t="shared" si="101"/>
        <v>2138.0721647599453</v>
      </c>
      <c r="R310" s="1">
        <f t="shared" si="101"/>
        <v>2253.9467272869247</v>
      </c>
      <c r="S310" s="1">
        <f t="shared" si="101"/>
        <v>2379.507891653469</v>
      </c>
      <c r="T310" s="1">
        <f t="shared" si="101"/>
        <v>2483.3286870999877</v>
      </c>
      <c r="U310" s="1">
        <f t="shared" si="101"/>
        <v>2611.9283256724557</v>
      </c>
      <c r="V310" s="1">
        <f t="shared" si="101"/>
        <v>2695.8835978590428</v>
      </c>
      <c r="W310" s="1">
        <f t="shared" si="101"/>
        <v>2781.187989505062</v>
      </c>
      <c r="X310" s="1">
        <f t="shared" si="101"/>
        <v>2977.3177939507082</v>
      </c>
      <c r="Y310" s="1">
        <f t="shared" si="101"/>
        <v>3063.0526614642945</v>
      </c>
      <c r="Z310" s="1">
        <f t="shared" si="101"/>
        <v>3391.8333986092089</v>
      </c>
      <c r="AA310" s="1">
        <f t="shared" si="101"/>
        <v>3615.4918061426602</v>
      </c>
      <c r="AB310" s="6">
        <f t="shared" si="101"/>
        <v>3798.1645546066989</v>
      </c>
    </row>
    <row r="311" spans="1:28" x14ac:dyDescent="0.3">
      <c r="A311" s="13" t="s">
        <v>1</v>
      </c>
      <c r="B311" s="47" t="s">
        <v>193</v>
      </c>
      <c r="E311" s="4"/>
      <c r="F311" s="4"/>
      <c r="G311" s="4"/>
      <c r="H311" s="4"/>
      <c r="I311" s="1">
        <f t="shared" ref="I311:AB311" si="102">I103*I$212</f>
        <v>1622.5587857966093</v>
      </c>
      <c r="J311" s="1">
        <f t="shared" si="102"/>
        <v>1590.763532312425</v>
      </c>
      <c r="K311" s="1">
        <f t="shared" si="102"/>
        <v>1638.2951982115358</v>
      </c>
      <c r="L311" s="1">
        <f t="shared" si="102"/>
        <v>1616.5811694263521</v>
      </c>
      <c r="M311" s="1">
        <f t="shared" si="102"/>
        <v>1678.0343265799677</v>
      </c>
      <c r="N311" s="1">
        <f t="shared" si="102"/>
        <v>1671.6138295667497</v>
      </c>
      <c r="O311" s="1">
        <f t="shared" si="102"/>
        <v>1626.8685698186862</v>
      </c>
      <c r="P311" s="1">
        <f t="shared" si="102"/>
        <v>1653.3230222596485</v>
      </c>
      <c r="Q311" s="1">
        <f t="shared" si="102"/>
        <v>1670.6623564219442</v>
      </c>
      <c r="R311" s="1">
        <f t="shared" si="102"/>
        <v>1764.1006574363043</v>
      </c>
      <c r="S311" s="1">
        <f t="shared" si="102"/>
        <v>1860.0706833644263</v>
      </c>
      <c r="T311" s="1">
        <f t="shared" si="102"/>
        <v>1963.79820488223</v>
      </c>
      <c r="U311" s="1">
        <f t="shared" si="102"/>
        <v>2049.7798715256954</v>
      </c>
      <c r="V311" s="1">
        <f t="shared" si="102"/>
        <v>2156.7589065193392</v>
      </c>
      <c r="W311" s="1">
        <f t="shared" si="102"/>
        <v>2227.3243924224303</v>
      </c>
      <c r="X311" s="1">
        <f t="shared" si="102"/>
        <v>2298.2695499002971</v>
      </c>
      <c r="Y311" s="1">
        <f t="shared" si="102"/>
        <v>2460.5456304534096</v>
      </c>
      <c r="Z311" s="1">
        <f t="shared" si="102"/>
        <v>2531.0511649148116</v>
      </c>
      <c r="AA311" s="1">
        <f t="shared" si="102"/>
        <v>2802.8914151807999</v>
      </c>
      <c r="AB311" s="6">
        <f t="shared" si="102"/>
        <v>2991.6059361351686</v>
      </c>
    </row>
    <row r="312" spans="1:28" x14ac:dyDescent="0.3">
      <c r="A312" s="13" t="s">
        <v>1</v>
      </c>
      <c r="B312" s="47" t="s">
        <v>194</v>
      </c>
      <c r="E312" s="4"/>
      <c r="F312" s="4"/>
      <c r="G312" s="4"/>
      <c r="H312" s="4"/>
      <c r="I312" s="1">
        <f t="shared" ref="I312:AB312" si="103">I104*I$212</f>
        <v>1321.0851973841711</v>
      </c>
      <c r="J312" s="1">
        <f t="shared" si="103"/>
        <v>1346.2346264480395</v>
      </c>
      <c r="K312" s="1">
        <f t="shared" si="103"/>
        <v>1319.4963081229007</v>
      </c>
      <c r="L312" s="1">
        <f t="shared" si="103"/>
        <v>1350.9058592340614</v>
      </c>
      <c r="M312" s="1">
        <f t="shared" si="103"/>
        <v>1346.2810165433846</v>
      </c>
      <c r="N312" s="1">
        <f t="shared" si="103"/>
        <v>1395.4243323393566</v>
      </c>
      <c r="O312" s="1">
        <f t="shared" si="103"/>
        <v>1388.2535447745302</v>
      </c>
      <c r="P312" s="1">
        <f t="shared" si="103"/>
        <v>1349.5098738676704</v>
      </c>
      <c r="Q312" s="1">
        <f t="shared" si="103"/>
        <v>1369.1872815413612</v>
      </c>
      <c r="R312" s="1">
        <f t="shared" si="103"/>
        <v>1385.8693375466846</v>
      </c>
      <c r="S312" s="1">
        <f t="shared" si="103"/>
        <v>1461.537939148144</v>
      </c>
      <c r="T312" s="1">
        <f t="shared" si="103"/>
        <v>1538.8828825651126</v>
      </c>
      <c r="U312" s="1">
        <f t="shared" si="103"/>
        <v>1622.3385048702155</v>
      </c>
      <c r="V312" s="1">
        <f t="shared" si="103"/>
        <v>1691.3615183583161</v>
      </c>
      <c r="W312" s="1">
        <f t="shared" si="103"/>
        <v>1777.9892049710584</v>
      </c>
      <c r="X312" s="1">
        <f t="shared" si="103"/>
        <v>1833.6162818644959</v>
      </c>
      <c r="Y312" s="1">
        <f t="shared" si="103"/>
        <v>1889.4764599500995</v>
      </c>
      <c r="Z312" s="1">
        <f t="shared" si="103"/>
        <v>2019.324665940062</v>
      </c>
      <c r="AA312" s="1">
        <f t="shared" si="103"/>
        <v>2074.3529976553527</v>
      </c>
      <c r="AB312" s="6">
        <f t="shared" si="103"/>
        <v>2297.0752187837606</v>
      </c>
    </row>
    <row r="313" spans="1:28" x14ac:dyDescent="0.3">
      <c r="A313" s="13" t="s">
        <v>1</v>
      </c>
      <c r="B313" s="47" t="s">
        <v>195</v>
      </c>
      <c r="E313" s="4"/>
      <c r="F313" s="4"/>
      <c r="G313" s="4"/>
      <c r="H313" s="4"/>
      <c r="I313" s="1">
        <f t="shared" ref="I313:AB313" si="104">I105*I$212</f>
        <v>950.23663540497682</v>
      </c>
      <c r="J313" s="1">
        <f t="shared" si="104"/>
        <v>1019.8686540031965</v>
      </c>
      <c r="K313" s="1">
        <f t="shared" si="104"/>
        <v>1042.5822603952818</v>
      </c>
      <c r="L313" s="1">
        <f t="shared" si="104"/>
        <v>1021.2093985538636</v>
      </c>
      <c r="M313" s="1">
        <f t="shared" si="104"/>
        <v>1056.5941762521975</v>
      </c>
      <c r="N313" s="1">
        <f t="shared" si="104"/>
        <v>1052.4562443555117</v>
      </c>
      <c r="O313" s="1">
        <f t="shared" si="104"/>
        <v>1089.7813128628518</v>
      </c>
      <c r="P313" s="1">
        <f t="shared" si="104"/>
        <v>1083.4826512493291</v>
      </c>
      <c r="Q313" s="1">
        <f t="shared" si="104"/>
        <v>1052.4398612375844</v>
      </c>
      <c r="R313" s="1">
        <f t="shared" si="104"/>
        <v>1069.9683553295124</v>
      </c>
      <c r="S313" s="1">
        <f t="shared" si="104"/>
        <v>1082.5740727649311</v>
      </c>
      <c r="T313" s="1">
        <f t="shared" si="104"/>
        <v>1140.4359289151832</v>
      </c>
      <c r="U313" s="1">
        <f t="shared" si="104"/>
        <v>1199.8939868967054</v>
      </c>
      <c r="V313" s="1">
        <f t="shared" si="104"/>
        <v>1264.275088159013</v>
      </c>
      <c r="W313" s="1">
        <f t="shared" si="104"/>
        <v>1317.4704417441203</v>
      </c>
      <c r="X313" s="1">
        <f t="shared" si="104"/>
        <v>1383.8014769986924</v>
      </c>
      <c r="Y313" s="1">
        <f t="shared" si="104"/>
        <v>1425.6864571826982</v>
      </c>
      <c r="Z313" s="1">
        <f t="shared" si="104"/>
        <v>1467.7609748733223</v>
      </c>
      <c r="AA313" s="1">
        <f t="shared" si="104"/>
        <v>1567.3258837010678</v>
      </c>
      <c r="AB313" s="6">
        <f t="shared" si="104"/>
        <v>1611.2108341459677</v>
      </c>
    </row>
    <row r="314" spans="1:28" x14ac:dyDescent="0.3">
      <c r="A314" s="13" t="s">
        <v>1</v>
      </c>
      <c r="B314" s="47" t="s">
        <v>198</v>
      </c>
      <c r="E314" s="4"/>
      <c r="F314" s="4"/>
      <c r="G314" s="4"/>
      <c r="H314" s="4"/>
      <c r="I314" s="1">
        <f t="shared" ref="I314:AB314" si="105">I106*I$212</f>
        <v>1728.8504890862789</v>
      </c>
      <c r="J314" s="1">
        <f t="shared" si="105"/>
        <v>1920.4042897254026</v>
      </c>
      <c r="K314" s="1">
        <f t="shared" si="105"/>
        <v>2112.0585133127756</v>
      </c>
      <c r="L314" s="1">
        <f t="shared" si="105"/>
        <v>2259.3189585968189</v>
      </c>
      <c r="M314" s="1">
        <f t="shared" si="105"/>
        <v>2379.0418981393032</v>
      </c>
      <c r="N314" s="1">
        <f t="shared" si="105"/>
        <v>2493.4039424298089</v>
      </c>
      <c r="O314" s="1">
        <f t="shared" si="105"/>
        <v>2575.9995847818072</v>
      </c>
      <c r="P314" s="1">
        <f t="shared" si="105"/>
        <v>2665.2754771931868</v>
      </c>
      <c r="Q314" s="1">
        <f t="shared" si="105"/>
        <v>2727.4480909604445</v>
      </c>
      <c r="R314" s="1">
        <f t="shared" si="105"/>
        <v>2763.6706907023504</v>
      </c>
      <c r="S314" s="1">
        <f t="shared" si="105"/>
        <v>2807.7922880856172</v>
      </c>
      <c r="T314" s="1">
        <f t="shared" si="105"/>
        <v>2853.5453437160036</v>
      </c>
      <c r="U314" s="1">
        <f t="shared" si="105"/>
        <v>2933.7713783305976</v>
      </c>
      <c r="V314" s="1">
        <f t="shared" si="105"/>
        <v>3041.4099628023378</v>
      </c>
      <c r="W314" s="1">
        <f t="shared" si="105"/>
        <v>3170.958972127733</v>
      </c>
      <c r="X314" s="1">
        <f t="shared" si="105"/>
        <v>3307.6104022265727</v>
      </c>
      <c r="Y314" s="1">
        <f t="shared" si="105"/>
        <v>3459.1216021727246</v>
      </c>
      <c r="Z314" s="1">
        <f t="shared" si="105"/>
        <v>3602.636976401956</v>
      </c>
      <c r="AA314" s="1">
        <f t="shared" si="105"/>
        <v>3741.6792615739323</v>
      </c>
      <c r="AB314" s="6">
        <f t="shared" si="105"/>
        <v>3922.0478781747411</v>
      </c>
    </row>
    <row r="315" spans="1:28" x14ac:dyDescent="0.3">
      <c r="B315" s="14"/>
      <c r="AB315" s="14"/>
    </row>
    <row r="316" spans="1:28" x14ac:dyDescent="0.3">
      <c r="A316" s="13" t="s">
        <v>2</v>
      </c>
      <c r="B316" s="47" t="s">
        <v>96</v>
      </c>
      <c r="E316" s="4"/>
      <c r="F316" s="4"/>
      <c r="G316" s="4"/>
      <c r="H316" s="4"/>
      <c r="I316" s="1">
        <f t="shared" ref="I316:AB316" si="106">I108*I$212</f>
        <v>489.71761402763985</v>
      </c>
      <c r="J316" s="1">
        <f t="shared" si="106"/>
        <v>488.15073463262871</v>
      </c>
      <c r="K316" s="1">
        <f t="shared" si="106"/>
        <v>484.53964040326082</v>
      </c>
      <c r="L316" s="1">
        <f t="shared" si="106"/>
        <v>477.08031713268031</v>
      </c>
      <c r="M316" s="1">
        <f t="shared" si="106"/>
        <v>474.58195838411291</v>
      </c>
      <c r="N316" s="1">
        <f t="shared" si="106"/>
        <v>472.42834802284887</v>
      </c>
      <c r="O316" s="1">
        <f t="shared" si="106"/>
        <v>470.82743853243971</v>
      </c>
      <c r="P316" s="1">
        <f t="shared" si="106"/>
        <v>469.23191974145254</v>
      </c>
      <c r="Q316" s="1">
        <f t="shared" si="106"/>
        <v>467.70680579942365</v>
      </c>
      <c r="R316" s="1">
        <f t="shared" si="106"/>
        <v>467.80407695038082</v>
      </c>
      <c r="S316" s="1">
        <f t="shared" si="106"/>
        <v>468.38082839349829</v>
      </c>
      <c r="T316" s="1">
        <f t="shared" si="106"/>
        <v>469.45164499809539</v>
      </c>
      <c r="U316" s="1">
        <f t="shared" si="106"/>
        <v>471.07254334738815</v>
      </c>
      <c r="V316" s="1">
        <f t="shared" si="106"/>
        <v>473.2363464448116</v>
      </c>
      <c r="W316" s="1">
        <f t="shared" si="106"/>
        <v>475.91466488410987</v>
      </c>
      <c r="X316" s="1">
        <f t="shared" si="106"/>
        <v>478.82083240161518</v>
      </c>
      <c r="Y316" s="1">
        <f t="shared" si="106"/>
        <v>481.7914626698971</v>
      </c>
      <c r="Z316" s="1">
        <f t="shared" si="106"/>
        <v>484.49102471141532</v>
      </c>
      <c r="AA316" s="1">
        <f t="shared" si="106"/>
        <v>486.8937943695629</v>
      </c>
      <c r="AB316" s="6">
        <f t="shared" si="106"/>
        <v>488.76264926836973</v>
      </c>
    </row>
    <row r="317" spans="1:28" x14ac:dyDescent="0.3">
      <c r="A317" s="13" t="s">
        <v>2</v>
      </c>
      <c r="B317" s="47" t="s">
        <v>97</v>
      </c>
      <c r="E317" s="4"/>
      <c r="F317" s="4"/>
      <c r="G317" s="4"/>
      <c r="H317" s="4"/>
      <c r="I317" s="1">
        <f t="shared" ref="I317:AB317" si="107">I109*I$212</f>
        <v>36.820726690838228</v>
      </c>
      <c r="J317" s="1">
        <f t="shared" si="107"/>
        <v>35.632005477766626</v>
      </c>
      <c r="K317" s="1">
        <f t="shared" si="107"/>
        <v>35.475548930852227</v>
      </c>
      <c r="L317" s="1">
        <f t="shared" si="107"/>
        <v>34.951181989372905</v>
      </c>
      <c r="M317" s="1">
        <f t="shared" si="107"/>
        <v>34.781850848821101</v>
      </c>
      <c r="N317" s="1">
        <f t="shared" si="107"/>
        <v>34.573857907539455</v>
      </c>
      <c r="O317" s="1">
        <f t="shared" si="107"/>
        <v>34.395090147907233</v>
      </c>
      <c r="P317" s="1">
        <f t="shared" si="107"/>
        <v>34.255629724981759</v>
      </c>
      <c r="Q317" s="1">
        <f t="shared" si="107"/>
        <v>34.112066407833034</v>
      </c>
      <c r="R317" s="1">
        <f t="shared" si="107"/>
        <v>34.078330799008668</v>
      </c>
      <c r="S317" s="1">
        <f t="shared" si="107"/>
        <v>34.070642395423718</v>
      </c>
      <c r="T317" s="1">
        <f t="shared" si="107"/>
        <v>34.087030749678171</v>
      </c>
      <c r="U317" s="1">
        <f t="shared" si="107"/>
        <v>34.144269997834506</v>
      </c>
      <c r="V317" s="1">
        <f t="shared" si="107"/>
        <v>34.247428214588709</v>
      </c>
      <c r="W317" s="1">
        <f t="shared" si="107"/>
        <v>34.397839170747737</v>
      </c>
      <c r="X317" s="1">
        <f t="shared" si="107"/>
        <v>34.572240533072538</v>
      </c>
      <c r="Y317" s="1">
        <f t="shared" si="107"/>
        <v>34.761446347594628</v>
      </c>
      <c r="Z317" s="1">
        <f t="shared" si="107"/>
        <v>34.9440341569738</v>
      </c>
      <c r="AA317" s="1">
        <f t="shared" si="107"/>
        <v>35.115711929407944</v>
      </c>
      <c r="AB317" s="6">
        <f t="shared" si="107"/>
        <v>35.258021851357945</v>
      </c>
    </row>
    <row r="318" spans="1:28" x14ac:dyDescent="0.3">
      <c r="A318" s="13" t="s">
        <v>2</v>
      </c>
      <c r="B318" s="47" t="s">
        <v>98</v>
      </c>
      <c r="E318" s="4"/>
      <c r="F318" s="4"/>
      <c r="G318" s="4"/>
      <c r="H318" s="4"/>
      <c r="I318" s="1">
        <f t="shared" ref="I318:AB318" si="108">I110*I$212</f>
        <v>26.737965033104608</v>
      </c>
      <c r="J318" s="1">
        <f t="shared" si="108"/>
        <v>27.12976453421334</v>
      </c>
      <c r="K318" s="1">
        <f t="shared" si="108"/>
        <v>26.236180293306415</v>
      </c>
      <c r="L318" s="1">
        <f t="shared" si="108"/>
        <v>25.931941328856862</v>
      </c>
      <c r="M318" s="1">
        <f t="shared" si="108"/>
        <v>25.82877898417836</v>
      </c>
      <c r="N318" s="1">
        <f t="shared" si="108"/>
        <v>25.691444725899629</v>
      </c>
      <c r="O318" s="1">
        <f t="shared" si="108"/>
        <v>25.528951314404068</v>
      </c>
      <c r="P318" s="1">
        <f t="shared" si="108"/>
        <v>25.38715988601643</v>
      </c>
      <c r="Q318" s="1">
        <f t="shared" si="108"/>
        <v>25.27135170252259</v>
      </c>
      <c r="R318" s="1">
        <f t="shared" si="108"/>
        <v>25.229824128710607</v>
      </c>
      <c r="S318" s="1">
        <f t="shared" si="108"/>
        <v>25.207343150202146</v>
      </c>
      <c r="T318" s="1">
        <f t="shared" si="108"/>
        <v>25.196444076701937</v>
      </c>
      <c r="U318" s="1">
        <f t="shared" si="108"/>
        <v>25.207166646259601</v>
      </c>
      <c r="V318" s="1">
        <f t="shared" si="108"/>
        <v>25.252622014860716</v>
      </c>
      <c r="W318" s="1">
        <f t="shared" si="108"/>
        <v>25.337960566124739</v>
      </c>
      <c r="X318" s="1">
        <f t="shared" si="108"/>
        <v>25.44832754445348</v>
      </c>
      <c r="Y318" s="1">
        <f t="shared" si="108"/>
        <v>25.575485852615905</v>
      </c>
      <c r="Z318" s="1">
        <f t="shared" si="108"/>
        <v>25.705952909819629</v>
      </c>
      <c r="AA318" s="1">
        <f t="shared" si="108"/>
        <v>25.838364629822891</v>
      </c>
      <c r="AB318" s="6">
        <f t="shared" si="108"/>
        <v>25.957217448810997</v>
      </c>
    </row>
    <row r="319" spans="1:28" x14ac:dyDescent="0.3">
      <c r="A319" s="13" t="s">
        <v>2</v>
      </c>
      <c r="B319" s="47" t="s">
        <v>99</v>
      </c>
      <c r="E319" s="4"/>
      <c r="F319" s="4"/>
      <c r="G319" s="4"/>
      <c r="H319" s="4"/>
      <c r="I319" s="1">
        <f t="shared" ref="I319:AB319" si="109">I111*I$212</f>
        <v>23.364845119063428</v>
      </c>
      <c r="J319" s="1">
        <f t="shared" si="109"/>
        <v>23.401116031133334</v>
      </c>
      <c r="K319" s="1">
        <f t="shared" si="109"/>
        <v>23.622191222908501</v>
      </c>
      <c r="L319" s="1">
        <f t="shared" si="109"/>
        <v>22.596711590895271</v>
      </c>
      <c r="M319" s="1">
        <f t="shared" si="109"/>
        <v>22.486940236518134</v>
      </c>
      <c r="N319" s="1">
        <f t="shared" si="109"/>
        <v>22.293866542008487</v>
      </c>
      <c r="O319" s="1">
        <f t="shared" si="109"/>
        <v>22.073909895937675</v>
      </c>
      <c r="P319" s="1">
        <f t="shared" si="109"/>
        <v>21.831598653662581</v>
      </c>
      <c r="Q319" s="1">
        <f t="shared" si="109"/>
        <v>21.604589529471451</v>
      </c>
      <c r="R319" s="1">
        <f t="shared" si="109"/>
        <v>21.464434502108734</v>
      </c>
      <c r="S319" s="1">
        <f t="shared" si="109"/>
        <v>21.3352451229572</v>
      </c>
      <c r="T319" s="1">
        <f t="shared" si="109"/>
        <v>21.214327126397276</v>
      </c>
      <c r="U319" s="1">
        <f t="shared" si="109"/>
        <v>21.10506771104583</v>
      </c>
      <c r="V319" s="1">
        <f t="shared" si="109"/>
        <v>21.01582072764846</v>
      </c>
      <c r="W319" s="1">
        <f t="shared" si="109"/>
        <v>20.958563611467799</v>
      </c>
      <c r="X319" s="1">
        <f t="shared" si="109"/>
        <v>20.92380953235855</v>
      </c>
      <c r="Y319" s="1">
        <f t="shared" si="109"/>
        <v>20.906395242651996</v>
      </c>
      <c r="Z319" s="1">
        <f t="shared" si="109"/>
        <v>20.893555593603683</v>
      </c>
      <c r="AA319" s="1">
        <f t="shared" si="109"/>
        <v>20.886087989085535</v>
      </c>
      <c r="AB319" s="6">
        <f t="shared" si="109"/>
        <v>20.872521488245042</v>
      </c>
    </row>
    <row r="320" spans="1:28" x14ac:dyDescent="0.3">
      <c r="A320" s="13" t="s">
        <v>2</v>
      </c>
      <c r="B320" s="47" t="s">
        <v>100</v>
      </c>
      <c r="E320" s="4"/>
      <c r="F320" s="4"/>
      <c r="G320" s="4"/>
      <c r="H320" s="4"/>
      <c r="I320" s="1">
        <f t="shared" ref="I320:AB320" si="110">I112*I$212</f>
        <v>20.865080802434587</v>
      </c>
      <c r="J320" s="1">
        <f t="shared" si="110"/>
        <v>20.266241280273217</v>
      </c>
      <c r="K320" s="1">
        <f t="shared" si="110"/>
        <v>20.303557900801835</v>
      </c>
      <c r="L320" s="1">
        <f t="shared" si="110"/>
        <v>20.37176172292806</v>
      </c>
      <c r="M320" s="1">
        <f t="shared" si="110"/>
        <v>19.73792518825336</v>
      </c>
      <c r="N320" s="1">
        <f t="shared" si="110"/>
        <v>19.662100442593985</v>
      </c>
      <c r="O320" s="1">
        <f t="shared" si="110"/>
        <v>19.517323349168681</v>
      </c>
      <c r="P320" s="1">
        <f t="shared" si="110"/>
        <v>19.348944998934375</v>
      </c>
      <c r="Q320" s="1">
        <f t="shared" si="110"/>
        <v>19.159519886997924</v>
      </c>
      <c r="R320" s="1">
        <f t="shared" si="110"/>
        <v>19.041453594916579</v>
      </c>
      <c r="S320" s="1">
        <f t="shared" si="110"/>
        <v>18.955923283093657</v>
      </c>
      <c r="T320" s="1">
        <f t="shared" si="110"/>
        <v>18.87475504886153</v>
      </c>
      <c r="U320" s="1">
        <f t="shared" si="110"/>
        <v>18.804165060513167</v>
      </c>
      <c r="V320" s="1">
        <f t="shared" si="110"/>
        <v>18.747985943962636</v>
      </c>
      <c r="W320" s="1">
        <f t="shared" si="110"/>
        <v>18.714559139907553</v>
      </c>
      <c r="X320" s="1">
        <f t="shared" si="110"/>
        <v>18.702905104840156</v>
      </c>
      <c r="Y320" s="1">
        <f t="shared" si="110"/>
        <v>18.711396819481479</v>
      </c>
      <c r="Z320" s="1">
        <f t="shared" si="110"/>
        <v>18.730719843528863</v>
      </c>
      <c r="AA320" s="1">
        <f t="shared" si="110"/>
        <v>18.76014408880917</v>
      </c>
      <c r="AB320" s="6">
        <f t="shared" si="110"/>
        <v>18.791472274926864</v>
      </c>
    </row>
    <row r="321" spans="1:28" x14ac:dyDescent="0.3">
      <c r="A321" s="13" t="s">
        <v>2</v>
      </c>
      <c r="B321" s="47" t="s">
        <v>101</v>
      </c>
      <c r="E321" s="4"/>
      <c r="F321" s="4"/>
      <c r="G321" s="4"/>
      <c r="H321" s="4"/>
      <c r="I321" s="1">
        <f t="shared" ref="I321:AB321" si="111">I113*I$212</f>
        <v>19.45875204373759</v>
      </c>
      <c r="J321" s="1">
        <f t="shared" si="111"/>
        <v>19.360338683329012</v>
      </c>
      <c r="K321" s="1">
        <f t="shared" si="111"/>
        <v>18.842492370592925</v>
      </c>
      <c r="L321" s="1">
        <f t="shared" si="111"/>
        <v>18.788245861943761</v>
      </c>
      <c r="M321" s="1">
        <f t="shared" si="111"/>
        <v>19.105302509466835</v>
      </c>
      <c r="N321" s="1">
        <f t="shared" si="111"/>
        <v>18.5602020623977</v>
      </c>
      <c r="O321" s="1">
        <f t="shared" si="111"/>
        <v>18.534622886322396</v>
      </c>
      <c r="P321" s="1">
        <f t="shared" si="111"/>
        <v>18.444646930804982</v>
      </c>
      <c r="Q321" s="1">
        <f t="shared" si="111"/>
        <v>18.331267405497194</v>
      </c>
      <c r="R321" s="1">
        <f t="shared" si="111"/>
        <v>18.253969101854814</v>
      </c>
      <c r="S321" s="1">
        <f t="shared" si="111"/>
        <v>18.203000203689168</v>
      </c>
      <c r="T321" s="1">
        <f t="shared" si="111"/>
        <v>18.178000002437038</v>
      </c>
      <c r="U321" s="1">
        <f t="shared" si="111"/>
        <v>18.160652201487746</v>
      </c>
      <c r="V321" s="1">
        <f t="shared" si="111"/>
        <v>18.15764635388296</v>
      </c>
      <c r="W321" s="1">
        <f t="shared" si="111"/>
        <v>18.173908414417355</v>
      </c>
      <c r="X321" s="1">
        <f t="shared" si="111"/>
        <v>18.206185710795317</v>
      </c>
      <c r="Y321" s="1">
        <f t="shared" si="111"/>
        <v>18.260258156530874</v>
      </c>
      <c r="Z321" s="1">
        <f t="shared" si="111"/>
        <v>18.329811341041534</v>
      </c>
      <c r="AA321" s="1">
        <f t="shared" si="111"/>
        <v>18.416391178778117</v>
      </c>
      <c r="AB321" s="6">
        <f t="shared" si="111"/>
        <v>18.510666369148364</v>
      </c>
    </row>
    <row r="322" spans="1:28" x14ac:dyDescent="0.3">
      <c r="A322" s="13" t="s">
        <v>2</v>
      </c>
      <c r="B322" s="47" t="s">
        <v>102</v>
      </c>
      <c r="E322" s="4"/>
      <c r="F322" s="4"/>
      <c r="G322" s="4"/>
      <c r="H322" s="4"/>
      <c r="I322" s="1">
        <f t="shared" ref="I322:AB322" si="112">I114*I$212</f>
        <v>18.223232845669791</v>
      </c>
      <c r="J322" s="1">
        <f t="shared" si="112"/>
        <v>17.82976500689615</v>
      </c>
      <c r="K322" s="1">
        <f t="shared" si="112"/>
        <v>17.710427665085639</v>
      </c>
      <c r="L322" s="1">
        <f t="shared" si="112"/>
        <v>17.105258943342129</v>
      </c>
      <c r="M322" s="1">
        <f t="shared" si="112"/>
        <v>17.228707300035197</v>
      </c>
      <c r="N322" s="1">
        <f t="shared" si="112"/>
        <v>17.494372574864329</v>
      </c>
      <c r="O322" s="1">
        <f t="shared" si="112"/>
        <v>16.982485254878334</v>
      </c>
      <c r="P322" s="1">
        <f t="shared" si="112"/>
        <v>16.939816899572886</v>
      </c>
      <c r="Q322" s="1">
        <f t="shared" si="112"/>
        <v>16.837337441319782</v>
      </c>
      <c r="R322" s="1">
        <f t="shared" si="112"/>
        <v>16.764689027032482</v>
      </c>
      <c r="S322" s="1">
        <f t="shared" si="112"/>
        <v>16.685863294327753</v>
      </c>
      <c r="T322" s="1">
        <f t="shared" si="112"/>
        <v>16.625806750995807</v>
      </c>
      <c r="U322" s="1">
        <f t="shared" si="112"/>
        <v>16.59163678742534</v>
      </c>
      <c r="V322" s="1">
        <f t="shared" si="112"/>
        <v>16.5674702378818</v>
      </c>
      <c r="W322" s="1">
        <f t="shared" si="112"/>
        <v>16.560135092171805</v>
      </c>
      <c r="X322" s="1">
        <f t="shared" si="112"/>
        <v>16.563697396510204</v>
      </c>
      <c r="Y322" s="1">
        <f t="shared" si="112"/>
        <v>16.581174279221951</v>
      </c>
      <c r="Z322" s="1">
        <f t="shared" si="112"/>
        <v>16.613005369936708</v>
      </c>
      <c r="AA322" s="1">
        <f t="shared" si="112"/>
        <v>16.662937705252169</v>
      </c>
      <c r="AB322" s="6">
        <f t="shared" si="112"/>
        <v>16.724349958952399</v>
      </c>
    </row>
    <row r="323" spans="1:28" x14ac:dyDescent="0.3">
      <c r="A323" s="13" t="s">
        <v>2</v>
      </c>
      <c r="B323" s="47" t="s">
        <v>103</v>
      </c>
      <c r="E323" s="4"/>
      <c r="F323" s="4"/>
      <c r="G323" s="4"/>
      <c r="H323" s="4"/>
      <c r="I323" s="1">
        <f t="shared" ref="I323:AB323" si="113">I115*I$212</f>
        <v>17.018566802093691</v>
      </c>
      <c r="J323" s="1">
        <f t="shared" si="113"/>
        <v>16.512485436289573</v>
      </c>
      <c r="K323" s="1">
        <f t="shared" si="113"/>
        <v>16.131536313061144</v>
      </c>
      <c r="L323" s="1">
        <f t="shared" si="113"/>
        <v>15.895930524287753</v>
      </c>
      <c r="M323" s="1">
        <f t="shared" si="113"/>
        <v>15.512891186551853</v>
      </c>
      <c r="N323" s="1">
        <f t="shared" si="113"/>
        <v>15.603070918033874</v>
      </c>
      <c r="O323" s="1">
        <f t="shared" si="113"/>
        <v>15.822304216532466</v>
      </c>
      <c r="P323" s="1">
        <f t="shared" si="113"/>
        <v>15.344751257694426</v>
      </c>
      <c r="Q323" s="1">
        <f t="shared" si="113"/>
        <v>15.285777839657904</v>
      </c>
      <c r="R323" s="1">
        <f t="shared" si="113"/>
        <v>15.219717808524086</v>
      </c>
      <c r="S323" s="1">
        <f t="shared" si="113"/>
        <v>15.143975262845158</v>
      </c>
      <c r="T323" s="1">
        <f t="shared" si="113"/>
        <v>15.058085629039967</v>
      </c>
      <c r="U323" s="1">
        <f t="shared" si="113"/>
        <v>14.991165343727616</v>
      </c>
      <c r="V323" s="1">
        <f t="shared" si="113"/>
        <v>14.950150889832862</v>
      </c>
      <c r="W323" s="1">
        <f t="shared" si="113"/>
        <v>14.92151562913025</v>
      </c>
      <c r="X323" s="1">
        <f t="shared" si="113"/>
        <v>14.901989469596383</v>
      </c>
      <c r="Y323" s="1">
        <f t="shared" si="113"/>
        <v>14.891565033813531</v>
      </c>
      <c r="Z323" s="1">
        <f t="shared" si="113"/>
        <v>14.888829051497774</v>
      </c>
      <c r="AA323" s="1">
        <f t="shared" si="113"/>
        <v>14.902558113161721</v>
      </c>
      <c r="AB323" s="6">
        <f t="shared" si="113"/>
        <v>14.928890415029805</v>
      </c>
    </row>
    <row r="324" spans="1:28" x14ac:dyDescent="0.3">
      <c r="A324" s="13" t="s">
        <v>2</v>
      </c>
      <c r="B324" s="47" t="s">
        <v>104</v>
      </c>
      <c r="E324" s="4"/>
      <c r="F324" s="4"/>
      <c r="G324" s="4"/>
      <c r="H324" s="4"/>
      <c r="I324" s="1">
        <f t="shared" ref="I324:AB324" si="114">I116*I$212</f>
        <v>16.942438007594454</v>
      </c>
      <c r="J324" s="1">
        <f t="shared" si="114"/>
        <v>16.961142445761343</v>
      </c>
      <c r="K324" s="1">
        <f t="shared" si="114"/>
        <v>16.446503713202738</v>
      </c>
      <c r="L324" s="1">
        <f t="shared" si="114"/>
        <v>15.954896874819559</v>
      </c>
      <c r="M324" s="1">
        <f t="shared" si="114"/>
        <v>15.895209820860511</v>
      </c>
      <c r="N324" s="1">
        <f t="shared" si="114"/>
        <v>15.508484126263042</v>
      </c>
      <c r="O324" s="1">
        <f t="shared" si="114"/>
        <v>15.592292182422034</v>
      </c>
      <c r="P324" s="1">
        <f t="shared" si="114"/>
        <v>15.803356002161626</v>
      </c>
      <c r="Q324" s="1">
        <f t="shared" si="114"/>
        <v>15.323239192854498</v>
      </c>
      <c r="R324" s="1">
        <f t="shared" si="114"/>
        <v>15.30422966081033</v>
      </c>
      <c r="S324" s="1">
        <f t="shared" si="114"/>
        <v>15.241368785099324</v>
      </c>
      <c r="T324" s="1">
        <f t="shared" si="114"/>
        <v>15.164346142561545</v>
      </c>
      <c r="U324" s="1">
        <f t="shared" si="114"/>
        <v>15.079547989501126</v>
      </c>
      <c r="V324" s="1">
        <f t="shared" si="114"/>
        <v>15.016516307796421</v>
      </c>
      <c r="W324" s="1">
        <f t="shared" si="114"/>
        <v>14.982769654896925</v>
      </c>
      <c r="X324" s="1">
        <f t="shared" si="114"/>
        <v>14.95567874910231</v>
      </c>
      <c r="Y324" s="1">
        <f t="shared" si="114"/>
        <v>14.937261904860334</v>
      </c>
      <c r="Z324" s="1">
        <f t="shared" si="114"/>
        <v>14.923437858616303</v>
      </c>
      <c r="AA324" s="1">
        <f t="shared" si="114"/>
        <v>14.921256858008331</v>
      </c>
      <c r="AB324" s="6">
        <f t="shared" si="114"/>
        <v>14.932285563090192</v>
      </c>
    </row>
    <row r="325" spans="1:28" x14ac:dyDescent="0.3">
      <c r="A325" s="13" t="s">
        <v>2</v>
      </c>
      <c r="B325" s="47" t="s">
        <v>105</v>
      </c>
      <c r="E325" s="4"/>
      <c r="F325" s="4"/>
      <c r="G325" s="4"/>
      <c r="H325" s="4"/>
      <c r="I325" s="1">
        <f t="shared" ref="I325:AB325" si="115">I117*I$212</f>
        <v>17.102661390984231</v>
      </c>
      <c r="J325" s="1">
        <f t="shared" si="115"/>
        <v>16.879676824023775</v>
      </c>
      <c r="K325" s="1">
        <f t="shared" si="115"/>
        <v>16.882017816349752</v>
      </c>
      <c r="L325" s="1">
        <f t="shared" si="115"/>
        <v>16.257003696700046</v>
      </c>
      <c r="M325" s="1">
        <f t="shared" si="115"/>
        <v>15.947878096548225</v>
      </c>
      <c r="N325" s="1">
        <f t="shared" si="115"/>
        <v>15.881394193323864</v>
      </c>
      <c r="O325" s="1">
        <f t="shared" si="115"/>
        <v>15.493477008429451</v>
      </c>
      <c r="P325" s="1">
        <f t="shared" si="115"/>
        <v>15.570792971320259</v>
      </c>
      <c r="Q325" s="1">
        <f t="shared" si="115"/>
        <v>15.772502654369962</v>
      </c>
      <c r="R325" s="1">
        <f t="shared" si="115"/>
        <v>15.337005090703393</v>
      </c>
      <c r="S325" s="1">
        <f t="shared" si="115"/>
        <v>15.320826115409814</v>
      </c>
      <c r="T325" s="1">
        <f t="shared" si="115"/>
        <v>15.256622665619682</v>
      </c>
      <c r="U325" s="1">
        <f t="shared" si="115"/>
        <v>15.180670476106854</v>
      </c>
      <c r="V325" s="1">
        <f t="shared" si="115"/>
        <v>15.099934561634056</v>
      </c>
      <c r="W325" s="1">
        <f t="shared" si="115"/>
        <v>15.044460585269636</v>
      </c>
      <c r="X325" s="1">
        <f t="shared" si="115"/>
        <v>15.012321807739632</v>
      </c>
      <c r="Y325" s="1">
        <f t="shared" si="115"/>
        <v>14.98641411587287</v>
      </c>
      <c r="Z325" s="1">
        <f t="shared" si="115"/>
        <v>14.964831022465265</v>
      </c>
      <c r="AA325" s="1">
        <f t="shared" si="115"/>
        <v>14.951652991183643</v>
      </c>
      <c r="AB325" s="6">
        <f t="shared" si="115"/>
        <v>14.946969578451368</v>
      </c>
    </row>
    <row r="326" spans="1:28" x14ac:dyDescent="0.3">
      <c r="A326" s="13" t="s">
        <v>2</v>
      </c>
      <c r="B326" s="47" t="s">
        <v>106</v>
      </c>
      <c r="E326" s="4"/>
      <c r="F326" s="4"/>
      <c r="G326" s="4"/>
      <c r="H326" s="4"/>
      <c r="I326" s="1">
        <f t="shared" ref="I326:AB326" si="116">I118*I$212</f>
        <v>19.047525216548774</v>
      </c>
      <c r="J326" s="1">
        <f t="shared" si="116"/>
        <v>18.764918948363178</v>
      </c>
      <c r="K326" s="1">
        <f t="shared" si="116"/>
        <v>18.520296884966843</v>
      </c>
      <c r="L326" s="1">
        <f t="shared" si="116"/>
        <v>18.404367129980173</v>
      </c>
      <c r="M326" s="1">
        <f t="shared" si="116"/>
        <v>17.937765287549094</v>
      </c>
      <c r="N326" s="1">
        <f t="shared" si="116"/>
        <v>17.606893902553317</v>
      </c>
      <c r="O326" s="1">
        <f t="shared" si="116"/>
        <v>17.543398593477214</v>
      </c>
      <c r="P326" s="1">
        <f t="shared" si="116"/>
        <v>17.12733429258541</v>
      </c>
      <c r="Q326" s="1">
        <f t="shared" si="116"/>
        <v>17.219301203370417</v>
      </c>
      <c r="R326" s="1">
        <f t="shared" si="116"/>
        <v>17.501821824729099</v>
      </c>
      <c r="S326" s="1">
        <f t="shared" si="116"/>
        <v>17.040674081417617</v>
      </c>
      <c r="T326" s="1">
        <f t="shared" si="116"/>
        <v>17.036518431273869</v>
      </c>
      <c r="U326" s="1">
        <f t="shared" si="116"/>
        <v>16.982159046206853</v>
      </c>
      <c r="V326" s="1">
        <f t="shared" si="116"/>
        <v>16.918270722214217</v>
      </c>
      <c r="W326" s="1">
        <f t="shared" si="116"/>
        <v>16.853308069215</v>
      </c>
      <c r="X326" s="1">
        <f t="shared" si="116"/>
        <v>16.810017181587245</v>
      </c>
      <c r="Y326" s="1">
        <f t="shared" si="116"/>
        <v>16.792394514748541</v>
      </c>
      <c r="Z326" s="1">
        <f t="shared" si="116"/>
        <v>16.776941292956778</v>
      </c>
      <c r="AA326" s="1">
        <f t="shared" si="116"/>
        <v>16.771074087810103</v>
      </c>
      <c r="AB326" s="6">
        <f t="shared" si="116"/>
        <v>16.771311646923674</v>
      </c>
    </row>
    <row r="327" spans="1:28" x14ac:dyDescent="0.3">
      <c r="A327" s="13" t="s">
        <v>2</v>
      </c>
      <c r="B327" s="47" t="s">
        <v>107</v>
      </c>
      <c r="E327" s="4"/>
      <c r="F327" s="4"/>
      <c r="G327" s="4"/>
      <c r="H327" s="4"/>
      <c r="I327" s="1">
        <f t="shared" ref="I327:AB327" si="117">I119*I$212</f>
        <v>20.699521328184343</v>
      </c>
      <c r="J327" s="1">
        <f t="shared" si="117"/>
        <v>20.729240650909723</v>
      </c>
      <c r="K327" s="1">
        <f t="shared" si="117"/>
        <v>20.420109211188709</v>
      </c>
      <c r="L327" s="1">
        <f t="shared" si="117"/>
        <v>20.025568773769091</v>
      </c>
      <c r="M327" s="1">
        <f t="shared" si="117"/>
        <v>20.133135359137729</v>
      </c>
      <c r="N327" s="1">
        <f t="shared" si="117"/>
        <v>19.632800788797571</v>
      </c>
      <c r="O327" s="1">
        <f t="shared" si="117"/>
        <v>19.281897808538389</v>
      </c>
      <c r="P327" s="1">
        <f t="shared" si="117"/>
        <v>19.220572147871607</v>
      </c>
      <c r="Q327" s="1">
        <f t="shared" si="117"/>
        <v>18.774050573888847</v>
      </c>
      <c r="R327" s="1">
        <f t="shared" si="117"/>
        <v>18.937778007050234</v>
      </c>
      <c r="S327" s="1">
        <f t="shared" si="117"/>
        <v>19.264444296649618</v>
      </c>
      <c r="T327" s="1">
        <f t="shared" si="117"/>
        <v>18.772938138820546</v>
      </c>
      <c r="U327" s="1">
        <f t="shared" si="117"/>
        <v>18.783897319833024</v>
      </c>
      <c r="V327" s="1">
        <f t="shared" si="117"/>
        <v>18.743773319656071</v>
      </c>
      <c r="W327" s="1">
        <f t="shared" si="117"/>
        <v>18.697901839727599</v>
      </c>
      <c r="X327" s="1">
        <f t="shared" si="117"/>
        <v>18.64382618083317</v>
      </c>
      <c r="Y327" s="1">
        <f t="shared" si="117"/>
        <v>18.613237907525356</v>
      </c>
      <c r="Z327" s="1">
        <f t="shared" si="117"/>
        <v>18.60552497171183</v>
      </c>
      <c r="AA327" s="1">
        <f t="shared" si="117"/>
        <v>18.605437103834543</v>
      </c>
      <c r="AB327" s="6">
        <f t="shared" si="117"/>
        <v>18.61223222337485</v>
      </c>
    </row>
    <row r="328" spans="1:28" x14ac:dyDescent="0.3">
      <c r="A328" s="13" t="s">
        <v>2</v>
      </c>
      <c r="B328" s="47" t="s">
        <v>108</v>
      </c>
      <c r="E328" s="4"/>
      <c r="F328" s="4"/>
      <c r="G328" s="4"/>
      <c r="H328" s="4"/>
      <c r="I328" s="1">
        <f t="shared" ref="I328:AB328" si="118">I120*I$212</f>
        <v>22.304813193350952</v>
      </c>
      <c r="J328" s="1">
        <f t="shared" si="118"/>
        <v>22.367427079595668</v>
      </c>
      <c r="K328" s="1">
        <f t="shared" si="118"/>
        <v>22.392656499673929</v>
      </c>
      <c r="L328" s="1">
        <f t="shared" si="118"/>
        <v>21.917274919689749</v>
      </c>
      <c r="M328" s="1">
        <f t="shared" si="118"/>
        <v>21.746493801813809</v>
      </c>
      <c r="N328" s="1">
        <f t="shared" si="118"/>
        <v>21.867059124089366</v>
      </c>
      <c r="O328" s="1">
        <f t="shared" si="118"/>
        <v>21.335774628063046</v>
      </c>
      <c r="P328" s="1">
        <f t="shared" si="118"/>
        <v>20.964325790468671</v>
      </c>
      <c r="Q328" s="1">
        <f t="shared" si="118"/>
        <v>20.903081211037563</v>
      </c>
      <c r="R328" s="1">
        <f t="shared" si="118"/>
        <v>20.488332458068836</v>
      </c>
      <c r="S328" s="1">
        <f t="shared" si="118"/>
        <v>20.683222584988528</v>
      </c>
      <c r="T328" s="1">
        <f t="shared" si="118"/>
        <v>21.049141857589539</v>
      </c>
      <c r="U328" s="1">
        <f t="shared" si="118"/>
        <v>20.530571831772903</v>
      </c>
      <c r="V328" s="1">
        <f t="shared" si="118"/>
        <v>20.561577097400633</v>
      </c>
      <c r="W328" s="1">
        <f t="shared" si="118"/>
        <v>20.542143589957615</v>
      </c>
      <c r="X328" s="1">
        <f t="shared" si="118"/>
        <v>20.508983998869518</v>
      </c>
      <c r="Y328" s="1">
        <f t="shared" si="118"/>
        <v>20.46627886258965</v>
      </c>
      <c r="Z328" s="1">
        <f t="shared" si="118"/>
        <v>20.443242021255134</v>
      </c>
      <c r="AA328" s="1">
        <f t="shared" si="118"/>
        <v>20.450856717528346</v>
      </c>
      <c r="AB328" s="6">
        <f t="shared" si="118"/>
        <v>20.462706746467955</v>
      </c>
    </row>
    <row r="329" spans="1:28" x14ac:dyDescent="0.3">
      <c r="A329" s="13" t="s">
        <v>2</v>
      </c>
      <c r="B329" s="47" t="s">
        <v>109</v>
      </c>
      <c r="E329" s="4"/>
      <c r="F329" s="4"/>
      <c r="G329" s="4"/>
      <c r="H329" s="4"/>
      <c r="I329" s="1">
        <f t="shared" ref="I329:AB329" si="119">I121*I$212</f>
        <v>26.007205289710747</v>
      </c>
      <c r="J329" s="1">
        <f t="shared" si="119"/>
        <v>25.693354541806652</v>
      </c>
      <c r="K329" s="1">
        <f t="shared" si="119"/>
        <v>25.766235564978437</v>
      </c>
      <c r="L329" s="1">
        <f t="shared" si="119"/>
        <v>25.635403037728</v>
      </c>
      <c r="M329" s="1">
        <f t="shared" si="119"/>
        <v>25.395906959978486</v>
      </c>
      <c r="N329" s="1">
        <f t="shared" si="119"/>
        <v>25.214408272790738</v>
      </c>
      <c r="O329" s="1">
        <f t="shared" si="119"/>
        <v>25.37171904328487</v>
      </c>
      <c r="P329" s="1">
        <f t="shared" si="119"/>
        <v>24.777518416924014</v>
      </c>
      <c r="Q329" s="1">
        <f t="shared" si="119"/>
        <v>24.364154899271398</v>
      </c>
      <c r="R329" s="1">
        <f t="shared" si="119"/>
        <v>24.383179697404099</v>
      </c>
      <c r="S329" s="1">
        <f t="shared" si="119"/>
        <v>23.931592828436493</v>
      </c>
      <c r="T329" s="1">
        <f t="shared" si="119"/>
        <v>24.180189981355593</v>
      </c>
      <c r="U329" s="1">
        <f t="shared" si="119"/>
        <v>24.632009300692161</v>
      </c>
      <c r="V329" s="1">
        <f t="shared" si="119"/>
        <v>24.060587821978945</v>
      </c>
      <c r="W329" s="1">
        <f t="shared" si="119"/>
        <v>24.134385743799374</v>
      </c>
      <c r="X329" s="1">
        <f t="shared" si="119"/>
        <v>24.140571906440758</v>
      </c>
      <c r="Y329" s="1">
        <f t="shared" si="119"/>
        <v>24.130440454066012</v>
      </c>
      <c r="Z329" s="1">
        <f t="shared" si="119"/>
        <v>24.102248176866414</v>
      </c>
      <c r="AA329" s="1">
        <f t="shared" si="119"/>
        <v>24.103854635834686</v>
      </c>
      <c r="AB329" s="6">
        <f t="shared" si="119"/>
        <v>24.136650784981835</v>
      </c>
    </row>
    <row r="330" spans="1:28" x14ac:dyDescent="0.3">
      <c r="A330" s="13" t="s">
        <v>2</v>
      </c>
      <c r="B330" s="47" t="s">
        <v>110</v>
      </c>
      <c r="E330" s="4"/>
      <c r="F330" s="4"/>
      <c r="G330" s="4"/>
      <c r="H330" s="4"/>
      <c r="I330" s="1">
        <f t="shared" ref="I330:AB330" si="120">I122*I$212</f>
        <v>29.324604044080633</v>
      </c>
      <c r="J330" s="1">
        <f t="shared" si="120"/>
        <v>29.450829212280741</v>
      </c>
      <c r="K330" s="1">
        <f t="shared" si="120"/>
        <v>29.094725025171115</v>
      </c>
      <c r="L330" s="1">
        <f t="shared" si="120"/>
        <v>28.989368389528522</v>
      </c>
      <c r="M330" s="1">
        <f t="shared" si="120"/>
        <v>29.182024523858036</v>
      </c>
      <c r="N330" s="1">
        <f t="shared" si="120"/>
        <v>28.922318068084397</v>
      </c>
      <c r="O330" s="1">
        <f t="shared" si="120"/>
        <v>28.731841403098699</v>
      </c>
      <c r="P330" s="1">
        <f t="shared" si="120"/>
        <v>28.923764029744238</v>
      </c>
      <c r="Q330" s="1">
        <f t="shared" si="120"/>
        <v>28.262249037893344</v>
      </c>
      <c r="R330" s="1">
        <f t="shared" si="120"/>
        <v>27.89000294796832</v>
      </c>
      <c r="S330" s="1">
        <f t="shared" si="120"/>
        <v>27.939291757820026</v>
      </c>
      <c r="T330" s="1">
        <f t="shared" si="120"/>
        <v>27.444803522881475</v>
      </c>
      <c r="U330" s="1">
        <f t="shared" si="120"/>
        <v>27.751700148968894</v>
      </c>
      <c r="V330" s="1">
        <f t="shared" si="120"/>
        <v>28.296927213179636</v>
      </c>
      <c r="W330" s="1">
        <f t="shared" si="120"/>
        <v>27.681489410342934</v>
      </c>
      <c r="X330" s="1">
        <f t="shared" si="120"/>
        <v>27.792221454175895</v>
      </c>
      <c r="Y330" s="1">
        <f t="shared" si="120"/>
        <v>27.825321862922181</v>
      </c>
      <c r="Z330" s="1">
        <f t="shared" si="120"/>
        <v>27.8317449607848</v>
      </c>
      <c r="AA330" s="1">
        <f t="shared" si="120"/>
        <v>27.825531279674884</v>
      </c>
      <c r="AB330" s="6">
        <f t="shared" si="120"/>
        <v>27.84757477616947</v>
      </c>
    </row>
    <row r="331" spans="1:28" x14ac:dyDescent="0.3">
      <c r="A331" s="13" t="s">
        <v>2</v>
      </c>
      <c r="B331" s="47" t="s">
        <v>111</v>
      </c>
      <c r="E331" s="4"/>
      <c r="F331" s="4"/>
      <c r="G331" s="4"/>
      <c r="H331" s="4"/>
      <c r="I331" s="1">
        <f t="shared" ref="I331:AB331" si="121">I123*I$212</f>
        <v>41.398832941007356</v>
      </c>
      <c r="J331" s="1">
        <f t="shared" si="121"/>
        <v>41.366669983927352</v>
      </c>
      <c r="K331" s="1">
        <f t="shared" si="121"/>
        <v>41.493460724969125</v>
      </c>
      <c r="L331" s="1">
        <f t="shared" si="121"/>
        <v>40.692099533242207</v>
      </c>
      <c r="M331" s="1">
        <f t="shared" si="121"/>
        <v>40.978420928293758</v>
      </c>
      <c r="N331" s="1">
        <f t="shared" si="121"/>
        <v>41.220135424886962</v>
      </c>
      <c r="O331" s="1">
        <f t="shared" si="121"/>
        <v>40.833895753134428</v>
      </c>
      <c r="P331" s="1">
        <f t="shared" si="121"/>
        <v>40.543553983491506</v>
      </c>
      <c r="Q331" s="1">
        <f t="shared" si="121"/>
        <v>40.784262956063003</v>
      </c>
      <c r="R331" s="1">
        <f t="shared" si="121"/>
        <v>39.952690059734827</v>
      </c>
      <c r="S331" s="1">
        <f t="shared" si="121"/>
        <v>39.427846419710846</v>
      </c>
      <c r="T331" s="1">
        <f t="shared" si="121"/>
        <v>39.482060208474827</v>
      </c>
      <c r="U331" s="1">
        <f t="shared" si="121"/>
        <v>38.77976791144345</v>
      </c>
      <c r="V331" s="1">
        <f t="shared" si="121"/>
        <v>39.208886295976754</v>
      </c>
      <c r="W331" s="1">
        <f t="shared" si="121"/>
        <v>39.981587389629915</v>
      </c>
      <c r="X331" s="1">
        <f t="shared" si="121"/>
        <v>39.112058720102596</v>
      </c>
      <c r="Y331" s="1">
        <f t="shared" si="121"/>
        <v>39.2595076933518</v>
      </c>
      <c r="Z331" s="1">
        <f t="shared" si="121"/>
        <v>39.286055300130165</v>
      </c>
      <c r="AA331" s="1">
        <f t="shared" si="121"/>
        <v>39.285860033863948</v>
      </c>
      <c r="AB331" s="6">
        <f t="shared" si="121"/>
        <v>39.259560331070539</v>
      </c>
    </row>
    <row r="332" spans="1:28" x14ac:dyDescent="0.3">
      <c r="A332" s="13" t="s">
        <v>2</v>
      </c>
      <c r="B332" s="47" t="s">
        <v>112</v>
      </c>
      <c r="E332" s="4"/>
      <c r="F332" s="4"/>
      <c r="G332" s="4"/>
      <c r="H332" s="4"/>
      <c r="I332" s="1">
        <f t="shared" ref="I332:AB332" si="122">I124*I$212</f>
        <v>53.125866406401308</v>
      </c>
      <c r="J332" s="1">
        <f t="shared" si="122"/>
        <v>53.488474976087659</v>
      </c>
      <c r="K332" s="1">
        <f t="shared" si="122"/>
        <v>53.388606350937707</v>
      </c>
      <c r="L332" s="1">
        <f t="shared" si="122"/>
        <v>53.156847966030021</v>
      </c>
      <c r="M332" s="1">
        <f t="shared" si="122"/>
        <v>52.701721772575382</v>
      </c>
      <c r="N332" s="1">
        <f t="shared" si="122"/>
        <v>53.037183872893692</v>
      </c>
      <c r="O332" s="1">
        <f t="shared" si="122"/>
        <v>53.322280525075556</v>
      </c>
      <c r="P332" s="1">
        <f t="shared" si="122"/>
        <v>52.801258662407996</v>
      </c>
      <c r="Q332" s="1">
        <f t="shared" si="122"/>
        <v>52.398333006472704</v>
      </c>
      <c r="R332" s="1">
        <f t="shared" si="122"/>
        <v>52.836521119950632</v>
      </c>
      <c r="S332" s="1">
        <f t="shared" si="122"/>
        <v>51.771748455996082</v>
      </c>
      <c r="T332" s="1">
        <f t="shared" si="122"/>
        <v>51.086021019708319</v>
      </c>
      <c r="U332" s="1">
        <f t="shared" si="122"/>
        <v>51.152136104744528</v>
      </c>
      <c r="V332" s="1">
        <f t="shared" si="122"/>
        <v>50.256156861717123</v>
      </c>
      <c r="W332" s="1">
        <f t="shared" si="122"/>
        <v>50.825751949545634</v>
      </c>
      <c r="X332" s="1">
        <f t="shared" si="122"/>
        <v>51.817806481376088</v>
      </c>
      <c r="Y332" s="1">
        <f t="shared" si="122"/>
        <v>50.698128435853931</v>
      </c>
      <c r="Z332" s="1">
        <f t="shared" si="122"/>
        <v>50.870208022976847</v>
      </c>
      <c r="AA332" s="1">
        <f t="shared" si="122"/>
        <v>50.900460407342202</v>
      </c>
      <c r="AB332" s="6">
        <f t="shared" si="122"/>
        <v>50.88610905794387</v>
      </c>
    </row>
    <row r="333" spans="1:28" x14ac:dyDescent="0.3">
      <c r="A333" s="13" t="s">
        <v>2</v>
      </c>
      <c r="B333" s="47" t="s">
        <v>113</v>
      </c>
      <c r="E333" s="4"/>
      <c r="F333" s="4"/>
      <c r="G333" s="4"/>
      <c r="H333" s="4"/>
      <c r="I333" s="1">
        <f t="shared" ref="I333:AB333" si="123">I125*I$212</f>
        <v>64.68761408668324</v>
      </c>
      <c r="J333" s="1">
        <f t="shared" si="123"/>
        <v>67.427145190935903</v>
      </c>
      <c r="K333" s="1">
        <f t="shared" si="123"/>
        <v>67.8735893066182</v>
      </c>
      <c r="L333" s="1">
        <f t="shared" si="123"/>
        <v>67.320103905204988</v>
      </c>
      <c r="M333" s="1">
        <f t="shared" si="123"/>
        <v>67.822101687293411</v>
      </c>
      <c r="N333" s="1">
        <f t="shared" si="123"/>
        <v>67.285050209546654</v>
      </c>
      <c r="O333" s="1">
        <f t="shared" si="123"/>
        <v>67.751465271876313</v>
      </c>
      <c r="P333" s="1">
        <f t="shared" si="123"/>
        <v>68.152947840580723</v>
      </c>
      <c r="Q333" s="1">
        <f t="shared" si="123"/>
        <v>67.534385848347284</v>
      </c>
      <c r="R333" s="1">
        <f t="shared" si="123"/>
        <v>67.267809669076698</v>
      </c>
      <c r="S333" s="1">
        <f t="shared" si="123"/>
        <v>67.923080319958331</v>
      </c>
      <c r="T333" s="1">
        <f t="shared" si="123"/>
        <v>66.650014368847891</v>
      </c>
      <c r="U333" s="1">
        <f t="shared" si="123"/>
        <v>65.866878818161723</v>
      </c>
      <c r="V333" s="1">
        <f t="shared" si="123"/>
        <v>66.054048637842172</v>
      </c>
      <c r="W333" s="1">
        <f t="shared" si="123"/>
        <v>65.02993512710124</v>
      </c>
      <c r="X333" s="1">
        <f t="shared" si="123"/>
        <v>65.853232668989307</v>
      </c>
      <c r="Y333" s="1">
        <f t="shared" si="123"/>
        <v>67.219628490662856</v>
      </c>
      <c r="Z333" s="1">
        <f t="shared" si="123"/>
        <v>65.861747082697363</v>
      </c>
      <c r="AA333" s="1">
        <f t="shared" si="123"/>
        <v>66.17830627745451</v>
      </c>
      <c r="AB333" s="6">
        <f t="shared" si="123"/>
        <v>66.300570153422171</v>
      </c>
    </row>
    <row r="334" spans="1:28" x14ac:dyDescent="0.3">
      <c r="A334" s="13" t="s">
        <v>2</v>
      </c>
      <c r="B334" s="47" t="s">
        <v>114</v>
      </c>
      <c r="E334" s="4"/>
      <c r="F334" s="4"/>
      <c r="G334" s="4"/>
      <c r="H334" s="4"/>
      <c r="I334" s="1">
        <f t="shared" ref="I334:AB334" si="124">I126*I$212</f>
        <v>74.592820127831232</v>
      </c>
      <c r="J334" s="1">
        <f t="shared" si="124"/>
        <v>76.99243419821795</v>
      </c>
      <c r="K334" s="1">
        <f t="shared" si="124"/>
        <v>79.914256289169174</v>
      </c>
      <c r="L334" s="1">
        <f t="shared" si="124"/>
        <v>79.718039871517533</v>
      </c>
      <c r="M334" s="1">
        <f t="shared" si="124"/>
        <v>79.817159384498495</v>
      </c>
      <c r="N334" s="1">
        <f t="shared" si="124"/>
        <v>80.243110114363461</v>
      </c>
      <c r="O334" s="1">
        <f t="shared" si="124"/>
        <v>79.493053001291216</v>
      </c>
      <c r="P334" s="1">
        <f t="shared" si="124"/>
        <v>79.881969857688205</v>
      </c>
      <c r="Q334" s="1">
        <f t="shared" si="124"/>
        <v>80.196557915179667</v>
      </c>
      <c r="R334" s="1">
        <f t="shared" si="124"/>
        <v>79.581912153995106</v>
      </c>
      <c r="S334" s="1">
        <f t="shared" si="124"/>
        <v>79.264598523204796</v>
      </c>
      <c r="T334" s="1">
        <f t="shared" si="124"/>
        <v>79.979518450600963</v>
      </c>
      <c r="U334" s="1">
        <f t="shared" si="124"/>
        <v>78.497040270421294</v>
      </c>
      <c r="V334" s="1">
        <f t="shared" si="124"/>
        <v>77.591825402393781</v>
      </c>
      <c r="W334" s="1">
        <f t="shared" si="124"/>
        <v>77.817466354265122</v>
      </c>
      <c r="X334" s="1">
        <f t="shared" si="124"/>
        <v>76.626594064575258</v>
      </c>
      <c r="Y334" s="1">
        <f t="shared" si="124"/>
        <v>77.550857643246999</v>
      </c>
      <c r="Z334" s="1">
        <f t="shared" si="124"/>
        <v>79.071980791764162</v>
      </c>
      <c r="AA334" s="1">
        <f t="shared" si="124"/>
        <v>77.49551680491885</v>
      </c>
      <c r="AB334" s="6">
        <f t="shared" si="124"/>
        <v>77.819272002157334</v>
      </c>
    </row>
    <row r="335" spans="1:28" x14ac:dyDescent="0.3">
      <c r="A335" s="13" t="s">
        <v>2</v>
      </c>
      <c r="B335" s="47" t="s">
        <v>115</v>
      </c>
      <c r="E335" s="4"/>
      <c r="F335" s="4"/>
      <c r="G335" s="4"/>
      <c r="H335" s="4"/>
      <c r="I335" s="1">
        <f t="shared" ref="I335:AB335" si="125">I127*I$212</f>
        <v>82.567843689709861</v>
      </c>
      <c r="J335" s="1">
        <f t="shared" si="125"/>
        <v>85.278467941161836</v>
      </c>
      <c r="K335" s="1">
        <f t="shared" si="125"/>
        <v>87.642100786556753</v>
      </c>
      <c r="L335" s="1">
        <f t="shared" si="125"/>
        <v>90.005197354511836</v>
      </c>
      <c r="M335" s="1">
        <f t="shared" si="125"/>
        <v>90.622699050640918</v>
      </c>
      <c r="N335" s="1">
        <f t="shared" si="125"/>
        <v>90.581055200803107</v>
      </c>
      <c r="O335" s="1">
        <f t="shared" si="125"/>
        <v>90.908641387983721</v>
      </c>
      <c r="P335" s="1">
        <f t="shared" si="125"/>
        <v>89.948528353887866</v>
      </c>
      <c r="Q335" s="1">
        <f t="shared" si="125"/>
        <v>90.230088896099417</v>
      </c>
      <c r="R335" s="1">
        <f t="shared" si="125"/>
        <v>90.69762491781951</v>
      </c>
      <c r="S335" s="1">
        <f t="shared" si="125"/>
        <v>90.084369358031694</v>
      </c>
      <c r="T335" s="1">
        <f t="shared" si="125"/>
        <v>89.767940649999019</v>
      </c>
      <c r="U335" s="1">
        <f t="shared" si="125"/>
        <v>90.59161081035225</v>
      </c>
      <c r="V335" s="1">
        <f t="shared" si="125"/>
        <v>89.034485588089453</v>
      </c>
      <c r="W335" s="1">
        <f t="shared" si="125"/>
        <v>88.12918026399656</v>
      </c>
      <c r="X335" s="1">
        <f t="shared" si="125"/>
        <v>88.427683480656285</v>
      </c>
      <c r="Y335" s="1">
        <f t="shared" si="125"/>
        <v>87.175152753783905</v>
      </c>
      <c r="Z335" s="1">
        <f t="shared" si="125"/>
        <v>88.21258048134041</v>
      </c>
      <c r="AA335" s="1">
        <f t="shared" si="125"/>
        <v>89.928769936890035</v>
      </c>
      <c r="AB335" s="6">
        <f t="shared" si="125"/>
        <v>88.232500061838181</v>
      </c>
    </row>
    <row r="336" spans="1:28" x14ac:dyDescent="0.3">
      <c r="A336" s="13" t="s">
        <v>2</v>
      </c>
      <c r="B336" s="47" t="s">
        <v>116</v>
      </c>
      <c r="E336" s="4"/>
      <c r="F336" s="4"/>
      <c r="G336" s="4"/>
      <c r="H336" s="4"/>
      <c r="I336" s="1">
        <f t="shared" ref="I336:AB336" si="126">I128*I$212</f>
        <v>85.183138716058693</v>
      </c>
      <c r="J336" s="1">
        <f t="shared" si="126"/>
        <v>88.6581049569849</v>
      </c>
      <c r="K336" s="1">
        <f t="shared" si="126"/>
        <v>91.180785531696685</v>
      </c>
      <c r="L336" s="1">
        <f t="shared" si="126"/>
        <v>92.759608209650324</v>
      </c>
      <c r="M336" s="1">
        <f t="shared" si="126"/>
        <v>96.016592747150639</v>
      </c>
      <c r="N336" s="1">
        <f t="shared" si="126"/>
        <v>96.448539680716436</v>
      </c>
      <c r="O336" s="1">
        <f t="shared" si="126"/>
        <v>96.216341074820818</v>
      </c>
      <c r="P336" s="1">
        <f t="shared" si="126"/>
        <v>96.354735135615826</v>
      </c>
      <c r="Q336" s="1">
        <f t="shared" si="126"/>
        <v>95.166753835034584</v>
      </c>
      <c r="R336" s="1">
        <f t="shared" si="126"/>
        <v>95.540358438545681</v>
      </c>
      <c r="S336" s="1">
        <f t="shared" si="126"/>
        <v>95.976011840680215</v>
      </c>
      <c r="T336" s="1">
        <f t="shared" si="126"/>
        <v>95.270225237350218</v>
      </c>
      <c r="U336" s="1">
        <f t="shared" si="126"/>
        <v>94.884387326952279</v>
      </c>
      <c r="V336" s="1">
        <f t="shared" si="126"/>
        <v>95.690018193351619</v>
      </c>
      <c r="W336" s="1">
        <f t="shared" si="126"/>
        <v>94.070350154688271</v>
      </c>
      <c r="X336" s="1">
        <f t="shared" si="126"/>
        <v>93.085803195001944</v>
      </c>
      <c r="Y336" s="1">
        <f t="shared" si="126"/>
        <v>93.338043441479229</v>
      </c>
      <c r="Z336" s="1">
        <f t="shared" si="126"/>
        <v>91.968598391718047</v>
      </c>
      <c r="AA336" s="1">
        <f t="shared" si="126"/>
        <v>92.975152979486964</v>
      </c>
      <c r="AB336" s="6">
        <f t="shared" si="126"/>
        <v>94.654860592160261</v>
      </c>
    </row>
    <row r="337" spans="1:28" x14ac:dyDescent="0.3">
      <c r="A337" s="13" t="s">
        <v>2</v>
      </c>
      <c r="B337" s="47" t="s">
        <v>117</v>
      </c>
      <c r="E337" s="4"/>
      <c r="F337" s="4"/>
      <c r="G337" s="4"/>
      <c r="H337" s="4"/>
      <c r="I337" s="1">
        <f t="shared" ref="I337:AB337" si="127">I129*I$212</f>
        <v>88.757436246051611</v>
      </c>
      <c r="J337" s="1">
        <f t="shared" si="127"/>
        <v>89.862342137114069</v>
      </c>
      <c r="K337" s="1">
        <f t="shared" si="127"/>
        <v>93.222466284106858</v>
      </c>
      <c r="L337" s="1">
        <f t="shared" si="127"/>
        <v>95.002829922297835</v>
      </c>
      <c r="M337" s="1">
        <f t="shared" si="127"/>
        <v>97.539520567710667</v>
      </c>
      <c r="N337" s="1">
        <f t="shared" si="127"/>
        <v>100.73677109415631</v>
      </c>
      <c r="O337" s="1">
        <f t="shared" si="127"/>
        <v>101.04152309350403</v>
      </c>
      <c r="P337" s="1">
        <f t="shared" si="127"/>
        <v>100.65675428496228</v>
      </c>
      <c r="Q337" s="1">
        <f t="shared" si="127"/>
        <v>100.64649903883797</v>
      </c>
      <c r="R337" s="1">
        <f t="shared" si="127"/>
        <v>99.57545792318443</v>
      </c>
      <c r="S337" s="1">
        <f t="shared" si="127"/>
        <v>99.917158858961173</v>
      </c>
      <c r="T337" s="1">
        <f t="shared" si="127"/>
        <v>100.29268971879971</v>
      </c>
      <c r="U337" s="1">
        <f t="shared" si="127"/>
        <v>99.508686202778762</v>
      </c>
      <c r="V337" s="1">
        <f t="shared" si="127"/>
        <v>99.073540817673376</v>
      </c>
      <c r="W337" s="1">
        <f t="shared" si="127"/>
        <v>99.885019934046326</v>
      </c>
      <c r="X337" s="1">
        <f t="shared" si="127"/>
        <v>98.16938405253714</v>
      </c>
      <c r="Y337" s="1">
        <f t="shared" si="127"/>
        <v>97.104851693493416</v>
      </c>
      <c r="Z337" s="1">
        <f t="shared" si="127"/>
        <v>97.278537091952529</v>
      </c>
      <c r="AA337" s="1">
        <f t="shared" si="127"/>
        <v>95.816826231424926</v>
      </c>
      <c r="AB337" s="6">
        <f t="shared" si="127"/>
        <v>96.767759689432935</v>
      </c>
    </row>
    <row r="338" spans="1:28" x14ac:dyDescent="0.3">
      <c r="A338" s="13" t="s">
        <v>2</v>
      </c>
      <c r="B338" s="47" t="s">
        <v>118</v>
      </c>
      <c r="E338" s="4"/>
      <c r="F338" s="4"/>
      <c r="G338" s="4"/>
      <c r="H338" s="4"/>
      <c r="I338" s="1">
        <f t="shared" ref="I338:AB338" si="128">I130*I$212</f>
        <v>92.384841755213472</v>
      </c>
      <c r="J338" s="1">
        <f t="shared" si="128"/>
        <v>89.280410199380938</v>
      </c>
      <c r="K338" s="1">
        <f t="shared" si="128"/>
        <v>90.157004120014619</v>
      </c>
      <c r="L338" s="1">
        <f t="shared" si="128"/>
        <v>92.631865388021282</v>
      </c>
      <c r="M338" s="1">
        <f t="shared" si="128"/>
        <v>95.257905576897869</v>
      </c>
      <c r="N338" s="1">
        <f t="shared" si="128"/>
        <v>97.591048560264099</v>
      </c>
      <c r="O338" s="1">
        <f t="shared" si="128"/>
        <v>100.58171497435258</v>
      </c>
      <c r="P338" s="1">
        <f t="shared" si="128"/>
        <v>100.75080493178653</v>
      </c>
      <c r="Q338" s="1">
        <f t="shared" si="128"/>
        <v>100.24631329214074</v>
      </c>
      <c r="R338" s="1">
        <f t="shared" si="128"/>
        <v>100.40779296131974</v>
      </c>
      <c r="S338" s="1">
        <f t="shared" si="128"/>
        <v>99.372976440912211</v>
      </c>
      <c r="T338" s="1">
        <f t="shared" si="128"/>
        <v>99.685420335340851</v>
      </c>
      <c r="U338" s="1">
        <f t="shared" si="128"/>
        <v>100.04599982138809</v>
      </c>
      <c r="V338" s="1">
        <f t="shared" si="128"/>
        <v>99.294975589983423</v>
      </c>
      <c r="W338" s="1">
        <f t="shared" si="128"/>
        <v>98.908543132744555</v>
      </c>
      <c r="X338" s="1">
        <f t="shared" si="128"/>
        <v>99.702555807927808</v>
      </c>
      <c r="Y338" s="1">
        <f t="shared" si="128"/>
        <v>98.025967750943224</v>
      </c>
      <c r="Z338" s="1">
        <f t="shared" si="128"/>
        <v>96.956787837392113</v>
      </c>
      <c r="AA338" s="1">
        <f t="shared" si="128"/>
        <v>97.122837482630231</v>
      </c>
      <c r="AB338" s="6">
        <f t="shared" si="128"/>
        <v>95.671649718729185</v>
      </c>
    </row>
    <row r="339" spans="1:28" x14ac:dyDescent="0.3">
      <c r="A339" s="13" t="s">
        <v>2</v>
      </c>
      <c r="B339" s="47" t="s">
        <v>119</v>
      </c>
      <c r="E339" s="4"/>
      <c r="F339" s="4"/>
      <c r="G339" s="4"/>
      <c r="H339" s="4"/>
      <c r="I339" s="1">
        <f t="shared" ref="I339:AB339" si="129">I131*I$212</f>
        <v>101.23209014622286</v>
      </c>
      <c r="J339" s="1">
        <f t="shared" si="129"/>
        <v>101.04635793154401</v>
      </c>
      <c r="K339" s="1">
        <f t="shared" si="129"/>
        <v>97.589663742094046</v>
      </c>
      <c r="L339" s="1">
        <f t="shared" si="129"/>
        <v>97.679124556628523</v>
      </c>
      <c r="M339" s="1">
        <f t="shared" si="129"/>
        <v>101.2132612963189</v>
      </c>
      <c r="N339" s="1">
        <f t="shared" si="129"/>
        <v>103.8351163567544</v>
      </c>
      <c r="O339" s="1">
        <f t="shared" si="129"/>
        <v>106.16924318965982</v>
      </c>
      <c r="P339" s="1">
        <f t="shared" si="129"/>
        <v>109.18636821494992</v>
      </c>
      <c r="Q339" s="1">
        <f t="shared" si="129"/>
        <v>109.23832699134591</v>
      </c>
      <c r="R339" s="1">
        <f t="shared" si="129"/>
        <v>108.90463560322674</v>
      </c>
      <c r="S339" s="1">
        <f t="shared" si="129"/>
        <v>109.1324908384241</v>
      </c>
      <c r="T339" s="1">
        <f t="shared" si="129"/>
        <v>108.06404252801674</v>
      </c>
      <c r="U339" s="1">
        <f t="shared" si="129"/>
        <v>108.43681924456727</v>
      </c>
      <c r="V339" s="1">
        <f t="shared" si="129"/>
        <v>108.88312577700817</v>
      </c>
      <c r="W339" s="1">
        <f t="shared" si="129"/>
        <v>108.18045778417267</v>
      </c>
      <c r="X339" s="1">
        <f t="shared" si="129"/>
        <v>107.82448276069915</v>
      </c>
      <c r="Y339" s="1">
        <f t="shared" si="129"/>
        <v>108.71785681853552</v>
      </c>
      <c r="Z339" s="1">
        <f t="shared" si="129"/>
        <v>106.95845525427455</v>
      </c>
      <c r="AA339" s="1">
        <f t="shared" si="129"/>
        <v>105.87197588497058</v>
      </c>
      <c r="AB339" s="6">
        <f t="shared" si="129"/>
        <v>106.07613866730262</v>
      </c>
    </row>
    <row r="340" spans="1:28" x14ac:dyDescent="0.3">
      <c r="A340" s="13" t="s">
        <v>2</v>
      </c>
      <c r="B340" s="47" t="s">
        <v>120</v>
      </c>
      <c r="E340" s="4"/>
      <c r="F340" s="4"/>
      <c r="G340" s="4"/>
      <c r="H340" s="4"/>
      <c r="I340" s="1">
        <f t="shared" ref="I340:AB340" si="130">I132*I$212</f>
        <v>101.74454721382602</v>
      </c>
      <c r="J340" s="1">
        <f t="shared" si="130"/>
        <v>105.2200700659067</v>
      </c>
      <c r="K340" s="1">
        <f t="shared" si="130"/>
        <v>104.84955179916004</v>
      </c>
      <c r="L340" s="1">
        <f t="shared" si="130"/>
        <v>100.55948587287548</v>
      </c>
      <c r="M340" s="1">
        <f t="shared" si="130"/>
        <v>101.65069504886971</v>
      </c>
      <c r="N340" s="1">
        <f t="shared" si="130"/>
        <v>105.10895932477675</v>
      </c>
      <c r="O340" s="1">
        <f t="shared" si="130"/>
        <v>107.66149067215008</v>
      </c>
      <c r="P340" s="1">
        <f t="shared" si="130"/>
        <v>109.91542392478534</v>
      </c>
      <c r="Q340" s="1">
        <f t="shared" si="130"/>
        <v>112.85866918071774</v>
      </c>
      <c r="R340" s="1">
        <f t="shared" si="130"/>
        <v>113.14300595651079</v>
      </c>
      <c r="S340" s="1">
        <f t="shared" si="130"/>
        <v>112.84081991456787</v>
      </c>
      <c r="T340" s="1">
        <f t="shared" si="130"/>
        <v>113.07718929749075</v>
      </c>
      <c r="U340" s="1">
        <f t="shared" si="130"/>
        <v>112.01309960512091</v>
      </c>
      <c r="V340" s="1">
        <f t="shared" si="130"/>
        <v>112.43610784811578</v>
      </c>
      <c r="W340" s="1">
        <f t="shared" si="130"/>
        <v>112.96159851047352</v>
      </c>
      <c r="X340" s="1">
        <f t="shared" si="130"/>
        <v>112.27712102542468</v>
      </c>
      <c r="Y340" s="1">
        <f t="shared" si="130"/>
        <v>111.94243710443936</v>
      </c>
      <c r="Z340" s="1">
        <f t="shared" si="130"/>
        <v>112.8462615160187</v>
      </c>
      <c r="AA340" s="1">
        <f t="shared" si="130"/>
        <v>111.08025262096177</v>
      </c>
      <c r="AB340" s="6">
        <f t="shared" si="130"/>
        <v>109.97602641408719</v>
      </c>
    </row>
    <row r="341" spans="1:28" x14ac:dyDescent="0.3">
      <c r="A341" s="13" t="s">
        <v>2</v>
      </c>
      <c r="B341" s="47" t="s">
        <v>121</v>
      </c>
      <c r="E341" s="4"/>
      <c r="F341" s="4"/>
      <c r="G341" s="4"/>
      <c r="H341" s="4"/>
      <c r="I341" s="1">
        <f t="shared" ref="I341:AB341" si="131">I133*I$212</f>
        <v>108.32456156251064</v>
      </c>
      <c r="J341" s="1">
        <f t="shared" si="131"/>
        <v>109.56848200989427</v>
      </c>
      <c r="K341" s="1">
        <f t="shared" si="131"/>
        <v>113.16732950191076</v>
      </c>
      <c r="L341" s="1">
        <f t="shared" si="131"/>
        <v>111.98906028300577</v>
      </c>
      <c r="M341" s="1">
        <f t="shared" si="131"/>
        <v>108.66408015093684</v>
      </c>
      <c r="N341" s="1">
        <f t="shared" si="131"/>
        <v>109.80505218146567</v>
      </c>
      <c r="O341" s="1">
        <f t="shared" si="131"/>
        <v>113.48505491528576</v>
      </c>
      <c r="P341" s="1">
        <f t="shared" si="131"/>
        <v>116.20051396897205</v>
      </c>
      <c r="Q341" s="1">
        <f t="shared" si="131"/>
        <v>118.5895963947289</v>
      </c>
      <c r="R341" s="1">
        <f t="shared" si="131"/>
        <v>122.08926844506868</v>
      </c>
      <c r="S341" s="1">
        <f t="shared" si="131"/>
        <v>122.47232914040097</v>
      </c>
      <c r="T341" s="1">
        <f t="shared" si="131"/>
        <v>122.19136641954366</v>
      </c>
      <c r="U341" s="1">
        <f t="shared" si="131"/>
        <v>122.50857331099743</v>
      </c>
      <c r="V341" s="1">
        <f t="shared" si="131"/>
        <v>121.45336866220859</v>
      </c>
      <c r="W341" s="1">
        <f t="shared" si="131"/>
        <v>122.02459162078814</v>
      </c>
      <c r="X341" s="1">
        <f t="shared" si="131"/>
        <v>122.66115161011496</v>
      </c>
      <c r="Y341" s="1">
        <f t="shared" si="131"/>
        <v>121.99468110178064</v>
      </c>
      <c r="Z341" s="1">
        <f t="shared" si="131"/>
        <v>121.66808484301957</v>
      </c>
      <c r="AA341" s="1">
        <f t="shared" si="131"/>
        <v>122.70952312729845</v>
      </c>
      <c r="AB341" s="6">
        <f t="shared" si="131"/>
        <v>120.84910690765912</v>
      </c>
    </row>
    <row r="342" spans="1:28" x14ac:dyDescent="0.3">
      <c r="A342" s="13" t="s">
        <v>2</v>
      </c>
      <c r="B342" s="47" t="s">
        <v>122</v>
      </c>
      <c r="E342" s="4"/>
      <c r="F342" s="4"/>
      <c r="G342" s="4"/>
      <c r="H342" s="4"/>
      <c r="I342" s="1">
        <f t="shared" ref="I342:AB342" si="132">I134*I$212</f>
        <v>113.79424958149484</v>
      </c>
      <c r="J342" s="1">
        <f t="shared" si="132"/>
        <v>111.80971021027187</v>
      </c>
      <c r="K342" s="1">
        <f t="shared" si="132"/>
        <v>112.9215319444652</v>
      </c>
      <c r="L342" s="1">
        <f t="shared" si="132"/>
        <v>115.69807971070075</v>
      </c>
      <c r="M342" s="1">
        <f t="shared" si="132"/>
        <v>115.70154282623656</v>
      </c>
      <c r="N342" s="1">
        <f t="shared" si="132"/>
        <v>112.19687787276361</v>
      </c>
      <c r="O342" s="1">
        <f t="shared" si="132"/>
        <v>113.27380006954782</v>
      </c>
      <c r="P342" s="1">
        <f t="shared" si="132"/>
        <v>116.94128377527463</v>
      </c>
      <c r="Q342" s="1">
        <f t="shared" si="132"/>
        <v>119.6116924566644</v>
      </c>
      <c r="R342" s="1">
        <f t="shared" si="132"/>
        <v>122.31537622857714</v>
      </c>
      <c r="S342" s="1">
        <f t="shared" si="132"/>
        <v>125.86146763706563</v>
      </c>
      <c r="T342" s="1">
        <f t="shared" si="132"/>
        <v>126.17700163496492</v>
      </c>
      <c r="U342" s="1">
        <f t="shared" si="132"/>
        <v>125.83183454557324</v>
      </c>
      <c r="V342" s="1">
        <f t="shared" si="132"/>
        <v>126.12220359604608</v>
      </c>
      <c r="W342" s="1">
        <f t="shared" si="132"/>
        <v>125.03979139205438</v>
      </c>
      <c r="X342" s="1">
        <f t="shared" si="132"/>
        <v>125.5725353233878</v>
      </c>
      <c r="Y342" s="1">
        <f t="shared" si="132"/>
        <v>126.16717981276172</v>
      </c>
      <c r="Z342" s="1">
        <f t="shared" si="132"/>
        <v>125.39188589930313</v>
      </c>
      <c r="AA342" s="1">
        <f t="shared" si="132"/>
        <v>124.9974040417235</v>
      </c>
      <c r="AB342" s="6">
        <f t="shared" si="132"/>
        <v>125.97127851251562</v>
      </c>
    </row>
    <row r="343" spans="1:28" x14ac:dyDescent="0.3">
      <c r="A343" s="13" t="s">
        <v>2</v>
      </c>
      <c r="B343" s="47" t="s">
        <v>123</v>
      </c>
      <c r="E343" s="4"/>
      <c r="F343" s="4"/>
      <c r="G343" s="4"/>
      <c r="H343" s="4"/>
      <c r="I343" s="1">
        <f t="shared" ref="I343:AB343" si="133">I135*I$212</f>
        <v>116.78188469936602</v>
      </c>
      <c r="J343" s="1">
        <f t="shared" si="133"/>
        <v>113.97454713060488</v>
      </c>
      <c r="K343" s="1">
        <f t="shared" si="133"/>
        <v>111.98252059607708</v>
      </c>
      <c r="L343" s="1">
        <f t="shared" si="133"/>
        <v>112.34909368826528</v>
      </c>
      <c r="M343" s="1">
        <f t="shared" si="133"/>
        <v>116.41823170061268</v>
      </c>
      <c r="N343" s="1">
        <f t="shared" si="133"/>
        <v>116.45864659475998</v>
      </c>
      <c r="O343" s="1">
        <f t="shared" si="133"/>
        <v>113.01518915297314</v>
      </c>
      <c r="P343" s="1">
        <f t="shared" si="133"/>
        <v>114.13565106032287</v>
      </c>
      <c r="Q343" s="1">
        <f t="shared" si="133"/>
        <v>117.83600244384935</v>
      </c>
      <c r="R343" s="1">
        <f t="shared" si="133"/>
        <v>120.91560188822162</v>
      </c>
      <c r="S343" s="1">
        <f t="shared" si="133"/>
        <v>123.75189460537962</v>
      </c>
      <c r="T343" s="1">
        <f t="shared" si="133"/>
        <v>127.40368361228506</v>
      </c>
      <c r="U343" s="1">
        <f t="shared" si="133"/>
        <v>127.83562431351973</v>
      </c>
      <c r="V343" s="1">
        <f t="shared" si="133"/>
        <v>127.62731206652735</v>
      </c>
      <c r="W343" s="1">
        <f t="shared" si="133"/>
        <v>128.09177728285025</v>
      </c>
      <c r="X343" s="1">
        <f t="shared" si="133"/>
        <v>127.12399778801517</v>
      </c>
      <c r="Y343" s="1">
        <f t="shared" si="133"/>
        <v>127.78173102283687</v>
      </c>
      <c r="Z343" s="1">
        <f t="shared" si="133"/>
        <v>128.47196364834639</v>
      </c>
      <c r="AA343" s="1">
        <f t="shared" si="133"/>
        <v>127.80942719974321</v>
      </c>
      <c r="AB343" s="6">
        <f t="shared" si="133"/>
        <v>127.50516396684779</v>
      </c>
    </row>
    <row r="344" spans="1:28" x14ac:dyDescent="0.3">
      <c r="A344" s="13" t="s">
        <v>2</v>
      </c>
      <c r="B344" s="47" t="s">
        <v>124</v>
      </c>
      <c r="E344" s="4"/>
      <c r="F344" s="4"/>
      <c r="G344" s="4"/>
      <c r="H344" s="4"/>
      <c r="I344" s="1">
        <f t="shared" ref="I344:AB344" si="134">I136*I$212</f>
        <v>123.75977103156309</v>
      </c>
      <c r="J344" s="1">
        <f t="shared" si="134"/>
        <v>120.66102578620023</v>
      </c>
      <c r="K344" s="1">
        <f t="shared" si="134"/>
        <v>117.62407769548994</v>
      </c>
      <c r="L344" s="1">
        <f t="shared" si="134"/>
        <v>114.69738139606659</v>
      </c>
      <c r="M344" s="1">
        <f t="shared" si="134"/>
        <v>116.25724997101069</v>
      </c>
      <c r="N344" s="1">
        <f t="shared" si="134"/>
        <v>120.2982753186388</v>
      </c>
      <c r="O344" s="1">
        <f t="shared" si="134"/>
        <v>120.23756800935969</v>
      </c>
      <c r="P344" s="1">
        <f t="shared" si="134"/>
        <v>116.61398450641282</v>
      </c>
      <c r="Q344" s="1">
        <f t="shared" si="134"/>
        <v>117.64136879354757</v>
      </c>
      <c r="R344" s="1">
        <f t="shared" si="134"/>
        <v>121.66889667476356</v>
      </c>
      <c r="S344" s="1">
        <f t="shared" si="134"/>
        <v>124.78403565044235</v>
      </c>
      <c r="T344" s="1">
        <f t="shared" si="134"/>
        <v>127.61059322914225</v>
      </c>
      <c r="U344" s="1">
        <f t="shared" si="134"/>
        <v>131.28583912033466</v>
      </c>
      <c r="V344" s="1">
        <f t="shared" si="134"/>
        <v>131.69382050391675</v>
      </c>
      <c r="W344" s="1">
        <f t="shared" si="134"/>
        <v>131.4793258838661</v>
      </c>
      <c r="X344" s="1">
        <f t="shared" si="134"/>
        <v>131.90166202270461</v>
      </c>
      <c r="Y344" s="1">
        <f t="shared" si="134"/>
        <v>130.85842108085788</v>
      </c>
      <c r="Z344" s="1">
        <f t="shared" si="134"/>
        <v>131.43359046915796</v>
      </c>
      <c r="AA344" s="1">
        <f t="shared" si="134"/>
        <v>132.07576702762651</v>
      </c>
      <c r="AB344" s="6">
        <f t="shared" si="134"/>
        <v>131.31047477168818</v>
      </c>
    </row>
    <row r="345" spans="1:28" x14ac:dyDescent="0.3">
      <c r="A345" s="13" t="s">
        <v>2</v>
      </c>
      <c r="B345" s="47" t="s">
        <v>125</v>
      </c>
      <c r="E345" s="4"/>
      <c r="F345" s="4"/>
      <c r="G345" s="4"/>
      <c r="H345" s="4"/>
      <c r="I345" s="1">
        <f t="shared" ref="I345:AB345" si="135">I137*I$212</f>
        <v>132.95922641573989</v>
      </c>
      <c r="J345" s="1">
        <f t="shared" si="135"/>
        <v>133.64203545560989</v>
      </c>
      <c r="K345" s="1">
        <f t="shared" si="135"/>
        <v>130.17874660704587</v>
      </c>
      <c r="L345" s="1">
        <f t="shared" si="135"/>
        <v>125.99415608527235</v>
      </c>
      <c r="M345" s="1">
        <f t="shared" si="135"/>
        <v>124.19689450896287</v>
      </c>
      <c r="N345" s="1">
        <f t="shared" si="135"/>
        <v>125.76816815902073</v>
      </c>
      <c r="O345" s="1">
        <f t="shared" si="135"/>
        <v>130.00778172750961</v>
      </c>
      <c r="P345" s="1">
        <f t="shared" si="135"/>
        <v>129.85927182226416</v>
      </c>
      <c r="Q345" s="1">
        <f t="shared" si="135"/>
        <v>125.89453077867627</v>
      </c>
      <c r="R345" s="1">
        <f t="shared" si="135"/>
        <v>127.28426847767054</v>
      </c>
      <c r="S345" s="1">
        <f t="shared" si="135"/>
        <v>131.59857748470287</v>
      </c>
      <c r="T345" s="1">
        <f t="shared" si="135"/>
        <v>134.89551001057166</v>
      </c>
      <c r="U345" s="1">
        <f t="shared" si="135"/>
        <v>137.90418560583882</v>
      </c>
      <c r="V345" s="1">
        <f t="shared" si="135"/>
        <v>141.84641590964381</v>
      </c>
      <c r="W345" s="1">
        <f t="shared" si="135"/>
        <v>142.3256462559379</v>
      </c>
      <c r="X345" s="1">
        <f t="shared" si="135"/>
        <v>142.08330527482866</v>
      </c>
      <c r="Y345" s="1">
        <f t="shared" si="135"/>
        <v>142.52035449075456</v>
      </c>
      <c r="Z345" s="1">
        <f t="shared" si="135"/>
        <v>141.3443737743969</v>
      </c>
      <c r="AA345" s="1">
        <f t="shared" si="135"/>
        <v>141.93895634213416</v>
      </c>
      <c r="AB345" s="6">
        <f t="shared" si="135"/>
        <v>142.57474761992597</v>
      </c>
    </row>
    <row r="346" spans="1:28" x14ac:dyDescent="0.3">
      <c r="A346" s="13" t="s">
        <v>2</v>
      </c>
      <c r="B346" s="47" t="s">
        <v>126</v>
      </c>
      <c r="E346" s="4"/>
      <c r="F346" s="4"/>
      <c r="G346" s="4"/>
      <c r="H346" s="4"/>
      <c r="I346" s="1">
        <f t="shared" ref="I346:AB346" si="136">I138*I$212</f>
        <v>142.33767364897687</v>
      </c>
      <c r="J346" s="1">
        <f t="shared" si="136"/>
        <v>142.7379853223951</v>
      </c>
      <c r="K346" s="1">
        <f t="shared" si="136"/>
        <v>143.28853549446728</v>
      </c>
      <c r="L346" s="1">
        <f t="shared" si="136"/>
        <v>138.58233808248929</v>
      </c>
      <c r="M346" s="1">
        <f t="shared" si="136"/>
        <v>135.60962468292126</v>
      </c>
      <c r="N346" s="1">
        <f t="shared" si="136"/>
        <v>133.60109275628014</v>
      </c>
      <c r="O346" s="1">
        <f t="shared" si="136"/>
        <v>135.1956383023562</v>
      </c>
      <c r="P346" s="1">
        <f t="shared" si="136"/>
        <v>139.6177538458208</v>
      </c>
      <c r="Q346" s="1">
        <f t="shared" si="136"/>
        <v>139.36473420756712</v>
      </c>
      <c r="R346" s="1">
        <f t="shared" si="136"/>
        <v>135.46910757757701</v>
      </c>
      <c r="S346" s="1">
        <f t="shared" si="136"/>
        <v>136.95411706328812</v>
      </c>
      <c r="T346" s="1">
        <f t="shared" si="136"/>
        <v>141.51525200995653</v>
      </c>
      <c r="U346" s="1">
        <f t="shared" si="136"/>
        <v>145.01102329617117</v>
      </c>
      <c r="V346" s="1">
        <f t="shared" si="136"/>
        <v>148.22843558923432</v>
      </c>
      <c r="W346" s="1">
        <f t="shared" si="136"/>
        <v>152.47767527705872</v>
      </c>
      <c r="X346" s="1">
        <f t="shared" si="136"/>
        <v>152.97936211125716</v>
      </c>
      <c r="Y346" s="1">
        <f t="shared" si="136"/>
        <v>152.70812832752841</v>
      </c>
      <c r="Z346" s="1">
        <f t="shared" si="136"/>
        <v>153.11682396928265</v>
      </c>
      <c r="AA346" s="1">
        <f t="shared" si="136"/>
        <v>151.84612012698096</v>
      </c>
      <c r="AB346" s="6">
        <f t="shared" si="136"/>
        <v>152.42891701939129</v>
      </c>
    </row>
    <row r="347" spans="1:28" x14ac:dyDescent="0.3">
      <c r="A347" s="13" t="s">
        <v>2</v>
      </c>
      <c r="B347" s="47" t="s">
        <v>127</v>
      </c>
      <c r="E347" s="4"/>
      <c r="F347" s="4"/>
      <c r="G347" s="4"/>
      <c r="H347" s="4"/>
      <c r="I347" s="1">
        <f t="shared" ref="I347:AB347" si="137">I139*I$212</f>
        <v>155.78950199476819</v>
      </c>
      <c r="J347" s="1">
        <f t="shared" si="137"/>
        <v>155.7589254387058</v>
      </c>
      <c r="K347" s="1">
        <f t="shared" si="137"/>
        <v>156.04245595307273</v>
      </c>
      <c r="L347" s="1">
        <f t="shared" si="137"/>
        <v>155.50538856006051</v>
      </c>
      <c r="M347" s="1">
        <f t="shared" si="137"/>
        <v>152.0923674879013</v>
      </c>
      <c r="N347" s="1">
        <f t="shared" si="137"/>
        <v>148.79584338324088</v>
      </c>
      <c r="O347" s="1">
        <f t="shared" si="137"/>
        <v>146.56477218504932</v>
      </c>
      <c r="P347" s="1">
        <f t="shared" si="137"/>
        <v>148.24127080730338</v>
      </c>
      <c r="Q347" s="1">
        <f t="shared" si="137"/>
        <v>152.97467310388546</v>
      </c>
      <c r="R347" s="1">
        <f t="shared" si="137"/>
        <v>153.09719565837972</v>
      </c>
      <c r="S347" s="1">
        <f t="shared" si="137"/>
        <v>148.88692651679085</v>
      </c>
      <c r="T347" s="1">
        <f t="shared" si="137"/>
        <v>150.49247410580392</v>
      </c>
      <c r="U347" s="1">
        <f t="shared" si="137"/>
        <v>155.47368868725653</v>
      </c>
      <c r="V347" s="1">
        <f t="shared" si="137"/>
        <v>159.32777850353904</v>
      </c>
      <c r="W347" s="1">
        <f t="shared" si="137"/>
        <v>162.92043310602659</v>
      </c>
      <c r="X347" s="1">
        <f t="shared" si="137"/>
        <v>167.57601301659341</v>
      </c>
      <c r="Y347" s="1">
        <f t="shared" si="137"/>
        <v>168.14254488212813</v>
      </c>
      <c r="Z347" s="1">
        <f t="shared" si="137"/>
        <v>167.8162088257497</v>
      </c>
      <c r="AA347" s="1">
        <f t="shared" si="137"/>
        <v>168.27648801918772</v>
      </c>
      <c r="AB347" s="6">
        <f t="shared" si="137"/>
        <v>166.87207887958775</v>
      </c>
    </row>
    <row r="348" spans="1:28" x14ac:dyDescent="0.3">
      <c r="A348" s="13" t="s">
        <v>2</v>
      </c>
      <c r="B348" s="47" t="s">
        <v>128</v>
      </c>
      <c r="E348" s="4"/>
      <c r="F348" s="4"/>
      <c r="G348" s="4"/>
      <c r="H348" s="4"/>
      <c r="I348" s="1">
        <f t="shared" ref="I348:AB348" si="138">I140*I$212</f>
        <v>156.9641842493505</v>
      </c>
      <c r="J348" s="1">
        <f t="shared" si="138"/>
        <v>153.72048231262778</v>
      </c>
      <c r="K348" s="1">
        <f t="shared" si="138"/>
        <v>153.53751036737191</v>
      </c>
      <c r="L348" s="1">
        <f t="shared" si="138"/>
        <v>152.7020409813546</v>
      </c>
      <c r="M348" s="1">
        <f t="shared" si="138"/>
        <v>153.8354357685256</v>
      </c>
      <c r="N348" s="1">
        <f t="shared" si="138"/>
        <v>150.4236529105778</v>
      </c>
      <c r="O348" s="1">
        <f t="shared" si="138"/>
        <v>147.14206357731095</v>
      </c>
      <c r="P348" s="1">
        <f t="shared" si="138"/>
        <v>144.89858400119954</v>
      </c>
      <c r="Q348" s="1">
        <f t="shared" si="138"/>
        <v>146.46797714756406</v>
      </c>
      <c r="R348" s="1">
        <f t="shared" si="138"/>
        <v>151.49339283050105</v>
      </c>
      <c r="S348" s="1">
        <f t="shared" si="138"/>
        <v>151.64256241642977</v>
      </c>
      <c r="T348" s="1">
        <f t="shared" si="138"/>
        <v>147.48688108119555</v>
      </c>
      <c r="U348" s="1">
        <f t="shared" si="138"/>
        <v>149.06820991023719</v>
      </c>
      <c r="V348" s="1">
        <f t="shared" si="138"/>
        <v>153.9968044421542</v>
      </c>
      <c r="W348" s="1">
        <f t="shared" si="138"/>
        <v>157.85845883705602</v>
      </c>
      <c r="X348" s="1">
        <f t="shared" si="138"/>
        <v>161.40490347666886</v>
      </c>
      <c r="Y348" s="1">
        <f t="shared" si="138"/>
        <v>165.99329952121261</v>
      </c>
      <c r="Z348" s="1">
        <f t="shared" si="138"/>
        <v>166.51490807997106</v>
      </c>
      <c r="AA348" s="1">
        <f t="shared" si="138"/>
        <v>166.19969944090707</v>
      </c>
      <c r="AB348" s="6">
        <f t="shared" si="138"/>
        <v>166.62253549714927</v>
      </c>
    </row>
    <row r="349" spans="1:28" x14ac:dyDescent="0.3">
      <c r="A349" s="13" t="s">
        <v>2</v>
      </c>
      <c r="B349" s="47" t="s">
        <v>129</v>
      </c>
      <c r="E349" s="4"/>
      <c r="F349" s="4"/>
      <c r="G349" s="4"/>
      <c r="H349" s="4"/>
      <c r="I349" s="1">
        <f t="shared" ref="I349:AB349" si="139">I141*I$212</f>
        <v>167.47483048897334</v>
      </c>
      <c r="J349" s="1">
        <f t="shared" si="139"/>
        <v>166.81363771183737</v>
      </c>
      <c r="K349" s="1">
        <f t="shared" si="139"/>
        <v>163.31317108508088</v>
      </c>
      <c r="L349" s="1">
        <f t="shared" si="139"/>
        <v>162.00362628615181</v>
      </c>
      <c r="M349" s="1">
        <f t="shared" si="139"/>
        <v>162.94722456101863</v>
      </c>
      <c r="N349" s="1">
        <f t="shared" si="139"/>
        <v>164.13105818360523</v>
      </c>
      <c r="O349" s="1">
        <f t="shared" si="139"/>
        <v>160.53783677941092</v>
      </c>
      <c r="P349" s="1">
        <f t="shared" si="139"/>
        <v>157.07671089624696</v>
      </c>
      <c r="Q349" s="1">
        <f t="shared" si="139"/>
        <v>154.69290550064898</v>
      </c>
      <c r="R349" s="1">
        <f t="shared" si="139"/>
        <v>156.81944533334399</v>
      </c>
      <c r="S349" s="1">
        <f t="shared" si="139"/>
        <v>162.25424339392993</v>
      </c>
      <c r="T349" s="1">
        <f t="shared" si="139"/>
        <v>162.4695343144023</v>
      </c>
      <c r="U349" s="1">
        <f t="shared" si="139"/>
        <v>158.13244542995074</v>
      </c>
      <c r="V349" s="1">
        <f t="shared" si="139"/>
        <v>159.92459458886165</v>
      </c>
      <c r="W349" s="1">
        <f t="shared" si="139"/>
        <v>165.3239227383776</v>
      </c>
      <c r="X349" s="1">
        <f t="shared" si="139"/>
        <v>169.53438194622407</v>
      </c>
      <c r="Y349" s="1">
        <f t="shared" si="139"/>
        <v>173.4087119481099</v>
      </c>
      <c r="Z349" s="1">
        <f t="shared" si="139"/>
        <v>178.34671003005101</v>
      </c>
      <c r="AA349" s="1">
        <f t="shared" si="139"/>
        <v>178.99912385691297</v>
      </c>
      <c r="AB349" s="6">
        <f t="shared" si="139"/>
        <v>178.72398055896929</v>
      </c>
    </row>
    <row r="350" spans="1:28" x14ac:dyDescent="0.3">
      <c r="A350" s="13" t="s">
        <v>2</v>
      </c>
      <c r="B350" s="47" t="s">
        <v>130</v>
      </c>
      <c r="E350" s="4"/>
      <c r="F350" s="4"/>
      <c r="G350" s="4"/>
      <c r="H350" s="4"/>
      <c r="I350" s="1">
        <f t="shared" ref="I350:AB350" si="140">I142*I$212</f>
        <v>173.16419810278722</v>
      </c>
      <c r="J350" s="1">
        <f t="shared" si="140"/>
        <v>175.40425656272623</v>
      </c>
      <c r="K350" s="1">
        <f t="shared" si="140"/>
        <v>174.60098316313943</v>
      </c>
      <c r="L350" s="1">
        <f t="shared" si="140"/>
        <v>169.79452069126165</v>
      </c>
      <c r="M350" s="1">
        <f t="shared" si="140"/>
        <v>170.33154951165233</v>
      </c>
      <c r="N350" s="1">
        <f t="shared" si="140"/>
        <v>171.28415532491996</v>
      </c>
      <c r="O350" s="1">
        <f t="shared" si="140"/>
        <v>172.51153075625018</v>
      </c>
      <c r="P350" s="1">
        <f t="shared" si="140"/>
        <v>168.76045765167999</v>
      </c>
      <c r="Q350" s="1">
        <f t="shared" si="140"/>
        <v>165.13211216942582</v>
      </c>
      <c r="R350" s="1">
        <f t="shared" si="140"/>
        <v>163.11894616209901</v>
      </c>
      <c r="S350" s="1">
        <f t="shared" si="140"/>
        <v>165.42826277382417</v>
      </c>
      <c r="T350" s="1">
        <f t="shared" si="140"/>
        <v>171.15149429879779</v>
      </c>
      <c r="U350" s="1">
        <f t="shared" si="140"/>
        <v>171.44356948233212</v>
      </c>
      <c r="V350" s="1">
        <f t="shared" si="140"/>
        <v>167.00568517476282</v>
      </c>
      <c r="W350" s="1">
        <f t="shared" si="140"/>
        <v>169.02435870055999</v>
      </c>
      <c r="X350" s="1">
        <f t="shared" si="140"/>
        <v>174.76527084311067</v>
      </c>
      <c r="Y350" s="1">
        <f t="shared" si="140"/>
        <v>179.25998254939324</v>
      </c>
      <c r="Z350" s="1">
        <f t="shared" si="140"/>
        <v>183.35114808586914</v>
      </c>
      <c r="AA350" s="1">
        <f t="shared" si="140"/>
        <v>188.61217740968101</v>
      </c>
      <c r="AB350" s="6">
        <f t="shared" si="140"/>
        <v>189.33836095578391</v>
      </c>
    </row>
    <row r="351" spans="1:28" x14ac:dyDescent="0.3">
      <c r="A351" s="13" t="s">
        <v>2</v>
      </c>
      <c r="B351" s="47" t="s">
        <v>131</v>
      </c>
      <c r="E351" s="4"/>
      <c r="F351" s="4"/>
      <c r="G351" s="4"/>
      <c r="H351" s="4"/>
      <c r="I351" s="1">
        <f t="shared" ref="I351:AB351" si="141">I143*I$212</f>
        <v>175.16904857137229</v>
      </c>
      <c r="J351" s="1">
        <f t="shared" si="141"/>
        <v>176.96326490682077</v>
      </c>
      <c r="K351" s="1">
        <f t="shared" si="141"/>
        <v>179.0889531234009</v>
      </c>
      <c r="L351" s="1">
        <f t="shared" si="141"/>
        <v>177.02803223508758</v>
      </c>
      <c r="M351" s="1">
        <f t="shared" si="141"/>
        <v>174.11307898833169</v>
      </c>
      <c r="N351" s="1">
        <f t="shared" si="141"/>
        <v>174.61590611452772</v>
      </c>
      <c r="O351" s="1">
        <f t="shared" si="141"/>
        <v>175.56260782803938</v>
      </c>
      <c r="P351" s="1">
        <f t="shared" si="141"/>
        <v>176.78011638463909</v>
      </c>
      <c r="Q351" s="1">
        <f t="shared" si="141"/>
        <v>172.92676331229393</v>
      </c>
      <c r="R351" s="1">
        <f t="shared" si="141"/>
        <v>169.71248437684409</v>
      </c>
      <c r="S351" s="1">
        <f t="shared" si="141"/>
        <v>167.72764226570979</v>
      </c>
      <c r="T351" s="1">
        <f t="shared" si="141"/>
        <v>170.09863243223825</v>
      </c>
      <c r="U351" s="1">
        <f t="shared" si="141"/>
        <v>175.98021415214191</v>
      </c>
      <c r="V351" s="1">
        <f t="shared" si="141"/>
        <v>176.35879663244026</v>
      </c>
      <c r="W351" s="1">
        <f t="shared" si="141"/>
        <v>171.95020024520139</v>
      </c>
      <c r="X351" s="1">
        <f t="shared" si="141"/>
        <v>174.06763432330709</v>
      </c>
      <c r="Y351" s="1">
        <f t="shared" si="141"/>
        <v>179.98514183241028</v>
      </c>
      <c r="Z351" s="1">
        <f t="shared" si="141"/>
        <v>184.5816071141428</v>
      </c>
      <c r="AA351" s="1">
        <f t="shared" si="141"/>
        <v>188.81493819919874</v>
      </c>
      <c r="AB351" s="6">
        <f t="shared" si="141"/>
        <v>194.20589475853734</v>
      </c>
    </row>
    <row r="352" spans="1:28" x14ac:dyDescent="0.3">
      <c r="A352" s="13" t="s">
        <v>2</v>
      </c>
      <c r="B352" s="47" t="s">
        <v>132</v>
      </c>
      <c r="E352" s="4"/>
      <c r="F352" s="4"/>
      <c r="G352" s="4"/>
      <c r="H352" s="4"/>
      <c r="I352" s="1">
        <f t="shared" ref="I352:AB352" si="142">I144*I$212</f>
        <v>187.11156351136276</v>
      </c>
      <c r="J352" s="1">
        <f t="shared" si="142"/>
        <v>186.47664694312962</v>
      </c>
      <c r="K352" s="1">
        <f t="shared" si="142"/>
        <v>188.18227479384399</v>
      </c>
      <c r="L352" s="1">
        <f t="shared" si="142"/>
        <v>189.04486878354018</v>
      </c>
      <c r="M352" s="1">
        <f t="shared" si="142"/>
        <v>188.92285281302276</v>
      </c>
      <c r="N352" s="1">
        <f t="shared" si="142"/>
        <v>185.75105242368647</v>
      </c>
      <c r="O352" s="1">
        <f t="shared" si="142"/>
        <v>186.21879776396048</v>
      </c>
      <c r="P352" s="1">
        <f t="shared" si="142"/>
        <v>187.14957825627403</v>
      </c>
      <c r="Q352" s="1">
        <f t="shared" si="142"/>
        <v>188.34877352576993</v>
      </c>
      <c r="R352" s="1">
        <f t="shared" si="142"/>
        <v>184.74901601479579</v>
      </c>
      <c r="S352" s="1">
        <f t="shared" si="142"/>
        <v>181.36491487544259</v>
      </c>
      <c r="T352" s="1">
        <f t="shared" si="142"/>
        <v>179.23315215329862</v>
      </c>
      <c r="U352" s="1">
        <f t="shared" si="142"/>
        <v>181.74495202732629</v>
      </c>
      <c r="V352" s="1">
        <f t="shared" si="142"/>
        <v>188.01632221844662</v>
      </c>
      <c r="W352" s="1">
        <f t="shared" si="142"/>
        <v>188.49862254903471</v>
      </c>
      <c r="X352" s="1">
        <f t="shared" si="142"/>
        <v>183.82981754911947</v>
      </c>
      <c r="Y352" s="1">
        <f t="shared" si="142"/>
        <v>186.08287881422021</v>
      </c>
      <c r="Z352" s="1">
        <f t="shared" si="142"/>
        <v>192.30910309207448</v>
      </c>
      <c r="AA352" s="1">
        <f t="shared" si="142"/>
        <v>197.18362828181822</v>
      </c>
      <c r="AB352" s="6">
        <f t="shared" si="142"/>
        <v>201.6326215686754</v>
      </c>
    </row>
    <row r="353" spans="1:28" x14ac:dyDescent="0.3">
      <c r="A353" s="13" t="s">
        <v>2</v>
      </c>
      <c r="B353" s="47" t="s">
        <v>133</v>
      </c>
      <c r="E353" s="4"/>
      <c r="F353" s="4"/>
      <c r="G353" s="4"/>
      <c r="H353" s="4"/>
      <c r="I353" s="1">
        <f t="shared" ref="I353:AB353" si="143">I145*I$212</f>
        <v>188.49507481507982</v>
      </c>
      <c r="J353" s="1">
        <f t="shared" si="143"/>
        <v>186.76374001141753</v>
      </c>
      <c r="K353" s="1">
        <f t="shared" si="143"/>
        <v>185.97893054600823</v>
      </c>
      <c r="L353" s="1">
        <f t="shared" si="143"/>
        <v>186.33271043455835</v>
      </c>
      <c r="M353" s="1">
        <f t="shared" si="143"/>
        <v>189.24604854842991</v>
      </c>
      <c r="N353" s="1">
        <f t="shared" si="143"/>
        <v>189.06430868567685</v>
      </c>
      <c r="O353" s="1">
        <f t="shared" si="143"/>
        <v>185.87884794713335</v>
      </c>
      <c r="P353" s="1">
        <f t="shared" si="143"/>
        <v>186.30300434259223</v>
      </c>
      <c r="Q353" s="1">
        <f t="shared" si="143"/>
        <v>187.16492202426591</v>
      </c>
      <c r="R353" s="1">
        <f t="shared" si="143"/>
        <v>188.86945145719568</v>
      </c>
      <c r="S353" s="1">
        <f t="shared" si="143"/>
        <v>185.33441794359706</v>
      </c>
      <c r="T353" s="1">
        <f t="shared" si="143"/>
        <v>181.96015895034103</v>
      </c>
      <c r="U353" s="1">
        <f t="shared" si="143"/>
        <v>179.85927698825859</v>
      </c>
      <c r="V353" s="1">
        <f t="shared" si="143"/>
        <v>182.41973473122172</v>
      </c>
      <c r="W353" s="1">
        <f t="shared" si="143"/>
        <v>188.77748253118409</v>
      </c>
      <c r="X353" s="1">
        <f t="shared" si="143"/>
        <v>189.29333325949887</v>
      </c>
      <c r="Y353" s="1">
        <f t="shared" si="143"/>
        <v>184.66760007919791</v>
      </c>
      <c r="Z353" s="1">
        <f t="shared" si="143"/>
        <v>186.88921537900467</v>
      </c>
      <c r="AA353" s="1">
        <f t="shared" si="143"/>
        <v>193.12889435251401</v>
      </c>
      <c r="AB353" s="6">
        <f t="shared" si="143"/>
        <v>197.97643415451731</v>
      </c>
    </row>
    <row r="354" spans="1:28" x14ac:dyDescent="0.3">
      <c r="A354" s="13" t="s">
        <v>2</v>
      </c>
      <c r="B354" s="47" t="s">
        <v>134</v>
      </c>
      <c r="E354" s="4"/>
      <c r="F354" s="4"/>
      <c r="G354" s="4"/>
      <c r="H354" s="4"/>
      <c r="I354" s="1">
        <f t="shared" ref="I354:AB354" si="144">I146*I$212</f>
        <v>202.43639872657954</v>
      </c>
      <c r="J354" s="1">
        <f t="shared" si="144"/>
        <v>203.41883575023286</v>
      </c>
      <c r="K354" s="1">
        <f t="shared" si="144"/>
        <v>201.41033232053604</v>
      </c>
      <c r="L354" s="1">
        <f t="shared" si="144"/>
        <v>199.15833563929627</v>
      </c>
      <c r="M354" s="1">
        <f t="shared" si="144"/>
        <v>201.74253104706094</v>
      </c>
      <c r="N354" s="1">
        <f t="shared" si="144"/>
        <v>204.8137076549516</v>
      </c>
      <c r="O354" s="1">
        <f t="shared" si="144"/>
        <v>204.58567133104299</v>
      </c>
      <c r="P354" s="1">
        <f t="shared" si="144"/>
        <v>201.12437724931138</v>
      </c>
      <c r="Q354" s="1">
        <f t="shared" si="144"/>
        <v>201.52157892904421</v>
      </c>
      <c r="R354" s="1">
        <f t="shared" si="144"/>
        <v>203.010310954662</v>
      </c>
      <c r="S354" s="1">
        <f t="shared" si="144"/>
        <v>204.90195056227034</v>
      </c>
      <c r="T354" s="1">
        <f t="shared" si="144"/>
        <v>201.08427042079981</v>
      </c>
      <c r="U354" s="1">
        <f t="shared" si="144"/>
        <v>197.47237938022948</v>
      </c>
      <c r="V354" s="1">
        <f t="shared" si="144"/>
        <v>195.26841135166765</v>
      </c>
      <c r="W354" s="1">
        <f t="shared" si="144"/>
        <v>198.14160652386616</v>
      </c>
      <c r="X354" s="1">
        <f t="shared" si="144"/>
        <v>205.04214514330886</v>
      </c>
      <c r="Y354" s="1">
        <f t="shared" si="144"/>
        <v>205.63134977190731</v>
      </c>
      <c r="Z354" s="1">
        <f t="shared" si="144"/>
        <v>200.60994541090997</v>
      </c>
      <c r="AA354" s="1">
        <f t="shared" si="144"/>
        <v>203.03426595240327</v>
      </c>
      <c r="AB354" s="6">
        <f t="shared" si="144"/>
        <v>209.75870643990243</v>
      </c>
    </row>
    <row r="355" spans="1:28" x14ac:dyDescent="0.3">
      <c r="A355" s="13" t="s">
        <v>2</v>
      </c>
      <c r="B355" s="47" t="s">
        <v>135</v>
      </c>
      <c r="E355" s="4"/>
      <c r="F355" s="4"/>
      <c r="G355" s="4"/>
      <c r="H355" s="4"/>
      <c r="I355" s="1">
        <f t="shared" ref="I355:AB355" si="145">I147*I$212</f>
        <v>212.35099620290848</v>
      </c>
      <c r="J355" s="1">
        <f t="shared" si="145"/>
        <v>213.17874390513782</v>
      </c>
      <c r="K355" s="1">
        <f t="shared" si="145"/>
        <v>214.02341801182845</v>
      </c>
      <c r="L355" s="1">
        <f t="shared" si="145"/>
        <v>210.42245173735998</v>
      </c>
      <c r="M355" s="1">
        <f t="shared" si="145"/>
        <v>210.37767688686444</v>
      </c>
      <c r="N355" s="1">
        <f t="shared" si="145"/>
        <v>213.00618886082273</v>
      </c>
      <c r="O355" s="1">
        <f t="shared" si="145"/>
        <v>216.17629382839723</v>
      </c>
      <c r="P355" s="1">
        <f t="shared" si="145"/>
        <v>215.88346632807722</v>
      </c>
      <c r="Q355" s="1">
        <f t="shared" si="145"/>
        <v>212.17461684003914</v>
      </c>
      <c r="R355" s="1">
        <f t="shared" si="145"/>
        <v>213.16496406182998</v>
      </c>
      <c r="S355" s="1">
        <f t="shared" si="145"/>
        <v>214.76529658763087</v>
      </c>
      <c r="T355" s="1">
        <f t="shared" si="145"/>
        <v>216.72576456917454</v>
      </c>
      <c r="U355" s="1">
        <f t="shared" si="145"/>
        <v>212.71660147083045</v>
      </c>
      <c r="V355" s="1">
        <f t="shared" si="145"/>
        <v>208.96253181719925</v>
      </c>
      <c r="W355" s="1">
        <f t="shared" si="145"/>
        <v>206.73872825276138</v>
      </c>
      <c r="X355" s="1">
        <f t="shared" si="145"/>
        <v>209.77884741151445</v>
      </c>
      <c r="Y355" s="1">
        <f t="shared" si="145"/>
        <v>217.05480601693608</v>
      </c>
      <c r="Z355" s="1">
        <f t="shared" si="145"/>
        <v>217.62036102046298</v>
      </c>
      <c r="AA355" s="1">
        <f t="shared" si="145"/>
        <v>212.33782945189841</v>
      </c>
      <c r="AB355" s="6">
        <f t="shared" si="145"/>
        <v>214.84699955983837</v>
      </c>
    </row>
    <row r="356" spans="1:28" x14ac:dyDescent="0.3">
      <c r="A356" s="13" t="s">
        <v>2</v>
      </c>
      <c r="B356" s="47" t="s">
        <v>136</v>
      </c>
      <c r="E356" s="4"/>
      <c r="F356" s="4"/>
      <c r="G356" s="4"/>
      <c r="H356" s="4"/>
      <c r="I356" s="1">
        <f t="shared" ref="I356:AB356" si="146">I148*I$212</f>
        <v>229.14128889336453</v>
      </c>
      <c r="J356" s="1">
        <f t="shared" si="146"/>
        <v>228.65573443951118</v>
      </c>
      <c r="K356" s="1">
        <f t="shared" si="146"/>
        <v>229.37671958257653</v>
      </c>
      <c r="L356" s="1">
        <f t="shared" si="146"/>
        <v>228.68158485160743</v>
      </c>
      <c r="M356" s="1">
        <f t="shared" si="146"/>
        <v>227.3745988814585</v>
      </c>
      <c r="N356" s="1">
        <f t="shared" si="146"/>
        <v>227.2787984430409</v>
      </c>
      <c r="O356" s="1">
        <f t="shared" si="146"/>
        <v>230.08342867920359</v>
      </c>
      <c r="P356" s="1">
        <f t="shared" si="146"/>
        <v>233.46313991448508</v>
      </c>
      <c r="Q356" s="1">
        <f t="shared" si="146"/>
        <v>233.10320268595927</v>
      </c>
      <c r="R356" s="1">
        <f t="shared" si="146"/>
        <v>229.77844286737383</v>
      </c>
      <c r="S356" s="1">
        <f t="shared" si="146"/>
        <v>230.92093478318176</v>
      </c>
      <c r="T356" s="1">
        <f t="shared" si="146"/>
        <v>232.65084771028094</v>
      </c>
      <c r="U356" s="1">
        <f t="shared" si="146"/>
        <v>234.80430175393701</v>
      </c>
      <c r="V356" s="1">
        <f t="shared" si="146"/>
        <v>230.57467024686164</v>
      </c>
      <c r="W356" s="1">
        <f t="shared" si="146"/>
        <v>226.66926780920804</v>
      </c>
      <c r="X356" s="1">
        <f t="shared" si="146"/>
        <v>224.32635999568976</v>
      </c>
      <c r="Y356" s="1">
        <f t="shared" si="146"/>
        <v>227.65600666789859</v>
      </c>
      <c r="Z356" s="1">
        <f t="shared" si="146"/>
        <v>235.48911394420759</v>
      </c>
      <c r="AA356" s="1">
        <f t="shared" si="146"/>
        <v>236.14469367916843</v>
      </c>
      <c r="AB356" s="6">
        <f t="shared" si="146"/>
        <v>230.43897766922802</v>
      </c>
    </row>
    <row r="357" spans="1:28" x14ac:dyDescent="0.3">
      <c r="A357" s="13" t="s">
        <v>2</v>
      </c>
      <c r="B357" s="47" t="s">
        <v>137</v>
      </c>
      <c r="E357" s="4"/>
      <c r="F357" s="4"/>
      <c r="G357" s="4"/>
      <c r="H357" s="4"/>
      <c r="I357" s="1">
        <f t="shared" ref="I357:AB357" si="147">I149*I$212</f>
        <v>230.70435594744671</v>
      </c>
      <c r="J357" s="1">
        <f t="shared" si="147"/>
        <v>237.41195767720941</v>
      </c>
      <c r="K357" s="1">
        <f t="shared" si="147"/>
        <v>236.7137732853372</v>
      </c>
      <c r="L357" s="1">
        <f t="shared" si="147"/>
        <v>235.77697240651693</v>
      </c>
      <c r="M357" s="1">
        <f t="shared" si="147"/>
        <v>237.66346062144797</v>
      </c>
      <c r="N357" s="1">
        <f t="shared" si="147"/>
        <v>236.22875353099482</v>
      </c>
      <c r="O357" s="1">
        <f t="shared" si="147"/>
        <v>236.07936872458939</v>
      </c>
      <c r="P357" s="1">
        <f t="shared" si="147"/>
        <v>238.91889095477387</v>
      </c>
      <c r="Q357" s="1">
        <f t="shared" si="147"/>
        <v>242.32452832762277</v>
      </c>
      <c r="R357" s="1">
        <f t="shared" si="147"/>
        <v>242.60937932509182</v>
      </c>
      <c r="S357" s="1">
        <f t="shared" si="147"/>
        <v>239.2008305887968</v>
      </c>
      <c r="T357" s="1">
        <f t="shared" si="147"/>
        <v>240.34391293523683</v>
      </c>
      <c r="U357" s="1">
        <f t="shared" si="147"/>
        <v>242.13115264240056</v>
      </c>
      <c r="V357" s="1">
        <f t="shared" si="147"/>
        <v>244.40857105997986</v>
      </c>
      <c r="W357" s="1">
        <f t="shared" si="147"/>
        <v>240.12856358583554</v>
      </c>
      <c r="X357" s="1">
        <f t="shared" si="147"/>
        <v>236.09172672772812</v>
      </c>
      <c r="Y357" s="1">
        <f t="shared" si="147"/>
        <v>233.6694283224962</v>
      </c>
      <c r="Z357" s="1">
        <f t="shared" si="147"/>
        <v>237.05207212363311</v>
      </c>
      <c r="AA357" s="1">
        <f t="shared" si="147"/>
        <v>245.16588744879692</v>
      </c>
      <c r="AB357" s="6">
        <f t="shared" si="147"/>
        <v>245.78892585883688</v>
      </c>
    </row>
    <row r="358" spans="1:28" x14ac:dyDescent="0.3">
      <c r="A358" s="13" t="s">
        <v>2</v>
      </c>
      <c r="B358" s="47" t="s">
        <v>138</v>
      </c>
      <c r="E358" s="4"/>
      <c r="F358" s="4"/>
      <c r="G358" s="4"/>
      <c r="H358" s="4"/>
      <c r="I358" s="1">
        <f t="shared" ref="I358:AB358" si="148">I150*I$212</f>
        <v>250.05863838985536</v>
      </c>
      <c r="J358" s="1">
        <f t="shared" si="148"/>
        <v>256.75958819503091</v>
      </c>
      <c r="K358" s="1">
        <f t="shared" si="148"/>
        <v>263.99841359597241</v>
      </c>
      <c r="L358" s="1">
        <f t="shared" si="148"/>
        <v>261.40175991674209</v>
      </c>
      <c r="M358" s="1">
        <f t="shared" si="148"/>
        <v>263.29266810884326</v>
      </c>
      <c r="N358" s="1">
        <f t="shared" si="148"/>
        <v>265.33271613122849</v>
      </c>
      <c r="O358" s="1">
        <f t="shared" si="148"/>
        <v>263.7258115130951</v>
      </c>
      <c r="P358" s="1">
        <f t="shared" si="148"/>
        <v>263.53367167196814</v>
      </c>
      <c r="Q358" s="1">
        <f t="shared" si="148"/>
        <v>266.63619703025461</v>
      </c>
      <c r="R358" s="1">
        <f t="shared" si="148"/>
        <v>271.19737662727664</v>
      </c>
      <c r="S358" s="1">
        <f t="shared" si="148"/>
        <v>271.58185655200987</v>
      </c>
      <c r="T358" s="1">
        <f t="shared" si="148"/>
        <v>267.77154574088257</v>
      </c>
      <c r="U358" s="1">
        <f t="shared" si="148"/>
        <v>269.07289475524067</v>
      </c>
      <c r="V358" s="1">
        <f t="shared" si="148"/>
        <v>271.15057883728002</v>
      </c>
      <c r="W358" s="1">
        <f t="shared" si="148"/>
        <v>273.83857509720389</v>
      </c>
      <c r="X358" s="1">
        <f t="shared" si="148"/>
        <v>269.10622634482951</v>
      </c>
      <c r="Y358" s="1">
        <f t="shared" si="148"/>
        <v>264.63738775497472</v>
      </c>
      <c r="Z358" s="1">
        <f t="shared" si="148"/>
        <v>261.89100141889031</v>
      </c>
      <c r="AA358" s="1">
        <f t="shared" si="148"/>
        <v>265.69651668582003</v>
      </c>
      <c r="AB358" s="6">
        <f t="shared" si="148"/>
        <v>274.72561999585378</v>
      </c>
    </row>
    <row r="359" spans="1:28" x14ac:dyDescent="0.3">
      <c r="A359" s="13" t="s">
        <v>2</v>
      </c>
      <c r="B359" s="47" t="s">
        <v>139</v>
      </c>
      <c r="E359" s="4"/>
      <c r="F359" s="4"/>
      <c r="G359" s="4"/>
      <c r="H359" s="4"/>
      <c r="I359" s="1">
        <f t="shared" ref="I359:AB359" si="149">I151*I$212</f>
        <v>275.64722216163665</v>
      </c>
      <c r="J359" s="1">
        <f t="shared" si="149"/>
        <v>289.21004289255018</v>
      </c>
      <c r="K359" s="1">
        <f t="shared" si="149"/>
        <v>296.80717782404463</v>
      </c>
      <c r="L359" s="1">
        <f t="shared" si="149"/>
        <v>303.11229652232993</v>
      </c>
      <c r="M359" s="1">
        <f t="shared" si="149"/>
        <v>303.60325876101581</v>
      </c>
      <c r="N359" s="1">
        <f t="shared" si="149"/>
        <v>305.82912025756622</v>
      </c>
      <c r="O359" s="1">
        <f t="shared" si="149"/>
        <v>308.26136334307938</v>
      </c>
      <c r="P359" s="1">
        <f t="shared" si="149"/>
        <v>306.47747715301767</v>
      </c>
      <c r="Q359" s="1">
        <f t="shared" si="149"/>
        <v>306.2920890831108</v>
      </c>
      <c r="R359" s="1">
        <f t="shared" si="149"/>
        <v>310.8743861683925</v>
      </c>
      <c r="S359" s="1">
        <f t="shared" si="149"/>
        <v>316.34831506346882</v>
      </c>
      <c r="T359" s="1">
        <f t="shared" si="149"/>
        <v>316.87606599158869</v>
      </c>
      <c r="U359" s="1">
        <f t="shared" si="149"/>
        <v>312.57776445821281</v>
      </c>
      <c r="V359" s="1">
        <f t="shared" si="149"/>
        <v>314.28312829009951</v>
      </c>
      <c r="W359" s="1">
        <f t="shared" si="149"/>
        <v>316.97554996659153</v>
      </c>
      <c r="X359" s="1">
        <f t="shared" si="149"/>
        <v>320.26160441806212</v>
      </c>
      <c r="Y359" s="1">
        <f t="shared" si="149"/>
        <v>314.89187066742261</v>
      </c>
      <c r="Z359" s="1">
        <f t="shared" si="149"/>
        <v>309.73212297862955</v>
      </c>
      <c r="AA359" s="1">
        <f t="shared" si="149"/>
        <v>306.66298801913098</v>
      </c>
      <c r="AB359" s="6">
        <f t="shared" si="149"/>
        <v>311.1743644089143</v>
      </c>
    </row>
    <row r="360" spans="1:28" x14ac:dyDescent="0.3">
      <c r="A360" s="13" t="s">
        <v>2</v>
      </c>
      <c r="B360" s="47" t="s">
        <v>140</v>
      </c>
      <c r="E360" s="4"/>
      <c r="F360" s="4"/>
      <c r="G360" s="4"/>
      <c r="H360" s="4"/>
      <c r="I360" s="1">
        <f t="shared" ref="I360:AB360" si="150">I152*I$212</f>
        <v>304.87853210297646</v>
      </c>
      <c r="J360" s="1">
        <f t="shared" si="150"/>
        <v>310.51619165559453</v>
      </c>
      <c r="K360" s="1">
        <f t="shared" si="150"/>
        <v>325.48945163250266</v>
      </c>
      <c r="L360" s="1">
        <f t="shared" si="150"/>
        <v>331.68391947834675</v>
      </c>
      <c r="M360" s="1">
        <f t="shared" si="150"/>
        <v>342.49592165681855</v>
      </c>
      <c r="N360" s="1">
        <f t="shared" si="150"/>
        <v>342.98497407715445</v>
      </c>
      <c r="O360" s="1">
        <f t="shared" si="150"/>
        <v>345.46674406596946</v>
      </c>
      <c r="P360" s="1">
        <f t="shared" si="150"/>
        <v>348.17836156114646</v>
      </c>
      <c r="Q360" s="1">
        <f t="shared" si="150"/>
        <v>346.10631334902007</v>
      </c>
      <c r="R360" s="1">
        <f t="shared" si="150"/>
        <v>346.89138651845354</v>
      </c>
      <c r="S360" s="1">
        <f t="shared" si="150"/>
        <v>352.1377514679333</v>
      </c>
      <c r="T360" s="1">
        <f t="shared" si="150"/>
        <v>358.28590291228528</v>
      </c>
      <c r="U360" s="1">
        <f t="shared" si="150"/>
        <v>358.9033203332732</v>
      </c>
      <c r="V360" s="1">
        <f t="shared" si="150"/>
        <v>354.14347371589832</v>
      </c>
      <c r="W360" s="1">
        <f t="shared" si="150"/>
        <v>356.24703505172727</v>
      </c>
      <c r="X360" s="1">
        <f t="shared" si="150"/>
        <v>359.32848435124663</v>
      </c>
      <c r="Y360" s="1">
        <f t="shared" si="150"/>
        <v>363.07320704965184</v>
      </c>
      <c r="Z360" s="1">
        <f t="shared" si="150"/>
        <v>356.93888697750094</v>
      </c>
      <c r="AA360" s="1">
        <f t="shared" si="150"/>
        <v>351.12900481524377</v>
      </c>
      <c r="AB360" s="6">
        <f t="shared" si="150"/>
        <v>347.60886447828739</v>
      </c>
    </row>
    <row r="361" spans="1:28" x14ac:dyDescent="0.3">
      <c r="A361" s="13" t="s">
        <v>2</v>
      </c>
      <c r="B361" s="47" t="s">
        <v>141</v>
      </c>
      <c r="E361" s="4"/>
      <c r="F361" s="4"/>
      <c r="G361" s="4"/>
      <c r="H361" s="4"/>
      <c r="I361" s="1">
        <f t="shared" ref="I361:AB361" si="151">I153*I$212</f>
        <v>315.95337070700629</v>
      </c>
      <c r="J361" s="1">
        <f t="shared" si="151"/>
        <v>322.20453235370525</v>
      </c>
      <c r="K361" s="1">
        <f t="shared" si="151"/>
        <v>327.96944389011298</v>
      </c>
      <c r="L361" s="1">
        <f t="shared" si="151"/>
        <v>341.3884129044277</v>
      </c>
      <c r="M361" s="1">
        <f t="shared" si="151"/>
        <v>351.82864167485371</v>
      </c>
      <c r="N361" s="1">
        <f t="shared" si="151"/>
        <v>363.24208420211153</v>
      </c>
      <c r="O361" s="1">
        <f t="shared" si="151"/>
        <v>363.81010340690869</v>
      </c>
      <c r="P361" s="1">
        <f t="shared" si="151"/>
        <v>366.47400885887089</v>
      </c>
      <c r="Q361" s="1">
        <f t="shared" si="151"/>
        <v>369.34900769179086</v>
      </c>
      <c r="R361" s="1">
        <f t="shared" si="151"/>
        <v>368.28553319593982</v>
      </c>
      <c r="S361" s="1">
        <f t="shared" si="151"/>
        <v>369.2675420949559</v>
      </c>
      <c r="T361" s="1">
        <f t="shared" si="151"/>
        <v>374.87337492367732</v>
      </c>
      <c r="U361" s="1">
        <f t="shared" si="151"/>
        <v>381.49449403277856</v>
      </c>
      <c r="V361" s="1">
        <f t="shared" si="151"/>
        <v>382.32534984713044</v>
      </c>
      <c r="W361" s="1">
        <f t="shared" si="151"/>
        <v>377.53409350518825</v>
      </c>
      <c r="X361" s="1">
        <f t="shared" si="151"/>
        <v>379.89255098471006</v>
      </c>
      <c r="Y361" s="1">
        <f t="shared" si="151"/>
        <v>383.28147223843376</v>
      </c>
      <c r="Z361" s="1">
        <f t="shared" si="151"/>
        <v>387.26062977854025</v>
      </c>
      <c r="AA361" s="1">
        <f t="shared" si="151"/>
        <v>380.84428777057286</v>
      </c>
      <c r="AB361" s="6">
        <f t="shared" si="151"/>
        <v>374.68984707632796</v>
      </c>
    </row>
    <row r="362" spans="1:28" x14ac:dyDescent="0.3">
      <c r="A362" s="13" t="s">
        <v>2</v>
      </c>
      <c r="B362" s="47" t="s">
        <v>142</v>
      </c>
      <c r="E362" s="4"/>
      <c r="F362" s="4"/>
      <c r="G362" s="4"/>
      <c r="H362" s="4"/>
      <c r="I362" s="1">
        <f t="shared" ref="I362:AB362" si="152">I154*I$212</f>
        <v>322.39882617218643</v>
      </c>
      <c r="J362" s="1">
        <f t="shared" si="152"/>
        <v>321.44805383850064</v>
      </c>
      <c r="K362" s="1">
        <f t="shared" si="152"/>
        <v>327.62717234060398</v>
      </c>
      <c r="L362" s="1">
        <f t="shared" si="152"/>
        <v>331.23149203380513</v>
      </c>
      <c r="M362" s="1">
        <f t="shared" si="152"/>
        <v>348.67053193185421</v>
      </c>
      <c r="N362" s="1">
        <f t="shared" si="152"/>
        <v>359.30346276058157</v>
      </c>
      <c r="O362" s="1">
        <f t="shared" si="152"/>
        <v>370.97657444508945</v>
      </c>
      <c r="P362" s="1">
        <f t="shared" si="152"/>
        <v>371.62147348471501</v>
      </c>
      <c r="Q362" s="1">
        <f t="shared" si="152"/>
        <v>374.34576831832413</v>
      </c>
      <c r="R362" s="1">
        <f t="shared" si="152"/>
        <v>378.45234842543999</v>
      </c>
      <c r="S362" s="1">
        <f t="shared" si="152"/>
        <v>377.52895539525798</v>
      </c>
      <c r="T362" s="1">
        <f t="shared" si="152"/>
        <v>378.57987464651433</v>
      </c>
      <c r="U362" s="1">
        <f t="shared" si="152"/>
        <v>384.42204793965675</v>
      </c>
      <c r="V362" s="1">
        <f t="shared" si="152"/>
        <v>391.38700326299562</v>
      </c>
      <c r="W362" s="1">
        <f t="shared" si="152"/>
        <v>392.52039085270422</v>
      </c>
      <c r="X362" s="1">
        <f t="shared" si="152"/>
        <v>387.75229662577902</v>
      </c>
      <c r="Y362" s="1">
        <f t="shared" si="152"/>
        <v>390.29197123851912</v>
      </c>
      <c r="Z362" s="1">
        <f t="shared" si="152"/>
        <v>393.77808799557192</v>
      </c>
      <c r="AA362" s="1">
        <f t="shared" si="152"/>
        <v>397.97284527222519</v>
      </c>
      <c r="AB362" s="6">
        <f t="shared" si="152"/>
        <v>391.43432007783434</v>
      </c>
    </row>
    <row r="363" spans="1:28" x14ac:dyDescent="0.3">
      <c r="A363" s="13" t="s">
        <v>2</v>
      </c>
      <c r="B363" s="47" t="s">
        <v>143</v>
      </c>
      <c r="E363" s="4"/>
      <c r="F363" s="4"/>
      <c r="G363" s="4"/>
      <c r="H363" s="4"/>
      <c r="I363" s="1">
        <f t="shared" ref="I363:AB363" si="153">I155*I$212</f>
        <v>336.68508016564908</v>
      </c>
      <c r="J363" s="1">
        <f t="shared" si="153"/>
        <v>330.67287447204137</v>
      </c>
      <c r="K363" s="1">
        <f t="shared" si="153"/>
        <v>329.50817307884847</v>
      </c>
      <c r="L363" s="1">
        <f t="shared" si="153"/>
        <v>333.52506983470488</v>
      </c>
      <c r="M363" s="1">
        <f t="shared" si="153"/>
        <v>340.99236470746911</v>
      </c>
      <c r="N363" s="1">
        <f t="shared" si="153"/>
        <v>358.84110203707058</v>
      </c>
      <c r="O363" s="1">
        <f t="shared" si="153"/>
        <v>369.75297335265878</v>
      </c>
      <c r="P363" s="1">
        <f t="shared" si="153"/>
        <v>381.73591183306655</v>
      </c>
      <c r="Q363" s="1">
        <f t="shared" si="153"/>
        <v>382.35675484398405</v>
      </c>
      <c r="R363" s="1">
        <f t="shared" si="153"/>
        <v>386.29815759204462</v>
      </c>
      <c r="S363" s="1">
        <f t="shared" si="153"/>
        <v>390.61713617146802</v>
      </c>
      <c r="T363" s="1">
        <f t="shared" si="153"/>
        <v>389.65466067354373</v>
      </c>
      <c r="U363" s="1">
        <f t="shared" si="153"/>
        <v>390.77630318024586</v>
      </c>
      <c r="V363" s="1">
        <f t="shared" si="153"/>
        <v>396.90822209168681</v>
      </c>
      <c r="W363" s="1">
        <f t="shared" si="153"/>
        <v>404.30859516767049</v>
      </c>
      <c r="X363" s="1">
        <f t="shared" si="153"/>
        <v>405.53620218629561</v>
      </c>
      <c r="Y363" s="1">
        <f t="shared" si="153"/>
        <v>400.67957275302967</v>
      </c>
      <c r="Z363" s="1">
        <f t="shared" si="153"/>
        <v>403.2305938130599</v>
      </c>
      <c r="AA363" s="1">
        <f t="shared" si="153"/>
        <v>406.86760926949017</v>
      </c>
      <c r="AB363" s="6">
        <f t="shared" si="153"/>
        <v>411.15409882815436</v>
      </c>
    </row>
    <row r="364" spans="1:28" x14ac:dyDescent="0.3">
      <c r="A364" s="13" t="s">
        <v>2</v>
      </c>
      <c r="B364" s="47" t="s">
        <v>144</v>
      </c>
      <c r="E364" s="4"/>
      <c r="F364" s="4"/>
      <c r="G364" s="4"/>
      <c r="H364" s="4"/>
      <c r="I364" s="1">
        <f t="shared" ref="I364:AB364" si="154">I156*I$212</f>
        <v>377.73092656547925</v>
      </c>
      <c r="J364" s="1">
        <f t="shared" si="154"/>
        <v>371.96174882849692</v>
      </c>
      <c r="K364" s="1">
        <f t="shared" si="154"/>
        <v>365.21394067203488</v>
      </c>
      <c r="L364" s="1">
        <f t="shared" si="154"/>
        <v>361.52338003648731</v>
      </c>
      <c r="M364" s="1">
        <f t="shared" si="154"/>
        <v>370.13015619926131</v>
      </c>
      <c r="N364" s="1">
        <f t="shared" si="154"/>
        <v>378.42217390101706</v>
      </c>
      <c r="O364" s="1">
        <f t="shared" si="154"/>
        <v>398.25993541226677</v>
      </c>
      <c r="P364" s="1">
        <f t="shared" si="154"/>
        <v>410.43076385111476</v>
      </c>
      <c r="Q364" s="1">
        <f t="shared" si="154"/>
        <v>423.74102364324932</v>
      </c>
      <c r="R364" s="1">
        <f t="shared" si="154"/>
        <v>425.78292318976406</v>
      </c>
      <c r="S364" s="1">
        <f t="shared" si="154"/>
        <v>430.35882974870492</v>
      </c>
      <c r="T364" s="1">
        <f t="shared" si="154"/>
        <v>435.22833714390083</v>
      </c>
      <c r="U364" s="1">
        <f t="shared" si="154"/>
        <v>434.30079445401168</v>
      </c>
      <c r="V364" s="1">
        <f t="shared" si="154"/>
        <v>435.77725823875795</v>
      </c>
      <c r="W364" s="1">
        <f t="shared" si="154"/>
        <v>442.93459738784412</v>
      </c>
      <c r="X364" s="1">
        <f t="shared" si="154"/>
        <v>451.35056619000306</v>
      </c>
      <c r="Y364" s="1">
        <f t="shared" si="154"/>
        <v>452.88377694891562</v>
      </c>
      <c r="Z364" s="1">
        <f t="shared" si="154"/>
        <v>447.49902411761565</v>
      </c>
      <c r="AA364" s="1">
        <f t="shared" si="154"/>
        <v>450.4968308158966</v>
      </c>
      <c r="AB364" s="6">
        <f t="shared" si="154"/>
        <v>454.60852925251413</v>
      </c>
    </row>
    <row r="365" spans="1:28" x14ac:dyDescent="0.3">
      <c r="A365" s="13" t="s">
        <v>2</v>
      </c>
      <c r="B365" s="47" t="s">
        <v>145</v>
      </c>
      <c r="E365" s="4"/>
      <c r="F365" s="4"/>
      <c r="G365" s="4"/>
      <c r="H365" s="4"/>
      <c r="I365" s="1">
        <f t="shared" ref="I365:AB365" si="155">I157*I$212</f>
        <v>384.87710841597402</v>
      </c>
      <c r="J365" s="1">
        <f t="shared" si="155"/>
        <v>375.64821639266563</v>
      </c>
      <c r="K365" s="1">
        <f t="shared" si="155"/>
        <v>369.75533473931011</v>
      </c>
      <c r="L365" s="1">
        <f t="shared" si="155"/>
        <v>360.62382300861111</v>
      </c>
      <c r="M365" s="1">
        <f t="shared" si="155"/>
        <v>361.05571830803387</v>
      </c>
      <c r="N365" s="1">
        <f t="shared" si="155"/>
        <v>369.61138045070817</v>
      </c>
      <c r="O365" s="1">
        <f t="shared" si="155"/>
        <v>377.90666377271077</v>
      </c>
      <c r="P365" s="1">
        <f t="shared" si="155"/>
        <v>397.69562527239032</v>
      </c>
      <c r="Q365" s="1">
        <f t="shared" si="155"/>
        <v>409.80202617658148</v>
      </c>
      <c r="R365" s="1">
        <f t="shared" si="155"/>
        <v>424.35708856582028</v>
      </c>
      <c r="S365" s="1">
        <f t="shared" si="155"/>
        <v>426.53279317878906</v>
      </c>
      <c r="T365" s="1">
        <f t="shared" si="155"/>
        <v>431.11186304247678</v>
      </c>
      <c r="U365" s="1">
        <f t="shared" si="155"/>
        <v>436.06103191890401</v>
      </c>
      <c r="V365" s="1">
        <f t="shared" si="155"/>
        <v>435.29205596614054</v>
      </c>
      <c r="W365" s="1">
        <f t="shared" si="155"/>
        <v>437.0372328012528</v>
      </c>
      <c r="X365" s="1">
        <f t="shared" si="155"/>
        <v>444.3040086410474</v>
      </c>
      <c r="Y365" s="1">
        <f t="shared" si="155"/>
        <v>452.81714507878513</v>
      </c>
      <c r="Z365" s="1">
        <f t="shared" si="155"/>
        <v>454.31246568339708</v>
      </c>
      <c r="AA365" s="1">
        <f t="shared" si="155"/>
        <v>449.00404176805034</v>
      </c>
      <c r="AB365" s="6">
        <f t="shared" si="155"/>
        <v>451.98366389619741</v>
      </c>
    </row>
    <row r="366" spans="1:28" x14ac:dyDescent="0.3">
      <c r="A366" s="13" t="s">
        <v>2</v>
      </c>
      <c r="B366" s="47" t="s">
        <v>146</v>
      </c>
      <c r="E366" s="4"/>
      <c r="F366" s="4"/>
      <c r="G366" s="4"/>
      <c r="H366" s="4"/>
      <c r="I366" s="1">
        <f t="shared" ref="I366:AB366" si="156">I158*I$212</f>
        <v>449.81660081963031</v>
      </c>
      <c r="J366" s="1">
        <f t="shared" si="156"/>
        <v>436.20980168911797</v>
      </c>
      <c r="K366" s="1">
        <f t="shared" si="156"/>
        <v>425.56965496694386</v>
      </c>
      <c r="L366" s="1">
        <f t="shared" si="156"/>
        <v>416.09404066077309</v>
      </c>
      <c r="M366" s="1">
        <f t="shared" si="156"/>
        <v>410.46675438666102</v>
      </c>
      <c r="N366" s="1">
        <f t="shared" si="156"/>
        <v>410.93705087512461</v>
      </c>
      <c r="O366" s="1">
        <f t="shared" si="156"/>
        <v>420.6817113416792</v>
      </c>
      <c r="P366" s="1">
        <f t="shared" si="156"/>
        <v>430.12628340058018</v>
      </c>
      <c r="Q366" s="1">
        <f t="shared" si="156"/>
        <v>452.56963113206143</v>
      </c>
      <c r="R366" s="1">
        <f t="shared" si="156"/>
        <v>467.72629666084322</v>
      </c>
      <c r="S366" s="1">
        <f t="shared" si="156"/>
        <v>484.440662641237</v>
      </c>
      <c r="T366" s="1">
        <f t="shared" si="156"/>
        <v>486.91230488675916</v>
      </c>
      <c r="U366" s="1">
        <f t="shared" si="156"/>
        <v>492.19403485311028</v>
      </c>
      <c r="V366" s="1">
        <f t="shared" si="156"/>
        <v>498.00496197529327</v>
      </c>
      <c r="W366" s="1">
        <f t="shared" si="156"/>
        <v>497.41250109911056</v>
      </c>
      <c r="X366" s="1">
        <f t="shared" si="156"/>
        <v>499.49531824907871</v>
      </c>
      <c r="Y366" s="1">
        <f t="shared" si="156"/>
        <v>507.87094633886664</v>
      </c>
      <c r="Z366" s="1">
        <f t="shared" si="156"/>
        <v>517.51809164134249</v>
      </c>
      <c r="AA366" s="1">
        <f t="shared" si="156"/>
        <v>519.29441118187742</v>
      </c>
      <c r="AB366" s="6">
        <f t="shared" si="156"/>
        <v>513.20547450543722</v>
      </c>
    </row>
    <row r="367" spans="1:28" x14ac:dyDescent="0.3">
      <c r="A367" s="13" t="s">
        <v>2</v>
      </c>
      <c r="B367" s="47" t="s">
        <v>147</v>
      </c>
      <c r="E367" s="4"/>
      <c r="F367" s="4"/>
      <c r="G367" s="4"/>
      <c r="H367" s="4"/>
      <c r="I367" s="1">
        <f t="shared" ref="I367:AB367" si="157">I159*I$212</f>
        <v>477.57982527686949</v>
      </c>
      <c r="J367" s="1">
        <f t="shared" si="157"/>
        <v>458.28416469805535</v>
      </c>
      <c r="K367" s="1">
        <f t="shared" si="157"/>
        <v>444.24707552759173</v>
      </c>
      <c r="L367" s="1">
        <f t="shared" si="157"/>
        <v>430.51868581004032</v>
      </c>
      <c r="M367" s="1">
        <f t="shared" si="157"/>
        <v>425.76199808368921</v>
      </c>
      <c r="N367" s="1">
        <f t="shared" si="157"/>
        <v>419.99827409348455</v>
      </c>
      <c r="O367" s="1">
        <f t="shared" si="157"/>
        <v>420.5157343648969</v>
      </c>
      <c r="P367" s="1">
        <f t="shared" si="157"/>
        <v>430.49526923844354</v>
      </c>
      <c r="Q367" s="1">
        <f t="shared" si="157"/>
        <v>440.11025021762578</v>
      </c>
      <c r="R367" s="1">
        <f t="shared" si="157"/>
        <v>464.42617039072928</v>
      </c>
      <c r="S367" s="1">
        <f t="shared" si="157"/>
        <v>480.08354941480758</v>
      </c>
      <c r="T367" s="1">
        <f t="shared" si="157"/>
        <v>497.19885107766544</v>
      </c>
      <c r="U367" s="1">
        <f t="shared" si="157"/>
        <v>499.80067771582179</v>
      </c>
      <c r="V367" s="1">
        <f t="shared" si="157"/>
        <v>505.37836142043545</v>
      </c>
      <c r="W367" s="1">
        <f t="shared" si="157"/>
        <v>511.63556604544016</v>
      </c>
      <c r="X367" s="1">
        <f t="shared" si="157"/>
        <v>511.12434668937692</v>
      </c>
      <c r="Y367" s="1">
        <f t="shared" si="157"/>
        <v>513.34342068369551</v>
      </c>
      <c r="Z367" s="1">
        <f t="shared" si="157"/>
        <v>521.86957198626919</v>
      </c>
      <c r="AA367" s="1">
        <f t="shared" si="157"/>
        <v>531.83695927635199</v>
      </c>
      <c r="AB367" s="6">
        <f t="shared" si="157"/>
        <v>533.62222452775973</v>
      </c>
    </row>
    <row r="368" spans="1:28" x14ac:dyDescent="0.3">
      <c r="A368" s="13" t="s">
        <v>2</v>
      </c>
      <c r="B368" s="47" t="s">
        <v>148</v>
      </c>
      <c r="E368" s="4"/>
      <c r="F368" s="4"/>
      <c r="G368" s="4"/>
      <c r="H368" s="4"/>
      <c r="I368" s="1">
        <f t="shared" ref="I368:AB368" si="158">I160*I$212</f>
        <v>555.16705877725053</v>
      </c>
      <c r="J368" s="1">
        <f t="shared" si="158"/>
        <v>545.81590808619922</v>
      </c>
      <c r="K368" s="1">
        <f t="shared" si="158"/>
        <v>523.58696370766506</v>
      </c>
      <c r="L368" s="1">
        <f t="shared" si="158"/>
        <v>504.18062335561967</v>
      </c>
      <c r="M368" s="1">
        <f t="shared" si="158"/>
        <v>494.22513710054</v>
      </c>
      <c r="N368" s="1">
        <f t="shared" si="158"/>
        <v>488.77094101858086</v>
      </c>
      <c r="O368" s="1">
        <f t="shared" si="158"/>
        <v>482.21600988412894</v>
      </c>
      <c r="P368" s="1">
        <f t="shared" si="158"/>
        <v>482.85407227341256</v>
      </c>
      <c r="Q368" s="1">
        <f t="shared" si="158"/>
        <v>494.26937249464726</v>
      </c>
      <c r="R368" s="1">
        <f t="shared" si="158"/>
        <v>506.81237743123773</v>
      </c>
      <c r="S368" s="1">
        <f t="shared" si="158"/>
        <v>534.91375716339269</v>
      </c>
      <c r="T368" s="1">
        <f t="shared" si="158"/>
        <v>552.9105445606732</v>
      </c>
      <c r="U368" s="1">
        <f t="shared" si="158"/>
        <v>572.66968452331184</v>
      </c>
      <c r="V368" s="1">
        <f t="shared" si="158"/>
        <v>575.86162710697624</v>
      </c>
      <c r="W368" s="1">
        <f t="shared" si="158"/>
        <v>582.62714066817557</v>
      </c>
      <c r="X368" s="1">
        <f t="shared" si="158"/>
        <v>589.94297900735739</v>
      </c>
      <c r="Y368" s="1">
        <f t="shared" si="158"/>
        <v>589.46345349743615</v>
      </c>
      <c r="Z368" s="1">
        <f t="shared" si="158"/>
        <v>591.95041857971682</v>
      </c>
      <c r="AA368" s="1">
        <f t="shared" si="158"/>
        <v>601.85166147844234</v>
      </c>
      <c r="AB368" s="6">
        <f t="shared" si="158"/>
        <v>613.29909916636313</v>
      </c>
    </row>
    <row r="369" spans="1:28" x14ac:dyDescent="0.3">
      <c r="A369" s="13" t="s">
        <v>2</v>
      </c>
      <c r="B369" s="47" t="s">
        <v>149</v>
      </c>
      <c r="E369" s="4"/>
      <c r="F369" s="4"/>
      <c r="G369" s="4"/>
      <c r="H369" s="4"/>
      <c r="I369" s="1">
        <f t="shared" ref="I369:AB369" si="159">I161*I$212</f>
        <v>575.52165976782192</v>
      </c>
      <c r="J369" s="1">
        <f t="shared" si="159"/>
        <v>607.23188387609468</v>
      </c>
      <c r="K369" s="1">
        <f t="shared" si="159"/>
        <v>596.7594572143106</v>
      </c>
      <c r="L369" s="1">
        <f t="shared" si="159"/>
        <v>568.68000071685049</v>
      </c>
      <c r="M369" s="1">
        <f t="shared" si="159"/>
        <v>553.90665456407851</v>
      </c>
      <c r="N369" s="1">
        <f t="shared" si="159"/>
        <v>542.98767463165655</v>
      </c>
      <c r="O369" s="1">
        <f t="shared" si="159"/>
        <v>537.06092430695048</v>
      </c>
      <c r="P369" s="1">
        <f t="shared" si="159"/>
        <v>529.92728865905792</v>
      </c>
      <c r="Q369" s="1">
        <f t="shared" si="159"/>
        <v>530.60069723865581</v>
      </c>
      <c r="R369" s="1">
        <f t="shared" si="159"/>
        <v>544.76323895598455</v>
      </c>
      <c r="S369" s="1">
        <f t="shared" si="159"/>
        <v>558.71888914273177</v>
      </c>
      <c r="T369" s="1">
        <f t="shared" si="159"/>
        <v>589.63364658271337</v>
      </c>
      <c r="U369" s="1">
        <f t="shared" si="159"/>
        <v>609.51465401474229</v>
      </c>
      <c r="V369" s="1">
        <f t="shared" si="159"/>
        <v>631.47695856448649</v>
      </c>
      <c r="W369" s="1">
        <f t="shared" si="159"/>
        <v>635.35474211270582</v>
      </c>
      <c r="X369" s="1">
        <f t="shared" si="159"/>
        <v>642.93561104169601</v>
      </c>
      <c r="Y369" s="1">
        <f t="shared" si="159"/>
        <v>651.11759567824834</v>
      </c>
      <c r="Z369" s="1">
        <f t="shared" si="159"/>
        <v>650.50238752950179</v>
      </c>
      <c r="AA369" s="1">
        <f t="shared" si="159"/>
        <v>653.34142611461914</v>
      </c>
      <c r="AB369" s="6">
        <f t="shared" si="159"/>
        <v>664.20930868281368</v>
      </c>
    </row>
    <row r="370" spans="1:28" x14ac:dyDescent="0.3">
      <c r="A370" s="13" t="s">
        <v>2</v>
      </c>
      <c r="B370" s="47" t="s">
        <v>150</v>
      </c>
      <c r="E370" s="4"/>
      <c r="F370" s="4"/>
      <c r="G370" s="4"/>
      <c r="H370" s="4"/>
      <c r="I370" s="1">
        <f t="shared" ref="I370:AB370" si="160">I162*I$212</f>
        <v>592.80966335847438</v>
      </c>
      <c r="J370" s="1">
        <f t="shared" si="160"/>
        <v>596.27310335029699</v>
      </c>
      <c r="K370" s="1">
        <f t="shared" si="160"/>
        <v>628.63668028647305</v>
      </c>
      <c r="L370" s="1">
        <f t="shared" si="160"/>
        <v>613.60981156735068</v>
      </c>
      <c r="M370" s="1">
        <f t="shared" si="160"/>
        <v>591.4343079764102</v>
      </c>
      <c r="N370" s="1">
        <f t="shared" si="160"/>
        <v>576.02508553424275</v>
      </c>
      <c r="O370" s="1">
        <f t="shared" si="160"/>
        <v>564.68522328374979</v>
      </c>
      <c r="P370" s="1">
        <f t="shared" si="160"/>
        <v>558.51928231563215</v>
      </c>
      <c r="Q370" s="1">
        <f t="shared" si="160"/>
        <v>551.0181594870503</v>
      </c>
      <c r="R370" s="1">
        <f t="shared" si="160"/>
        <v>553.31853398741191</v>
      </c>
      <c r="S370" s="1">
        <f t="shared" si="160"/>
        <v>568.14732282875207</v>
      </c>
      <c r="T370" s="1">
        <f t="shared" si="160"/>
        <v>582.59038166762593</v>
      </c>
      <c r="U370" s="1">
        <f t="shared" si="160"/>
        <v>614.76359246254628</v>
      </c>
      <c r="V370" s="1">
        <f t="shared" si="160"/>
        <v>635.58285338062876</v>
      </c>
      <c r="W370" s="1">
        <f t="shared" si="160"/>
        <v>658.74701417567599</v>
      </c>
      <c r="X370" s="1">
        <f t="shared" si="160"/>
        <v>662.83345680172863</v>
      </c>
      <c r="Y370" s="1">
        <f t="shared" si="160"/>
        <v>670.75031570784256</v>
      </c>
      <c r="Z370" s="1">
        <f t="shared" si="160"/>
        <v>679.09906492291032</v>
      </c>
      <c r="AA370" s="1">
        <f t="shared" si="160"/>
        <v>678.47220357646813</v>
      </c>
      <c r="AB370" s="6">
        <f t="shared" si="160"/>
        <v>681.29417583370628</v>
      </c>
    </row>
    <row r="371" spans="1:28" x14ac:dyDescent="0.3">
      <c r="A371" s="13" t="s">
        <v>2</v>
      </c>
      <c r="B371" s="47" t="s">
        <v>151</v>
      </c>
      <c r="E371" s="4"/>
      <c r="F371" s="4"/>
      <c r="G371" s="4"/>
      <c r="H371" s="4"/>
      <c r="I371" s="1">
        <f t="shared" ref="I371:AB371" si="161">I163*I$212</f>
        <v>623.72079588605993</v>
      </c>
      <c r="J371" s="1">
        <f t="shared" si="161"/>
        <v>641.74029943473863</v>
      </c>
      <c r="K371" s="1">
        <f t="shared" si="161"/>
        <v>645.14846256830492</v>
      </c>
      <c r="L371" s="1">
        <f t="shared" si="161"/>
        <v>675.461974766048</v>
      </c>
      <c r="M371" s="1">
        <f t="shared" si="161"/>
        <v>666.8996275251053</v>
      </c>
      <c r="N371" s="1">
        <f t="shared" si="161"/>
        <v>642.85675462285633</v>
      </c>
      <c r="O371" s="1">
        <f t="shared" si="161"/>
        <v>626.22424602000524</v>
      </c>
      <c r="P371" s="1">
        <f t="shared" si="161"/>
        <v>613.97521897688284</v>
      </c>
      <c r="Q371" s="1">
        <f t="shared" si="161"/>
        <v>607.26866673934558</v>
      </c>
      <c r="R371" s="1">
        <f t="shared" si="161"/>
        <v>600.9383197032713</v>
      </c>
      <c r="S371" s="1">
        <f t="shared" si="161"/>
        <v>603.63404238782869</v>
      </c>
      <c r="T371" s="1">
        <f t="shared" si="161"/>
        <v>619.77470300995139</v>
      </c>
      <c r="U371" s="1">
        <f t="shared" si="161"/>
        <v>635.59263359622548</v>
      </c>
      <c r="V371" s="1">
        <f t="shared" si="161"/>
        <v>670.84226673257422</v>
      </c>
      <c r="W371" s="1">
        <f t="shared" si="161"/>
        <v>693.92559938081763</v>
      </c>
      <c r="X371" s="1">
        <f t="shared" si="161"/>
        <v>719.31691780733854</v>
      </c>
      <c r="Y371" s="1">
        <f t="shared" si="161"/>
        <v>723.92393188527205</v>
      </c>
      <c r="Z371" s="1">
        <f t="shared" si="161"/>
        <v>732.48092970608332</v>
      </c>
      <c r="AA371" s="1">
        <f t="shared" si="161"/>
        <v>741.70562534657881</v>
      </c>
      <c r="AB371" s="6">
        <f t="shared" si="161"/>
        <v>740.99080954338876</v>
      </c>
    </row>
    <row r="372" spans="1:28" x14ac:dyDescent="0.3">
      <c r="A372" s="13" t="s">
        <v>2</v>
      </c>
      <c r="B372" s="47" t="s">
        <v>152</v>
      </c>
      <c r="E372" s="4"/>
      <c r="F372" s="4"/>
      <c r="G372" s="4"/>
      <c r="H372" s="4"/>
      <c r="I372" s="1">
        <f t="shared" ref="I372:AB372" si="162">I164*I$212</f>
        <v>680.57515060578351</v>
      </c>
      <c r="J372" s="1">
        <f t="shared" si="162"/>
        <v>686.97350328556581</v>
      </c>
      <c r="K372" s="1">
        <f t="shared" si="162"/>
        <v>706.24707652883023</v>
      </c>
      <c r="L372" s="1">
        <f t="shared" si="162"/>
        <v>705.07105593161043</v>
      </c>
      <c r="M372" s="1">
        <f t="shared" si="162"/>
        <v>746.33342380589306</v>
      </c>
      <c r="N372" s="1">
        <f t="shared" si="162"/>
        <v>736.75663886648056</v>
      </c>
      <c r="O372" s="1">
        <f t="shared" si="162"/>
        <v>710.22208610932353</v>
      </c>
      <c r="P372" s="1">
        <f t="shared" si="162"/>
        <v>691.8249521940437</v>
      </c>
      <c r="Q372" s="1">
        <f t="shared" si="162"/>
        <v>678.17852718217068</v>
      </c>
      <c r="R372" s="1">
        <f t="shared" si="162"/>
        <v>672.68946918215613</v>
      </c>
      <c r="S372" s="1">
        <f t="shared" si="162"/>
        <v>665.7965230307924</v>
      </c>
      <c r="T372" s="1">
        <f t="shared" si="162"/>
        <v>668.65342090650745</v>
      </c>
      <c r="U372" s="1">
        <f t="shared" si="162"/>
        <v>686.4797829960587</v>
      </c>
      <c r="V372" s="1">
        <f t="shared" si="162"/>
        <v>704.06397565945861</v>
      </c>
      <c r="W372" s="1">
        <f t="shared" si="162"/>
        <v>743.3001252460474</v>
      </c>
      <c r="X372" s="1">
        <f t="shared" si="162"/>
        <v>768.84031286220124</v>
      </c>
      <c r="Y372" s="1">
        <f t="shared" si="162"/>
        <v>796.91238883005781</v>
      </c>
      <c r="Z372" s="1">
        <f t="shared" si="162"/>
        <v>801.76337925695873</v>
      </c>
      <c r="AA372" s="1">
        <f t="shared" si="162"/>
        <v>811.19958834306817</v>
      </c>
      <c r="AB372" s="6">
        <f t="shared" si="162"/>
        <v>821.19654979050665</v>
      </c>
    </row>
    <row r="373" spans="1:28" x14ac:dyDescent="0.3">
      <c r="A373" s="13" t="s">
        <v>2</v>
      </c>
      <c r="B373" s="47" t="s">
        <v>153</v>
      </c>
      <c r="E373" s="4"/>
      <c r="F373" s="4"/>
      <c r="G373" s="4"/>
      <c r="H373" s="4"/>
      <c r="I373" s="1">
        <f t="shared" ref="I373:AB373" si="163">I165*I$212</f>
        <v>743.10705346628993</v>
      </c>
      <c r="J373" s="1">
        <f t="shared" si="163"/>
        <v>738.60940489563029</v>
      </c>
      <c r="K373" s="1">
        <f t="shared" si="163"/>
        <v>745.06541679467716</v>
      </c>
      <c r="L373" s="1">
        <f t="shared" si="163"/>
        <v>760.65967500526688</v>
      </c>
      <c r="M373" s="1">
        <f t="shared" si="163"/>
        <v>767.96503215132827</v>
      </c>
      <c r="N373" s="1">
        <f t="shared" si="163"/>
        <v>812.62409472230547</v>
      </c>
      <c r="O373" s="1">
        <f t="shared" si="163"/>
        <v>802.23584686009383</v>
      </c>
      <c r="P373" s="1">
        <f t="shared" si="163"/>
        <v>773.42544003369562</v>
      </c>
      <c r="Q373" s="1">
        <f t="shared" si="163"/>
        <v>753.36072299205352</v>
      </c>
      <c r="R373" s="1">
        <f t="shared" si="163"/>
        <v>740.71008032364102</v>
      </c>
      <c r="S373" s="1">
        <f t="shared" si="163"/>
        <v>734.89974307356226</v>
      </c>
      <c r="T373" s="1">
        <f t="shared" si="163"/>
        <v>727.35601581197</v>
      </c>
      <c r="U373" s="1">
        <f t="shared" si="163"/>
        <v>730.52588095785438</v>
      </c>
      <c r="V373" s="1">
        <f t="shared" si="163"/>
        <v>750.16444747105402</v>
      </c>
      <c r="W373" s="1">
        <f t="shared" si="163"/>
        <v>769.72202616697302</v>
      </c>
      <c r="X373" s="1">
        <f t="shared" si="163"/>
        <v>812.59637396991866</v>
      </c>
      <c r="Y373" s="1">
        <f t="shared" si="163"/>
        <v>840.53079363270956</v>
      </c>
      <c r="Z373" s="1">
        <f t="shared" si="163"/>
        <v>870.98339807614889</v>
      </c>
      <c r="AA373" s="1">
        <f t="shared" si="163"/>
        <v>876.34940828220692</v>
      </c>
      <c r="AB373" s="6">
        <f t="shared" si="163"/>
        <v>886.53438157448124</v>
      </c>
    </row>
    <row r="374" spans="1:28" x14ac:dyDescent="0.3">
      <c r="A374" s="13" t="s">
        <v>2</v>
      </c>
      <c r="B374" s="47" t="s">
        <v>154</v>
      </c>
      <c r="E374" s="4"/>
      <c r="F374" s="4"/>
      <c r="G374" s="4"/>
      <c r="H374" s="4"/>
      <c r="I374" s="1">
        <f t="shared" ref="I374:AB374" si="164">I166*I$212</f>
        <v>819.76804539180534</v>
      </c>
      <c r="J374" s="1">
        <f t="shared" si="164"/>
        <v>802.64555115915402</v>
      </c>
      <c r="K374" s="1">
        <f t="shared" si="164"/>
        <v>797.3069277354432</v>
      </c>
      <c r="L374" s="1">
        <f t="shared" si="164"/>
        <v>798.71060918012631</v>
      </c>
      <c r="M374" s="1">
        <f t="shared" si="164"/>
        <v>824.51708164459274</v>
      </c>
      <c r="N374" s="1">
        <f t="shared" si="164"/>
        <v>832.2352112510315</v>
      </c>
      <c r="O374" s="1">
        <f t="shared" si="164"/>
        <v>880.4015984657276</v>
      </c>
      <c r="P374" s="1">
        <f t="shared" si="164"/>
        <v>869.13211107016571</v>
      </c>
      <c r="Q374" s="1">
        <f t="shared" si="164"/>
        <v>837.86636128109205</v>
      </c>
      <c r="R374" s="1">
        <f t="shared" si="164"/>
        <v>818.54091116654035</v>
      </c>
      <c r="S374" s="1">
        <f t="shared" si="164"/>
        <v>804.98169174503278</v>
      </c>
      <c r="T374" s="1">
        <f t="shared" si="164"/>
        <v>798.60785167666018</v>
      </c>
      <c r="U374" s="1">
        <f t="shared" si="164"/>
        <v>790.45958074918474</v>
      </c>
      <c r="V374" s="1">
        <f t="shared" si="164"/>
        <v>794.08363568481514</v>
      </c>
      <c r="W374" s="1">
        <f t="shared" si="164"/>
        <v>815.73045919224012</v>
      </c>
      <c r="X374" s="1">
        <f t="shared" si="164"/>
        <v>837.00559609801462</v>
      </c>
      <c r="Y374" s="1">
        <f t="shared" si="164"/>
        <v>883.53082844680466</v>
      </c>
      <c r="Z374" s="1">
        <f t="shared" si="164"/>
        <v>913.59057027751328</v>
      </c>
      <c r="AA374" s="1">
        <f t="shared" si="164"/>
        <v>946.61706724660439</v>
      </c>
      <c r="AB374" s="6">
        <f t="shared" si="164"/>
        <v>952.27556883104808</v>
      </c>
    </row>
    <row r="375" spans="1:28" x14ac:dyDescent="0.3">
      <c r="A375" s="13" t="s">
        <v>2</v>
      </c>
      <c r="B375" s="47" t="s">
        <v>155</v>
      </c>
      <c r="E375" s="4"/>
      <c r="F375" s="4"/>
      <c r="G375" s="4"/>
      <c r="H375" s="4"/>
      <c r="I375" s="1">
        <f t="shared" ref="I375:AB375" si="165">I167*I$212</f>
        <v>891.43672628183231</v>
      </c>
      <c r="J375" s="1">
        <f t="shared" si="165"/>
        <v>859.87040781045539</v>
      </c>
      <c r="K375" s="1">
        <f t="shared" si="165"/>
        <v>841.47339142416899</v>
      </c>
      <c r="L375" s="1">
        <f t="shared" si="165"/>
        <v>830.16394845053685</v>
      </c>
      <c r="M375" s="1">
        <f t="shared" si="165"/>
        <v>840.96195007803522</v>
      </c>
      <c r="N375" s="1">
        <f t="shared" si="165"/>
        <v>867.84398562415231</v>
      </c>
      <c r="O375" s="1">
        <f t="shared" si="165"/>
        <v>875.88685760357873</v>
      </c>
      <c r="P375" s="1">
        <f t="shared" si="165"/>
        <v>926.31785992624407</v>
      </c>
      <c r="Q375" s="1">
        <f t="shared" si="165"/>
        <v>914.34342262422774</v>
      </c>
      <c r="R375" s="1">
        <f t="shared" si="165"/>
        <v>884.10538428862344</v>
      </c>
      <c r="S375" s="1">
        <f t="shared" si="165"/>
        <v>864.00235299782707</v>
      </c>
      <c r="T375" s="1">
        <f t="shared" si="165"/>
        <v>849.67710774247951</v>
      </c>
      <c r="U375" s="1">
        <f t="shared" si="165"/>
        <v>843.04325972800416</v>
      </c>
      <c r="V375" s="1">
        <f t="shared" si="165"/>
        <v>834.7059552879432</v>
      </c>
      <c r="W375" s="1">
        <f t="shared" si="165"/>
        <v>838.95182915291446</v>
      </c>
      <c r="X375" s="1">
        <f t="shared" si="165"/>
        <v>861.8462971930735</v>
      </c>
      <c r="Y375" s="1">
        <f t="shared" si="165"/>
        <v>884.33572473157938</v>
      </c>
      <c r="Z375" s="1">
        <f t="shared" si="165"/>
        <v>933.12939137007686</v>
      </c>
      <c r="AA375" s="1">
        <f t="shared" si="165"/>
        <v>964.84680616622563</v>
      </c>
      <c r="AB375" s="6">
        <f t="shared" si="165"/>
        <v>999.47974336951791</v>
      </c>
    </row>
    <row r="376" spans="1:28" x14ac:dyDescent="0.3">
      <c r="A376" s="13" t="s">
        <v>2</v>
      </c>
      <c r="B376" s="47" t="s">
        <v>156</v>
      </c>
      <c r="E376" s="4"/>
      <c r="F376" s="4"/>
      <c r="G376" s="4"/>
      <c r="H376" s="4"/>
      <c r="I376" s="1">
        <f t="shared" ref="I376:AB376" si="166">I168*I$212</f>
        <v>1004.4242097653115</v>
      </c>
      <c r="J376" s="1">
        <f t="shared" si="166"/>
        <v>984.46111005588125</v>
      </c>
      <c r="K376" s="1">
        <f t="shared" si="166"/>
        <v>949.23905924211226</v>
      </c>
      <c r="L376" s="1">
        <f t="shared" si="166"/>
        <v>922.66021829928934</v>
      </c>
      <c r="M376" s="1">
        <f t="shared" si="166"/>
        <v>920.53919904180657</v>
      </c>
      <c r="N376" s="1">
        <f t="shared" si="166"/>
        <v>932.2673672390498</v>
      </c>
      <c r="O376" s="1">
        <f t="shared" si="166"/>
        <v>961.86949010603462</v>
      </c>
      <c r="P376" s="1">
        <f t="shared" si="166"/>
        <v>970.65361235602029</v>
      </c>
      <c r="Q376" s="1">
        <f t="shared" si="166"/>
        <v>1026.0961869008809</v>
      </c>
      <c r="R376" s="1">
        <f t="shared" si="166"/>
        <v>1015.823778540287</v>
      </c>
      <c r="S376" s="1">
        <f t="shared" si="166"/>
        <v>982.61296118533585</v>
      </c>
      <c r="T376" s="1">
        <f t="shared" si="166"/>
        <v>960.32308182606414</v>
      </c>
      <c r="U376" s="1">
        <f t="shared" si="166"/>
        <v>944.60725524132636</v>
      </c>
      <c r="V376" s="1">
        <f t="shared" si="166"/>
        <v>937.54144175672207</v>
      </c>
      <c r="W376" s="1">
        <f t="shared" si="166"/>
        <v>928.81717969209001</v>
      </c>
      <c r="X376" s="1">
        <f t="shared" si="166"/>
        <v>933.67976980320611</v>
      </c>
      <c r="Y376" s="1">
        <f t="shared" si="166"/>
        <v>959.18350011192547</v>
      </c>
      <c r="Z376" s="1">
        <f t="shared" si="166"/>
        <v>983.94340996646201</v>
      </c>
      <c r="AA376" s="1">
        <f t="shared" si="166"/>
        <v>1038.1243996116473</v>
      </c>
      <c r="AB376" s="6">
        <f t="shared" si="166"/>
        <v>1073.153717835216</v>
      </c>
    </row>
    <row r="377" spans="1:28" x14ac:dyDescent="0.3">
      <c r="A377" s="13" t="s">
        <v>2</v>
      </c>
      <c r="B377" s="47" t="s">
        <v>157</v>
      </c>
      <c r="E377" s="4"/>
      <c r="F377" s="4"/>
      <c r="G377" s="4"/>
      <c r="H377" s="4"/>
      <c r="I377" s="1">
        <f t="shared" ref="I377:AB377" si="167">I169*I$212</f>
        <v>1014.8192503060852</v>
      </c>
      <c r="J377" s="1">
        <f t="shared" si="167"/>
        <v>1013.5936828211743</v>
      </c>
      <c r="K377" s="1">
        <f t="shared" si="167"/>
        <v>992.87729313901377</v>
      </c>
      <c r="L377" s="1">
        <f t="shared" si="167"/>
        <v>950.96059241192688</v>
      </c>
      <c r="M377" s="1">
        <f t="shared" si="167"/>
        <v>934.78484201009815</v>
      </c>
      <c r="N377" s="1">
        <f t="shared" si="167"/>
        <v>932.37803590697604</v>
      </c>
      <c r="O377" s="1">
        <f t="shared" si="167"/>
        <v>944.04827796133588</v>
      </c>
      <c r="P377" s="1">
        <f t="shared" si="167"/>
        <v>973.68719922319769</v>
      </c>
      <c r="Q377" s="1">
        <f t="shared" si="167"/>
        <v>982.2677810610536</v>
      </c>
      <c r="R377" s="1">
        <f t="shared" si="167"/>
        <v>1040.9827435521336</v>
      </c>
      <c r="S377" s="1">
        <f t="shared" si="167"/>
        <v>1030.8182735328262</v>
      </c>
      <c r="T377" s="1">
        <f t="shared" si="167"/>
        <v>997.17519679904649</v>
      </c>
      <c r="U377" s="1">
        <f t="shared" si="167"/>
        <v>974.71247479064084</v>
      </c>
      <c r="V377" s="1">
        <f t="shared" si="167"/>
        <v>959.08197884128072</v>
      </c>
      <c r="W377" s="1">
        <f t="shared" si="167"/>
        <v>952.41089723421487</v>
      </c>
      <c r="X377" s="1">
        <f t="shared" si="167"/>
        <v>943.69356555860236</v>
      </c>
      <c r="Y377" s="1">
        <f t="shared" si="167"/>
        <v>948.66243273653936</v>
      </c>
      <c r="Z377" s="1">
        <f t="shared" si="167"/>
        <v>974.23930453680919</v>
      </c>
      <c r="AA377" s="1">
        <f t="shared" si="167"/>
        <v>999.31214558705756</v>
      </c>
      <c r="AB377" s="6">
        <f t="shared" si="167"/>
        <v>1053.9066998717124</v>
      </c>
    </row>
    <row r="378" spans="1:28" x14ac:dyDescent="0.3">
      <c r="A378" s="13" t="s">
        <v>2</v>
      </c>
      <c r="B378" s="47" t="s">
        <v>158</v>
      </c>
      <c r="E378" s="4"/>
      <c r="F378" s="4"/>
      <c r="G378" s="4"/>
      <c r="H378" s="4"/>
      <c r="I378" s="1">
        <f t="shared" ref="I378:AB378" si="168">I170*I$212</f>
        <v>1106.1989619225126</v>
      </c>
      <c r="J378" s="1">
        <f t="shared" si="168"/>
        <v>1111.3303163278197</v>
      </c>
      <c r="K378" s="1">
        <f t="shared" si="168"/>
        <v>1109.142306360684</v>
      </c>
      <c r="L378" s="1">
        <f t="shared" si="168"/>
        <v>1079.0562103367436</v>
      </c>
      <c r="M378" s="1">
        <f t="shared" si="168"/>
        <v>1045.2717654989599</v>
      </c>
      <c r="N378" s="1">
        <f t="shared" si="168"/>
        <v>1027.280349696855</v>
      </c>
      <c r="O378" s="1">
        <f t="shared" si="168"/>
        <v>1024.4417067957233</v>
      </c>
      <c r="P378" s="1">
        <f t="shared" si="168"/>
        <v>1036.9499398732014</v>
      </c>
      <c r="Q378" s="1">
        <f t="shared" si="168"/>
        <v>1068.9574624414956</v>
      </c>
      <c r="R378" s="1">
        <f t="shared" si="168"/>
        <v>1081.2706417970714</v>
      </c>
      <c r="S378" s="1">
        <f t="shared" si="168"/>
        <v>1145.7384028576</v>
      </c>
      <c r="T378" s="1">
        <f t="shared" si="168"/>
        <v>1134.4682783040762</v>
      </c>
      <c r="U378" s="1">
        <f t="shared" si="168"/>
        <v>1097.643730851659</v>
      </c>
      <c r="V378" s="1">
        <f t="shared" si="168"/>
        <v>1073.2965737459556</v>
      </c>
      <c r="W378" s="1">
        <f t="shared" si="168"/>
        <v>1056.6573149014482</v>
      </c>
      <c r="X378" s="1">
        <f t="shared" si="168"/>
        <v>1049.4255330426256</v>
      </c>
      <c r="Y378" s="1">
        <f t="shared" si="168"/>
        <v>1039.9215314699229</v>
      </c>
      <c r="Z378" s="1">
        <f t="shared" si="168"/>
        <v>1045.1016731589359</v>
      </c>
      <c r="AA378" s="1">
        <f t="shared" si="168"/>
        <v>1073.1466372603379</v>
      </c>
      <c r="AB378" s="6">
        <f t="shared" si="168"/>
        <v>1100.409314595576</v>
      </c>
    </row>
    <row r="379" spans="1:28" x14ac:dyDescent="0.3">
      <c r="A379" s="13" t="s">
        <v>2</v>
      </c>
      <c r="B379" s="47" t="s">
        <v>159</v>
      </c>
      <c r="E379" s="4"/>
      <c r="F379" s="4"/>
      <c r="G379" s="4"/>
      <c r="H379" s="4"/>
      <c r="I379" s="1">
        <f t="shared" ref="I379:AB379" si="169">I171*I$212</f>
        <v>1192.7750516755523</v>
      </c>
      <c r="J379" s="1">
        <f t="shared" si="169"/>
        <v>1231.6203813837005</v>
      </c>
      <c r="K379" s="1">
        <f t="shared" si="169"/>
        <v>1236.370275506735</v>
      </c>
      <c r="L379" s="1">
        <f t="shared" si="169"/>
        <v>1225.3985270809994</v>
      </c>
      <c r="M379" s="1">
        <f t="shared" si="169"/>
        <v>1205.6769508739983</v>
      </c>
      <c r="N379" s="1">
        <f t="shared" si="169"/>
        <v>1167.8959798862081</v>
      </c>
      <c r="O379" s="1">
        <f t="shared" si="169"/>
        <v>1147.7642993990255</v>
      </c>
      <c r="P379" s="1">
        <f t="shared" si="169"/>
        <v>1144.4198435994356</v>
      </c>
      <c r="Q379" s="1">
        <f t="shared" si="169"/>
        <v>1157.9666771375485</v>
      </c>
      <c r="R379" s="1">
        <f t="shared" si="169"/>
        <v>1196.7766413337661</v>
      </c>
      <c r="S379" s="1">
        <f t="shared" si="169"/>
        <v>1210.7806695247552</v>
      </c>
      <c r="T379" s="1">
        <f t="shared" si="169"/>
        <v>1282.4785792576183</v>
      </c>
      <c r="U379" s="1">
        <f t="shared" si="169"/>
        <v>1270.0565282915936</v>
      </c>
      <c r="V379" s="1">
        <f t="shared" si="169"/>
        <v>1229.4130148389065</v>
      </c>
      <c r="W379" s="1">
        <f t="shared" si="169"/>
        <v>1202.9430894725015</v>
      </c>
      <c r="X379" s="1">
        <f t="shared" si="169"/>
        <v>1184.5579076971881</v>
      </c>
      <c r="Y379" s="1">
        <f t="shared" si="169"/>
        <v>1176.6428350233009</v>
      </c>
      <c r="Z379" s="1">
        <f t="shared" si="169"/>
        <v>1165.8412963035842</v>
      </c>
      <c r="AA379" s="1">
        <f t="shared" si="169"/>
        <v>1171.7228936296126</v>
      </c>
      <c r="AB379" s="6">
        <f t="shared" si="169"/>
        <v>1202.8345402112325</v>
      </c>
    </row>
    <row r="380" spans="1:28" x14ac:dyDescent="0.3">
      <c r="A380" s="13" t="s">
        <v>2</v>
      </c>
      <c r="B380" s="47" t="s">
        <v>160</v>
      </c>
      <c r="E380" s="4"/>
      <c r="F380" s="4"/>
      <c r="G380" s="4"/>
      <c r="H380" s="4"/>
      <c r="I380" s="1">
        <f t="shared" ref="I380:AB380" si="170">I172*I$212</f>
        <v>1274.0263108001898</v>
      </c>
      <c r="J380" s="1">
        <f t="shared" si="170"/>
        <v>1287.8104343616458</v>
      </c>
      <c r="K380" s="1">
        <f t="shared" si="170"/>
        <v>1328.4197497134126</v>
      </c>
      <c r="L380" s="1">
        <f t="shared" si="170"/>
        <v>1324.2617054627494</v>
      </c>
      <c r="M380" s="1">
        <f t="shared" si="170"/>
        <v>1327.1973023433225</v>
      </c>
      <c r="N380" s="1">
        <f t="shared" si="170"/>
        <v>1305.6725014989277</v>
      </c>
      <c r="O380" s="1">
        <f t="shared" si="170"/>
        <v>1264.8594020041737</v>
      </c>
      <c r="P380" s="1">
        <f t="shared" si="170"/>
        <v>1242.9943885343828</v>
      </c>
      <c r="Q380" s="1">
        <f t="shared" si="170"/>
        <v>1239.0242305852646</v>
      </c>
      <c r="R380" s="1">
        <f t="shared" si="170"/>
        <v>1257.0682963758888</v>
      </c>
      <c r="S380" s="1">
        <f t="shared" si="170"/>
        <v>1299.2483458236243</v>
      </c>
      <c r="T380" s="1">
        <f t="shared" si="170"/>
        <v>1314.2938053570065</v>
      </c>
      <c r="U380" s="1">
        <f t="shared" si="170"/>
        <v>1391.8134720777284</v>
      </c>
      <c r="V380" s="1">
        <f t="shared" si="170"/>
        <v>1378.808653356803</v>
      </c>
      <c r="W380" s="1">
        <f t="shared" si="170"/>
        <v>1335.6518836422447</v>
      </c>
      <c r="X380" s="1">
        <f t="shared" si="170"/>
        <v>1307.2477483883233</v>
      </c>
      <c r="Y380" s="1">
        <f t="shared" si="170"/>
        <v>1287.5464740681907</v>
      </c>
      <c r="Z380" s="1">
        <f t="shared" si="170"/>
        <v>1278.7689019031857</v>
      </c>
      <c r="AA380" s="1">
        <f t="shared" si="170"/>
        <v>1267.2109710051188</v>
      </c>
      <c r="AB380" s="6">
        <f t="shared" si="170"/>
        <v>1273.423139925573</v>
      </c>
    </row>
    <row r="381" spans="1:28" x14ac:dyDescent="0.3">
      <c r="A381" s="13" t="s">
        <v>2</v>
      </c>
      <c r="B381" s="47" t="s">
        <v>161</v>
      </c>
      <c r="E381" s="4"/>
      <c r="F381" s="4"/>
      <c r="G381" s="4"/>
      <c r="H381" s="4"/>
      <c r="I381" s="1">
        <f t="shared" ref="I381:AB381" si="171">I173*I$212</f>
        <v>1312.7292324352843</v>
      </c>
      <c r="J381" s="1">
        <f t="shared" si="171"/>
        <v>1340.2236119630222</v>
      </c>
      <c r="K381" s="1">
        <f t="shared" si="171"/>
        <v>1353.573953851248</v>
      </c>
      <c r="L381" s="1">
        <f t="shared" si="171"/>
        <v>1386.2231828481108</v>
      </c>
      <c r="M381" s="1">
        <f t="shared" si="171"/>
        <v>1397.2440867900154</v>
      </c>
      <c r="N381" s="1">
        <f t="shared" si="171"/>
        <v>1399.9253902015903</v>
      </c>
      <c r="O381" s="1">
        <f t="shared" si="171"/>
        <v>1377.1413529244437</v>
      </c>
      <c r="P381" s="1">
        <f t="shared" si="171"/>
        <v>1334.1090583078983</v>
      </c>
      <c r="Q381" s="1">
        <f t="shared" si="171"/>
        <v>1310.7923415900466</v>
      </c>
      <c r="R381" s="1">
        <f t="shared" si="171"/>
        <v>1310.179106720853</v>
      </c>
      <c r="S381" s="1">
        <f t="shared" si="171"/>
        <v>1329.4194247808186</v>
      </c>
      <c r="T381" s="1">
        <f t="shared" si="171"/>
        <v>1373.618989686436</v>
      </c>
      <c r="U381" s="1">
        <f t="shared" si="171"/>
        <v>1389.4970890488221</v>
      </c>
      <c r="V381" s="1">
        <f t="shared" si="171"/>
        <v>1471.3510699843657</v>
      </c>
      <c r="W381" s="1">
        <f t="shared" si="171"/>
        <v>1458.3736664122689</v>
      </c>
      <c r="X381" s="1">
        <f t="shared" si="171"/>
        <v>1413.0952072998325</v>
      </c>
      <c r="Y381" s="1">
        <f t="shared" si="171"/>
        <v>1383.283742040298</v>
      </c>
      <c r="Z381" s="1">
        <f t="shared" si="171"/>
        <v>1362.2323063821459</v>
      </c>
      <c r="AA381" s="1">
        <f t="shared" si="171"/>
        <v>1353.0350625375681</v>
      </c>
      <c r="AB381" s="6">
        <f t="shared" si="171"/>
        <v>1340.6536648987715</v>
      </c>
    </row>
    <row r="382" spans="1:28" x14ac:dyDescent="0.3">
      <c r="A382" s="13" t="s">
        <v>2</v>
      </c>
      <c r="B382" s="47" t="s">
        <v>162</v>
      </c>
      <c r="E382" s="4"/>
      <c r="F382" s="4"/>
      <c r="G382" s="4"/>
      <c r="H382" s="4"/>
      <c r="I382" s="1">
        <f t="shared" ref="I382:AB382" si="172">I174*I$212</f>
        <v>1379.0658477287761</v>
      </c>
      <c r="J382" s="1">
        <f t="shared" si="172"/>
        <v>1401.2061234588682</v>
      </c>
      <c r="K382" s="1">
        <f t="shared" si="172"/>
        <v>1429.348592002199</v>
      </c>
      <c r="L382" s="1">
        <f t="shared" si="172"/>
        <v>1433.5118507220416</v>
      </c>
      <c r="M382" s="1">
        <f t="shared" si="172"/>
        <v>1484.2321039843748</v>
      </c>
      <c r="N382" s="1">
        <f t="shared" si="172"/>
        <v>1495.5941969469104</v>
      </c>
      <c r="O382" s="1">
        <f t="shared" si="172"/>
        <v>1498.2689217689269</v>
      </c>
      <c r="P382" s="1">
        <f t="shared" si="172"/>
        <v>1473.8235953243061</v>
      </c>
      <c r="Q382" s="1">
        <f t="shared" si="172"/>
        <v>1427.6486033349238</v>
      </c>
      <c r="R382" s="1">
        <f t="shared" si="172"/>
        <v>1406.7193685843706</v>
      </c>
      <c r="S382" s="1">
        <f t="shared" si="172"/>
        <v>1406.3272405930682</v>
      </c>
      <c r="T382" s="1">
        <f t="shared" si="172"/>
        <v>1426.7322885083302</v>
      </c>
      <c r="U382" s="1">
        <f t="shared" si="172"/>
        <v>1473.9891682605205</v>
      </c>
      <c r="V382" s="1">
        <f t="shared" si="172"/>
        <v>1491.3290800315904</v>
      </c>
      <c r="W382" s="1">
        <f t="shared" si="172"/>
        <v>1579.5074232726311</v>
      </c>
      <c r="X382" s="1">
        <f t="shared" si="172"/>
        <v>1565.7919288351095</v>
      </c>
      <c r="Y382" s="1">
        <f t="shared" si="172"/>
        <v>1517.4848342630999</v>
      </c>
      <c r="Z382" s="1">
        <f t="shared" si="172"/>
        <v>1485.3130352372846</v>
      </c>
      <c r="AA382" s="1">
        <f t="shared" si="172"/>
        <v>1462.8573864544567</v>
      </c>
      <c r="AB382" s="6">
        <f t="shared" si="172"/>
        <v>1452.781422416072</v>
      </c>
    </row>
    <row r="383" spans="1:28" x14ac:dyDescent="0.3">
      <c r="A383" s="13" t="s">
        <v>2</v>
      </c>
      <c r="B383" s="47" t="s">
        <v>163</v>
      </c>
      <c r="E383" s="4"/>
      <c r="F383" s="4"/>
      <c r="G383" s="4"/>
      <c r="H383" s="4"/>
      <c r="I383" s="1">
        <f t="shared" ref="I383:AB383" si="173">I175*I$212</f>
        <v>1481.3596276112344</v>
      </c>
      <c r="J383" s="1">
        <f t="shared" si="173"/>
        <v>1491.5932587792213</v>
      </c>
      <c r="K383" s="1">
        <f t="shared" si="173"/>
        <v>1514.3452862589759</v>
      </c>
      <c r="L383" s="1">
        <f t="shared" si="173"/>
        <v>1533.9420044149258</v>
      </c>
      <c r="M383" s="1">
        <f t="shared" si="173"/>
        <v>1555.5333942049931</v>
      </c>
      <c r="N383" s="1">
        <f t="shared" si="173"/>
        <v>1609.882323116216</v>
      </c>
      <c r="O383" s="1">
        <f t="shared" si="173"/>
        <v>1621.9799418812956</v>
      </c>
      <c r="P383" s="1">
        <f t="shared" si="173"/>
        <v>1624.6669241860588</v>
      </c>
      <c r="Q383" s="1">
        <f t="shared" si="173"/>
        <v>1597.9065991046227</v>
      </c>
      <c r="R383" s="1">
        <f t="shared" si="173"/>
        <v>1552.3963037719784</v>
      </c>
      <c r="S383" s="1">
        <f t="shared" si="173"/>
        <v>1530.0303524587857</v>
      </c>
      <c r="T383" s="1">
        <f t="shared" si="173"/>
        <v>1529.4239303066333</v>
      </c>
      <c r="U383" s="1">
        <f t="shared" si="173"/>
        <v>1551.5787160494388</v>
      </c>
      <c r="V383" s="1">
        <f t="shared" si="173"/>
        <v>1603.0990907096757</v>
      </c>
      <c r="W383" s="1">
        <f t="shared" si="173"/>
        <v>1622.62599821661</v>
      </c>
      <c r="X383" s="1">
        <f t="shared" si="173"/>
        <v>1718.3077514468634</v>
      </c>
      <c r="Y383" s="1">
        <f t="shared" si="173"/>
        <v>1703.5207963538508</v>
      </c>
      <c r="Z383" s="1">
        <f t="shared" si="173"/>
        <v>1650.7635267471894</v>
      </c>
      <c r="AA383" s="1">
        <f t="shared" si="173"/>
        <v>1615.9700386186771</v>
      </c>
      <c r="AB383" s="6">
        <f t="shared" si="173"/>
        <v>1591.3350670155874</v>
      </c>
    </row>
    <row r="384" spans="1:28" x14ac:dyDescent="0.3">
      <c r="A384" s="13" t="s">
        <v>2</v>
      </c>
      <c r="B384" s="47" t="s">
        <v>164</v>
      </c>
      <c r="E384" s="4"/>
      <c r="F384" s="4"/>
      <c r="G384" s="4"/>
      <c r="H384" s="4"/>
      <c r="I384" s="1">
        <f t="shared" ref="I384:AB384" si="174">I176*I$212</f>
        <v>1580.2853461683671</v>
      </c>
      <c r="J384" s="1">
        <f t="shared" si="174"/>
        <v>1623.8365187328304</v>
      </c>
      <c r="K384" s="1">
        <f t="shared" si="174"/>
        <v>1633.865829433747</v>
      </c>
      <c r="L384" s="1">
        <f t="shared" si="174"/>
        <v>1647.2051590576368</v>
      </c>
      <c r="M384" s="1">
        <f t="shared" si="174"/>
        <v>1686.9804850126766</v>
      </c>
      <c r="N384" s="1">
        <f t="shared" si="174"/>
        <v>1710.1153681088317</v>
      </c>
      <c r="O384" s="1">
        <f t="shared" si="174"/>
        <v>1769.3255464886308</v>
      </c>
      <c r="P384" s="1">
        <f t="shared" si="174"/>
        <v>1782.3102417623888</v>
      </c>
      <c r="Q384" s="1">
        <f t="shared" si="174"/>
        <v>1784.7672176714641</v>
      </c>
      <c r="R384" s="1">
        <f t="shared" si="174"/>
        <v>1760.3748059935872</v>
      </c>
      <c r="S384" s="1">
        <f t="shared" si="174"/>
        <v>1710.6885924789224</v>
      </c>
      <c r="T384" s="1">
        <f t="shared" si="174"/>
        <v>1685.8574725759968</v>
      </c>
      <c r="U384" s="1">
        <f t="shared" si="174"/>
        <v>1685.2147151481756</v>
      </c>
      <c r="V384" s="1">
        <f t="shared" si="174"/>
        <v>1709.8265353618494</v>
      </c>
      <c r="W384" s="1">
        <f t="shared" si="174"/>
        <v>1767.0724143826299</v>
      </c>
      <c r="X384" s="1">
        <f t="shared" si="174"/>
        <v>1788.5721391589532</v>
      </c>
      <c r="Y384" s="1">
        <f t="shared" si="174"/>
        <v>1893.6152548389439</v>
      </c>
      <c r="Z384" s="1">
        <f t="shared" si="174"/>
        <v>1876.8297551834316</v>
      </c>
      <c r="AA384" s="1">
        <f t="shared" si="174"/>
        <v>1818.8886832802143</v>
      </c>
      <c r="AB384" s="6">
        <f t="shared" si="174"/>
        <v>1780.2620056269877</v>
      </c>
    </row>
    <row r="385" spans="1:28" x14ac:dyDescent="0.3">
      <c r="A385" s="13" t="s">
        <v>2</v>
      </c>
      <c r="B385" s="47" t="s">
        <v>165</v>
      </c>
      <c r="E385" s="4"/>
      <c r="F385" s="4"/>
      <c r="G385" s="4"/>
      <c r="H385" s="4"/>
      <c r="I385" s="1">
        <f t="shared" ref="I385:AB385" si="175">I177*I$212</f>
        <v>1642.2265643184883</v>
      </c>
      <c r="J385" s="1">
        <f t="shared" si="175"/>
        <v>1670.8646452987625</v>
      </c>
      <c r="K385" s="1">
        <f t="shared" si="175"/>
        <v>1715.4426444851383</v>
      </c>
      <c r="L385" s="1">
        <f t="shared" si="175"/>
        <v>1714.1532128200593</v>
      </c>
      <c r="M385" s="1">
        <f t="shared" si="175"/>
        <v>1747.3367956071122</v>
      </c>
      <c r="N385" s="1">
        <f t="shared" si="175"/>
        <v>1788.832111068828</v>
      </c>
      <c r="O385" s="1">
        <f t="shared" si="175"/>
        <v>1813.0149441766748</v>
      </c>
      <c r="P385" s="1">
        <f t="shared" si="175"/>
        <v>1875.2338947523601</v>
      </c>
      <c r="Q385" s="1">
        <f t="shared" si="175"/>
        <v>1888.4848939909775</v>
      </c>
      <c r="R385" s="1">
        <f t="shared" si="175"/>
        <v>1896.3281723946843</v>
      </c>
      <c r="S385" s="1">
        <f t="shared" si="175"/>
        <v>1870.7729425226225</v>
      </c>
      <c r="T385" s="1">
        <f t="shared" si="175"/>
        <v>1817.9291814379849</v>
      </c>
      <c r="U385" s="1">
        <f t="shared" si="175"/>
        <v>1791.6305808147035</v>
      </c>
      <c r="V385" s="1">
        <f t="shared" si="175"/>
        <v>1791.2753666047452</v>
      </c>
      <c r="W385" s="1">
        <f t="shared" si="175"/>
        <v>1818.0792133594239</v>
      </c>
      <c r="X385" s="1">
        <f t="shared" si="175"/>
        <v>1878.7733965976774</v>
      </c>
      <c r="Y385" s="1">
        <f t="shared" si="175"/>
        <v>1901.552463857055</v>
      </c>
      <c r="Z385" s="1">
        <f t="shared" si="175"/>
        <v>2012.1872397676332</v>
      </c>
      <c r="AA385" s="1">
        <f t="shared" si="175"/>
        <v>1994.3596670251807</v>
      </c>
      <c r="AB385" s="6">
        <f t="shared" si="175"/>
        <v>1932.5606542104501</v>
      </c>
    </row>
    <row r="386" spans="1:28" x14ac:dyDescent="0.3">
      <c r="A386" s="13" t="s">
        <v>2</v>
      </c>
      <c r="B386" s="47" t="s">
        <v>166</v>
      </c>
      <c r="E386" s="4"/>
      <c r="F386" s="4"/>
      <c r="G386" s="4"/>
      <c r="H386" s="4"/>
      <c r="I386" s="1">
        <f t="shared" ref="I386:AB386" si="176">I178*I$212</f>
        <v>1763.8125928394743</v>
      </c>
      <c r="J386" s="1">
        <f t="shared" si="176"/>
        <v>1752.3743793739202</v>
      </c>
      <c r="K386" s="1">
        <f t="shared" si="176"/>
        <v>1781.51359041757</v>
      </c>
      <c r="L386" s="1">
        <f t="shared" si="176"/>
        <v>1816.2654737555251</v>
      </c>
      <c r="M386" s="1">
        <f t="shared" si="176"/>
        <v>1835.130704964045</v>
      </c>
      <c r="N386" s="1">
        <f t="shared" si="176"/>
        <v>1869.9552666404638</v>
      </c>
      <c r="O386" s="1">
        <f t="shared" si="176"/>
        <v>1913.8921123747145</v>
      </c>
      <c r="P386" s="1">
        <f t="shared" si="176"/>
        <v>1939.3498979306346</v>
      </c>
      <c r="Q386" s="1">
        <f t="shared" si="176"/>
        <v>2005.0896763743133</v>
      </c>
      <c r="R386" s="1">
        <f t="shared" si="176"/>
        <v>2024.8266576868418</v>
      </c>
      <c r="S386" s="1">
        <f t="shared" si="176"/>
        <v>2033.4561978246761</v>
      </c>
      <c r="T386" s="1">
        <f t="shared" si="176"/>
        <v>2005.7768378934436</v>
      </c>
      <c r="U386" s="1">
        <f t="shared" si="176"/>
        <v>1949.309255819041</v>
      </c>
      <c r="V386" s="1">
        <f t="shared" si="176"/>
        <v>1921.5557654111053</v>
      </c>
      <c r="W386" s="1">
        <f t="shared" si="176"/>
        <v>1921.9118873579337</v>
      </c>
      <c r="X386" s="1">
        <f t="shared" si="176"/>
        <v>1950.5260445885688</v>
      </c>
      <c r="Y386" s="1">
        <f t="shared" si="176"/>
        <v>2015.3892957104179</v>
      </c>
      <c r="Z386" s="1">
        <f t="shared" si="176"/>
        <v>2039.0634613777715</v>
      </c>
      <c r="AA386" s="1">
        <f t="shared" si="176"/>
        <v>2157.137954772526</v>
      </c>
      <c r="AB386" s="6">
        <f t="shared" si="176"/>
        <v>2137.5370892008395</v>
      </c>
    </row>
    <row r="387" spans="1:28" x14ac:dyDescent="0.3">
      <c r="A387" s="13" t="s">
        <v>2</v>
      </c>
      <c r="B387" s="47" t="s">
        <v>167</v>
      </c>
      <c r="E387" s="4"/>
      <c r="F387" s="4"/>
      <c r="G387" s="4"/>
      <c r="H387" s="4"/>
      <c r="I387" s="1">
        <f t="shared" ref="I387:AB387" si="177">I179*I$212</f>
        <v>1818.6852221281226</v>
      </c>
      <c r="J387" s="1">
        <f t="shared" si="177"/>
        <v>1843.6225876250842</v>
      </c>
      <c r="K387" s="1">
        <f t="shared" si="177"/>
        <v>1830.5922858394724</v>
      </c>
      <c r="L387" s="1">
        <f t="shared" si="177"/>
        <v>1848.2673116545477</v>
      </c>
      <c r="M387" s="1">
        <f t="shared" si="177"/>
        <v>1905.1793715973181</v>
      </c>
      <c r="N387" s="1">
        <f t="shared" si="177"/>
        <v>1924.4392223717964</v>
      </c>
      <c r="O387" s="1">
        <f t="shared" si="177"/>
        <v>1960.5887724642298</v>
      </c>
      <c r="P387" s="1">
        <f t="shared" si="177"/>
        <v>2006.236713007843</v>
      </c>
      <c r="Q387" s="1">
        <f t="shared" si="177"/>
        <v>2032.3479075741486</v>
      </c>
      <c r="R387" s="1">
        <f t="shared" si="177"/>
        <v>2106.8514039742458</v>
      </c>
      <c r="S387" s="1">
        <f t="shared" si="177"/>
        <v>2127.8179597952749</v>
      </c>
      <c r="T387" s="1">
        <f t="shared" si="177"/>
        <v>2136.4902935387508</v>
      </c>
      <c r="U387" s="1">
        <f t="shared" si="177"/>
        <v>2107.4781484552354</v>
      </c>
      <c r="V387" s="1">
        <f t="shared" si="177"/>
        <v>2048.6648575181275</v>
      </c>
      <c r="W387" s="1">
        <f t="shared" si="177"/>
        <v>2020.4058816691809</v>
      </c>
      <c r="X387" s="1">
        <f t="shared" si="177"/>
        <v>2020.7879062180532</v>
      </c>
      <c r="Y387" s="1">
        <f t="shared" si="177"/>
        <v>2050.6998869941149</v>
      </c>
      <c r="Z387" s="1">
        <f t="shared" si="177"/>
        <v>2118.0146826403911</v>
      </c>
      <c r="AA387" s="1">
        <f t="shared" si="177"/>
        <v>2142.6953516296317</v>
      </c>
      <c r="AB387" s="6">
        <f t="shared" si="177"/>
        <v>2265.6958004959974</v>
      </c>
    </row>
    <row r="388" spans="1:28" x14ac:dyDescent="0.3">
      <c r="A388" s="13" t="s">
        <v>2</v>
      </c>
      <c r="B388" s="47" t="s">
        <v>168</v>
      </c>
      <c r="E388" s="4"/>
      <c r="F388" s="4"/>
      <c r="G388" s="4"/>
      <c r="H388" s="4"/>
      <c r="I388" s="1">
        <f t="shared" ref="I388:AB388" si="178">I180*I$212</f>
        <v>1963.8108856839929</v>
      </c>
      <c r="J388" s="1">
        <f t="shared" si="178"/>
        <v>1953.8858418988111</v>
      </c>
      <c r="K388" s="1">
        <f t="shared" si="178"/>
        <v>1979.4732319680436</v>
      </c>
      <c r="L388" s="1">
        <f t="shared" si="178"/>
        <v>1952.4143539970073</v>
      </c>
      <c r="M388" s="1">
        <f t="shared" si="178"/>
        <v>1993.4041970694639</v>
      </c>
      <c r="N388" s="1">
        <f t="shared" si="178"/>
        <v>2054.2276054765416</v>
      </c>
      <c r="O388" s="1">
        <f t="shared" si="178"/>
        <v>2074.8656937318206</v>
      </c>
      <c r="P388" s="1">
        <f t="shared" si="178"/>
        <v>2113.6579003950596</v>
      </c>
      <c r="Q388" s="1">
        <f t="shared" si="178"/>
        <v>2162.380506076574</v>
      </c>
      <c r="R388" s="1">
        <f t="shared" si="178"/>
        <v>2196.7193410054806</v>
      </c>
      <c r="S388" s="1">
        <f t="shared" si="178"/>
        <v>2277.4132696307929</v>
      </c>
      <c r="T388" s="1">
        <f t="shared" si="178"/>
        <v>2299.7371417689146</v>
      </c>
      <c r="U388" s="1">
        <f t="shared" si="178"/>
        <v>2309.2318688400824</v>
      </c>
      <c r="V388" s="1">
        <f t="shared" si="178"/>
        <v>2278.4772160801613</v>
      </c>
      <c r="W388" s="1">
        <f t="shared" si="178"/>
        <v>2216.1357348221472</v>
      </c>
      <c r="X388" s="1">
        <f t="shared" si="178"/>
        <v>2185.8017564174584</v>
      </c>
      <c r="Y388" s="1">
        <f t="shared" si="178"/>
        <v>2186.2839433945242</v>
      </c>
      <c r="Z388" s="1">
        <f t="shared" si="178"/>
        <v>2217.969630781748</v>
      </c>
      <c r="AA388" s="1">
        <f t="shared" si="178"/>
        <v>2290.5824049984876</v>
      </c>
      <c r="AB388" s="6">
        <f t="shared" si="178"/>
        <v>2316.7302333872553</v>
      </c>
    </row>
    <row r="389" spans="1:28" x14ac:dyDescent="0.3">
      <c r="A389" s="13" t="s">
        <v>2</v>
      </c>
      <c r="B389" s="47" t="s">
        <v>169</v>
      </c>
      <c r="E389" s="4"/>
      <c r="F389" s="4"/>
      <c r="G389" s="4"/>
      <c r="H389" s="4"/>
      <c r="I389" s="1">
        <f t="shared" ref="I389:AB389" si="179">I181*I$212</f>
        <v>2005.4304997550607</v>
      </c>
      <c r="J389" s="1">
        <f t="shared" si="179"/>
        <v>2010.6958031304678</v>
      </c>
      <c r="K389" s="1">
        <f t="shared" si="179"/>
        <v>1999.8138422744257</v>
      </c>
      <c r="L389" s="1">
        <f t="shared" si="179"/>
        <v>2012.6396942075942</v>
      </c>
      <c r="M389" s="1">
        <f t="shared" si="179"/>
        <v>2007.8478172360146</v>
      </c>
      <c r="N389" s="1">
        <f t="shared" si="179"/>
        <v>2049.7355962907518</v>
      </c>
      <c r="O389" s="1">
        <f t="shared" si="179"/>
        <v>2112.2455567867614</v>
      </c>
      <c r="P389" s="1">
        <f t="shared" si="179"/>
        <v>2133.5780117475829</v>
      </c>
      <c r="Q389" s="1">
        <f t="shared" si="179"/>
        <v>2173.2272757540723</v>
      </c>
      <c r="R389" s="1">
        <f t="shared" si="179"/>
        <v>2229.7867923452441</v>
      </c>
      <c r="S389" s="1">
        <f t="shared" si="179"/>
        <v>2265.7156871639231</v>
      </c>
      <c r="T389" s="1">
        <f t="shared" si="179"/>
        <v>2348.6622898786759</v>
      </c>
      <c r="U389" s="1">
        <f t="shared" si="179"/>
        <v>2371.8741341994996</v>
      </c>
      <c r="V389" s="1">
        <f t="shared" si="179"/>
        <v>2382.4162525584779</v>
      </c>
      <c r="W389" s="1">
        <f t="shared" si="179"/>
        <v>2352.0433922248462</v>
      </c>
      <c r="X389" s="1">
        <f t="shared" si="179"/>
        <v>2288.1929328762926</v>
      </c>
      <c r="Y389" s="1">
        <f t="shared" si="179"/>
        <v>2257.2785039601572</v>
      </c>
      <c r="Z389" s="1">
        <f t="shared" si="179"/>
        <v>2257.3720330007441</v>
      </c>
      <c r="AA389" s="1">
        <f t="shared" si="179"/>
        <v>2290.2058411551257</v>
      </c>
      <c r="AB389" s="6">
        <f t="shared" si="179"/>
        <v>2364.6997931287187</v>
      </c>
    </row>
    <row r="390" spans="1:28" x14ac:dyDescent="0.3">
      <c r="A390" s="13" t="s">
        <v>2</v>
      </c>
      <c r="B390" s="47" t="s">
        <v>170</v>
      </c>
      <c r="E390" s="4"/>
      <c r="F390" s="4"/>
      <c r="G390" s="4"/>
      <c r="H390" s="4"/>
      <c r="I390" s="1">
        <f t="shared" ref="I390:AB390" si="180">I182*I$212</f>
        <v>2148.8311731198633</v>
      </c>
      <c r="J390" s="1">
        <f t="shared" si="180"/>
        <v>2172.0980406119679</v>
      </c>
      <c r="K390" s="1">
        <f t="shared" si="180"/>
        <v>2177.0838242276204</v>
      </c>
      <c r="L390" s="1">
        <f t="shared" si="180"/>
        <v>2151.4762074966443</v>
      </c>
      <c r="M390" s="1">
        <f t="shared" si="180"/>
        <v>2190.059986677074</v>
      </c>
      <c r="N390" s="1">
        <f t="shared" si="180"/>
        <v>2184.9596683375976</v>
      </c>
      <c r="O390" s="1">
        <f t="shared" si="180"/>
        <v>2230.7722079428095</v>
      </c>
      <c r="P390" s="1">
        <f t="shared" si="180"/>
        <v>2298.9777768033214</v>
      </c>
      <c r="Q390" s="1">
        <f t="shared" si="180"/>
        <v>2322.2143433667047</v>
      </c>
      <c r="R390" s="1">
        <f t="shared" si="180"/>
        <v>2372.4329343633917</v>
      </c>
      <c r="S390" s="1">
        <f t="shared" si="180"/>
        <v>2434.8046666518917</v>
      </c>
      <c r="T390" s="1">
        <f t="shared" si="180"/>
        <v>2473.985466465344</v>
      </c>
      <c r="U390" s="1">
        <f t="shared" si="180"/>
        <v>2564.7398944577053</v>
      </c>
      <c r="V390" s="1">
        <f t="shared" si="180"/>
        <v>2590.9841385990298</v>
      </c>
      <c r="W390" s="1">
        <f t="shared" si="180"/>
        <v>2603.9935433824453</v>
      </c>
      <c r="X390" s="1">
        <f t="shared" si="180"/>
        <v>2571.3500827250382</v>
      </c>
      <c r="Y390" s="1">
        <f t="shared" si="180"/>
        <v>2502.1318554713048</v>
      </c>
      <c r="Z390" s="1">
        <f t="shared" si="180"/>
        <v>2468.090091526858</v>
      </c>
      <c r="AA390" s="1">
        <f t="shared" si="180"/>
        <v>2468.4979522731583</v>
      </c>
      <c r="AB390" s="6">
        <f t="shared" si="180"/>
        <v>2504.1498281142854</v>
      </c>
    </row>
    <row r="391" spans="1:28" x14ac:dyDescent="0.3">
      <c r="A391" s="13" t="s">
        <v>2</v>
      </c>
      <c r="B391" s="47" t="s">
        <v>171</v>
      </c>
      <c r="E391" s="4"/>
      <c r="F391" s="4"/>
      <c r="G391" s="4"/>
      <c r="H391" s="4"/>
      <c r="I391" s="1">
        <f t="shared" ref="I391:AB391" si="181">I183*I$212</f>
        <v>2467.5447864849557</v>
      </c>
      <c r="J391" s="1">
        <f t="shared" si="181"/>
        <v>2399.0587563326053</v>
      </c>
      <c r="K391" s="1">
        <f t="shared" si="181"/>
        <v>2424.3744103443291</v>
      </c>
      <c r="L391" s="1">
        <f t="shared" si="181"/>
        <v>2414.6198051528363</v>
      </c>
      <c r="M391" s="1">
        <f t="shared" si="181"/>
        <v>2413.8934640258599</v>
      </c>
      <c r="N391" s="1">
        <f t="shared" si="181"/>
        <v>2457.3557620589977</v>
      </c>
      <c r="O391" s="1">
        <f t="shared" si="181"/>
        <v>2452.2124775191787</v>
      </c>
      <c r="P391" s="1">
        <f t="shared" si="181"/>
        <v>2504.1031461813964</v>
      </c>
      <c r="Q391" s="1">
        <f t="shared" si="181"/>
        <v>2580.786190365352</v>
      </c>
      <c r="R391" s="1">
        <f t="shared" si="181"/>
        <v>2614.912086144539</v>
      </c>
      <c r="S391" s="1">
        <f t="shared" si="181"/>
        <v>2672.2962756456459</v>
      </c>
      <c r="T391" s="1">
        <f t="shared" si="181"/>
        <v>2742.5553416943508</v>
      </c>
      <c r="U391" s="1">
        <f t="shared" si="181"/>
        <v>2787.1979278246572</v>
      </c>
      <c r="V391" s="1">
        <f t="shared" si="181"/>
        <v>2890.4526936736574</v>
      </c>
      <c r="W391" s="1">
        <f t="shared" si="181"/>
        <v>2921.7895040801645</v>
      </c>
      <c r="X391" s="1">
        <f t="shared" si="181"/>
        <v>2937.1534981943537</v>
      </c>
      <c r="Y391" s="1">
        <f t="shared" si="181"/>
        <v>2901.0230432216918</v>
      </c>
      <c r="Z391" s="1">
        <f t="shared" si="181"/>
        <v>2822.8401242663163</v>
      </c>
      <c r="AA391" s="1">
        <f t="shared" si="181"/>
        <v>2785.033467144036</v>
      </c>
      <c r="AB391" s="6">
        <f t="shared" si="181"/>
        <v>2785.3624930013079</v>
      </c>
    </row>
    <row r="392" spans="1:28" x14ac:dyDescent="0.3">
      <c r="A392" s="13" t="s">
        <v>2</v>
      </c>
      <c r="B392" s="47" t="s">
        <v>172</v>
      </c>
      <c r="E392" s="4"/>
      <c r="F392" s="4"/>
      <c r="G392" s="4"/>
      <c r="H392" s="4"/>
      <c r="I392" s="1">
        <f t="shared" ref="I392:AB392" si="182">I184*I$212</f>
        <v>2760.3839342160409</v>
      </c>
      <c r="J392" s="1">
        <f t="shared" si="182"/>
        <v>2646.9190824425441</v>
      </c>
      <c r="K392" s="1">
        <f t="shared" si="182"/>
        <v>2573.1879905154747</v>
      </c>
      <c r="L392" s="1">
        <f t="shared" si="182"/>
        <v>2583.9229747987129</v>
      </c>
      <c r="M392" s="1">
        <f t="shared" si="182"/>
        <v>2603.3753501409487</v>
      </c>
      <c r="N392" s="1">
        <f t="shared" si="182"/>
        <v>2602.951768468195</v>
      </c>
      <c r="O392" s="1">
        <f t="shared" si="182"/>
        <v>2650.3750874101343</v>
      </c>
      <c r="P392" s="1">
        <f t="shared" si="182"/>
        <v>2645.5114870932989</v>
      </c>
      <c r="Q392" s="1">
        <f t="shared" si="182"/>
        <v>2701.680934169</v>
      </c>
      <c r="R392" s="1">
        <f t="shared" si="182"/>
        <v>2792.9121018641777</v>
      </c>
      <c r="S392" s="1">
        <f t="shared" si="182"/>
        <v>2830.7265521252034</v>
      </c>
      <c r="T392" s="1">
        <f t="shared" si="182"/>
        <v>2892.9079907405207</v>
      </c>
      <c r="U392" s="1">
        <f t="shared" si="182"/>
        <v>2969.437775704208</v>
      </c>
      <c r="V392" s="1">
        <f t="shared" si="182"/>
        <v>3018.8620570527678</v>
      </c>
      <c r="W392" s="1">
        <f t="shared" si="182"/>
        <v>3132.4209050734671</v>
      </c>
      <c r="X392" s="1">
        <f t="shared" si="182"/>
        <v>3167.0315595778397</v>
      </c>
      <c r="Y392" s="1">
        <f t="shared" si="182"/>
        <v>3184.2919989595057</v>
      </c>
      <c r="Z392" s="1">
        <f t="shared" si="182"/>
        <v>3144.8342774342696</v>
      </c>
      <c r="AA392" s="1">
        <f t="shared" si="182"/>
        <v>3060.7441892427705</v>
      </c>
      <c r="AB392" s="6">
        <f t="shared" si="182"/>
        <v>3019.617442240286</v>
      </c>
    </row>
    <row r="393" spans="1:28" x14ac:dyDescent="0.3">
      <c r="A393" s="13" t="s">
        <v>2</v>
      </c>
      <c r="B393" s="47" t="s">
        <v>173</v>
      </c>
      <c r="E393" s="4"/>
      <c r="F393" s="4"/>
      <c r="G393" s="4"/>
      <c r="H393" s="4"/>
      <c r="I393" s="1">
        <f t="shared" ref="I393:AB393" si="183">I185*I$212</f>
        <v>2604.4635372134139</v>
      </c>
      <c r="J393" s="1">
        <f t="shared" si="183"/>
        <v>3058.9344111524661</v>
      </c>
      <c r="K393" s="1">
        <f t="shared" si="183"/>
        <v>2933.2013864034402</v>
      </c>
      <c r="L393" s="1">
        <f t="shared" si="183"/>
        <v>2834.0845646199623</v>
      </c>
      <c r="M393" s="1">
        <f t="shared" si="183"/>
        <v>2878.970147068223</v>
      </c>
      <c r="N393" s="1">
        <f t="shared" si="183"/>
        <v>2901.1463023339061</v>
      </c>
      <c r="O393" s="1">
        <f t="shared" si="183"/>
        <v>2901.5509456757263</v>
      </c>
      <c r="P393" s="1">
        <f t="shared" si="183"/>
        <v>2955.1555722072603</v>
      </c>
      <c r="Q393" s="1">
        <f t="shared" si="183"/>
        <v>2950.2197957404142</v>
      </c>
      <c r="R393" s="1">
        <f t="shared" si="183"/>
        <v>3022.2308317746861</v>
      </c>
      <c r="S393" s="1">
        <f t="shared" si="183"/>
        <v>3125.2820665181871</v>
      </c>
      <c r="T393" s="1">
        <f t="shared" si="183"/>
        <v>3167.7410162120946</v>
      </c>
      <c r="U393" s="1">
        <f t="shared" si="183"/>
        <v>3237.9823441006997</v>
      </c>
      <c r="V393" s="1">
        <f t="shared" si="183"/>
        <v>3324.8952996553376</v>
      </c>
      <c r="W393" s="1">
        <f t="shared" si="183"/>
        <v>3382.2781333722751</v>
      </c>
      <c r="X393" s="1">
        <f t="shared" si="183"/>
        <v>3510.1534798143871</v>
      </c>
      <c r="Y393" s="1">
        <f t="shared" si="183"/>
        <v>3549.6678147893676</v>
      </c>
      <c r="Z393" s="1">
        <f t="shared" si="183"/>
        <v>3568.6989012006884</v>
      </c>
      <c r="AA393" s="1">
        <f t="shared" si="183"/>
        <v>3525.1830152207172</v>
      </c>
      <c r="AB393" s="6">
        <f t="shared" si="183"/>
        <v>3430.8684301062135</v>
      </c>
    </row>
    <row r="394" spans="1:28" x14ac:dyDescent="0.3">
      <c r="A394" s="13" t="s">
        <v>2</v>
      </c>
      <c r="B394" s="47" t="s">
        <v>174</v>
      </c>
      <c r="E394" s="4"/>
      <c r="F394" s="4"/>
      <c r="G394" s="4"/>
      <c r="H394" s="4"/>
      <c r="I394" s="1">
        <f t="shared" ref="I394:AB394" si="184">I186*I$212</f>
        <v>2729.5784711158517</v>
      </c>
      <c r="J394" s="1">
        <f t="shared" si="184"/>
        <v>2829.821483325446</v>
      </c>
      <c r="K394" s="1">
        <f t="shared" si="184"/>
        <v>3322.0023851865881</v>
      </c>
      <c r="L394" s="1">
        <f t="shared" si="184"/>
        <v>3166.3519370579188</v>
      </c>
      <c r="M394" s="1">
        <f t="shared" si="184"/>
        <v>3095.319011458349</v>
      </c>
      <c r="N394" s="1">
        <f t="shared" si="184"/>
        <v>3144.8552794347465</v>
      </c>
      <c r="O394" s="1">
        <f t="shared" si="184"/>
        <v>3170.0149072164809</v>
      </c>
      <c r="P394" s="1">
        <f t="shared" si="184"/>
        <v>3171.4685368172022</v>
      </c>
      <c r="Q394" s="1">
        <f t="shared" si="184"/>
        <v>3230.5133923803351</v>
      </c>
      <c r="R394" s="1">
        <f t="shared" si="184"/>
        <v>3235.2845539097375</v>
      </c>
      <c r="S394" s="1">
        <f t="shared" si="184"/>
        <v>3315.3979873244866</v>
      </c>
      <c r="T394" s="1">
        <f t="shared" si="184"/>
        <v>3428.4827762983364</v>
      </c>
      <c r="U394" s="1">
        <f t="shared" si="184"/>
        <v>3475.7732033818179</v>
      </c>
      <c r="V394" s="1">
        <f t="shared" si="184"/>
        <v>3554.2151137054602</v>
      </c>
      <c r="W394" s="1">
        <f t="shared" si="184"/>
        <v>3651.7575801436451</v>
      </c>
      <c r="X394" s="1">
        <f t="shared" si="184"/>
        <v>3715.5203368380239</v>
      </c>
      <c r="Y394" s="1">
        <f t="shared" si="184"/>
        <v>3856.625200873601</v>
      </c>
      <c r="Z394" s="1">
        <f t="shared" si="184"/>
        <v>3899.5980555256838</v>
      </c>
      <c r="AA394" s="1">
        <f t="shared" si="184"/>
        <v>3921.13485916637</v>
      </c>
      <c r="AB394" s="6">
        <f t="shared" si="184"/>
        <v>3873.1454879230942</v>
      </c>
    </row>
    <row r="395" spans="1:28" x14ac:dyDescent="0.3">
      <c r="A395" s="13" t="s">
        <v>2</v>
      </c>
      <c r="B395" s="47" t="s">
        <v>175</v>
      </c>
      <c r="E395" s="4"/>
      <c r="F395" s="4"/>
      <c r="G395" s="4"/>
      <c r="H395" s="4"/>
      <c r="I395" s="1">
        <f t="shared" ref="I395:AB395" si="185">I187*I$212</f>
        <v>2803.5491577024463</v>
      </c>
      <c r="J395" s="1">
        <f t="shared" si="185"/>
        <v>2915.2576844039595</v>
      </c>
      <c r="K395" s="1">
        <f t="shared" si="185"/>
        <v>3021.9729853104814</v>
      </c>
      <c r="L395" s="1">
        <f t="shared" si="185"/>
        <v>3525.1030701065374</v>
      </c>
      <c r="M395" s="1">
        <f t="shared" si="185"/>
        <v>3399.5500667575934</v>
      </c>
      <c r="N395" s="1">
        <f t="shared" si="185"/>
        <v>3324.2152995443657</v>
      </c>
      <c r="O395" s="1">
        <f t="shared" si="185"/>
        <v>3378.5456318058427</v>
      </c>
      <c r="P395" s="1">
        <f t="shared" si="185"/>
        <v>3406.6689320194537</v>
      </c>
      <c r="Q395" s="1">
        <f t="shared" si="185"/>
        <v>3409.0333822070202</v>
      </c>
      <c r="R395" s="1">
        <f t="shared" si="185"/>
        <v>3483.3230777209646</v>
      </c>
      <c r="S395" s="1">
        <f t="shared" si="185"/>
        <v>3489.7527703063288</v>
      </c>
      <c r="T395" s="1">
        <f t="shared" si="185"/>
        <v>3576.3789389914291</v>
      </c>
      <c r="U395" s="1">
        <f t="shared" si="185"/>
        <v>3698.9720211203171</v>
      </c>
      <c r="V395" s="1">
        <f t="shared" si="185"/>
        <v>3751.4705842844974</v>
      </c>
      <c r="W395" s="1">
        <f t="shared" si="185"/>
        <v>3838.4047844722218</v>
      </c>
      <c r="X395" s="1">
        <f t="shared" si="185"/>
        <v>3944.5135542544267</v>
      </c>
      <c r="Y395" s="1">
        <f t="shared" si="185"/>
        <v>4014.115900891376</v>
      </c>
      <c r="Z395" s="1">
        <f t="shared" si="185"/>
        <v>4165.9551717013446</v>
      </c>
      <c r="AA395" s="1">
        <f t="shared" si="185"/>
        <v>4213.0348871772894</v>
      </c>
      <c r="AB395" s="6">
        <f t="shared" si="185"/>
        <v>4235.985329510233</v>
      </c>
    </row>
    <row r="396" spans="1:28" x14ac:dyDescent="0.3">
      <c r="A396" s="13" t="s">
        <v>2</v>
      </c>
      <c r="B396" s="47" t="s">
        <v>176</v>
      </c>
      <c r="E396" s="4"/>
      <c r="F396" s="4"/>
      <c r="G396" s="4"/>
      <c r="H396" s="4"/>
      <c r="I396" s="1">
        <f t="shared" ref="I396:AB396" si="186">I188*I$212</f>
        <v>2796.2503738213595</v>
      </c>
      <c r="J396" s="1">
        <f t="shared" si="186"/>
        <v>3058.4030811865982</v>
      </c>
      <c r="K396" s="1">
        <f t="shared" si="186"/>
        <v>3180.1399301345</v>
      </c>
      <c r="L396" s="1">
        <f t="shared" si="186"/>
        <v>3276.9121625229477</v>
      </c>
      <c r="M396" s="1">
        <f t="shared" si="186"/>
        <v>3866.3115184838621</v>
      </c>
      <c r="N396" s="1">
        <f t="shared" si="186"/>
        <v>3729.8881176143063</v>
      </c>
      <c r="O396" s="1">
        <f t="shared" si="186"/>
        <v>3648.8725785786414</v>
      </c>
      <c r="P396" s="1">
        <f t="shared" si="186"/>
        <v>3709.9483165019528</v>
      </c>
      <c r="Q396" s="1">
        <f t="shared" si="186"/>
        <v>3741.7646752721698</v>
      </c>
      <c r="R396" s="1">
        <f t="shared" si="186"/>
        <v>3756.2797890264192</v>
      </c>
      <c r="S396" s="1">
        <f t="shared" si="186"/>
        <v>3839.5372732336045</v>
      </c>
      <c r="T396" s="1">
        <f t="shared" si="186"/>
        <v>3846.902787410193</v>
      </c>
      <c r="U396" s="1">
        <f t="shared" si="186"/>
        <v>3943.2581027911297</v>
      </c>
      <c r="V396" s="1">
        <f t="shared" si="186"/>
        <v>4080.1173998204149</v>
      </c>
      <c r="W396" s="1">
        <f t="shared" si="186"/>
        <v>4140.436843756298</v>
      </c>
      <c r="X396" s="1">
        <f t="shared" si="186"/>
        <v>4237.3031014816752</v>
      </c>
      <c r="Y396" s="1">
        <f t="shared" si="186"/>
        <v>4355.203307265494</v>
      </c>
      <c r="Z396" s="1">
        <f t="shared" si="186"/>
        <v>4431.5469942518976</v>
      </c>
      <c r="AA396" s="1">
        <f t="shared" si="186"/>
        <v>4599.8242662606135</v>
      </c>
      <c r="AB396" s="6">
        <f t="shared" si="186"/>
        <v>4651.4485791153884</v>
      </c>
    </row>
    <row r="397" spans="1:28" x14ac:dyDescent="0.3">
      <c r="A397" s="13" t="s">
        <v>2</v>
      </c>
      <c r="B397" s="47" t="s">
        <v>177</v>
      </c>
      <c r="E397" s="4"/>
      <c r="F397" s="4"/>
      <c r="G397" s="4"/>
      <c r="H397" s="4"/>
      <c r="I397" s="1">
        <f t="shared" ref="I397:AB397" si="187">I189*I$212</f>
        <v>3024.7820396480424</v>
      </c>
      <c r="J397" s="1">
        <f t="shared" si="187"/>
        <v>2996.8169090969027</v>
      </c>
      <c r="K397" s="1">
        <f t="shared" si="187"/>
        <v>3277.9837786224375</v>
      </c>
      <c r="L397" s="1">
        <f t="shared" si="187"/>
        <v>3388.9130811027671</v>
      </c>
      <c r="M397" s="1">
        <f t="shared" si="187"/>
        <v>3533.4470886354993</v>
      </c>
      <c r="N397" s="1">
        <f t="shared" si="187"/>
        <v>4169.665328127775</v>
      </c>
      <c r="O397" s="1">
        <f t="shared" si="187"/>
        <v>4025.0423914927806</v>
      </c>
      <c r="P397" s="1">
        <f t="shared" si="187"/>
        <v>3939.8676060002099</v>
      </c>
      <c r="Q397" s="1">
        <f t="shared" si="187"/>
        <v>4007.415614630353</v>
      </c>
      <c r="R397" s="1">
        <f t="shared" si="187"/>
        <v>4055.159228896423</v>
      </c>
      <c r="S397" s="1">
        <f t="shared" si="187"/>
        <v>4072.978177575365</v>
      </c>
      <c r="T397" s="1">
        <f t="shared" si="187"/>
        <v>4164.1500130524155</v>
      </c>
      <c r="U397" s="1">
        <f t="shared" si="187"/>
        <v>4173.7045881148097</v>
      </c>
      <c r="V397" s="1">
        <f t="shared" si="187"/>
        <v>4280.4920392389413</v>
      </c>
      <c r="W397" s="1">
        <f t="shared" si="187"/>
        <v>4432.232390399733</v>
      </c>
      <c r="X397" s="1">
        <f t="shared" si="187"/>
        <v>4499.2915354163479</v>
      </c>
      <c r="Y397" s="1">
        <f t="shared" si="187"/>
        <v>4606.0776456968124</v>
      </c>
      <c r="Z397" s="1">
        <f t="shared" si="187"/>
        <v>4734.269929544902</v>
      </c>
      <c r="AA397" s="1">
        <f t="shared" si="187"/>
        <v>4818.6534035771647</v>
      </c>
      <c r="AB397" s="6">
        <f t="shared" si="187"/>
        <v>5001.7551501540538</v>
      </c>
    </row>
    <row r="398" spans="1:28" x14ac:dyDescent="0.3">
      <c r="A398" s="13" t="s">
        <v>2</v>
      </c>
      <c r="B398" s="47" t="s">
        <v>178</v>
      </c>
      <c r="E398" s="4"/>
      <c r="F398" s="4"/>
      <c r="G398" s="4"/>
      <c r="H398" s="4"/>
      <c r="I398" s="1">
        <f t="shared" ref="I398:AB398" si="188">I190*I$212</f>
        <v>2988.0963357565079</v>
      </c>
      <c r="J398" s="1">
        <f t="shared" si="188"/>
        <v>3176.0069756494454</v>
      </c>
      <c r="K398" s="1">
        <f t="shared" si="188"/>
        <v>3148.0412393761126</v>
      </c>
      <c r="L398" s="1">
        <f t="shared" si="188"/>
        <v>3424.2203255771306</v>
      </c>
      <c r="M398" s="1">
        <f t="shared" si="188"/>
        <v>3582.5472665676034</v>
      </c>
      <c r="N398" s="1">
        <f t="shared" si="188"/>
        <v>3737.2637608841287</v>
      </c>
      <c r="O398" s="1">
        <f t="shared" si="188"/>
        <v>4412.4458905993351</v>
      </c>
      <c r="P398" s="1">
        <f t="shared" si="188"/>
        <v>4262.5980754485154</v>
      </c>
      <c r="Q398" s="1">
        <f t="shared" si="188"/>
        <v>4174.7849687480439</v>
      </c>
      <c r="R398" s="1">
        <f t="shared" si="188"/>
        <v>4260.9447495123331</v>
      </c>
      <c r="S398" s="1">
        <f t="shared" si="188"/>
        <v>4314.4204673316281</v>
      </c>
      <c r="T398" s="1">
        <f t="shared" si="188"/>
        <v>4334.8672168618195</v>
      </c>
      <c r="U398" s="1">
        <f t="shared" si="188"/>
        <v>4433.9463522066853</v>
      </c>
      <c r="V398" s="1">
        <f t="shared" si="188"/>
        <v>4447.164118568151</v>
      </c>
      <c r="W398" s="1">
        <f t="shared" si="188"/>
        <v>4564.788461443688</v>
      </c>
      <c r="X398" s="1">
        <f t="shared" si="188"/>
        <v>4728.6931963321422</v>
      </c>
      <c r="Y398" s="1">
        <f t="shared" si="188"/>
        <v>4802.2985699672408</v>
      </c>
      <c r="Z398" s="1">
        <f t="shared" si="188"/>
        <v>4917.0160120226228</v>
      </c>
      <c r="AA398" s="1">
        <f t="shared" si="188"/>
        <v>5055.8920245520758</v>
      </c>
      <c r="AB398" s="6">
        <f t="shared" si="188"/>
        <v>5146.8918680124789</v>
      </c>
    </row>
    <row r="399" spans="1:28" x14ac:dyDescent="0.3">
      <c r="A399" s="13" t="s">
        <v>2</v>
      </c>
      <c r="B399" s="47" t="s">
        <v>179</v>
      </c>
      <c r="E399" s="4"/>
      <c r="F399" s="4"/>
      <c r="G399" s="4"/>
      <c r="H399" s="4"/>
      <c r="I399" s="1">
        <f t="shared" ref="I399:AB399" si="189">I191*I$212</f>
        <v>3069.9304184429857</v>
      </c>
      <c r="J399" s="1">
        <f t="shared" si="189"/>
        <v>3110.9109057426376</v>
      </c>
      <c r="K399" s="1">
        <f t="shared" si="189"/>
        <v>3308.2911837098627</v>
      </c>
      <c r="L399" s="1">
        <f t="shared" si="189"/>
        <v>3262.1449735121</v>
      </c>
      <c r="M399" s="1">
        <f t="shared" si="189"/>
        <v>3591.2076229993008</v>
      </c>
      <c r="N399" s="1">
        <f t="shared" si="189"/>
        <v>3759.8688742662634</v>
      </c>
      <c r="O399" s="1">
        <f t="shared" si="189"/>
        <v>3925.3200951061558</v>
      </c>
      <c r="P399" s="1">
        <f t="shared" si="189"/>
        <v>4637.847802514425</v>
      </c>
      <c r="Q399" s="1">
        <f t="shared" si="189"/>
        <v>4483.7071746152169</v>
      </c>
      <c r="R399" s="1">
        <f t="shared" si="189"/>
        <v>4407.1796985009978</v>
      </c>
      <c r="S399" s="1">
        <f t="shared" si="189"/>
        <v>4501.4488335446185</v>
      </c>
      <c r="T399" s="1">
        <f t="shared" si="189"/>
        <v>4560.0089882832426</v>
      </c>
      <c r="U399" s="1">
        <f t="shared" si="189"/>
        <v>4584.4642345418806</v>
      </c>
      <c r="V399" s="1">
        <f t="shared" si="189"/>
        <v>4692.9709823654803</v>
      </c>
      <c r="W399" s="1">
        <f t="shared" si="189"/>
        <v>4711.558190253656</v>
      </c>
      <c r="X399" s="1">
        <f t="shared" si="189"/>
        <v>4839.0428294536523</v>
      </c>
      <c r="Y399" s="1">
        <f t="shared" si="189"/>
        <v>5015.5667838141717</v>
      </c>
      <c r="Z399" s="1">
        <f t="shared" si="189"/>
        <v>5094.9465070714868</v>
      </c>
      <c r="AA399" s="1">
        <f t="shared" si="189"/>
        <v>5219.4669258324739</v>
      </c>
      <c r="AB399" s="6">
        <f t="shared" si="189"/>
        <v>5368.470285035427</v>
      </c>
    </row>
    <row r="400" spans="1:28" x14ac:dyDescent="0.3">
      <c r="A400" s="13" t="s">
        <v>2</v>
      </c>
      <c r="B400" s="47" t="s">
        <v>180</v>
      </c>
      <c r="E400" s="4"/>
      <c r="F400" s="4"/>
      <c r="G400" s="4"/>
      <c r="H400" s="4"/>
      <c r="I400" s="1">
        <f t="shared" ref="I400:AB400" si="190">I192*I$212</f>
        <v>3112.7373370913842</v>
      </c>
      <c r="J400" s="1">
        <f t="shared" si="190"/>
        <v>3229.142377644278</v>
      </c>
      <c r="K400" s="1">
        <f t="shared" si="190"/>
        <v>3274.7371940837052</v>
      </c>
      <c r="L400" s="1">
        <f t="shared" si="190"/>
        <v>3464.8728149331228</v>
      </c>
      <c r="M400" s="1">
        <f t="shared" si="190"/>
        <v>3458.8617885113663</v>
      </c>
      <c r="N400" s="1">
        <f t="shared" si="190"/>
        <v>3810.6806239902453</v>
      </c>
      <c r="O400" s="1">
        <f t="shared" si="190"/>
        <v>3993.5796487150833</v>
      </c>
      <c r="P400" s="1">
        <f t="shared" si="190"/>
        <v>4173.285172142022</v>
      </c>
      <c r="Q400" s="1">
        <f t="shared" si="190"/>
        <v>4934.5944766810189</v>
      </c>
      <c r="R400" s="1">
        <f t="shared" si="190"/>
        <v>4788.4170071344352</v>
      </c>
      <c r="S400" s="1">
        <f t="shared" si="190"/>
        <v>4710.9249355403508</v>
      </c>
      <c r="T400" s="1">
        <f t="shared" si="190"/>
        <v>4814.4856682768541</v>
      </c>
      <c r="U400" s="1">
        <f t="shared" si="190"/>
        <v>4880.6326470270269</v>
      </c>
      <c r="V400" s="1">
        <f t="shared" si="190"/>
        <v>4911.4291773640134</v>
      </c>
      <c r="W400" s="1">
        <f t="shared" si="190"/>
        <v>5033.31093008061</v>
      </c>
      <c r="X400" s="1">
        <f t="shared" si="190"/>
        <v>5056.7303536618911</v>
      </c>
      <c r="Y400" s="1">
        <f t="shared" si="190"/>
        <v>5197.199931592394</v>
      </c>
      <c r="Z400" s="1">
        <f t="shared" si="190"/>
        <v>5388.851304211159</v>
      </c>
      <c r="AA400" s="1">
        <f t="shared" si="190"/>
        <v>5477.805054436948</v>
      </c>
      <c r="AB400" s="6">
        <f t="shared" si="190"/>
        <v>5614.0363567707291</v>
      </c>
    </row>
    <row r="401" spans="1:28" x14ac:dyDescent="0.3">
      <c r="A401" s="13" t="s">
        <v>2</v>
      </c>
      <c r="B401" s="47" t="s">
        <v>181</v>
      </c>
      <c r="E401" s="4"/>
      <c r="F401" s="4"/>
      <c r="G401" s="4"/>
      <c r="H401" s="4"/>
      <c r="I401" s="1">
        <f t="shared" ref="I401:AB401" si="191">I193*I$212</f>
        <v>3085.8183317773564</v>
      </c>
      <c r="J401" s="1">
        <f t="shared" si="191"/>
        <v>3179.8942851021452</v>
      </c>
      <c r="K401" s="1">
        <f t="shared" si="191"/>
        <v>3301.7457446105359</v>
      </c>
      <c r="L401" s="1">
        <f t="shared" si="191"/>
        <v>3332.2394435496572</v>
      </c>
      <c r="M401" s="1">
        <f t="shared" si="191"/>
        <v>3569.6256977898743</v>
      </c>
      <c r="N401" s="1">
        <f t="shared" si="191"/>
        <v>3566.9708007345453</v>
      </c>
      <c r="O401" s="1">
        <f t="shared" si="191"/>
        <v>3933.9436898801796</v>
      </c>
      <c r="P401" s="1">
        <f t="shared" si="191"/>
        <v>4127.2422385875734</v>
      </c>
      <c r="Q401" s="1">
        <f t="shared" si="191"/>
        <v>4317.0517782528068</v>
      </c>
      <c r="R401" s="1">
        <f t="shared" si="191"/>
        <v>5123.5484668044837</v>
      </c>
      <c r="S401" s="1">
        <f t="shared" si="191"/>
        <v>4976.8837268060861</v>
      </c>
      <c r="T401" s="1">
        <f t="shared" si="191"/>
        <v>4899.7322522820104</v>
      </c>
      <c r="U401" s="1">
        <f t="shared" si="191"/>
        <v>5011.631228699146</v>
      </c>
      <c r="V401" s="1">
        <f t="shared" si="191"/>
        <v>5085.8539075926446</v>
      </c>
      <c r="W401" s="1">
        <f t="shared" si="191"/>
        <v>5124.0195040128438</v>
      </c>
      <c r="X401" s="1">
        <f t="shared" si="191"/>
        <v>5255.4256962104027</v>
      </c>
      <c r="Y401" s="1">
        <f t="shared" si="191"/>
        <v>5284.0818354301418</v>
      </c>
      <c r="Z401" s="1">
        <f t="shared" si="191"/>
        <v>5433.476787178326</v>
      </c>
      <c r="AA401" s="1">
        <f t="shared" si="191"/>
        <v>5638.1975695068422</v>
      </c>
      <c r="AB401" s="6">
        <f t="shared" si="191"/>
        <v>5734.4127130770157</v>
      </c>
    </row>
    <row r="402" spans="1:28" x14ac:dyDescent="0.3">
      <c r="A402" s="13" t="s">
        <v>2</v>
      </c>
      <c r="B402" s="47" t="s">
        <v>182</v>
      </c>
      <c r="E402" s="4"/>
      <c r="F402" s="4"/>
      <c r="G402" s="4"/>
      <c r="H402" s="4"/>
      <c r="I402" s="1">
        <f t="shared" ref="I402:AB402" si="192">I194*I$212</f>
        <v>3114.7651774475798</v>
      </c>
      <c r="J402" s="1">
        <f t="shared" si="192"/>
        <v>3191.7778199894215</v>
      </c>
      <c r="K402" s="1">
        <f t="shared" si="192"/>
        <v>3292.1876904115543</v>
      </c>
      <c r="L402" s="1">
        <f t="shared" si="192"/>
        <v>3402.119975719042</v>
      </c>
      <c r="M402" s="1">
        <f t="shared" si="192"/>
        <v>3476.4458827033304</v>
      </c>
      <c r="N402" s="1">
        <f t="shared" si="192"/>
        <v>3727.6882432627322</v>
      </c>
      <c r="O402" s="1">
        <f t="shared" si="192"/>
        <v>3729.1360898253456</v>
      </c>
      <c r="P402" s="1">
        <f t="shared" si="192"/>
        <v>4117.0826693125373</v>
      </c>
      <c r="Q402" s="1">
        <f t="shared" si="192"/>
        <v>4323.5638228469679</v>
      </c>
      <c r="R402" s="1">
        <f t="shared" si="192"/>
        <v>4539.4512513904865</v>
      </c>
      <c r="S402" s="1">
        <f t="shared" si="192"/>
        <v>5392.1922098594132</v>
      </c>
      <c r="T402" s="1">
        <f t="shared" si="192"/>
        <v>5241.2038169370517</v>
      </c>
      <c r="U402" s="1">
        <f t="shared" si="192"/>
        <v>5164.1293745132743</v>
      </c>
      <c r="V402" s="1">
        <f t="shared" si="192"/>
        <v>5287.2631376876225</v>
      </c>
      <c r="W402" s="1">
        <f t="shared" si="192"/>
        <v>5371.6348711692581</v>
      </c>
      <c r="X402" s="1">
        <f t="shared" si="192"/>
        <v>5416.0762933775977</v>
      </c>
      <c r="Y402" s="1">
        <f t="shared" si="192"/>
        <v>5558.979415328452</v>
      </c>
      <c r="Z402" s="1">
        <f t="shared" si="192"/>
        <v>5591.8813099889403</v>
      </c>
      <c r="AA402" s="1">
        <f t="shared" si="192"/>
        <v>5753.8459633664188</v>
      </c>
      <c r="AB402" s="6">
        <f t="shared" si="192"/>
        <v>5973.5674771865051</v>
      </c>
    </row>
    <row r="403" spans="1:28" x14ac:dyDescent="0.3">
      <c r="A403" s="13" t="s">
        <v>2</v>
      </c>
      <c r="B403" s="47" t="s">
        <v>183</v>
      </c>
      <c r="E403" s="4"/>
      <c r="F403" s="4"/>
      <c r="G403" s="4"/>
      <c r="H403" s="4"/>
      <c r="I403" s="1">
        <f t="shared" ref="I403:AB403" si="193">I195*I$212</f>
        <v>3122.074298389477</v>
      </c>
      <c r="J403" s="1">
        <f t="shared" si="193"/>
        <v>3286.1416395207411</v>
      </c>
      <c r="K403" s="1">
        <f t="shared" si="193"/>
        <v>3371.0009143414009</v>
      </c>
      <c r="L403" s="1">
        <f t="shared" si="193"/>
        <v>3461.2144189623768</v>
      </c>
      <c r="M403" s="1">
        <f t="shared" si="193"/>
        <v>3621.514504002118</v>
      </c>
      <c r="N403" s="1">
        <f t="shared" si="193"/>
        <v>3704.5021643953428</v>
      </c>
      <c r="O403" s="1">
        <f t="shared" si="193"/>
        <v>3976.7904210448091</v>
      </c>
      <c r="P403" s="1">
        <f t="shared" si="193"/>
        <v>3983.0177809919974</v>
      </c>
      <c r="Q403" s="1">
        <f t="shared" si="193"/>
        <v>4401.6183059854848</v>
      </c>
      <c r="R403" s="1">
        <f t="shared" si="193"/>
        <v>4639.8123879979239</v>
      </c>
      <c r="S403" s="1">
        <f t="shared" si="193"/>
        <v>4876.0232587723258</v>
      </c>
      <c r="T403" s="1">
        <f t="shared" si="193"/>
        <v>5795.3732620744458</v>
      </c>
      <c r="U403" s="1">
        <f t="shared" si="193"/>
        <v>5637.5875580642696</v>
      </c>
      <c r="V403" s="1">
        <f t="shared" si="193"/>
        <v>5560.1130734142953</v>
      </c>
      <c r="W403" s="1">
        <f t="shared" si="193"/>
        <v>5699.0801347307115</v>
      </c>
      <c r="X403" s="1">
        <f t="shared" si="193"/>
        <v>5794.1220440810903</v>
      </c>
      <c r="Y403" s="1">
        <f t="shared" si="193"/>
        <v>5846.3446401132878</v>
      </c>
      <c r="Z403" s="1">
        <f t="shared" si="193"/>
        <v>6002.9363408116933</v>
      </c>
      <c r="AA403" s="1">
        <f t="shared" si="193"/>
        <v>6042.6998209453614</v>
      </c>
      <c r="AB403" s="6">
        <f t="shared" si="193"/>
        <v>6220.3047952166608</v>
      </c>
    </row>
    <row r="404" spans="1:28" x14ac:dyDescent="0.3">
      <c r="A404" s="13" t="s">
        <v>2</v>
      </c>
      <c r="B404" s="47" t="s">
        <v>184</v>
      </c>
      <c r="E404" s="4"/>
      <c r="F404" s="4"/>
      <c r="G404" s="4"/>
      <c r="H404" s="4"/>
      <c r="I404" s="1">
        <f t="shared" ref="I404:AB404" si="194">I196*I$212</f>
        <v>2858.1040224626026</v>
      </c>
      <c r="J404" s="1">
        <f t="shared" si="194"/>
        <v>3031.6462433007146</v>
      </c>
      <c r="K404" s="1">
        <f t="shared" si="194"/>
        <v>3194.6487148419997</v>
      </c>
      <c r="L404" s="1">
        <f t="shared" si="194"/>
        <v>3262.7167497215419</v>
      </c>
      <c r="M404" s="1">
        <f t="shared" si="194"/>
        <v>3392.023459621626</v>
      </c>
      <c r="N404" s="1">
        <f t="shared" si="194"/>
        <v>3552.6935163317539</v>
      </c>
      <c r="O404" s="1">
        <f t="shared" si="194"/>
        <v>3638.4807562852484</v>
      </c>
      <c r="P404" s="1">
        <f t="shared" si="194"/>
        <v>3910.3577467865712</v>
      </c>
      <c r="Q404" s="1">
        <f t="shared" si="194"/>
        <v>3920.3118321980137</v>
      </c>
      <c r="R404" s="1">
        <f t="shared" si="194"/>
        <v>4348.6063920228298</v>
      </c>
      <c r="S404" s="1">
        <f t="shared" si="194"/>
        <v>4587.8648287509632</v>
      </c>
      <c r="T404" s="1">
        <f t="shared" si="194"/>
        <v>4824.0672253943949</v>
      </c>
      <c r="U404" s="1">
        <f t="shared" si="194"/>
        <v>5737.8730847528932</v>
      </c>
      <c r="V404" s="1">
        <f t="shared" si="194"/>
        <v>5586.9601347541247</v>
      </c>
      <c r="W404" s="1">
        <f t="shared" si="194"/>
        <v>5515.992123843278</v>
      </c>
      <c r="X404" s="1">
        <f t="shared" si="194"/>
        <v>5657.644507049401</v>
      </c>
      <c r="Y404" s="1">
        <f t="shared" si="194"/>
        <v>5755.5186808247308</v>
      </c>
      <c r="Z404" s="1">
        <f t="shared" si="194"/>
        <v>5809.3865541656405</v>
      </c>
      <c r="AA404" s="1">
        <f t="shared" si="194"/>
        <v>5968.6651827901014</v>
      </c>
      <c r="AB404" s="6">
        <f t="shared" si="194"/>
        <v>6010.6314275208297</v>
      </c>
    </row>
    <row r="405" spans="1:28" x14ac:dyDescent="0.3">
      <c r="A405" s="13" t="s">
        <v>2</v>
      </c>
      <c r="B405" s="47" t="s">
        <v>185</v>
      </c>
      <c r="E405" s="4"/>
      <c r="F405" s="4"/>
      <c r="G405" s="4"/>
      <c r="H405" s="4"/>
      <c r="I405" s="1">
        <f t="shared" ref="I405:AB405" si="195">I197*I$212</f>
        <v>2559.5706251982924</v>
      </c>
      <c r="J405" s="1">
        <f t="shared" si="195"/>
        <v>2635.8901796840296</v>
      </c>
      <c r="K405" s="1">
        <f t="shared" si="195"/>
        <v>2799.1980066204833</v>
      </c>
      <c r="L405" s="1">
        <f t="shared" si="195"/>
        <v>2937.3859346294207</v>
      </c>
      <c r="M405" s="1">
        <f t="shared" si="195"/>
        <v>3037.6053913158116</v>
      </c>
      <c r="N405" s="1">
        <f t="shared" si="195"/>
        <v>3161.2477141586342</v>
      </c>
      <c r="O405" s="1">
        <f t="shared" si="195"/>
        <v>3314.9495336584278</v>
      </c>
      <c r="P405" s="1">
        <f t="shared" si="195"/>
        <v>3398.8895647999111</v>
      </c>
      <c r="Q405" s="1">
        <f t="shared" si="195"/>
        <v>3656.5742589777751</v>
      </c>
      <c r="R405" s="1">
        <f t="shared" si="195"/>
        <v>3679.4424797159932</v>
      </c>
      <c r="S405" s="1">
        <f t="shared" si="195"/>
        <v>4084.8848935720157</v>
      </c>
      <c r="T405" s="1">
        <f t="shared" si="195"/>
        <v>4312.0508667656632</v>
      </c>
      <c r="U405" s="1">
        <f t="shared" si="195"/>
        <v>4537.2254148918964</v>
      </c>
      <c r="V405" s="1">
        <f t="shared" si="195"/>
        <v>5401.3201315170827</v>
      </c>
      <c r="W405" s="1">
        <f t="shared" si="195"/>
        <v>5264.5750587199891</v>
      </c>
      <c r="X405" s="1">
        <f t="shared" si="195"/>
        <v>5200.9908414186111</v>
      </c>
      <c r="Y405" s="1">
        <f t="shared" si="195"/>
        <v>5337.6105339161613</v>
      </c>
      <c r="Z405" s="1">
        <f t="shared" si="195"/>
        <v>5431.5051813791297</v>
      </c>
      <c r="AA405" s="1">
        <f t="shared" si="195"/>
        <v>5485.4180304225229</v>
      </c>
      <c r="AB405" s="6">
        <f t="shared" si="195"/>
        <v>5637.727557339892</v>
      </c>
    </row>
    <row r="406" spans="1:28" x14ac:dyDescent="0.3">
      <c r="A406" s="13" t="s">
        <v>2</v>
      </c>
      <c r="B406" s="47" t="s">
        <v>186</v>
      </c>
      <c r="E406" s="4"/>
      <c r="F406" s="4"/>
      <c r="G406" s="4"/>
      <c r="H406" s="4"/>
      <c r="I406" s="1">
        <f t="shared" ref="I406:AB406" si="196">I198*I$212</f>
        <v>2680.9075063623445</v>
      </c>
      <c r="J406" s="1">
        <f t="shared" si="196"/>
        <v>2718.0963387412453</v>
      </c>
      <c r="K406" s="1">
        <f t="shared" si="196"/>
        <v>2803.1882020925295</v>
      </c>
      <c r="L406" s="1">
        <f t="shared" si="196"/>
        <v>2965.5409492940985</v>
      </c>
      <c r="M406" s="1">
        <f t="shared" si="196"/>
        <v>3151.5215405510739</v>
      </c>
      <c r="N406" s="1">
        <f t="shared" si="196"/>
        <v>3262.9636048361999</v>
      </c>
      <c r="O406" s="1">
        <f t="shared" si="196"/>
        <v>3400.2689061009628</v>
      </c>
      <c r="P406" s="1">
        <f t="shared" si="196"/>
        <v>3570.2596187288582</v>
      </c>
      <c r="Q406" s="1">
        <f t="shared" si="196"/>
        <v>3665.0541992754002</v>
      </c>
      <c r="R406" s="1">
        <f t="shared" si="196"/>
        <v>3957.6950988295043</v>
      </c>
      <c r="S406" s="1">
        <f t="shared" si="196"/>
        <v>3986.1118296835289</v>
      </c>
      <c r="T406" s="1">
        <f t="shared" si="196"/>
        <v>4428.0864667278665</v>
      </c>
      <c r="U406" s="1">
        <f t="shared" si="196"/>
        <v>4677.8731832646208</v>
      </c>
      <c r="V406" s="1">
        <f t="shared" si="196"/>
        <v>4927.0694672356676</v>
      </c>
      <c r="W406" s="1">
        <f t="shared" si="196"/>
        <v>5871.322485596178</v>
      </c>
      <c r="X406" s="1">
        <f t="shared" si="196"/>
        <v>5726.5889029931868</v>
      </c>
      <c r="Y406" s="1">
        <f t="shared" si="196"/>
        <v>5660.9920071444367</v>
      </c>
      <c r="Z406" s="1">
        <f t="shared" si="196"/>
        <v>5811.7331888995432</v>
      </c>
      <c r="AA406" s="1">
        <f t="shared" si="196"/>
        <v>5917.4628846211062</v>
      </c>
      <c r="AB406" s="6">
        <f t="shared" si="196"/>
        <v>5978.6495164437129</v>
      </c>
    </row>
    <row r="407" spans="1:28" x14ac:dyDescent="0.3">
      <c r="A407" s="13" t="s">
        <v>2</v>
      </c>
      <c r="B407" s="47" t="s">
        <v>187</v>
      </c>
      <c r="E407" s="4"/>
      <c r="F407" s="4"/>
      <c r="G407" s="4"/>
      <c r="H407" s="4"/>
      <c r="I407" s="1">
        <f t="shared" ref="I407:AB407" si="197">I199*I$212</f>
        <v>2461.9370379714342</v>
      </c>
      <c r="J407" s="1">
        <f t="shared" si="197"/>
        <v>2488.8142139911624</v>
      </c>
      <c r="K407" s="1">
        <f t="shared" si="197"/>
        <v>2528.0621220410608</v>
      </c>
      <c r="L407" s="1">
        <f t="shared" si="197"/>
        <v>2598.5541045011323</v>
      </c>
      <c r="M407" s="1">
        <f t="shared" si="197"/>
        <v>2784.7548797771433</v>
      </c>
      <c r="N407" s="1">
        <f t="shared" si="197"/>
        <v>2963.8577498534687</v>
      </c>
      <c r="O407" s="1">
        <f t="shared" si="197"/>
        <v>3073.5989520181929</v>
      </c>
      <c r="P407" s="1">
        <f t="shared" si="197"/>
        <v>3208.160678925306</v>
      </c>
      <c r="Q407" s="1">
        <f t="shared" si="197"/>
        <v>3373.4516211974624</v>
      </c>
      <c r="R407" s="1">
        <f t="shared" si="197"/>
        <v>3476.84178119442</v>
      </c>
      <c r="S407" s="1">
        <f t="shared" si="197"/>
        <v>3758.6174879504906</v>
      </c>
      <c r="T407" s="1">
        <f t="shared" si="197"/>
        <v>3788.7473099461959</v>
      </c>
      <c r="U407" s="1">
        <f t="shared" si="197"/>
        <v>4213.0110063947786</v>
      </c>
      <c r="V407" s="1">
        <f t="shared" si="197"/>
        <v>4455.8689021695072</v>
      </c>
      <c r="W407" s="1">
        <f t="shared" si="197"/>
        <v>4698.967735459586</v>
      </c>
      <c r="X407" s="1">
        <f t="shared" si="197"/>
        <v>5604.1037685517176</v>
      </c>
      <c r="Y407" s="1">
        <f t="shared" si="197"/>
        <v>5470.6424623797484</v>
      </c>
      <c r="Z407" s="1">
        <f t="shared" si="197"/>
        <v>5410.6639683858702</v>
      </c>
      <c r="AA407" s="1">
        <f t="shared" si="197"/>
        <v>5559.2803284371785</v>
      </c>
      <c r="AB407" s="6">
        <f t="shared" si="197"/>
        <v>5663.5564398895949</v>
      </c>
    </row>
    <row r="408" spans="1:28" x14ac:dyDescent="0.3">
      <c r="A408" s="13" t="s">
        <v>2</v>
      </c>
      <c r="B408" s="47" t="s">
        <v>188</v>
      </c>
      <c r="E408" s="4"/>
      <c r="F408" s="4"/>
      <c r="G408" s="4"/>
      <c r="H408" s="4"/>
      <c r="I408" s="1">
        <f t="shared" ref="I408:AB408" si="198">I200*I$212</f>
        <v>2223.2700621724798</v>
      </c>
      <c r="J408" s="1">
        <f t="shared" si="198"/>
        <v>2167.8702181629765</v>
      </c>
      <c r="K408" s="1">
        <f t="shared" si="198"/>
        <v>2196.195034035889</v>
      </c>
      <c r="L408" s="1">
        <f t="shared" si="198"/>
        <v>2224.5700855877471</v>
      </c>
      <c r="M408" s="1">
        <f t="shared" si="198"/>
        <v>2316.9280902654127</v>
      </c>
      <c r="N408" s="1">
        <f t="shared" si="198"/>
        <v>2487.1758134278944</v>
      </c>
      <c r="O408" s="1">
        <f t="shared" si="198"/>
        <v>2652.0903183182395</v>
      </c>
      <c r="P408" s="1">
        <f t="shared" si="198"/>
        <v>2755.1576376950102</v>
      </c>
      <c r="Q408" s="1">
        <f t="shared" si="198"/>
        <v>2880.6691982829884</v>
      </c>
      <c r="R408" s="1">
        <f t="shared" si="198"/>
        <v>3041.8064674193065</v>
      </c>
      <c r="S408" s="1">
        <f t="shared" si="198"/>
        <v>3139.245232330687</v>
      </c>
      <c r="T408" s="1">
        <f t="shared" si="198"/>
        <v>3396.9208949773442</v>
      </c>
      <c r="U408" s="1">
        <f t="shared" si="198"/>
        <v>3428.2250568741201</v>
      </c>
      <c r="V408" s="1">
        <f t="shared" si="198"/>
        <v>3817.30221465152</v>
      </c>
      <c r="W408" s="1">
        <f t="shared" si="198"/>
        <v>4043.0777952918602</v>
      </c>
      <c r="X408" s="1">
        <f t="shared" si="198"/>
        <v>4267.7949601136752</v>
      </c>
      <c r="Y408" s="1">
        <f t="shared" si="198"/>
        <v>5094.8968295527648</v>
      </c>
      <c r="Z408" s="1">
        <f t="shared" si="198"/>
        <v>4977.2015409162896</v>
      </c>
      <c r="AA408" s="1">
        <f t="shared" si="198"/>
        <v>4927.1681785143401</v>
      </c>
      <c r="AB408" s="6">
        <f t="shared" si="198"/>
        <v>5066.2747631384946</v>
      </c>
    </row>
    <row r="409" spans="1:28" x14ac:dyDescent="0.3">
      <c r="A409" s="13" t="s">
        <v>2</v>
      </c>
      <c r="B409" s="47" t="s">
        <v>189</v>
      </c>
      <c r="E409" s="4"/>
      <c r="F409" s="4"/>
      <c r="G409" s="4"/>
      <c r="H409" s="4"/>
      <c r="I409" s="1">
        <f t="shared" ref="I409:AB409" si="199">I201*I$212</f>
        <v>2005.9880841790828</v>
      </c>
      <c r="J409" s="1">
        <f t="shared" si="199"/>
        <v>1989.3655253548834</v>
      </c>
      <c r="K409" s="1">
        <f t="shared" si="199"/>
        <v>1944.5434060001508</v>
      </c>
      <c r="L409" s="1">
        <f t="shared" si="199"/>
        <v>1964.8917083687047</v>
      </c>
      <c r="M409" s="1">
        <f t="shared" si="199"/>
        <v>2016.9950372642043</v>
      </c>
      <c r="N409" s="1">
        <f t="shared" si="199"/>
        <v>2104.9335241701392</v>
      </c>
      <c r="O409" s="1">
        <f t="shared" si="199"/>
        <v>2264.1269531850185</v>
      </c>
      <c r="P409" s="1">
        <f t="shared" si="199"/>
        <v>2419.2870355307841</v>
      </c>
      <c r="Q409" s="1">
        <f t="shared" si="199"/>
        <v>2518.1698542794461</v>
      </c>
      <c r="R409" s="1">
        <f t="shared" si="199"/>
        <v>2644.1576055214086</v>
      </c>
      <c r="S409" s="1">
        <f t="shared" si="199"/>
        <v>2796.3358494918189</v>
      </c>
      <c r="T409" s="1">
        <f t="shared" si="199"/>
        <v>2889.3605205596214</v>
      </c>
      <c r="U409" s="1">
        <f t="shared" si="199"/>
        <v>3130.998986656125</v>
      </c>
      <c r="V409" s="1">
        <f t="shared" si="199"/>
        <v>3164.6053627357182</v>
      </c>
      <c r="W409" s="1">
        <f t="shared" si="199"/>
        <v>3529.4059279762714</v>
      </c>
      <c r="X409" s="1">
        <f t="shared" si="199"/>
        <v>3742.7151798525292</v>
      </c>
      <c r="Y409" s="1">
        <f t="shared" si="199"/>
        <v>3955.4059842853603</v>
      </c>
      <c r="Z409" s="1">
        <f t="shared" si="199"/>
        <v>4726.0477236289298</v>
      </c>
      <c r="AA409" s="1">
        <f t="shared" si="199"/>
        <v>4622.3368360685236</v>
      </c>
      <c r="AB409" s="6">
        <f t="shared" si="199"/>
        <v>4580.2466560893836</v>
      </c>
    </row>
    <row r="410" spans="1:28" x14ac:dyDescent="0.3">
      <c r="A410" s="13" t="s">
        <v>2</v>
      </c>
      <c r="B410" s="47" t="s">
        <v>190</v>
      </c>
      <c r="E410" s="4"/>
      <c r="F410" s="4"/>
      <c r="G410" s="4"/>
      <c r="H410" s="4"/>
      <c r="I410" s="1">
        <f t="shared" ref="I410:AB410" si="200">I202*I$212</f>
        <v>1667.6361342105047</v>
      </c>
      <c r="J410" s="1">
        <f t="shared" si="200"/>
        <v>1754.4520322506175</v>
      </c>
      <c r="K410" s="1">
        <f t="shared" si="200"/>
        <v>1744.6938383681106</v>
      </c>
      <c r="L410" s="1">
        <f t="shared" si="200"/>
        <v>1701.4726978492499</v>
      </c>
      <c r="M410" s="1">
        <f t="shared" si="200"/>
        <v>1742.8337000452289</v>
      </c>
      <c r="N410" s="1">
        <f t="shared" si="200"/>
        <v>1792.9372547997041</v>
      </c>
      <c r="O410" s="1">
        <f t="shared" si="200"/>
        <v>1875.3809713811172</v>
      </c>
      <c r="P410" s="1">
        <f t="shared" si="200"/>
        <v>2021.8594272109981</v>
      </c>
      <c r="Q410" s="1">
        <f t="shared" si="200"/>
        <v>2165.1499823383606</v>
      </c>
      <c r="R410" s="1">
        <f t="shared" si="200"/>
        <v>2263.9639903557527</v>
      </c>
      <c r="S410" s="1">
        <f t="shared" si="200"/>
        <v>2381.3079670541752</v>
      </c>
      <c r="T410" s="1">
        <f t="shared" si="200"/>
        <v>2521.9476589798592</v>
      </c>
      <c r="U410" s="1">
        <f t="shared" si="200"/>
        <v>2609.8742429684721</v>
      </c>
      <c r="V410" s="1">
        <f t="shared" si="200"/>
        <v>2833.0498511875994</v>
      </c>
      <c r="W410" s="1">
        <f t="shared" si="200"/>
        <v>2868.443753771126</v>
      </c>
      <c r="X410" s="1">
        <f t="shared" si="200"/>
        <v>3203.6197410025716</v>
      </c>
      <c r="Y410" s="1">
        <f t="shared" si="200"/>
        <v>3402.0300162645399</v>
      </c>
      <c r="Z410" s="1">
        <f t="shared" si="200"/>
        <v>3599.1724130422576</v>
      </c>
      <c r="AA410" s="1">
        <f t="shared" si="200"/>
        <v>4306.028932068728</v>
      </c>
      <c r="AB410" s="6">
        <f t="shared" si="200"/>
        <v>4216.7628907211129</v>
      </c>
    </row>
    <row r="411" spans="1:28" x14ac:dyDescent="0.3">
      <c r="A411" s="13" t="s">
        <v>2</v>
      </c>
      <c r="B411" s="47" t="s">
        <v>191</v>
      </c>
      <c r="E411" s="4"/>
      <c r="F411" s="4"/>
      <c r="G411" s="4"/>
      <c r="H411" s="4"/>
      <c r="I411" s="1">
        <f t="shared" ref="I411:AB411" si="201">I203*I$212</f>
        <v>1288.145290737448</v>
      </c>
      <c r="J411" s="1">
        <f t="shared" si="201"/>
        <v>1358.6888239742998</v>
      </c>
      <c r="K411" s="1">
        <f t="shared" si="201"/>
        <v>1433.4153346808307</v>
      </c>
      <c r="L411" s="1">
        <f t="shared" si="201"/>
        <v>1422.769715889345</v>
      </c>
      <c r="M411" s="1">
        <f t="shared" si="201"/>
        <v>1406.3731974650457</v>
      </c>
      <c r="N411" s="1">
        <f t="shared" si="201"/>
        <v>1443.6923580068922</v>
      </c>
      <c r="O411" s="1">
        <f t="shared" si="201"/>
        <v>1488.8021013029868</v>
      </c>
      <c r="P411" s="1">
        <f t="shared" si="201"/>
        <v>1561.1515382597438</v>
      </c>
      <c r="Q411" s="1">
        <f t="shared" si="201"/>
        <v>1686.7303267757081</v>
      </c>
      <c r="R411" s="1">
        <f t="shared" si="201"/>
        <v>1815.0176801281823</v>
      </c>
      <c r="S411" s="1">
        <f t="shared" si="201"/>
        <v>1901.1051329125703</v>
      </c>
      <c r="T411" s="1">
        <f t="shared" si="201"/>
        <v>2002.7256360789904</v>
      </c>
      <c r="U411" s="1">
        <f t="shared" si="201"/>
        <v>2124.4760503992516</v>
      </c>
      <c r="V411" s="1">
        <f t="shared" si="201"/>
        <v>2202.5343138299395</v>
      </c>
      <c r="W411" s="1">
        <f t="shared" si="201"/>
        <v>2395.1376652863378</v>
      </c>
      <c r="X411" s="1">
        <f t="shared" si="201"/>
        <v>2428.8053797747139</v>
      </c>
      <c r="Y411" s="1">
        <f t="shared" si="201"/>
        <v>2716.7035610959688</v>
      </c>
      <c r="Z411" s="1">
        <f t="shared" si="201"/>
        <v>2888.0191619858783</v>
      </c>
      <c r="AA411" s="1">
        <f t="shared" si="201"/>
        <v>3060.0739661723646</v>
      </c>
      <c r="AB411" s="6">
        <f t="shared" si="201"/>
        <v>3666.0095741016175</v>
      </c>
    </row>
    <row r="412" spans="1:28" x14ac:dyDescent="0.3">
      <c r="A412" s="13" t="s">
        <v>2</v>
      </c>
      <c r="B412" s="47" t="s">
        <v>192</v>
      </c>
      <c r="E412" s="4"/>
      <c r="F412" s="4"/>
      <c r="G412" s="4"/>
      <c r="H412" s="4"/>
      <c r="I412" s="1">
        <f t="shared" ref="I412:AB412" si="202">I204*I$212</f>
        <v>977.72436251154863</v>
      </c>
      <c r="J412" s="1">
        <f t="shared" si="202"/>
        <v>1011.1066475146125</v>
      </c>
      <c r="K412" s="1">
        <f t="shared" si="202"/>
        <v>1069.1156276507472</v>
      </c>
      <c r="L412" s="1">
        <f t="shared" si="202"/>
        <v>1125.1252428934149</v>
      </c>
      <c r="M412" s="1">
        <f t="shared" si="202"/>
        <v>1131.9731705695497</v>
      </c>
      <c r="N412" s="1">
        <f t="shared" si="202"/>
        <v>1121.2098937651479</v>
      </c>
      <c r="O412" s="1">
        <f t="shared" si="202"/>
        <v>1153.4436392233533</v>
      </c>
      <c r="P412" s="1">
        <f t="shared" si="202"/>
        <v>1191.9411938821881</v>
      </c>
      <c r="Q412" s="1">
        <f t="shared" si="202"/>
        <v>1252.5698322369385</v>
      </c>
      <c r="R412" s="1">
        <f t="shared" si="202"/>
        <v>1359.1139546441684</v>
      </c>
      <c r="S412" s="1">
        <f t="shared" si="202"/>
        <v>1464.9663093622607</v>
      </c>
      <c r="T412" s="1">
        <f t="shared" si="202"/>
        <v>1536.2413087459017</v>
      </c>
      <c r="U412" s="1">
        <f t="shared" si="202"/>
        <v>1620.6402025615605</v>
      </c>
      <c r="V412" s="1">
        <f t="shared" si="202"/>
        <v>1721.8766402166746</v>
      </c>
      <c r="W412" s="1">
        <f t="shared" si="202"/>
        <v>1788.3884396114715</v>
      </c>
      <c r="X412" s="1">
        <f t="shared" si="202"/>
        <v>1947.2341446224871</v>
      </c>
      <c r="Y412" s="1">
        <f t="shared" si="202"/>
        <v>1977.1230670046157</v>
      </c>
      <c r="Z412" s="1">
        <f t="shared" si="202"/>
        <v>2213.4963048044028</v>
      </c>
      <c r="AA412" s="1">
        <f t="shared" si="202"/>
        <v>2355.7883765439187</v>
      </c>
      <c r="AB412" s="6">
        <f t="shared" si="202"/>
        <v>2499.4079198824884</v>
      </c>
    </row>
    <row r="413" spans="1:28" x14ac:dyDescent="0.3">
      <c r="A413" s="13" t="s">
        <v>2</v>
      </c>
      <c r="B413" s="47" t="s">
        <v>193</v>
      </c>
      <c r="E413" s="4"/>
      <c r="F413" s="4"/>
      <c r="G413" s="4"/>
      <c r="H413" s="4"/>
      <c r="I413" s="1">
        <f t="shared" ref="I413:AB413" si="203">I205*I$212</f>
        <v>775.56085515747975</v>
      </c>
      <c r="J413" s="1">
        <f t="shared" si="203"/>
        <v>762.3900626576692</v>
      </c>
      <c r="K413" s="1">
        <f t="shared" si="203"/>
        <v>790.44972884003312</v>
      </c>
      <c r="L413" s="1">
        <f t="shared" si="203"/>
        <v>833.82413183053154</v>
      </c>
      <c r="M413" s="1">
        <f t="shared" si="203"/>
        <v>889.10965181566098</v>
      </c>
      <c r="N413" s="1">
        <f t="shared" si="203"/>
        <v>896.02315523657455</v>
      </c>
      <c r="O413" s="1">
        <f t="shared" si="203"/>
        <v>889.36637429471364</v>
      </c>
      <c r="P413" s="1">
        <f t="shared" si="203"/>
        <v>916.97036522225483</v>
      </c>
      <c r="Q413" s="1">
        <f t="shared" si="203"/>
        <v>949.30991703203267</v>
      </c>
      <c r="R413" s="1">
        <f t="shared" si="203"/>
        <v>1001.8540982264539</v>
      </c>
      <c r="S413" s="1">
        <f t="shared" si="203"/>
        <v>1088.5658925820098</v>
      </c>
      <c r="T413" s="1">
        <f t="shared" si="203"/>
        <v>1174.5382252737006</v>
      </c>
      <c r="U413" s="1">
        <f t="shared" si="203"/>
        <v>1233.5470966732137</v>
      </c>
      <c r="V413" s="1">
        <f t="shared" si="203"/>
        <v>1303.2346335344189</v>
      </c>
      <c r="W413" s="1">
        <f t="shared" si="203"/>
        <v>1386.834645324971</v>
      </c>
      <c r="X413" s="1">
        <f t="shared" si="203"/>
        <v>1441.9954501144666</v>
      </c>
      <c r="Y413" s="1">
        <f t="shared" si="203"/>
        <v>1571.736183136625</v>
      </c>
      <c r="Z413" s="1">
        <f t="shared" si="203"/>
        <v>1597.2836146224074</v>
      </c>
      <c r="AA413" s="1">
        <f t="shared" si="203"/>
        <v>1790.1272962634182</v>
      </c>
      <c r="AB413" s="6">
        <f t="shared" si="203"/>
        <v>1907.3551836548736</v>
      </c>
    </row>
    <row r="414" spans="1:28" x14ac:dyDescent="0.3">
      <c r="A414" s="13" t="s">
        <v>2</v>
      </c>
      <c r="B414" s="47" t="s">
        <v>194</v>
      </c>
      <c r="E414" s="4"/>
      <c r="F414" s="4"/>
      <c r="G414" s="4"/>
      <c r="H414" s="4"/>
      <c r="I414" s="1">
        <f t="shared" ref="I414:AB414" si="204">I206*I$212</f>
        <v>554.45304999538439</v>
      </c>
      <c r="J414" s="1">
        <f t="shared" si="204"/>
        <v>605.67701616787963</v>
      </c>
      <c r="K414" s="1">
        <f t="shared" si="204"/>
        <v>596.89202271062163</v>
      </c>
      <c r="L414" s="1">
        <f t="shared" si="204"/>
        <v>617.17448985872511</v>
      </c>
      <c r="M414" s="1">
        <f t="shared" si="204"/>
        <v>659.73829226139878</v>
      </c>
      <c r="N414" s="1">
        <f t="shared" si="204"/>
        <v>704.80959347539499</v>
      </c>
      <c r="O414" s="1">
        <f t="shared" si="204"/>
        <v>711.74490803876859</v>
      </c>
      <c r="P414" s="1">
        <f t="shared" si="204"/>
        <v>707.8350779085024</v>
      </c>
      <c r="Q414" s="1">
        <f t="shared" si="204"/>
        <v>731.18027574239136</v>
      </c>
      <c r="R414" s="1">
        <f t="shared" si="204"/>
        <v>760.40308369101501</v>
      </c>
      <c r="S414" s="1">
        <f t="shared" si="204"/>
        <v>803.19309550717037</v>
      </c>
      <c r="T414" s="1">
        <f t="shared" si="204"/>
        <v>874.10793081547479</v>
      </c>
      <c r="U414" s="1">
        <f t="shared" si="204"/>
        <v>944.16134179504297</v>
      </c>
      <c r="V414" s="1">
        <f t="shared" si="204"/>
        <v>992.81636497553166</v>
      </c>
      <c r="W414" s="1">
        <f t="shared" si="204"/>
        <v>1050.5760322001975</v>
      </c>
      <c r="X414" s="1">
        <f t="shared" si="204"/>
        <v>1119.1074816210366</v>
      </c>
      <c r="Y414" s="1">
        <f t="shared" si="204"/>
        <v>1164.8341771434229</v>
      </c>
      <c r="Z414" s="1">
        <f t="shared" si="204"/>
        <v>1270.8520779180155</v>
      </c>
      <c r="AA414" s="1">
        <f t="shared" si="204"/>
        <v>1292.5322923881301</v>
      </c>
      <c r="AB414" s="6">
        <f t="shared" si="204"/>
        <v>1450.7223075567981</v>
      </c>
    </row>
    <row r="415" spans="1:28" x14ac:dyDescent="0.3">
      <c r="A415" s="13" t="s">
        <v>2</v>
      </c>
      <c r="B415" s="47" t="s">
        <v>195</v>
      </c>
      <c r="E415" s="4"/>
      <c r="F415" s="4"/>
      <c r="G415" s="4"/>
      <c r="H415" s="4"/>
      <c r="I415" s="1">
        <f t="shared" ref="I415:AB415" si="205">I207*I$212</f>
        <v>358.4703678245516</v>
      </c>
      <c r="J415" s="1">
        <f t="shared" si="205"/>
        <v>412.37686818861596</v>
      </c>
      <c r="K415" s="1">
        <f t="shared" si="205"/>
        <v>451.49383335717312</v>
      </c>
      <c r="L415" s="1">
        <f t="shared" si="205"/>
        <v>444.02133146517156</v>
      </c>
      <c r="M415" s="1">
        <f t="shared" si="205"/>
        <v>465.09334801295398</v>
      </c>
      <c r="N415" s="1">
        <f t="shared" si="205"/>
        <v>498.23472426097555</v>
      </c>
      <c r="O415" s="1">
        <f t="shared" si="205"/>
        <v>533.02400278377183</v>
      </c>
      <c r="P415" s="1">
        <f t="shared" si="205"/>
        <v>539.5855562757057</v>
      </c>
      <c r="Q415" s="1">
        <f t="shared" si="205"/>
        <v>537.75654556157076</v>
      </c>
      <c r="R415" s="1">
        <f t="shared" si="205"/>
        <v>557.74145307609717</v>
      </c>
      <c r="S415" s="1">
        <f t="shared" si="205"/>
        <v>580.93829925893317</v>
      </c>
      <c r="T415" s="1">
        <f t="shared" si="205"/>
        <v>613.96848188252739</v>
      </c>
      <c r="U415" s="1">
        <f t="shared" si="205"/>
        <v>668.9303128347866</v>
      </c>
      <c r="V415" s="1">
        <f t="shared" si="205"/>
        <v>723.74489369448952</v>
      </c>
      <c r="W415" s="1">
        <f t="shared" si="205"/>
        <v>762.01542962038297</v>
      </c>
      <c r="X415" s="1">
        <f t="shared" si="205"/>
        <v>807.24931868696649</v>
      </c>
      <c r="Y415" s="1">
        <f t="shared" si="205"/>
        <v>860.69454448184092</v>
      </c>
      <c r="Z415" s="1">
        <f t="shared" si="205"/>
        <v>896.50451136365552</v>
      </c>
      <c r="AA415" s="1">
        <f t="shared" si="205"/>
        <v>979.12109186291093</v>
      </c>
      <c r="AB415" s="6">
        <f t="shared" si="205"/>
        <v>997.21383683218164</v>
      </c>
    </row>
    <row r="416" spans="1:28" x14ac:dyDescent="0.3">
      <c r="A416" s="20" t="s">
        <v>2</v>
      </c>
      <c r="B416" s="48" t="s">
        <v>198</v>
      </c>
      <c r="C416" s="17"/>
      <c r="D416" s="17"/>
      <c r="E416" s="42"/>
      <c r="F416" s="42"/>
      <c r="G416" s="42"/>
      <c r="H416" s="42"/>
      <c r="I416" s="7">
        <f t="shared" ref="I416:AB416" si="206">I208*I$212</f>
        <v>538.05691923304857</v>
      </c>
      <c r="J416" s="7">
        <f t="shared" si="206"/>
        <v>634.56997762597939</v>
      </c>
      <c r="K416" s="7">
        <f t="shared" si="206"/>
        <v>743.34949288413918</v>
      </c>
      <c r="L416" s="7">
        <f t="shared" si="206"/>
        <v>845.99935792483586</v>
      </c>
      <c r="M416" s="7">
        <f t="shared" si="206"/>
        <v>924.97881590494751</v>
      </c>
      <c r="N416" s="7">
        <f t="shared" si="206"/>
        <v>998.41479554506725</v>
      </c>
      <c r="O416" s="7">
        <f t="shared" si="206"/>
        <v>1077.119160115097</v>
      </c>
      <c r="P416" s="7">
        <f t="shared" si="206"/>
        <v>1161.0636491192824</v>
      </c>
      <c r="Q416" s="7">
        <f t="shared" si="206"/>
        <v>1227.7486532520768</v>
      </c>
      <c r="R416" s="7">
        <f t="shared" si="206"/>
        <v>1279.6845348359168</v>
      </c>
      <c r="S416" s="7">
        <f t="shared" si="206"/>
        <v>1333.5677253542963</v>
      </c>
      <c r="T416" s="7">
        <f t="shared" si="206"/>
        <v>1391.0485443507355</v>
      </c>
      <c r="U416" s="7">
        <f t="shared" si="206"/>
        <v>1458.3954869118684</v>
      </c>
      <c r="V416" s="7">
        <f t="shared" si="206"/>
        <v>1550.0376345432944</v>
      </c>
      <c r="W416" s="7">
        <f t="shared" si="206"/>
        <v>1659.0416026675202</v>
      </c>
      <c r="X416" s="7">
        <f t="shared" si="206"/>
        <v>1768.1036159197017</v>
      </c>
      <c r="Y416" s="7">
        <f t="shared" si="206"/>
        <v>1882.6318742982526</v>
      </c>
      <c r="Z416" s="7">
        <f t="shared" si="206"/>
        <v>2006.8156710211504</v>
      </c>
      <c r="AA416" s="7">
        <f t="shared" si="206"/>
        <v>2125.3777676464392</v>
      </c>
      <c r="AB416" s="8">
        <f t="shared" si="206"/>
        <v>2275.2957072572203</v>
      </c>
    </row>
    <row r="417" spans="1:28" x14ac:dyDescent="0.3">
      <c r="B417" s="43"/>
      <c r="E417" s="4"/>
      <c r="F417" s="4"/>
      <c r="G417" s="4"/>
      <c r="H417" s="4"/>
      <c r="I417" s="1"/>
      <c r="J417" s="1"/>
      <c r="K417" s="1"/>
      <c r="L417" s="1"/>
      <c r="M417" s="1"/>
      <c r="N417" s="1"/>
      <c r="O417" s="1"/>
      <c r="P417" s="1"/>
      <c r="Q417" s="1"/>
      <c r="R417" s="1"/>
      <c r="S417" s="1"/>
      <c r="T417" s="1"/>
      <c r="U417" s="1"/>
      <c r="V417" s="1"/>
      <c r="W417" s="1"/>
      <c r="X417" s="1"/>
      <c r="Y417" s="1"/>
      <c r="Z417" s="1"/>
      <c r="AA417" s="1"/>
      <c r="AB417" s="1"/>
    </row>
    <row r="418" spans="1:28" ht="12" customHeight="1" x14ac:dyDescent="0.3">
      <c r="E418" s="4"/>
      <c r="F418" s="4"/>
      <c r="G418" s="4"/>
      <c r="H418" s="4"/>
      <c r="I418" s="1">
        <v>1</v>
      </c>
      <c r="J418" s="1">
        <v>2</v>
      </c>
      <c r="K418" s="1">
        <v>3</v>
      </c>
      <c r="L418" s="1">
        <v>4</v>
      </c>
      <c r="M418" s="1">
        <v>5</v>
      </c>
      <c r="N418" s="1">
        <v>6</v>
      </c>
      <c r="O418" s="1">
        <v>7</v>
      </c>
      <c r="P418" s="1">
        <v>8</v>
      </c>
      <c r="Q418" s="1">
        <v>9</v>
      </c>
      <c r="R418" s="1">
        <v>10</v>
      </c>
      <c r="S418" s="1">
        <v>11</v>
      </c>
      <c r="T418" s="1">
        <v>12</v>
      </c>
      <c r="U418" s="1">
        <v>13</v>
      </c>
      <c r="V418" s="1">
        <v>14</v>
      </c>
      <c r="W418" s="1">
        <v>15</v>
      </c>
      <c r="X418" s="1">
        <v>16</v>
      </c>
      <c r="Y418" s="1">
        <v>17</v>
      </c>
      <c r="Z418" s="1">
        <v>18</v>
      </c>
      <c r="AA418" s="1">
        <v>19</v>
      </c>
      <c r="AB418" s="1">
        <v>20</v>
      </c>
    </row>
    <row r="419" spans="1:28" x14ac:dyDescent="0.3">
      <c r="A419" s="113" t="s">
        <v>265</v>
      </c>
      <c r="E419" s="4"/>
      <c r="F419" s="4"/>
      <c r="G419" s="4"/>
      <c r="H419" s="4"/>
      <c r="I419" s="1"/>
      <c r="J419" s="1"/>
      <c r="K419" s="1"/>
      <c r="L419" s="1"/>
      <c r="M419" s="1"/>
      <c r="N419" s="1"/>
      <c r="O419" s="1"/>
      <c r="P419" s="1"/>
      <c r="Q419" s="1"/>
      <c r="R419" s="1"/>
      <c r="S419" s="1"/>
      <c r="T419" s="1"/>
      <c r="U419" s="1"/>
      <c r="V419" s="1"/>
      <c r="W419" s="1"/>
      <c r="X419" s="1"/>
      <c r="Y419" s="1"/>
      <c r="Z419" s="1"/>
      <c r="AA419" s="1"/>
      <c r="AB419" s="1"/>
    </row>
    <row r="420" spans="1:28" x14ac:dyDescent="0.3">
      <c r="A420" s="21" t="s">
        <v>201</v>
      </c>
      <c r="B420" s="22" t="s">
        <v>3</v>
      </c>
      <c r="C420" s="32" t="s">
        <v>205</v>
      </c>
      <c r="D420" s="23" t="s">
        <v>233</v>
      </c>
      <c r="E420" s="23" t="s">
        <v>196</v>
      </c>
      <c r="F420" s="23"/>
      <c r="G420" s="23"/>
      <c r="H420" s="23"/>
      <c r="I420" s="23">
        <v>2023</v>
      </c>
      <c r="J420" s="23">
        <v>2024</v>
      </c>
      <c r="K420" s="23">
        <v>2025</v>
      </c>
      <c r="L420" s="23">
        <v>2026</v>
      </c>
      <c r="M420" s="23">
        <v>2027</v>
      </c>
      <c r="N420" s="23">
        <v>2028</v>
      </c>
      <c r="O420" s="23">
        <v>2029</v>
      </c>
      <c r="P420" s="23">
        <v>2030</v>
      </c>
      <c r="Q420" s="23">
        <v>2031</v>
      </c>
      <c r="R420" s="23">
        <v>2032</v>
      </c>
      <c r="S420" s="23">
        <v>2033</v>
      </c>
      <c r="T420" s="23">
        <v>2034</v>
      </c>
      <c r="U420" s="23">
        <v>2035</v>
      </c>
      <c r="V420" s="23">
        <v>2036</v>
      </c>
      <c r="W420" s="23">
        <v>2037</v>
      </c>
      <c r="X420" s="23">
        <v>2038</v>
      </c>
      <c r="Y420" s="23">
        <v>2039</v>
      </c>
      <c r="Z420" s="23">
        <v>2040</v>
      </c>
      <c r="AA420" s="23">
        <v>2041</v>
      </c>
      <c r="AB420" s="12">
        <v>2042</v>
      </c>
    </row>
    <row r="421" spans="1:28" x14ac:dyDescent="0.3">
      <c r="A421" s="21" t="s">
        <v>39</v>
      </c>
      <c r="B421" s="26"/>
      <c r="C421" s="25"/>
      <c r="D421" s="25"/>
      <c r="E421" s="25"/>
      <c r="F421" s="25"/>
      <c r="G421" s="25"/>
      <c r="H421" s="25"/>
      <c r="I421" s="88"/>
      <c r="J421" s="89"/>
      <c r="K421" s="89"/>
      <c r="L421" s="89"/>
      <c r="M421" s="89"/>
      <c r="N421" s="89"/>
      <c r="O421" s="89"/>
      <c r="P421" s="89"/>
      <c r="Q421" s="89"/>
      <c r="R421" s="89"/>
      <c r="S421" s="89"/>
      <c r="T421" s="89"/>
      <c r="U421" s="89"/>
      <c r="V421" s="89"/>
      <c r="W421" s="89"/>
      <c r="X421" s="89"/>
      <c r="Y421" s="89"/>
      <c r="Z421" s="89"/>
      <c r="AA421" s="89"/>
      <c r="AB421" s="90"/>
    </row>
    <row r="422" spans="1:28" x14ac:dyDescent="0.3">
      <c r="A422" s="13" t="s">
        <v>1</v>
      </c>
      <c r="B422" s="14" t="s">
        <v>17</v>
      </c>
      <c r="C422" s="31">
        <f>'AUS All Deaths'!C25/SUM('AUS All Deaths'!$C$25:$C$82)</f>
        <v>1.2408405209208306E-2</v>
      </c>
      <c r="D422" s="31">
        <f>'AUS All Deaths'!N25/SUM('AUS All Deaths'!$N$25:$N$82)</f>
        <v>1.0199686971501802E-2</v>
      </c>
      <c r="E422" s="54">
        <f>(D422-C422)/11</f>
        <v>-2.0079256706422762E-4</v>
      </c>
      <c r="F422" s="9"/>
      <c r="G422" s="9"/>
      <c r="H422" s="9"/>
      <c r="I422" s="79">
        <f>($D422+($E422*I$418))*'AUS Population Projections'!D$5</f>
        <v>1801.9407562013132</v>
      </c>
      <c r="J422" s="76">
        <f>($D422+($E422*J$418))*'AUS Population Projections'!E$5</f>
        <v>1804.1440875192291</v>
      </c>
      <c r="K422" s="76">
        <f>($D422+($E422*K$418))*'AUS Population Projections'!F$5</f>
        <v>1805.589779569606</v>
      </c>
      <c r="L422" s="76">
        <f>($D422+($E422*L$418))*'AUS Population Projections'!G$5</f>
        <v>1795.8434792907572</v>
      </c>
      <c r="M422" s="76">
        <f>($D422+($E422*M$418))*'AUS Population Projections'!H$5</f>
        <v>1806.3436792423765</v>
      </c>
      <c r="N422" s="76">
        <f>($D422+($E422*N$418))*'AUS Population Projections'!I$5</f>
        <v>1816.2835672306981</v>
      </c>
      <c r="O422" s="76">
        <f>($D422+($E422*O$418))*'AUS Population Projections'!J$5</f>
        <v>1825.8479337450815</v>
      </c>
      <c r="P422" s="76">
        <f>($D422+($E422*P$418))*'AUS Population Projections'!K$5</f>
        <v>1834.8942975308087</v>
      </c>
      <c r="Q422" s="76">
        <f>($D422+($E422*Q$418))*'AUS Population Projections'!L$5</f>
        <v>1842.6439495797356</v>
      </c>
      <c r="R422" s="76">
        <f>($D422+($E422*R$418))*'AUS Population Projections'!M$5</f>
        <v>1854.5983749919949</v>
      </c>
      <c r="S422" s="76">
        <f>($D422+($E422*S$418))*'AUS Population Projections'!N$5</f>
        <v>1864.8363914683412</v>
      </c>
      <c r="T422" s="76">
        <f>($D422+($E422*T$418))*'AUS Population Projections'!O$5</f>
        <v>1873.1790199951529</v>
      </c>
      <c r="U422" s="76">
        <f>($D422+($E422*U$418))*'AUS Population Projections'!P$5</f>
        <v>1879.2148624971067</v>
      </c>
      <c r="V422" s="76">
        <f>($D422+($E422*V$418))*'AUS Population Projections'!Q$5</f>
        <v>1882.1696796451902</v>
      </c>
      <c r="W422" s="76">
        <f>($D422+($E422*W$418))*'AUS Population Projections'!R$5</f>
        <v>1883.9507290114736</v>
      </c>
      <c r="X422" s="76">
        <f>($D422+($E422*X$418))*'AUS Population Projections'!S$5</f>
        <v>1882.2155449781571</v>
      </c>
      <c r="Y422" s="76">
        <f>($D422+($E422*Y$418))*'AUS Population Projections'!T$5</f>
        <v>1876.4897793348175</v>
      </c>
      <c r="Z422" s="76">
        <f>($D422+($E422*Z$418))*'AUS Population Projections'!U$5</f>
        <v>1866.9338595881854</v>
      </c>
      <c r="AA422" s="76">
        <f>($D422+($E422*AA$418))*'AUS Population Projections'!V$5</f>
        <v>1853.4192579016292</v>
      </c>
      <c r="AB422" s="78">
        <f>($D422+($E422*AB$418))*'AUS Population Projections'!W$5</f>
        <v>1835.7643643644437</v>
      </c>
    </row>
    <row r="423" spans="1:28" x14ac:dyDescent="0.3">
      <c r="A423" s="13" t="s">
        <v>1</v>
      </c>
      <c r="B423" s="14" t="s">
        <v>18</v>
      </c>
      <c r="C423" s="31">
        <f>'AUS All Deaths'!C26/SUM('AUS All Deaths'!$C$25:$C$82)</f>
        <v>3.3284846994871373E-2</v>
      </c>
      <c r="D423" s="31">
        <f>'AUS All Deaths'!N26/SUM('AUS All Deaths'!$N$25:$N$82)</f>
        <v>2.8823832183111166E-2</v>
      </c>
      <c r="E423" s="54">
        <f t="shared" ref="E423:E479" si="207">(D423-C423)/11</f>
        <v>-4.0554680106910971E-4</v>
      </c>
      <c r="F423" s="9"/>
      <c r="G423" s="9"/>
      <c r="H423" s="9"/>
      <c r="I423" s="79">
        <f>($D423+($E423*I$418))*'AUS Population Projections'!D$5</f>
        <v>5121.3728818393274</v>
      </c>
      <c r="J423" s="76">
        <f>($D423+($E423*J$418))*'AUS Population Projections'!E$5</f>
        <v>5158.0415803917103</v>
      </c>
      <c r="K423" s="76">
        <f>($D423+($E423*K$418))*'AUS Population Projections'!F$5</f>
        <v>5193.8790255122085</v>
      </c>
      <c r="L423" s="76">
        <f>($D423+($E423*L$418))*'AUS Population Projections'!G$5</f>
        <v>5198.7239850649348</v>
      </c>
      <c r="M423" s="76">
        <f>($D423+($E423*M$418))*'AUS Population Projections'!H$5</f>
        <v>5263.6379533530335</v>
      </c>
      <c r="N423" s="76">
        <f>($D423+($E423*N$418))*'AUS Population Projections'!I$5</f>
        <v>5328.8593056366881</v>
      </c>
      <c r="O423" s="76">
        <f>($D423+($E423*O$418))*'AUS Population Projections'!J$5</f>
        <v>5395.0326349963361</v>
      </c>
      <c r="P423" s="76">
        <f>($D423+($E423*P$418))*'AUS Population Projections'!K$5</f>
        <v>5461.8537213125583</v>
      </c>
      <c r="Q423" s="76">
        <f>($D423+($E423*Q$418))*'AUS Population Projections'!L$5</f>
        <v>5527.108371606364</v>
      </c>
      <c r="R423" s="76">
        <f>($D423+($E423*R$418))*'AUS Population Projections'!M$5</f>
        <v>5607.5081119075585</v>
      </c>
      <c r="S423" s="76">
        <f>($D423+($E423*S$418))*'AUS Population Projections'!N$5</f>
        <v>5685.501964317431</v>
      </c>
      <c r="T423" s="76">
        <f>($D423+($E423*T$418))*'AUS Population Projections'!O$5</f>
        <v>5760.6215377065519</v>
      </c>
      <c r="U423" s="76">
        <f>($D423+($E423*U$418))*'AUS Population Projections'!P$5</f>
        <v>5831.6658742185355</v>
      </c>
      <c r="V423" s="76">
        <f>($D423+($E423*V$418))*'AUS Population Projections'!Q$5</f>
        <v>5896.2571208649078</v>
      </c>
      <c r="W423" s="76">
        <f>($D423+($E423*W$418))*'AUS Population Projections'!R$5</f>
        <v>5960.4101293108997</v>
      </c>
      <c r="X423" s="76">
        <f>($D423+($E423*X$418))*'AUS Population Projections'!S$5</f>
        <v>6016.8034378014663</v>
      </c>
      <c r="Y423" s="76">
        <f>($D423+($E423*Y$418))*'AUS Population Projections'!T$5</f>
        <v>6063.8458032533608</v>
      </c>
      <c r="Z423" s="76">
        <f>($D423+($E423*Z$418))*'AUS Population Projections'!U$5</f>
        <v>6101.9434781075297</v>
      </c>
      <c r="AA423" s="76">
        <f>($D423+($E423*AA$418))*'AUS Population Projections'!V$5</f>
        <v>6130.5572814425068</v>
      </c>
      <c r="AB423" s="78">
        <f>($D423+($E423*AB$418))*'AUS Population Projections'!W$5</f>
        <v>6148.9339190516712</v>
      </c>
    </row>
    <row r="424" spans="1:28" x14ac:dyDescent="0.3">
      <c r="A424" s="13" t="s">
        <v>1</v>
      </c>
      <c r="B424" s="14" t="s">
        <v>19</v>
      </c>
      <c r="C424" s="31">
        <f>'AUS All Deaths'!C27/SUM('AUS All Deaths'!$C$25:$C$82)</f>
        <v>3.6822300984067802E-2</v>
      </c>
      <c r="D424" s="31">
        <f>'AUS All Deaths'!N27/SUM('AUS All Deaths'!$N$25:$N$82)</f>
        <v>3.863485960986985E-2</v>
      </c>
      <c r="E424" s="54">
        <f t="shared" si="207"/>
        <v>1.6477805689109527E-4</v>
      </c>
      <c r="F424" s="9"/>
      <c r="G424" s="9"/>
      <c r="H424" s="9"/>
      <c r="I424" s="79">
        <f>($D424+($E424*I$418))*'AUS Population Projections'!D$5</f>
        <v>6992.2379024776565</v>
      </c>
      <c r="J424" s="76">
        <f>($D424+($E424*J$418))*'AUS Population Projections'!E$5</f>
        <v>7174.5957960274982</v>
      </c>
      <c r="K424" s="76">
        <f>($D424+($E424*K$418))*'AUS Population Projections'!F$5</f>
        <v>7361.5708719024833</v>
      </c>
      <c r="L424" s="76">
        <f>($D424+($E424*L$418))*'AUS Population Projections'!G$5</f>
        <v>7509.7853096267554</v>
      </c>
      <c r="M424" s="76">
        <f>($D424+($E424*M$418))*'AUS Population Projections'!H$5</f>
        <v>7751.0006179920065</v>
      </c>
      <c r="N424" s="76">
        <f>($D424+($E424*N$418))*'AUS Population Projections'!I$5</f>
        <v>8000.9016344934744</v>
      </c>
      <c r="O424" s="76">
        <f>($D424+($E424*O$418))*'AUS Population Projections'!J$5</f>
        <v>8260.88788170929</v>
      </c>
      <c r="P424" s="76">
        <f>($D424+($E424*P$418))*'AUS Population Projections'!K$5</f>
        <v>8530.9822749788291</v>
      </c>
      <c r="Q424" s="76">
        <f>($D424+($E424*Q$418))*'AUS Population Projections'!L$5</f>
        <v>8808.1574538957375</v>
      </c>
      <c r="R424" s="76">
        <f>($D424+($E424*R$418))*'AUS Population Projections'!M$5</f>
        <v>9119.9091711956171</v>
      </c>
      <c r="S424" s="76">
        <f>($D424+($E424*S$418))*'AUS Population Projections'!N$5</f>
        <v>9439.1330988222799</v>
      </c>
      <c r="T424" s="76">
        <f>($D424+($E424*T$418))*'AUS Population Projections'!O$5</f>
        <v>9765.3650473319412</v>
      </c>
      <c r="U424" s="76">
        <f>($D424+($E424*U$418))*'AUS Population Projections'!P$5</f>
        <v>10096.827395642676</v>
      </c>
      <c r="V424" s="76">
        <f>($D424+($E424*V$418))*'AUS Population Projections'!Q$5</f>
        <v>10429.502007992372</v>
      </c>
      <c r="W424" s="76">
        <f>($D424+($E424*W$418))*'AUS Population Projections'!R$5</f>
        <v>10774.186060536082</v>
      </c>
      <c r="X424" s="76">
        <f>($D424+($E424*X$418))*'AUS Population Projections'!S$5</f>
        <v>11117.995259620073</v>
      </c>
      <c r="Y424" s="76">
        <f>($D424+($E424*Y$418))*'AUS Population Projections'!T$5</f>
        <v>11457.699479844263</v>
      </c>
      <c r="Z424" s="76">
        <f>($D424+($E424*Z$418))*'AUS Population Projections'!U$5</f>
        <v>11793.637119390192</v>
      </c>
      <c r="AA424" s="76">
        <f>($D424+($E424*AA$418))*'AUS Population Projections'!V$5</f>
        <v>12124.315479283287</v>
      </c>
      <c r="AB424" s="78">
        <f>($D424+($E424*AB$418))*'AUS Population Projections'!W$5</f>
        <v>12447.674355263513</v>
      </c>
    </row>
    <row r="425" spans="1:28" x14ac:dyDescent="0.3">
      <c r="A425" s="13" t="s">
        <v>1</v>
      </c>
      <c r="B425" s="14" t="s">
        <v>20</v>
      </c>
      <c r="C425" s="31">
        <f>'AUS All Deaths'!C28/SUM('AUS All Deaths'!$C$25:$C$82)</f>
        <v>8.2775057534845292E-2</v>
      </c>
      <c r="D425" s="31">
        <f>'AUS All Deaths'!N28/SUM('AUS All Deaths'!$N$25:$N$82)</f>
        <v>7.7101650227418356E-2</v>
      </c>
      <c r="E425" s="54">
        <f t="shared" si="207"/>
        <v>-5.1576430067517599E-4</v>
      </c>
      <c r="F425" s="9"/>
      <c r="G425" s="9"/>
      <c r="H425" s="9"/>
      <c r="I425" s="79">
        <f>($D425+($E425*I$418))*'AUS Population Projections'!D$5</f>
        <v>13801.848846402094</v>
      </c>
      <c r="J425" s="76">
        <f>($D425+($E425*J$418))*'AUS Population Projections'!E$5</f>
        <v>14006.943635251155</v>
      </c>
      <c r="K425" s="76">
        <f>($D425+($E425*K$418))*'AUS Population Projections'!F$5</f>
        <v>14214.419015412779</v>
      </c>
      <c r="L425" s="76">
        <f>($D425+($E425*L$418))*'AUS Population Projections'!G$5</f>
        <v>14341.225821697986</v>
      </c>
      <c r="M425" s="76">
        <f>($D425+($E425*M$418))*'AUS Population Projections'!H$5</f>
        <v>14638.742814749836</v>
      </c>
      <c r="N425" s="76">
        <f>($D425+($E425*N$418))*'AUS Population Projections'!I$5</f>
        <v>14943.728469559595</v>
      </c>
      <c r="O425" s="76">
        <f>($D425+($E425*O$418))*'AUS Population Projections'!J$5</f>
        <v>15258.337222773464</v>
      </c>
      <c r="P425" s="76">
        <f>($D425+($E425*P$418))*'AUS Population Projections'!K$5</f>
        <v>15582.10128639617</v>
      </c>
      <c r="Q425" s="76">
        <f>($D425+($E425*Q$418))*'AUS Population Projections'!L$5</f>
        <v>15909.050055911235</v>
      </c>
      <c r="R425" s="76">
        <f>($D425+($E425*R$418))*'AUS Population Projections'!M$5</f>
        <v>16287.979346744478</v>
      </c>
      <c r="S425" s="76">
        <f>($D425+($E425*S$418))*'AUS Population Projections'!N$5</f>
        <v>16669.066193752558</v>
      </c>
      <c r="T425" s="76">
        <f>($D425+($E425*T$418))*'AUS Population Projections'!O$5</f>
        <v>17051.189133929067</v>
      </c>
      <c r="U425" s="76">
        <f>($D425+($E425*U$418))*'AUS Population Projections'!P$5</f>
        <v>17431.000829153036</v>
      </c>
      <c r="V425" s="76">
        <f>($D425+($E425*V$418))*'AUS Population Projections'!Q$5</f>
        <v>17801.47320757663</v>
      </c>
      <c r="W425" s="76">
        <f>($D425+($E425*W$418))*'AUS Population Projections'!R$5</f>
        <v>18180.892637244768</v>
      </c>
      <c r="X425" s="76">
        <f>($D425+($E425*X$418))*'AUS Population Projections'!S$5</f>
        <v>18547.207936579227</v>
      </c>
      <c r="Y425" s="76">
        <f>($D425+($E425*Y$418))*'AUS Population Projections'!T$5</f>
        <v>18895.28119741425</v>
      </c>
      <c r="Z425" s="76">
        <f>($D425+($E425*Z$418))*'AUS Population Projections'!U$5</f>
        <v>19226.033523663606</v>
      </c>
      <c r="AA425" s="76">
        <f>($D425+($E425*AA$418))*'AUS Population Projections'!V$5</f>
        <v>19537.404095014394</v>
      </c>
      <c r="AB425" s="78">
        <f>($D425+($E425*AB$418))*'AUS Population Projections'!W$5</f>
        <v>19826.534012363827</v>
      </c>
    </row>
    <row r="426" spans="1:28" x14ac:dyDescent="0.3">
      <c r="A426" s="13" t="s">
        <v>1</v>
      </c>
      <c r="B426" s="14" t="s">
        <v>21</v>
      </c>
      <c r="C426" s="31">
        <f>'AUS All Deaths'!C29/SUM('AUS All Deaths'!$C$25:$C$82)</f>
        <v>0.16198534483347332</v>
      </c>
      <c r="D426" s="31">
        <f>'AUS All Deaths'!N29/SUM('AUS All Deaths'!$N$25:$N$82)</f>
        <v>0.16585258248511014</v>
      </c>
      <c r="E426" s="54">
        <f t="shared" si="207"/>
        <v>3.5156705923971123E-4</v>
      </c>
      <c r="F426" s="9"/>
      <c r="G426" s="9"/>
      <c r="H426" s="9"/>
      <c r="I426" s="79">
        <f>($D426+($E426*I$418))*'AUS Population Projections'!D$5</f>
        <v>29952.314605985466</v>
      </c>
      <c r="J426" s="76">
        <f>($D426+($E426*J$418))*'AUS Population Projections'!E$5</f>
        <v>30668.237209652154</v>
      </c>
      <c r="K426" s="76">
        <f>($D426+($E426*K$418))*'AUS Population Projections'!F$5</f>
        <v>31401.101811906388</v>
      </c>
      <c r="L426" s="76">
        <f>($D426+($E426*L$418))*'AUS Population Projections'!G$5</f>
        <v>31966.177032300384</v>
      </c>
      <c r="M426" s="76">
        <f>($D426+($E426*M$418))*'AUS Population Projections'!H$5</f>
        <v>32924.21719603581</v>
      </c>
      <c r="N426" s="76">
        <f>($D426+($E426*N$418))*'AUS Population Projections'!I$5</f>
        <v>33915.387864958058</v>
      </c>
      <c r="O426" s="76">
        <f>($D426+($E426*O$418))*'AUS Population Projections'!J$5</f>
        <v>34945.427958985907</v>
      </c>
      <c r="P426" s="76">
        <f>($D426+($E426*P$418))*'AUS Population Projections'!K$5</f>
        <v>36014.219525726417</v>
      </c>
      <c r="Q426" s="76">
        <f>($D426+($E426*Q$418))*'AUS Population Projections'!L$5</f>
        <v>37108.79653211277</v>
      </c>
      <c r="R426" s="76">
        <f>($D426+($E426*R$418))*'AUS Population Projections'!M$5</f>
        <v>38344.633760241486</v>
      </c>
      <c r="S426" s="76">
        <f>($D426+($E426*S$418))*'AUS Population Projections'!N$5</f>
        <v>39607.174985672369</v>
      </c>
      <c r="T426" s="76">
        <f>($D426+($E426*T$418))*'AUS Population Projections'!O$5</f>
        <v>40894.345336823782</v>
      </c>
      <c r="U426" s="76">
        <f>($D426+($E426*U$418))*'AUS Population Projections'!P$5</f>
        <v>42198.598126090859</v>
      </c>
      <c r="V426" s="76">
        <f>($D426+($E426*V$418))*'AUS Population Projections'!Q$5</f>
        <v>43503.101559647097</v>
      </c>
      <c r="W426" s="76">
        <f>($D426+($E426*W$418))*'AUS Population Projections'!R$5</f>
        <v>44852.832267101789</v>
      </c>
      <c r="X426" s="76">
        <f>($D426+($E426*X$418))*'AUS Population Projections'!S$5</f>
        <v>46194.022641770331</v>
      </c>
      <c r="Y426" s="76">
        <f>($D426+($E426*Y$418))*'AUS Population Projections'!T$5</f>
        <v>47513.357457426602</v>
      </c>
      <c r="Z426" s="76">
        <f>($D426+($E426*Z$418))*'AUS Population Projections'!U$5</f>
        <v>48812.392933881209</v>
      </c>
      <c r="AA426" s="76">
        <f>($D426+($E426*AA$418))*'AUS Population Projections'!V$5</f>
        <v>50085.107929936283</v>
      </c>
      <c r="AB426" s="78">
        <f>($D426+($E426*AB$418))*'AUS Population Projections'!W$5</f>
        <v>51323.186000266163</v>
      </c>
    </row>
    <row r="427" spans="1:28" x14ac:dyDescent="0.3">
      <c r="A427" s="13" t="s">
        <v>2</v>
      </c>
      <c r="B427" s="14" t="s">
        <v>17</v>
      </c>
      <c r="C427" s="31">
        <f>'AUS All Deaths'!C30/SUM('AUS All Deaths'!$C$25:$C$82)</f>
        <v>2.1825681369636626E-2</v>
      </c>
      <c r="D427" s="31">
        <f>'AUS All Deaths'!N30/SUM('AUS All Deaths'!$N$25:$N$82)</f>
        <v>1.8566371495498904E-2</v>
      </c>
      <c r="E427" s="54">
        <f t="shared" si="207"/>
        <v>-2.9630089764888387E-4</v>
      </c>
      <c r="F427" s="9"/>
      <c r="G427" s="9"/>
      <c r="H427" s="9"/>
      <c r="I427" s="79">
        <f>($D427+($E427*I$418))*'AUS Population Projections'!D$5</f>
        <v>3292.5225027209435</v>
      </c>
      <c r="J427" s="76">
        <f>($D427+($E427*J$418))*'AUS Population Projections'!E$5</f>
        <v>3309.5461624374357</v>
      </c>
      <c r="K427" s="76">
        <f>($D427+($E427*K$418))*'AUS Population Projections'!F$5</f>
        <v>3325.7505931681681</v>
      </c>
      <c r="L427" s="76">
        <f>($D427+($E427*L$418))*'AUS Population Projections'!G$5</f>
        <v>3321.8540476493217</v>
      </c>
      <c r="M427" s="76">
        <f>($D427+($E427*M$418))*'AUS Population Projections'!H$5</f>
        <v>3356.0316808360203</v>
      </c>
      <c r="N427" s="76">
        <f>($D427+($E427*N$418))*'AUS Population Projections'!I$5</f>
        <v>3389.9976345498917</v>
      </c>
      <c r="O427" s="76">
        <f>($D427+($E427*O$418))*'AUS Population Projections'!J$5</f>
        <v>3424.140595571665</v>
      </c>
      <c r="P427" s="76">
        <f>($D427+($E427*P$418))*'AUS Population Projections'!K$5</f>
        <v>3458.24328021258</v>
      </c>
      <c r="Q427" s="76">
        <f>($D427+($E427*Q$418))*'AUS Population Projections'!L$5</f>
        <v>3490.8824007713888</v>
      </c>
      <c r="R427" s="76">
        <f>($D427+($E427*R$418))*'AUS Population Projections'!M$5</f>
        <v>3532.5700675788407</v>
      </c>
      <c r="S427" s="76">
        <f>($D427+($E427*S$418))*'AUS Population Projections'!N$5</f>
        <v>3572.1783564538164</v>
      </c>
      <c r="T427" s="76">
        <f>($D427+($E427*T$418))*'AUS Population Projections'!O$5</f>
        <v>3609.3974590595167</v>
      </c>
      <c r="U427" s="76">
        <f>($D427+($E427*U$418))*'AUS Population Projections'!P$5</f>
        <v>3643.4621119913877</v>
      </c>
      <c r="V427" s="76">
        <f>($D427+($E427*V$418))*'AUS Population Projections'!Q$5</f>
        <v>3672.8818054243175</v>
      </c>
      <c r="W427" s="76">
        <f>($D427+($E427*W$418))*'AUS Population Projections'!R$5</f>
        <v>3701.3954772957991</v>
      </c>
      <c r="X427" s="76">
        <f>($D427+($E427*X$418))*'AUS Population Projections'!S$5</f>
        <v>3724.4391849760586</v>
      </c>
      <c r="Y427" s="76">
        <f>($D427+($E427*Y$418))*'AUS Population Projections'!T$5</f>
        <v>3741.0422879504004</v>
      </c>
      <c r="Z427" s="76">
        <f>($D427+($E427*Z$418))*'AUS Population Projections'!U$5</f>
        <v>3751.4766734949958</v>
      </c>
      <c r="AA427" s="76">
        <f>($D427+($E427*AA$418))*'AUS Population Projections'!V$5</f>
        <v>3755.4331640547421</v>
      </c>
      <c r="AB427" s="78">
        <f>($D427+($E427*AB$418))*'AUS Population Projections'!W$5</f>
        <v>3752.4785544005636</v>
      </c>
    </row>
    <row r="428" spans="1:28" x14ac:dyDescent="0.3">
      <c r="A428" s="13" t="s">
        <v>2</v>
      </c>
      <c r="B428" s="14" t="s">
        <v>18</v>
      </c>
      <c r="C428" s="31">
        <f>'AUS All Deaths'!C31/SUM('AUS All Deaths'!$C$25:$C$82)</f>
        <v>5.3792519445753348E-2</v>
      </c>
      <c r="D428" s="31">
        <f>'AUS All Deaths'!N31/SUM('AUS All Deaths'!$N$25:$N$82)</f>
        <v>4.593010430781836E-2</v>
      </c>
      <c r="E428" s="54">
        <f t="shared" si="207"/>
        <v>-7.1476501253954429E-4</v>
      </c>
      <c r="F428" s="9"/>
      <c r="G428" s="9"/>
      <c r="H428" s="9"/>
      <c r="I428" s="79">
        <f>($D428+($E428*I$418))*'AUS Population Projections'!D$5</f>
        <v>8148.4371557593768</v>
      </c>
      <c r="J428" s="76">
        <f>($D428+($E428*J$418))*'AUS Population Projections'!E$5</f>
        <v>8193.9797438293481</v>
      </c>
      <c r="K428" s="76">
        <f>($D428+($E428*K$418))*'AUS Population Projections'!F$5</f>
        <v>8237.6432270490259</v>
      </c>
      <c r="L428" s="76">
        <f>($D428+($E428*L$418))*'AUS Population Projections'!G$5</f>
        <v>8231.6518364354979</v>
      </c>
      <c r="M428" s="76">
        <f>($D428+($E428*M$418))*'AUS Population Projections'!H$5</f>
        <v>8320.1710009567832</v>
      </c>
      <c r="N428" s="76">
        <f>($D428+($E428*N$418))*'AUS Population Projections'!I$5</f>
        <v>8408.3794783854737</v>
      </c>
      <c r="O428" s="76">
        <f>($D428+($E428*O$418))*'AUS Population Projections'!J$5</f>
        <v>8497.2525998142464</v>
      </c>
      <c r="P428" s="76">
        <f>($D428+($E428*P$418))*'AUS Population Projections'!K$5</f>
        <v>8586.2639279068662</v>
      </c>
      <c r="Q428" s="76">
        <f>($D428+($E428*Q$418))*'AUS Population Projections'!L$5</f>
        <v>8671.8909547883741</v>
      </c>
      <c r="R428" s="76">
        <f>($D428+($E428*R$418))*'AUS Population Projections'!M$5</f>
        <v>8780.2700619921834</v>
      </c>
      <c r="S428" s="76">
        <f>($D428+($E428*S$418))*'AUS Population Projections'!N$5</f>
        <v>8883.7804861973436</v>
      </c>
      <c r="T428" s="76">
        <f>($D428+($E428*T$418))*'AUS Population Projections'!O$5</f>
        <v>8981.660025329953</v>
      </c>
      <c r="U428" s="76">
        <f>($D428+($E428*U$418))*'AUS Population Projections'!P$5</f>
        <v>9072.0112240041326</v>
      </c>
      <c r="V428" s="76">
        <f>($D428+($E428*V$418))*'AUS Population Projections'!Q$5</f>
        <v>9151.1254212531203</v>
      </c>
      <c r="W428" s="76">
        <f>($D428+($E428*W$418))*'AUS Population Projections'!R$5</f>
        <v>9228.3225267964517</v>
      </c>
      <c r="X428" s="76">
        <f>($D428+($E428*X$418))*'AUS Population Projections'!S$5</f>
        <v>9292.2330641065273</v>
      </c>
      <c r="Y428" s="76">
        <f>($D428+($E428*Y$418))*'AUS Population Projections'!T$5</f>
        <v>9340.4275861560673</v>
      </c>
      <c r="Z428" s="76">
        <f>($D428+($E428*Z$418))*'AUS Population Projections'!U$5</f>
        <v>9373.5733906067999</v>
      </c>
      <c r="AA428" s="76">
        <f>($D428+($E428*AA$418))*'AUS Population Projections'!V$5</f>
        <v>9390.8858034808891</v>
      </c>
      <c r="AB428" s="78">
        <f>($D428+($E428*AB$418))*'AUS Population Projections'!W$5</f>
        <v>9391.2661063894611</v>
      </c>
    </row>
    <row r="429" spans="1:28" x14ac:dyDescent="0.3">
      <c r="A429" s="13" t="s">
        <v>2</v>
      </c>
      <c r="B429" s="14" t="s">
        <v>19</v>
      </c>
      <c r="C429" s="31">
        <f>'AUS All Deaths'!C32/SUM('AUS All Deaths'!$C$25:$C$82)</f>
        <v>5.6858768173840599E-2</v>
      </c>
      <c r="D429" s="31">
        <f>'AUS All Deaths'!N32/SUM('AUS All Deaths'!$N$25:$N$82)</f>
        <v>5.6859840964716017E-2</v>
      </c>
      <c r="E429" s="54">
        <f t="shared" si="207"/>
        <v>9.7526443219864145E-8</v>
      </c>
      <c r="F429" s="9"/>
      <c r="G429" s="9"/>
      <c r="H429" s="9"/>
      <c r="I429" s="79">
        <f>($D429+($E429*I$418))*'AUS Population Projections'!D$5</f>
        <v>10246.956955245771</v>
      </c>
      <c r="J429" s="76">
        <f>($D429+($E429*J$418))*'AUS Population Projections'!E$5</f>
        <v>10469.752151993176</v>
      </c>
      <c r="K429" s="76">
        <f>($D429+($E429*K$418))*'AUS Population Projections'!F$5</f>
        <v>10697.381224309034</v>
      </c>
      <c r="L429" s="76">
        <f>($D429+($E429*L$418))*'AUS Population Projections'!G$5</f>
        <v>10867.013641729696</v>
      </c>
      <c r="M429" s="76">
        <f>($D429+($E429*M$418))*'AUS Population Projections'!H$5</f>
        <v>11169.244927281166</v>
      </c>
      <c r="N429" s="76">
        <f>($D429+($E429*N$418))*'AUS Population Projections'!I$5</f>
        <v>11481.427824110318</v>
      </c>
      <c r="O429" s="76">
        <f>($D429+($E429*O$418))*'AUS Population Projections'!J$5</f>
        <v>11805.438780698978</v>
      </c>
      <c r="P429" s="76">
        <f>($D429+($E429*P$418))*'AUS Population Projections'!K$5</f>
        <v>12141.164136661295</v>
      </c>
      <c r="Q429" s="76">
        <f>($D429+($E429*Q$418))*'AUS Population Projections'!L$5</f>
        <v>12484.168816209802</v>
      </c>
      <c r="R429" s="76">
        <f>($D429+($E429*R$418))*'AUS Population Projections'!M$5</f>
        <v>12873.175072646698</v>
      </c>
      <c r="S429" s="76">
        <f>($D429+($E429*S$418))*'AUS Population Projections'!N$5</f>
        <v>13269.517721314862</v>
      </c>
      <c r="T429" s="76">
        <f>($D429+($E429*T$418))*'AUS Population Projections'!O$5</f>
        <v>13672.457606810362</v>
      </c>
      <c r="U429" s="76">
        <f>($D429+($E429*U$418))*'AUS Population Projections'!P$5</f>
        <v>14079.436013176015</v>
      </c>
      <c r="V429" s="76">
        <f>($D429+($E429*V$418))*'AUS Population Projections'!Q$5</f>
        <v>14484.823701757799</v>
      </c>
      <c r="W429" s="76">
        <f>($D429+($E429*W$418))*'AUS Population Projections'!R$5</f>
        <v>14903.575187279033</v>
      </c>
      <c r="X429" s="76">
        <f>($D429+($E429*X$418))*'AUS Population Projections'!S$5</f>
        <v>15317.779197058697</v>
      </c>
      <c r="Y429" s="76">
        <f>($D429+($E429*Y$418))*'AUS Population Projections'!T$5</f>
        <v>15723.057372274048</v>
      </c>
      <c r="Z429" s="76">
        <f>($D429+($E429*Z$418))*'AUS Population Projections'!U$5</f>
        <v>16119.978282954538</v>
      </c>
      <c r="AA429" s="76">
        <f>($D429+($E429*AA$418))*'AUS Population Projections'!V$5</f>
        <v>16506.608588496125</v>
      </c>
      <c r="AB429" s="78">
        <f>($D429+($E429*AB$418))*'AUS Population Projections'!W$5</f>
        <v>16880.275731741749</v>
      </c>
    </row>
    <row r="430" spans="1:28" x14ac:dyDescent="0.3">
      <c r="A430" s="13" t="s">
        <v>2</v>
      </c>
      <c r="B430" s="14" t="s">
        <v>20</v>
      </c>
      <c r="C430" s="31">
        <f>'AUS All Deaths'!C33/SUM('AUS All Deaths'!$C$25:$C$82)</f>
        <v>0.10026428468992644</v>
      </c>
      <c r="D430" s="31">
        <f>'AUS All Deaths'!N33/SUM('AUS All Deaths'!$N$25:$N$82)</f>
        <v>9.7548293574512335E-2</v>
      </c>
      <c r="E430" s="54">
        <f t="shared" si="207"/>
        <v>-2.4690828321946454E-4</v>
      </c>
      <c r="F430" s="9"/>
      <c r="G430" s="9"/>
      <c r="H430" s="9"/>
      <c r="I430" s="79">
        <f>($D430+($E430*I$418))*'AUS Population Projections'!D$5</f>
        <v>17535.071848885054</v>
      </c>
      <c r="J430" s="76">
        <f>($D430+($E430*J$418))*'AUS Population Projections'!E$5</f>
        <v>17870.834960450571</v>
      </c>
      <c r="K430" s="76">
        <f>($D430+($E430*K$418))*'AUS Population Projections'!F$5</f>
        <v>18212.891942050395</v>
      </c>
      <c r="L430" s="76">
        <f>($D430+($E430*L$418))*'AUS Population Projections'!G$5</f>
        <v>18454.480302284297</v>
      </c>
      <c r="M430" s="76">
        <f>($D430+($E430*M$418))*'AUS Population Projections'!H$5</f>
        <v>18919.199277733936</v>
      </c>
      <c r="N430" s="76">
        <f>($D430+($E430*N$418))*'AUS Population Projections'!I$5</f>
        <v>19398.105315811114</v>
      </c>
      <c r="O430" s="76">
        <f>($D430+($E430*O$418))*'AUS Population Projections'!J$5</f>
        <v>19894.230847541668</v>
      </c>
      <c r="P430" s="76">
        <f>($D430+($E430*P$418))*'AUS Population Projections'!K$5</f>
        <v>20407.230656102256</v>
      </c>
      <c r="Q430" s="76">
        <f>($D430+($E430*Q$418))*'AUS Population Projections'!L$5</f>
        <v>20929.516714889862</v>
      </c>
      <c r="R430" s="76">
        <f>($D430+($E430*R$418))*'AUS Population Projections'!M$5</f>
        <v>21525.74315363924</v>
      </c>
      <c r="S430" s="76">
        <f>($D430+($E430*S$418))*'AUS Population Projections'!N$5</f>
        <v>22130.824760274834</v>
      </c>
      <c r="T430" s="76">
        <f>($D430+($E430*T$418))*'AUS Population Projections'!O$5</f>
        <v>22743.43637116675</v>
      </c>
      <c r="U430" s="76">
        <f>($D430+($E430*U$418))*'AUS Population Projections'!P$5</f>
        <v>23359.246830367261</v>
      </c>
      <c r="V430" s="76">
        <f>($D430+($E430*V$418))*'AUS Population Projections'!Q$5</f>
        <v>23968.888480228703</v>
      </c>
      <c r="W430" s="76">
        <f>($D430+($E430*W$418))*'AUS Population Projections'!R$5</f>
        <v>24597.063209079661</v>
      </c>
      <c r="X430" s="76">
        <f>($D430+($E430*X$418))*'AUS Population Projections'!S$5</f>
        <v>25214.113651851927</v>
      </c>
      <c r="Y430" s="76">
        <f>($D430+($E430*Y$418))*'AUS Population Projections'!T$5</f>
        <v>25812.911050870967</v>
      </c>
      <c r="Z430" s="76">
        <f>($D430+($E430*Z$418))*'AUS Population Projections'!U$5</f>
        <v>26394.502739382937</v>
      </c>
      <c r="AA430" s="76">
        <f>($D430+($E430*AA$418))*'AUS Population Projections'!V$5</f>
        <v>26955.840464710171</v>
      </c>
      <c r="AB430" s="78">
        <f>($D430+($E430*AB$418))*'AUS Population Projections'!W$5</f>
        <v>27492.705622038677</v>
      </c>
    </row>
    <row r="431" spans="1:28" x14ac:dyDescent="0.3">
      <c r="A431" s="13" t="s">
        <v>2</v>
      </c>
      <c r="B431" s="14" t="s">
        <v>21</v>
      </c>
      <c r="C431" s="31">
        <f>'AUS All Deaths'!C34/SUM('AUS All Deaths'!$C$25:$C$82)</f>
        <v>9.863213893043235E-2</v>
      </c>
      <c r="D431" s="31">
        <f>'AUS All Deaths'!N34/SUM('AUS All Deaths'!$N$25:$N$82)</f>
        <v>0.12019033813380392</v>
      </c>
      <c r="E431" s="54">
        <f t="shared" si="207"/>
        <v>1.9598362912155972E-3</v>
      </c>
      <c r="F431" s="9"/>
      <c r="G431" s="9"/>
      <c r="H431" s="9"/>
      <c r="I431" s="79">
        <f>($D431+($E431*I$418))*'AUS Population Projections'!D$5</f>
        <v>22013.171533830468</v>
      </c>
      <c r="J431" s="76">
        <f>($D431+($E431*J$418))*'AUS Population Projections'!E$5</f>
        <v>22852.624493201805</v>
      </c>
      <c r="K431" s="76">
        <f>($D431+($E431*K$418))*'AUS Population Projections'!F$5</f>
        <v>23718.15066674674</v>
      </c>
      <c r="L431" s="76">
        <f>($D431+($E431*L$418))*'AUS Population Projections'!G$5</f>
        <v>24468.777012674509</v>
      </c>
      <c r="M431" s="76">
        <f>($D431+($E431*M$418))*'AUS Population Projections'!H$5</f>
        <v>25534.231301599277</v>
      </c>
      <c r="N431" s="76">
        <f>($D431+($E431*N$418))*'AUS Population Projections'!I$5</f>
        <v>26643.609787578847</v>
      </c>
      <c r="O431" s="76">
        <f>($D431+($E431*O$418))*'AUS Population Projections'!J$5</f>
        <v>27802.360388007815</v>
      </c>
      <c r="P431" s="76">
        <f>($D431+($E431*P$418))*'AUS Population Projections'!K$5</f>
        <v>29011.434302674963</v>
      </c>
      <c r="Q431" s="76">
        <f>($D431+($E431*Q$418))*'AUS Population Projections'!L$5</f>
        <v>30261.292058957391</v>
      </c>
      <c r="R431" s="76">
        <f>($D431+($E431*R$418))*'AUS Population Projections'!M$5</f>
        <v>31647.882339403226</v>
      </c>
      <c r="S431" s="76">
        <f>($D431+($E431*S$418))*'AUS Population Projections'!N$5</f>
        <v>33079.572661301972</v>
      </c>
      <c r="T431" s="76">
        <f>($D431+($E431*T$418))*'AUS Population Projections'!O$5</f>
        <v>34555.25327244115</v>
      </c>
      <c r="U431" s="76">
        <f>($D431+($E431*U$418))*'AUS Population Projections'!P$5</f>
        <v>36069.051126403734</v>
      </c>
      <c r="V431" s="76">
        <f>($D431+($E431*V$418))*'AUS Population Projections'!Q$5</f>
        <v>37606.768491744871</v>
      </c>
      <c r="W431" s="76">
        <f>($D431+($E431*W$418))*'AUS Population Projections'!R$5</f>
        <v>39207.582355314138</v>
      </c>
      <c r="X431" s="76">
        <f>($D431+($E431*X$418))*'AUS Population Projections'!S$5</f>
        <v>40825.136870276961</v>
      </c>
      <c r="Y431" s="76">
        <f>($D431+($E431*Y$418))*'AUS Population Projections'!T$5</f>
        <v>42447.141594181965</v>
      </c>
      <c r="Z431" s="76">
        <f>($D431+($E431*Z$418))*'AUS Population Projections'!U$5</f>
        <v>44074.228118049723</v>
      </c>
      <c r="AA431" s="76">
        <f>($D431+($E431*AA$418))*'AUS Population Projections'!V$5</f>
        <v>45700.179628335143</v>
      </c>
      <c r="AB431" s="78">
        <f>($D431+($E431*AB$418))*'AUS Population Projections'!W$5</f>
        <v>47316.440741926068</v>
      </c>
    </row>
    <row r="432" spans="1:28" x14ac:dyDescent="0.3">
      <c r="A432" s="13"/>
      <c r="B432" s="14" t="s">
        <v>223</v>
      </c>
      <c r="C432" s="31">
        <f>'AUS All Deaths'!C35/SUM('AUS All Deaths'!$C$25:$C$82)</f>
        <v>0</v>
      </c>
      <c r="D432" s="31">
        <f>'AUS All Deaths'!N35/SUM('AUS All Deaths'!$N$25:$N$82)</f>
        <v>0</v>
      </c>
      <c r="E432" s="54">
        <f t="shared" si="207"/>
        <v>0</v>
      </c>
      <c r="F432" s="9"/>
      <c r="G432" s="9"/>
      <c r="H432" s="9"/>
      <c r="I432" s="79"/>
      <c r="J432" s="76"/>
      <c r="K432" s="76"/>
      <c r="L432" s="76"/>
      <c r="M432" s="76"/>
      <c r="N432" s="76"/>
      <c r="O432" s="76"/>
      <c r="P432" s="76"/>
      <c r="Q432" s="76"/>
      <c r="R432" s="76"/>
      <c r="S432" s="76"/>
      <c r="T432" s="76"/>
      <c r="U432" s="76"/>
      <c r="V432" s="76"/>
      <c r="W432" s="76"/>
      <c r="X432" s="76"/>
      <c r="Y432" s="76"/>
      <c r="Z432" s="76"/>
      <c r="AA432" s="76"/>
      <c r="AB432" s="78"/>
    </row>
    <row r="433" spans="1:28" x14ac:dyDescent="0.3">
      <c r="A433" s="19" t="s">
        <v>35</v>
      </c>
      <c r="B433" s="14"/>
      <c r="C433" s="31">
        <f>'AUS All Deaths'!C36/SUM('AUS All Deaths'!$C$25:$C$82)</f>
        <v>0</v>
      </c>
      <c r="D433" s="31">
        <f>'AUS All Deaths'!N36/SUM('AUS All Deaths'!$N$25:$N$82)</f>
        <v>0</v>
      </c>
      <c r="E433" s="54">
        <f t="shared" si="207"/>
        <v>0</v>
      </c>
      <c r="F433" s="9"/>
      <c r="G433" s="9"/>
      <c r="H433" s="9"/>
      <c r="I433" s="79"/>
      <c r="J433" s="76"/>
      <c r="K433" s="76"/>
      <c r="L433" s="76"/>
      <c r="M433" s="76"/>
      <c r="N433" s="76"/>
      <c r="O433" s="76"/>
      <c r="P433" s="76"/>
      <c r="Q433" s="76"/>
      <c r="R433" s="76"/>
      <c r="S433" s="76"/>
      <c r="T433" s="76"/>
      <c r="U433" s="76"/>
      <c r="V433" s="76"/>
      <c r="W433" s="76"/>
      <c r="X433" s="76"/>
      <c r="Y433" s="76"/>
      <c r="Z433" s="76"/>
      <c r="AA433" s="76"/>
      <c r="AB433" s="78"/>
    </row>
    <row r="434" spans="1:28" x14ac:dyDescent="0.3">
      <c r="A434" s="13" t="s">
        <v>1</v>
      </c>
      <c r="B434" s="14" t="s">
        <v>17</v>
      </c>
      <c r="C434" s="31">
        <f>'AUS All Deaths'!C37/SUM('AUS All Deaths'!$C$25:$C$82)</f>
        <v>3.7833002123838205E-3</v>
      </c>
      <c r="D434" s="31">
        <f>'AUS All Deaths'!N37/SUM('AUS All Deaths'!$N$25:$N$82)</f>
        <v>2.7258689692118616E-3</v>
      </c>
      <c r="E434" s="54">
        <f t="shared" si="207"/>
        <v>-9.6130113015632622E-5</v>
      </c>
      <c r="F434" s="9"/>
      <c r="G434" s="9"/>
      <c r="H434" s="9"/>
      <c r="I434" s="79">
        <f>($D434+($E434*I$418))*'AUS Population Projections'!D$5</f>
        <v>473.91575823054717</v>
      </c>
      <c r="J434" s="76">
        <f>($D434+($E434*J$418))*'AUS Population Projections'!E$5</f>
        <v>466.51844509932954</v>
      </c>
      <c r="K434" s="76">
        <f>($D434+($E434*K$418))*'AUS Population Projections'!F$5</f>
        <v>458.57504208608543</v>
      </c>
      <c r="L434" s="76">
        <f>($D434+($E434*L$418))*'AUS Population Projections'!G$5</f>
        <v>447.47384590054588</v>
      </c>
      <c r="M434" s="76">
        <f>($D434+($E434*M$418))*'AUS Population Projections'!H$5</f>
        <v>441.03498677919481</v>
      </c>
      <c r="N434" s="76">
        <f>($D434+($E434*N$418))*'AUS Population Projections'!I$5</f>
        <v>433.95035500743319</v>
      </c>
      <c r="O434" s="76">
        <f>($D434+($E434*O$418))*'AUS Population Projections'!J$5</f>
        <v>426.23722989580529</v>
      </c>
      <c r="P434" s="76">
        <f>($D434+($E434*P$418))*'AUS Population Projections'!K$5</f>
        <v>417.83171259765908</v>
      </c>
      <c r="Q434" s="76">
        <f>($D434+($E434*Q$418))*'AUS Population Projections'!L$5</f>
        <v>408.52926026288947</v>
      </c>
      <c r="R434" s="76">
        <f>($D434+($E434*R$418))*'AUS Population Projections'!M$5</f>
        <v>399.49462962649511</v>
      </c>
      <c r="S434" s="76">
        <f>($D434+($E434*S$418))*'AUS Population Projections'!N$5</f>
        <v>389.35997525048003</v>
      </c>
      <c r="T434" s="76">
        <f>($D434+($E434*T$418))*'AUS Population Projections'!O$5</f>
        <v>378.06765478213782</v>
      </c>
      <c r="U434" s="76">
        <f>($D434+($E434*U$418))*'AUS Population Projections'!P$5</f>
        <v>365.51778695463872</v>
      </c>
      <c r="V434" s="76">
        <f>($D434+($E434*V$418))*'AUS Population Projections'!Q$5</f>
        <v>351.55327136259803</v>
      </c>
      <c r="W434" s="76">
        <f>($D434+($E434*W$418))*'AUS Population Projections'!R$5</f>
        <v>336.5198531785652</v>
      </c>
      <c r="X434" s="76">
        <f>($D434+($E434*X$418))*'AUS Population Projections'!S$5</f>
        <v>319.9756077171611</v>
      </c>
      <c r="Y434" s="76">
        <f>($D434+($E434*Y$418))*'AUS Population Projections'!T$5</f>
        <v>301.85954861281778</v>
      </c>
      <c r="Z434" s="76">
        <f>($D434+($E434*Z$418))*'AUS Population Projections'!U$5</f>
        <v>282.22690841811487</v>
      </c>
      <c r="AA434" s="76">
        <f>($D434+($E434*AA$418))*'AUS Population Projections'!V$5</f>
        <v>261.08950102094707</v>
      </c>
      <c r="AB434" s="78">
        <f>($D434+($E434*AB$418))*'AUS Population Projections'!W$5</f>
        <v>238.46177153736375</v>
      </c>
    </row>
    <row r="435" spans="1:28" x14ac:dyDescent="0.3">
      <c r="A435" s="13" t="s">
        <v>1</v>
      </c>
      <c r="B435" s="14" t="s">
        <v>18</v>
      </c>
      <c r="C435" s="31">
        <f>'AUS All Deaths'!C38/SUM('AUS All Deaths'!$C$25:$C$82)</f>
        <v>1.169818278666694E-2</v>
      </c>
      <c r="D435" s="31">
        <f>'AUS All Deaths'!N38/SUM('AUS All Deaths'!$N$25:$N$82)</f>
        <v>1.019443481549176E-2</v>
      </c>
      <c r="E435" s="54">
        <f t="shared" si="207"/>
        <v>-1.3670436101592546E-4</v>
      </c>
      <c r="F435" s="9"/>
      <c r="G435" s="9"/>
      <c r="H435" s="9"/>
      <c r="I435" s="79">
        <f>($D435+($E435*I$418))*'AUS Population Projections'!D$5</f>
        <v>1812.543836122908</v>
      </c>
      <c r="J435" s="76">
        <f>($D435+($E435*J$418))*'AUS Population Projections'!E$5</f>
        <v>1826.77837664096</v>
      </c>
      <c r="K435" s="76">
        <f>($D435+($E435*K$418))*'AUS Population Projections'!F$5</f>
        <v>1840.7733691333488</v>
      </c>
      <c r="L435" s="76">
        <f>($D435+($E435*L$418))*'AUS Population Projections'!G$5</f>
        <v>1843.8333367925875</v>
      </c>
      <c r="M435" s="76">
        <f>($D435+($E435*M$418))*'AUS Population Projections'!H$5</f>
        <v>1868.2571753742864</v>
      </c>
      <c r="N435" s="76">
        <f>($D435+($E435*N$418))*'AUS Population Projections'!I$5</f>
        <v>1892.8683331120303</v>
      </c>
      <c r="O435" s="76">
        <f>($D435+($E435*O$418))*'AUS Population Projections'!J$5</f>
        <v>1917.8998778578025</v>
      </c>
      <c r="P435" s="76">
        <f>($D435+($E435*P$418))*'AUS Population Projections'!K$5</f>
        <v>1943.2483044904739</v>
      </c>
      <c r="Q435" s="76">
        <f>($D435+($E435*Q$418))*'AUS Population Projections'!L$5</f>
        <v>1968.1299302607622</v>
      </c>
      <c r="R435" s="76">
        <f>($D435+($E435*R$418))*'AUS Population Projections'!M$5</f>
        <v>1998.5037141048685</v>
      </c>
      <c r="S435" s="76">
        <f>($D435+($E435*S$418))*'AUS Population Projections'!N$5</f>
        <v>2028.1282074844717</v>
      </c>
      <c r="T435" s="76">
        <f>($D435+($E435*T$418))*'AUS Population Projections'!O$5</f>
        <v>2056.8393040395754</v>
      </c>
      <c r="U435" s="76">
        <f>($D435+($E435*U$418))*'AUS Population Projections'!P$5</f>
        <v>2084.2106531370437</v>
      </c>
      <c r="V435" s="76">
        <f>($D435+($E435*V$418))*'AUS Population Projections'!Q$5</f>
        <v>2109.393359945615</v>
      </c>
      <c r="W435" s="76">
        <f>($D435+($E435*W$418))*'AUS Population Projections'!R$5</f>
        <v>2134.5407452838804</v>
      </c>
      <c r="X435" s="76">
        <f>($D435+($E435*X$418))*'AUS Population Projections'!S$5</f>
        <v>2157.034175589964</v>
      </c>
      <c r="Y435" s="76">
        <f>($D435+($E435*Y$418))*'AUS Population Projections'!T$5</f>
        <v>2176.3004344382875</v>
      </c>
      <c r="Z435" s="76">
        <f>($D435+($E435*Z$418))*'AUS Population Projections'!U$5</f>
        <v>2192.48124714606</v>
      </c>
      <c r="AA435" s="76">
        <f>($D435+($E435*AA$418))*'AUS Population Projections'!V$5</f>
        <v>2205.3786005699808</v>
      </c>
      <c r="AB435" s="78">
        <f>($D435+($E435*AB$418))*'AUS Population Projections'!W$5</f>
        <v>2214.7160888411067</v>
      </c>
    </row>
    <row r="436" spans="1:28" x14ac:dyDescent="0.3">
      <c r="A436" s="13" t="s">
        <v>1</v>
      </c>
      <c r="B436" s="14" t="s">
        <v>19</v>
      </c>
      <c r="C436" s="31">
        <f>'AUS All Deaths'!C39/SUM('AUS All Deaths'!$C$25:$C$82)</f>
        <v>1.3412277287223509E-2</v>
      </c>
      <c r="D436" s="31">
        <f>'AUS All Deaths'!N39/SUM('AUS All Deaths'!$N$25:$N$82)</f>
        <v>1.4643010955997437E-2</v>
      </c>
      <c r="E436" s="54">
        <f t="shared" si="207"/>
        <v>1.1188487897944801E-4</v>
      </c>
      <c r="F436" s="9"/>
      <c r="G436" s="9"/>
      <c r="H436" s="9"/>
      <c r="I436" s="79">
        <f>($D436+($E436*I$418))*'AUS Population Projections'!D$5</f>
        <v>2659.0387980045243</v>
      </c>
      <c r="J436" s="76">
        <f>($D436+($E436*J$418))*'AUS Population Projections'!E$5</f>
        <v>2737.4500664222073</v>
      </c>
      <c r="K436" s="76">
        <f>($D436+($E436*K$418))*'AUS Population Projections'!F$5</f>
        <v>2818.0112513269733</v>
      </c>
      <c r="L436" s="76">
        <f>($D436+($E436*L$418))*'AUS Population Projections'!G$5</f>
        <v>2884.0758250914946</v>
      </c>
      <c r="M436" s="76">
        <f>($D436+($E436*M$418))*'AUS Population Projections'!H$5</f>
        <v>2986.2599832822943</v>
      </c>
      <c r="N436" s="76">
        <f>($D436+($E436*N$418))*'AUS Population Projections'!I$5</f>
        <v>3092.313483776873</v>
      </c>
      <c r="O436" s="76">
        <f>($D436+($E436*O$418))*'AUS Population Projections'!J$5</f>
        <v>3202.8041309052878</v>
      </c>
      <c r="P436" s="76">
        <f>($D436+($E436*P$418))*'AUS Population Projections'!K$5</f>
        <v>3317.770664652046</v>
      </c>
      <c r="Q436" s="76">
        <f>($D436+($E436*Q$418))*'AUS Population Projections'!L$5</f>
        <v>3436.0615318327455</v>
      </c>
      <c r="R436" s="76">
        <f>($D436+($E436*R$418))*'AUS Population Projections'!M$5</f>
        <v>3568.4535227277984</v>
      </c>
      <c r="S436" s="76">
        <f>($D436+($E436*S$418))*'AUS Population Projections'!N$5</f>
        <v>3704.424035593644</v>
      </c>
      <c r="T436" s="76">
        <f>($D436+($E436*T$418))*'AUS Population Projections'!O$5</f>
        <v>3843.808556694898</v>
      </c>
      <c r="U436" s="76">
        <f>($D436+($E436*U$418))*'AUS Population Projections'!P$5</f>
        <v>3985.9216338222227</v>
      </c>
      <c r="V436" s="76">
        <f>($D436+($E436*V$418))*'AUS Population Projections'!Q$5</f>
        <v>4129.1823679279314</v>
      </c>
      <c r="W436" s="76">
        <f>($D436+($E436*W$418))*'AUS Population Projections'!R$5</f>
        <v>4277.8738584111907</v>
      </c>
      <c r="X436" s="76">
        <f>($D436+($E436*X$418))*'AUS Population Projections'!S$5</f>
        <v>4426.8985358704858</v>
      </c>
      <c r="Y436" s="76">
        <f>($D436+($E436*Y$418))*'AUS Population Projections'!T$5</f>
        <v>4574.9555787846666</v>
      </c>
      <c r="Z436" s="76">
        <f>($D436+($E436*Z$418))*'AUS Population Projections'!U$5</f>
        <v>4722.1588587635079</v>
      </c>
      <c r="AA436" s="76">
        <f>($D436+($E436*AA$418))*'AUS Population Projections'!V$5</f>
        <v>4867.8888945710578</v>
      </c>
      <c r="AB436" s="78">
        <f>($D436+($E436*AB$418))*'AUS Population Projections'!W$5</f>
        <v>5011.2915394168558</v>
      </c>
    </row>
    <row r="437" spans="1:28" x14ac:dyDescent="0.3">
      <c r="A437" s="13" t="s">
        <v>1</v>
      </c>
      <c r="B437" s="14" t="s">
        <v>20</v>
      </c>
      <c r="C437" s="31">
        <f>'AUS All Deaths'!C40/SUM('AUS All Deaths'!$C$25:$C$82)</f>
        <v>2.7999153196342354E-2</v>
      </c>
      <c r="D437" s="31">
        <f>'AUS All Deaths'!N40/SUM('AUS All Deaths'!$N$25:$N$82)</f>
        <v>2.7053855607726971E-2</v>
      </c>
      <c r="E437" s="54">
        <f t="shared" si="207"/>
        <v>-8.5936144419580297E-5</v>
      </c>
      <c r="F437" s="9"/>
      <c r="G437" s="9"/>
      <c r="H437" s="9"/>
      <c r="I437" s="79">
        <f>($D437+($E437*I$418))*'AUS Population Projections'!D$5</f>
        <v>4859.9966381604781</v>
      </c>
      <c r="J437" s="76">
        <f>($D437+($E437*J$418))*'AUS Population Projections'!E$5</f>
        <v>4949.8333524734498</v>
      </c>
      <c r="K437" s="76">
        <f>($D437+($E437*K$418))*'AUS Population Projections'!F$5</f>
        <v>5041.2743351685804</v>
      </c>
      <c r="L437" s="76">
        <f>($D437+($E437*L$418))*'AUS Population Projections'!G$5</f>
        <v>5104.7829998408379</v>
      </c>
      <c r="M437" s="76">
        <f>($D437+($E437*M$418))*'AUS Population Projections'!H$5</f>
        <v>5229.8665453087751</v>
      </c>
      <c r="N437" s="76">
        <f>($D437+($E437*N$418))*'AUS Population Projections'!I$5</f>
        <v>5358.6807813412433</v>
      </c>
      <c r="O437" s="76">
        <f>($D437+($E437*O$418))*'AUS Population Projections'!J$5</f>
        <v>5492.0535174481174</v>
      </c>
      <c r="P437" s="76">
        <f>($D437+($E437*P$418))*'AUS Population Projections'!K$5</f>
        <v>5629.8783967423742</v>
      </c>
      <c r="Q437" s="76">
        <f>($D437+($E437*Q$418))*'AUS Population Projections'!L$5</f>
        <v>5770.052437122743</v>
      </c>
      <c r="R437" s="76">
        <f>($D437+($E437*R$418))*'AUS Population Projections'!M$5</f>
        <v>5930.3810896351288</v>
      </c>
      <c r="S437" s="76">
        <f>($D437+($E437*S$418))*'AUS Population Projections'!N$5</f>
        <v>6092.9019678040331</v>
      </c>
      <c r="T437" s="76">
        <f>($D437+($E437*T$418))*'AUS Population Projections'!O$5</f>
        <v>6257.2435202571924</v>
      </c>
      <c r="U437" s="76">
        <f>($D437+($E437*U$418))*'AUS Population Projections'!P$5</f>
        <v>6422.2086903584859</v>
      </c>
      <c r="V437" s="76">
        <f>($D437+($E437*V$418))*'AUS Population Projections'!Q$5</f>
        <v>6585.2199495001541</v>
      </c>
      <c r="W437" s="76">
        <f>($D437+($E437*W$418))*'AUS Population Projections'!R$5</f>
        <v>6753.0606622534251</v>
      </c>
      <c r="X437" s="76">
        <f>($D437+($E437*X$418))*'AUS Population Projections'!S$5</f>
        <v>6917.5813972879232</v>
      </c>
      <c r="Y437" s="76">
        <f>($D437+($E437*Y$418))*'AUS Population Projections'!T$5</f>
        <v>7076.8321228095592</v>
      </c>
      <c r="Z437" s="76">
        <f>($D437+($E437*Z$418))*'AUS Population Projections'!U$5</f>
        <v>7231.1083847924374</v>
      </c>
      <c r="AA437" s="76">
        <f>($D437+($E437*AA$418))*'AUS Population Projections'!V$5</f>
        <v>7379.5837647348781</v>
      </c>
      <c r="AB437" s="78">
        <f>($D437+($E437*AB$418))*'AUS Population Projections'!W$5</f>
        <v>7521.1141747254933</v>
      </c>
    </row>
    <row r="438" spans="1:28" x14ac:dyDescent="0.3">
      <c r="A438" s="13" t="s">
        <v>1</v>
      </c>
      <c r="B438" s="14" t="s">
        <v>21</v>
      </c>
      <c r="C438" s="31">
        <f>'AUS All Deaths'!C41/SUM('AUS All Deaths'!$C$25:$C$82)</f>
        <v>5.0494082617989114E-2</v>
      </c>
      <c r="D438" s="31">
        <f>'AUS All Deaths'!N41/SUM('AUS All Deaths'!$N$25:$N$82)</f>
        <v>5.2038361747497347E-2</v>
      </c>
      <c r="E438" s="54">
        <f t="shared" si="207"/>
        <v>1.4038901177347574E-4</v>
      </c>
      <c r="F438" s="9"/>
      <c r="G438" s="9"/>
      <c r="H438" s="9"/>
      <c r="I438" s="79">
        <f>($D438+($E438*I$418))*'AUS Population Projections'!D$5</f>
        <v>9403.3413893312318</v>
      </c>
      <c r="J438" s="76">
        <f>($D438+($E438*J$418))*'AUS Population Projections'!E$5</f>
        <v>9633.6278443219289</v>
      </c>
      <c r="K438" s="76">
        <f>($D438+($E438*K$418))*'AUS Population Projections'!F$5</f>
        <v>9869.4734475554214</v>
      </c>
      <c r="L438" s="76">
        <f>($D438+($E438*L$418))*'AUS Population Projections'!G$5</f>
        <v>10052.79108906669</v>
      </c>
      <c r="M438" s="76">
        <f>($D438+($E438*M$418))*'AUS Population Projections'!H$5</f>
        <v>10359.936686894642</v>
      </c>
      <c r="N438" s="76">
        <f>($D438+($E438*N$418))*'AUS Population Projections'!I$5</f>
        <v>10677.82874168592</v>
      </c>
      <c r="O438" s="76">
        <f>($D438+($E438*O$418))*'AUS Population Projections'!J$5</f>
        <v>11008.290653471093</v>
      </c>
      <c r="P438" s="76">
        <f>($D438+($E438*P$418))*'AUS Population Projections'!K$5</f>
        <v>11351.303702045821</v>
      </c>
      <c r="Q438" s="76">
        <f>($D438+($E438*Q$418))*'AUS Population Projections'!L$5</f>
        <v>11702.797102516815</v>
      </c>
      <c r="R438" s="76">
        <f>($D438+($E438*R$418))*'AUS Population Projections'!M$5</f>
        <v>12099.218937784817</v>
      </c>
      <c r="S438" s="76">
        <f>($D438+($E438*S$418))*'AUS Population Projections'!N$5</f>
        <v>12504.473736185038</v>
      </c>
      <c r="T438" s="76">
        <f>($D438+($E438*T$418))*'AUS Population Projections'!O$5</f>
        <v>12917.917428876479</v>
      </c>
      <c r="U438" s="76">
        <f>($D438+($E438*U$418))*'AUS Population Projections'!P$5</f>
        <v>13337.175017384712</v>
      </c>
      <c r="V438" s="76">
        <f>($D438+($E438*V$418))*'AUS Population Projections'!Q$5</f>
        <v>13756.930027585928</v>
      </c>
      <c r="W438" s="76">
        <f>($D438+($E438*W$418))*'AUS Population Projections'!R$5</f>
        <v>14191.410590594171</v>
      </c>
      <c r="X438" s="76">
        <f>($D438+($E438*X$418))*'AUS Population Projections'!S$5</f>
        <v>14623.616036092944</v>
      </c>
      <c r="Y438" s="76">
        <f>($D438+($E438*Y$418))*'AUS Population Projections'!T$5</f>
        <v>15049.321947648454</v>
      </c>
      <c r="Z438" s="76">
        <f>($D438+($E438*Z$418))*'AUS Population Projections'!U$5</f>
        <v>15469.007855675747</v>
      </c>
      <c r="AA438" s="76">
        <f>($D438+($E438*AA$418))*'AUS Population Projections'!V$5</f>
        <v>15880.751853019612</v>
      </c>
      <c r="AB438" s="78">
        <f>($D438+($E438*AB$418))*'AUS Population Projections'!W$5</f>
        <v>16281.899939773457</v>
      </c>
    </row>
    <row r="439" spans="1:28" x14ac:dyDescent="0.3">
      <c r="A439" s="13" t="s">
        <v>2</v>
      </c>
      <c r="B439" s="14" t="s">
        <v>17</v>
      </c>
      <c r="C439" s="31">
        <f>'AUS All Deaths'!C42/SUM('AUS All Deaths'!$C$25:$C$82)</f>
        <v>6.6924805201013429E-3</v>
      </c>
      <c r="D439" s="31">
        <f>'AUS All Deaths'!N42/SUM('AUS All Deaths'!$N$25:$N$82)</f>
        <v>4.9265223374195108E-3</v>
      </c>
      <c r="E439" s="54">
        <f t="shared" si="207"/>
        <v>-1.6054165297107564E-4</v>
      </c>
      <c r="F439" s="9"/>
      <c r="G439" s="9"/>
      <c r="H439" s="9"/>
      <c r="I439" s="79">
        <f>($D439+($E439*I$418))*'AUS Population Projections'!D$5</f>
        <v>858.89644306719026</v>
      </c>
      <c r="J439" s="76">
        <f>($D439+($E439*J$418))*'AUS Population Projections'!E$5</f>
        <v>848.00869974398904</v>
      </c>
      <c r="K439" s="76">
        <f>($D439+($E439*K$418))*'AUS Population Projections'!F$5</f>
        <v>836.24076830527974</v>
      </c>
      <c r="L439" s="76">
        <f>($D439+($E439*L$418))*'AUS Population Projections'!G$5</f>
        <v>818.81749755283795</v>
      </c>
      <c r="M439" s="76">
        <f>($D439+($E439*M$418))*'AUS Population Projections'!H$5</f>
        <v>810.05316971599029</v>
      </c>
      <c r="N439" s="76">
        <f>($D439+($E439*N$418))*'AUS Population Projections'!I$5</f>
        <v>800.27585678148876</v>
      </c>
      <c r="O439" s="76">
        <f>($D439+($E439*O$418))*'AUS Population Projections'!J$5</f>
        <v>789.52676449682235</v>
      </c>
      <c r="P439" s="76">
        <f>($D439+($E439*P$418))*'AUS Population Projections'!K$5</f>
        <v>777.69843049230963</v>
      </c>
      <c r="Q439" s="76">
        <f>($D439+($E439*Q$418))*'AUS Population Projections'!L$5</f>
        <v>764.4200715244815</v>
      </c>
      <c r="R439" s="76">
        <f>($D439+($E439*R$418))*'AUS Population Projections'!M$5</f>
        <v>751.89171265364655</v>
      </c>
      <c r="S439" s="76">
        <f>($D439+($E439*S$418))*'AUS Population Projections'!N$5</f>
        <v>737.57453566282254</v>
      </c>
      <c r="T439" s="76">
        <f>($D439+($E439*T$418))*'AUS Population Projections'!O$5</f>
        <v>721.36741063978673</v>
      </c>
      <c r="U439" s="76">
        <f>($D439+($E439*U$418))*'AUS Population Projections'!P$5</f>
        <v>703.08669245110934</v>
      </c>
      <c r="V439" s="76">
        <f>($D439+($E439*V$418))*'AUS Population Projections'!Q$5</f>
        <v>682.43297074432087</v>
      </c>
      <c r="W439" s="76">
        <f>($D439+($E439*W$418))*'AUS Population Projections'!R$5</f>
        <v>660.08206957204129</v>
      </c>
      <c r="X439" s="76">
        <f>($D439+($E439*X$418))*'AUS Population Projections'!S$5</f>
        <v>635.17808246361312</v>
      </c>
      <c r="Y439" s="76">
        <f>($D439+($E439*Y$418))*'AUS Population Projections'!T$5</f>
        <v>607.5903462195073</v>
      </c>
      <c r="Z439" s="76">
        <f>($D439+($E439*Z$418))*'AUS Population Projections'!U$5</f>
        <v>577.41484368411261</v>
      </c>
      <c r="AA439" s="76">
        <f>($D439+($E439*AA$418))*'AUS Population Projections'!V$5</f>
        <v>544.65858187473623</v>
      </c>
      <c r="AB439" s="78">
        <f>($D439+($E439*AB$418))*'AUS Population Projections'!W$5</f>
        <v>509.32809751287573</v>
      </c>
    </row>
    <row r="440" spans="1:28" x14ac:dyDescent="0.3">
      <c r="A440" s="13" t="s">
        <v>2</v>
      </c>
      <c r="B440" s="14" t="s">
        <v>18</v>
      </c>
      <c r="C440" s="31">
        <f>'AUS All Deaths'!C43/SUM('AUS All Deaths'!$C$25:$C$82)</f>
        <v>1.8759432641549379E-2</v>
      </c>
      <c r="D440" s="31">
        <f>'AUS All Deaths'!N43/SUM('AUS All Deaths'!$N$25:$N$82)</f>
        <v>1.6202901290979947E-2</v>
      </c>
      <c r="E440" s="54">
        <f t="shared" si="207"/>
        <v>-2.3241194096085746E-4</v>
      </c>
      <c r="F440" s="9"/>
      <c r="G440" s="9"/>
      <c r="H440" s="9"/>
      <c r="I440" s="79">
        <f>($D440+($E440*I$418))*'AUS Population Projections'!D$5</f>
        <v>2878.1057677243402</v>
      </c>
      <c r="J440" s="76">
        <f>($D440+($E440*J$418))*'AUS Population Projections'!E$5</f>
        <v>2897.8836694847105</v>
      </c>
      <c r="K440" s="76">
        <f>($D440+($E440*K$418))*'AUS Population Projections'!F$5</f>
        <v>2917.1583728404999</v>
      </c>
      <c r="L440" s="76">
        <f>($D440+($E440*L$418))*'AUS Population Projections'!G$5</f>
        <v>2918.9936675992767</v>
      </c>
      <c r="M440" s="76">
        <f>($D440+($E440*M$418))*'AUS Population Projections'!H$5</f>
        <v>2954.5176352972435</v>
      </c>
      <c r="N440" s="76">
        <f>($D440+($E440*N$418))*'AUS Population Projections'!I$5</f>
        <v>2990.1625392507085</v>
      </c>
      <c r="O440" s="76">
        <f>($D440+($E440*O$418))*'AUS Population Projections'!J$5</f>
        <v>3026.2873717749085</v>
      </c>
      <c r="P440" s="76">
        <f>($D440+($E440*P$418))*'AUS Population Projections'!K$5</f>
        <v>3062.7184206071565</v>
      </c>
      <c r="Q440" s="76">
        <f>($D440+($E440*Q$418))*'AUS Population Projections'!L$5</f>
        <v>3098.2113820497975</v>
      </c>
      <c r="R440" s="76">
        <f>($D440+($E440*R$418))*'AUS Population Projections'!M$5</f>
        <v>3142.1284603787162</v>
      </c>
      <c r="S440" s="76">
        <f>($D440+($E440*S$418))*'AUS Population Projections'!N$5</f>
        <v>3184.6260602537213</v>
      </c>
      <c r="T440" s="76">
        <f>($D440+($E440*T$418))*'AUS Population Projections'!O$5</f>
        <v>3225.4398567996677</v>
      </c>
      <c r="U440" s="76">
        <f>($D440+($E440*U$418))*'AUS Population Projections'!P$5</f>
        <v>3263.8958010884703</v>
      </c>
      <c r="V440" s="76">
        <f>($D440+($E440*V$418))*'AUS Population Projections'!Q$5</f>
        <v>3298.6624250990681</v>
      </c>
      <c r="W440" s="76">
        <f>($D440+($E440*W$418))*'AUS Population Projections'!R$5</f>
        <v>3333.1037493669392</v>
      </c>
      <c r="X440" s="76">
        <f>($D440+($E440*X$418))*'AUS Population Projections'!S$5</f>
        <v>3363.1233657494904</v>
      </c>
      <c r="Y440" s="76">
        <f>($D440+($E440*Y$418))*'AUS Population Projections'!T$5</f>
        <v>3387.8336569438648</v>
      </c>
      <c r="Z440" s="76">
        <f>($D440+($E440*Z$418))*'AUS Population Projections'!U$5</f>
        <v>3407.4642838377913</v>
      </c>
      <c r="AA440" s="76">
        <f>($D440+($E440*AA$418))*'AUS Population Projections'!V$5</f>
        <v>3421.7169795672007</v>
      </c>
      <c r="AB440" s="78">
        <f>($D440+($E440*AB$418))*'AUS Population Projections'!W$5</f>
        <v>3430.1748746798635</v>
      </c>
    </row>
    <row r="441" spans="1:28" x14ac:dyDescent="0.3">
      <c r="A441" s="13" t="s">
        <v>2</v>
      </c>
      <c r="B441" s="14" t="s">
        <v>19</v>
      </c>
      <c r="C441" s="31">
        <f>'AUS All Deaths'!C44/SUM('AUS All Deaths'!$C$25:$C$82)</f>
        <v>2.1996407913516761E-2</v>
      </c>
      <c r="D441" s="31">
        <f>'AUS All Deaths'!N44/SUM('AUS All Deaths'!$N$25:$N$82)</f>
        <v>2.2999191167974452E-2</v>
      </c>
      <c r="E441" s="54">
        <f t="shared" si="207"/>
        <v>9.1162114041608289E-5</v>
      </c>
      <c r="F441" s="9"/>
      <c r="G441" s="9"/>
      <c r="H441" s="9"/>
      <c r="I441" s="79">
        <f>($D441+($E441*I$418))*'AUS Population Projections'!D$5</f>
        <v>4161.2049263652425</v>
      </c>
      <c r="J441" s="76">
        <f>($D441+($E441*J$418))*'AUS Population Projections'!E$5</f>
        <v>4268.4587929068903</v>
      </c>
      <c r="K441" s="76">
        <f>($D441+($E441*K$418))*'AUS Population Projections'!F$5</f>
        <v>4378.4051833625272</v>
      </c>
      <c r="L441" s="76">
        <f>($D441+($E441*L$418))*'AUS Population Projections'!G$5</f>
        <v>4465.2503012865582</v>
      </c>
      <c r="M441" s="76">
        <f>($D441+($E441*M$418))*'AUS Population Projections'!H$5</f>
        <v>4607.3363564364017</v>
      </c>
      <c r="N441" s="76">
        <f>($D441+($E441*N$418))*'AUS Population Projections'!I$5</f>
        <v>4754.5120435326471</v>
      </c>
      <c r="O441" s="76">
        <f>($D441+($E441*O$418))*'AUS Population Projections'!J$5</f>
        <v>4907.6052544420527</v>
      </c>
      <c r="P441" s="76">
        <f>($D441+($E441*P$418))*'AUS Population Projections'!K$5</f>
        <v>5066.62541734762</v>
      </c>
      <c r="Q441" s="76">
        <f>($D441+($E441*Q$418))*'AUS Population Projections'!L$5</f>
        <v>5229.7709377206675</v>
      </c>
      <c r="R441" s="76">
        <f>($D441+($E441*R$418))*'AUS Population Projections'!M$5</f>
        <v>5413.3600849950008</v>
      </c>
      <c r="S441" s="76">
        <f>($D441+($E441*S$418))*'AUS Population Projections'!N$5</f>
        <v>5601.2927670141444</v>
      </c>
      <c r="T441" s="76">
        <f>($D441+($E441*T$418))*'AUS Population Projections'!O$5</f>
        <v>5793.2910527412596</v>
      </c>
      <c r="U441" s="76">
        <f>($D441+($E441*U$418))*'AUS Population Projections'!P$5</f>
        <v>5988.2983731527593</v>
      </c>
      <c r="V441" s="76">
        <f>($D441+($E441*V$418))*'AUS Population Projections'!Q$5</f>
        <v>6183.9308751632425</v>
      </c>
      <c r="W441" s="76">
        <f>($D441+($E441*W$418))*'AUS Population Projections'!R$5</f>
        <v>6386.5893229722014</v>
      </c>
      <c r="X441" s="76">
        <f>($D441+($E441*X$418))*'AUS Population Projections'!S$5</f>
        <v>6588.6337835973545</v>
      </c>
      <c r="Y441" s="76">
        <f>($D441+($E441*Y$418))*'AUS Population Projections'!T$5</f>
        <v>6788.1521092041157</v>
      </c>
      <c r="Z441" s="76">
        <f>($D441+($E441*Z$418))*'AUS Population Projections'!U$5</f>
        <v>6985.347763528981</v>
      </c>
      <c r="AA441" s="76">
        <f>($D441+($E441*AA$418))*'AUS Population Projections'!V$5</f>
        <v>7179.3396808542739</v>
      </c>
      <c r="AB441" s="78">
        <f>($D441+($E441*AB$418))*'AUS Population Projections'!W$5</f>
        <v>7368.9117057799767</v>
      </c>
    </row>
    <row r="442" spans="1:28" x14ac:dyDescent="0.3">
      <c r="A442" s="13" t="s">
        <v>2</v>
      </c>
      <c r="B442" s="14" t="s">
        <v>20</v>
      </c>
      <c r="C442" s="31">
        <f>'AUS All Deaths'!C45/SUM('AUS All Deaths'!$C$25:$C$82)</f>
        <v>3.613256574679205E-2</v>
      </c>
      <c r="D442" s="31">
        <f>'AUS All Deaths'!N45/SUM('AUS All Deaths'!$N$25:$N$82)</f>
        <v>3.7159003771048013E-2</v>
      </c>
      <c r="E442" s="54">
        <f t="shared" si="207"/>
        <v>9.3312547659632993E-5</v>
      </c>
      <c r="F442" s="9"/>
      <c r="G442" s="9"/>
      <c r="H442" s="9"/>
      <c r="I442" s="79">
        <f>($D442+($E442*I$418))*'AUS Population Projections'!D$5</f>
        <v>6713.3889330595794</v>
      </c>
      <c r="J442" s="76">
        <f>($D442+($E442*J$418))*'AUS Population Projections'!E$5</f>
        <v>6876.52533442194</v>
      </c>
      <c r="K442" s="76">
        <f>($D442+($E442*K$418))*'AUS Population Projections'!F$5</f>
        <v>7043.5752429279537</v>
      </c>
      <c r="L442" s="76">
        <f>($D442+($E442*L$418))*'AUS Population Projections'!G$5</f>
        <v>7173.0893126496094</v>
      </c>
      <c r="M442" s="76">
        <f>($D442+($E442*M$418))*'AUS Population Projections'!H$5</f>
        <v>7390.9029061303972</v>
      </c>
      <c r="N442" s="76">
        <f>($D442+($E442*N$418))*'AUS Population Projections'!I$5</f>
        <v>7616.309215827785</v>
      </c>
      <c r="O442" s="76">
        <f>($D442+($E442*O$418))*'AUS Population Projections'!J$5</f>
        <v>7850.6050331522447</v>
      </c>
      <c r="P442" s="76">
        <f>($D442+($E442*P$418))*'AUS Population Projections'!K$5</f>
        <v>8093.772774125212</v>
      </c>
      <c r="Q442" s="76">
        <f>($D442+($E442*Q$418))*'AUS Population Projections'!L$5</f>
        <v>8342.9061981985415</v>
      </c>
      <c r="R442" s="76">
        <f>($D442+($E442*R$418))*'AUS Population Projections'!M$5</f>
        <v>8623.981877408185</v>
      </c>
      <c r="S442" s="76">
        <f>($D442+($E442*S$418))*'AUS Population Projections'!N$5</f>
        <v>8911.2601808864983</v>
      </c>
      <c r="T442" s="76">
        <f>($D442+($E442*T$418))*'AUS Population Projections'!O$5</f>
        <v>9204.2795967829716</v>
      </c>
      <c r="U442" s="76">
        <f>($D442+($E442*U$418))*'AUS Population Projections'!P$5</f>
        <v>9501.345854854113</v>
      </c>
      <c r="V442" s="76">
        <f>($D442+($E442*V$418))*'AUS Population Projections'!Q$5</f>
        <v>9798.6707581081791</v>
      </c>
      <c r="W442" s="76">
        <f>($D442+($E442*W$418))*'AUS Population Projections'!R$5</f>
        <v>10106.387404283474</v>
      </c>
      <c r="X442" s="76">
        <f>($D442+($E442*X$418))*'AUS Population Projections'!S$5</f>
        <v>10412.386197298012</v>
      </c>
      <c r="Y442" s="76">
        <f>($D442+($E442*Y$418))*'AUS Population Projections'!T$5</f>
        <v>10713.661352725099</v>
      </c>
      <c r="Z442" s="76">
        <f>($D442+($E442*Z$418))*'AUS Population Projections'!U$5</f>
        <v>11010.557306651075</v>
      </c>
      <c r="AA442" s="76">
        <f>($D442+($E442*AA$418))*'AUS Population Projections'!V$5</f>
        <v>11301.709222208416</v>
      </c>
      <c r="AB442" s="78">
        <f>($D442+($E442*AB$418))*'AUS Population Projections'!W$5</f>
        <v>11585.232243711707</v>
      </c>
    </row>
    <row r="443" spans="1:28" x14ac:dyDescent="0.3">
      <c r="A443" s="13" t="s">
        <v>2</v>
      </c>
      <c r="B443" s="14" t="s">
        <v>21</v>
      </c>
      <c r="C443" s="31">
        <f>'AUS All Deaths'!C46/SUM('AUS All Deaths'!$C$25:$C$82)</f>
        <v>3.2335607410897818E-2</v>
      </c>
      <c r="D443" s="31">
        <f>'AUS All Deaths'!N46/SUM('AUS All Deaths'!$N$25:$N$82)</f>
        <v>3.9060284246683265E-2</v>
      </c>
      <c r="E443" s="54">
        <f t="shared" si="207"/>
        <v>6.1133425779867699E-4</v>
      </c>
      <c r="F443" s="9"/>
      <c r="G443" s="9"/>
      <c r="H443" s="9"/>
      <c r="I443" s="79">
        <f>($D443+($E443*I$418))*'AUS Population Projections'!D$5</f>
        <v>7149.3810571667082</v>
      </c>
      <c r="J443" s="76">
        <f>($D443+($E443*J$418))*'AUS Population Projections'!E$5</f>
        <v>7417.3806580242544</v>
      </c>
      <c r="K443" s="76">
        <f>($D443+($E443*K$418))*'AUS Population Projections'!F$5</f>
        <v>7693.6466885226182</v>
      </c>
      <c r="L443" s="76">
        <f>($D443+($E443*L$418))*'AUS Population Projections'!G$5</f>
        <v>7932.4713273854823</v>
      </c>
      <c r="M443" s="76">
        <f>($D443+($E443*M$418))*'AUS Population Projections'!H$5</f>
        <v>8273.1599267395723</v>
      </c>
      <c r="N443" s="76">
        <f>($D443+($E443*N$418))*'AUS Population Projections'!I$5</f>
        <v>8627.8244599679183</v>
      </c>
      <c r="O443" s="76">
        <f>($D443+($E443*O$418))*'AUS Population Projections'!J$5</f>
        <v>8998.216085149561</v>
      </c>
      <c r="P443" s="76">
        <f>($D443+($E443*P$418))*'AUS Population Projections'!K$5</f>
        <v>9384.6283729447441</v>
      </c>
      <c r="Q443" s="76">
        <f>($D443+($E443*Q$418))*'AUS Population Projections'!L$5</f>
        <v>9783.9632691045754</v>
      </c>
      <c r="R443" s="76">
        <f>($D443+($E443*R$418))*'AUS Population Projections'!M$5</f>
        <v>10227.218765851647</v>
      </c>
      <c r="S443" s="76">
        <f>($D443+($E443*S$418))*'AUS Population Projections'!N$5</f>
        <v>10684.744797893558</v>
      </c>
      <c r="T443" s="76">
        <f>($D443+($E443*T$418))*'AUS Population Projections'!O$5</f>
        <v>11156.174799748655</v>
      </c>
      <c r="U443" s="76">
        <f>($D443+($E443*U$418))*'AUS Population Projections'!P$5</f>
        <v>11639.606172406737</v>
      </c>
      <c r="V443" s="76">
        <f>($D443+($E443*V$418))*'AUS Population Projections'!Q$5</f>
        <v>12130.454852642984</v>
      </c>
      <c r="W443" s="76">
        <f>($D443+($E443*W$418))*'AUS Population Projections'!R$5</f>
        <v>12641.354056783635</v>
      </c>
      <c r="X443" s="76">
        <f>($D443+($E443*X$418))*'AUS Population Projections'!S$5</f>
        <v>13157.34966128343</v>
      </c>
      <c r="Y443" s="76">
        <f>($D443+($E443*Y$418))*'AUS Population Projections'!T$5</f>
        <v>13674.487067490041</v>
      </c>
      <c r="Z443" s="76">
        <f>($D443+($E443*Z$418))*'AUS Population Projections'!U$5</f>
        <v>14192.978979976919</v>
      </c>
      <c r="AA443" s="76">
        <f>($D443+($E443*AA$418))*'AUS Population Projections'!V$5</f>
        <v>14710.832828741446</v>
      </c>
      <c r="AB443" s="78">
        <f>($D443+($E443*AB$418))*'AUS Population Projections'!W$5</f>
        <v>15225.306171719712</v>
      </c>
    </row>
    <row r="444" spans="1:28" x14ac:dyDescent="0.3">
      <c r="A444" s="13"/>
      <c r="B444" s="14"/>
      <c r="C444" s="31">
        <f>'AUS All Deaths'!C47/SUM('AUS All Deaths'!$C$25:$C$82)</f>
        <v>0</v>
      </c>
      <c r="D444" s="31">
        <f>'AUS All Deaths'!N47/SUM('AUS All Deaths'!$N$25:$N$82)</f>
        <v>0</v>
      </c>
      <c r="E444" s="54">
        <f t="shared" si="207"/>
        <v>0</v>
      </c>
      <c r="F444" s="9"/>
      <c r="G444" s="9"/>
      <c r="H444" s="9"/>
      <c r="I444" s="79"/>
      <c r="J444" s="76"/>
      <c r="K444" s="76"/>
      <c r="L444" s="76"/>
      <c r="M444" s="76"/>
      <c r="N444" s="76"/>
      <c r="O444" s="76"/>
      <c r="P444" s="76"/>
      <c r="Q444" s="76"/>
      <c r="R444" s="76"/>
      <c r="S444" s="76"/>
      <c r="T444" s="76"/>
      <c r="U444" s="76"/>
      <c r="V444" s="76"/>
      <c r="W444" s="76"/>
      <c r="X444" s="76"/>
      <c r="Y444" s="76"/>
      <c r="Z444" s="76"/>
      <c r="AA444" s="76"/>
      <c r="AB444" s="78"/>
    </row>
    <row r="445" spans="1:28" x14ac:dyDescent="0.3">
      <c r="A445" s="19" t="s">
        <v>36</v>
      </c>
      <c r="B445" s="14"/>
      <c r="C445" s="31">
        <f>'AUS All Deaths'!C48/SUM('AUS All Deaths'!$C$25:$C$82)</f>
        <v>0</v>
      </c>
      <c r="D445" s="31">
        <f>'AUS All Deaths'!N48/SUM('AUS All Deaths'!$N$25:$N$82)</f>
        <v>0</v>
      </c>
      <c r="E445" s="54">
        <f t="shared" si="207"/>
        <v>0</v>
      </c>
      <c r="F445" s="9"/>
      <c r="G445" s="9"/>
      <c r="H445" s="9"/>
      <c r="I445" s="79"/>
      <c r="J445" s="76"/>
      <c r="K445" s="76"/>
      <c r="L445" s="76"/>
      <c r="M445" s="76"/>
      <c r="N445" s="76"/>
      <c r="O445" s="76"/>
      <c r="P445" s="76"/>
      <c r="Q445" s="76"/>
      <c r="R445" s="76"/>
      <c r="S445" s="76"/>
      <c r="T445" s="76"/>
      <c r="U445" s="76"/>
      <c r="V445" s="76"/>
      <c r="W445" s="76"/>
      <c r="X445" s="76"/>
      <c r="Y445" s="76"/>
      <c r="Z445" s="76"/>
      <c r="AA445" s="76"/>
      <c r="AB445" s="78"/>
    </row>
    <row r="446" spans="1:28" x14ac:dyDescent="0.3">
      <c r="A446" s="13" t="s">
        <v>1</v>
      </c>
      <c r="B446" s="14" t="s">
        <v>17</v>
      </c>
      <c r="C446" s="31">
        <f>'AUS All Deaths'!C49/SUM('AUS All Deaths'!$C$25:$C$82)</f>
        <v>2.1238382058688956E-3</v>
      </c>
      <c r="D446" s="31">
        <f>'AUS All Deaths'!N49/SUM('AUS All Deaths'!$N$25:$N$82)</f>
        <v>1.3392997825607412E-3</v>
      </c>
      <c r="E446" s="54">
        <f t="shared" si="207"/>
        <v>-7.1321674846195856E-5</v>
      </c>
      <c r="F446" s="9"/>
      <c r="G446" s="9"/>
      <c r="H446" s="9"/>
      <c r="I446" s="79">
        <f>($D446+($E446*I$418))*'AUS Population Projections'!D$5</f>
        <v>228.50740670366906</v>
      </c>
      <c r="J446" s="76">
        <f>($D446+($E446*J$418))*'AUS Population Projections'!E$5</f>
        <v>220.34274229691496</v>
      </c>
      <c r="K446" s="76">
        <f>($D446+($E446*K$418))*'AUS Population Projections'!F$5</f>
        <v>211.71485470049788</v>
      </c>
      <c r="L446" s="76">
        <f>($D446+($E446*L$418))*'AUS Population Projections'!G$5</f>
        <v>201.4408724304227</v>
      </c>
      <c r="M446" s="76">
        <f>($D446+($E446*M$418))*'AUS Population Projections'!H$5</f>
        <v>193.03302141244012</v>
      </c>
      <c r="N446" s="76">
        <f>($D446+($E446*N$418))*'AUS Population Projections'!I$5</f>
        <v>184.0265106942021</v>
      </c>
      <c r="O446" s="76">
        <f>($D446+($E446*O$418))*'AUS Population Projections'!J$5</f>
        <v>174.41161798234944</v>
      </c>
      <c r="P446" s="76">
        <f>($D446+($E446*P$418))*'AUS Population Projections'!K$5</f>
        <v>164.1423010990105</v>
      </c>
      <c r="Q446" s="76">
        <f>($D446+($E446*Q$418))*'AUS Population Projections'!L$5</f>
        <v>153.12008568183262</v>
      </c>
      <c r="R446" s="76">
        <f>($D446+($E446*R$418))*'AUS Population Projections'!M$5</f>
        <v>141.74394675389618</v>
      </c>
      <c r="S446" s="76">
        <f>($D446+($E446*S$418))*'AUS Population Projections'!N$5</f>
        <v>129.46354888605768</v>
      </c>
      <c r="T446" s="76">
        <f>($D446+($E446*T$418))*'AUS Population Projections'!O$5</f>
        <v>116.24500587425433</v>
      </c>
      <c r="U446" s="76">
        <f>($D446+($E446*U$418))*'AUS Population Projections'!P$5</f>
        <v>102.04495246520945</v>
      </c>
      <c r="V446" s="76">
        <f>($D446+($E446*V$418))*'AUS Population Projections'!Q$5</f>
        <v>86.814458305044198</v>
      </c>
      <c r="W446" s="76">
        <f>($D446+($E446*W$418))*'AUS Population Projections'!R$5</f>
        <v>70.63038624999075</v>
      </c>
      <c r="X446" s="76">
        <f>($D446+($E446*X$418))*'AUS Population Projections'!S$5</f>
        <v>53.380036329000802</v>
      </c>
      <c r="Y446" s="76">
        <f>($D446+($E446*Y$418))*'AUS Population Projections'!T$5</f>
        <v>35.070759733153942</v>
      </c>
      <c r="Z446" s="76">
        <f>($D446+($E446*Z$418))*'AUS Population Projections'!U$5</f>
        <v>15.736704067656003</v>
      </c>
      <c r="AA446" s="76">
        <f>($D446+($E446*AA$418))*'AUS Population Projections'!V$5</f>
        <v>-4.5901401995421915</v>
      </c>
      <c r="AB446" s="78">
        <f>($D446+($E446*AB$418))*'AUS Population Projections'!W$5</f>
        <v>-25.866950114424217</v>
      </c>
    </row>
    <row r="447" spans="1:28" x14ac:dyDescent="0.3">
      <c r="A447" s="13" t="s">
        <v>1</v>
      </c>
      <c r="B447" s="14" t="s">
        <v>18</v>
      </c>
      <c r="C447" s="31">
        <f>'AUS All Deaths'!C50/SUM('AUS All Deaths'!$C$25:$C$82)</f>
        <v>5.3744716013466908E-3</v>
      </c>
      <c r="D447" s="31">
        <f>'AUS All Deaths'!N50/SUM('AUS All Deaths'!$N$25:$N$82)</f>
        <v>5.2889211021124169E-3</v>
      </c>
      <c r="E447" s="54">
        <f t="shared" si="207"/>
        <v>-7.7773181122067206E-6</v>
      </c>
      <c r="F447" s="9"/>
      <c r="G447" s="9"/>
      <c r="H447" s="9"/>
      <c r="I447" s="79">
        <f>($D447+($E447*I$418))*'AUS Population Projections'!D$5</f>
        <v>951.73604588981391</v>
      </c>
      <c r="J447" s="76">
        <f>($D447+($E447*J$418))*'AUS Population Projections'!E$5</f>
        <v>970.99551409688979</v>
      </c>
      <c r="K447" s="76">
        <f>($D447+($E447*K$418))*'AUS Population Projections'!F$5</f>
        <v>990.64161431679952</v>
      </c>
      <c r="L447" s="76">
        <f>($D447+($E447*L$418))*'AUS Population Projections'!G$5</f>
        <v>1004.8624812616459</v>
      </c>
      <c r="M447" s="76">
        <f>($D447+($E447*M$418))*'AUS Population Projections'!H$5</f>
        <v>1031.2800292075729</v>
      </c>
      <c r="N447" s="76">
        <f>($D447+($E447*N$418))*'AUS Population Projections'!I$5</f>
        <v>1058.5322992708188</v>
      </c>
      <c r="O447" s="76">
        <f>($D447+($E447*O$418))*'AUS Population Projections'!J$5</f>
        <v>1086.7879461952609</v>
      </c>
      <c r="P447" s="76">
        <f>($D447+($E447*P$418))*'AUS Population Projections'!K$5</f>
        <v>1116.0316635292822</v>
      </c>
      <c r="Q447" s="76">
        <f>($D447+($E447*Q$418))*'AUS Population Projections'!L$5</f>
        <v>1145.85156872164</v>
      </c>
      <c r="R447" s="76">
        <f>($D447+($E447*R$418))*'AUS Population Projections'!M$5</f>
        <v>1179.7934670163731</v>
      </c>
      <c r="S447" s="76">
        <f>($D447+($E447*S$418))*'AUS Population Projections'!N$5</f>
        <v>1214.3001908524664</v>
      </c>
      <c r="T447" s="76">
        <f>($D447+($E447*T$418))*'AUS Population Projections'!O$5</f>
        <v>1249.3011876951084</v>
      </c>
      <c r="U447" s="76">
        <f>($D447+($E447*U$418))*'AUS Population Projections'!P$5</f>
        <v>1284.5602993190967</v>
      </c>
      <c r="V447" s="76">
        <f>($D447+($E447*V$418))*'AUS Population Projections'!Q$5</f>
        <v>1319.5630453294675</v>
      </c>
      <c r="W447" s="76">
        <f>($D447+($E447*W$418))*'AUS Population Projections'!R$5</f>
        <v>1355.6703837508453</v>
      </c>
      <c r="X447" s="76">
        <f>($D447+($E447*X$418))*'AUS Population Projections'!S$5</f>
        <v>1391.2500191100814</v>
      </c>
      <c r="Y447" s="76">
        <f>($D447+($E447*Y$418))*'AUS Population Projections'!T$5</f>
        <v>1425.9067515480685</v>
      </c>
      <c r="Z447" s="76">
        <f>($D447+($E447*Z$418))*'AUS Population Projections'!U$5</f>
        <v>1459.6957334753988</v>
      </c>
      <c r="AA447" s="76">
        <f>($D447+($E447*AA$418))*'AUS Population Projections'!V$5</f>
        <v>1492.445595519388</v>
      </c>
      <c r="AB447" s="78">
        <f>($D447+($E447*AB$418))*'AUS Population Projections'!W$5</f>
        <v>1523.9192921509978</v>
      </c>
    </row>
    <row r="448" spans="1:28" x14ac:dyDescent="0.3">
      <c r="A448" s="13" t="s">
        <v>1</v>
      </c>
      <c r="B448" s="14" t="s">
        <v>19</v>
      </c>
      <c r="C448" s="31">
        <f>'AUS All Deaths'!C51/SUM('AUS All Deaths'!$C$25:$C$82)</f>
        <v>6.3373693088306596E-3</v>
      </c>
      <c r="D448" s="31">
        <f>'AUS All Deaths'!N51/SUM('AUS All Deaths'!$N$25:$N$82)</f>
        <v>6.5809514805827791E-3</v>
      </c>
      <c r="E448" s="54">
        <f t="shared" si="207"/>
        <v>2.2143833795647226E-5</v>
      </c>
      <c r="F448" s="9"/>
      <c r="G448" s="9"/>
      <c r="H448" s="9"/>
      <c r="I448" s="79">
        <f>($D448+($E448*I$418))*'AUS Population Projections'!D$5</f>
        <v>1189.9702189853938</v>
      </c>
      <c r="J448" s="76">
        <f>($D448+($E448*J$418))*'AUS Population Projections'!E$5</f>
        <v>1219.9185348315884</v>
      </c>
      <c r="K448" s="76">
        <f>($D448+($E448*K$418))*'AUS Population Projections'!F$5</f>
        <v>1250.6053973128735</v>
      </c>
      <c r="L448" s="76">
        <f>($D448+($E448*L$418))*'AUS Population Projections'!G$5</f>
        <v>1274.6666259754456</v>
      </c>
      <c r="M448" s="76">
        <f>($D448+($E448*M$418))*'AUS Population Projections'!H$5</f>
        <v>1314.4649407052189</v>
      </c>
      <c r="N448" s="76">
        <f>($D448+($E448*N$418))*'AUS Population Projections'!I$5</f>
        <v>1355.6735619228273</v>
      </c>
      <c r="O448" s="76">
        <f>($D448+($E448*O$418))*'AUS Population Projections'!J$5</f>
        <v>1398.5264017654797</v>
      </c>
      <c r="P448" s="76">
        <f>($D448+($E448*P$418))*'AUS Population Projections'!K$5</f>
        <v>1443.0237617811624</v>
      </c>
      <c r="Q448" s="76">
        <f>($D448+($E448*Q$418))*'AUS Population Projections'!L$5</f>
        <v>1488.6504676723516</v>
      </c>
      <c r="R448" s="76">
        <f>($D448+($E448*R$418))*'AUS Population Projections'!M$5</f>
        <v>1540.0474501376493</v>
      </c>
      <c r="S448" s="76">
        <f>($D448+($E448*S$418))*'AUS Population Projections'!N$5</f>
        <v>1592.6277693780905</v>
      </c>
      <c r="T448" s="76">
        <f>($D448+($E448*T$418))*'AUS Population Projections'!O$5</f>
        <v>1646.3109882500344</v>
      </c>
      <c r="U448" s="76">
        <f>($D448+($E448*U$418))*'AUS Population Projections'!P$5</f>
        <v>1700.7957158482445</v>
      </c>
      <c r="V448" s="76">
        <f>($D448+($E448*V$418))*'AUS Population Projections'!Q$5</f>
        <v>1755.4044632591017</v>
      </c>
      <c r="W448" s="76">
        <f>($D448+($E448*W$418))*'AUS Population Projections'!R$5</f>
        <v>1811.9535180642836</v>
      </c>
      <c r="X448" s="76">
        <f>($D448+($E448*X$418))*'AUS Population Projections'!S$5</f>
        <v>1868.2738870279029</v>
      </c>
      <c r="Y448" s="76">
        <f>($D448+($E448*Y$418))*'AUS Population Projections'!T$5</f>
        <v>1923.8245360874048</v>
      </c>
      <c r="Z448" s="76">
        <f>($D448+($E448*Z$418))*'AUS Population Projections'!U$5</f>
        <v>1978.6648309019613</v>
      </c>
      <c r="AA448" s="76">
        <f>($D448+($E448*AA$418))*'AUS Population Projections'!V$5</f>
        <v>2032.5469487738958</v>
      </c>
      <c r="AB448" s="78">
        <f>($D448+($E448*AB$418))*'AUS Population Projections'!W$5</f>
        <v>2085.1287456781029</v>
      </c>
    </row>
    <row r="449" spans="1:28" x14ac:dyDescent="0.3">
      <c r="A449" s="13" t="s">
        <v>1</v>
      </c>
      <c r="B449" s="14" t="s">
        <v>20</v>
      </c>
      <c r="C449" s="31">
        <f>'AUS All Deaths'!C52/SUM('AUS All Deaths'!$C$25:$C$82)</f>
        <v>1.1370387822417078E-2</v>
      </c>
      <c r="D449" s="31">
        <f>'AUS All Deaths'!N52/SUM('AUS All Deaths'!$N$25:$N$82)</f>
        <v>1.0646120232355382E-2</v>
      </c>
      <c r="E449" s="54">
        <f t="shared" si="207"/>
        <v>-6.5842508187426938E-5</v>
      </c>
      <c r="F449" s="9"/>
      <c r="G449" s="9"/>
      <c r="H449" s="9"/>
      <c r="I449" s="79">
        <f>($D449+($E449*I$418))*'AUS Population Projections'!D$5</f>
        <v>1906.7141697832039</v>
      </c>
      <c r="J449" s="76">
        <f>($D449+($E449*J$418))*'AUS Population Projections'!E$5</f>
        <v>1936.0439851889266</v>
      </c>
      <c r="K449" s="76">
        <f>($D449+($E449*K$418))*'AUS Population Projections'!F$5</f>
        <v>1965.7459890806551</v>
      </c>
      <c r="L449" s="76">
        <f>($D449+($E449*L$418))*'AUS Population Projections'!G$5</f>
        <v>1984.330452648237</v>
      </c>
      <c r="M449" s="76">
        <f>($D449+($E449*M$418))*'AUS Population Projections'!H$5</f>
        <v>2026.5811285483605</v>
      </c>
      <c r="N449" s="76">
        <f>($D449+($E449*N$418))*'AUS Population Projections'!I$5</f>
        <v>2069.9258349935167</v>
      </c>
      <c r="O449" s="76">
        <f>($D449+($E449*O$418))*'AUS Population Projections'!J$5</f>
        <v>2114.6661170151842</v>
      </c>
      <c r="P449" s="76">
        <f>($D449+($E449*P$418))*'AUS Population Projections'!K$5</f>
        <v>2160.7406501279202</v>
      </c>
      <c r="Q449" s="76">
        <f>($D449+($E449*Q$418))*'AUS Population Projections'!L$5</f>
        <v>2207.3245677242885</v>
      </c>
      <c r="R449" s="76">
        <f>($D449+($E449*R$418))*'AUS Population Projections'!M$5</f>
        <v>2261.1942066786228</v>
      </c>
      <c r="S449" s="76">
        <f>($D449+($E449*S$418))*'AUS Population Projections'!N$5</f>
        <v>2315.4429074267928</v>
      </c>
      <c r="T449" s="76">
        <f>($D449+($E449*T$418))*'AUS Population Projections'!O$5</f>
        <v>2369.9170607863866</v>
      </c>
      <c r="U449" s="76">
        <f>($D449+($E449*U$418))*'AUS Population Projections'!P$5</f>
        <v>2424.1531960213879</v>
      </c>
      <c r="V449" s="76">
        <f>($D449+($E449*V$418))*'AUS Population Projections'!Q$5</f>
        <v>2477.1745804908983</v>
      </c>
      <c r="W449" s="76">
        <f>($D449+($E449*W$418))*'AUS Population Projections'!R$5</f>
        <v>2531.5269258919147</v>
      </c>
      <c r="X449" s="76">
        <f>($D449+($E449*X$418))*'AUS Population Projections'!S$5</f>
        <v>2584.1421316242386</v>
      </c>
      <c r="Y449" s="76">
        <f>($D449+($E449*Y$418))*'AUS Population Projections'!T$5</f>
        <v>2634.30243647516</v>
      </c>
      <c r="Z449" s="76">
        <f>($D449+($E449*Z$418))*'AUS Population Projections'!U$5</f>
        <v>2682.1334618168862</v>
      </c>
      <c r="AA449" s="76">
        <f>($D449+($E449*AA$418))*'AUS Population Projections'!V$5</f>
        <v>2727.3448103679157</v>
      </c>
      <c r="AB449" s="78">
        <f>($D449+($E449*AB$418))*'AUS Population Projections'!W$5</f>
        <v>2769.5337589169703</v>
      </c>
    </row>
    <row r="450" spans="1:28" x14ac:dyDescent="0.3">
      <c r="A450" s="13" t="s">
        <v>1</v>
      </c>
      <c r="B450" s="14" t="s">
        <v>21</v>
      </c>
      <c r="C450" s="31">
        <f>'AUS All Deaths'!C53/SUM('AUS All Deaths'!$C$25:$C$82)</f>
        <v>2.009109968381444E-2</v>
      </c>
      <c r="D450" s="31">
        <f>'AUS All Deaths'!N53/SUM('AUS All Deaths'!$N$25:$N$82)</f>
        <v>1.8634649523629448E-2</v>
      </c>
      <c r="E450" s="54">
        <f t="shared" si="207"/>
        <v>-1.3240456001681743E-4</v>
      </c>
      <c r="F450" s="9"/>
      <c r="G450" s="9"/>
      <c r="H450" s="9"/>
      <c r="I450" s="79">
        <f>($D450+($E450*I$418))*'AUS Population Projections'!D$5</f>
        <v>3334.363573872487</v>
      </c>
      <c r="J450" s="76">
        <f>($D450+($E450*J$418))*'AUS Population Projections'!E$5</f>
        <v>3382.4754531949047</v>
      </c>
      <c r="K450" s="76">
        <f>($D450+($E450*K$418))*'AUS Population Projections'!F$5</f>
        <v>3431.0999924317343</v>
      </c>
      <c r="L450" s="76">
        <f>($D450+($E450*L$418))*'AUS Population Projections'!G$5</f>
        <v>3460.1973688518365</v>
      </c>
      <c r="M450" s="76">
        <f>($D450+($E450*M$418))*'AUS Population Projections'!H$5</f>
        <v>3530.4169851861857</v>
      </c>
      <c r="N450" s="76">
        <f>($D450+($E450*N$418))*'AUS Population Projections'!I$5</f>
        <v>3602.3511799261742</v>
      </c>
      <c r="O450" s="76">
        <f>($D450+($E450*O$418))*'AUS Population Projections'!J$5</f>
        <v>3676.5147986587085</v>
      </c>
      <c r="P450" s="76">
        <f>($D450+($E450*P$418))*'AUS Population Projections'!K$5</f>
        <v>3752.7900701122508</v>
      </c>
      <c r="Q450" s="76">
        <f>($D450+($E450*Q$418))*'AUS Population Projections'!L$5</f>
        <v>3829.7346136069991</v>
      </c>
      <c r="R450" s="76">
        <f>($D450+($E450*R$418))*'AUS Population Projections'!M$5</f>
        <v>3919.0861070637852</v>
      </c>
      <c r="S450" s="76">
        <f>($D450+($E450*S$418))*'AUS Population Projections'!N$5</f>
        <v>4008.8420290483059</v>
      </c>
      <c r="T450" s="76">
        <f>($D450+($E450*T$418))*'AUS Population Projections'!O$5</f>
        <v>4098.7295436633894</v>
      </c>
      <c r="U450" s="76">
        <f>($D450+($E450*U$418))*'AUS Population Projections'!P$5</f>
        <v>4187.9414715611974</v>
      </c>
      <c r="V450" s="76">
        <f>($D450+($E450*V$418))*'AUS Population Projections'!Q$5</f>
        <v>4274.7882929877887</v>
      </c>
      <c r="W450" s="76">
        <f>($D450+($E450*W$418))*'AUS Population Projections'!R$5</f>
        <v>4363.659706761654</v>
      </c>
      <c r="X450" s="76">
        <f>($D450+($E450*X$418))*'AUS Population Projections'!S$5</f>
        <v>4449.2597720505228</v>
      </c>
      <c r="Y450" s="76">
        <f>($D450+($E450*Y$418))*'AUS Population Projections'!T$5</f>
        <v>4530.3587155045425</v>
      </c>
      <c r="Z450" s="76">
        <f>($D450+($E450*Z$418))*'AUS Population Projections'!U$5</f>
        <v>4607.1814133459129</v>
      </c>
      <c r="AA450" s="76">
        <f>($D450+($E450*AA$418))*'AUS Population Projections'!V$5</f>
        <v>4679.2382112475698</v>
      </c>
      <c r="AB450" s="78">
        <f>($D450+($E450*AB$418))*'AUS Population Projections'!W$5</f>
        <v>4745.849636644406</v>
      </c>
    </row>
    <row r="451" spans="1:28" x14ac:dyDescent="0.3">
      <c r="A451" s="13" t="s">
        <v>2</v>
      </c>
      <c r="B451" s="14" t="s">
        <v>17</v>
      </c>
      <c r="C451" s="31">
        <f>'AUS All Deaths'!C54/SUM('AUS All Deaths'!$C$25:$C$82)</f>
        <v>3.8584198916910804E-3</v>
      </c>
      <c r="D451" s="31">
        <f>'AUS All Deaths'!N54/SUM('AUS All Deaths'!$N$25:$N$82)</f>
        <v>2.8046513093624931E-3</v>
      </c>
      <c r="E451" s="54">
        <f t="shared" si="207"/>
        <v>-9.5797143848053387E-5</v>
      </c>
      <c r="F451" s="9"/>
      <c r="G451" s="9"/>
      <c r="H451" s="9"/>
      <c r="I451" s="79">
        <f>($D451+($E451*I$418))*'AUS Population Projections'!D$5</f>
        <v>488.17344458401919</v>
      </c>
      <c r="J451" s="76">
        <f>($D451+($E451*J$418))*'AUS Population Projections'!E$5</f>
        <v>481.14741551347504</v>
      </c>
      <c r="K451" s="76">
        <f>($D451+($E451*K$418))*'AUS Population Projections'!F$5</f>
        <v>473.58468711335206</v>
      </c>
      <c r="L451" s="76">
        <f>($D451+($E451*L$418))*'AUS Population Projections'!G$5</f>
        <v>462.78511479093191</v>
      </c>
      <c r="M451" s="76">
        <f>($D451+($E451*M$418))*'AUS Population Projections'!H$5</f>
        <v>456.83746886447921</v>
      </c>
      <c r="N451" s="76">
        <f>($D451+($E451*N$418))*'AUS Population Projections'!I$5</f>
        <v>450.26172627701982</v>
      </c>
      <c r="O451" s="76">
        <f>($D451+($E451*O$418))*'AUS Population Projections'!J$5</f>
        <v>443.0780178810133</v>
      </c>
      <c r="P451" s="76">
        <f>($D451+($E451*P$418))*'AUS Population Projections'!K$5</f>
        <v>435.22248971038158</v>
      </c>
      <c r="Q451" s="76">
        <f>($D451+($E451*Q$418))*'AUS Population Projections'!L$5</f>
        <v>426.48442592307737</v>
      </c>
      <c r="R451" s="76">
        <f>($D451+($E451*R$418))*'AUS Population Projections'!M$5</f>
        <v>418.08462940793385</v>
      </c>
      <c r="S451" s="76">
        <f>($D451+($E451*S$418))*'AUS Population Projections'!N$5</f>
        <v>408.60000024244852</v>
      </c>
      <c r="T451" s="76">
        <f>($D451+($E451*T$418))*'AUS Population Projections'!O$5</f>
        <v>397.97194881937094</v>
      </c>
      <c r="U451" s="76">
        <f>($D451+($E451*U$418))*'AUS Population Projections'!P$5</f>
        <v>386.09696975287176</v>
      </c>
      <c r="V451" s="76">
        <f>($D451+($E451*V$418))*'AUS Population Projections'!Q$5</f>
        <v>372.80977261305782</v>
      </c>
      <c r="W451" s="76">
        <f>($D451+($E451*W$418))*'AUS Population Projections'!R$5</f>
        <v>358.47810792189409</v>
      </c>
      <c r="X451" s="76">
        <f>($D451+($E451*X$418))*'AUS Population Projections'!S$5</f>
        <v>342.63379113551281</v>
      </c>
      <c r="Y451" s="76">
        <f>($D451+($E451*Y$418))*'AUS Population Projections'!T$5</f>
        <v>325.20925387891356</v>
      </c>
      <c r="Z451" s="76">
        <f>($D451+($E451*Z$418))*'AUS Population Projections'!U$5</f>
        <v>306.26041963404987</v>
      </c>
      <c r="AA451" s="76">
        <f>($D451+($E451*AA$418))*'AUS Population Projections'!V$5</f>
        <v>285.79606175176622</v>
      </c>
      <c r="AB451" s="78">
        <f>($D451+($E451*AB$418))*'AUS Population Projections'!W$5</f>
        <v>263.82642878484916</v>
      </c>
    </row>
    <row r="452" spans="1:28" x14ac:dyDescent="0.3">
      <c r="A452" s="13" t="s">
        <v>2</v>
      </c>
      <c r="B452" s="14" t="s">
        <v>18</v>
      </c>
      <c r="C452" s="31">
        <f>'AUS All Deaths'!C55/SUM('AUS All Deaths'!$C$25:$C$82)</f>
        <v>1.0202618262276945E-2</v>
      </c>
      <c r="D452" s="31">
        <f>'AUS All Deaths'!N55/SUM('AUS All Deaths'!$N$25:$N$82)</f>
        <v>8.7185789766699232E-3</v>
      </c>
      <c r="E452" s="54">
        <f t="shared" si="207"/>
        <v>-1.3491266232791107E-4</v>
      </c>
      <c r="F452" s="9"/>
      <c r="G452" s="9"/>
      <c r="H452" s="9"/>
      <c r="I452" s="79">
        <f>($D452+($E452*I$418))*'AUS Population Projections'!D$5</f>
        <v>1546.8968411728315</v>
      </c>
      <c r="J452" s="76">
        <f>($D452+($E452*J$418))*'AUS Population Projections'!E$5</f>
        <v>1555.6859074526603</v>
      </c>
      <c r="K452" s="76">
        <f>($D452+($E452*K$418))*'AUS Population Projections'!F$5</f>
        <v>1564.1244745946115</v>
      </c>
      <c r="L452" s="76">
        <f>($D452+($E452*L$418))*'AUS Population Projections'!G$5</f>
        <v>1563.1404240680597</v>
      </c>
      <c r="M452" s="76">
        <f>($D452+($E452*M$418))*'AUS Population Projections'!H$5</f>
        <v>1580.1101291289101</v>
      </c>
      <c r="N452" s="76">
        <f>($D452+($E452*N$418))*'AUS Population Projections'!I$5</f>
        <v>1597.0298056146883</v>
      </c>
      <c r="O452" s="76">
        <f>($D452+($E452*O$418))*'AUS Population Projections'!J$5</f>
        <v>1614.0851726589035</v>
      </c>
      <c r="P452" s="76">
        <f>($D452+($E452*P$418))*'AUS Population Projections'!K$5</f>
        <v>1631.1767662049076</v>
      </c>
      <c r="Q452" s="76">
        <f>($D452+($E452*Q$418))*'AUS Population Projections'!L$5</f>
        <v>1647.6358697561559</v>
      </c>
      <c r="R452" s="76">
        <f>($D452+($E452*R$418))*'AUS Population Projections'!M$5</f>
        <v>1668.4292739029731</v>
      </c>
      <c r="S452" s="76">
        <f>($D452+($E452*S$418))*'AUS Population Projections'!N$5</f>
        <v>1688.3100586239671</v>
      </c>
      <c r="T452" s="76">
        <f>($D452+($E452*T$418))*'AUS Population Projections'!O$5</f>
        <v>1707.1337175674435</v>
      </c>
      <c r="U452" s="76">
        <f>($D452+($E452*U$418))*'AUS Population Projections'!P$5</f>
        <v>1724.5398889804233</v>
      </c>
      <c r="V452" s="76">
        <f>($D452+($E452*V$418))*'AUS Population Projections'!Q$5</f>
        <v>1739.8236860971274</v>
      </c>
      <c r="W452" s="76">
        <f>($D452+($E452*W$418))*'AUS Population Projections'!R$5</f>
        <v>1754.7571973991714</v>
      </c>
      <c r="X452" s="76">
        <f>($D452+($E452*X$418))*'AUS Population Projections'!S$5</f>
        <v>1767.1789169000963</v>
      </c>
      <c r="Y452" s="76">
        <f>($D452+($E452*Y$418))*'AUS Population Projections'!T$5</f>
        <v>1776.6264937326441</v>
      </c>
      <c r="Z452" s="76">
        <f>($D452+($E452*Z$418))*'AUS Population Projections'!U$5</f>
        <v>1783.2263732713191</v>
      </c>
      <c r="AA452" s="76">
        <f>($D452+($E452*AA$418))*'AUS Population Projections'!V$5</f>
        <v>1786.8287738948648</v>
      </c>
      <c r="AB452" s="78">
        <f>($D452+($E452*AB$418))*'AUS Population Projections'!W$5</f>
        <v>1787.2239978696105</v>
      </c>
    </row>
    <row r="453" spans="1:28" x14ac:dyDescent="0.3">
      <c r="A453" s="13" t="s">
        <v>2</v>
      </c>
      <c r="B453" s="14" t="s">
        <v>19</v>
      </c>
      <c r="C453" s="31">
        <f>'AUS All Deaths'!C56/SUM('AUS All Deaths'!$C$25:$C$82)</f>
        <v>1.0837721005511053E-2</v>
      </c>
      <c r="D453" s="31">
        <f>'AUS All Deaths'!N56/SUM('AUS All Deaths'!$N$25:$N$82)</f>
        <v>1.1407682853811489E-2</v>
      </c>
      <c r="E453" s="54">
        <f t="shared" si="207"/>
        <v>5.1814713481857805E-5</v>
      </c>
      <c r="F453" s="9"/>
      <c r="G453" s="9"/>
      <c r="H453" s="9"/>
      <c r="I453" s="79">
        <f>($D453+($E453*I$418))*'AUS Population Projections'!D$5</f>
        <v>2065.1618945922032</v>
      </c>
      <c r="J453" s="76">
        <f>($D453+($E453*J$418))*'AUS Population Projections'!E$5</f>
        <v>2119.6009528836998</v>
      </c>
      <c r="K453" s="76">
        <f>($D453+($E453*K$418))*'AUS Population Projections'!F$5</f>
        <v>2175.4288970645525</v>
      </c>
      <c r="L453" s="76">
        <f>($D453+($E453*L$418))*'AUS Population Projections'!G$5</f>
        <v>2219.8244292996469</v>
      </c>
      <c r="M453" s="76">
        <f>($D453+($E453*M$418))*'AUS Population Projections'!H$5</f>
        <v>2291.7359640896611</v>
      </c>
      <c r="N453" s="76">
        <f>($D453+($E453*N$418))*'AUS Population Projections'!I$5</f>
        <v>2366.2490392325603</v>
      </c>
      <c r="O453" s="76">
        <f>($D453+($E453*O$418))*'AUS Population Projections'!J$5</f>
        <v>2443.7792801859127</v>
      </c>
      <c r="P453" s="76">
        <f>($D453+($E453*P$418))*'AUS Population Projections'!K$5</f>
        <v>2524.335374929808</v>
      </c>
      <c r="Q453" s="76">
        <f>($D453+($E453*Q$418))*'AUS Population Projections'!L$5</f>
        <v>2607.0231717657157</v>
      </c>
      <c r="R453" s="76">
        <f>($D453+($E453*R$418))*'AUS Population Projections'!M$5</f>
        <v>2699.9840577658701</v>
      </c>
      <c r="S453" s="76">
        <f>($D453+($E453*S$418))*'AUS Population Projections'!N$5</f>
        <v>2795.1989888424555</v>
      </c>
      <c r="T453" s="76">
        <f>($D453+($E453*T$418))*'AUS Population Projections'!O$5</f>
        <v>2892.5316343171876</v>
      </c>
      <c r="U453" s="76">
        <f>($D453+($E453*U$418))*'AUS Population Projections'!P$5</f>
        <v>2991.4563683745482</v>
      </c>
      <c r="V453" s="76">
        <f>($D453+($E453*V$418))*'AUS Population Projections'!Q$5</f>
        <v>3090.783051753097</v>
      </c>
      <c r="W453" s="76">
        <f>($D453+($E453*W$418))*'AUS Population Projections'!R$5</f>
        <v>3193.7119616521391</v>
      </c>
      <c r="X453" s="76">
        <f>($D453+($E453*X$418))*'AUS Population Projections'!S$5</f>
        <v>3296.4250611897805</v>
      </c>
      <c r="Y453" s="76">
        <f>($D453+($E453*Y$418))*'AUS Population Projections'!T$5</f>
        <v>3397.9636977950945</v>
      </c>
      <c r="Z453" s="76">
        <f>($D453+($E453*Z$418))*'AUS Population Projections'!U$5</f>
        <v>3498.4268702149952</v>
      </c>
      <c r="AA453" s="76">
        <f>($D453+($E453*AA$418))*'AUS Population Projections'!V$5</f>
        <v>3597.3703946388987</v>
      </c>
      <c r="AB453" s="78">
        <f>($D453+($E453*AB$418))*'AUS Population Projections'!W$5</f>
        <v>3694.1812687525821</v>
      </c>
    </row>
    <row r="454" spans="1:28" x14ac:dyDescent="0.3">
      <c r="A454" s="13" t="s">
        <v>2</v>
      </c>
      <c r="B454" s="14" t="s">
        <v>20</v>
      </c>
      <c r="C454" s="31">
        <f>'AUS All Deaths'!C57/SUM('AUS All Deaths'!$C$25:$C$82)</f>
        <v>1.5843423272076648E-2</v>
      </c>
      <c r="D454" s="31">
        <f>'AUS All Deaths'!N57/SUM('AUS All Deaths'!$N$25:$N$82)</f>
        <v>1.5872015462347292E-2</v>
      </c>
      <c r="E454" s="54">
        <f t="shared" si="207"/>
        <v>2.5992900246039896E-6</v>
      </c>
      <c r="F454" s="9"/>
      <c r="G454" s="9"/>
      <c r="H454" s="9"/>
      <c r="I454" s="79">
        <f>($D454+($E454*I$418))*'AUS Population Projections'!D$5</f>
        <v>2860.8278229839489</v>
      </c>
      <c r="J454" s="76">
        <f>($D454+($E454*J$418))*'AUS Population Projections'!E$5</f>
        <v>2923.5031760545526</v>
      </c>
      <c r="K454" s="76">
        <f>($D454+($E454*K$418))*'AUS Population Projections'!F$5</f>
        <v>2987.5486812950444</v>
      </c>
      <c r="L454" s="76">
        <f>($D454+($E454*L$418))*'AUS Population Projections'!G$5</f>
        <v>3035.414935576579</v>
      </c>
      <c r="M454" s="76">
        <f>($D454+($E454*M$418))*'AUS Population Projections'!H$5</f>
        <v>3120.340545002281</v>
      </c>
      <c r="N454" s="76">
        <f>($D454+($E454*N$418))*'AUS Population Projections'!I$5</f>
        <v>3208.0741168413811</v>
      </c>
      <c r="O454" s="76">
        <f>($D454+($E454*O$418))*'AUS Population Projections'!J$5</f>
        <v>3299.1413926673954</v>
      </c>
      <c r="P454" s="76">
        <f>($D454+($E454*P$418))*'AUS Population Projections'!K$5</f>
        <v>3393.5122088177341</v>
      </c>
      <c r="Q454" s="76">
        <f>($D454+($E454*Q$418))*'AUS Population Projections'!L$5</f>
        <v>3489.9483297459724</v>
      </c>
      <c r="R454" s="76">
        <f>($D454+($E454*R$418))*'AUS Population Projections'!M$5</f>
        <v>3599.2772972744051</v>
      </c>
      <c r="S454" s="76">
        <f>($D454+($E454*S$418))*'AUS Population Projections'!N$5</f>
        <v>3710.6930066761424</v>
      </c>
      <c r="T454" s="76">
        <f>($D454+($E454*T$418))*'AUS Population Projections'!O$5</f>
        <v>3823.9897221861693</v>
      </c>
      <c r="U454" s="76">
        <f>($D454+($E454*U$418))*'AUS Population Projections'!P$5</f>
        <v>3938.4525870769444</v>
      </c>
      <c r="V454" s="76">
        <f>($D454+($E454*V$418))*'AUS Population Projections'!Q$5</f>
        <v>4052.507222850496</v>
      </c>
      <c r="W454" s="76">
        <f>($D454+($E454*W$418))*'AUS Population Projections'!R$5</f>
        <v>4170.338005432207</v>
      </c>
      <c r="X454" s="76">
        <f>($D454+($E454*X$418))*'AUS Population Projections'!S$5</f>
        <v>4286.9339820291807</v>
      </c>
      <c r="Y454" s="76">
        <f>($D454+($E454*Y$418))*'AUS Population Projections'!T$5</f>
        <v>4401.068981150569</v>
      </c>
      <c r="Z454" s="76">
        <f>($D454+($E454*Z$418))*'AUS Population Projections'!U$5</f>
        <v>4512.9009665575977</v>
      </c>
      <c r="AA454" s="76">
        <f>($D454+($E454*AA$418))*'AUS Population Projections'!V$5</f>
        <v>4621.8874642962901</v>
      </c>
      <c r="AB454" s="78">
        <f>($D454+($E454*AB$418))*'AUS Population Projections'!W$5</f>
        <v>4727.2786348928103</v>
      </c>
    </row>
    <row r="455" spans="1:28" x14ac:dyDescent="0.3">
      <c r="A455" s="13" t="s">
        <v>2</v>
      </c>
      <c r="B455" s="14" t="s">
        <v>21</v>
      </c>
      <c r="C455" s="31">
        <f>'AUS All Deaths'!C58/SUM('AUS All Deaths'!$C$25:$C$82)</f>
        <v>1.3084482322973646E-2</v>
      </c>
      <c r="D455" s="31">
        <f>'AUS All Deaths'!N58/SUM('AUS All Deaths'!$N$25:$N$82)</f>
        <v>1.4994905408670258E-2</v>
      </c>
      <c r="E455" s="54">
        <f t="shared" si="207"/>
        <v>1.7367482597241933E-4</v>
      </c>
      <c r="F455" s="9"/>
      <c r="G455" s="9"/>
      <c r="H455" s="9"/>
      <c r="I455" s="79">
        <f>($D455+($E455*I$418))*'AUS Population Projections'!D$5</f>
        <v>2733.5905184058956</v>
      </c>
      <c r="J455" s="76">
        <f>($D455+($E455*J$418))*'AUS Population Projections'!E$5</f>
        <v>2825.0001088211789</v>
      </c>
      <c r="K455" s="76">
        <f>($D455+($E455*K$418))*'AUS Population Projections'!F$5</f>
        <v>2919.0894692131424</v>
      </c>
      <c r="L455" s="76">
        <f>($D455+($E455*L$418))*'AUS Population Projections'!G$5</f>
        <v>2998.5658734550302</v>
      </c>
      <c r="M455" s="76">
        <f>($D455+($E455*M$418))*'AUS Population Projections'!H$5</f>
        <v>3116.0715895925259</v>
      </c>
      <c r="N455" s="76">
        <f>($D455+($E455*N$418))*'AUS Population Projections'!I$5</f>
        <v>3238.2299361438972</v>
      </c>
      <c r="O455" s="76">
        <f>($D455+($E455*O$418))*'AUS Population Projections'!J$5</f>
        <v>3365.6670431560656</v>
      </c>
      <c r="P455" s="76">
        <f>($D455+($E455*P$418))*'AUS Population Projections'!K$5</f>
        <v>3498.4585151124038</v>
      </c>
      <c r="Q455" s="76">
        <f>($D455+($E455*Q$418))*'AUS Population Projections'!L$5</f>
        <v>3635.4201607056543</v>
      </c>
      <c r="R455" s="76">
        <f>($D455+($E455*R$418))*'AUS Population Projections'!M$5</f>
        <v>3788.0129272171666</v>
      </c>
      <c r="S455" s="76">
        <f>($D455+($E455*S$418))*'AUS Population Projections'!N$5</f>
        <v>3945.1627000734079</v>
      </c>
      <c r="T455" s="76">
        <f>($D455+($E455*T$418))*'AUS Population Projections'!O$5</f>
        <v>4106.7146643888645</v>
      </c>
      <c r="U455" s="76">
        <f>($D455+($E455*U$418))*'AUS Population Projections'!P$5</f>
        <v>4271.9528884863885</v>
      </c>
      <c r="V455" s="76">
        <f>($D455+($E455*V$418))*'AUS Population Projections'!Q$5</f>
        <v>4439.1891561596585</v>
      </c>
      <c r="W455" s="76">
        <f>($D455+($E455*W$418))*'AUS Population Projections'!R$5</f>
        <v>4613.037686034234</v>
      </c>
      <c r="X455" s="76">
        <f>($D455+($E455*X$418))*'AUS Population Projections'!S$5</f>
        <v>4788.0222025357934</v>
      </c>
      <c r="Y455" s="76">
        <f>($D455+($E455*Y$418))*'AUS Population Projections'!T$5</f>
        <v>4962.7190756424361</v>
      </c>
      <c r="Z455" s="76">
        <f>($D455+($E455*Z$418))*'AUS Population Projections'!U$5</f>
        <v>5137.2277150338923</v>
      </c>
      <c r="AA455" s="76">
        <f>($D455+($E455*AA$418))*'AUS Population Projections'!V$5</f>
        <v>5310.8495093904367</v>
      </c>
      <c r="AB455" s="78">
        <f>($D455+($E455*AB$418))*'AUS Population Projections'!W$5</f>
        <v>5482.6221383909424</v>
      </c>
    </row>
    <row r="456" spans="1:28" x14ac:dyDescent="0.3">
      <c r="A456" s="13"/>
      <c r="B456" s="14"/>
      <c r="C456" s="31">
        <f>'AUS All Deaths'!C59/SUM('AUS All Deaths'!$C$25:$C$82)</f>
        <v>0</v>
      </c>
      <c r="D456" s="31">
        <f>'AUS All Deaths'!N59/SUM('AUS All Deaths'!$N$25:$N$82)</f>
        <v>0</v>
      </c>
      <c r="E456" s="54">
        <f t="shared" si="207"/>
        <v>0</v>
      </c>
      <c r="F456" s="9"/>
      <c r="G456" s="9"/>
      <c r="H456" s="9"/>
      <c r="I456" s="79"/>
      <c r="J456" s="76"/>
      <c r="K456" s="76"/>
      <c r="L456" s="76"/>
      <c r="M456" s="76"/>
      <c r="N456" s="76"/>
      <c r="O456" s="76"/>
      <c r="P456" s="76"/>
      <c r="Q456" s="76"/>
      <c r="R456" s="76"/>
      <c r="S456" s="76"/>
      <c r="T456" s="76"/>
      <c r="U456" s="76"/>
      <c r="V456" s="76"/>
      <c r="W456" s="76"/>
      <c r="X456" s="76"/>
      <c r="Y456" s="76"/>
      <c r="Z456" s="76"/>
      <c r="AA456" s="76"/>
      <c r="AB456" s="78"/>
    </row>
    <row r="457" spans="1:28" x14ac:dyDescent="0.3">
      <c r="A457" s="19" t="s">
        <v>37</v>
      </c>
      <c r="B457" s="14"/>
      <c r="C457" s="31">
        <f>'AUS All Deaths'!C60/SUM('AUS All Deaths'!$C$25:$C$82)</f>
        <v>0</v>
      </c>
      <c r="D457" s="31">
        <f>'AUS All Deaths'!N60/SUM('AUS All Deaths'!$N$25:$N$82)</f>
        <v>0</v>
      </c>
      <c r="E457" s="54">
        <f t="shared" si="207"/>
        <v>0</v>
      </c>
      <c r="F457" s="9"/>
      <c r="G457" s="9"/>
      <c r="H457" s="9"/>
      <c r="I457" s="79"/>
      <c r="J457" s="76"/>
      <c r="K457" s="76"/>
      <c r="L457" s="76"/>
      <c r="M457" s="76"/>
      <c r="N457" s="76"/>
      <c r="O457" s="76"/>
      <c r="P457" s="76"/>
      <c r="Q457" s="76"/>
      <c r="R457" s="76"/>
      <c r="S457" s="76"/>
      <c r="T457" s="76"/>
      <c r="U457" s="76"/>
      <c r="V457" s="76"/>
      <c r="W457" s="76"/>
      <c r="X457" s="76"/>
      <c r="Y457" s="76"/>
      <c r="Z457" s="76"/>
      <c r="AA457" s="76"/>
      <c r="AB457" s="78"/>
    </row>
    <row r="458" spans="1:28" x14ac:dyDescent="0.3">
      <c r="A458" s="13" t="s">
        <v>1</v>
      </c>
      <c r="B458" s="14" t="s">
        <v>17</v>
      </c>
      <c r="C458" s="31">
        <f>'AUS All Deaths'!C61/SUM('AUS All Deaths'!$C$25:$C$82)</f>
        <v>5.2583775515081983E-4</v>
      </c>
      <c r="D458" s="31">
        <f>'AUS All Deaths'!N61/SUM('AUS All Deaths'!$N$25:$N$82)</f>
        <v>3.7290307671299067E-4</v>
      </c>
      <c r="E458" s="54">
        <f t="shared" si="207"/>
        <v>-1.3903152585257196E-5</v>
      </c>
      <c r="F458" s="9"/>
      <c r="G458" s="9"/>
      <c r="H458" s="9"/>
      <c r="I458" s="79">
        <f>($D458+($E458*I$418))*'AUS Population Projections'!D$5</f>
        <v>64.696812326755364</v>
      </c>
      <c r="J458" s="76">
        <f>($D458+($E458*J$418))*'AUS Population Projections'!E$5</f>
        <v>63.54335873765924</v>
      </c>
      <c r="K458" s="76">
        <f>($D458+($E458*K$418))*'AUS Population Projections'!F$5</f>
        <v>62.309111502516409</v>
      </c>
      <c r="L458" s="76">
        <f>($D458+($E458*L$418))*'AUS Population Projections'!G$5</f>
        <v>60.639919352076618</v>
      </c>
      <c r="M458" s="76">
        <f>($D458+($E458*M$418))*'AUS Population Projections'!H$5</f>
        <v>59.595280209063766</v>
      </c>
      <c r="N458" s="76">
        <f>($D458+($E458*N$418))*'AUS Population Projections'!I$5</f>
        <v>58.453510282279879</v>
      </c>
      <c r="O458" s="76">
        <f>($D458+($E458*O$418))*'AUS Population Projections'!J$5</f>
        <v>57.216404589902041</v>
      </c>
      <c r="P458" s="76">
        <f>($D458+($E458*P$418))*'AUS Population Projections'!K$5</f>
        <v>55.874764209004987</v>
      </c>
      <c r="Q458" s="76">
        <f>($D458+($E458*Q$418))*'AUS Population Projections'!L$5</f>
        <v>54.400670564422271</v>
      </c>
      <c r="R458" s="76">
        <f>($D458+($E458*R$418))*'AUS Population Projections'!M$5</f>
        <v>52.948051371697076</v>
      </c>
      <c r="S458" s="76">
        <f>($D458+($E458*S$418))*'AUS Population Projections'!N$5</f>
        <v>51.333585168677892</v>
      </c>
      <c r="T458" s="76">
        <f>($D458+($E458*T$418))*'AUS Population Projections'!O$5</f>
        <v>49.549212587120252</v>
      </c>
      <c r="U458" s="76">
        <f>($D458+($E458*U$418))*'AUS Population Projections'!P$5</f>
        <v>47.58144803573478</v>
      </c>
      <c r="V458" s="76">
        <f>($D458+($E458*V$418))*'AUS Population Projections'!Q$5</f>
        <v>45.409682507909388</v>
      </c>
      <c r="W458" s="76">
        <f>($D458+($E458*W$418))*'AUS Population Projections'!R$5</f>
        <v>43.078309440687931</v>
      </c>
      <c r="X458" s="76">
        <f>($D458+($E458*X$418))*'AUS Population Projections'!S$5</f>
        <v>40.530134531362883</v>
      </c>
      <c r="Y458" s="76">
        <f>($D458+($E458*Y$418))*'AUS Population Projections'!T$5</f>
        <v>37.757980226381925</v>
      </c>
      <c r="Z458" s="76">
        <f>($D458+($E458*Z$418))*'AUS Population Projections'!U$5</f>
        <v>34.769621373914489</v>
      </c>
      <c r="AA458" s="76">
        <f>($D458+($E458*AA$418))*'AUS Population Projections'!V$5</f>
        <v>31.567491996212524</v>
      </c>
      <c r="AB458" s="78">
        <f>($D458+($E458*AB$418))*'AUS Population Projections'!W$5</f>
        <v>28.154684023954431</v>
      </c>
    </row>
    <row r="459" spans="1:28" x14ac:dyDescent="0.3">
      <c r="A459" s="13" t="s">
        <v>1</v>
      </c>
      <c r="B459" s="14" t="s">
        <v>18</v>
      </c>
      <c r="C459" s="31">
        <f>'AUS All Deaths'!C62/SUM('AUS All Deaths'!$C$25:$C$82)</f>
        <v>9.7655583099437969E-4</v>
      </c>
      <c r="D459" s="31">
        <f>'AUS All Deaths'!N62/SUM('AUS All Deaths'!$N$25:$N$82)</f>
        <v>8.8236220968707655E-4</v>
      </c>
      <c r="E459" s="54">
        <f t="shared" si="207"/>
        <v>-8.5630564824821038E-6</v>
      </c>
      <c r="F459" s="9"/>
      <c r="G459" s="9"/>
      <c r="H459" s="9"/>
      <c r="I459" s="79">
        <f>($D459+($E459*I$418))*'AUS Population Projections'!D$5</f>
        <v>157.4708405956128</v>
      </c>
      <c r="J459" s="76">
        <f>($D459+($E459*J$418))*'AUS Population Projections'!E$5</f>
        <v>159.31765296163599</v>
      </c>
      <c r="K459" s="76">
        <f>($D459+($E459*K$418))*'AUS Population Projections'!F$5</f>
        <v>161.17018242548284</v>
      </c>
      <c r="L459" s="76">
        <f>($D459+($E459*L$418))*'AUS Population Projections'!G$5</f>
        <v>162.08908387569863</v>
      </c>
      <c r="M459" s="76">
        <f>($D459+($E459*M$418))*'AUS Population Projections'!H$5</f>
        <v>164.91472156534448</v>
      </c>
      <c r="N459" s="76">
        <f>($D459+($E459*N$418))*'AUS Population Projections'!I$5</f>
        <v>167.79475614197014</v>
      </c>
      <c r="O459" s="76">
        <f>($D459+($E459*O$418))*'AUS Population Projections'!J$5</f>
        <v>170.75183188779459</v>
      </c>
      <c r="P459" s="76">
        <f>($D459+($E459*P$418))*'AUS Population Projections'!K$5</f>
        <v>173.77897774005709</v>
      </c>
      <c r="Q459" s="76">
        <f>($D459+($E459*Q$418))*'AUS Population Projections'!L$5</f>
        <v>176.80808874314656</v>
      </c>
      <c r="R459" s="76">
        <f>($D459+($E459*R$418))*'AUS Population Projections'!M$5</f>
        <v>180.37845093352493</v>
      </c>
      <c r="S459" s="76">
        <f>($D459+($E459*S$418))*'AUS Population Projections'!N$5</f>
        <v>183.93332713301095</v>
      </c>
      <c r="T459" s="76">
        <f>($D459+($E459*T$418))*'AUS Population Projections'!O$5</f>
        <v>187.45926856683127</v>
      </c>
      <c r="U459" s="76">
        <f>($D459+($E459*U$418))*'AUS Population Projections'!P$5</f>
        <v>190.91859837993633</v>
      </c>
      <c r="V459" s="76">
        <f>($D459+($E459*V$418))*'AUS Population Projections'!Q$5</f>
        <v>194.234007178821</v>
      </c>
      <c r="W459" s="76">
        <f>($D459+($E459*W$418))*'AUS Population Projections'!R$5</f>
        <v>197.60449426355416</v>
      </c>
      <c r="X459" s="76">
        <f>($D459+($E459*X$418))*'AUS Population Projections'!S$5</f>
        <v>200.78923638793597</v>
      </c>
      <c r="Y459" s="76">
        <f>($D459+($E459*Y$418))*'AUS Population Projections'!T$5</f>
        <v>203.73355583631181</v>
      </c>
      <c r="Z459" s="76">
        <f>($D459+($E459*Z$418))*'AUS Population Projections'!U$5</f>
        <v>206.44876808021502</v>
      </c>
      <c r="AA459" s="76">
        <f>($D459+($E459*AA$418))*'AUS Population Projections'!V$5</f>
        <v>208.91418084691264</v>
      </c>
      <c r="AB459" s="78">
        <f>($D459+($E459*AB$418))*'AUS Population Projections'!W$5</f>
        <v>211.10102212531299</v>
      </c>
    </row>
    <row r="460" spans="1:28" x14ac:dyDescent="0.3">
      <c r="A460" s="13" t="s">
        <v>1</v>
      </c>
      <c r="B460" s="14" t="s">
        <v>19</v>
      </c>
      <c r="C460" s="31">
        <f>'AUS All Deaths'!C63/SUM('AUS All Deaths'!$C$25:$C$82)</f>
        <v>7.7851304009342152E-4</v>
      </c>
      <c r="D460" s="31">
        <f>'AUS All Deaths'!N63/SUM('AUS All Deaths'!$N$25:$N$82)</f>
        <v>7.5631046544606564E-4</v>
      </c>
      <c r="E460" s="54">
        <f t="shared" si="207"/>
        <v>-2.0184158770323528E-6</v>
      </c>
      <c r="F460" s="9"/>
      <c r="G460" s="9"/>
      <c r="H460" s="9"/>
      <c r="I460" s="79">
        <f>($D460+($E460*I$418))*'AUS Population Projections'!D$5</f>
        <v>135.93398742103378</v>
      </c>
      <c r="J460" s="76">
        <f>($D460+($E460*J$418))*'AUS Population Projections'!E$5</f>
        <v>138.51764871897552</v>
      </c>
      <c r="K460" s="76">
        <f>($D460+($E460*K$418))*'AUS Population Projections'!F$5</f>
        <v>141.1492654036191</v>
      </c>
      <c r="L460" s="76">
        <f>($D460+($E460*L$418))*'AUS Population Projections'!G$5</f>
        <v>143.0015211127745</v>
      </c>
      <c r="M460" s="76">
        <f>($D460+($E460*M$418))*'AUS Population Projections'!H$5</f>
        <v>146.58191622910152</v>
      </c>
      <c r="N460" s="76">
        <f>($D460+($E460*N$418))*'AUS Population Projections'!I$5</f>
        <v>150.2710905794379</v>
      </c>
      <c r="O460" s="76">
        <f>($D460+($E460*O$418))*'AUS Population Projections'!J$5</f>
        <v>154.09247648674025</v>
      </c>
      <c r="P460" s="76">
        <f>($D460+($E460*P$418))*'AUS Population Projections'!K$5</f>
        <v>158.0433341332245</v>
      </c>
      <c r="Q460" s="76">
        <f>($D460+($E460*Q$418))*'AUS Population Projections'!L$5</f>
        <v>162.0648408495195</v>
      </c>
      <c r="R460" s="76">
        <f>($D460+($E460*R$418))*'AUS Population Projections'!M$5</f>
        <v>166.65752357877466</v>
      </c>
      <c r="S460" s="76">
        <f>($D460+($E460*S$418))*'AUS Population Projections'!N$5</f>
        <v>171.31729025991331</v>
      </c>
      <c r="T460" s="76">
        <f>($D460+($E460*T$418))*'AUS Population Projections'!O$5</f>
        <v>176.03384260281703</v>
      </c>
      <c r="U460" s="76">
        <f>($D460+($E460*U$418))*'AUS Population Projections'!P$5</f>
        <v>180.7736250011036</v>
      </c>
      <c r="V460" s="76">
        <f>($D460+($E460*V$418))*'AUS Population Projections'!Q$5</f>
        <v>185.46413032051765</v>
      </c>
      <c r="W460" s="76">
        <f>($D460+($E460*W$418))*'AUS Population Projections'!R$5</f>
        <v>190.29647510977026</v>
      </c>
      <c r="X460" s="76">
        <f>($D460+($E460*X$418))*'AUS Population Projections'!S$5</f>
        <v>195.04117140507284</v>
      </c>
      <c r="Y460" s="76">
        <f>($D460+($E460*Y$418))*'AUS Population Projections'!T$5</f>
        <v>199.64310982677964</v>
      </c>
      <c r="Z460" s="76">
        <f>($D460+($E460*Z$418))*'AUS Population Projections'!U$5</f>
        <v>204.11044083856524</v>
      </c>
      <c r="AA460" s="76">
        <f>($D460+($E460*AA$418))*'AUS Population Projections'!V$5</f>
        <v>208.41964390266281</v>
      </c>
      <c r="AB460" s="78">
        <f>($D460+($E460*AB$418))*'AUS Population Projections'!W$5</f>
        <v>212.53816573794211</v>
      </c>
    </row>
    <row r="461" spans="1:28" x14ac:dyDescent="0.3">
      <c r="A461" s="13" t="s">
        <v>1</v>
      </c>
      <c r="B461" s="14" t="s">
        <v>20</v>
      </c>
      <c r="C461" s="31">
        <f>'AUS All Deaths'!C64/SUM('AUS All Deaths'!$C$25:$C$82)</f>
        <v>1.0585045720568451E-3</v>
      </c>
      <c r="D461" s="31">
        <f>'AUS All Deaths'!N64/SUM('AUS All Deaths'!$N$25:$N$82)</f>
        <v>1.0189182659481716E-3</v>
      </c>
      <c r="E461" s="54">
        <f t="shared" si="207"/>
        <v>-3.5987551007884944E-6</v>
      </c>
      <c r="F461" s="9"/>
      <c r="G461" s="9"/>
      <c r="H461" s="9"/>
      <c r="I461" s="79">
        <f>($D461+($E461*I$418))*'AUS Population Projections'!D$5</f>
        <v>182.97479032785029</v>
      </c>
      <c r="J461" s="76">
        <f>($D461+($E461*J$418))*'AUS Population Projections'!E$5</f>
        <v>186.29016619713198</v>
      </c>
      <c r="K461" s="76">
        <f>($D461+($E461*K$418))*'AUS Population Projections'!F$5</f>
        <v>189.66303259149873</v>
      </c>
      <c r="L461" s="76">
        <f>($D461+($E461*L$418))*'AUS Population Projections'!G$5</f>
        <v>191.9824736420727</v>
      </c>
      <c r="M461" s="76">
        <f>($D461+($E461*M$418))*'AUS Population Projections'!H$5</f>
        <v>196.61460043143126</v>
      </c>
      <c r="N461" s="76">
        <f>($D461+($E461*N$418))*'AUS Population Projections'!I$5</f>
        <v>201.38300445775357</v>
      </c>
      <c r="O461" s="76">
        <f>($D461+($E461*O$418))*'AUS Population Projections'!J$5</f>
        <v>206.31858936495968</v>
      </c>
      <c r="P461" s="76">
        <f>($D461+($E461*P$418))*'AUS Population Projections'!K$5</f>
        <v>211.41712927341646</v>
      </c>
      <c r="Q461" s="76">
        <f>($D461+($E461*Q$418))*'AUS Population Projections'!L$5</f>
        <v>216.59945085380835</v>
      </c>
      <c r="R461" s="76">
        <f>($D461+($E461*R$418))*'AUS Population Projections'!M$5</f>
        <v>222.53354800105106</v>
      </c>
      <c r="S461" s="76">
        <f>($D461+($E461*S$418))*'AUS Population Projections'!N$5</f>
        <v>228.54474080382403</v>
      </c>
      <c r="T461" s="76">
        <f>($D461+($E461*T$418))*'AUS Population Projections'!O$5</f>
        <v>234.61895201224169</v>
      </c>
      <c r="U461" s="76">
        <f>($D461+($E461*U$418))*'AUS Population Projections'!P$5</f>
        <v>240.71118320929531</v>
      </c>
      <c r="V461" s="76">
        <f>($D461+($E461*V$418))*'AUS Population Projections'!Q$5</f>
        <v>246.7247828263892</v>
      </c>
      <c r="W461" s="76">
        <f>($D461+($E461*W$418))*'AUS Population Projections'!R$5</f>
        <v>252.91383157402359</v>
      </c>
      <c r="X461" s="76">
        <f>($D461+($E461*X$418))*'AUS Population Projections'!S$5</f>
        <v>258.97297080178669</v>
      </c>
      <c r="Y461" s="76">
        <f>($D461+($E461*Y$418))*'AUS Population Projections'!T$5</f>
        <v>264.82931827485169</v>
      </c>
      <c r="Z461" s="76">
        <f>($D461+($E461*Z$418))*'AUS Population Projections'!U$5</f>
        <v>270.4941104136123</v>
      </c>
      <c r="AA461" s="76">
        <f>($D461+($E461*AA$418))*'AUS Population Projections'!V$5</f>
        <v>275.9366158438209</v>
      </c>
      <c r="AB461" s="78">
        <f>($D461+($E461*AB$418))*'AUS Population Projections'!W$5</f>
        <v>281.11428236079246</v>
      </c>
    </row>
    <row r="462" spans="1:28" x14ac:dyDescent="0.3">
      <c r="A462" s="13" t="s">
        <v>1</v>
      </c>
      <c r="B462" s="14" t="s">
        <v>21</v>
      </c>
      <c r="C462" s="31">
        <f>'AUS All Deaths'!C65/SUM('AUS All Deaths'!$C$25:$C$82)</f>
        <v>1.6526329447597195E-3</v>
      </c>
      <c r="D462" s="31">
        <f>'AUS All Deaths'!N65/SUM('AUS All Deaths'!$N$25:$N$82)</f>
        <v>1.4180821227113729E-3</v>
      </c>
      <c r="E462" s="54">
        <f t="shared" si="207"/>
        <v>-2.1322802004395139E-5</v>
      </c>
      <c r="F462" s="9"/>
      <c r="G462" s="9"/>
      <c r="H462" s="9"/>
      <c r="I462" s="79">
        <f>($D462+($E462*I$418))*'AUS Population Projections'!D$5</f>
        <v>251.71558422188727</v>
      </c>
      <c r="J462" s="76">
        <f>($D462+($E462*J$418))*'AUS Population Projections'!E$5</f>
        <v>253.26187706174395</v>
      </c>
      <c r="K462" s="76">
        <f>($D462+($E462*K$418))*'AUS Population Projections'!F$5</f>
        <v>254.75618409101349</v>
      </c>
      <c r="L462" s="76">
        <f>($D462+($E462*L$418))*'AUS Population Projections'!G$5</f>
        <v>254.72033403444823</v>
      </c>
      <c r="M462" s="76">
        <f>($D462+($E462*M$418))*'AUS Population Projections'!H$5</f>
        <v>257.61561577991637</v>
      </c>
      <c r="N462" s="76">
        <f>($D462+($E462*N$418))*'AUS Population Projections'!I$5</f>
        <v>260.51001156944767</v>
      </c>
      <c r="O462" s="76">
        <f>($D462+($E462*O$418))*'AUS Population Projections'!J$5</f>
        <v>263.4341980747763</v>
      </c>
      <c r="P462" s="76">
        <f>($D462+($E462*P$418))*'AUS Population Projections'!K$5</f>
        <v>266.37237486803815</v>
      </c>
      <c r="Q462" s="76">
        <f>($D462+($E462*Q$418))*'AUS Population Projections'!L$5</f>
        <v>269.21572265903006</v>
      </c>
      <c r="R462" s="76">
        <f>($D462+($E462*R$418))*'AUS Population Projections'!M$5</f>
        <v>272.7765591356989</v>
      </c>
      <c r="S462" s="76">
        <f>($D462+($E462*S$418))*'AUS Population Projections'!N$5</f>
        <v>276.19833257312916</v>
      </c>
      <c r="T462" s="76">
        <f>($D462+($E462*T$418))*'AUS Population Projections'!O$5</f>
        <v>279.45768233646254</v>
      </c>
      <c r="U462" s="76">
        <f>($D462+($E462*U$418))*'AUS Population Projections'!P$5</f>
        <v>282.49584823425209</v>
      </c>
      <c r="V462" s="76">
        <f>($D462+($E462*V$418))*'AUS Population Projections'!Q$5</f>
        <v>285.19745178310046</v>
      </c>
      <c r="W462" s="76">
        <f>($D462+($E462*W$418))*'AUS Population Projections'!R$5</f>
        <v>287.85312124274196</v>
      </c>
      <c r="X462" s="76">
        <f>($D462+($E462*X$418))*'AUS Population Projections'!S$5</f>
        <v>290.10859509121133</v>
      </c>
      <c r="Y462" s="76">
        <f>($D462+($E462*Y$418))*'AUS Population Projections'!T$5</f>
        <v>291.88771002536481</v>
      </c>
      <c r="Z462" s="76">
        <f>($D462+($E462*Z$418))*'AUS Population Projections'!U$5</f>
        <v>293.21085180181268</v>
      </c>
      <c r="AA462" s="76">
        <f>($D462+($E462*AA$418))*'AUS Population Projections'!V$5</f>
        <v>294.05298351416155</v>
      </c>
      <c r="AB462" s="78">
        <f>($D462+($E462*AB$418))*'AUS Population Projections'!W$5</f>
        <v>294.37907701801646</v>
      </c>
    </row>
    <row r="463" spans="1:28" x14ac:dyDescent="0.3">
      <c r="A463" s="13" t="s">
        <v>2</v>
      </c>
      <c r="B463" s="14" t="s">
        <v>17</v>
      </c>
      <c r="C463" s="31">
        <f>'AUS All Deaths'!C66/SUM('AUS All Deaths'!$C$25:$C$82)</f>
        <v>9.0826521344232513E-4</v>
      </c>
      <c r="D463" s="31">
        <f>'AUS All Deaths'!N66/SUM('AUS All Deaths'!$N$25:$N$82)</f>
        <v>6.6177165726530741E-4</v>
      </c>
      <c r="E463" s="54">
        <f t="shared" si="207"/>
        <v>-2.2408505107001611E-5</v>
      </c>
      <c r="F463" s="9"/>
      <c r="G463" s="9"/>
      <c r="H463" s="9"/>
      <c r="I463" s="79">
        <f>($D463+($E463*I$418))*'AUS Population Projections'!D$5</f>
        <v>115.22219110305693</v>
      </c>
      <c r="J463" s="76">
        <f>($D463+($E463*J$418))*'AUS Population Projections'!E$5</f>
        <v>113.60109307085075</v>
      </c>
      <c r="K463" s="76">
        <f>($D463+($E463*K$418))*'AUS Population Projections'!F$5</f>
        <v>111.85493841469138</v>
      </c>
      <c r="L463" s="76">
        <f>($D463+($E463*L$418))*'AUS Population Projections'!G$5</f>
        <v>109.3458008770713</v>
      </c>
      <c r="M463" s="76">
        <f>($D463+($E463*M$418))*'AUS Population Projections'!H$5</f>
        <v>107.98494253317789</v>
      </c>
      <c r="N463" s="76">
        <f>($D463+($E463*N$418))*'AUS Population Projections'!I$5</f>
        <v>106.47816288965615</v>
      </c>
      <c r="O463" s="76">
        <f>($D463+($E463*O$418))*'AUS Population Projections'!J$5</f>
        <v>104.83035958133492</v>
      </c>
      <c r="P463" s="76">
        <f>($D463+($E463*P$418))*'AUS Population Projections'!K$5</f>
        <v>103.0265846937946</v>
      </c>
      <c r="Q463" s="76">
        <f>($D463+($E463*Q$418))*'AUS Population Projections'!L$5</f>
        <v>101.01710235219753</v>
      </c>
      <c r="R463" s="76">
        <f>($D463+($E463*R$418))*'AUS Population Projections'!M$5</f>
        <v>99.09137226940156</v>
      </c>
      <c r="S463" s="76">
        <f>($D463+($E463*S$418))*'AUS Population Projections'!N$5</f>
        <v>96.912619894771993</v>
      </c>
      <c r="T463" s="76">
        <f>($D463+($E463*T$418))*'AUS Population Projections'!O$5</f>
        <v>94.467065832084643</v>
      </c>
      <c r="U463" s="76">
        <f>($D463+($E463*U$418))*'AUS Population Projections'!P$5</f>
        <v>91.730241172472958</v>
      </c>
      <c r="V463" s="76">
        <f>($D463+($E463*V$418))*'AUS Population Projections'!Q$5</f>
        <v>88.662915698358134</v>
      </c>
      <c r="W463" s="76">
        <f>($D463+($E463*W$418))*'AUS Population Projections'!R$5</f>
        <v>85.35261611738288</v>
      </c>
      <c r="X463" s="76">
        <f>($D463+($E463*X$418))*'AUS Population Projections'!S$5</f>
        <v>81.688025227147435</v>
      </c>
      <c r="Y463" s="76">
        <f>($D463+($E463*Y$418))*'AUS Population Projections'!T$5</f>
        <v>77.652897384453127</v>
      </c>
      <c r="Z463" s="76">
        <f>($D463+($E463*Z$418))*'AUS Population Projections'!U$5</f>
        <v>73.260371180858741</v>
      </c>
      <c r="AA463" s="76">
        <f>($D463+($E463*AA$418))*'AUS Population Projections'!V$5</f>
        <v>68.51230442506855</v>
      </c>
      <c r="AB463" s="78">
        <f>($D463+($E463*AB$418))*'AUS Population Projections'!W$5</f>
        <v>63.410825662264813</v>
      </c>
    </row>
    <row r="464" spans="1:28" x14ac:dyDescent="0.3">
      <c r="A464" s="13" t="s">
        <v>2</v>
      </c>
      <c r="B464" s="14" t="s">
        <v>18</v>
      </c>
      <c r="C464" s="31">
        <f>'AUS All Deaths'!C67/SUM('AUS All Deaths'!$C$25:$C$82)</f>
        <v>1.7277526240669795E-3</v>
      </c>
      <c r="D464" s="31">
        <f>'AUS All Deaths'!N67/SUM('AUS All Deaths'!$N$25:$N$82)</f>
        <v>1.376064874631036E-3</v>
      </c>
      <c r="E464" s="54">
        <f t="shared" si="207"/>
        <v>-3.1971613585085772E-5</v>
      </c>
      <c r="F464" s="9"/>
      <c r="G464" s="9"/>
      <c r="H464" s="9"/>
      <c r="I464" s="79">
        <f>($D464+($E464*I$418))*'AUS Population Projections'!D$5</f>
        <v>242.22442294613487</v>
      </c>
      <c r="J464" s="76">
        <f>($D464+($E464*J$418))*'AUS Population Projections'!E$5</f>
        <v>241.60358319026392</v>
      </c>
      <c r="K464" s="76">
        <f>($D464+($E464*K$418))*'AUS Population Projections'!F$5</f>
        <v>240.84102662321959</v>
      </c>
      <c r="L464" s="76">
        <f>($D464+($E464*L$418))*'AUS Population Projections'!G$5</f>
        <v>238.54936332911663</v>
      </c>
      <c r="M464" s="76">
        <f>($D464+($E464*M$418))*'AUS Population Projections'!H$5</f>
        <v>238.90315166160252</v>
      </c>
      <c r="N464" s="76">
        <f>($D464+($E464*N$418))*'AUS Population Projections'!I$5</f>
        <v>239.12432290047505</v>
      </c>
      <c r="O464" s="76">
        <f>($D464+($E464*O$418))*'AUS Population Projections'!J$5</f>
        <v>239.23411664672668</v>
      </c>
      <c r="P464" s="76">
        <f>($D464+($E464*P$418))*'AUS Population Projections'!K$5</f>
        <v>239.21034202954846</v>
      </c>
      <c r="Q464" s="76">
        <f>($D464+($E464*Q$418))*'AUS Population Projections'!L$5</f>
        <v>238.94835160426027</v>
      </c>
      <c r="R464" s="76">
        <f>($D464+($E464*R$418))*'AUS Population Projections'!M$5</f>
        <v>239.15524176235479</v>
      </c>
      <c r="S464" s="76">
        <f>($D464+($E464*S$418))*'AUS Population Projections'!N$5</f>
        <v>239.05684095252835</v>
      </c>
      <c r="T464" s="76">
        <f>($D464+($E464*T$418))*'AUS Population Projections'!O$5</f>
        <v>238.62787488867258</v>
      </c>
      <c r="U464" s="76">
        <f>($D464+($E464*U$418))*'AUS Population Projections'!P$5</f>
        <v>237.81399792384869</v>
      </c>
      <c r="V464" s="76">
        <f>($D464+($E464*V$418))*'AUS Population Projections'!Q$5</f>
        <v>236.51648233820362</v>
      </c>
      <c r="W464" s="76">
        <f>($D464+($E464*W$418))*'AUS Population Projections'!R$5</f>
        <v>234.97379079371322</v>
      </c>
      <c r="X464" s="76">
        <f>($D464+($E464*X$418))*'AUS Population Projections'!S$5</f>
        <v>232.89105979976014</v>
      </c>
      <c r="Y464" s="76">
        <f>($D464+($E464*Y$418))*'AUS Population Projections'!T$5</f>
        <v>230.21185639044106</v>
      </c>
      <c r="Z464" s="76">
        <f>($D464+($E464*Z$418))*'AUS Population Projections'!U$5</f>
        <v>226.95924495405549</v>
      </c>
      <c r="AA464" s="76">
        <f>($D464+($E464*AA$418))*'AUS Population Projections'!V$5</f>
        <v>223.12119242883307</v>
      </c>
      <c r="AB464" s="78">
        <f>($D464+($E464*AB$418))*'AUS Population Projections'!W$5</f>
        <v>218.68043766861274</v>
      </c>
    </row>
    <row r="465" spans="1:28" x14ac:dyDescent="0.3">
      <c r="A465" s="13" t="s">
        <v>2</v>
      </c>
      <c r="B465" s="14" t="s">
        <v>19</v>
      </c>
      <c r="C465" s="31">
        <f>'AUS All Deaths'!C68/SUM('AUS All Deaths'!$C$25:$C$82)</f>
        <v>1.3726414127962958E-3</v>
      </c>
      <c r="D465" s="31">
        <f>'AUS All Deaths'!N68/SUM('AUS All Deaths'!$N$25:$N$82)</f>
        <v>1.328795470540657E-3</v>
      </c>
      <c r="E465" s="54">
        <f t="shared" si="207"/>
        <v>-3.985994750512617E-6</v>
      </c>
      <c r="F465" s="9"/>
      <c r="G465" s="9"/>
      <c r="H465" s="9"/>
      <c r="I465" s="79">
        <f>($D465+($E465*I$418))*'AUS Population Projections'!D$5</f>
        <v>238.74921487004508</v>
      </c>
      <c r="J465" s="76">
        <f>($D465+($E465*J$418))*'AUS Population Projections'!E$5</f>
        <v>243.20586921078947</v>
      </c>
      <c r="K465" s="76">
        <f>($D465+($E465*K$418))*'AUS Population Projections'!F$5</f>
        <v>247.74322048300343</v>
      </c>
      <c r="L465" s="76">
        <f>($D465+($E465*L$418))*'AUS Population Projections'!G$5</f>
        <v>250.90955135987539</v>
      </c>
      <c r="M465" s="76">
        <f>($D465+($E465*M$418))*'AUS Population Projections'!H$5</f>
        <v>257.10437613057564</v>
      </c>
      <c r="N465" s="76">
        <f>($D465+($E465*N$418))*'AUS Population Projections'!I$5</f>
        <v>263.48518368993456</v>
      </c>
      <c r="O465" s="76">
        <f>($D465+($E465*O$418))*'AUS Population Projections'!J$5</f>
        <v>270.09281087644848</v>
      </c>
      <c r="P465" s="76">
        <f>($D465+($E465*P$418))*'AUS Population Projections'!K$5</f>
        <v>276.92217661436814</v>
      </c>
      <c r="Q465" s="76">
        <f>($D465+($E465*Q$418))*'AUS Population Projections'!L$5</f>
        <v>283.86996968055035</v>
      </c>
      <c r="R465" s="76">
        <f>($D465+($E465*R$418))*'AUS Population Projections'!M$5</f>
        <v>291.81242454419811</v>
      </c>
      <c r="S465" s="76">
        <f>($D465+($E465*S$418))*'AUS Population Projections'!N$5</f>
        <v>299.86610151681816</v>
      </c>
      <c r="T465" s="76">
        <f>($D465+($E465*T$418))*'AUS Population Projections'!O$5</f>
        <v>308.012805492506</v>
      </c>
      <c r="U465" s="76">
        <f>($D465+($E465*U$418))*'AUS Population Projections'!P$5</f>
        <v>316.19368535584329</v>
      </c>
      <c r="V465" s="76">
        <f>($D465+($E465*V$418))*'AUS Population Projections'!Q$5</f>
        <v>324.2818659270888</v>
      </c>
      <c r="W465" s="76">
        <f>($D465+($E465*W$418))*'AUS Population Projections'!R$5</f>
        <v>332.611430489263</v>
      </c>
      <c r="X465" s="76">
        <f>($D465+($E465*X$418))*'AUS Population Projections'!S$5</f>
        <v>340.78108775638901</v>
      </c>
      <c r="Y465" s="76">
        <f>($D465+($E465*Y$418))*'AUS Population Projections'!T$5</f>
        <v>348.69469478310384</v>
      </c>
      <c r="Z465" s="76">
        <f>($D465+($E465*Z$418))*'AUS Population Projections'!U$5</f>
        <v>356.36669944858522</v>
      </c>
      <c r="AA465" s="76">
        <f>($D465+($E465*AA$418))*'AUS Population Projections'!V$5</f>
        <v>363.7562554831286</v>
      </c>
      <c r="AB465" s="78">
        <f>($D465+($E465*AB$418))*'AUS Population Projections'!W$5</f>
        <v>370.80682072983359</v>
      </c>
    </row>
    <row r="466" spans="1:28" x14ac:dyDescent="0.3">
      <c r="A466" s="13" t="s">
        <v>2</v>
      </c>
      <c r="B466" s="14" t="s">
        <v>20</v>
      </c>
      <c r="C466" s="31">
        <f>'AUS All Deaths'!C69/SUM('AUS All Deaths'!$C$25:$C$82)</f>
        <v>1.7140945005565686E-3</v>
      </c>
      <c r="D466" s="31">
        <f>'AUS All Deaths'!N69/SUM('AUS All Deaths'!$N$25:$N$82)</f>
        <v>1.586151115032721E-3</v>
      </c>
      <c r="E466" s="54">
        <f t="shared" si="207"/>
        <v>-1.1631216865804326E-5</v>
      </c>
      <c r="F466" s="9"/>
      <c r="G466" s="9"/>
      <c r="H466" s="9"/>
      <c r="I466" s="79">
        <f>($D466+($E466*I$418))*'AUS Population Projections'!D$5</f>
        <v>283.75052892825272</v>
      </c>
      <c r="J466" s="76">
        <f>($D466+($E466*J$418))*'AUS Population Projections'!E$5</f>
        <v>287.77781866533644</v>
      </c>
      <c r="K466" s="76">
        <f>($D466+($E466*K$418))*'AUS Population Projections'!F$5</f>
        <v>291.8458230715367</v>
      </c>
      <c r="L466" s="76">
        <f>($D466+($E466*L$418))*'AUS Population Projections'!G$5</f>
        <v>294.25028918298841</v>
      </c>
      <c r="M466" s="76">
        <f>($D466+($E466*M$418))*'AUS Population Projections'!H$5</f>
        <v>300.14864786621979</v>
      </c>
      <c r="N466" s="76">
        <f>($D466+($E466*N$418))*'AUS Population Projections'!I$5</f>
        <v>306.18873038158927</v>
      </c>
      <c r="O466" s="76">
        <f>($D466+($E466*O$418))*'AUS Population Projections'!J$5</f>
        <v>312.41408651594247</v>
      </c>
      <c r="P466" s="76">
        <f>($D466+($E466*P$418))*'AUS Population Projections'!K$5</f>
        <v>318.81447218719484</v>
      </c>
      <c r="Q466" s="76">
        <f>($D466+($E466*Q$418))*'AUS Population Projections'!L$5</f>
        <v>325.26714463059051</v>
      </c>
      <c r="R466" s="76">
        <f>($D466+($E466*R$418))*'AUS Population Projections'!M$5</f>
        <v>332.76859778133434</v>
      </c>
      <c r="S466" s="76">
        <f>($D466+($E466*S$418))*'AUS Population Projections'!N$5</f>
        <v>340.2990214200268</v>
      </c>
      <c r="T466" s="76">
        <f>($D466+($E466*T$418))*'AUS Population Projections'!O$5</f>
        <v>347.83510877107653</v>
      </c>
      <c r="U466" s="76">
        <f>($D466+($E466*U$418))*'AUS Population Projections'!P$5</f>
        <v>355.30823963270433</v>
      </c>
      <c r="V466" s="76">
        <f>($D466+($E466*V$418))*'AUS Population Projections'!Q$5</f>
        <v>362.57502846190545</v>
      </c>
      <c r="W466" s="76">
        <f>($D466+($E466*W$418))*'AUS Population Projections'!R$5</f>
        <v>370.00772487361468</v>
      </c>
      <c r="X466" s="76">
        <f>($D466+($E466*X$418))*'AUS Population Projections'!S$5</f>
        <v>377.1571125917099</v>
      </c>
      <c r="Y466" s="76">
        <f>($D466+($E466*Y$418))*'AUS Population Projections'!T$5</f>
        <v>383.91907473525885</v>
      </c>
      <c r="Z466" s="76">
        <f>($D466+($E466*Z$418))*'AUS Population Projections'!U$5</f>
        <v>390.31285749951974</v>
      </c>
      <c r="AA466" s="76">
        <f>($D466+($E466*AA$418))*'AUS Population Projections'!V$5</f>
        <v>396.29717487931453</v>
      </c>
      <c r="AB466" s="78">
        <f>($D466+($E466*AB$418))*'AUS Population Projections'!W$5</f>
        <v>401.81472686684867</v>
      </c>
    </row>
    <row r="467" spans="1:28" x14ac:dyDescent="0.3">
      <c r="A467" s="13" t="s">
        <v>2</v>
      </c>
      <c r="B467" s="14" t="s">
        <v>21</v>
      </c>
      <c r="C467" s="31">
        <f>'AUS All Deaths'!C70/SUM('AUS All Deaths'!$C$25:$C$82)</f>
        <v>9.6972676923917428E-4</v>
      </c>
      <c r="D467" s="31">
        <f>'AUS All Deaths'!N70/SUM('AUS All Deaths'!$N$25:$N$82)</f>
        <v>1.1292135421590564E-3</v>
      </c>
      <c r="E467" s="54">
        <f t="shared" si="207"/>
        <v>1.44987975381711E-5</v>
      </c>
      <c r="F467" s="9"/>
      <c r="G467" s="9"/>
      <c r="H467" s="9"/>
      <c r="I467" s="79">
        <f>($D467+($E467*I$418))*'AUS Population Projections'!D$5</f>
        <v>206.11297558619614</v>
      </c>
      <c r="J467" s="76">
        <f>($D467+($E467*J$418))*'AUS Population Projections'!E$5</f>
        <v>213.2637331214284</v>
      </c>
      <c r="K467" s="76">
        <f>($D467+($E467*K$418))*'AUS Population Projections'!F$5</f>
        <v>220.62778357862553</v>
      </c>
      <c r="L467" s="76">
        <f>($D467+($E467*L$418))*'AUS Population Projections'!G$5</f>
        <v>226.89695850195525</v>
      </c>
      <c r="M467" s="76">
        <f>($D467+($E467*M$418))*'AUS Population Projections'!H$5</f>
        <v>236.05501521100777</v>
      </c>
      <c r="N467" s="76">
        <f>($D467+($E467*N$418))*'AUS Population Projections'!I$5</f>
        <v>245.58003024518391</v>
      </c>
      <c r="O467" s="76">
        <f>($D467+($E467*O$418))*'AUS Population Projections'!J$5</f>
        <v>255.5202287423138</v>
      </c>
      <c r="P467" s="76">
        <f>($D467+($E467*P$418))*'AUS Population Projections'!K$5</f>
        <v>265.88216754421637</v>
      </c>
      <c r="Q467" s="76">
        <f>($D467+($E467*Q$418))*'AUS Population Projections'!L$5</f>
        <v>276.57655009561006</v>
      </c>
      <c r="R467" s="76">
        <f>($D467+($E467*R$418))*'AUS Population Projections'!M$5</f>
        <v>288.47667516819467</v>
      </c>
      <c r="S467" s="76">
        <f>($D467+($E467*S$418))*'AUS Population Projections'!N$5</f>
        <v>300.7414151293417</v>
      </c>
      <c r="T467" s="76">
        <f>($D467+($E467*T$418))*'AUS Population Projections'!O$5</f>
        <v>313.35943942523448</v>
      </c>
      <c r="U467" s="76">
        <f>($D467+($E467*U$418))*'AUS Population Projections'!P$5</f>
        <v>326.27649723145919</v>
      </c>
      <c r="V467" s="76">
        <f>($D467+($E467*V$418))*'AUS Population Projections'!Q$5</f>
        <v>339.36378931782991</v>
      </c>
      <c r="W467" s="76">
        <f>($D467+($E467*W$418))*'AUS Population Projections'!R$5</f>
        <v>352.97427870322923</v>
      </c>
      <c r="X467" s="76">
        <f>($D467+($E467*X$418))*'AUS Population Projections'!S$5</f>
        <v>366.68941083454928</v>
      </c>
      <c r="Y467" s="76">
        <f>($D467+($E467*Y$418))*'AUS Population Projections'!T$5</f>
        <v>380.39977763165695</v>
      </c>
      <c r="Z467" s="76">
        <f>($D467+($E467*Z$418))*'AUS Population Projections'!U$5</f>
        <v>394.11245207989037</v>
      </c>
      <c r="AA467" s="76">
        <f>($D467+($E467*AA$418))*'AUS Population Projections'!V$5</f>
        <v>407.77328072589211</v>
      </c>
      <c r="AB467" s="78">
        <f>($D467+($E467*AB$418))*'AUS Population Projections'!W$5</f>
        <v>421.30768881643155</v>
      </c>
    </row>
    <row r="468" spans="1:28" x14ac:dyDescent="0.3">
      <c r="A468" s="13"/>
      <c r="B468" s="14"/>
      <c r="C468" s="31">
        <f>'AUS All Deaths'!C71/SUM('AUS All Deaths'!$C$25:$C$82)</f>
        <v>0</v>
      </c>
      <c r="D468" s="31">
        <f>'AUS All Deaths'!N71/SUM('AUS All Deaths'!$N$25:$N$82)</f>
        <v>0</v>
      </c>
      <c r="E468" s="54">
        <f t="shared" si="207"/>
        <v>0</v>
      </c>
      <c r="F468" s="9"/>
      <c r="G468" s="9"/>
      <c r="H468" s="9"/>
      <c r="I468" s="79"/>
      <c r="J468" s="76"/>
      <c r="K468" s="76"/>
      <c r="L468" s="76"/>
      <c r="M468" s="76"/>
      <c r="N468" s="76"/>
      <c r="O468" s="76"/>
      <c r="P468" s="76"/>
      <c r="Q468" s="76"/>
      <c r="R468" s="76"/>
      <c r="S468" s="76"/>
      <c r="T468" s="76"/>
      <c r="U468" s="76"/>
      <c r="V468" s="76"/>
      <c r="W468" s="76"/>
      <c r="X468" s="76"/>
      <c r="Y468" s="76"/>
      <c r="Z468" s="76"/>
      <c r="AA468" s="76"/>
      <c r="AB468" s="78"/>
    </row>
    <row r="469" spans="1:28" x14ac:dyDescent="0.3">
      <c r="A469" s="19" t="s">
        <v>38</v>
      </c>
      <c r="B469" s="14"/>
      <c r="C469" s="31">
        <f>'AUS All Deaths'!C72/SUM('AUS All Deaths'!$C$25:$C$82)</f>
        <v>0</v>
      </c>
      <c r="D469" s="31">
        <f>'AUS All Deaths'!N72/SUM('AUS All Deaths'!$N$25:$N$82)</f>
        <v>0</v>
      </c>
      <c r="E469" s="54">
        <f t="shared" si="207"/>
        <v>0</v>
      </c>
      <c r="F469" s="9"/>
      <c r="G469" s="9"/>
      <c r="H469" s="9"/>
      <c r="I469" s="79"/>
      <c r="J469" s="76"/>
      <c r="K469" s="76"/>
      <c r="L469" s="76"/>
      <c r="M469" s="76"/>
      <c r="N469" s="76"/>
      <c r="O469" s="76"/>
      <c r="P469" s="76"/>
      <c r="Q469" s="76"/>
      <c r="R469" s="76"/>
      <c r="S469" s="76"/>
      <c r="T469" s="76"/>
      <c r="U469" s="76"/>
      <c r="V469" s="76"/>
      <c r="W469" s="76"/>
      <c r="X469" s="76"/>
      <c r="Y469" s="76"/>
      <c r="Z469" s="76"/>
      <c r="AA469" s="76"/>
      <c r="AB469" s="78"/>
    </row>
    <row r="470" spans="1:28" x14ac:dyDescent="0.3">
      <c r="A470" s="13" t="s">
        <v>1</v>
      </c>
      <c r="B470" s="14" t="s">
        <v>17</v>
      </c>
      <c r="C470" s="31">
        <f>'AUS All Deaths'!C73/SUM('AUS All Deaths'!$C$25:$C$82)</f>
        <v>6.3510274323410709E-4</v>
      </c>
      <c r="D470" s="31">
        <f>'AUS All Deaths'!N73/SUM('AUS All Deaths'!$N$25:$N$82)</f>
        <v>4.7794619691383315E-4</v>
      </c>
      <c r="E470" s="54">
        <f t="shared" si="207"/>
        <v>-1.428695875638854E-5</v>
      </c>
      <c r="F470" s="9"/>
      <c r="G470" s="9"/>
      <c r="H470" s="9"/>
      <c r="I470" s="79">
        <f>($D470+($E470*I$418))*'AUS Population Projections'!D$5</f>
        <v>83.557885945305728</v>
      </c>
      <c r="J470" s="76">
        <f>($D470+($E470*J$418))*'AUS Population Projections'!E$5</f>
        <v>82.743816550675263</v>
      </c>
      <c r="K470" s="76">
        <f>($D470+($E470*K$418))*'AUS Population Projections'!F$5</f>
        <v>81.854776799484526</v>
      </c>
      <c r="L470" s="76">
        <f>($D470+($E470*L$418))*'AUS Population Projections'!G$5</f>
        <v>80.422141327364102</v>
      </c>
      <c r="M470" s="76">
        <f>($D470+($E470*M$418))*'AUS Population Projections'!H$5</f>
        <v>79.852254451406637</v>
      </c>
      <c r="N470" s="76">
        <f>($D470+($E470*N$418))*'AUS Population Projections'!I$5</f>
        <v>79.199136481634483</v>
      </c>
      <c r="O470" s="76">
        <f>($D470+($E470*O$418))*'AUS Population Projections'!J$5</f>
        <v>78.467758701725927</v>
      </c>
      <c r="P470" s="76">
        <f>($D470+($E470*P$418))*'AUS Population Projections'!K$5</f>
        <v>77.648478748363317</v>
      </c>
      <c r="Q470" s="76">
        <f>($D470+($E470*Q$418))*'AUS Population Projections'!L$5</f>
        <v>76.705216922722869</v>
      </c>
      <c r="R470" s="76">
        <f>($D470+($E470*R$418))*'AUS Population Projections'!M$5</f>
        <v>75.860674203609463</v>
      </c>
      <c r="S470" s="76">
        <f>($D470+($E470*S$418))*'AUS Population Projections'!N$5</f>
        <v>74.862039179717726</v>
      </c>
      <c r="T470" s="76">
        <f>($D470+($E470*T$418))*'AUS Population Projections'!O$5</f>
        <v>73.69979826301504</v>
      </c>
      <c r="U470" s="76">
        <f>($D470+($E470*U$418))*'AUS Population Projections'!P$5</f>
        <v>72.355829883865539</v>
      </c>
      <c r="V470" s="76">
        <f>($D470+($E470*V$418))*'AUS Population Projections'!Q$5</f>
        <v>70.79957597139601</v>
      </c>
      <c r="W470" s="76">
        <f>($D470+($E470*W$418))*'AUS Population Projections'!R$5</f>
        <v>69.101574427636393</v>
      </c>
      <c r="X470" s="76">
        <f>($D470+($E470*X$418))*'AUS Population Projections'!S$5</f>
        <v>67.173206166767741</v>
      </c>
      <c r="Y470" s="76">
        <f>($D470+($E470*Y$418))*'AUS Population Projections'!T$5</f>
        <v>64.999799830741367</v>
      </c>
      <c r="Z470" s="76">
        <f>($D470+($E470*Z$418))*'AUS Population Projections'!U$5</f>
        <v>62.590292386524474</v>
      </c>
      <c r="AA470" s="76">
        <f>($D470+($E470*AA$418))*'AUS Population Projections'!V$5</f>
        <v>59.943963587590233</v>
      </c>
      <c r="AB470" s="78">
        <f>($D470+($E470*AB$418))*'AUS Population Projections'!W$5</f>
        <v>57.059537522519392</v>
      </c>
    </row>
    <row r="471" spans="1:28" x14ac:dyDescent="0.3">
      <c r="A471" s="13" t="s">
        <v>1</v>
      </c>
      <c r="B471" s="14" t="s">
        <v>18</v>
      </c>
      <c r="C471" s="31">
        <f>'AUS All Deaths'!C74/SUM('AUS All Deaths'!$C$25:$C$82)</f>
        <v>8.946070899319143E-4</v>
      </c>
      <c r="D471" s="31">
        <f>'AUS All Deaths'!N74/SUM('AUS All Deaths'!$N$25:$N$82)</f>
        <v>8.035798695364447E-4</v>
      </c>
      <c r="E471" s="54">
        <f t="shared" si="207"/>
        <v>-8.2752018541336001E-6</v>
      </c>
      <c r="F471" s="9"/>
      <c r="G471" s="9"/>
      <c r="H471" s="9"/>
      <c r="I471" s="79">
        <f>($D471+($E471*I$418))*'AUS Population Projections'!D$5</f>
        <v>143.32503538170002</v>
      </c>
      <c r="J471" s="76">
        <f>($D471+($E471*J$418))*'AUS Population Projections'!E$5</f>
        <v>144.917309601874</v>
      </c>
      <c r="K471" s="76">
        <f>($D471+($E471*K$418))*'AUS Population Projections'!F$5</f>
        <v>146.51093345275675</v>
      </c>
      <c r="L471" s="76">
        <f>($D471+($E471*L$418))*'AUS Population Projections'!G$5</f>
        <v>147.25241739423302</v>
      </c>
      <c r="M471" s="76">
        <f>($D471+($E471*M$418))*'AUS Population Projections'!H$5</f>
        <v>149.72199088358732</v>
      </c>
      <c r="N471" s="76">
        <f>($D471+($E471*N$418))*'AUS Population Projections'!I$5</f>
        <v>152.2355364924542</v>
      </c>
      <c r="O471" s="76">
        <f>($D471+($E471*O$418))*'AUS Population Projections'!J$5</f>
        <v>154.81331630392665</v>
      </c>
      <c r="P471" s="76">
        <f>($D471+($E471*P$418))*'AUS Population Projections'!K$5</f>
        <v>157.44869183553834</v>
      </c>
      <c r="Q471" s="76">
        <f>($D471+($E471*Q$418))*'AUS Population Projections'!L$5</f>
        <v>160.07967897442109</v>
      </c>
      <c r="R471" s="76">
        <f>($D471+($E471*R$418))*'AUS Population Projections'!M$5</f>
        <v>163.19398380959063</v>
      </c>
      <c r="S471" s="76">
        <f>($D471+($E471*S$418))*'AUS Population Projections'!N$5</f>
        <v>166.28698662473107</v>
      </c>
      <c r="T471" s="76">
        <f>($D471+($E471*T$418))*'AUS Population Projections'!O$5</f>
        <v>169.34632930991017</v>
      </c>
      <c r="U471" s="76">
        <f>($D471+($E471*U$418))*'AUS Population Projections'!P$5</f>
        <v>172.33781199383824</v>
      </c>
      <c r="V471" s="76">
        <f>($D471+($E471*V$418))*'AUS Population Projections'!Q$5</f>
        <v>175.19158708120602</v>
      </c>
      <c r="W471" s="76">
        <f>($D471+($E471*W$418))*'AUS Population Projections'!R$5</f>
        <v>178.08704552334282</v>
      </c>
      <c r="X471" s="76">
        <f>($D471+($E471*X$418))*'AUS Population Projections'!S$5</f>
        <v>180.80693266138229</v>
      </c>
      <c r="Y471" s="76">
        <f>($D471+($E471*Y$418))*'AUS Population Projections'!T$5</f>
        <v>183.30219113304221</v>
      </c>
      <c r="Z471" s="76">
        <f>($D471+($E471*Z$418))*'AUS Population Projections'!U$5</f>
        <v>185.58326482075751</v>
      </c>
      <c r="AA471" s="76">
        <f>($D471+($E471*AA$418))*'AUS Population Projections'!V$5</f>
        <v>187.63182715337936</v>
      </c>
      <c r="AB471" s="78">
        <f>($D471+($E471*AB$418))*'AUS Population Projections'!W$5</f>
        <v>189.42238200138922</v>
      </c>
    </row>
    <row r="472" spans="1:28" x14ac:dyDescent="0.3">
      <c r="A472" s="13" t="s">
        <v>1</v>
      </c>
      <c r="B472" s="14" t="s">
        <v>19</v>
      </c>
      <c r="C472" s="31">
        <f>'AUS All Deaths'!C75/SUM('AUS All Deaths'!$C$25:$C$82)</f>
        <v>4.6437619935397074E-4</v>
      </c>
      <c r="D472" s="31">
        <f>'AUS All Deaths'!N75/SUM('AUS All Deaths'!$N$25:$N$82)</f>
        <v>4.8319835292387524E-4</v>
      </c>
      <c r="E472" s="54">
        <f t="shared" si="207"/>
        <v>1.7111048699913187E-6</v>
      </c>
      <c r="F472" s="9"/>
      <c r="G472" s="9"/>
      <c r="H472" s="9"/>
      <c r="I472" s="79">
        <f>($D472+($E472*I$418))*'AUS Population Projections'!D$5</f>
        <v>87.387473026863873</v>
      </c>
      <c r="J472" s="76">
        <f>($D472+($E472*J$418))*'AUS Population Projections'!E$5</f>
        <v>89.602417444421476</v>
      </c>
      <c r="K472" s="76">
        <f>($D472+($E472*K$418))*'AUS Population Projections'!F$5</f>
        <v>91.872278271480724</v>
      </c>
      <c r="L472" s="76">
        <f>($D472+($E472*L$418))*'AUS Population Projections'!G$5</f>
        <v>93.655994576277195</v>
      </c>
      <c r="M472" s="76">
        <f>($D472+($E472*M$418))*'AUS Population Projections'!H$5</f>
        <v>96.596689374530612</v>
      </c>
      <c r="N472" s="76">
        <f>($D472+($E472*N$418))*'AUS Population Projections'!I$5</f>
        <v>99.641929589427207</v>
      </c>
      <c r="O472" s="76">
        <f>($D472+($E472*O$418))*'AUS Population Projections'!J$5</f>
        <v>102.80895436189518</v>
      </c>
      <c r="P472" s="76">
        <f>($D472+($E472*P$418))*'AUS Population Projections'!K$5</f>
        <v>106.09783764698965</v>
      </c>
      <c r="Q472" s="76">
        <f>($D472+($E472*Q$418))*'AUS Population Projections'!L$5</f>
        <v>109.47074624037344</v>
      </c>
      <c r="R472" s="76">
        <f>($D472+($E472*R$418))*'AUS Population Projections'!M$5</f>
        <v>113.26904790882246</v>
      </c>
      <c r="S472" s="76">
        <f>($D472+($E472*S$418))*'AUS Population Projections'!N$5</f>
        <v>117.1555215594404</v>
      </c>
      <c r="T472" s="76">
        <f>($D472+($E472*T$418))*'AUS Population Projections'!O$5</f>
        <v>121.1242808788642</v>
      </c>
      <c r="U472" s="76">
        <f>($D472+($E472*U$418))*'AUS Population Projections'!P$5</f>
        <v>125.15317640935812</v>
      </c>
      <c r="V472" s="76">
        <f>($D472+($E472*V$418))*'AUS Population Projections'!Q$5</f>
        <v>129.1923643879702</v>
      </c>
      <c r="W472" s="76">
        <f>($D472+($E472*W$418))*'AUS Population Projections'!R$5</f>
        <v>133.37553255742245</v>
      </c>
      <c r="X472" s="76">
        <f>($D472+($E472*X$418))*'AUS Population Projections'!S$5</f>
        <v>137.54305579693244</v>
      </c>
      <c r="Y472" s="76">
        <f>($D472+($E472*Y$418))*'AUS Population Projections'!T$5</f>
        <v>141.65507733188139</v>
      </c>
      <c r="Z472" s="76">
        <f>($D472+($E472*Z$418))*'AUS Population Projections'!U$5</f>
        <v>145.7159312142814</v>
      </c>
      <c r="AA472" s="76">
        <f>($D472+($E472*AA$418))*'AUS Population Projections'!V$5</f>
        <v>149.70732872913936</v>
      </c>
      <c r="AB472" s="78">
        <f>($D472+($E472*AB$418))*'AUS Population Projections'!W$5</f>
        <v>153.60402198534567</v>
      </c>
    </row>
    <row r="473" spans="1:28" x14ac:dyDescent="0.3">
      <c r="A473" s="13" t="s">
        <v>1</v>
      </c>
      <c r="B473" s="14" t="s">
        <v>20</v>
      </c>
      <c r="C473" s="31">
        <f>'AUS All Deaths'!C76/SUM('AUS All Deaths'!$C$25:$C$82)</f>
        <v>4.1657276706753258E-4</v>
      </c>
      <c r="D473" s="31">
        <f>'AUS All Deaths'!N76/SUM('AUS All Deaths'!$N$25:$N$82)</f>
        <v>5.1996344499417012E-4</v>
      </c>
      <c r="E473" s="54">
        <f t="shared" si="207"/>
        <v>9.3991525387852302E-6</v>
      </c>
      <c r="F473" s="9"/>
      <c r="G473" s="9"/>
      <c r="H473" s="9"/>
      <c r="I473" s="79">
        <f>($D473+($E473*I$418))*'AUS Population Projections'!D$5</f>
        <v>95.398551151804014</v>
      </c>
      <c r="J473" s="76">
        <f>($D473+($E473*J$418))*'AUS Population Projections'!E$5</f>
        <v>99.203278564209739</v>
      </c>
      <c r="K473" s="76">
        <f>($D473+($E473*K$418))*'AUS Population Projections'!F$5</f>
        <v>103.12825141263127</v>
      </c>
      <c r="L473" s="76">
        <f>($D473+($E473*L$418))*'AUS Population Projections'!G$5</f>
        <v>106.55976262002602</v>
      </c>
      <c r="M473" s="76">
        <f>($D473+($E473*M$418))*'AUS Population Projections'!H$5</f>
        <v>111.3694980437958</v>
      </c>
      <c r="N473" s="76">
        <f>($D473+($E473*N$418))*'AUS Population Projections'!I$5</f>
        <v>116.3800091720926</v>
      </c>
      <c r="O473" s="76">
        <f>($D473+($E473*O$418))*'AUS Population Projections'!J$5</f>
        <v>121.61556055792049</v>
      </c>
      <c r="P473" s="76">
        <f>($D473+($E473*P$418))*'AUS Population Projections'!K$5</f>
        <v>127.08082695913311</v>
      </c>
      <c r="Q473" s="76">
        <f>($D473+($E473*Q$418))*'AUS Population Projections'!L$5</f>
        <v>132.73446169820761</v>
      </c>
      <c r="R473" s="76">
        <f>($D473+($E473*R$418))*'AUS Population Projections'!M$5</f>
        <v>138.99817738454911</v>
      </c>
      <c r="S473" s="76">
        <f>($D473+($E473*S$418))*'AUS Population Projections'!N$5</f>
        <v>145.47090495778303</v>
      </c>
      <c r="T473" s="76">
        <f>($D473+($E473*T$418))*'AUS Population Projections'!O$5</f>
        <v>152.14805609736095</v>
      </c>
      <c r="U473" s="76">
        <f>($D473+($E473*U$418))*'AUS Population Projections'!P$5</f>
        <v>159.00400484910639</v>
      </c>
      <c r="V473" s="76">
        <f>($D473+($E473*V$418))*'AUS Population Projections'!Q$5</f>
        <v>165.976249626037</v>
      </c>
      <c r="W473" s="76">
        <f>($D473+($E473*W$418))*'AUS Population Projections'!R$5</f>
        <v>173.23783094213843</v>
      </c>
      <c r="X473" s="76">
        <f>($D473+($E473*X$418))*'AUS Population Projections'!S$5</f>
        <v>180.5842149859819</v>
      </c>
      <c r="Y473" s="76">
        <f>($D473+($E473*Y$418))*'AUS Population Projections'!T$5</f>
        <v>187.96080528502034</v>
      </c>
      <c r="Z473" s="76">
        <f>($D473+($E473*Z$418))*'AUS Population Projections'!U$5</f>
        <v>195.37006632031481</v>
      </c>
      <c r="AA473" s="76">
        <f>($D473+($E473*AA$418))*'AUS Population Projections'!V$5</f>
        <v>202.7841024559259</v>
      </c>
      <c r="AB473" s="78">
        <f>($D473+($E473*AB$418))*'AUS Population Projections'!W$5</f>
        <v>210.16453646672386</v>
      </c>
    </row>
    <row r="474" spans="1:28" x14ac:dyDescent="0.3">
      <c r="A474" s="13" t="s">
        <v>1</v>
      </c>
      <c r="B474" s="14" t="s">
        <v>21</v>
      </c>
      <c r="C474" s="31">
        <f>'AUS All Deaths'!C77/SUM('AUS All Deaths'!$C$25:$C$82)</f>
        <v>4.5071807584355986E-4</v>
      </c>
      <c r="D474" s="31">
        <f>'AUS All Deaths'!N77/SUM('AUS All Deaths'!$N$25:$N$82)</f>
        <v>6.1975440918497044E-4</v>
      </c>
      <c r="E474" s="54">
        <f t="shared" si="207"/>
        <v>1.5366939394673691E-5</v>
      </c>
      <c r="F474" s="9"/>
      <c r="G474" s="9"/>
      <c r="H474" s="9"/>
      <c r="I474" s="79">
        <f>($D474+($E474*I$418))*'AUS Population Projections'!D$5</f>
        <v>114.45775871293198</v>
      </c>
      <c r="J474" s="76">
        <f>($D474+($E474*J$418))*'AUS Population Projections'!E$5</f>
        <v>119.77570944128709</v>
      </c>
      <c r="K474" s="76">
        <f>($D474+($E474*K$418))*'AUS Population Projections'!F$5</f>
        <v>125.27067320106522</v>
      </c>
      <c r="L474" s="76">
        <f>($D474+($E474*L$418))*'AUS Population Projections'!G$5</f>
        <v>130.19381806753816</v>
      </c>
      <c r="M474" s="76">
        <f>($D474+($E474*M$418))*'AUS Population Projections'!H$5</f>
        <v>136.833087890001</v>
      </c>
      <c r="N474" s="76">
        <f>($D474+($E474*N$418))*'AUS Population Projections'!I$5</f>
        <v>143.76030058620094</v>
      </c>
      <c r="O474" s="76">
        <f>($D474+($E474*O$418))*'AUS Population Projections'!J$5</f>
        <v>151.00752545782359</v>
      </c>
      <c r="P474" s="76">
        <f>($D474+($E474*P$418))*'AUS Population Projections'!K$5</f>
        <v>158.58286609520241</v>
      </c>
      <c r="Q474" s="76">
        <f>($D474+($E474*Q$418))*'AUS Population Projections'!L$5</f>
        <v>166.43669083151192</v>
      </c>
      <c r="R474" s="76">
        <f>($D474+($E474*R$418))*'AUS Population Projections'!M$5</f>
        <v>175.10160218141229</v>
      </c>
      <c r="S474" s="76">
        <f>($D474+($E474*S$418))*'AUS Population Projections'!N$5</f>
        <v>184.0785180018965</v>
      </c>
      <c r="T474" s="76">
        <f>($D474+($E474*T$418))*'AUS Population Projections'!O$5</f>
        <v>193.36293124864531</v>
      </c>
      <c r="U474" s="76">
        <f>($D474+($E474*U$418))*'AUS Population Projections'!P$5</f>
        <v>202.92331100860883</v>
      </c>
      <c r="V474" s="76">
        <f>($D474+($E474*V$418))*'AUS Population Projections'!Q$5</f>
        <v>212.68027617536782</v>
      </c>
      <c r="W474" s="76">
        <f>($D474+($E474*W$418))*'AUS Population Projections'!R$5</f>
        <v>222.85615391154079</v>
      </c>
      <c r="X474" s="76">
        <f>($D474+($E474*X$418))*'AUS Population Projections'!S$5</f>
        <v>233.18910589595851</v>
      </c>
      <c r="Y474" s="76">
        <f>($D474+($E474*Y$418))*'AUS Population Projections'!T$5</f>
        <v>243.60760764999142</v>
      </c>
      <c r="Z474" s="76">
        <f>($D474+($E474*Z$418))*'AUS Population Projections'!U$5</f>
        <v>254.11338493836752</v>
      </c>
      <c r="AA474" s="76">
        <f>($D474+($E474*AA$418))*'AUS Population Projections'!V$5</f>
        <v>264.6686622480525</v>
      </c>
      <c r="AB474" s="78">
        <f>($D474+($E474*AB$418))*'AUS Population Projections'!W$5</f>
        <v>275.22152195069236</v>
      </c>
    </row>
    <row r="475" spans="1:28" x14ac:dyDescent="0.3">
      <c r="A475" s="13" t="s">
        <v>2</v>
      </c>
      <c r="B475" s="14" t="s">
        <v>17</v>
      </c>
      <c r="C475" s="31">
        <f>'AUS All Deaths'!C78/SUM('AUS All Deaths'!$C$25:$C$82)</f>
        <v>9.833848927495851E-4</v>
      </c>
      <c r="D475" s="31">
        <f>'AUS All Deaths'!N78/SUM('AUS All Deaths'!$N$25:$N$82)</f>
        <v>5.5672853706446499E-4</v>
      </c>
      <c r="E475" s="54">
        <f t="shared" si="207"/>
        <v>-3.8786941425920013E-5</v>
      </c>
      <c r="F475" s="9"/>
      <c r="G475" s="9"/>
      <c r="H475" s="9"/>
      <c r="I475" s="79">
        <f>($D475+($E475*I$418))*'AUS Population Projections'!D$5</f>
        <v>93.340326716404746</v>
      </c>
      <c r="J475" s="76">
        <f>($D475+($E475*J$418))*'AUS Population Projections'!E$5</f>
        <v>88.227704789479063</v>
      </c>
      <c r="K475" s="76">
        <f>($D475+($E475*K$418))*'AUS Population Projections'!F$5</f>
        <v>82.848579645126748</v>
      </c>
      <c r="L475" s="76">
        <f>($D475+($E475*L$418))*'AUS Population Projections'!G$5</f>
        <v>76.749313860930499</v>
      </c>
      <c r="M475" s="76">
        <f>($D475+($E475*M$418))*'AUS Population Projections'!H$5</f>
        <v>71.26468039559532</v>
      </c>
      <c r="N475" s="76">
        <f>($D475+($E475*N$418))*'AUS Population Projections'!I$5</f>
        <v>65.424442948391686</v>
      </c>
      <c r="O475" s="76">
        <f>($D475+($E475*O$418))*'AUS Population Projections'!J$5</f>
        <v>59.217650633324716</v>
      </c>
      <c r="P475" s="76">
        <f>($D475+($E475*P$418))*'AUS Population Projections'!K$5</f>
        <v>52.619607532933323</v>
      </c>
      <c r="Q475" s="76">
        <f>($D475+($E475*Q$418))*'AUS Population Projections'!L$5</f>
        <v>45.590146924406248</v>
      </c>
      <c r="R475" s="76">
        <f>($D475+($E475*R$418))*'AUS Population Projections'!M$5</f>
        <v>38.229367684866354</v>
      </c>
      <c r="S475" s="76">
        <f>($D475+($E475*S$418))*'AUS Population Projections'!N$5</f>
        <v>30.354684824134957</v>
      </c>
      <c r="T475" s="76">
        <f>($D475+($E475*T$418))*'AUS Population Projections'!O$5</f>
        <v>21.949901087760814</v>
      </c>
      <c r="U475" s="76">
        <f>($D475+($E475*U$418))*'AUS Population Projections'!P$5</f>
        <v>12.99915619669399</v>
      </c>
      <c r="V475" s="76">
        <f>($D475+($E475*V$418))*'AUS Population Projections'!Q$5</f>
        <v>3.4928311080577288</v>
      </c>
      <c r="W475" s="76">
        <f>($D475+($E475*W$418))*'AUS Population Projections'!R$5</f>
        <v>-6.5724109537455462</v>
      </c>
      <c r="X475" s="76">
        <f>($D475+($E475*X$418))*'AUS Population Projections'!S$5</f>
        <v>-17.203798086809751</v>
      </c>
      <c r="Y475" s="76">
        <f>($D475+($E475*Y$418))*'AUS Population Projections'!T$5</f>
        <v>-28.3841174162201</v>
      </c>
      <c r="Z475" s="76">
        <f>($D475+($E475*Z$418))*'AUS Population Projections'!U$5</f>
        <v>-40.096514656651003</v>
      </c>
      <c r="AA475" s="76">
        <f>($D475+($E475*AA$418))*'AUS Population Projections'!V$5</f>
        <v>-52.317757173032653</v>
      </c>
      <c r="AB475" s="78">
        <f>($D475+($E475*AB$418))*'AUS Population Projections'!W$5</f>
        <v>-65.016490172472487</v>
      </c>
    </row>
    <row r="476" spans="1:28" x14ac:dyDescent="0.3">
      <c r="A476" s="13" t="s">
        <v>2</v>
      </c>
      <c r="B476" s="14" t="s">
        <v>18</v>
      </c>
      <c r="C476" s="31">
        <f>'AUS All Deaths'!C79/SUM('AUS All Deaths'!$C$25:$C$82)</f>
        <v>1.2497183012025977E-3</v>
      </c>
      <c r="D476" s="31">
        <f>'AUS All Deaths'!N79/SUM('AUS All Deaths'!$N$25:$N$82)</f>
        <v>1.0241704219582138E-3</v>
      </c>
      <c r="E476" s="54">
        <f t="shared" si="207"/>
        <v>-2.0504352658580353E-5</v>
      </c>
      <c r="F476" s="9"/>
      <c r="G476" s="9"/>
      <c r="H476" s="9"/>
      <c r="I476" s="79">
        <f>($D476+($E476*I$418))*'AUS Population Projections'!D$5</f>
        <v>180.87467701276418</v>
      </c>
      <c r="J476" s="76">
        <f>($D476+($E476*J$418))*'AUS Population Projections'!E$5</f>
        <v>181.0315332085504</v>
      </c>
      <c r="K476" s="76">
        <f>($D476+($E476*K$418))*'AUS Population Projections'!F$5</f>
        <v>181.10954317284251</v>
      </c>
      <c r="L476" s="76">
        <f>($D476+($E476*L$418))*'AUS Population Projections'!G$5</f>
        <v>180.06239921819966</v>
      </c>
      <c r="M476" s="76">
        <f>($D476+($E476*M$418))*'AUS Population Projections'!H$5</f>
        <v>181.04221096760327</v>
      </c>
      <c r="N476" s="76">
        <f>($D476+($E476*N$418))*'AUS Population Projections'!I$5</f>
        <v>181.96176170179729</v>
      </c>
      <c r="O476" s="76">
        <f>($D476+($E476*O$418))*'AUS Population Projections'!J$5</f>
        <v>182.83934775409654</v>
      </c>
      <c r="P476" s="76">
        <f>($D476+($E476*P$418))*'AUS Population Projections'!K$5</f>
        <v>183.66045413724066</v>
      </c>
      <c r="Q476" s="76">
        <f>($D476+($E476*Q$418))*'AUS Population Projections'!L$5</f>
        <v>184.34691792394023</v>
      </c>
      <c r="R476" s="76">
        <f>($D476+($E476*R$418))*'AUS Population Projections'!M$5</f>
        <v>185.44869085852295</v>
      </c>
      <c r="S476" s="76">
        <f>($D476+($E476*S$418))*'AUS Population Projections'!N$5</f>
        <v>186.37294554804106</v>
      </c>
      <c r="T476" s="76">
        <f>($D476+($E476*T$418))*'AUS Population Projections'!O$5</f>
        <v>187.10163127154499</v>
      </c>
      <c r="U476" s="76">
        <f>($D476+($E476*U$418))*'AUS Population Projections'!P$5</f>
        <v>187.59351989162667</v>
      </c>
      <c r="V476" s="76">
        <f>($D476+($E476*V$418))*'AUS Population Projections'!Q$5</f>
        <v>187.77127014218078</v>
      </c>
      <c r="W476" s="76">
        <f>($D476+($E476*W$418))*'AUS Population Projections'!R$5</f>
        <v>187.8250715385675</v>
      </c>
      <c r="X476" s="76">
        <f>($D476+($E476*X$418))*'AUS Population Projections'!S$5</f>
        <v>187.52119676664503</v>
      </c>
      <c r="Y476" s="76">
        <f>($D476+($E476*Y$418))*'AUS Population Projections'!T$5</f>
        <v>186.8125459461906</v>
      </c>
      <c r="Z476" s="76">
        <f>($D476+($E476*Z$418))*'AUS Population Projections'!U$5</f>
        <v>185.71532754804758</v>
      </c>
      <c r="AA476" s="76">
        <f>($D476+($E476*AA$418))*'AUS Population Projections'!V$5</f>
        <v>184.21700800920917</v>
      </c>
      <c r="AB476" s="78">
        <f>($D476+($E476*AB$418))*'AUS Population Projections'!W$5</f>
        <v>182.29985927483602</v>
      </c>
    </row>
    <row r="477" spans="1:28" x14ac:dyDescent="0.3">
      <c r="A477" s="13" t="s">
        <v>2</v>
      </c>
      <c r="B477" s="14" t="s">
        <v>19</v>
      </c>
      <c r="C477" s="31">
        <f>'AUS All Deaths'!C80/SUM('AUS All Deaths'!$C$25:$C$82)</f>
        <v>8.7411990466629784E-4</v>
      </c>
      <c r="D477" s="31">
        <f>'AUS All Deaths'!N80/SUM('AUS All Deaths'!$N$25:$N$82)</f>
        <v>7.5631046544606564E-4</v>
      </c>
      <c r="E477" s="54">
        <f t="shared" si="207"/>
        <v>-1.0709949020021109E-5</v>
      </c>
      <c r="F477" s="9"/>
      <c r="G477" s="9"/>
      <c r="H477" s="9"/>
      <c r="I477" s="79">
        <f>($D477+($E477*I$418))*'AUS Population Projections'!D$5</f>
        <v>134.36765146720319</v>
      </c>
      <c r="J477" s="76">
        <f>($D477+($E477*J$418))*'AUS Population Projections'!E$5</f>
        <v>135.31686995760589</v>
      </c>
      <c r="K477" s="76">
        <f>($D477+($E477*K$418))*'AUS Population Projections'!F$5</f>
        <v>136.24372064005053</v>
      </c>
      <c r="L477" s="76">
        <f>($D477+($E477*L$418))*'AUS Population Projections'!G$5</f>
        <v>136.35708738788759</v>
      </c>
      <c r="M477" s="76">
        <f>($D477+($E477*M$418))*'AUS Population Projections'!H$5</f>
        <v>138.04539657971799</v>
      </c>
      <c r="N477" s="76">
        <f>($D477+($E477*N$418))*'AUS Population Projections'!I$5</f>
        <v>139.74096789844756</v>
      </c>
      <c r="O477" s="76">
        <f>($D477+($E477*O$418))*'AUS Population Projections'!J$5</f>
        <v>141.46066286797699</v>
      </c>
      <c r="P477" s="76">
        <f>($D477+($E477*P$418))*'AUS Population Projections'!K$5</f>
        <v>143.19645721837111</v>
      </c>
      <c r="Q477" s="76">
        <f>($D477+($E477*Q$418))*'AUS Population Projections'!L$5</f>
        <v>144.89025836904287</v>
      </c>
      <c r="R477" s="76">
        <f>($D477+($E477*R$418))*'AUS Population Projections'!M$5</f>
        <v>146.98006637371097</v>
      </c>
      <c r="S477" s="76">
        <f>($D477+($E477*S$418))*'AUS Population Projections'!N$5</f>
        <v>149.0057074882703</v>
      </c>
      <c r="T477" s="76">
        <f>($D477+($E477*T$418))*'AUS Population Projections'!O$5</f>
        <v>150.9548756784464</v>
      </c>
      <c r="U477" s="76">
        <f>($D477+($E477*U$418))*'AUS Population Projections'!P$5</f>
        <v>152.79607523121194</v>
      </c>
      <c r="V477" s="76">
        <f>($D477+($E477*V$418))*'AUS Population Projections'!Q$5</f>
        <v>154.46699418068826</v>
      </c>
      <c r="W477" s="76">
        <f>($D477+($E477*W$418))*'AUS Population Projections'!R$5</f>
        <v>156.12519106612137</v>
      </c>
      <c r="X477" s="76">
        <f>($D477+($E477*X$418))*'AUS Population Projections'!S$5</f>
        <v>157.5788557198976</v>
      </c>
      <c r="Y477" s="76">
        <f>($D477+($E477*Y$418))*'AUS Population Projections'!T$5</f>
        <v>158.78634194720951</v>
      </c>
      <c r="Z477" s="76">
        <f>($D477+($E477*Z$418))*'AUS Population Projections'!U$5</f>
        <v>159.75832944787646</v>
      </c>
      <c r="AA477" s="76">
        <f>($D477+($E477*AA$418))*'AUS Population Projections'!V$5</f>
        <v>160.48074538065805</v>
      </c>
      <c r="AB477" s="78">
        <f>($D477+($E477*AB$418))*'AUS Population Projections'!W$5</f>
        <v>160.93392600807496</v>
      </c>
    </row>
    <row r="478" spans="1:28" x14ac:dyDescent="0.3">
      <c r="A478" s="13" t="s">
        <v>2</v>
      </c>
      <c r="B478" s="14" t="s">
        <v>20</v>
      </c>
      <c r="C478" s="31">
        <f>'AUS All Deaths'!C81/SUM('AUS All Deaths'!$C$25:$C$82)</f>
        <v>7.5802585482780517E-4</v>
      </c>
      <c r="D478" s="31">
        <f>'AUS All Deaths'!N81/SUM('AUS All Deaths'!$N$25:$N$82)</f>
        <v>7.6156262145610774E-4</v>
      </c>
      <c r="E478" s="54">
        <f t="shared" si="207"/>
        <v>3.2152423893659657E-7</v>
      </c>
      <c r="F478" s="9"/>
      <c r="G478" s="9"/>
      <c r="H478" s="9"/>
      <c r="I478" s="79">
        <f>($D478+($E478*I$418))*'AUS Population Projections'!D$5</f>
        <v>137.30218943228672</v>
      </c>
      <c r="J478" s="76">
        <f>($D478+($E478*J$418))*'AUS Population Projections'!E$5</f>
        <v>140.34645441628379</v>
      </c>
      <c r="K478" s="76">
        <f>($D478+($E478*K$418))*'AUS Population Projections'!F$5</f>
        <v>143.45805367572183</v>
      </c>
      <c r="L478" s="76">
        <f>($D478+($E478*L$418))*'AUS Population Projections'!G$5</f>
        <v>145.79412136543672</v>
      </c>
      <c r="M478" s="76">
        <f>($D478+($E478*M$418))*'AUS Population Projections'!H$5</f>
        <v>149.91182027462278</v>
      </c>
      <c r="N478" s="76">
        <f>($D478+($E478*N$418))*'AUS Population Projections'!I$5</f>
        <v>154.1665480456744</v>
      </c>
      <c r="O478" s="76">
        <f>($D478+($E478*O$418))*'AUS Population Projections'!J$5</f>
        <v>158.58367931742433</v>
      </c>
      <c r="P478" s="76">
        <f>($D478+($E478*P$418))*'AUS Population Projections'!K$5</f>
        <v>163.16188645136691</v>
      </c>
      <c r="Q478" s="76">
        <f>($D478+($E478*Q$418))*'AUS Population Projections'!L$5</f>
        <v>167.84174055499247</v>
      </c>
      <c r="R478" s="76">
        <f>($D478+($E478*R$418))*'AUS Population Projections'!M$5</f>
        <v>173.14417881888755</v>
      </c>
      <c r="S478" s="76">
        <f>($D478+($E478*S$418))*'AUS Population Projections'!N$5</f>
        <v>178.54971399848267</v>
      </c>
      <c r="T478" s="76">
        <f>($D478+($E478*T$418))*'AUS Population Projections'!O$5</f>
        <v>184.04852005179805</v>
      </c>
      <c r="U478" s="76">
        <f>($D478+($E478*U$418))*'AUS Population Projections'!P$5</f>
        <v>189.6062504596236</v>
      </c>
      <c r="V478" s="76">
        <f>($D478+($E478*V$418))*'AUS Population Projections'!Q$5</f>
        <v>195.1471333745028</v>
      </c>
      <c r="W478" s="76">
        <f>($D478+($E478*W$418))*'AUS Population Projections'!R$5</f>
        <v>200.87270117096523</v>
      </c>
      <c r="X478" s="76">
        <f>($D478+($E478*X$418))*'AUS Population Projections'!S$5</f>
        <v>206.54166781567639</v>
      </c>
      <c r="Y478" s="76">
        <f>($D478+($E478*Y$418))*'AUS Population Projections'!T$5</f>
        <v>212.09489494573805</v>
      </c>
      <c r="Z478" s="76">
        <f>($D478+($E478*Z$418))*'AUS Population Projections'!U$5</f>
        <v>217.53990462381122</v>
      </c>
      <c r="AA478" s="76">
        <f>($D478+($E478*AA$418))*'AUS Population Projections'!V$5</f>
        <v>222.85045422391869</v>
      </c>
      <c r="AB478" s="78">
        <f>($D478+($E478*AB$418))*'AUS Population Projections'!W$5</f>
        <v>227.99027348240566</v>
      </c>
    </row>
    <row r="479" spans="1:28" x14ac:dyDescent="0.3">
      <c r="A479" s="20" t="s">
        <v>2</v>
      </c>
      <c r="B479" s="18" t="s">
        <v>21</v>
      </c>
      <c r="C479" s="107">
        <f>'AUS All Deaths'!C82/SUM('AUS All Deaths'!$C$25:$C$82)</f>
        <v>5.121796316404089E-4</v>
      </c>
      <c r="D479" s="28">
        <f>'AUS All Deaths'!N82/SUM('AUS All Deaths'!$N$25:$N$82)</f>
        <v>4.6744188489374891E-4</v>
      </c>
      <c r="E479" s="108">
        <f t="shared" si="207"/>
        <v>-4.0670678860599998E-6</v>
      </c>
      <c r="F479" s="24"/>
      <c r="G479" s="24"/>
      <c r="H479" s="109"/>
      <c r="I479" s="84">
        <f>($D479+($E479*I$418))*'AUS Population Projections'!D$5</f>
        <v>83.506629272223648</v>
      </c>
      <c r="J479" s="80">
        <f>($D479+($E479*J$418))*'AUS Population Projections'!E$5</f>
        <v>84.573254461263772</v>
      </c>
      <c r="K479" s="80">
        <f>($D479+($E479*K$418))*'AUS Population Projections'!F$5</f>
        <v>85.646705564253764</v>
      </c>
      <c r="L479" s="80">
        <f>($D479+($E479*L$418))*'AUS Population Projections'!G$5</f>
        <v>86.22739863613144</v>
      </c>
      <c r="M479" s="80">
        <f>($D479+($E479*M$418))*'AUS Population Projections'!H$5</f>
        <v>87.826480045021654</v>
      </c>
      <c r="N479" s="80">
        <f>($D479+($E479*N$418))*'AUS Population Projections'!I$5</f>
        <v>89.459860430859109</v>
      </c>
      <c r="O479" s="80">
        <f>($D479+($E479*O$418))*'AUS Population Projections'!J$5</f>
        <v>91.139890672523407</v>
      </c>
      <c r="P479" s="80">
        <f>($D479+($E479*P$418))*'AUS Population Projections'!K$5</f>
        <v>92.863163108970042</v>
      </c>
      <c r="Q479" s="80">
        <f>($D479+($E479*Q$418))*'AUS Population Projections'!L$5</f>
        <v>94.59355890687975</v>
      </c>
      <c r="R479" s="80">
        <f>($D479+($E479*R$418))*'AUS Population Projections'!M$5</f>
        <v>96.620147503492845</v>
      </c>
      <c r="S479" s="80">
        <f>($D479+($E479*S$418))*'AUS Population Projections'!N$5</f>
        <v>98.64561931110984</v>
      </c>
      <c r="T479" s="80">
        <f>($D479+($E479*T$418))*'AUS Population Projections'!O$5</f>
        <v>100.66295809254544</v>
      </c>
      <c r="U479" s="80">
        <f>($D479+($E479*U$418))*'AUS Population Projections'!P$5</f>
        <v>102.65209285806841</v>
      </c>
      <c r="V479" s="80">
        <f>($D479+($E479*V$418))*'AUS Population Projections'!Q$5</f>
        <v>104.57151753170466</v>
      </c>
      <c r="W479" s="80">
        <f>($D479+($E479*W$418))*'AUS Population Projections'!R$5</f>
        <v>106.52846638007311</v>
      </c>
      <c r="X479" s="80">
        <f>($D479+($E479*X$418))*'AUS Population Projections'!S$5</f>
        <v>108.39332594871833</v>
      </c>
      <c r="Y479" s="80">
        <f>($D479+($E479*Y$418))*'AUS Population Projections'!T$5</f>
        <v>110.13640310065901</v>
      </c>
      <c r="Z479" s="80">
        <f>($D479+($E479*Z$418))*'AUS Population Projections'!U$5</f>
        <v>111.76355577149891</v>
      </c>
      <c r="AA479" s="80">
        <f>($D479+($E479*AA$418))*'AUS Population Projections'!V$5</f>
        <v>113.26331183994381</v>
      </c>
      <c r="AB479" s="81">
        <f>($D479+($E479*AB$418))*'AUS Population Projections'!W$5</f>
        <v>114.61973299907872</v>
      </c>
    </row>
    <row r="480" spans="1:28" x14ac:dyDescent="0.3">
      <c r="A480" s="13"/>
      <c r="D480" s="9"/>
      <c r="I480" s="76"/>
      <c r="J480" s="76"/>
      <c r="K480" s="76"/>
      <c r="L480" s="76"/>
      <c r="M480" s="76"/>
      <c r="N480" s="9"/>
      <c r="O480" s="9"/>
      <c r="P480" s="9"/>
      <c r="Q480" s="9"/>
      <c r="R480" s="9"/>
      <c r="S480" s="9"/>
      <c r="T480" s="9"/>
      <c r="U480" s="9"/>
      <c r="V480" s="9"/>
      <c r="W480" s="9"/>
      <c r="X480" s="9"/>
      <c r="Y480" s="9"/>
      <c r="Z480" s="9"/>
      <c r="AA480" s="9"/>
      <c r="AB480" s="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W81"/>
  <sheetViews>
    <sheetView workbookViewId="0"/>
  </sheetViews>
  <sheetFormatPr defaultRowHeight="15" customHeight="1" x14ac:dyDescent="0.3"/>
  <cols>
    <col min="1" max="1" width="9.88671875" customWidth="1"/>
    <col min="2" max="2" width="10.44140625" bestFit="1" customWidth="1"/>
    <col min="3" max="22" width="11.5546875" bestFit="1" customWidth="1"/>
  </cols>
  <sheetData>
    <row r="1" spans="1:22" s="2" customFormat="1" ht="20.25" customHeight="1" x14ac:dyDescent="0.35">
      <c r="A1" s="44" t="s">
        <v>252</v>
      </c>
    </row>
    <row r="3" spans="1:22" s="2" customFormat="1" ht="15" customHeight="1" x14ac:dyDescent="0.3">
      <c r="A3" s="114" t="s">
        <v>266</v>
      </c>
    </row>
    <row r="4" spans="1:22" ht="15" customHeight="1" x14ac:dyDescent="0.3">
      <c r="A4" s="11" t="s">
        <v>201</v>
      </c>
      <c r="B4" s="10" t="s">
        <v>3</v>
      </c>
      <c r="C4" s="10">
        <v>2023</v>
      </c>
      <c r="D4" s="10">
        <v>2024</v>
      </c>
      <c r="E4" s="10">
        <v>2025</v>
      </c>
      <c r="F4" s="10">
        <v>2026</v>
      </c>
      <c r="G4" s="10">
        <v>2027</v>
      </c>
      <c r="H4" s="10">
        <v>2028</v>
      </c>
      <c r="I4" s="10">
        <v>2029</v>
      </c>
      <c r="J4" s="10">
        <v>2030</v>
      </c>
      <c r="K4" s="10">
        <v>2031</v>
      </c>
      <c r="L4" s="10">
        <v>2032</v>
      </c>
      <c r="M4" s="10">
        <v>2033</v>
      </c>
      <c r="N4" s="10">
        <v>2034</v>
      </c>
      <c r="O4" s="10">
        <v>2035</v>
      </c>
      <c r="P4" s="10">
        <v>2036</v>
      </c>
      <c r="Q4" s="10">
        <v>2037</v>
      </c>
      <c r="R4" s="10">
        <v>2038</v>
      </c>
      <c r="S4" s="10">
        <v>2039</v>
      </c>
      <c r="T4" s="10">
        <v>2040</v>
      </c>
      <c r="U4" s="10">
        <v>2041</v>
      </c>
      <c r="V4" s="12">
        <v>2042</v>
      </c>
    </row>
    <row r="5" spans="1:22" ht="15" customHeight="1" x14ac:dyDescent="0.3">
      <c r="A5" s="13" t="s">
        <v>1</v>
      </c>
      <c r="B5" t="s">
        <v>17</v>
      </c>
      <c r="C5" s="1">
        <f>SUM('AUS Mortality Calculations'!I214:I258)</f>
        <v>2913.4135553646802</v>
      </c>
      <c r="D5" s="1">
        <f>SUM('AUS Mortality Calculations'!J214:J258)</f>
        <v>2932.5057043826723</v>
      </c>
      <c r="E5" s="1">
        <f>SUM('AUS Mortality Calculations'!K214:K258)</f>
        <v>2946.7444063125122</v>
      </c>
      <c r="F5" s="1">
        <f>SUM('AUS Mortality Calculations'!L214:L258)</f>
        <v>2933.0398350133928</v>
      </c>
      <c r="G5" s="1">
        <f>SUM('AUS Mortality Calculations'!M214:M258)</f>
        <v>2948.2050068825738</v>
      </c>
      <c r="H5" s="1">
        <f>SUM('AUS Mortality Calculations'!N214:N258)</f>
        <v>2956.8243059165056</v>
      </c>
      <c r="I5" s="1">
        <f>SUM('AUS Mortality Calculations'!O214:O258)</f>
        <v>2964.244745796997</v>
      </c>
      <c r="J5" s="1">
        <f>SUM('AUS Mortality Calculations'!P214:P258)</f>
        <v>2967.9928769955809</v>
      </c>
      <c r="K5" s="1">
        <f>SUM('AUS Mortality Calculations'!Q214:Q258)</f>
        <v>2969.1876923521872</v>
      </c>
      <c r="L5" s="1">
        <f>SUM('AUS Mortality Calculations'!R214:R258)</f>
        <v>2977.431579058727</v>
      </c>
      <c r="M5" s="1">
        <f>SUM('AUS Mortality Calculations'!S214:S258)</f>
        <v>2984.4338396886105</v>
      </c>
      <c r="N5" s="1">
        <f>SUM('AUS Mortality Calculations'!T214:T258)</f>
        <v>2989.5317187943942</v>
      </c>
      <c r="O5" s="1">
        <f>SUM('AUS Mortality Calculations'!U214:U258)</f>
        <v>2991.4266979853064</v>
      </c>
      <c r="P5" s="1">
        <f>SUM('AUS Mortality Calculations'!V214:V258)</f>
        <v>2993.030184269132</v>
      </c>
      <c r="Q5" s="1">
        <f>SUM('AUS Mortality Calculations'!W214:W258)</f>
        <v>2998.3354344764862</v>
      </c>
      <c r="R5" s="1">
        <f>SUM('AUS Mortality Calculations'!X214:X258)</f>
        <v>3004.4058097337543</v>
      </c>
      <c r="S5" s="1">
        <f>SUM('AUS Mortality Calculations'!Y214:Y258)</f>
        <v>3011.7272630234479</v>
      </c>
      <c r="T5" s="1">
        <f>SUM('AUS Mortality Calculations'!Z214:Z258)</f>
        <v>3019.2558747671328</v>
      </c>
      <c r="U5" s="1">
        <f>SUM('AUS Mortality Calculations'!AA214:AA258)</f>
        <v>3031.6348609289762</v>
      </c>
      <c r="V5" s="6">
        <f>SUM('AUS Mortality Calculations'!AB214:AB258)</f>
        <v>3047.5068146842259</v>
      </c>
    </row>
    <row r="6" spans="1:22" ht="15" customHeight="1" x14ac:dyDescent="0.3">
      <c r="A6" s="13" t="s">
        <v>1</v>
      </c>
      <c r="B6" t="s">
        <v>94</v>
      </c>
      <c r="C6" s="1">
        <f>SUM('AUS Mortality Calculations'!I259:I278)</f>
        <v>8531.8743930932669</v>
      </c>
      <c r="D6" s="1">
        <f>SUM('AUS Mortality Calculations'!J259:J278)</f>
        <v>8539.7266926865923</v>
      </c>
      <c r="E6" s="1">
        <f>SUM('AUS Mortality Calculations'!K259:K278)</f>
        <v>8532.9422651075365</v>
      </c>
      <c r="F6" s="1">
        <f>SUM('AUS Mortality Calculations'!L259:L278)</f>
        <v>8451.4897759218438</v>
      </c>
      <c r="G6" s="1">
        <f>SUM('AUS Mortality Calculations'!M259:M278)</f>
        <v>8468.9446807859604</v>
      </c>
      <c r="H6" s="1">
        <f>SUM('AUS Mortality Calculations'!N259:N278)</f>
        <v>8486.4224054272436</v>
      </c>
      <c r="I6" s="1">
        <f>SUM('AUS Mortality Calculations'!O259:O278)</f>
        <v>8517.5037224611406</v>
      </c>
      <c r="J6" s="1">
        <f>SUM('AUS Mortality Calculations'!P259:P278)</f>
        <v>8579.3724561931285</v>
      </c>
      <c r="K6" s="1">
        <f>SUM('AUS Mortality Calculations'!Q259:Q278)</f>
        <v>8656.0016588337676</v>
      </c>
      <c r="L6" s="1">
        <f>SUM('AUS Mortality Calculations'!R259:R278)</f>
        <v>8763.6637484120783</v>
      </c>
      <c r="M6" s="1">
        <f>SUM('AUS Mortality Calculations'!S259:S278)</f>
        <v>8869.2669992765223</v>
      </c>
      <c r="N6" s="1">
        <f>SUM('AUS Mortality Calculations'!T259:T278)</f>
        <v>8949.8209564193203</v>
      </c>
      <c r="O6" s="1">
        <f>SUM('AUS Mortality Calculations'!U259:U278)</f>
        <v>9035.5843597643816</v>
      </c>
      <c r="P6" s="1">
        <f>SUM('AUS Mortality Calculations'!V259:V278)</f>
        <v>9072.8721344354108</v>
      </c>
      <c r="Q6" s="1">
        <f>SUM('AUS Mortality Calculations'!W259:W278)</f>
        <v>9127.0612186760081</v>
      </c>
      <c r="R6" s="1">
        <f>SUM('AUS Mortality Calculations'!X259:X278)</f>
        <v>9220.5850338657565</v>
      </c>
      <c r="S6" s="1">
        <f>SUM('AUS Mortality Calculations'!Y259:Y278)</f>
        <v>9341.7084846400194</v>
      </c>
      <c r="T6" s="1">
        <f>SUM('AUS Mortality Calculations'!Z259:Z278)</f>
        <v>9483.9625963042508</v>
      </c>
      <c r="U6" s="1">
        <f>SUM('AUS Mortality Calculations'!AA259:AA278)</f>
        <v>9642.4981625364526</v>
      </c>
      <c r="V6" s="6">
        <f>SUM('AUS Mortality Calculations'!AB259:AB278)</f>
        <v>9802.6423238001498</v>
      </c>
    </row>
    <row r="7" spans="1:22" ht="15" customHeight="1" x14ac:dyDescent="0.3">
      <c r="A7" s="13" t="s">
        <v>1</v>
      </c>
      <c r="B7" t="s">
        <v>19</v>
      </c>
      <c r="C7" s="1">
        <f>SUM('AUS Mortality Calculations'!I279:I288)</f>
        <v>11500.031800228382</v>
      </c>
      <c r="D7" s="1">
        <f>SUM('AUS Mortality Calculations'!J279:J288)</f>
        <v>11670.229682221903</v>
      </c>
      <c r="E7" s="1">
        <f>SUM('AUS Mortality Calculations'!K279:K288)</f>
        <v>11823.546264678163</v>
      </c>
      <c r="F7" s="1">
        <f>SUM('AUS Mortality Calculations'!L279:L288)</f>
        <v>11920.409059285192</v>
      </c>
      <c r="G7" s="1">
        <f>SUM('AUS Mortality Calculations'!M279:M288)</f>
        <v>12164.505796523204</v>
      </c>
      <c r="H7" s="1">
        <f>SUM('AUS Mortality Calculations'!N279:N288)</f>
        <v>12389.502851315068</v>
      </c>
      <c r="I7" s="1">
        <f>SUM('AUS Mortality Calculations'!O279:O288)</f>
        <v>12604.731861866505</v>
      </c>
      <c r="J7" s="1">
        <f>SUM('AUS Mortality Calculations'!P279:P288)</f>
        <v>12769.159093313439</v>
      </c>
      <c r="K7" s="1">
        <f>SUM('AUS Mortality Calculations'!Q279:Q288)</f>
        <v>12897.524571397782</v>
      </c>
      <c r="L7" s="1">
        <f>SUM('AUS Mortality Calculations'!R279:R288)</f>
        <v>13036.20852861095</v>
      </c>
      <c r="M7" s="1">
        <f>SUM('AUS Mortality Calculations'!S279:S288)</f>
        <v>13151.56012504267</v>
      </c>
      <c r="N7" s="1">
        <f>SUM('AUS Mortality Calculations'!T279:T288)</f>
        <v>13267.16829173718</v>
      </c>
      <c r="O7" s="1">
        <f>SUM('AUS Mortality Calculations'!U279:U288)</f>
        <v>13360.668845234477</v>
      </c>
      <c r="P7" s="1">
        <f>SUM('AUS Mortality Calculations'!V279:V288)</f>
        <v>13455.326245467757</v>
      </c>
      <c r="Q7" s="1">
        <f>SUM('AUS Mortality Calculations'!W279:W288)</f>
        <v>13543.108170863505</v>
      </c>
      <c r="R7" s="1">
        <f>SUM('AUS Mortality Calculations'!X279:X288)</f>
        <v>13587.723014053972</v>
      </c>
      <c r="S7" s="1">
        <f>SUM('AUS Mortality Calculations'!Y279:Y288)</f>
        <v>13640.77802455848</v>
      </c>
      <c r="T7" s="1">
        <f>SUM('AUS Mortality Calculations'!Z279:Z288)</f>
        <v>13733.384034240393</v>
      </c>
      <c r="U7" s="1">
        <f>SUM('AUS Mortality Calculations'!AA279:AA288)</f>
        <v>13850.699303282945</v>
      </c>
      <c r="V7" s="6">
        <f>SUM('AUS Mortality Calculations'!AB279:AB288)</f>
        <v>13978.551289265886</v>
      </c>
    </row>
    <row r="8" spans="1:22" ht="15" customHeight="1" x14ac:dyDescent="0.3">
      <c r="A8" s="13" t="s">
        <v>1</v>
      </c>
      <c r="B8" t="s">
        <v>20</v>
      </c>
      <c r="C8" s="1">
        <f>SUM('AUS Mortality Calculations'!I289:I298)</f>
        <v>21848.99375298708</v>
      </c>
      <c r="D8" s="1">
        <f>SUM('AUS Mortality Calculations'!J289:J298)</f>
        <v>22656.184587526557</v>
      </c>
      <c r="E8" s="1">
        <f>SUM('AUS Mortality Calculations'!K289:K298)</f>
        <v>23545.685030250756</v>
      </c>
      <c r="F8" s="1">
        <f>SUM('AUS Mortality Calculations'!L289:L298)</f>
        <v>24344.661712131179</v>
      </c>
      <c r="G8" s="1">
        <f>SUM('AUS Mortality Calculations'!M289:M298)</f>
        <v>25363.189195657633</v>
      </c>
      <c r="H8" s="1">
        <f>SUM('AUS Mortality Calculations'!N289:N298)</f>
        <v>26474.783151816457</v>
      </c>
      <c r="I8" s="1">
        <f>SUM('AUS Mortality Calculations'!O289:O298)</f>
        <v>27424.418265437682</v>
      </c>
      <c r="J8" s="1">
        <f>SUM('AUS Mortality Calculations'!P289:P298)</f>
        <v>28345.982970921803</v>
      </c>
      <c r="K8" s="1">
        <f>SUM('AUS Mortality Calculations'!Q289:Q298)</f>
        <v>29237.794613318161</v>
      </c>
      <c r="L8" s="1">
        <f>SUM('AUS Mortality Calculations'!R289:R298)</f>
        <v>29590.5306562158</v>
      </c>
      <c r="M8" s="1">
        <f>SUM('AUS Mortality Calculations'!S289:S298)</f>
        <v>30165.979036324687</v>
      </c>
      <c r="N8" s="1">
        <f>SUM('AUS Mortality Calculations'!T289:T298)</f>
        <v>30842.165457875104</v>
      </c>
      <c r="O8" s="1">
        <f>SUM('AUS Mortality Calculations'!U289:U298)</f>
        <v>31499.873216272525</v>
      </c>
      <c r="P8" s="1">
        <f>SUM('AUS Mortality Calculations'!V289:V298)</f>
        <v>32238.383550569895</v>
      </c>
      <c r="Q8" s="1">
        <f>SUM('AUS Mortality Calculations'!W289:W298)</f>
        <v>33040.328984617729</v>
      </c>
      <c r="R8" s="1">
        <f>SUM('AUS Mortality Calculations'!X289:X298)</f>
        <v>33808.093267360498</v>
      </c>
      <c r="S8" s="1">
        <f>SUM('AUS Mortality Calculations'!Y289:Y298)</f>
        <v>34565.495037127796</v>
      </c>
      <c r="T8" s="1">
        <f>SUM('AUS Mortality Calculations'!Z289:Z298)</f>
        <v>35195.643993664424</v>
      </c>
      <c r="U8" s="1">
        <f>SUM('AUS Mortality Calculations'!AA289:AA298)</f>
        <v>35741.341158384501</v>
      </c>
      <c r="V8" s="6">
        <f>SUM('AUS Mortality Calculations'!AB289:AB298)</f>
        <v>36208.182018867592</v>
      </c>
    </row>
    <row r="9" spans="1:22" ht="15" customHeight="1" x14ac:dyDescent="0.3">
      <c r="A9" s="13" t="s">
        <v>1</v>
      </c>
      <c r="B9" t="s">
        <v>21</v>
      </c>
      <c r="C9" s="1">
        <f>SUM('AUS Mortality Calculations'!I299:I314)</f>
        <v>40717.605529024426</v>
      </c>
      <c r="D9" s="1">
        <f>SUM('AUS Mortality Calculations'!J299:J314)</f>
        <v>41427.322231300546</v>
      </c>
      <c r="E9" s="1">
        <f>SUM('AUS Mortality Calculations'!K299:K314)</f>
        <v>42159.330988406196</v>
      </c>
      <c r="F9" s="1">
        <f>SUM('AUS Mortality Calculations'!L299:L314)</f>
        <v>42686.366210124688</v>
      </c>
      <c r="G9" s="1">
        <f>SUM('AUS Mortality Calculations'!M299:M314)</f>
        <v>43851.5798090565</v>
      </c>
      <c r="H9" s="1">
        <f>SUM('AUS Mortality Calculations'!N299:N314)</f>
        <v>45071.908424786183</v>
      </c>
      <c r="I9" s="1">
        <f>SUM('AUS Mortality Calculations'!O299:O314)</f>
        <v>46608.93791171741</v>
      </c>
      <c r="J9" s="1">
        <f>SUM('AUS Mortality Calculations'!P299:P314)</f>
        <v>48359.449574134916</v>
      </c>
      <c r="K9" s="1">
        <f>SUM('AUS Mortality Calculations'!Q299:Q314)</f>
        <v>50253.696296177237</v>
      </c>
      <c r="L9" s="1">
        <f>SUM('AUS Mortality Calculations'!R299:R314)</f>
        <v>53097.902463813763</v>
      </c>
      <c r="M9" s="1">
        <f>SUM('AUS Mortality Calculations'!S299:S314)</f>
        <v>55861.588473534684</v>
      </c>
      <c r="N9" s="1">
        <f>SUM('AUS Mortality Calculations'!T299:T314)</f>
        <v>58639.626842134006</v>
      </c>
      <c r="O9" s="1">
        <f>SUM('AUS Mortality Calculations'!U299:U314)</f>
        <v>61575.471069217347</v>
      </c>
      <c r="P9" s="1">
        <f>SUM('AUS Mortality Calculations'!V299:V314)</f>
        <v>64504.482920878327</v>
      </c>
      <c r="Q9" s="1">
        <f>SUM('AUS Mortality Calculations'!W299:W314)</f>
        <v>67496.066721301991</v>
      </c>
      <c r="R9" s="1">
        <f>SUM('AUS Mortality Calculations'!X299:X314)</f>
        <v>70529.976505403218</v>
      </c>
      <c r="S9" s="1">
        <f>SUM('AUS Mortality Calculations'!Y299:Y314)</f>
        <v>73501.616815629866</v>
      </c>
      <c r="T9" s="1">
        <f>SUM('AUS Mortality Calculations'!Z299:Z314)</f>
        <v>76510.396278294851</v>
      </c>
      <c r="U9" s="1">
        <f>SUM('AUS Mortality Calculations'!AA299:AA314)</f>
        <v>79467.956797075138</v>
      </c>
      <c r="V9" s="6">
        <f>SUM('AUS Mortality Calculations'!AB299:AB314)</f>
        <v>82408.772579049706</v>
      </c>
    </row>
    <row r="10" spans="1:22" ht="15" customHeight="1" x14ac:dyDescent="0.3">
      <c r="A10" s="13"/>
      <c r="C10" s="1"/>
      <c r="D10" s="1"/>
      <c r="E10" s="1"/>
      <c r="F10" s="1"/>
      <c r="G10" s="1"/>
      <c r="H10" s="1"/>
      <c r="I10" s="1"/>
      <c r="J10" s="1"/>
      <c r="K10" s="1"/>
      <c r="L10" s="1"/>
      <c r="M10" s="1"/>
      <c r="N10" s="1"/>
      <c r="O10" s="1"/>
      <c r="P10" s="1"/>
      <c r="Q10" s="1"/>
      <c r="R10" s="1"/>
      <c r="S10" s="1"/>
      <c r="T10" s="1"/>
      <c r="U10" s="1"/>
      <c r="V10" s="6"/>
    </row>
    <row r="11" spans="1:22" ht="15" customHeight="1" x14ac:dyDescent="0.3">
      <c r="A11" s="13" t="s">
        <v>2</v>
      </c>
      <c r="B11" t="s">
        <v>17</v>
      </c>
      <c r="C11" s="1">
        <f>SUM('AUS Mortality Calculations'!I316:I360)</f>
        <v>5236.6537842621547</v>
      </c>
      <c r="D11" s="1">
        <f>SUM('AUS Mortality Calculations'!J316:J360)</f>
        <v>5271.1953526840407</v>
      </c>
      <c r="E11" s="1">
        <f>SUM('AUS Mortality Calculations'!K316:K360)</f>
        <v>5297.4219118748961</v>
      </c>
      <c r="F11" s="1">
        <f>SUM('AUS Mortality Calculations'!L316:L360)</f>
        <v>5271.389052266516</v>
      </c>
      <c r="G11" s="1">
        <f>SUM('AUS Mortality Calculations'!M316:M360)</f>
        <v>5294.0091440310071</v>
      </c>
      <c r="H11" s="1">
        <f>SUM('AUS Mortality Calculations'!N316:N360)</f>
        <v>5304.6959403761739</v>
      </c>
      <c r="I11" s="1">
        <f>SUM('AUS Mortality Calculations'!O316:O360)</f>
        <v>5315.0223457083175</v>
      </c>
      <c r="J11" s="1">
        <f>SUM('AUS Mortality Calculations'!P316:P360)</f>
        <v>5321.5220430861355</v>
      </c>
      <c r="K11" s="1">
        <f>SUM('AUS Mortality Calculations'!Q316:Q360)</f>
        <v>5323.0320638495868</v>
      </c>
      <c r="L11" s="1">
        <f>SUM('AUS Mortality Calculations'!R316:R360)</f>
        <v>5340.7353520507531</v>
      </c>
      <c r="M11" s="1">
        <f>SUM('AUS Mortality Calculations'!S316:S360)</f>
        <v>5361.0336698986011</v>
      </c>
      <c r="N11" s="1">
        <f>SUM('AUS Mortality Calculations'!T316:T360)</f>
        <v>5377.3698214697279</v>
      </c>
      <c r="O11" s="1">
        <f>SUM('AUS Mortality Calculations'!U316:U360)</f>
        <v>5388.5515009887558</v>
      </c>
      <c r="P11" s="1">
        <f>SUM('AUS Mortality Calculations'!V316:V360)</f>
        <v>5401.2088668214701</v>
      </c>
      <c r="Q11" s="1">
        <f>SUM('AUS Mortality Calculations'!W316:W360)</f>
        <v>5423.2371087091387</v>
      </c>
      <c r="R11" s="1">
        <f>SUM('AUS Mortality Calculations'!X316:X360)</f>
        <v>5445.6290941664911</v>
      </c>
      <c r="S11" s="1">
        <f>SUM('AUS Mortality Calculations'!Y316:Y360)</f>
        <v>5466.4476775646626</v>
      </c>
      <c r="T11" s="1">
        <f>SUM('AUS Mortality Calculations'!Z316:Z360)</f>
        <v>5482.1252421373429</v>
      </c>
      <c r="U11" s="1">
        <f>SUM('AUS Mortality Calculations'!AA316:AA360)</f>
        <v>5504.5249458158869</v>
      </c>
      <c r="V11" s="6">
        <f>SUM('AUS Mortality Calculations'!AB316:AB360)</f>
        <v>5533.5140206645538</v>
      </c>
    </row>
    <row r="12" spans="1:22" ht="15" customHeight="1" x14ac:dyDescent="0.3">
      <c r="A12" s="13" t="s">
        <v>2</v>
      </c>
      <c r="B12" t="s">
        <v>94</v>
      </c>
      <c r="C12" s="1">
        <f>SUM('AUS Mortality Calculations'!I361:I380)</f>
        <v>13739.391676127765</v>
      </c>
      <c r="D12" s="1">
        <f>SUM('AUS Mortality Calculations'!J361:J380)</f>
        <v>13724.405379120939</v>
      </c>
      <c r="E12" s="1">
        <f>SUM('AUS Mortality Calculations'!K361:K380)</f>
        <v>13690.163855437275</v>
      </c>
      <c r="F12" s="1">
        <f>SUM('AUS Mortality Calculations'!L361:L380)</f>
        <v>13533.779856853967</v>
      </c>
      <c r="G12" s="1">
        <f>SUM('AUS Mortality Calculations'!M361:M380)</f>
        <v>13528.61943990599</v>
      </c>
      <c r="H12" s="1">
        <f>SUM('AUS Mortality Calculations'!N361:N380)</f>
        <v>13525.950148819422</v>
      </c>
      <c r="I12" s="1">
        <f>SUM('AUS Mortality Calculations'!O361:O380)</f>
        <v>13543.819664896062</v>
      </c>
      <c r="J12" s="1">
        <f>SUM('AUS Mortality Calculations'!P361:P380)</f>
        <v>13603.260544974553</v>
      </c>
      <c r="K12" s="1">
        <f>SUM('AUS Mortality Calculations'!Q361:Q380)</f>
        <v>13693.492730189102</v>
      </c>
      <c r="L12" s="1">
        <f>SUM('AUS Mortality Calculations'!R361:R380)</f>
        <v>13829.128934658593</v>
      </c>
      <c r="M12" s="1">
        <f>SUM('AUS Mortality Calculations'!S361:S380)</f>
        <v>13963.122443939283</v>
      </c>
      <c r="N12" s="1">
        <f>SUM('AUS Mortality Calculations'!T361:T380)</f>
        <v>14071.501879896932</v>
      </c>
      <c r="O12" s="1">
        <f>SUM('AUS Mortality Calculations'!U361:U380)</f>
        <v>14180.931914375406</v>
      </c>
      <c r="P12" s="1">
        <f>SUM('AUS Mortality Calculations'!V361:V380)</f>
        <v>14219.996595230044</v>
      </c>
      <c r="Q12" s="1">
        <f>SUM('AUS Mortality Calculations'!W361:W380)</f>
        <v>14278.222277897257</v>
      </c>
      <c r="R12" s="1">
        <f>SUM('AUS Mortality Calculations'!X361:X380)</f>
        <v>14393.377358837564</v>
      </c>
      <c r="S12" s="1">
        <f>SUM('AUS Mortality Calculations'!Y361:Y380)</f>
        <v>14553.690111100075</v>
      </c>
      <c r="T12" s="1">
        <f>SUM('AUS Mortality Calculations'!Z361:Z380)</f>
        <v>14746.862590603683</v>
      </c>
      <c r="U12" s="1">
        <f>SUM('AUS Mortality Calculations'!AA361:AA380)</f>
        <v>14960.217819002452</v>
      </c>
      <c r="V12" s="6">
        <f>SUM('AUS Mortality Calculations'!AB361:AB380)</f>
        <v>15193.705207395358</v>
      </c>
    </row>
    <row r="13" spans="1:22" ht="15" customHeight="1" x14ac:dyDescent="0.3">
      <c r="A13" s="13" t="s">
        <v>2</v>
      </c>
      <c r="B13" t="s">
        <v>19</v>
      </c>
      <c r="C13" s="1">
        <f>SUM('AUS Mortality Calculations'!I381:I390)</f>
        <v>17096.236991788664</v>
      </c>
      <c r="D13" s="1">
        <f>SUM('AUS Mortality Calculations'!J381:J390)</f>
        <v>17260.400810872958</v>
      </c>
      <c r="E13" s="1">
        <f>SUM('AUS Mortality Calculations'!K381:K390)</f>
        <v>17415.05308075844</v>
      </c>
      <c r="F13" s="1">
        <f>SUM('AUS Mortality Calculations'!L381:L390)</f>
        <v>17496.098450974092</v>
      </c>
      <c r="G13" s="1">
        <f>SUM('AUS Mortality Calculations'!M381:M390)</f>
        <v>17802.948943143088</v>
      </c>
      <c r="H13" s="1">
        <f>SUM('AUS Mortality Calculations'!N381:N390)</f>
        <v>18087.666748559528</v>
      </c>
      <c r="I13" s="1">
        <f>SUM('AUS Mortality Calculations'!O381:O390)</f>
        <v>18372.095050540309</v>
      </c>
      <c r="J13" s="1">
        <f>SUM('AUS Mortality Calculations'!P381:P390)</f>
        <v>18581.944014217454</v>
      </c>
      <c r="K13" s="1">
        <f>SUM('AUS Mortality Calculations'!Q381:Q390)</f>
        <v>18704.859364837848</v>
      </c>
      <c r="L13" s="1">
        <f>SUM('AUS Mortality Calculations'!R381:R390)</f>
        <v>18856.614886840674</v>
      </c>
      <c r="M13" s="1">
        <f>SUM('AUS Mortality Calculations'!S381:S390)</f>
        <v>18986.446333900778</v>
      </c>
      <c r="N13" s="1">
        <f>SUM('AUS Mortality Calculations'!T381:T390)</f>
        <v>19098.21389206051</v>
      </c>
      <c r="O13" s="1">
        <f>SUM('AUS Mortality Calculations'!U381:U390)</f>
        <v>19194.543571093229</v>
      </c>
      <c r="P13" s="1">
        <f>SUM('AUS Mortality Calculations'!V381:V390)</f>
        <v>19288.979372859125</v>
      </c>
      <c r="Q13" s="1">
        <f>SUM('AUS Mortality Calculations'!W381:W390)</f>
        <v>19360.149155100116</v>
      </c>
      <c r="R13" s="1">
        <f>SUM('AUS Mortality Calculations'!X381:X390)</f>
        <v>19381.199146163846</v>
      </c>
      <c r="S13" s="1">
        <f>SUM('AUS Mortality Calculations'!Y381:Y390)</f>
        <v>19411.240576883767</v>
      </c>
      <c r="T13" s="1">
        <f>SUM('AUS Mortality Calculations'!Z381:Z390)</f>
        <v>19487.835762645198</v>
      </c>
      <c r="U13" s="1">
        <f>SUM('AUS Mortality Calculations'!AA381:AA390)</f>
        <v>19594.230342745028</v>
      </c>
      <c r="V13" s="6">
        <f>SUM('AUS Mortality Calculations'!AB381:AB390)</f>
        <v>19686.405558494967</v>
      </c>
    </row>
    <row r="14" spans="1:22" ht="15" customHeight="1" x14ac:dyDescent="0.3">
      <c r="A14" s="13" t="s">
        <v>2</v>
      </c>
      <c r="B14" t="s">
        <v>20</v>
      </c>
      <c r="C14" s="1">
        <f>SUM('AUS Mortality Calculations'!I391:I400)</f>
        <v>28357.31639149299</v>
      </c>
      <c r="D14" s="1">
        <f>SUM('AUS Mortality Calculations'!J391:J400)</f>
        <v>29421.271666976882</v>
      </c>
      <c r="E14" s="1">
        <f>SUM('AUS Mortality Calculations'!K391:K400)</f>
        <v>30463.932483686931</v>
      </c>
      <c r="F14" s="1">
        <f>SUM('AUS Mortality Calculations'!L391:L400)</f>
        <v>31341.145709384036</v>
      </c>
      <c r="G14" s="1">
        <f>SUM('AUS Mortality Calculations'!M391:M400)</f>
        <v>32423.483324648605</v>
      </c>
      <c r="H14" s="1">
        <f>SUM('AUS Mortality Calculations'!N391:N400)</f>
        <v>33637.891116722931</v>
      </c>
      <c r="I14" s="1">
        <f>SUM('AUS Mortality Calculations'!O391:O400)</f>
        <v>34557.95965411936</v>
      </c>
      <c r="J14" s="1">
        <f>SUM('AUS Mortality Calculations'!P391:P400)</f>
        <v>35406.454646925733</v>
      </c>
      <c r="K14" s="1">
        <f>SUM('AUS Mortality Calculations'!Q391:Q400)</f>
        <v>36214.500604808927</v>
      </c>
      <c r="L14" s="1">
        <f>SUM('AUS Mortality Calculations'!R391:R400)</f>
        <v>36416.643124484719</v>
      </c>
      <c r="M14" s="1">
        <f>SUM('AUS Mortality Calculations'!S391:S400)</f>
        <v>36872.765339145415</v>
      </c>
      <c r="N14" s="1">
        <f>SUM('AUS Mortality Calculations'!T391:T400)</f>
        <v>37528.480737821257</v>
      </c>
      <c r="O14" s="1">
        <f>SUM('AUS Mortality Calculations'!U391:U400)</f>
        <v>38185.369196813241</v>
      </c>
      <c r="P14" s="1">
        <f>SUM('AUS Mortality Calculations'!V391:V400)</f>
        <v>38952.069465728717</v>
      </c>
      <c r="Q14" s="1">
        <f>SUM('AUS Mortality Calculations'!W391:W400)</f>
        <v>39808.977723075754</v>
      </c>
      <c r="R14" s="1">
        <f>SUM('AUS Mortality Calculations'!X391:X400)</f>
        <v>40635.433445024741</v>
      </c>
      <c r="S14" s="1">
        <f>SUM('AUS Mortality Calculations'!Y391:Y400)</f>
        <v>41482.070197071655</v>
      </c>
      <c r="T14" s="1">
        <f>SUM('AUS Mortality Calculations'!Z391:Z400)</f>
        <v>42168.557277230371</v>
      </c>
      <c r="U14" s="1">
        <f>SUM('AUS Mortality Calculations'!AA391:AA400)</f>
        <v>42676.772092610459</v>
      </c>
      <c r="V14" s="6">
        <f>SUM('AUS Mortality Calculations'!AB391:AB400)</f>
        <v>43127.581421869218</v>
      </c>
    </row>
    <row r="15" spans="1:22" ht="15" customHeight="1" x14ac:dyDescent="0.3">
      <c r="A15" s="13" t="s">
        <v>2</v>
      </c>
      <c r="B15" t="s">
        <v>21</v>
      </c>
      <c r="C15" s="1">
        <f>SUM('AUS Mortality Calculations'!I401:I416)</f>
        <v>30272.482125630617</v>
      </c>
      <c r="D15" s="1">
        <f>SUM('AUS Mortality Calculations'!J401:J416)</f>
        <v>31228.757892226989</v>
      </c>
      <c r="E15" s="1">
        <f>SUM('AUS Mortality Calculations'!K401:K416)</f>
        <v>32260.179713487261</v>
      </c>
      <c r="F15" s="1">
        <f>SUM('AUS Mortality Calculations'!L401:L416)</f>
        <v>33139.620338044995</v>
      </c>
      <c r="G15" s="1">
        <f>SUM('AUS Mortality Calculations'!M401:M416)</f>
        <v>34587.514659365384</v>
      </c>
      <c r="H15" s="1">
        <f>SUM('AUS Mortality Calculations'!N401:N416)</f>
        <v>35987.354906260465</v>
      </c>
      <c r="I15" s="1">
        <f>SUM('AUS Mortality Calculations'!O401:O416)</f>
        <v>37712.266777456236</v>
      </c>
      <c r="J15" s="1">
        <f>SUM('AUS Mortality Calculations'!P401:P416)</f>
        <v>39589.861779237224</v>
      </c>
      <c r="K15" s="1">
        <f>SUM('AUS Mortality Calculations'!Q401:Q416)</f>
        <v>41606.91040423543</v>
      </c>
      <c r="L15" s="1">
        <f>SUM('AUS Mortality Calculations'!R401:R416)</f>
        <v>44489.140725853948</v>
      </c>
      <c r="M15" s="1">
        <f>SUM('AUS Mortality Calculations'!S401:S416)</f>
        <v>47151.803739248753</v>
      </c>
      <c r="N15" s="1">
        <f>SUM('AUS Mortality Calculations'!T401:T416)</f>
        <v>49690.120401791784</v>
      </c>
      <c r="O15" s="1">
        <f>SUM('AUS Mortality Calculations'!U401:U416)</f>
        <v>52198.57962825532</v>
      </c>
      <c r="P15" s="1">
        <f>SUM('AUS Mortality Calculations'!V401:V416)</f>
        <v>54613.65066374014</v>
      </c>
      <c r="Q15" s="1">
        <f>SUM('AUS Mortality Calculations'!W401:W416)</f>
        <v>57028.51320528199</v>
      </c>
      <c r="R15" s="1">
        <f>SUM('AUS Mortality Calculations'!X401:X416)</f>
        <v>59381.577325390164</v>
      </c>
      <c r="S15" s="1">
        <f>SUM('AUS Mortality Calculations'!Y401:Y416)</f>
        <v>61540.225812400357</v>
      </c>
      <c r="T15" s="1">
        <f>SUM('AUS Mortality Calculations'!Z401:Z416)</f>
        <v>63666.976350112134</v>
      </c>
      <c r="U15" s="1">
        <f>SUM('AUS Mortality Calculations'!AA401:AA416)</f>
        <v>65824.1245176183</v>
      </c>
      <c r="V15" s="6">
        <f>SUM('AUS Mortality Calculations'!AB401:AB416)</f>
        <v>67878.13876590837</v>
      </c>
    </row>
    <row r="16" spans="1:22" ht="15" customHeight="1" x14ac:dyDescent="0.3">
      <c r="A16" s="13"/>
      <c r="C16" s="1"/>
      <c r="D16" s="1"/>
      <c r="E16" s="1"/>
      <c r="F16" s="1"/>
      <c r="G16" s="1"/>
      <c r="H16" s="1"/>
      <c r="I16" s="1"/>
      <c r="J16" s="1"/>
      <c r="K16" s="1"/>
      <c r="L16" s="1"/>
      <c r="M16" s="1"/>
      <c r="N16" s="1"/>
      <c r="O16" s="1"/>
      <c r="P16" s="1"/>
      <c r="Q16" s="1"/>
      <c r="R16" s="1"/>
      <c r="S16" s="1"/>
      <c r="T16" s="1"/>
      <c r="U16" s="1"/>
      <c r="V16" s="6"/>
    </row>
    <row r="17" spans="1:23" ht="15" customHeight="1" x14ac:dyDescent="0.3">
      <c r="A17" s="15" t="s">
        <v>22</v>
      </c>
      <c r="B17" s="16"/>
      <c r="C17" s="7">
        <f>SUM(C5:C15)</f>
        <v>180214.00000000006</v>
      </c>
      <c r="D17" s="7">
        <f t="shared" ref="D17:V17" si="0">SUM(D5:D15)</f>
        <v>184132.00000000006</v>
      </c>
      <c r="E17" s="7">
        <f t="shared" si="0"/>
        <v>188135</v>
      </c>
      <c r="F17" s="7">
        <f t="shared" si="0"/>
        <v>191117.99999999991</v>
      </c>
      <c r="G17" s="7">
        <f t="shared" si="0"/>
        <v>196432.99999999994</v>
      </c>
      <c r="H17" s="7">
        <f t="shared" si="0"/>
        <v>201922.99999999997</v>
      </c>
      <c r="I17" s="7">
        <f t="shared" si="0"/>
        <v>207621.00000000003</v>
      </c>
      <c r="J17" s="7">
        <f t="shared" si="0"/>
        <v>213524.99999999994</v>
      </c>
      <c r="K17" s="7">
        <f t="shared" si="0"/>
        <v>219557</v>
      </c>
      <c r="L17" s="7">
        <f t="shared" si="0"/>
        <v>226398</v>
      </c>
      <c r="M17" s="7">
        <f t="shared" si="0"/>
        <v>233368</v>
      </c>
      <c r="N17" s="7">
        <f t="shared" si="0"/>
        <v>240454.0000000002</v>
      </c>
      <c r="O17" s="7">
        <f t="shared" si="0"/>
        <v>247611</v>
      </c>
      <c r="P17" s="7">
        <f t="shared" si="0"/>
        <v>254740.00000000003</v>
      </c>
      <c r="Q17" s="7">
        <f t="shared" si="0"/>
        <v>262103.99999999997</v>
      </c>
      <c r="R17" s="7">
        <f t="shared" si="0"/>
        <v>269388</v>
      </c>
      <c r="S17" s="7">
        <f t="shared" si="0"/>
        <v>276515.00000000012</v>
      </c>
      <c r="T17" s="7">
        <f t="shared" si="0"/>
        <v>283494.99999999977</v>
      </c>
      <c r="U17" s="7">
        <f t="shared" si="0"/>
        <v>290294.00000000012</v>
      </c>
      <c r="V17" s="8">
        <f t="shared" si="0"/>
        <v>296865.00000000006</v>
      </c>
      <c r="W17" s="1"/>
    </row>
    <row r="19" spans="1:23" ht="15" customHeight="1" x14ac:dyDescent="0.3">
      <c r="A19" s="114" t="s">
        <v>267</v>
      </c>
    </row>
    <row r="20" spans="1:23" ht="15" customHeight="1" x14ac:dyDescent="0.3">
      <c r="A20" s="21" t="s">
        <v>201</v>
      </c>
      <c r="B20" s="22" t="s">
        <v>3</v>
      </c>
      <c r="C20" s="23">
        <v>2023</v>
      </c>
      <c r="D20" s="23">
        <v>2024</v>
      </c>
      <c r="E20" s="23">
        <v>2025</v>
      </c>
      <c r="F20" s="23">
        <v>2026</v>
      </c>
      <c r="G20" s="23">
        <v>2027</v>
      </c>
      <c r="H20" s="23">
        <v>2028</v>
      </c>
      <c r="I20" s="23">
        <v>2029</v>
      </c>
      <c r="J20" s="23">
        <v>2030</v>
      </c>
      <c r="K20" s="23">
        <v>2031</v>
      </c>
      <c r="L20" s="23">
        <v>2032</v>
      </c>
      <c r="M20" s="23">
        <v>2033</v>
      </c>
      <c r="N20" s="23">
        <v>2034</v>
      </c>
      <c r="O20" s="23">
        <v>2035</v>
      </c>
      <c r="P20" s="23">
        <v>2036</v>
      </c>
      <c r="Q20" s="23">
        <v>2037</v>
      </c>
      <c r="R20" s="23">
        <v>2038</v>
      </c>
      <c r="S20" s="23">
        <v>2039</v>
      </c>
      <c r="T20" s="23">
        <v>2040</v>
      </c>
      <c r="U20" s="23">
        <v>2041</v>
      </c>
      <c r="V20" s="12">
        <v>2042</v>
      </c>
    </row>
    <row r="21" spans="1:23" ht="15" customHeight="1" x14ac:dyDescent="0.3">
      <c r="A21" s="21" t="s">
        <v>39</v>
      </c>
      <c r="B21" s="25"/>
      <c r="C21" s="25"/>
      <c r="D21" s="25"/>
      <c r="E21" s="25"/>
      <c r="F21" s="25"/>
      <c r="G21" s="25"/>
      <c r="H21" s="25"/>
      <c r="I21" s="25"/>
      <c r="J21" s="25"/>
      <c r="K21" s="25"/>
      <c r="L21" s="25"/>
      <c r="M21" s="25"/>
      <c r="N21" s="25"/>
      <c r="O21" s="25"/>
      <c r="P21" s="25"/>
      <c r="Q21" s="25"/>
      <c r="R21" s="25"/>
      <c r="S21" s="25"/>
      <c r="T21" s="25"/>
      <c r="U21" s="25"/>
      <c r="V21" s="26"/>
    </row>
    <row r="22" spans="1:23" ht="15" customHeight="1" x14ac:dyDescent="0.3">
      <c r="A22" s="13" t="s">
        <v>1</v>
      </c>
      <c r="B22" t="s">
        <v>17</v>
      </c>
      <c r="C22" s="76">
        <f>'AUS Mortality Calculations'!I422</f>
        <v>1801.9407562013132</v>
      </c>
      <c r="D22" s="76">
        <f>'AUS Mortality Calculations'!J422</f>
        <v>1804.1440875192291</v>
      </c>
      <c r="E22" s="76">
        <f>'AUS Mortality Calculations'!K422</f>
        <v>1805.589779569606</v>
      </c>
      <c r="F22" s="76">
        <f>'AUS Mortality Calculations'!L422</f>
        <v>1795.8434792907572</v>
      </c>
      <c r="G22" s="76">
        <f>'AUS Mortality Calculations'!M422</f>
        <v>1806.3436792423765</v>
      </c>
      <c r="H22" s="76">
        <f>'AUS Mortality Calculations'!N422</f>
        <v>1816.2835672306981</v>
      </c>
      <c r="I22" s="76">
        <f>'AUS Mortality Calculations'!O422</f>
        <v>1825.8479337450815</v>
      </c>
      <c r="J22" s="76">
        <f>'AUS Mortality Calculations'!P422</f>
        <v>1834.8942975308087</v>
      </c>
      <c r="K22" s="76">
        <f>'AUS Mortality Calculations'!Q422</f>
        <v>1842.6439495797356</v>
      </c>
      <c r="L22" s="76">
        <f>'AUS Mortality Calculations'!R422</f>
        <v>1854.5983749919949</v>
      </c>
      <c r="M22" s="76">
        <f>'AUS Mortality Calculations'!S422</f>
        <v>1864.8363914683412</v>
      </c>
      <c r="N22" s="76">
        <f>'AUS Mortality Calculations'!T422</f>
        <v>1873.1790199951529</v>
      </c>
      <c r="O22" s="76">
        <f>'AUS Mortality Calculations'!U422</f>
        <v>1879.2148624971067</v>
      </c>
      <c r="P22" s="76">
        <f>'AUS Mortality Calculations'!V422</f>
        <v>1882.1696796451902</v>
      </c>
      <c r="Q22" s="76">
        <f>'AUS Mortality Calculations'!W422</f>
        <v>1883.9507290114736</v>
      </c>
      <c r="R22" s="76">
        <f>'AUS Mortality Calculations'!X422</f>
        <v>1882.2155449781571</v>
      </c>
      <c r="S22" s="76">
        <f>'AUS Mortality Calculations'!Y422</f>
        <v>1876.4897793348175</v>
      </c>
      <c r="T22" s="76">
        <f>'AUS Mortality Calculations'!Z422</f>
        <v>1866.9338595881854</v>
      </c>
      <c r="U22" s="76">
        <f>'AUS Mortality Calculations'!AA422</f>
        <v>1853.4192579016292</v>
      </c>
      <c r="V22" s="78">
        <f>'AUS Mortality Calculations'!AB422</f>
        <v>1835.7643643644437</v>
      </c>
    </row>
    <row r="23" spans="1:23" ht="15" customHeight="1" x14ac:dyDescent="0.3">
      <c r="A23" s="13" t="s">
        <v>1</v>
      </c>
      <c r="B23" t="s">
        <v>94</v>
      </c>
      <c r="C23" s="76">
        <f>'AUS Mortality Calculations'!I423</f>
        <v>5121.3728818393274</v>
      </c>
      <c r="D23" s="76">
        <f>'AUS Mortality Calculations'!J423</f>
        <v>5158.0415803917103</v>
      </c>
      <c r="E23" s="76">
        <f>'AUS Mortality Calculations'!K423</f>
        <v>5193.8790255122085</v>
      </c>
      <c r="F23" s="76">
        <f>'AUS Mortality Calculations'!L423</f>
        <v>5198.7239850649348</v>
      </c>
      <c r="G23" s="76">
        <f>'AUS Mortality Calculations'!M423</f>
        <v>5263.6379533530335</v>
      </c>
      <c r="H23" s="76">
        <f>'AUS Mortality Calculations'!N423</f>
        <v>5328.8593056366881</v>
      </c>
      <c r="I23" s="76">
        <f>'AUS Mortality Calculations'!O423</f>
        <v>5395.0326349963361</v>
      </c>
      <c r="J23" s="76">
        <f>'AUS Mortality Calculations'!P423</f>
        <v>5461.8537213125583</v>
      </c>
      <c r="K23" s="76">
        <f>'AUS Mortality Calculations'!Q423</f>
        <v>5527.108371606364</v>
      </c>
      <c r="L23" s="76">
        <f>'AUS Mortality Calculations'!R423</f>
        <v>5607.5081119075585</v>
      </c>
      <c r="M23" s="76">
        <f>'AUS Mortality Calculations'!S423</f>
        <v>5685.501964317431</v>
      </c>
      <c r="N23" s="76">
        <f>'AUS Mortality Calculations'!T423</f>
        <v>5760.6215377065519</v>
      </c>
      <c r="O23" s="76">
        <f>'AUS Mortality Calculations'!U423</f>
        <v>5831.6658742185355</v>
      </c>
      <c r="P23" s="76">
        <f>'AUS Mortality Calculations'!V423</f>
        <v>5896.2571208649078</v>
      </c>
      <c r="Q23" s="76">
        <f>'AUS Mortality Calculations'!W423</f>
        <v>5960.4101293108997</v>
      </c>
      <c r="R23" s="76">
        <f>'AUS Mortality Calculations'!X423</f>
        <v>6016.8034378014663</v>
      </c>
      <c r="S23" s="76">
        <f>'AUS Mortality Calculations'!Y423</f>
        <v>6063.8458032533608</v>
      </c>
      <c r="T23" s="76">
        <f>'AUS Mortality Calculations'!Z423</f>
        <v>6101.9434781075297</v>
      </c>
      <c r="U23" s="76">
        <f>'AUS Mortality Calculations'!AA423</f>
        <v>6130.5572814425068</v>
      </c>
      <c r="V23" s="78">
        <f>'AUS Mortality Calculations'!AB423</f>
        <v>6148.9339190516712</v>
      </c>
    </row>
    <row r="24" spans="1:23" ht="15" customHeight="1" x14ac:dyDescent="0.3">
      <c r="A24" s="13" t="s">
        <v>1</v>
      </c>
      <c r="B24" t="s">
        <v>19</v>
      </c>
      <c r="C24" s="76">
        <f>'AUS Mortality Calculations'!I424</f>
        <v>6992.2379024776565</v>
      </c>
      <c r="D24" s="76">
        <f>'AUS Mortality Calculations'!J424</f>
        <v>7174.5957960274982</v>
      </c>
      <c r="E24" s="76">
        <f>'AUS Mortality Calculations'!K424</f>
        <v>7361.5708719024833</v>
      </c>
      <c r="F24" s="76">
        <f>'AUS Mortality Calculations'!L424</f>
        <v>7509.7853096267554</v>
      </c>
      <c r="G24" s="76">
        <f>'AUS Mortality Calculations'!M424</f>
        <v>7751.0006179920065</v>
      </c>
      <c r="H24" s="76">
        <f>'AUS Mortality Calculations'!N424</f>
        <v>8000.9016344934744</v>
      </c>
      <c r="I24" s="76">
        <f>'AUS Mortality Calculations'!O424</f>
        <v>8260.88788170929</v>
      </c>
      <c r="J24" s="76">
        <f>'AUS Mortality Calculations'!P424</f>
        <v>8530.9822749788291</v>
      </c>
      <c r="K24" s="76">
        <f>'AUS Mortality Calculations'!Q424</f>
        <v>8808.1574538957375</v>
      </c>
      <c r="L24" s="76">
        <f>'AUS Mortality Calculations'!R424</f>
        <v>9119.9091711956171</v>
      </c>
      <c r="M24" s="76">
        <f>'AUS Mortality Calculations'!S424</f>
        <v>9439.1330988222799</v>
      </c>
      <c r="N24" s="76">
        <f>'AUS Mortality Calculations'!T424</f>
        <v>9765.3650473319412</v>
      </c>
      <c r="O24" s="76">
        <f>'AUS Mortality Calculations'!U424</f>
        <v>10096.827395642676</v>
      </c>
      <c r="P24" s="76">
        <f>'AUS Mortality Calculations'!V424</f>
        <v>10429.502007992372</v>
      </c>
      <c r="Q24" s="76">
        <f>'AUS Mortality Calculations'!W424</f>
        <v>10774.186060536082</v>
      </c>
      <c r="R24" s="76">
        <f>'AUS Mortality Calculations'!X424</f>
        <v>11117.995259620073</v>
      </c>
      <c r="S24" s="76">
        <f>'AUS Mortality Calculations'!Y424</f>
        <v>11457.699479844263</v>
      </c>
      <c r="T24" s="76">
        <f>'AUS Mortality Calculations'!Z424</f>
        <v>11793.637119390192</v>
      </c>
      <c r="U24" s="76">
        <f>'AUS Mortality Calculations'!AA424</f>
        <v>12124.315479283287</v>
      </c>
      <c r="V24" s="78">
        <f>'AUS Mortality Calculations'!AB424</f>
        <v>12447.674355263513</v>
      </c>
    </row>
    <row r="25" spans="1:23" ht="15" customHeight="1" x14ac:dyDescent="0.3">
      <c r="A25" s="13" t="s">
        <v>1</v>
      </c>
      <c r="B25" t="s">
        <v>20</v>
      </c>
      <c r="C25" s="76">
        <f>'AUS Mortality Calculations'!I425</f>
        <v>13801.848846402094</v>
      </c>
      <c r="D25" s="76">
        <f>'AUS Mortality Calculations'!J425</f>
        <v>14006.943635251155</v>
      </c>
      <c r="E25" s="76">
        <f>'AUS Mortality Calculations'!K425</f>
        <v>14214.419015412779</v>
      </c>
      <c r="F25" s="76">
        <f>'AUS Mortality Calculations'!L425</f>
        <v>14341.225821697986</v>
      </c>
      <c r="G25" s="76">
        <f>'AUS Mortality Calculations'!M425</f>
        <v>14638.742814749836</v>
      </c>
      <c r="H25" s="76">
        <f>'AUS Mortality Calculations'!N425</f>
        <v>14943.728469559595</v>
      </c>
      <c r="I25" s="76">
        <f>'AUS Mortality Calculations'!O425</f>
        <v>15258.337222773464</v>
      </c>
      <c r="J25" s="76">
        <f>'AUS Mortality Calculations'!P425</f>
        <v>15582.10128639617</v>
      </c>
      <c r="K25" s="76">
        <f>'AUS Mortality Calculations'!Q425</f>
        <v>15909.050055911235</v>
      </c>
      <c r="L25" s="76">
        <f>'AUS Mortality Calculations'!R425</f>
        <v>16287.979346744478</v>
      </c>
      <c r="M25" s="76">
        <f>'AUS Mortality Calculations'!S425</f>
        <v>16669.066193752558</v>
      </c>
      <c r="N25" s="76">
        <f>'AUS Mortality Calculations'!T425</f>
        <v>17051.189133929067</v>
      </c>
      <c r="O25" s="76">
        <f>'AUS Mortality Calculations'!U425</f>
        <v>17431.000829153036</v>
      </c>
      <c r="P25" s="76">
        <f>'AUS Mortality Calculations'!V425</f>
        <v>17801.47320757663</v>
      </c>
      <c r="Q25" s="76">
        <f>'AUS Mortality Calculations'!W425</f>
        <v>18180.892637244768</v>
      </c>
      <c r="R25" s="76">
        <f>'AUS Mortality Calculations'!X425</f>
        <v>18547.207936579227</v>
      </c>
      <c r="S25" s="76">
        <f>'AUS Mortality Calculations'!Y425</f>
        <v>18895.28119741425</v>
      </c>
      <c r="T25" s="76">
        <f>'AUS Mortality Calculations'!Z425</f>
        <v>19226.033523663606</v>
      </c>
      <c r="U25" s="76">
        <f>'AUS Mortality Calculations'!AA425</f>
        <v>19537.404095014394</v>
      </c>
      <c r="V25" s="78">
        <f>'AUS Mortality Calculations'!AB425</f>
        <v>19826.534012363827</v>
      </c>
    </row>
    <row r="26" spans="1:23" ht="15" customHeight="1" x14ac:dyDescent="0.3">
      <c r="A26" s="13" t="s">
        <v>1</v>
      </c>
      <c r="B26" t="s">
        <v>21</v>
      </c>
      <c r="C26" s="76">
        <f>'AUS Mortality Calculations'!I426</f>
        <v>29952.314605985466</v>
      </c>
      <c r="D26" s="76">
        <f>'AUS Mortality Calculations'!J426</f>
        <v>30668.237209652154</v>
      </c>
      <c r="E26" s="76">
        <f>'AUS Mortality Calculations'!K426</f>
        <v>31401.101811906388</v>
      </c>
      <c r="F26" s="76">
        <f>'AUS Mortality Calculations'!L426</f>
        <v>31966.177032300384</v>
      </c>
      <c r="G26" s="76">
        <f>'AUS Mortality Calculations'!M426</f>
        <v>32924.21719603581</v>
      </c>
      <c r="H26" s="76">
        <f>'AUS Mortality Calculations'!N426</f>
        <v>33915.387864958058</v>
      </c>
      <c r="I26" s="76">
        <f>'AUS Mortality Calculations'!O426</f>
        <v>34945.427958985907</v>
      </c>
      <c r="J26" s="76">
        <f>'AUS Mortality Calculations'!P426</f>
        <v>36014.219525726417</v>
      </c>
      <c r="K26" s="76">
        <f>'AUS Mortality Calculations'!Q426</f>
        <v>37108.79653211277</v>
      </c>
      <c r="L26" s="76">
        <f>'AUS Mortality Calculations'!R426</f>
        <v>38344.633760241486</v>
      </c>
      <c r="M26" s="76">
        <f>'AUS Mortality Calculations'!S426</f>
        <v>39607.174985672369</v>
      </c>
      <c r="N26" s="76">
        <f>'AUS Mortality Calculations'!T426</f>
        <v>40894.345336823782</v>
      </c>
      <c r="O26" s="76">
        <f>'AUS Mortality Calculations'!U426</f>
        <v>42198.598126090859</v>
      </c>
      <c r="P26" s="76">
        <f>'AUS Mortality Calculations'!V426</f>
        <v>43503.101559647097</v>
      </c>
      <c r="Q26" s="76">
        <f>'AUS Mortality Calculations'!W426</f>
        <v>44852.832267101789</v>
      </c>
      <c r="R26" s="76">
        <f>'AUS Mortality Calculations'!X426</f>
        <v>46194.022641770331</v>
      </c>
      <c r="S26" s="76">
        <f>'AUS Mortality Calculations'!Y426</f>
        <v>47513.357457426602</v>
      </c>
      <c r="T26" s="76">
        <f>'AUS Mortality Calculations'!Z426</f>
        <v>48812.392933881209</v>
      </c>
      <c r="U26" s="76">
        <f>'AUS Mortality Calculations'!AA426</f>
        <v>50085.107929936283</v>
      </c>
      <c r="V26" s="78">
        <f>'AUS Mortality Calculations'!AB426</f>
        <v>51323.186000266163</v>
      </c>
    </row>
    <row r="27" spans="1:23" ht="15" customHeight="1" x14ac:dyDescent="0.3">
      <c r="A27" s="13" t="s">
        <v>2</v>
      </c>
      <c r="B27" t="s">
        <v>17</v>
      </c>
      <c r="C27" s="76">
        <f>'AUS Mortality Calculations'!I427</f>
        <v>3292.5225027209435</v>
      </c>
      <c r="D27" s="76">
        <f>'AUS Mortality Calculations'!J427</f>
        <v>3309.5461624374357</v>
      </c>
      <c r="E27" s="76">
        <f>'AUS Mortality Calculations'!K427</f>
        <v>3325.7505931681681</v>
      </c>
      <c r="F27" s="76">
        <f>'AUS Mortality Calculations'!L427</f>
        <v>3321.8540476493217</v>
      </c>
      <c r="G27" s="76">
        <f>'AUS Mortality Calculations'!M427</f>
        <v>3356.0316808360203</v>
      </c>
      <c r="H27" s="76">
        <f>'AUS Mortality Calculations'!N427</f>
        <v>3389.9976345498917</v>
      </c>
      <c r="I27" s="76">
        <f>'AUS Mortality Calculations'!O427</f>
        <v>3424.140595571665</v>
      </c>
      <c r="J27" s="76">
        <f>'AUS Mortality Calculations'!P427</f>
        <v>3458.24328021258</v>
      </c>
      <c r="K27" s="76">
        <f>'AUS Mortality Calculations'!Q427</f>
        <v>3490.8824007713888</v>
      </c>
      <c r="L27" s="76">
        <f>'AUS Mortality Calculations'!R427</f>
        <v>3532.5700675788407</v>
      </c>
      <c r="M27" s="76">
        <f>'AUS Mortality Calculations'!S427</f>
        <v>3572.1783564538164</v>
      </c>
      <c r="N27" s="76">
        <f>'AUS Mortality Calculations'!T427</f>
        <v>3609.3974590595167</v>
      </c>
      <c r="O27" s="76">
        <f>'AUS Mortality Calculations'!U427</f>
        <v>3643.4621119913877</v>
      </c>
      <c r="P27" s="76">
        <f>'AUS Mortality Calculations'!V427</f>
        <v>3672.8818054243175</v>
      </c>
      <c r="Q27" s="76">
        <f>'AUS Mortality Calculations'!W427</f>
        <v>3701.3954772957991</v>
      </c>
      <c r="R27" s="76">
        <f>'AUS Mortality Calculations'!X427</f>
        <v>3724.4391849760586</v>
      </c>
      <c r="S27" s="76">
        <f>'AUS Mortality Calculations'!Y427</f>
        <v>3741.0422879504004</v>
      </c>
      <c r="T27" s="76">
        <f>'AUS Mortality Calculations'!Z427</f>
        <v>3751.4766734949958</v>
      </c>
      <c r="U27" s="76">
        <f>'AUS Mortality Calculations'!AA427</f>
        <v>3755.4331640547421</v>
      </c>
      <c r="V27" s="78">
        <f>'AUS Mortality Calculations'!AB427</f>
        <v>3752.4785544005636</v>
      </c>
    </row>
    <row r="28" spans="1:23" ht="15" customHeight="1" x14ac:dyDescent="0.3">
      <c r="A28" s="13" t="s">
        <v>2</v>
      </c>
      <c r="B28" t="s">
        <v>94</v>
      </c>
      <c r="C28" s="76">
        <f>'AUS Mortality Calculations'!I428</f>
        <v>8148.4371557593768</v>
      </c>
      <c r="D28" s="76">
        <f>'AUS Mortality Calculations'!J428</f>
        <v>8193.9797438293481</v>
      </c>
      <c r="E28" s="76">
        <f>'AUS Mortality Calculations'!K428</f>
        <v>8237.6432270490259</v>
      </c>
      <c r="F28" s="76">
        <f>'AUS Mortality Calculations'!L428</f>
        <v>8231.6518364354979</v>
      </c>
      <c r="G28" s="76">
        <f>'AUS Mortality Calculations'!M428</f>
        <v>8320.1710009567832</v>
      </c>
      <c r="H28" s="76">
        <f>'AUS Mortality Calculations'!N428</f>
        <v>8408.3794783854737</v>
      </c>
      <c r="I28" s="76">
        <f>'AUS Mortality Calculations'!O428</f>
        <v>8497.2525998142464</v>
      </c>
      <c r="J28" s="76">
        <f>'AUS Mortality Calculations'!P428</f>
        <v>8586.2639279068662</v>
      </c>
      <c r="K28" s="76">
        <f>'AUS Mortality Calculations'!Q428</f>
        <v>8671.8909547883741</v>
      </c>
      <c r="L28" s="76">
        <f>'AUS Mortality Calculations'!R428</f>
        <v>8780.2700619921834</v>
      </c>
      <c r="M28" s="76">
        <f>'AUS Mortality Calculations'!S428</f>
        <v>8883.7804861973436</v>
      </c>
      <c r="N28" s="76">
        <f>'AUS Mortality Calculations'!T428</f>
        <v>8981.660025329953</v>
      </c>
      <c r="O28" s="76">
        <f>'AUS Mortality Calculations'!U428</f>
        <v>9072.0112240041326</v>
      </c>
      <c r="P28" s="76">
        <f>'AUS Mortality Calculations'!V428</f>
        <v>9151.1254212531203</v>
      </c>
      <c r="Q28" s="76">
        <f>'AUS Mortality Calculations'!W428</f>
        <v>9228.3225267964517</v>
      </c>
      <c r="R28" s="76">
        <f>'AUS Mortality Calculations'!X428</f>
        <v>9292.2330641065273</v>
      </c>
      <c r="S28" s="76">
        <f>'AUS Mortality Calculations'!Y428</f>
        <v>9340.4275861560673</v>
      </c>
      <c r="T28" s="76">
        <f>'AUS Mortality Calculations'!Z428</f>
        <v>9373.5733906067999</v>
      </c>
      <c r="U28" s="76">
        <f>'AUS Mortality Calculations'!AA428</f>
        <v>9390.8858034808891</v>
      </c>
      <c r="V28" s="78">
        <f>'AUS Mortality Calculations'!AB428</f>
        <v>9391.2661063894611</v>
      </c>
    </row>
    <row r="29" spans="1:23" ht="15" customHeight="1" x14ac:dyDescent="0.3">
      <c r="A29" s="13" t="s">
        <v>2</v>
      </c>
      <c r="B29" t="s">
        <v>19</v>
      </c>
      <c r="C29" s="76">
        <f>'AUS Mortality Calculations'!I429</f>
        <v>10246.956955245771</v>
      </c>
      <c r="D29" s="76">
        <f>'AUS Mortality Calculations'!J429</f>
        <v>10469.752151993176</v>
      </c>
      <c r="E29" s="76">
        <f>'AUS Mortality Calculations'!K429</f>
        <v>10697.381224309034</v>
      </c>
      <c r="F29" s="76">
        <f>'AUS Mortality Calculations'!L429</f>
        <v>10867.013641729696</v>
      </c>
      <c r="G29" s="76">
        <f>'AUS Mortality Calculations'!M429</f>
        <v>11169.244927281166</v>
      </c>
      <c r="H29" s="76">
        <f>'AUS Mortality Calculations'!N429</f>
        <v>11481.427824110318</v>
      </c>
      <c r="I29" s="76">
        <f>'AUS Mortality Calculations'!O429</f>
        <v>11805.438780698978</v>
      </c>
      <c r="J29" s="76">
        <f>'AUS Mortality Calculations'!P429</f>
        <v>12141.164136661295</v>
      </c>
      <c r="K29" s="76">
        <f>'AUS Mortality Calculations'!Q429</f>
        <v>12484.168816209802</v>
      </c>
      <c r="L29" s="76">
        <f>'AUS Mortality Calculations'!R429</f>
        <v>12873.175072646698</v>
      </c>
      <c r="M29" s="76">
        <f>'AUS Mortality Calculations'!S429</f>
        <v>13269.517721314862</v>
      </c>
      <c r="N29" s="76">
        <f>'AUS Mortality Calculations'!T429</f>
        <v>13672.457606810362</v>
      </c>
      <c r="O29" s="76">
        <f>'AUS Mortality Calculations'!U429</f>
        <v>14079.436013176015</v>
      </c>
      <c r="P29" s="76">
        <f>'AUS Mortality Calculations'!V429</f>
        <v>14484.823701757799</v>
      </c>
      <c r="Q29" s="76">
        <f>'AUS Mortality Calculations'!W429</f>
        <v>14903.575187279033</v>
      </c>
      <c r="R29" s="76">
        <f>'AUS Mortality Calculations'!X429</f>
        <v>15317.779197058697</v>
      </c>
      <c r="S29" s="76">
        <f>'AUS Mortality Calculations'!Y429</f>
        <v>15723.057372274048</v>
      </c>
      <c r="T29" s="76">
        <f>'AUS Mortality Calculations'!Z429</f>
        <v>16119.978282954538</v>
      </c>
      <c r="U29" s="76">
        <f>'AUS Mortality Calculations'!AA429</f>
        <v>16506.608588496125</v>
      </c>
      <c r="V29" s="78">
        <f>'AUS Mortality Calculations'!AB429</f>
        <v>16880.275731741749</v>
      </c>
    </row>
    <row r="30" spans="1:23" ht="15" customHeight="1" x14ac:dyDescent="0.3">
      <c r="A30" s="13" t="s">
        <v>2</v>
      </c>
      <c r="B30" t="s">
        <v>20</v>
      </c>
      <c r="C30" s="76">
        <f>'AUS Mortality Calculations'!I430</f>
        <v>17535.071848885054</v>
      </c>
      <c r="D30" s="76">
        <f>'AUS Mortality Calculations'!J430</f>
        <v>17870.834960450571</v>
      </c>
      <c r="E30" s="76">
        <f>'AUS Mortality Calculations'!K430</f>
        <v>18212.891942050395</v>
      </c>
      <c r="F30" s="76">
        <f>'AUS Mortality Calculations'!L430</f>
        <v>18454.480302284297</v>
      </c>
      <c r="G30" s="76">
        <f>'AUS Mortality Calculations'!M430</f>
        <v>18919.199277733936</v>
      </c>
      <c r="H30" s="76">
        <f>'AUS Mortality Calculations'!N430</f>
        <v>19398.105315811114</v>
      </c>
      <c r="I30" s="76">
        <f>'AUS Mortality Calculations'!O430</f>
        <v>19894.230847541668</v>
      </c>
      <c r="J30" s="76">
        <f>'AUS Mortality Calculations'!P430</f>
        <v>20407.230656102256</v>
      </c>
      <c r="K30" s="76">
        <f>'AUS Mortality Calculations'!Q430</f>
        <v>20929.516714889862</v>
      </c>
      <c r="L30" s="76">
        <f>'AUS Mortality Calculations'!R430</f>
        <v>21525.74315363924</v>
      </c>
      <c r="M30" s="76">
        <f>'AUS Mortality Calculations'!S430</f>
        <v>22130.824760274834</v>
      </c>
      <c r="N30" s="76">
        <f>'AUS Mortality Calculations'!T430</f>
        <v>22743.43637116675</v>
      </c>
      <c r="O30" s="76">
        <f>'AUS Mortality Calculations'!U430</f>
        <v>23359.246830367261</v>
      </c>
      <c r="P30" s="76">
        <f>'AUS Mortality Calculations'!V430</f>
        <v>23968.888480228703</v>
      </c>
      <c r="Q30" s="76">
        <f>'AUS Mortality Calculations'!W430</f>
        <v>24597.063209079661</v>
      </c>
      <c r="R30" s="76">
        <f>'AUS Mortality Calculations'!X430</f>
        <v>25214.113651851927</v>
      </c>
      <c r="S30" s="76">
        <f>'AUS Mortality Calculations'!Y430</f>
        <v>25812.911050870967</v>
      </c>
      <c r="T30" s="76">
        <f>'AUS Mortality Calculations'!Z430</f>
        <v>26394.502739382937</v>
      </c>
      <c r="U30" s="76">
        <f>'AUS Mortality Calculations'!AA430</f>
        <v>26955.840464710171</v>
      </c>
      <c r="V30" s="78">
        <f>'AUS Mortality Calculations'!AB430</f>
        <v>27492.705622038677</v>
      </c>
    </row>
    <row r="31" spans="1:23" ht="15" customHeight="1" x14ac:dyDescent="0.3">
      <c r="A31" s="13" t="s">
        <v>2</v>
      </c>
      <c r="B31" t="s">
        <v>21</v>
      </c>
      <c r="C31" s="76">
        <f>'AUS Mortality Calculations'!I431</f>
        <v>22013.171533830468</v>
      </c>
      <c r="D31" s="76">
        <f>'AUS Mortality Calculations'!J431</f>
        <v>22852.624493201805</v>
      </c>
      <c r="E31" s="76">
        <f>'AUS Mortality Calculations'!K431</f>
        <v>23718.15066674674</v>
      </c>
      <c r="F31" s="76">
        <f>'AUS Mortality Calculations'!L431</f>
        <v>24468.777012674509</v>
      </c>
      <c r="G31" s="76">
        <f>'AUS Mortality Calculations'!M431</f>
        <v>25534.231301599277</v>
      </c>
      <c r="H31" s="76">
        <f>'AUS Mortality Calculations'!N431</f>
        <v>26643.609787578847</v>
      </c>
      <c r="I31" s="76">
        <f>'AUS Mortality Calculations'!O431</f>
        <v>27802.360388007815</v>
      </c>
      <c r="J31" s="76">
        <f>'AUS Mortality Calculations'!P431</f>
        <v>29011.434302674963</v>
      </c>
      <c r="K31" s="76">
        <f>'AUS Mortality Calculations'!Q431</f>
        <v>30261.292058957391</v>
      </c>
      <c r="L31" s="76">
        <f>'AUS Mortality Calculations'!R431</f>
        <v>31647.882339403226</v>
      </c>
      <c r="M31" s="76">
        <f>'AUS Mortality Calculations'!S431</f>
        <v>33079.572661301972</v>
      </c>
      <c r="N31" s="76">
        <f>'AUS Mortality Calculations'!T431</f>
        <v>34555.25327244115</v>
      </c>
      <c r="O31" s="76">
        <f>'AUS Mortality Calculations'!U431</f>
        <v>36069.051126403734</v>
      </c>
      <c r="P31" s="76">
        <f>'AUS Mortality Calculations'!V431</f>
        <v>37606.768491744871</v>
      </c>
      <c r="Q31" s="76">
        <f>'AUS Mortality Calculations'!W431</f>
        <v>39207.582355314138</v>
      </c>
      <c r="R31" s="76">
        <f>'AUS Mortality Calculations'!X431</f>
        <v>40825.136870276961</v>
      </c>
      <c r="S31" s="76">
        <f>'AUS Mortality Calculations'!Y431</f>
        <v>42447.141594181965</v>
      </c>
      <c r="T31" s="76">
        <f>'AUS Mortality Calculations'!Z431</f>
        <v>44074.228118049723</v>
      </c>
      <c r="U31" s="76">
        <f>'AUS Mortality Calculations'!AA431</f>
        <v>45700.179628335143</v>
      </c>
      <c r="V31" s="78">
        <f>'AUS Mortality Calculations'!AB431</f>
        <v>47316.440741926068</v>
      </c>
    </row>
    <row r="32" spans="1:23" ht="15" customHeight="1" x14ac:dyDescent="0.3">
      <c r="A32" s="13"/>
      <c r="C32" s="76"/>
      <c r="D32" s="76"/>
      <c r="E32" s="76"/>
      <c r="F32" s="76"/>
      <c r="G32" s="76"/>
      <c r="H32" s="76"/>
      <c r="I32" s="76"/>
      <c r="J32" s="76"/>
      <c r="K32" s="76"/>
      <c r="L32" s="76"/>
      <c r="M32" s="76"/>
      <c r="N32" s="76"/>
      <c r="O32" s="76"/>
      <c r="P32" s="76"/>
      <c r="Q32" s="76"/>
      <c r="R32" s="76"/>
      <c r="S32" s="76"/>
      <c r="T32" s="76"/>
      <c r="U32" s="76"/>
      <c r="V32" s="78"/>
    </row>
    <row r="33" spans="1:22" ht="15" customHeight="1" x14ac:dyDescent="0.3">
      <c r="A33" s="19" t="s">
        <v>35</v>
      </c>
      <c r="C33" s="76"/>
      <c r="D33" s="76"/>
      <c r="E33" s="76"/>
      <c r="F33" s="76"/>
      <c r="G33" s="76"/>
      <c r="H33" s="76"/>
      <c r="I33" s="76"/>
      <c r="J33" s="76"/>
      <c r="K33" s="76"/>
      <c r="L33" s="76"/>
      <c r="M33" s="76"/>
      <c r="N33" s="76"/>
      <c r="O33" s="76"/>
      <c r="P33" s="76"/>
      <c r="Q33" s="76"/>
      <c r="R33" s="76"/>
      <c r="S33" s="76"/>
      <c r="T33" s="76"/>
      <c r="U33" s="76"/>
      <c r="V33" s="78"/>
    </row>
    <row r="34" spans="1:22" ht="15" customHeight="1" x14ac:dyDescent="0.3">
      <c r="A34" s="13" t="s">
        <v>1</v>
      </c>
      <c r="B34" t="s">
        <v>17</v>
      </c>
      <c r="C34" s="76">
        <f>'AUS Mortality Calculations'!I434</f>
        <v>473.91575823054717</v>
      </c>
      <c r="D34" s="76">
        <f>'AUS Mortality Calculations'!J434</f>
        <v>466.51844509932954</v>
      </c>
      <c r="E34" s="76">
        <f>'AUS Mortality Calculations'!K434</f>
        <v>458.57504208608543</v>
      </c>
      <c r="F34" s="76">
        <f>'AUS Mortality Calculations'!L434</f>
        <v>447.47384590054588</v>
      </c>
      <c r="G34" s="76">
        <f>'AUS Mortality Calculations'!M434</f>
        <v>441.03498677919481</v>
      </c>
      <c r="H34" s="76">
        <f>'AUS Mortality Calculations'!N434</f>
        <v>433.95035500743319</v>
      </c>
      <c r="I34" s="76">
        <f>'AUS Mortality Calculations'!O434</f>
        <v>426.23722989580529</v>
      </c>
      <c r="J34" s="76">
        <f>'AUS Mortality Calculations'!P434</f>
        <v>417.83171259765908</v>
      </c>
      <c r="K34" s="76">
        <f>'AUS Mortality Calculations'!Q434</f>
        <v>408.52926026288947</v>
      </c>
      <c r="L34" s="76">
        <f>'AUS Mortality Calculations'!R434</f>
        <v>399.49462962649511</v>
      </c>
      <c r="M34" s="76">
        <f>'AUS Mortality Calculations'!S434</f>
        <v>389.35997525048003</v>
      </c>
      <c r="N34" s="76">
        <f>'AUS Mortality Calculations'!T434</f>
        <v>378.06765478213782</v>
      </c>
      <c r="O34" s="76">
        <f>'AUS Mortality Calculations'!U434</f>
        <v>365.51778695463872</v>
      </c>
      <c r="P34" s="76">
        <f>'AUS Mortality Calculations'!V434</f>
        <v>351.55327136259803</v>
      </c>
      <c r="Q34" s="76">
        <f>'AUS Mortality Calculations'!W434</f>
        <v>336.5198531785652</v>
      </c>
      <c r="R34" s="76">
        <f>'AUS Mortality Calculations'!X434</f>
        <v>319.9756077171611</v>
      </c>
      <c r="S34" s="76">
        <f>'AUS Mortality Calculations'!Y434</f>
        <v>301.85954861281778</v>
      </c>
      <c r="T34" s="76">
        <f>'AUS Mortality Calculations'!Z434</f>
        <v>282.22690841811487</v>
      </c>
      <c r="U34" s="76">
        <f>'AUS Mortality Calculations'!AA434</f>
        <v>261.08950102094707</v>
      </c>
      <c r="V34" s="78">
        <f>'AUS Mortality Calculations'!AB434</f>
        <v>238.46177153736375</v>
      </c>
    </row>
    <row r="35" spans="1:22" ht="15" customHeight="1" x14ac:dyDescent="0.3">
      <c r="A35" s="13" t="s">
        <v>1</v>
      </c>
      <c r="B35" t="s">
        <v>94</v>
      </c>
      <c r="C35" s="76">
        <f>'AUS Mortality Calculations'!I435</f>
        <v>1812.543836122908</v>
      </c>
      <c r="D35" s="76">
        <f>'AUS Mortality Calculations'!J435</f>
        <v>1826.77837664096</v>
      </c>
      <c r="E35" s="76">
        <f>'AUS Mortality Calculations'!K435</f>
        <v>1840.7733691333488</v>
      </c>
      <c r="F35" s="76">
        <f>'AUS Mortality Calculations'!L435</f>
        <v>1843.8333367925875</v>
      </c>
      <c r="G35" s="76">
        <f>'AUS Mortality Calculations'!M435</f>
        <v>1868.2571753742864</v>
      </c>
      <c r="H35" s="76">
        <f>'AUS Mortality Calculations'!N435</f>
        <v>1892.8683331120303</v>
      </c>
      <c r="I35" s="76">
        <f>'AUS Mortality Calculations'!O435</f>
        <v>1917.8998778578025</v>
      </c>
      <c r="J35" s="76">
        <f>'AUS Mortality Calculations'!P435</f>
        <v>1943.2483044904739</v>
      </c>
      <c r="K35" s="76">
        <f>'AUS Mortality Calculations'!Q435</f>
        <v>1968.1299302607622</v>
      </c>
      <c r="L35" s="76">
        <f>'AUS Mortality Calculations'!R435</f>
        <v>1998.5037141048685</v>
      </c>
      <c r="M35" s="76">
        <f>'AUS Mortality Calculations'!S435</f>
        <v>2028.1282074844717</v>
      </c>
      <c r="N35" s="76">
        <f>'AUS Mortality Calculations'!T435</f>
        <v>2056.8393040395754</v>
      </c>
      <c r="O35" s="76">
        <f>'AUS Mortality Calculations'!U435</f>
        <v>2084.2106531370437</v>
      </c>
      <c r="P35" s="76">
        <f>'AUS Mortality Calculations'!V435</f>
        <v>2109.393359945615</v>
      </c>
      <c r="Q35" s="76">
        <f>'AUS Mortality Calculations'!W435</f>
        <v>2134.5407452838804</v>
      </c>
      <c r="R35" s="76">
        <f>'AUS Mortality Calculations'!X435</f>
        <v>2157.034175589964</v>
      </c>
      <c r="S35" s="76">
        <f>'AUS Mortality Calculations'!Y435</f>
        <v>2176.3004344382875</v>
      </c>
      <c r="T35" s="76">
        <f>'AUS Mortality Calculations'!Z435</f>
        <v>2192.48124714606</v>
      </c>
      <c r="U35" s="76">
        <f>'AUS Mortality Calculations'!AA435</f>
        <v>2205.3786005699808</v>
      </c>
      <c r="V35" s="78">
        <f>'AUS Mortality Calculations'!AB435</f>
        <v>2214.7160888411067</v>
      </c>
    </row>
    <row r="36" spans="1:22" ht="15" customHeight="1" x14ac:dyDescent="0.3">
      <c r="A36" s="13" t="s">
        <v>1</v>
      </c>
      <c r="B36" t="s">
        <v>19</v>
      </c>
      <c r="C36" s="76">
        <f>'AUS Mortality Calculations'!I436</f>
        <v>2659.0387980045243</v>
      </c>
      <c r="D36" s="76">
        <f>'AUS Mortality Calculations'!J436</f>
        <v>2737.4500664222073</v>
      </c>
      <c r="E36" s="76">
        <f>'AUS Mortality Calculations'!K436</f>
        <v>2818.0112513269733</v>
      </c>
      <c r="F36" s="76">
        <f>'AUS Mortality Calculations'!L436</f>
        <v>2884.0758250914946</v>
      </c>
      <c r="G36" s="76">
        <f>'AUS Mortality Calculations'!M436</f>
        <v>2986.2599832822943</v>
      </c>
      <c r="H36" s="76">
        <f>'AUS Mortality Calculations'!N436</f>
        <v>3092.313483776873</v>
      </c>
      <c r="I36" s="76">
        <f>'AUS Mortality Calculations'!O436</f>
        <v>3202.8041309052878</v>
      </c>
      <c r="J36" s="76">
        <f>'AUS Mortality Calculations'!P436</f>
        <v>3317.770664652046</v>
      </c>
      <c r="K36" s="76">
        <f>'AUS Mortality Calculations'!Q436</f>
        <v>3436.0615318327455</v>
      </c>
      <c r="L36" s="76">
        <f>'AUS Mortality Calculations'!R436</f>
        <v>3568.4535227277984</v>
      </c>
      <c r="M36" s="76">
        <f>'AUS Mortality Calculations'!S436</f>
        <v>3704.424035593644</v>
      </c>
      <c r="N36" s="76">
        <f>'AUS Mortality Calculations'!T436</f>
        <v>3843.808556694898</v>
      </c>
      <c r="O36" s="76">
        <f>'AUS Mortality Calculations'!U436</f>
        <v>3985.9216338222227</v>
      </c>
      <c r="P36" s="76">
        <f>'AUS Mortality Calculations'!V436</f>
        <v>4129.1823679279314</v>
      </c>
      <c r="Q36" s="76">
        <f>'AUS Mortality Calculations'!W436</f>
        <v>4277.8738584111907</v>
      </c>
      <c r="R36" s="76">
        <f>'AUS Mortality Calculations'!X436</f>
        <v>4426.8985358704858</v>
      </c>
      <c r="S36" s="76">
        <f>'AUS Mortality Calculations'!Y436</f>
        <v>4574.9555787846666</v>
      </c>
      <c r="T36" s="76">
        <f>'AUS Mortality Calculations'!Z436</f>
        <v>4722.1588587635079</v>
      </c>
      <c r="U36" s="76">
        <f>'AUS Mortality Calculations'!AA436</f>
        <v>4867.8888945710578</v>
      </c>
      <c r="V36" s="78">
        <f>'AUS Mortality Calculations'!AB436</f>
        <v>5011.2915394168558</v>
      </c>
    </row>
    <row r="37" spans="1:22" ht="15" customHeight="1" x14ac:dyDescent="0.3">
      <c r="A37" s="13" t="s">
        <v>1</v>
      </c>
      <c r="B37" t="s">
        <v>20</v>
      </c>
      <c r="C37" s="76">
        <f>'AUS Mortality Calculations'!I437</f>
        <v>4859.9966381604781</v>
      </c>
      <c r="D37" s="76">
        <f>'AUS Mortality Calculations'!J437</f>
        <v>4949.8333524734498</v>
      </c>
      <c r="E37" s="76">
        <f>'AUS Mortality Calculations'!K437</f>
        <v>5041.2743351685804</v>
      </c>
      <c r="F37" s="76">
        <f>'AUS Mortality Calculations'!L437</f>
        <v>5104.7829998408379</v>
      </c>
      <c r="G37" s="76">
        <f>'AUS Mortality Calculations'!M437</f>
        <v>5229.8665453087751</v>
      </c>
      <c r="H37" s="76">
        <f>'AUS Mortality Calculations'!N437</f>
        <v>5358.6807813412433</v>
      </c>
      <c r="I37" s="76">
        <f>'AUS Mortality Calculations'!O437</f>
        <v>5492.0535174481174</v>
      </c>
      <c r="J37" s="76">
        <f>'AUS Mortality Calculations'!P437</f>
        <v>5629.8783967423742</v>
      </c>
      <c r="K37" s="76">
        <f>'AUS Mortality Calculations'!Q437</f>
        <v>5770.052437122743</v>
      </c>
      <c r="L37" s="76">
        <f>'AUS Mortality Calculations'!R437</f>
        <v>5930.3810896351288</v>
      </c>
      <c r="M37" s="76">
        <f>'AUS Mortality Calculations'!S437</f>
        <v>6092.9019678040331</v>
      </c>
      <c r="N37" s="76">
        <f>'AUS Mortality Calculations'!T437</f>
        <v>6257.2435202571924</v>
      </c>
      <c r="O37" s="76">
        <f>'AUS Mortality Calculations'!U437</f>
        <v>6422.2086903584859</v>
      </c>
      <c r="P37" s="76">
        <f>'AUS Mortality Calculations'!V437</f>
        <v>6585.2199495001541</v>
      </c>
      <c r="Q37" s="76">
        <f>'AUS Mortality Calculations'!W437</f>
        <v>6753.0606622534251</v>
      </c>
      <c r="R37" s="76">
        <f>'AUS Mortality Calculations'!X437</f>
        <v>6917.5813972879232</v>
      </c>
      <c r="S37" s="76">
        <f>'AUS Mortality Calculations'!Y437</f>
        <v>7076.8321228095592</v>
      </c>
      <c r="T37" s="76">
        <f>'AUS Mortality Calculations'!Z437</f>
        <v>7231.1083847924374</v>
      </c>
      <c r="U37" s="76">
        <f>'AUS Mortality Calculations'!AA437</f>
        <v>7379.5837647348781</v>
      </c>
      <c r="V37" s="78">
        <f>'AUS Mortality Calculations'!AB437</f>
        <v>7521.1141747254933</v>
      </c>
    </row>
    <row r="38" spans="1:22" ht="15" customHeight="1" x14ac:dyDescent="0.3">
      <c r="A38" s="13" t="s">
        <v>1</v>
      </c>
      <c r="B38" t="s">
        <v>21</v>
      </c>
      <c r="C38" s="76">
        <f>'AUS Mortality Calculations'!I438</f>
        <v>9403.3413893312318</v>
      </c>
      <c r="D38" s="76">
        <f>'AUS Mortality Calculations'!J438</f>
        <v>9633.6278443219289</v>
      </c>
      <c r="E38" s="76">
        <f>'AUS Mortality Calculations'!K438</f>
        <v>9869.4734475554214</v>
      </c>
      <c r="F38" s="76">
        <f>'AUS Mortality Calculations'!L438</f>
        <v>10052.79108906669</v>
      </c>
      <c r="G38" s="76">
        <f>'AUS Mortality Calculations'!M438</f>
        <v>10359.936686894642</v>
      </c>
      <c r="H38" s="76">
        <f>'AUS Mortality Calculations'!N438</f>
        <v>10677.82874168592</v>
      </c>
      <c r="I38" s="76">
        <f>'AUS Mortality Calculations'!O438</f>
        <v>11008.290653471093</v>
      </c>
      <c r="J38" s="76">
        <f>'AUS Mortality Calculations'!P438</f>
        <v>11351.303702045821</v>
      </c>
      <c r="K38" s="76">
        <f>'AUS Mortality Calculations'!Q438</f>
        <v>11702.797102516815</v>
      </c>
      <c r="L38" s="76">
        <f>'AUS Mortality Calculations'!R438</f>
        <v>12099.218937784817</v>
      </c>
      <c r="M38" s="76">
        <f>'AUS Mortality Calculations'!S438</f>
        <v>12504.473736185038</v>
      </c>
      <c r="N38" s="76">
        <f>'AUS Mortality Calculations'!T438</f>
        <v>12917.917428876479</v>
      </c>
      <c r="O38" s="76">
        <f>'AUS Mortality Calculations'!U438</f>
        <v>13337.175017384712</v>
      </c>
      <c r="P38" s="76">
        <f>'AUS Mortality Calculations'!V438</f>
        <v>13756.930027585928</v>
      </c>
      <c r="Q38" s="76">
        <f>'AUS Mortality Calculations'!W438</f>
        <v>14191.410590594171</v>
      </c>
      <c r="R38" s="76">
        <f>'AUS Mortality Calculations'!X438</f>
        <v>14623.616036092944</v>
      </c>
      <c r="S38" s="76">
        <f>'AUS Mortality Calculations'!Y438</f>
        <v>15049.321947648454</v>
      </c>
      <c r="T38" s="76">
        <f>'AUS Mortality Calculations'!Z438</f>
        <v>15469.007855675747</v>
      </c>
      <c r="U38" s="76">
        <f>'AUS Mortality Calculations'!AA438</f>
        <v>15880.751853019612</v>
      </c>
      <c r="V38" s="78">
        <f>'AUS Mortality Calculations'!AB438</f>
        <v>16281.899939773457</v>
      </c>
    </row>
    <row r="39" spans="1:22" ht="15" customHeight="1" x14ac:dyDescent="0.3">
      <c r="A39" s="13" t="s">
        <v>2</v>
      </c>
      <c r="B39" t="s">
        <v>17</v>
      </c>
      <c r="C39" s="76">
        <f>'AUS Mortality Calculations'!I439</f>
        <v>858.89644306719026</v>
      </c>
      <c r="D39" s="76">
        <f>'AUS Mortality Calculations'!J439</f>
        <v>848.00869974398904</v>
      </c>
      <c r="E39" s="76">
        <f>'AUS Mortality Calculations'!K439</f>
        <v>836.24076830527974</v>
      </c>
      <c r="F39" s="76">
        <f>'AUS Mortality Calculations'!L439</f>
        <v>818.81749755283795</v>
      </c>
      <c r="G39" s="76">
        <f>'AUS Mortality Calculations'!M439</f>
        <v>810.05316971599029</v>
      </c>
      <c r="H39" s="76">
        <f>'AUS Mortality Calculations'!N439</f>
        <v>800.27585678148876</v>
      </c>
      <c r="I39" s="76">
        <f>'AUS Mortality Calculations'!O439</f>
        <v>789.52676449682235</v>
      </c>
      <c r="J39" s="76">
        <f>'AUS Mortality Calculations'!P439</f>
        <v>777.69843049230963</v>
      </c>
      <c r="K39" s="76">
        <f>'AUS Mortality Calculations'!Q439</f>
        <v>764.4200715244815</v>
      </c>
      <c r="L39" s="76">
        <f>'AUS Mortality Calculations'!R439</f>
        <v>751.89171265364655</v>
      </c>
      <c r="M39" s="76">
        <f>'AUS Mortality Calculations'!S439</f>
        <v>737.57453566282254</v>
      </c>
      <c r="N39" s="76">
        <f>'AUS Mortality Calculations'!T439</f>
        <v>721.36741063978673</v>
      </c>
      <c r="O39" s="76">
        <f>'AUS Mortality Calculations'!U439</f>
        <v>703.08669245110934</v>
      </c>
      <c r="P39" s="76">
        <f>'AUS Mortality Calculations'!V439</f>
        <v>682.43297074432087</v>
      </c>
      <c r="Q39" s="76">
        <f>'AUS Mortality Calculations'!W439</f>
        <v>660.08206957204129</v>
      </c>
      <c r="R39" s="76">
        <f>'AUS Mortality Calculations'!X439</f>
        <v>635.17808246361312</v>
      </c>
      <c r="S39" s="76">
        <f>'AUS Mortality Calculations'!Y439</f>
        <v>607.5903462195073</v>
      </c>
      <c r="T39" s="76">
        <f>'AUS Mortality Calculations'!Z439</f>
        <v>577.41484368411261</v>
      </c>
      <c r="U39" s="76">
        <f>'AUS Mortality Calculations'!AA439</f>
        <v>544.65858187473623</v>
      </c>
      <c r="V39" s="78">
        <f>'AUS Mortality Calculations'!AB439</f>
        <v>509.32809751287573</v>
      </c>
    </row>
    <row r="40" spans="1:22" ht="15" customHeight="1" x14ac:dyDescent="0.3">
      <c r="A40" s="13" t="s">
        <v>2</v>
      </c>
      <c r="B40" t="s">
        <v>94</v>
      </c>
      <c r="C40" s="76">
        <f>'AUS Mortality Calculations'!I440</f>
        <v>2878.1057677243402</v>
      </c>
      <c r="D40" s="76">
        <f>'AUS Mortality Calculations'!J440</f>
        <v>2897.8836694847105</v>
      </c>
      <c r="E40" s="76">
        <f>'AUS Mortality Calculations'!K440</f>
        <v>2917.1583728404999</v>
      </c>
      <c r="F40" s="76">
        <f>'AUS Mortality Calculations'!L440</f>
        <v>2918.9936675992767</v>
      </c>
      <c r="G40" s="76">
        <f>'AUS Mortality Calculations'!M440</f>
        <v>2954.5176352972435</v>
      </c>
      <c r="H40" s="76">
        <f>'AUS Mortality Calculations'!N440</f>
        <v>2990.1625392507085</v>
      </c>
      <c r="I40" s="76">
        <f>'AUS Mortality Calculations'!O440</f>
        <v>3026.2873717749085</v>
      </c>
      <c r="J40" s="76">
        <f>'AUS Mortality Calculations'!P440</f>
        <v>3062.7184206071565</v>
      </c>
      <c r="K40" s="76">
        <f>'AUS Mortality Calculations'!Q440</f>
        <v>3098.2113820497975</v>
      </c>
      <c r="L40" s="76">
        <f>'AUS Mortality Calculations'!R440</f>
        <v>3142.1284603787162</v>
      </c>
      <c r="M40" s="76">
        <f>'AUS Mortality Calculations'!S440</f>
        <v>3184.6260602537213</v>
      </c>
      <c r="N40" s="76">
        <f>'AUS Mortality Calculations'!T440</f>
        <v>3225.4398567996677</v>
      </c>
      <c r="O40" s="76">
        <f>'AUS Mortality Calculations'!U440</f>
        <v>3263.8958010884703</v>
      </c>
      <c r="P40" s="76">
        <f>'AUS Mortality Calculations'!V440</f>
        <v>3298.6624250990681</v>
      </c>
      <c r="Q40" s="76">
        <f>'AUS Mortality Calculations'!W440</f>
        <v>3333.1037493669392</v>
      </c>
      <c r="R40" s="76">
        <f>'AUS Mortality Calculations'!X440</f>
        <v>3363.1233657494904</v>
      </c>
      <c r="S40" s="76">
        <f>'AUS Mortality Calculations'!Y440</f>
        <v>3387.8336569438648</v>
      </c>
      <c r="T40" s="76">
        <f>'AUS Mortality Calculations'!Z440</f>
        <v>3407.4642838377913</v>
      </c>
      <c r="U40" s="76">
        <f>'AUS Mortality Calculations'!AA440</f>
        <v>3421.7169795672007</v>
      </c>
      <c r="V40" s="78">
        <f>'AUS Mortality Calculations'!AB440</f>
        <v>3430.1748746798635</v>
      </c>
    </row>
    <row r="41" spans="1:22" ht="15" customHeight="1" x14ac:dyDescent="0.3">
      <c r="A41" s="13" t="s">
        <v>2</v>
      </c>
      <c r="B41" t="s">
        <v>19</v>
      </c>
      <c r="C41" s="76">
        <f>'AUS Mortality Calculations'!I441</f>
        <v>4161.2049263652425</v>
      </c>
      <c r="D41" s="76">
        <f>'AUS Mortality Calculations'!J441</f>
        <v>4268.4587929068903</v>
      </c>
      <c r="E41" s="76">
        <f>'AUS Mortality Calculations'!K441</f>
        <v>4378.4051833625272</v>
      </c>
      <c r="F41" s="76">
        <f>'AUS Mortality Calculations'!L441</f>
        <v>4465.2503012865582</v>
      </c>
      <c r="G41" s="76">
        <f>'AUS Mortality Calculations'!M441</f>
        <v>4607.3363564364017</v>
      </c>
      <c r="H41" s="76">
        <f>'AUS Mortality Calculations'!N441</f>
        <v>4754.5120435326471</v>
      </c>
      <c r="I41" s="76">
        <f>'AUS Mortality Calculations'!O441</f>
        <v>4907.6052544420527</v>
      </c>
      <c r="J41" s="76">
        <f>'AUS Mortality Calculations'!P441</f>
        <v>5066.62541734762</v>
      </c>
      <c r="K41" s="76">
        <f>'AUS Mortality Calculations'!Q441</f>
        <v>5229.7709377206675</v>
      </c>
      <c r="L41" s="76">
        <f>'AUS Mortality Calculations'!R441</f>
        <v>5413.3600849950008</v>
      </c>
      <c r="M41" s="76">
        <f>'AUS Mortality Calculations'!S441</f>
        <v>5601.2927670141444</v>
      </c>
      <c r="N41" s="76">
        <f>'AUS Mortality Calculations'!T441</f>
        <v>5793.2910527412596</v>
      </c>
      <c r="O41" s="76">
        <f>'AUS Mortality Calculations'!U441</f>
        <v>5988.2983731527593</v>
      </c>
      <c r="P41" s="76">
        <f>'AUS Mortality Calculations'!V441</f>
        <v>6183.9308751632425</v>
      </c>
      <c r="Q41" s="76">
        <f>'AUS Mortality Calculations'!W441</f>
        <v>6386.5893229722014</v>
      </c>
      <c r="R41" s="76">
        <f>'AUS Mortality Calculations'!X441</f>
        <v>6588.6337835973545</v>
      </c>
      <c r="S41" s="76">
        <f>'AUS Mortality Calculations'!Y441</f>
        <v>6788.1521092041157</v>
      </c>
      <c r="T41" s="76">
        <f>'AUS Mortality Calculations'!Z441</f>
        <v>6985.347763528981</v>
      </c>
      <c r="U41" s="76">
        <f>'AUS Mortality Calculations'!AA441</f>
        <v>7179.3396808542739</v>
      </c>
      <c r="V41" s="78">
        <f>'AUS Mortality Calculations'!AB441</f>
        <v>7368.9117057799767</v>
      </c>
    </row>
    <row r="42" spans="1:22" ht="15" customHeight="1" x14ac:dyDescent="0.3">
      <c r="A42" s="13" t="s">
        <v>2</v>
      </c>
      <c r="B42" t="s">
        <v>20</v>
      </c>
      <c r="C42" s="76">
        <f>'AUS Mortality Calculations'!I442</f>
        <v>6713.3889330595794</v>
      </c>
      <c r="D42" s="76">
        <f>'AUS Mortality Calculations'!J442</f>
        <v>6876.52533442194</v>
      </c>
      <c r="E42" s="76">
        <f>'AUS Mortality Calculations'!K442</f>
        <v>7043.5752429279537</v>
      </c>
      <c r="F42" s="76">
        <f>'AUS Mortality Calculations'!L442</f>
        <v>7173.0893126496094</v>
      </c>
      <c r="G42" s="76">
        <f>'AUS Mortality Calculations'!M442</f>
        <v>7390.9029061303972</v>
      </c>
      <c r="H42" s="76">
        <f>'AUS Mortality Calculations'!N442</f>
        <v>7616.309215827785</v>
      </c>
      <c r="I42" s="76">
        <f>'AUS Mortality Calculations'!O442</f>
        <v>7850.6050331522447</v>
      </c>
      <c r="J42" s="76">
        <f>'AUS Mortality Calculations'!P442</f>
        <v>8093.772774125212</v>
      </c>
      <c r="K42" s="76">
        <f>'AUS Mortality Calculations'!Q442</f>
        <v>8342.9061981985415</v>
      </c>
      <c r="L42" s="76">
        <f>'AUS Mortality Calculations'!R442</f>
        <v>8623.981877408185</v>
      </c>
      <c r="M42" s="76">
        <f>'AUS Mortality Calculations'!S442</f>
        <v>8911.2601808864983</v>
      </c>
      <c r="N42" s="76">
        <f>'AUS Mortality Calculations'!T442</f>
        <v>9204.2795967829716</v>
      </c>
      <c r="O42" s="76">
        <f>'AUS Mortality Calculations'!U442</f>
        <v>9501.345854854113</v>
      </c>
      <c r="P42" s="76">
        <f>'AUS Mortality Calculations'!V442</f>
        <v>9798.6707581081791</v>
      </c>
      <c r="Q42" s="76">
        <f>'AUS Mortality Calculations'!W442</f>
        <v>10106.387404283474</v>
      </c>
      <c r="R42" s="76">
        <f>'AUS Mortality Calculations'!X442</f>
        <v>10412.386197298012</v>
      </c>
      <c r="S42" s="76">
        <f>'AUS Mortality Calculations'!Y442</f>
        <v>10713.661352725099</v>
      </c>
      <c r="T42" s="76">
        <f>'AUS Mortality Calculations'!Z442</f>
        <v>11010.557306651075</v>
      </c>
      <c r="U42" s="76">
        <f>'AUS Mortality Calculations'!AA442</f>
        <v>11301.709222208416</v>
      </c>
      <c r="V42" s="78">
        <f>'AUS Mortality Calculations'!AB442</f>
        <v>11585.232243711707</v>
      </c>
    </row>
    <row r="43" spans="1:22" ht="15" customHeight="1" x14ac:dyDescent="0.3">
      <c r="A43" s="13" t="s">
        <v>2</v>
      </c>
      <c r="B43" t="s">
        <v>21</v>
      </c>
      <c r="C43" s="76">
        <f>'AUS Mortality Calculations'!I443</f>
        <v>7149.3810571667082</v>
      </c>
      <c r="D43" s="76">
        <f>'AUS Mortality Calculations'!J443</f>
        <v>7417.3806580242544</v>
      </c>
      <c r="E43" s="76">
        <f>'AUS Mortality Calculations'!K443</f>
        <v>7693.6466885226182</v>
      </c>
      <c r="F43" s="76">
        <f>'AUS Mortality Calculations'!L443</f>
        <v>7932.4713273854823</v>
      </c>
      <c r="G43" s="76">
        <f>'AUS Mortality Calculations'!M443</f>
        <v>8273.1599267395723</v>
      </c>
      <c r="H43" s="76">
        <f>'AUS Mortality Calculations'!N443</f>
        <v>8627.8244599679183</v>
      </c>
      <c r="I43" s="76">
        <f>'AUS Mortality Calculations'!O443</f>
        <v>8998.216085149561</v>
      </c>
      <c r="J43" s="76">
        <f>'AUS Mortality Calculations'!P443</f>
        <v>9384.6283729447441</v>
      </c>
      <c r="K43" s="76">
        <f>'AUS Mortality Calculations'!Q443</f>
        <v>9783.9632691045754</v>
      </c>
      <c r="L43" s="76">
        <f>'AUS Mortality Calculations'!R443</f>
        <v>10227.218765851647</v>
      </c>
      <c r="M43" s="76">
        <f>'AUS Mortality Calculations'!S443</f>
        <v>10684.744797893558</v>
      </c>
      <c r="N43" s="76">
        <f>'AUS Mortality Calculations'!T443</f>
        <v>11156.174799748655</v>
      </c>
      <c r="O43" s="76">
        <f>'AUS Mortality Calculations'!U443</f>
        <v>11639.606172406737</v>
      </c>
      <c r="P43" s="76">
        <f>'AUS Mortality Calculations'!V443</f>
        <v>12130.454852642984</v>
      </c>
      <c r="Q43" s="76">
        <f>'AUS Mortality Calculations'!W443</f>
        <v>12641.354056783635</v>
      </c>
      <c r="R43" s="76">
        <f>'AUS Mortality Calculations'!X443</f>
        <v>13157.34966128343</v>
      </c>
      <c r="S43" s="76">
        <f>'AUS Mortality Calculations'!Y443</f>
        <v>13674.487067490041</v>
      </c>
      <c r="T43" s="76">
        <f>'AUS Mortality Calculations'!Z443</f>
        <v>14192.978979976919</v>
      </c>
      <c r="U43" s="76">
        <f>'AUS Mortality Calculations'!AA443</f>
        <v>14710.832828741446</v>
      </c>
      <c r="V43" s="78">
        <f>'AUS Mortality Calculations'!AB443</f>
        <v>15225.306171719712</v>
      </c>
    </row>
    <row r="44" spans="1:22" ht="15" customHeight="1" x14ac:dyDescent="0.3">
      <c r="A44" s="13"/>
      <c r="C44" s="76"/>
      <c r="D44" s="76"/>
      <c r="E44" s="76"/>
      <c r="F44" s="76"/>
      <c r="G44" s="76"/>
      <c r="H44" s="76"/>
      <c r="I44" s="76"/>
      <c r="J44" s="76"/>
      <c r="K44" s="76"/>
      <c r="L44" s="76"/>
      <c r="M44" s="76"/>
      <c r="N44" s="76"/>
      <c r="O44" s="76"/>
      <c r="P44" s="76"/>
      <c r="Q44" s="76"/>
      <c r="R44" s="76"/>
      <c r="S44" s="76"/>
      <c r="T44" s="76"/>
      <c r="U44" s="76"/>
      <c r="V44" s="78"/>
    </row>
    <row r="45" spans="1:22" ht="15" customHeight="1" x14ac:dyDescent="0.3">
      <c r="A45" s="19" t="s">
        <v>36</v>
      </c>
      <c r="C45" s="76"/>
      <c r="D45" s="76"/>
      <c r="E45" s="76"/>
      <c r="F45" s="76"/>
      <c r="G45" s="76"/>
      <c r="H45" s="76"/>
      <c r="I45" s="76"/>
      <c r="J45" s="76"/>
      <c r="K45" s="76"/>
      <c r="L45" s="76"/>
      <c r="M45" s="76"/>
      <c r="N45" s="76"/>
      <c r="O45" s="76"/>
      <c r="P45" s="76"/>
      <c r="Q45" s="76"/>
      <c r="R45" s="76"/>
      <c r="S45" s="76"/>
      <c r="T45" s="76"/>
      <c r="U45" s="76"/>
      <c r="V45" s="78"/>
    </row>
    <row r="46" spans="1:22" ht="15" customHeight="1" x14ac:dyDescent="0.3">
      <c r="A46" s="13" t="s">
        <v>1</v>
      </c>
      <c r="B46" t="s">
        <v>17</v>
      </c>
      <c r="C46" s="76">
        <f>'AUS Mortality Calculations'!I446</f>
        <v>228.50740670366906</v>
      </c>
      <c r="D46" s="76">
        <f>'AUS Mortality Calculations'!J446</f>
        <v>220.34274229691496</v>
      </c>
      <c r="E46" s="76">
        <f>'AUS Mortality Calculations'!K446</f>
        <v>211.71485470049788</v>
      </c>
      <c r="F46" s="76">
        <f>'AUS Mortality Calculations'!L446</f>
        <v>201.4408724304227</v>
      </c>
      <c r="G46" s="76">
        <f>'AUS Mortality Calculations'!M446</f>
        <v>193.03302141244012</v>
      </c>
      <c r="H46" s="76">
        <f>'AUS Mortality Calculations'!N446</f>
        <v>184.0265106942021</v>
      </c>
      <c r="I46" s="76">
        <f>'AUS Mortality Calculations'!O446</f>
        <v>174.41161798234944</v>
      </c>
      <c r="J46" s="76">
        <f>'AUS Mortality Calculations'!P446</f>
        <v>164.1423010990105</v>
      </c>
      <c r="K46" s="76">
        <f>'AUS Mortality Calculations'!Q446</f>
        <v>153.12008568183262</v>
      </c>
      <c r="L46" s="76">
        <f>'AUS Mortality Calculations'!R446</f>
        <v>141.74394675389618</v>
      </c>
      <c r="M46" s="76">
        <f>'AUS Mortality Calculations'!S446</f>
        <v>129.46354888605768</v>
      </c>
      <c r="N46" s="76">
        <f>'AUS Mortality Calculations'!T446</f>
        <v>116.24500587425433</v>
      </c>
      <c r="O46" s="76">
        <f>'AUS Mortality Calculations'!U446</f>
        <v>102.04495246520945</v>
      </c>
      <c r="P46" s="76">
        <f>'AUS Mortality Calculations'!V446</f>
        <v>86.814458305044198</v>
      </c>
      <c r="Q46" s="76">
        <f>'AUS Mortality Calculations'!W446</f>
        <v>70.63038624999075</v>
      </c>
      <c r="R46" s="76">
        <f>'AUS Mortality Calculations'!X446</f>
        <v>53.380036329000802</v>
      </c>
      <c r="S46" s="76">
        <f>'AUS Mortality Calculations'!Y446</f>
        <v>35.070759733153942</v>
      </c>
      <c r="T46" s="76">
        <f>'AUS Mortality Calculations'!Z446</f>
        <v>15.736704067656003</v>
      </c>
      <c r="U46" s="76">
        <f>'AUS Mortality Calculations'!AA446</f>
        <v>-4.5901401995421915</v>
      </c>
      <c r="V46" s="78">
        <f>'AUS Mortality Calculations'!AB446</f>
        <v>-25.866950114424217</v>
      </c>
    </row>
    <row r="47" spans="1:22" ht="15" customHeight="1" x14ac:dyDescent="0.3">
      <c r="A47" s="13" t="s">
        <v>1</v>
      </c>
      <c r="B47" t="s">
        <v>94</v>
      </c>
      <c r="C47" s="76">
        <f>'AUS Mortality Calculations'!I447</f>
        <v>951.73604588981391</v>
      </c>
      <c r="D47" s="76">
        <f>'AUS Mortality Calculations'!J447</f>
        <v>970.99551409688979</v>
      </c>
      <c r="E47" s="76">
        <f>'AUS Mortality Calculations'!K447</f>
        <v>990.64161431679952</v>
      </c>
      <c r="F47" s="76">
        <f>'AUS Mortality Calculations'!L447</f>
        <v>1004.8624812616459</v>
      </c>
      <c r="G47" s="76">
        <f>'AUS Mortality Calculations'!M447</f>
        <v>1031.2800292075729</v>
      </c>
      <c r="H47" s="76">
        <f>'AUS Mortality Calculations'!N447</f>
        <v>1058.5322992708188</v>
      </c>
      <c r="I47" s="76">
        <f>'AUS Mortality Calculations'!O447</f>
        <v>1086.7879461952609</v>
      </c>
      <c r="J47" s="76">
        <f>'AUS Mortality Calculations'!P447</f>
        <v>1116.0316635292822</v>
      </c>
      <c r="K47" s="76">
        <f>'AUS Mortality Calculations'!Q447</f>
        <v>1145.85156872164</v>
      </c>
      <c r="L47" s="76">
        <f>'AUS Mortality Calculations'!R447</f>
        <v>1179.7934670163731</v>
      </c>
      <c r="M47" s="76">
        <f>'AUS Mortality Calculations'!S447</f>
        <v>1214.3001908524664</v>
      </c>
      <c r="N47" s="76">
        <f>'AUS Mortality Calculations'!T447</f>
        <v>1249.3011876951084</v>
      </c>
      <c r="O47" s="76">
        <f>'AUS Mortality Calculations'!U447</f>
        <v>1284.5602993190967</v>
      </c>
      <c r="P47" s="76">
        <f>'AUS Mortality Calculations'!V447</f>
        <v>1319.5630453294675</v>
      </c>
      <c r="Q47" s="76">
        <f>'AUS Mortality Calculations'!W447</f>
        <v>1355.6703837508453</v>
      </c>
      <c r="R47" s="76">
        <f>'AUS Mortality Calculations'!X447</f>
        <v>1391.2500191100814</v>
      </c>
      <c r="S47" s="76">
        <f>'AUS Mortality Calculations'!Y447</f>
        <v>1425.9067515480685</v>
      </c>
      <c r="T47" s="76">
        <f>'AUS Mortality Calculations'!Z447</f>
        <v>1459.6957334753988</v>
      </c>
      <c r="U47" s="76">
        <f>'AUS Mortality Calculations'!AA447</f>
        <v>1492.445595519388</v>
      </c>
      <c r="V47" s="78">
        <f>'AUS Mortality Calculations'!AB447</f>
        <v>1523.9192921509978</v>
      </c>
    </row>
    <row r="48" spans="1:22" ht="15" customHeight="1" x14ac:dyDescent="0.3">
      <c r="A48" s="13" t="s">
        <v>1</v>
      </c>
      <c r="B48" t="s">
        <v>19</v>
      </c>
      <c r="C48" s="76">
        <f>'AUS Mortality Calculations'!I448</f>
        <v>1189.9702189853938</v>
      </c>
      <c r="D48" s="76">
        <f>'AUS Mortality Calculations'!J448</f>
        <v>1219.9185348315884</v>
      </c>
      <c r="E48" s="76">
        <f>'AUS Mortality Calculations'!K448</f>
        <v>1250.6053973128735</v>
      </c>
      <c r="F48" s="76">
        <f>'AUS Mortality Calculations'!L448</f>
        <v>1274.6666259754456</v>
      </c>
      <c r="G48" s="76">
        <f>'AUS Mortality Calculations'!M448</f>
        <v>1314.4649407052189</v>
      </c>
      <c r="H48" s="76">
        <f>'AUS Mortality Calculations'!N448</f>
        <v>1355.6735619228273</v>
      </c>
      <c r="I48" s="76">
        <f>'AUS Mortality Calculations'!O448</f>
        <v>1398.5264017654797</v>
      </c>
      <c r="J48" s="76">
        <f>'AUS Mortality Calculations'!P448</f>
        <v>1443.0237617811624</v>
      </c>
      <c r="K48" s="76">
        <f>'AUS Mortality Calculations'!Q448</f>
        <v>1488.6504676723516</v>
      </c>
      <c r="L48" s="76">
        <f>'AUS Mortality Calculations'!R448</f>
        <v>1540.0474501376493</v>
      </c>
      <c r="M48" s="76">
        <f>'AUS Mortality Calculations'!S448</f>
        <v>1592.6277693780905</v>
      </c>
      <c r="N48" s="76">
        <f>'AUS Mortality Calculations'!T448</f>
        <v>1646.3109882500344</v>
      </c>
      <c r="O48" s="76">
        <f>'AUS Mortality Calculations'!U448</f>
        <v>1700.7957158482445</v>
      </c>
      <c r="P48" s="76">
        <f>'AUS Mortality Calculations'!V448</f>
        <v>1755.4044632591017</v>
      </c>
      <c r="Q48" s="76">
        <f>'AUS Mortality Calculations'!W448</f>
        <v>1811.9535180642836</v>
      </c>
      <c r="R48" s="76">
        <f>'AUS Mortality Calculations'!X448</f>
        <v>1868.2738870279029</v>
      </c>
      <c r="S48" s="76">
        <f>'AUS Mortality Calculations'!Y448</f>
        <v>1923.8245360874048</v>
      </c>
      <c r="T48" s="76">
        <f>'AUS Mortality Calculations'!Z448</f>
        <v>1978.6648309019613</v>
      </c>
      <c r="U48" s="76">
        <f>'AUS Mortality Calculations'!AA448</f>
        <v>2032.5469487738958</v>
      </c>
      <c r="V48" s="78">
        <f>'AUS Mortality Calculations'!AB448</f>
        <v>2085.1287456781029</v>
      </c>
    </row>
    <row r="49" spans="1:22" ht="15" customHeight="1" x14ac:dyDescent="0.3">
      <c r="A49" s="13" t="s">
        <v>1</v>
      </c>
      <c r="B49" t="s">
        <v>20</v>
      </c>
      <c r="C49" s="76">
        <f>'AUS Mortality Calculations'!I449</f>
        <v>1906.7141697832039</v>
      </c>
      <c r="D49" s="76">
        <f>'AUS Mortality Calculations'!J449</f>
        <v>1936.0439851889266</v>
      </c>
      <c r="E49" s="76">
        <f>'AUS Mortality Calculations'!K449</f>
        <v>1965.7459890806551</v>
      </c>
      <c r="F49" s="76">
        <f>'AUS Mortality Calculations'!L449</f>
        <v>1984.330452648237</v>
      </c>
      <c r="G49" s="76">
        <f>'AUS Mortality Calculations'!M449</f>
        <v>2026.5811285483605</v>
      </c>
      <c r="H49" s="76">
        <f>'AUS Mortality Calculations'!N449</f>
        <v>2069.9258349935167</v>
      </c>
      <c r="I49" s="76">
        <f>'AUS Mortality Calculations'!O449</f>
        <v>2114.6661170151842</v>
      </c>
      <c r="J49" s="76">
        <f>'AUS Mortality Calculations'!P449</f>
        <v>2160.7406501279202</v>
      </c>
      <c r="K49" s="76">
        <f>'AUS Mortality Calculations'!Q449</f>
        <v>2207.3245677242885</v>
      </c>
      <c r="L49" s="76">
        <f>'AUS Mortality Calculations'!R449</f>
        <v>2261.1942066786228</v>
      </c>
      <c r="M49" s="76">
        <f>'AUS Mortality Calculations'!S449</f>
        <v>2315.4429074267928</v>
      </c>
      <c r="N49" s="76">
        <f>'AUS Mortality Calculations'!T449</f>
        <v>2369.9170607863866</v>
      </c>
      <c r="O49" s="76">
        <f>'AUS Mortality Calculations'!U449</f>
        <v>2424.1531960213879</v>
      </c>
      <c r="P49" s="76">
        <f>'AUS Mortality Calculations'!V449</f>
        <v>2477.1745804908983</v>
      </c>
      <c r="Q49" s="76">
        <f>'AUS Mortality Calculations'!W449</f>
        <v>2531.5269258919147</v>
      </c>
      <c r="R49" s="76">
        <f>'AUS Mortality Calculations'!X449</f>
        <v>2584.1421316242386</v>
      </c>
      <c r="S49" s="76">
        <f>'AUS Mortality Calculations'!Y449</f>
        <v>2634.30243647516</v>
      </c>
      <c r="T49" s="76">
        <f>'AUS Mortality Calculations'!Z449</f>
        <v>2682.1334618168862</v>
      </c>
      <c r="U49" s="76">
        <f>'AUS Mortality Calculations'!AA449</f>
        <v>2727.3448103679157</v>
      </c>
      <c r="V49" s="78">
        <f>'AUS Mortality Calculations'!AB449</f>
        <v>2769.5337589169703</v>
      </c>
    </row>
    <row r="50" spans="1:22" ht="15" customHeight="1" x14ac:dyDescent="0.3">
      <c r="A50" s="13" t="s">
        <v>1</v>
      </c>
      <c r="B50" t="s">
        <v>21</v>
      </c>
      <c r="C50" s="76">
        <f>'AUS Mortality Calculations'!I450</f>
        <v>3334.363573872487</v>
      </c>
      <c r="D50" s="76">
        <f>'AUS Mortality Calculations'!J450</f>
        <v>3382.4754531949047</v>
      </c>
      <c r="E50" s="76">
        <f>'AUS Mortality Calculations'!K450</f>
        <v>3431.0999924317343</v>
      </c>
      <c r="F50" s="76">
        <f>'AUS Mortality Calculations'!L450</f>
        <v>3460.1973688518365</v>
      </c>
      <c r="G50" s="76">
        <f>'AUS Mortality Calculations'!M450</f>
        <v>3530.4169851861857</v>
      </c>
      <c r="H50" s="76">
        <f>'AUS Mortality Calculations'!N450</f>
        <v>3602.3511799261742</v>
      </c>
      <c r="I50" s="76">
        <f>'AUS Mortality Calculations'!O450</f>
        <v>3676.5147986587085</v>
      </c>
      <c r="J50" s="76">
        <f>'AUS Mortality Calculations'!P450</f>
        <v>3752.7900701122508</v>
      </c>
      <c r="K50" s="76">
        <f>'AUS Mortality Calculations'!Q450</f>
        <v>3829.7346136069991</v>
      </c>
      <c r="L50" s="76">
        <f>'AUS Mortality Calculations'!R450</f>
        <v>3919.0861070637852</v>
      </c>
      <c r="M50" s="76">
        <f>'AUS Mortality Calculations'!S450</f>
        <v>4008.8420290483059</v>
      </c>
      <c r="N50" s="76">
        <f>'AUS Mortality Calculations'!T450</f>
        <v>4098.7295436633894</v>
      </c>
      <c r="O50" s="76">
        <f>'AUS Mortality Calculations'!U450</f>
        <v>4187.9414715611974</v>
      </c>
      <c r="P50" s="76">
        <f>'AUS Mortality Calculations'!V450</f>
        <v>4274.7882929877887</v>
      </c>
      <c r="Q50" s="76">
        <f>'AUS Mortality Calculations'!W450</f>
        <v>4363.659706761654</v>
      </c>
      <c r="R50" s="76">
        <f>'AUS Mortality Calculations'!X450</f>
        <v>4449.2597720505228</v>
      </c>
      <c r="S50" s="76">
        <f>'AUS Mortality Calculations'!Y450</f>
        <v>4530.3587155045425</v>
      </c>
      <c r="T50" s="76">
        <f>'AUS Mortality Calculations'!Z450</f>
        <v>4607.1814133459129</v>
      </c>
      <c r="U50" s="76">
        <f>'AUS Mortality Calculations'!AA450</f>
        <v>4679.2382112475698</v>
      </c>
      <c r="V50" s="78">
        <f>'AUS Mortality Calculations'!AB450</f>
        <v>4745.849636644406</v>
      </c>
    </row>
    <row r="51" spans="1:22" ht="15" customHeight="1" x14ac:dyDescent="0.3">
      <c r="A51" s="13" t="s">
        <v>2</v>
      </c>
      <c r="B51" t="s">
        <v>17</v>
      </c>
      <c r="C51" s="76">
        <f>'AUS Mortality Calculations'!I451</f>
        <v>488.17344458401919</v>
      </c>
      <c r="D51" s="76">
        <f>'AUS Mortality Calculations'!J451</f>
        <v>481.14741551347504</v>
      </c>
      <c r="E51" s="76">
        <f>'AUS Mortality Calculations'!K451</f>
        <v>473.58468711335206</v>
      </c>
      <c r="F51" s="76">
        <f>'AUS Mortality Calculations'!L451</f>
        <v>462.78511479093191</v>
      </c>
      <c r="G51" s="76">
        <f>'AUS Mortality Calculations'!M451</f>
        <v>456.83746886447921</v>
      </c>
      <c r="H51" s="76">
        <f>'AUS Mortality Calculations'!N451</f>
        <v>450.26172627701982</v>
      </c>
      <c r="I51" s="76">
        <f>'AUS Mortality Calculations'!O451</f>
        <v>443.0780178810133</v>
      </c>
      <c r="J51" s="76">
        <f>'AUS Mortality Calculations'!P451</f>
        <v>435.22248971038158</v>
      </c>
      <c r="K51" s="76">
        <f>'AUS Mortality Calculations'!Q451</f>
        <v>426.48442592307737</v>
      </c>
      <c r="L51" s="76">
        <f>'AUS Mortality Calculations'!R451</f>
        <v>418.08462940793385</v>
      </c>
      <c r="M51" s="76">
        <f>'AUS Mortality Calculations'!S451</f>
        <v>408.60000024244852</v>
      </c>
      <c r="N51" s="76">
        <f>'AUS Mortality Calculations'!T451</f>
        <v>397.97194881937094</v>
      </c>
      <c r="O51" s="76">
        <f>'AUS Mortality Calculations'!U451</f>
        <v>386.09696975287176</v>
      </c>
      <c r="P51" s="76">
        <f>'AUS Mortality Calculations'!V451</f>
        <v>372.80977261305782</v>
      </c>
      <c r="Q51" s="76">
        <f>'AUS Mortality Calculations'!W451</f>
        <v>358.47810792189409</v>
      </c>
      <c r="R51" s="76">
        <f>'AUS Mortality Calculations'!X451</f>
        <v>342.63379113551281</v>
      </c>
      <c r="S51" s="76">
        <f>'AUS Mortality Calculations'!Y451</f>
        <v>325.20925387891356</v>
      </c>
      <c r="T51" s="76">
        <f>'AUS Mortality Calculations'!Z451</f>
        <v>306.26041963404987</v>
      </c>
      <c r="U51" s="76">
        <f>'AUS Mortality Calculations'!AA451</f>
        <v>285.79606175176622</v>
      </c>
      <c r="V51" s="78">
        <f>'AUS Mortality Calculations'!AB451</f>
        <v>263.82642878484916</v>
      </c>
    </row>
    <row r="52" spans="1:22" ht="15" customHeight="1" x14ac:dyDescent="0.3">
      <c r="A52" s="13" t="s">
        <v>2</v>
      </c>
      <c r="B52" t="s">
        <v>94</v>
      </c>
      <c r="C52" s="76">
        <f>'AUS Mortality Calculations'!I452</f>
        <v>1546.8968411728315</v>
      </c>
      <c r="D52" s="76">
        <f>'AUS Mortality Calculations'!J452</f>
        <v>1555.6859074526603</v>
      </c>
      <c r="E52" s="76">
        <f>'AUS Mortality Calculations'!K452</f>
        <v>1564.1244745946115</v>
      </c>
      <c r="F52" s="76">
        <f>'AUS Mortality Calculations'!L452</f>
        <v>1563.1404240680597</v>
      </c>
      <c r="G52" s="76">
        <f>'AUS Mortality Calculations'!M452</f>
        <v>1580.1101291289101</v>
      </c>
      <c r="H52" s="76">
        <f>'AUS Mortality Calculations'!N452</f>
        <v>1597.0298056146883</v>
      </c>
      <c r="I52" s="76">
        <f>'AUS Mortality Calculations'!O452</f>
        <v>1614.0851726589035</v>
      </c>
      <c r="J52" s="76">
        <f>'AUS Mortality Calculations'!P452</f>
        <v>1631.1767662049076</v>
      </c>
      <c r="K52" s="76">
        <f>'AUS Mortality Calculations'!Q452</f>
        <v>1647.6358697561559</v>
      </c>
      <c r="L52" s="76">
        <f>'AUS Mortality Calculations'!R452</f>
        <v>1668.4292739029731</v>
      </c>
      <c r="M52" s="76">
        <f>'AUS Mortality Calculations'!S452</f>
        <v>1688.3100586239671</v>
      </c>
      <c r="N52" s="76">
        <f>'AUS Mortality Calculations'!T452</f>
        <v>1707.1337175674435</v>
      </c>
      <c r="O52" s="76">
        <f>'AUS Mortality Calculations'!U452</f>
        <v>1724.5398889804233</v>
      </c>
      <c r="P52" s="76">
        <f>'AUS Mortality Calculations'!V452</f>
        <v>1739.8236860971274</v>
      </c>
      <c r="Q52" s="76">
        <f>'AUS Mortality Calculations'!W452</f>
        <v>1754.7571973991714</v>
      </c>
      <c r="R52" s="76">
        <f>'AUS Mortality Calculations'!X452</f>
        <v>1767.1789169000963</v>
      </c>
      <c r="S52" s="76">
        <f>'AUS Mortality Calculations'!Y452</f>
        <v>1776.6264937326441</v>
      </c>
      <c r="T52" s="76">
        <f>'AUS Mortality Calculations'!Z452</f>
        <v>1783.2263732713191</v>
      </c>
      <c r="U52" s="76">
        <f>'AUS Mortality Calculations'!AA452</f>
        <v>1786.8287738948648</v>
      </c>
      <c r="V52" s="78">
        <f>'AUS Mortality Calculations'!AB452</f>
        <v>1787.2239978696105</v>
      </c>
    </row>
    <row r="53" spans="1:22" ht="15" customHeight="1" x14ac:dyDescent="0.3">
      <c r="A53" s="13" t="s">
        <v>2</v>
      </c>
      <c r="B53" t="s">
        <v>19</v>
      </c>
      <c r="C53" s="76">
        <f>'AUS Mortality Calculations'!I453</f>
        <v>2065.1618945922032</v>
      </c>
      <c r="D53" s="76">
        <f>'AUS Mortality Calculations'!J453</f>
        <v>2119.6009528836998</v>
      </c>
      <c r="E53" s="76">
        <f>'AUS Mortality Calculations'!K453</f>
        <v>2175.4288970645525</v>
      </c>
      <c r="F53" s="76">
        <f>'AUS Mortality Calculations'!L453</f>
        <v>2219.8244292996469</v>
      </c>
      <c r="G53" s="76">
        <f>'AUS Mortality Calculations'!M453</f>
        <v>2291.7359640896611</v>
      </c>
      <c r="H53" s="76">
        <f>'AUS Mortality Calculations'!N453</f>
        <v>2366.2490392325603</v>
      </c>
      <c r="I53" s="76">
        <f>'AUS Mortality Calculations'!O453</f>
        <v>2443.7792801859127</v>
      </c>
      <c r="J53" s="76">
        <f>'AUS Mortality Calculations'!P453</f>
        <v>2524.335374929808</v>
      </c>
      <c r="K53" s="76">
        <f>'AUS Mortality Calculations'!Q453</f>
        <v>2607.0231717657157</v>
      </c>
      <c r="L53" s="76">
        <f>'AUS Mortality Calculations'!R453</f>
        <v>2699.9840577658701</v>
      </c>
      <c r="M53" s="76">
        <f>'AUS Mortality Calculations'!S453</f>
        <v>2795.1989888424555</v>
      </c>
      <c r="N53" s="76">
        <f>'AUS Mortality Calculations'!T453</f>
        <v>2892.5316343171876</v>
      </c>
      <c r="O53" s="76">
        <f>'AUS Mortality Calculations'!U453</f>
        <v>2991.4563683745482</v>
      </c>
      <c r="P53" s="76">
        <f>'AUS Mortality Calculations'!V453</f>
        <v>3090.783051753097</v>
      </c>
      <c r="Q53" s="76">
        <f>'AUS Mortality Calculations'!W453</f>
        <v>3193.7119616521391</v>
      </c>
      <c r="R53" s="76">
        <f>'AUS Mortality Calculations'!X453</f>
        <v>3296.4250611897805</v>
      </c>
      <c r="S53" s="76">
        <f>'AUS Mortality Calculations'!Y453</f>
        <v>3397.9636977950945</v>
      </c>
      <c r="T53" s="76">
        <f>'AUS Mortality Calculations'!Z453</f>
        <v>3498.4268702149952</v>
      </c>
      <c r="U53" s="76">
        <f>'AUS Mortality Calculations'!AA453</f>
        <v>3597.3703946388987</v>
      </c>
      <c r="V53" s="78">
        <f>'AUS Mortality Calculations'!AB453</f>
        <v>3694.1812687525821</v>
      </c>
    </row>
    <row r="54" spans="1:22" ht="15" customHeight="1" x14ac:dyDescent="0.3">
      <c r="A54" s="13" t="s">
        <v>2</v>
      </c>
      <c r="B54" t="s">
        <v>20</v>
      </c>
      <c r="C54" s="76">
        <f>'AUS Mortality Calculations'!I454</f>
        <v>2860.8278229839489</v>
      </c>
      <c r="D54" s="76">
        <f>'AUS Mortality Calculations'!J454</f>
        <v>2923.5031760545526</v>
      </c>
      <c r="E54" s="76">
        <f>'AUS Mortality Calculations'!K454</f>
        <v>2987.5486812950444</v>
      </c>
      <c r="F54" s="76">
        <f>'AUS Mortality Calculations'!L454</f>
        <v>3035.414935576579</v>
      </c>
      <c r="G54" s="76">
        <f>'AUS Mortality Calculations'!M454</f>
        <v>3120.340545002281</v>
      </c>
      <c r="H54" s="76">
        <f>'AUS Mortality Calculations'!N454</f>
        <v>3208.0741168413811</v>
      </c>
      <c r="I54" s="76">
        <f>'AUS Mortality Calculations'!O454</f>
        <v>3299.1413926673954</v>
      </c>
      <c r="J54" s="76">
        <f>'AUS Mortality Calculations'!P454</f>
        <v>3393.5122088177341</v>
      </c>
      <c r="K54" s="76">
        <f>'AUS Mortality Calculations'!Q454</f>
        <v>3489.9483297459724</v>
      </c>
      <c r="L54" s="76">
        <f>'AUS Mortality Calculations'!R454</f>
        <v>3599.2772972744051</v>
      </c>
      <c r="M54" s="76">
        <f>'AUS Mortality Calculations'!S454</f>
        <v>3710.6930066761424</v>
      </c>
      <c r="N54" s="76">
        <f>'AUS Mortality Calculations'!T454</f>
        <v>3823.9897221861693</v>
      </c>
      <c r="O54" s="76">
        <f>'AUS Mortality Calculations'!U454</f>
        <v>3938.4525870769444</v>
      </c>
      <c r="P54" s="76">
        <f>'AUS Mortality Calculations'!V454</f>
        <v>4052.507222850496</v>
      </c>
      <c r="Q54" s="76">
        <f>'AUS Mortality Calculations'!W454</f>
        <v>4170.338005432207</v>
      </c>
      <c r="R54" s="76">
        <f>'AUS Mortality Calculations'!X454</f>
        <v>4286.9339820291807</v>
      </c>
      <c r="S54" s="76">
        <f>'AUS Mortality Calculations'!Y454</f>
        <v>4401.068981150569</v>
      </c>
      <c r="T54" s="76">
        <f>'AUS Mortality Calculations'!Z454</f>
        <v>4512.9009665575977</v>
      </c>
      <c r="U54" s="76">
        <f>'AUS Mortality Calculations'!AA454</f>
        <v>4621.8874642962901</v>
      </c>
      <c r="V54" s="78">
        <f>'AUS Mortality Calculations'!AB454</f>
        <v>4727.2786348928103</v>
      </c>
    </row>
    <row r="55" spans="1:22" ht="15" customHeight="1" x14ac:dyDescent="0.3">
      <c r="A55" s="13" t="s">
        <v>2</v>
      </c>
      <c r="B55" t="s">
        <v>21</v>
      </c>
      <c r="C55" s="76">
        <f>'AUS Mortality Calculations'!I455</f>
        <v>2733.5905184058956</v>
      </c>
      <c r="D55" s="76">
        <f>'AUS Mortality Calculations'!J455</f>
        <v>2825.0001088211789</v>
      </c>
      <c r="E55" s="76">
        <f>'AUS Mortality Calculations'!K455</f>
        <v>2919.0894692131424</v>
      </c>
      <c r="F55" s="76">
        <f>'AUS Mortality Calculations'!L455</f>
        <v>2998.5658734550302</v>
      </c>
      <c r="G55" s="76">
        <f>'AUS Mortality Calculations'!M455</f>
        <v>3116.0715895925259</v>
      </c>
      <c r="H55" s="76">
        <f>'AUS Mortality Calculations'!N455</f>
        <v>3238.2299361438972</v>
      </c>
      <c r="I55" s="76">
        <f>'AUS Mortality Calculations'!O455</f>
        <v>3365.6670431560656</v>
      </c>
      <c r="J55" s="76">
        <f>'AUS Mortality Calculations'!P455</f>
        <v>3498.4585151124038</v>
      </c>
      <c r="K55" s="76">
        <f>'AUS Mortality Calculations'!Q455</f>
        <v>3635.4201607056543</v>
      </c>
      <c r="L55" s="76">
        <f>'AUS Mortality Calculations'!R455</f>
        <v>3788.0129272171666</v>
      </c>
      <c r="M55" s="76">
        <f>'AUS Mortality Calculations'!S455</f>
        <v>3945.1627000734079</v>
      </c>
      <c r="N55" s="76">
        <f>'AUS Mortality Calculations'!T455</f>
        <v>4106.7146643888645</v>
      </c>
      <c r="O55" s="76">
        <f>'AUS Mortality Calculations'!U455</f>
        <v>4271.9528884863885</v>
      </c>
      <c r="P55" s="76">
        <f>'AUS Mortality Calculations'!V455</f>
        <v>4439.1891561596585</v>
      </c>
      <c r="Q55" s="76">
        <f>'AUS Mortality Calculations'!W455</f>
        <v>4613.037686034234</v>
      </c>
      <c r="R55" s="76">
        <f>'AUS Mortality Calculations'!X455</f>
        <v>4788.0222025357934</v>
      </c>
      <c r="S55" s="76">
        <f>'AUS Mortality Calculations'!Y455</f>
        <v>4962.7190756424361</v>
      </c>
      <c r="T55" s="76">
        <f>'AUS Mortality Calculations'!Z455</f>
        <v>5137.2277150338923</v>
      </c>
      <c r="U55" s="76">
        <f>'AUS Mortality Calculations'!AA455</f>
        <v>5310.8495093904367</v>
      </c>
      <c r="V55" s="78">
        <f>'AUS Mortality Calculations'!AB455</f>
        <v>5482.6221383909424</v>
      </c>
    </row>
    <row r="56" spans="1:22" ht="15" customHeight="1" x14ac:dyDescent="0.3">
      <c r="A56" s="13"/>
      <c r="C56" s="76"/>
      <c r="D56" s="76"/>
      <c r="E56" s="76"/>
      <c r="F56" s="76"/>
      <c r="G56" s="76"/>
      <c r="H56" s="76"/>
      <c r="I56" s="76"/>
      <c r="J56" s="76"/>
      <c r="K56" s="76"/>
      <c r="L56" s="76"/>
      <c r="M56" s="76"/>
      <c r="N56" s="76"/>
      <c r="O56" s="76"/>
      <c r="P56" s="76"/>
      <c r="Q56" s="76"/>
      <c r="R56" s="76"/>
      <c r="S56" s="76"/>
      <c r="T56" s="76"/>
      <c r="U56" s="76"/>
      <c r="V56" s="78"/>
    </row>
    <row r="57" spans="1:22" ht="15" customHeight="1" x14ac:dyDescent="0.3">
      <c r="A57" s="19" t="s">
        <v>37</v>
      </c>
      <c r="C57" s="76"/>
      <c r="D57" s="76"/>
      <c r="E57" s="76"/>
      <c r="F57" s="76"/>
      <c r="G57" s="76"/>
      <c r="H57" s="76"/>
      <c r="I57" s="76"/>
      <c r="J57" s="76"/>
      <c r="K57" s="76"/>
      <c r="L57" s="76"/>
      <c r="M57" s="76"/>
      <c r="N57" s="76"/>
      <c r="O57" s="76"/>
      <c r="P57" s="76"/>
      <c r="Q57" s="76"/>
      <c r="R57" s="76"/>
      <c r="S57" s="76"/>
      <c r="T57" s="76"/>
      <c r="U57" s="76"/>
      <c r="V57" s="78"/>
    </row>
    <row r="58" spans="1:22" ht="15" customHeight="1" x14ac:dyDescent="0.3">
      <c r="A58" s="13" t="s">
        <v>1</v>
      </c>
      <c r="B58" t="s">
        <v>17</v>
      </c>
      <c r="C58" s="76">
        <f>'AUS Mortality Calculations'!I458</f>
        <v>64.696812326755364</v>
      </c>
      <c r="D58" s="76">
        <f>'AUS Mortality Calculations'!J458</f>
        <v>63.54335873765924</v>
      </c>
      <c r="E58" s="76">
        <f>'AUS Mortality Calculations'!K458</f>
        <v>62.309111502516409</v>
      </c>
      <c r="F58" s="76">
        <f>'AUS Mortality Calculations'!L458</f>
        <v>60.639919352076618</v>
      </c>
      <c r="G58" s="76">
        <f>'AUS Mortality Calculations'!M458</f>
        <v>59.595280209063766</v>
      </c>
      <c r="H58" s="76">
        <f>'AUS Mortality Calculations'!N458</f>
        <v>58.453510282279879</v>
      </c>
      <c r="I58" s="76">
        <f>'AUS Mortality Calculations'!O458</f>
        <v>57.216404589902041</v>
      </c>
      <c r="J58" s="76">
        <f>'AUS Mortality Calculations'!P458</f>
        <v>55.874764209004987</v>
      </c>
      <c r="K58" s="76">
        <f>'AUS Mortality Calculations'!Q458</f>
        <v>54.400670564422271</v>
      </c>
      <c r="L58" s="76">
        <f>'AUS Mortality Calculations'!R458</f>
        <v>52.948051371697076</v>
      </c>
      <c r="M58" s="76">
        <f>'AUS Mortality Calculations'!S458</f>
        <v>51.333585168677892</v>
      </c>
      <c r="N58" s="76">
        <f>'AUS Mortality Calculations'!T458</f>
        <v>49.549212587120252</v>
      </c>
      <c r="O58" s="76">
        <f>'AUS Mortality Calculations'!U458</f>
        <v>47.58144803573478</v>
      </c>
      <c r="P58" s="76">
        <f>'AUS Mortality Calculations'!V458</f>
        <v>45.409682507909388</v>
      </c>
      <c r="Q58" s="76">
        <f>'AUS Mortality Calculations'!W458</f>
        <v>43.078309440687931</v>
      </c>
      <c r="R58" s="76">
        <f>'AUS Mortality Calculations'!X458</f>
        <v>40.530134531362883</v>
      </c>
      <c r="S58" s="76">
        <f>'AUS Mortality Calculations'!Y458</f>
        <v>37.757980226381925</v>
      </c>
      <c r="T58" s="76">
        <f>'AUS Mortality Calculations'!Z458</f>
        <v>34.769621373914489</v>
      </c>
      <c r="U58" s="76">
        <f>'AUS Mortality Calculations'!AA458</f>
        <v>31.567491996212524</v>
      </c>
      <c r="V58" s="78">
        <f>'AUS Mortality Calculations'!AB458</f>
        <v>28.154684023954431</v>
      </c>
    </row>
    <row r="59" spans="1:22" ht="15" customHeight="1" x14ac:dyDescent="0.3">
      <c r="A59" s="13" t="s">
        <v>1</v>
      </c>
      <c r="B59" t="s">
        <v>94</v>
      </c>
      <c r="C59" s="76">
        <f>'AUS Mortality Calculations'!I459</f>
        <v>157.4708405956128</v>
      </c>
      <c r="D59" s="76">
        <f>'AUS Mortality Calculations'!J459</f>
        <v>159.31765296163599</v>
      </c>
      <c r="E59" s="76">
        <f>'AUS Mortality Calculations'!K459</f>
        <v>161.17018242548284</v>
      </c>
      <c r="F59" s="76">
        <f>'AUS Mortality Calculations'!L459</f>
        <v>162.08908387569863</v>
      </c>
      <c r="G59" s="76">
        <f>'AUS Mortality Calculations'!M459</f>
        <v>164.91472156534448</v>
      </c>
      <c r="H59" s="76">
        <f>'AUS Mortality Calculations'!N459</f>
        <v>167.79475614197014</v>
      </c>
      <c r="I59" s="76">
        <f>'AUS Mortality Calculations'!O459</f>
        <v>170.75183188779459</v>
      </c>
      <c r="J59" s="76">
        <f>'AUS Mortality Calculations'!P459</f>
        <v>173.77897774005709</v>
      </c>
      <c r="K59" s="76">
        <f>'AUS Mortality Calculations'!Q459</f>
        <v>176.80808874314656</v>
      </c>
      <c r="L59" s="76">
        <f>'AUS Mortality Calculations'!R459</f>
        <v>180.37845093352493</v>
      </c>
      <c r="M59" s="76">
        <f>'AUS Mortality Calculations'!S459</f>
        <v>183.93332713301095</v>
      </c>
      <c r="N59" s="76">
        <f>'AUS Mortality Calculations'!T459</f>
        <v>187.45926856683127</v>
      </c>
      <c r="O59" s="76">
        <f>'AUS Mortality Calculations'!U459</f>
        <v>190.91859837993633</v>
      </c>
      <c r="P59" s="76">
        <f>'AUS Mortality Calculations'!V459</f>
        <v>194.234007178821</v>
      </c>
      <c r="Q59" s="76">
        <f>'AUS Mortality Calculations'!W459</f>
        <v>197.60449426355416</v>
      </c>
      <c r="R59" s="76">
        <f>'AUS Mortality Calculations'!X459</f>
        <v>200.78923638793597</v>
      </c>
      <c r="S59" s="76">
        <f>'AUS Mortality Calculations'!Y459</f>
        <v>203.73355583631181</v>
      </c>
      <c r="T59" s="76">
        <f>'AUS Mortality Calculations'!Z459</f>
        <v>206.44876808021502</v>
      </c>
      <c r="U59" s="76">
        <f>'AUS Mortality Calculations'!AA459</f>
        <v>208.91418084691264</v>
      </c>
      <c r="V59" s="78">
        <f>'AUS Mortality Calculations'!AB459</f>
        <v>211.10102212531299</v>
      </c>
    </row>
    <row r="60" spans="1:22" ht="15" customHeight="1" x14ac:dyDescent="0.3">
      <c r="A60" s="13" t="s">
        <v>1</v>
      </c>
      <c r="B60" t="s">
        <v>19</v>
      </c>
      <c r="C60" s="76">
        <f>'AUS Mortality Calculations'!I460</f>
        <v>135.93398742103378</v>
      </c>
      <c r="D60" s="76">
        <f>'AUS Mortality Calculations'!J460</f>
        <v>138.51764871897552</v>
      </c>
      <c r="E60" s="76">
        <f>'AUS Mortality Calculations'!K460</f>
        <v>141.1492654036191</v>
      </c>
      <c r="F60" s="76">
        <f>'AUS Mortality Calculations'!L460</f>
        <v>143.0015211127745</v>
      </c>
      <c r="G60" s="76">
        <f>'AUS Mortality Calculations'!M460</f>
        <v>146.58191622910152</v>
      </c>
      <c r="H60" s="76">
        <f>'AUS Mortality Calculations'!N460</f>
        <v>150.2710905794379</v>
      </c>
      <c r="I60" s="76">
        <f>'AUS Mortality Calculations'!O460</f>
        <v>154.09247648674025</v>
      </c>
      <c r="J60" s="76">
        <f>'AUS Mortality Calculations'!P460</f>
        <v>158.0433341332245</v>
      </c>
      <c r="K60" s="76">
        <f>'AUS Mortality Calculations'!Q460</f>
        <v>162.0648408495195</v>
      </c>
      <c r="L60" s="76">
        <f>'AUS Mortality Calculations'!R460</f>
        <v>166.65752357877466</v>
      </c>
      <c r="M60" s="76">
        <f>'AUS Mortality Calculations'!S460</f>
        <v>171.31729025991331</v>
      </c>
      <c r="N60" s="76">
        <f>'AUS Mortality Calculations'!T460</f>
        <v>176.03384260281703</v>
      </c>
      <c r="O60" s="76">
        <f>'AUS Mortality Calculations'!U460</f>
        <v>180.7736250011036</v>
      </c>
      <c r="P60" s="76">
        <f>'AUS Mortality Calculations'!V460</f>
        <v>185.46413032051765</v>
      </c>
      <c r="Q60" s="76">
        <f>'AUS Mortality Calculations'!W460</f>
        <v>190.29647510977026</v>
      </c>
      <c r="R60" s="76">
        <f>'AUS Mortality Calculations'!X460</f>
        <v>195.04117140507284</v>
      </c>
      <c r="S60" s="76">
        <f>'AUS Mortality Calculations'!Y460</f>
        <v>199.64310982677964</v>
      </c>
      <c r="T60" s="76">
        <f>'AUS Mortality Calculations'!Z460</f>
        <v>204.11044083856524</v>
      </c>
      <c r="U60" s="76">
        <f>'AUS Mortality Calculations'!AA460</f>
        <v>208.41964390266281</v>
      </c>
      <c r="V60" s="78">
        <f>'AUS Mortality Calculations'!AB460</f>
        <v>212.53816573794211</v>
      </c>
    </row>
    <row r="61" spans="1:22" ht="15" customHeight="1" x14ac:dyDescent="0.3">
      <c r="A61" s="13" t="s">
        <v>1</v>
      </c>
      <c r="B61" t="s">
        <v>20</v>
      </c>
      <c r="C61" s="76">
        <f>'AUS Mortality Calculations'!I461</f>
        <v>182.97479032785029</v>
      </c>
      <c r="D61" s="76">
        <f>'AUS Mortality Calculations'!J461</f>
        <v>186.29016619713198</v>
      </c>
      <c r="E61" s="76">
        <f>'AUS Mortality Calculations'!K461</f>
        <v>189.66303259149873</v>
      </c>
      <c r="F61" s="76">
        <f>'AUS Mortality Calculations'!L461</f>
        <v>191.9824736420727</v>
      </c>
      <c r="G61" s="76">
        <f>'AUS Mortality Calculations'!M461</f>
        <v>196.61460043143126</v>
      </c>
      <c r="H61" s="76">
        <f>'AUS Mortality Calculations'!N461</f>
        <v>201.38300445775357</v>
      </c>
      <c r="I61" s="76">
        <f>'AUS Mortality Calculations'!O461</f>
        <v>206.31858936495968</v>
      </c>
      <c r="J61" s="76">
        <f>'AUS Mortality Calculations'!P461</f>
        <v>211.41712927341646</v>
      </c>
      <c r="K61" s="76">
        <f>'AUS Mortality Calculations'!Q461</f>
        <v>216.59945085380835</v>
      </c>
      <c r="L61" s="76">
        <f>'AUS Mortality Calculations'!R461</f>
        <v>222.53354800105106</v>
      </c>
      <c r="M61" s="76">
        <f>'AUS Mortality Calculations'!S461</f>
        <v>228.54474080382403</v>
      </c>
      <c r="N61" s="76">
        <f>'AUS Mortality Calculations'!T461</f>
        <v>234.61895201224169</v>
      </c>
      <c r="O61" s="76">
        <f>'AUS Mortality Calculations'!U461</f>
        <v>240.71118320929531</v>
      </c>
      <c r="P61" s="76">
        <f>'AUS Mortality Calculations'!V461</f>
        <v>246.7247828263892</v>
      </c>
      <c r="Q61" s="76">
        <f>'AUS Mortality Calculations'!W461</f>
        <v>252.91383157402359</v>
      </c>
      <c r="R61" s="76">
        <f>'AUS Mortality Calculations'!X461</f>
        <v>258.97297080178669</v>
      </c>
      <c r="S61" s="76">
        <f>'AUS Mortality Calculations'!Y461</f>
        <v>264.82931827485169</v>
      </c>
      <c r="T61" s="76">
        <f>'AUS Mortality Calculations'!Z461</f>
        <v>270.4941104136123</v>
      </c>
      <c r="U61" s="76">
        <f>'AUS Mortality Calculations'!AA461</f>
        <v>275.9366158438209</v>
      </c>
      <c r="V61" s="78">
        <f>'AUS Mortality Calculations'!AB461</f>
        <v>281.11428236079246</v>
      </c>
    </row>
    <row r="62" spans="1:22" ht="15" customHeight="1" x14ac:dyDescent="0.3">
      <c r="A62" s="13" t="s">
        <v>1</v>
      </c>
      <c r="B62" t="s">
        <v>21</v>
      </c>
      <c r="C62" s="76">
        <f>'AUS Mortality Calculations'!I462</f>
        <v>251.71558422188727</v>
      </c>
      <c r="D62" s="76">
        <f>'AUS Mortality Calculations'!J462</f>
        <v>253.26187706174395</v>
      </c>
      <c r="E62" s="76">
        <f>'AUS Mortality Calculations'!K462</f>
        <v>254.75618409101349</v>
      </c>
      <c r="F62" s="76">
        <f>'AUS Mortality Calculations'!L462</f>
        <v>254.72033403444823</v>
      </c>
      <c r="G62" s="76">
        <f>'AUS Mortality Calculations'!M462</f>
        <v>257.61561577991637</v>
      </c>
      <c r="H62" s="76">
        <f>'AUS Mortality Calculations'!N462</f>
        <v>260.51001156944767</v>
      </c>
      <c r="I62" s="76">
        <f>'AUS Mortality Calculations'!O462</f>
        <v>263.4341980747763</v>
      </c>
      <c r="J62" s="76">
        <f>'AUS Mortality Calculations'!P462</f>
        <v>266.37237486803815</v>
      </c>
      <c r="K62" s="76">
        <f>'AUS Mortality Calculations'!Q462</f>
        <v>269.21572265903006</v>
      </c>
      <c r="L62" s="76">
        <f>'AUS Mortality Calculations'!R462</f>
        <v>272.7765591356989</v>
      </c>
      <c r="M62" s="76">
        <f>'AUS Mortality Calculations'!S462</f>
        <v>276.19833257312916</v>
      </c>
      <c r="N62" s="76">
        <f>'AUS Mortality Calculations'!T462</f>
        <v>279.45768233646254</v>
      </c>
      <c r="O62" s="76">
        <f>'AUS Mortality Calculations'!U462</f>
        <v>282.49584823425209</v>
      </c>
      <c r="P62" s="76">
        <f>'AUS Mortality Calculations'!V462</f>
        <v>285.19745178310046</v>
      </c>
      <c r="Q62" s="76">
        <f>'AUS Mortality Calculations'!W462</f>
        <v>287.85312124274196</v>
      </c>
      <c r="R62" s="76">
        <f>'AUS Mortality Calculations'!X462</f>
        <v>290.10859509121133</v>
      </c>
      <c r="S62" s="76">
        <f>'AUS Mortality Calculations'!Y462</f>
        <v>291.88771002536481</v>
      </c>
      <c r="T62" s="76">
        <f>'AUS Mortality Calculations'!Z462</f>
        <v>293.21085180181268</v>
      </c>
      <c r="U62" s="76">
        <f>'AUS Mortality Calculations'!AA462</f>
        <v>294.05298351416155</v>
      </c>
      <c r="V62" s="78">
        <f>'AUS Mortality Calculations'!AB462</f>
        <v>294.37907701801646</v>
      </c>
    </row>
    <row r="63" spans="1:22" ht="15" customHeight="1" x14ac:dyDescent="0.3">
      <c r="A63" s="13" t="s">
        <v>2</v>
      </c>
      <c r="B63" t="s">
        <v>17</v>
      </c>
      <c r="C63" s="76">
        <f>'AUS Mortality Calculations'!I463</f>
        <v>115.22219110305693</v>
      </c>
      <c r="D63" s="76">
        <f>'AUS Mortality Calculations'!J463</f>
        <v>113.60109307085075</v>
      </c>
      <c r="E63" s="76">
        <f>'AUS Mortality Calculations'!K463</f>
        <v>111.85493841469138</v>
      </c>
      <c r="F63" s="76">
        <f>'AUS Mortality Calculations'!L463</f>
        <v>109.3458008770713</v>
      </c>
      <c r="G63" s="76">
        <f>'AUS Mortality Calculations'!M463</f>
        <v>107.98494253317789</v>
      </c>
      <c r="H63" s="76">
        <f>'AUS Mortality Calculations'!N463</f>
        <v>106.47816288965615</v>
      </c>
      <c r="I63" s="76">
        <f>'AUS Mortality Calculations'!O463</f>
        <v>104.83035958133492</v>
      </c>
      <c r="J63" s="76">
        <f>'AUS Mortality Calculations'!P463</f>
        <v>103.0265846937946</v>
      </c>
      <c r="K63" s="76">
        <f>'AUS Mortality Calculations'!Q463</f>
        <v>101.01710235219753</v>
      </c>
      <c r="L63" s="76">
        <f>'AUS Mortality Calculations'!R463</f>
        <v>99.09137226940156</v>
      </c>
      <c r="M63" s="76">
        <f>'AUS Mortality Calculations'!S463</f>
        <v>96.912619894771993</v>
      </c>
      <c r="N63" s="76">
        <f>'AUS Mortality Calculations'!T463</f>
        <v>94.467065832084643</v>
      </c>
      <c r="O63" s="76">
        <f>'AUS Mortality Calculations'!U463</f>
        <v>91.730241172472958</v>
      </c>
      <c r="P63" s="76">
        <f>'AUS Mortality Calculations'!V463</f>
        <v>88.662915698358134</v>
      </c>
      <c r="Q63" s="76">
        <f>'AUS Mortality Calculations'!W463</f>
        <v>85.35261611738288</v>
      </c>
      <c r="R63" s="76">
        <f>'AUS Mortality Calculations'!X463</f>
        <v>81.688025227147435</v>
      </c>
      <c r="S63" s="76">
        <f>'AUS Mortality Calculations'!Y463</f>
        <v>77.652897384453127</v>
      </c>
      <c r="T63" s="76">
        <f>'AUS Mortality Calculations'!Z463</f>
        <v>73.260371180858741</v>
      </c>
      <c r="U63" s="76">
        <f>'AUS Mortality Calculations'!AA463</f>
        <v>68.51230442506855</v>
      </c>
      <c r="V63" s="78">
        <f>'AUS Mortality Calculations'!AB463</f>
        <v>63.410825662264813</v>
      </c>
    </row>
    <row r="64" spans="1:22" ht="15" customHeight="1" x14ac:dyDescent="0.3">
      <c r="A64" s="13" t="s">
        <v>2</v>
      </c>
      <c r="B64" t="s">
        <v>94</v>
      </c>
      <c r="C64" s="76">
        <f>'AUS Mortality Calculations'!I464</f>
        <v>242.22442294613487</v>
      </c>
      <c r="D64" s="76">
        <f>'AUS Mortality Calculations'!J464</f>
        <v>241.60358319026392</v>
      </c>
      <c r="E64" s="76">
        <f>'AUS Mortality Calculations'!K464</f>
        <v>240.84102662321959</v>
      </c>
      <c r="F64" s="76">
        <f>'AUS Mortality Calculations'!L464</f>
        <v>238.54936332911663</v>
      </c>
      <c r="G64" s="76">
        <f>'AUS Mortality Calculations'!M464</f>
        <v>238.90315166160252</v>
      </c>
      <c r="H64" s="76">
        <f>'AUS Mortality Calculations'!N464</f>
        <v>239.12432290047505</v>
      </c>
      <c r="I64" s="76">
        <f>'AUS Mortality Calculations'!O464</f>
        <v>239.23411664672668</v>
      </c>
      <c r="J64" s="76">
        <f>'AUS Mortality Calculations'!P464</f>
        <v>239.21034202954846</v>
      </c>
      <c r="K64" s="76">
        <f>'AUS Mortality Calculations'!Q464</f>
        <v>238.94835160426027</v>
      </c>
      <c r="L64" s="76">
        <f>'AUS Mortality Calculations'!R464</f>
        <v>239.15524176235479</v>
      </c>
      <c r="M64" s="76">
        <f>'AUS Mortality Calculations'!S464</f>
        <v>239.05684095252835</v>
      </c>
      <c r="N64" s="76">
        <f>'AUS Mortality Calculations'!T464</f>
        <v>238.62787488867258</v>
      </c>
      <c r="O64" s="76">
        <f>'AUS Mortality Calculations'!U464</f>
        <v>237.81399792384869</v>
      </c>
      <c r="P64" s="76">
        <f>'AUS Mortality Calculations'!V464</f>
        <v>236.51648233820362</v>
      </c>
      <c r="Q64" s="76">
        <f>'AUS Mortality Calculations'!W464</f>
        <v>234.97379079371322</v>
      </c>
      <c r="R64" s="76">
        <f>'AUS Mortality Calculations'!X464</f>
        <v>232.89105979976014</v>
      </c>
      <c r="S64" s="76">
        <f>'AUS Mortality Calculations'!Y464</f>
        <v>230.21185639044106</v>
      </c>
      <c r="T64" s="76">
        <f>'AUS Mortality Calculations'!Z464</f>
        <v>226.95924495405549</v>
      </c>
      <c r="U64" s="76">
        <f>'AUS Mortality Calculations'!AA464</f>
        <v>223.12119242883307</v>
      </c>
      <c r="V64" s="78">
        <f>'AUS Mortality Calculations'!AB464</f>
        <v>218.68043766861274</v>
      </c>
    </row>
    <row r="65" spans="1:22" ht="15" customHeight="1" x14ac:dyDescent="0.3">
      <c r="A65" s="13" t="s">
        <v>2</v>
      </c>
      <c r="B65" t="s">
        <v>19</v>
      </c>
      <c r="C65" s="76">
        <f>'AUS Mortality Calculations'!I465</f>
        <v>238.74921487004508</v>
      </c>
      <c r="D65" s="76">
        <f>'AUS Mortality Calculations'!J465</f>
        <v>243.20586921078947</v>
      </c>
      <c r="E65" s="76">
        <f>'AUS Mortality Calculations'!K465</f>
        <v>247.74322048300343</v>
      </c>
      <c r="F65" s="76">
        <f>'AUS Mortality Calculations'!L465</f>
        <v>250.90955135987539</v>
      </c>
      <c r="G65" s="76">
        <f>'AUS Mortality Calculations'!M465</f>
        <v>257.10437613057564</v>
      </c>
      <c r="H65" s="76">
        <f>'AUS Mortality Calculations'!N465</f>
        <v>263.48518368993456</v>
      </c>
      <c r="I65" s="76">
        <f>'AUS Mortality Calculations'!O465</f>
        <v>270.09281087644848</v>
      </c>
      <c r="J65" s="76">
        <f>'AUS Mortality Calculations'!P465</f>
        <v>276.92217661436814</v>
      </c>
      <c r="K65" s="76">
        <f>'AUS Mortality Calculations'!Q465</f>
        <v>283.86996968055035</v>
      </c>
      <c r="L65" s="76">
        <f>'AUS Mortality Calculations'!R465</f>
        <v>291.81242454419811</v>
      </c>
      <c r="M65" s="76">
        <f>'AUS Mortality Calculations'!S465</f>
        <v>299.86610151681816</v>
      </c>
      <c r="N65" s="76">
        <f>'AUS Mortality Calculations'!T465</f>
        <v>308.012805492506</v>
      </c>
      <c r="O65" s="76">
        <f>'AUS Mortality Calculations'!U465</f>
        <v>316.19368535584329</v>
      </c>
      <c r="P65" s="76">
        <f>'AUS Mortality Calculations'!V465</f>
        <v>324.2818659270888</v>
      </c>
      <c r="Q65" s="76">
        <f>'AUS Mortality Calculations'!W465</f>
        <v>332.611430489263</v>
      </c>
      <c r="R65" s="76">
        <f>'AUS Mortality Calculations'!X465</f>
        <v>340.78108775638901</v>
      </c>
      <c r="S65" s="76">
        <f>'AUS Mortality Calculations'!Y465</f>
        <v>348.69469478310384</v>
      </c>
      <c r="T65" s="76">
        <f>'AUS Mortality Calculations'!Z465</f>
        <v>356.36669944858522</v>
      </c>
      <c r="U65" s="76">
        <f>'AUS Mortality Calculations'!AA465</f>
        <v>363.7562554831286</v>
      </c>
      <c r="V65" s="78">
        <f>'AUS Mortality Calculations'!AB465</f>
        <v>370.80682072983359</v>
      </c>
    </row>
    <row r="66" spans="1:22" ht="15" customHeight="1" x14ac:dyDescent="0.3">
      <c r="A66" s="13" t="s">
        <v>2</v>
      </c>
      <c r="B66" t="s">
        <v>20</v>
      </c>
      <c r="C66" s="76">
        <f>'AUS Mortality Calculations'!I466</f>
        <v>283.75052892825272</v>
      </c>
      <c r="D66" s="76">
        <f>'AUS Mortality Calculations'!J466</f>
        <v>287.77781866533644</v>
      </c>
      <c r="E66" s="76">
        <f>'AUS Mortality Calculations'!K466</f>
        <v>291.8458230715367</v>
      </c>
      <c r="F66" s="76">
        <f>'AUS Mortality Calculations'!L466</f>
        <v>294.25028918298841</v>
      </c>
      <c r="G66" s="76">
        <f>'AUS Mortality Calculations'!M466</f>
        <v>300.14864786621979</v>
      </c>
      <c r="H66" s="76">
        <f>'AUS Mortality Calculations'!N466</f>
        <v>306.18873038158927</v>
      </c>
      <c r="I66" s="76">
        <f>'AUS Mortality Calculations'!O466</f>
        <v>312.41408651594247</v>
      </c>
      <c r="J66" s="76">
        <f>'AUS Mortality Calculations'!P466</f>
        <v>318.81447218719484</v>
      </c>
      <c r="K66" s="76">
        <f>'AUS Mortality Calculations'!Q466</f>
        <v>325.26714463059051</v>
      </c>
      <c r="L66" s="76">
        <f>'AUS Mortality Calculations'!R466</f>
        <v>332.76859778133434</v>
      </c>
      <c r="M66" s="76">
        <f>'AUS Mortality Calculations'!S466</f>
        <v>340.2990214200268</v>
      </c>
      <c r="N66" s="76">
        <f>'AUS Mortality Calculations'!T466</f>
        <v>347.83510877107653</v>
      </c>
      <c r="O66" s="76">
        <f>'AUS Mortality Calculations'!U466</f>
        <v>355.30823963270433</v>
      </c>
      <c r="P66" s="76">
        <f>'AUS Mortality Calculations'!V466</f>
        <v>362.57502846190545</v>
      </c>
      <c r="Q66" s="76">
        <f>'AUS Mortality Calculations'!W466</f>
        <v>370.00772487361468</v>
      </c>
      <c r="R66" s="76">
        <f>'AUS Mortality Calculations'!X466</f>
        <v>377.1571125917099</v>
      </c>
      <c r="S66" s="76">
        <f>'AUS Mortality Calculations'!Y466</f>
        <v>383.91907473525885</v>
      </c>
      <c r="T66" s="76">
        <f>'AUS Mortality Calculations'!Z466</f>
        <v>390.31285749951974</v>
      </c>
      <c r="U66" s="76">
        <f>'AUS Mortality Calculations'!AA466</f>
        <v>396.29717487931453</v>
      </c>
      <c r="V66" s="78">
        <f>'AUS Mortality Calculations'!AB466</f>
        <v>401.81472686684867</v>
      </c>
    </row>
    <row r="67" spans="1:22" ht="15" customHeight="1" x14ac:dyDescent="0.3">
      <c r="A67" s="13" t="s">
        <v>2</v>
      </c>
      <c r="B67" t="s">
        <v>21</v>
      </c>
      <c r="C67" s="76">
        <f>'AUS Mortality Calculations'!I467</f>
        <v>206.11297558619614</v>
      </c>
      <c r="D67" s="76">
        <f>'AUS Mortality Calculations'!J467</f>
        <v>213.2637331214284</v>
      </c>
      <c r="E67" s="76">
        <f>'AUS Mortality Calculations'!K467</f>
        <v>220.62778357862553</v>
      </c>
      <c r="F67" s="76">
        <f>'AUS Mortality Calculations'!L467</f>
        <v>226.89695850195525</v>
      </c>
      <c r="G67" s="76">
        <f>'AUS Mortality Calculations'!M467</f>
        <v>236.05501521100777</v>
      </c>
      <c r="H67" s="76">
        <f>'AUS Mortality Calculations'!N467</f>
        <v>245.58003024518391</v>
      </c>
      <c r="I67" s="76">
        <f>'AUS Mortality Calculations'!O467</f>
        <v>255.5202287423138</v>
      </c>
      <c r="J67" s="76">
        <f>'AUS Mortality Calculations'!P467</f>
        <v>265.88216754421637</v>
      </c>
      <c r="K67" s="76">
        <f>'AUS Mortality Calculations'!Q467</f>
        <v>276.57655009561006</v>
      </c>
      <c r="L67" s="76">
        <f>'AUS Mortality Calculations'!R467</f>
        <v>288.47667516819467</v>
      </c>
      <c r="M67" s="76">
        <f>'AUS Mortality Calculations'!S467</f>
        <v>300.7414151293417</v>
      </c>
      <c r="N67" s="76">
        <f>'AUS Mortality Calculations'!T467</f>
        <v>313.35943942523448</v>
      </c>
      <c r="O67" s="76">
        <f>'AUS Mortality Calculations'!U467</f>
        <v>326.27649723145919</v>
      </c>
      <c r="P67" s="76">
        <f>'AUS Mortality Calculations'!V467</f>
        <v>339.36378931782991</v>
      </c>
      <c r="Q67" s="76">
        <f>'AUS Mortality Calculations'!W467</f>
        <v>352.97427870322923</v>
      </c>
      <c r="R67" s="76">
        <f>'AUS Mortality Calculations'!X467</f>
        <v>366.68941083454928</v>
      </c>
      <c r="S67" s="76">
        <f>'AUS Mortality Calculations'!Y467</f>
        <v>380.39977763165695</v>
      </c>
      <c r="T67" s="76">
        <f>'AUS Mortality Calculations'!Z467</f>
        <v>394.11245207989037</v>
      </c>
      <c r="U67" s="76">
        <f>'AUS Mortality Calculations'!AA467</f>
        <v>407.77328072589211</v>
      </c>
      <c r="V67" s="78">
        <f>'AUS Mortality Calculations'!AB467</f>
        <v>421.30768881643155</v>
      </c>
    </row>
    <row r="68" spans="1:22" ht="15" customHeight="1" x14ac:dyDescent="0.3">
      <c r="A68" s="13"/>
      <c r="C68" s="76"/>
      <c r="D68" s="76"/>
      <c r="E68" s="76"/>
      <c r="F68" s="76"/>
      <c r="G68" s="76"/>
      <c r="H68" s="76"/>
      <c r="I68" s="76"/>
      <c r="J68" s="76"/>
      <c r="K68" s="76"/>
      <c r="L68" s="76"/>
      <c r="M68" s="76"/>
      <c r="N68" s="76"/>
      <c r="O68" s="76"/>
      <c r="P68" s="76"/>
      <c r="Q68" s="76"/>
      <c r="R68" s="76"/>
      <c r="S68" s="76"/>
      <c r="T68" s="76"/>
      <c r="U68" s="76"/>
      <c r="V68" s="78"/>
    </row>
    <row r="69" spans="1:22" ht="15" customHeight="1" x14ac:dyDescent="0.3">
      <c r="A69" s="19" t="s">
        <v>38</v>
      </c>
      <c r="C69" s="76"/>
      <c r="D69" s="76"/>
      <c r="E69" s="76"/>
      <c r="F69" s="76"/>
      <c r="G69" s="76"/>
      <c r="H69" s="76"/>
      <c r="I69" s="76"/>
      <c r="J69" s="76"/>
      <c r="K69" s="76"/>
      <c r="L69" s="76"/>
      <c r="M69" s="76"/>
      <c r="N69" s="76"/>
      <c r="O69" s="76"/>
      <c r="P69" s="76"/>
      <c r="Q69" s="76"/>
      <c r="R69" s="76"/>
      <c r="S69" s="76"/>
      <c r="T69" s="76"/>
      <c r="U69" s="76"/>
      <c r="V69" s="78"/>
    </row>
    <row r="70" spans="1:22" ht="15" customHeight="1" x14ac:dyDescent="0.3">
      <c r="A70" s="13" t="s">
        <v>1</v>
      </c>
      <c r="B70" t="s">
        <v>17</v>
      </c>
      <c r="C70" s="76">
        <f>'AUS Mortality Calculations'!I470</f>
        <v>83.557885945305728</v>
      </c>
      <c r="D70" s="76">
        <f>'AUS Mortality Calculations'!J470</f>
        <v>82.743816550675263</v>
      </c>
      <c r="E70" s="76">
        <f>'AUS Mortality Calculations'!K470</f>
        <v>81.854776799484526</v>
      </c>
      <c r="F70" s="76">
        <f>'AUS Mortality Calculations'!L470</f>
        <v>80.422141327364102</v>
      </c>
      <c r="G70" s="76">
        <f>'AUS Mortality Calculations'!M470</f>
        <v>79.852254451406637</v>
      </c>
      <c r="H70" s="76">
        <f>'AUS Mortality Calculations'!N470</f>
        <v>79.199136481634483</v>
      </c>
      <c r="I70" s="76">
        <f>'AUS Mortality Calculations'!O470</f>
        <v>78.467758701725927</v>
      </c>
      <c r="J70" s="76">
        <f>'AUS Mortality Calculations'!P470</f>
        <v>77.648478748363317</v>
      </c>
      <c r="K70" s="76">
        <f>'AUS Mortality Calculations'!Q470</f>
        <v>76.705216922722869</v>
      </c>
      <c r="L70" s="76">
        <f>'AUS Mortality Calculations'!R470</f>
        <v>75.860674203609463</v>
      </c>
      <c r="M70" s="76">
        <f>'AUS Mortality Calculations'!S470</f>
        <v>74.862039179717726</v>
      </c>
      <c r="N70" s="76">
        <f>'AUS Mortality Calculations'!T470</f>
        <v>73.69979826301504</v>
      </c>
      <c r="O70" s="76">
        <f>'AUS Mortality Calculations'!U470</f>
        <v>72.355829883865539</v>
      </c>
      <c r="P70" s="76">
        <f>'AUS Mortality Calculations'!V470</f>
        <v>70.79957597139601</v>
      </c>
      <c r="Q70" s="76">
        <f>'AUS Mortality Calculations'!W470</f>
        <v>69.101574427636393</v>
      </c>
      <c r="R70" s="76">
        <f>'AUS Mortality Calculations'!X470</f>
        <v>67.173206166767741</v>
      </c>
      <c r="S70" s="76">
        <f>'AUS Mortality Calculations'!Y470</f>
        <v>64.999799830741367</v>
      </c>
      <c r="T70" s="76">
        <f>'AUS Mortality Calculations'!Z470</f>
        <v>62.590292386524474</v>
      </c>
      <c r="U70" s="76">
        <f>'AUS Mortality Calculations'!AA470</f>
        <v>59.943963587590233</v>
      </c>
      <c r="V70" s="78">
        <f>'AUS Mortality Calculations'!AB470</f>
        <v>57.059537522519392</v>
      </c>
    </row>
    <row r="71" spans="1:22" ht="15" customHeight="1" x14ac:dyDescent="0.3">
      <c r="A71" s="13" t="s">
        <v>1</v>
      </c>
      <c r="B71" t="s">
        <v>94</v>
      </c>
      <c r="C71" s="76">
        <f>'AUS Mortality Calculations'!I471</f>
        <v>143.32503538170002</v>
      </c>
      <c r="D71" s="76">
        <f>'AUS Mortality Calculations'!J471</f>
        <v>144.917309601874</v>
      </c>
      <c r="E71" s="76">
        <f>'AUS Mortality Calculations'!K471</f>
        <v>146.51093345275675</v>
      </c>
      <c r="F71" s="76">
        <f>'AUS Mortality Calculations'!L471</f>
        <v>147.25241739423302</v>
      </c>
      <c r="G71" s="76">
        <f>'AUS Mortality Calculations'!M471</f>
        <v>149.72199088358732</v>
      </c>
      <c r="H71" s="76">
        <f>'AUS Mortality Calculations'!N471</f>
        <v>152.2355364924542</v>
      </c>
      <c r="I71" s="76">
        <f>'AUS Mortality Calculations'!O471</f>
        <v>154.81331630392665</v>
      </c>
      <c r="J71" s="76">
        <f>'AUS Mortality Calculations'!P471</f>
        <v>157.44869183553834</v>
      </c>
      <c r="K71" s="76">
        <f>'AUS Mortality Calculations'!Q471</f>
        <v>160.07967897442109</v>
      </c>
      <c r="L71" s="76">
        <f>'AUS Mortality Calculations'!R471</f>
        <v>163.19398380959063</v>
      </c>
      <c r="M71" s="76">
        <f>'AUS Mortality Calculations'!S471</f>
        <v>166.28698662473107</v>
      </c>
      <c r="N71" s="76">
        <f>'AUS Mortality Calculations'!T471</f>
        <v>169.34632930991017</v>
      </c>
      <c r="O71" s="76">
        <f>'AUS Mortality Calculations'!U471</f>
        <v>172.33781199383824</v>
      </c>
      <c r="P71" s="76">
        <f>'AUS Mortality Calculations'!V471</f>
        <v>175.19158708120602</v>
      </c>
      <c r="Q71" s="76">
        <f>'AUS Mortality Calculations'!W471</f>
        <v>178.08704552334282</v>
      </c>
      <c r="R71" s="76">
        <f>'AUS Mortality Calculations'!X471</f>
        <v>180.80693266138229</v>
      </c>
      <c r="S71" s="76">
        <f>'AUS Mortality Calculations'!Y471</f>
        <v>183.30219113304221</v>
      </c>
      <c r="T71" s="76">
        <f>'AUS Mortality Calculations'!Z471</f>
        <v>185.58326482075751</v>
      </c>
      <c r="U71" s="76">
        <f>'AUS Mortality Calculations'!AA471</f>
        <v>187.63182715337936</v>
      </c>
      <c r="V71" s="78">
        <f>'AUS Mortality Calculations'!AB471</f>
        <v>189.42238200138922</v>
      </c>
    </row>
    <row r="72" spans="1:22" ht="15" customHeight="1" x14ac:dyDescent="0.3">
      <c r="A72" s="13" t="s">
        <v>1</v>
      </c>
      <c r="B72" t="s">
        <v>19</v>
      </c>
      <c r="C72" s="76">
        <f>'AUS Mortality Calculations'!I472</f>
        <v>87.387473026863873</v>
      </c>
      <c r="D72" s="76">
        <f>'AUS Mortality Calculations'!J472</f>
        <v>89.602417444421476</v>
      </c>
      <c r="E72" s="76">
        <f>'AUS Mortality Calculations'!K472</f>
        <v>91.872278271480724</v>
      </c>
      <c r="F72" s="76">
        <f>'AUS Mortality Calculations'!L472</f>
        <v>93.655994576277195</v>
      </c>
      <c r="G72" s="76">
        <f>'AUS Mortality Calculations'!M472</f>
        <v>96.596689374530612</v>
      </c>
      <c r="H72" s="76">
        <f>'AUS Mortality Calculations'!N472</f>
        <v>99.641929589427207</v>
      </c>
      <c r="I72" s="76">
        <f>'AUS Mortality Calculations'!O472</f>
        <v>102.80895436189518</v>
      </c>
      <c r="J72" s="76">
        <f>'AUS Mortality Calculations'!P472</f>
        <v>106.09783764698965</v>
      </c>
      <c r="K72" s="76">
        <f>'AUS Mortality Calculations'!Q472</f>
        <v>109.47074624037344</v>
      </c>
      <c r="L72" s="76">
        <f>'AUS Mortality Calculations'!R472</f>
        <v>113.26904790882246</v>
      </c>
      <c r="M72" s="76">
        <f>'AUS Mortality Calculations'!S472</f>
        <v>117.1555215594404</v>
      </c>
      <c r="N72" s="76">
        <f>'AUS Mortality Calculations'!T472</f>
        <v>121.1242808788642</v>
      </c>
      <c r="O72" s="76">
        <f>'AUS Mortality Calculations'!U472</f>
        <v>125.15317640935812</v>
      </c>
      <c r="P72" s="76">
        <f>'AUS Mortality Calculations'!V472</f>
        <v>129.1923643879702</v>
      </c>
      <c r="Q72" s="76">
        <f>'AUS Mortality Calculations'!W472</f>
        <v>133.37553255742245</v>
      </c>
      <c r="R72" s="76">
        <f>'AUS Mortality Calculations'!X472</f>
        <v>137.54305579693244</v>
      </c>
      <c r="S72" s="76">
        <f>'AUS Mortality Calculations'!Y472</f>
        <v>141.65507733188139</v>
      </c>
      <c r="T72" s="76">
        <f>'AUS Mortality Calculations'!Z472</f>
        <v>145.7159312142814</v>
      </c>
      <c r="U72" s="76">
        <f>'AUS Mortality Calculations'!AA472</f>
        <v>149.70732872913936</v>
      </c>
      <c r="V72" s="78">
        <f>'AUS Mortality Calculations'!AB472</f>
        <v>153.60402198534567</v>
      </c>
    </row>
    <row r="73" spans="1:22" ht="15" customHeight="1" x14ac:dyDescent="0.3">
      <c r="A73" s="13" t="s">
        <v>1</v>
      </c>
      <c r="B73" t="s">
        <v>20</v>
      </c>
      <c r="C73" s="76">
        <f>'AUS Mortality Calculations'!I473</f>
        <v>95.398551151804014</v>
      </c>
      <c r="D73" s="76">
        <f>'AUS Mortality Calculations'!J473</f>
        <v>99.203278564209739</v>
      </c>
      <c r="E73" s="76">
        <f>'AUS Mortality Calculations'!K473</f>
        <v>103.12825141263127</v>
      </c>
      <c r="F73" s="76">
        <f>'AUS Mortality Calculations'!L473</f>
        <v>106.55976262002602</v>
      </c>
      <c r="G73" s="76">
        <f>'AUS Mortality Calculations'!M473</f>
        <v>111.3694980437958</v>
      </c>
      <c r="H73" s="76">
        <f>'AUS Mortality Calculations'!N473</f>
        <v>116.3800091720926</v>
      </c>
      <c r="I73" s="76">
        <f>'AUS Mortality Calculations'!O473</f>
        <v>121.61556055792049</v>
      </c>
      <c r="J73" s="76">
        <f>'AUS Mortality Calculations'!P473</f>
        <v>127.08082695913311</v>
      </c>
      <c r="K73" s="76">
        <f>'AUS Mortality Calculations'!Q473</f>
        <v>132.73446169820761</v>
      </c>
      <c r="L73" s="76">
        <f>'AUS Mortality Calculations'!R473</f>
        <v>138.99817738454911</v>
      </c>
      <c r="M73" s="76">
        <f>'AUS Mortality Calculations'!S473</f>
        <v>145.47090495778303</v>
      </c>
      <c r="N73" s="76">
        <f>'AUS Mortality Calculations'!T473</f>
        <v>152.14805609736095</v>
      </c>
      <c r="O73" s="76">
        <f>'AUS Mortality Calculations'!U473</f>
        <v>159.00400484910639</v>
      </c>
      <c r="P73" s="76">
        <f>'AUS Mortality Calculations'!V473</f>
        <v>165.976249626037</v>
      </c>
      <c r="Q73" s="76">
        <f>'AUS Mortality Calculations'!W473</f>
        <v>173.23783094213843</v>
      </c>
      <c r="R73" s="76">
        <f>'AUS Mortality Calculations'!X473</f>
        <v>180.5842149859819</v>
      </c>
      <c r="S73" s="76">
        <f>'AUS Mortality Calculations'!Y473</f>
        <v>187.96080528502034</v>
      </c>
      <c r="T73" s="76">
        <f>'AUS Mortality Calculations'!Z473</f>
        <v>195.37006632031481</v>
      </c>
      <c r="U73" s="76">
        <f>'AUS Mortality Calculations'!AA473</f>
        <v>202.7841024559259</v>
      </c>
      <c r="V73" s="78">
        <f>'AUS Mortality Calculations'!AB473</f>
        <v>210.16453646672386</v>
      </c>
    </row>
    <row r="74" spans="1:22" ht="15" customHeight="1" x14ac:dyDescent="0.3">
      <c r="A74" s="13" t="s">
        <v>1</v>
      </c>
      <c r="B74" t="s">
        <v>21</v>
      </c>
      <c r="C74" s="76">
        <f>'AUS Mortality Calculations'!I474</f>
        <v>114.45775871293198</v>
      </c>
      <c r="D74" s="76">
        <f>'AUS Mortality Calculations'!J474</f>
        <v>119.77570944128709</v>
      </c>
      <c r="E74" s="76">
        <f>'AUS Mortality Calculations'!K474</f>
        <v>125.27067320106522</v>
      </c>
      <c r="F74" s="76">
        <f>'AUS Mortality Calculations'!L474</f>
        <v>130.19381806753816</v>
      </c>
      <c r="G74" s="76">
        <f>'AUS Mortality Calculations'!M474</f>
        <v>136.833087890001</v>
      </c>
      <c r="H74" s="76">
        <f>'AUS Mortality Calculations'!N474</f>
        <v>143.76030058620094</v>
      </c>
      <c r="I74" s="76">
        <f>'AUS Mortality Calculations'!O474</f>
        <v>151.00752545782359</v>
      </c>
      <c r="J74" s="76">
        <f>'AUS Mortality Calculations'!P474</f>
        <v>158.58286609520241</v>
      </c>
      <c r="K74" s="76">
        <f>'AUS Mortality Calculations'!Q474</f>
        <v>166.43669083151192</v>
      </c>
      <c r="L74" s="76">
        <f>'AUS Mortality Calculations'!R474</f>
        <v>175.10160218141229</v>
      </c>
      <c r="M74" s="76">
        <f>'AUS Mortality Calculations'!S474</f>
        <v>184.0785180018965</v>
      </c>
      <c r="N74" s="76">
        <f>'AUS Mortality Calculations'!T474</f>
        <v>193.36293124864531</v>
      </c>
      <c r="O74" s="76">
        <f>'AUS Mortality Calculations'!U474</f>
        <v>202.92331100860883</v>
      </c>
      <c r="P74" s="76">
        <f>'AUS Mortality Calculations'!V474</f>
        <v>212.68027617536782</v>
      </c>
      <c r="Q74" s="76">
        <f>'AUS Mortality Calculations'!W474</f>
        <v>222.85615391154079</v>
      </c>
      <c r="R74" s="76">
        <f>'AUS Mortality Calculations'!X474</f>
        <v>233.18910589595851</v>
      </c>
      <c r="S74" s="76">
        <f>'AUS Mortality Calculations'!Y474</f>
        <v>243.60760764999142</v>
      </c>
      <c r="T74" s="76">
        <f>'AUS Mortality Calculations'!Z474</f>
        <v>254.11338493836752</v>
      </c>
      <c r="U74" s="76">
        <f>'AUS Mortality Calculations'!AA474</f>
        <v>264.6686622480525</v>
      </c>
      <c r="V74" s="78">
        <f>'AUS Mortality Calculations'!AB474</f>
        <v>275.22152195069236</v>
      </c>
    </row>
    <row r="75" spans="1:22" ht="15" customHeight="1" x14ac:dyDescent="0.3">
      <c r="A75" s="13" t="s">
        <v>2</v>
      </c>
      <c r="B75" t="s">
        <v>17</v>
      </c>
      <c r="C75" s="76">
        <f>'AUS Mortality Calculations'!I475</f>
        <v>93.340326716404746</v>
      </c>
      <c r="D75" s="76">
        <f>'AUS Mortality Calculations'!J475</f>
        <v>88.227704789479063</v>
      </c>
      <c r="E75" s="76">
        <f>'AUS Mortality Calculations'!K475</f>
        <v>82.848579645126748</v>
      </c>
      <c r="F75" s="76">
        <f>'AUS Mortality Calculations'!L475</f>
        <v>76.749313860930499</v>
      </c>
      <c r="G75" s="76">
        <f>'AUS Mortality Calculations'!M475</f>
        <v>71.26468039559532</v>
      </c>
      <c r="H75" s="76">
        <f>'AUS Mortality Calculations'!N475</f>
        <v>65.424442948391686</v>
      </c>
      <c r="I75" s="76">
        <f>'AUS Mortality Calculations'!O475</f>
        <v>59.217650633324716</v>
      </c>
      <c r="J75" s="76">
        <f>'AUS Mortality Calculations'!P475</f>
        <v>52.619607532933323</v>
      </c>
      <c r="K75" s="76">
        <f>'AUS Mortality Calculations'!Q475</f>
        <v>45.590146924406248</v>
      </c>
      <c r="L75" s="76">
        <f>'AUS Mortality Calculations'!R475</f>
        <v>38.229367684866354</v>
      </c>
      <c r="M75" s="76">
        <f>'AUS Mortality Calculations'!S475</f>
        <v>30.354684824134957</v>
      </c>
      <c r="N75" s="76">
        <f>'AUS Mortality Calculations'!T475</f>
        <v>21.949901087760814</v>
      </c>
      <c r="O75" s="76">
        <f>'AUS Mortality Calculations'!U475</f>
        <v>12.99915619669399</v>
      </c>
      <c r="P75" s="76">
        <f>'AUS Mortality Calculations'!V475</f>
        <v>3.4928311080577288</v>
      </c>
      <c r="Q75" s="76">
        <f>'AUS Mortality Calculations'!W475</f>
        <v>-6.5724109537455462</v>
      </c>
      <c r="R75" s="76">
        <f>'AUS Mortality Calculations'!X475</f>
        <v>-17.203798086809751</v>
      </c>
      <c r="S75" s="76">
        <f>'AUS Mortality Calculations'!Y475</f>
        <v>-28.3841174162201</v>
      </c>
      <c r="T75" s="76">
        <f>'AUS Mortality Calculations'!Z475</f>
        <v>-40.096514656651003</v>
      </c>
      <c r="U75" s="76">
        <f>'AUS Mortality Calculations'!AA475</f>
        <v>-52.317757173032653</v>
      </c>
      <c r="V75" s="78">
        <f>'AUS Mortality Calculations'!AB475</f>
        <v>-65.016490172472487</v>
      </c>
    </row>
    <row r="76" spans="1:22" ht="15" customHeight="1" x14ac:dyDescent="0.3">
      <c r="A76" s="13" t="s">
        <v>2</v>
      </c>
      <c r="B76" t="s">
        <v>94</v>
      </c>
      <c r="C76" s="76">
        <f>'AUS Mortality Calculations'!I476</f>
        <v>180.87467701276418</v>
      </c>
      <c r="D76" s="76">
        <f>'AUS Mortality Calculations'!J476</f>
        <v>181.0315332085504</v>
      </c>
      <c r="E76" s="76">
        <f>'AUS Mortality Calculations'!K476</f>
        <v>181.10954317284251</v>
      </c>
      <c r="F76" s="76">
        <f>'AUS Mortality Calculations'!L476</f>
        <v>180.06239921819966</v>
      </c>
      <c r="G76" s="76">
        <f>'AUS Mortality Calculations'!M476</f>
        <v>181.04221096760327</v>
      </c>
      <c r="H76" s="76">
        <f>'AUS Mortality Calculations'!N476</f>
        <v>181.96176170179729</v>
      </c>
      <c r="I76" s="76">
        <f>'AUS Mortality Calculations'!O476</f>
        <v>182.83934775409654</v>
      </c>
      <c r="J76" s="76">
        <f>'AUS Mortality Calculations'!P476</f>
        <v>183.66045413724066</v>
      </c>
      <c r="K76" s="76">
        <f>'AUS Mortality Calculations'!Q476</f>
        <v>184.34691792394023</v>
      </c>
      <c r="L76" s="76">
        <f>'AUS Mortality Calculations'!R476</f>
        <v>185.44869085852295</v>
      </c>
      <c r="M76" s="76">
        <f>'AUS Mortality Calculations'!S476</f>
        <v>186.37294554804106</v>
      </c>
      <c r="N76" s="76">
        <f>'AUS Mortality Calculations'!T476</f>
        <v>187.10163127154499</v>
      </c>
      <c r="O76" s="76">
        <f>'AUS Mortality Calculations'!U476</f>
        <v>187.59351989162667</v>
      </c>
      <c r="P76" s="76">
        <f>'AUS Mortality Calculations'!V476</f>
        <v>187.77127014218078</v>
      </c>
      <c r="Q76" s="76">
        <f>'AUS Mortality Calculations'!W476</f>
        <v>187.8250715385675</v>
      </c>
      <c r="R76" s="76">
        <f>'AUS Mortality Calculations'!X476</f>
        <v>187.52119676664503</v>
      </c>
      <c r="S76" s="76">
        <f>'AUS Mortality Calculations'!Y476</f>
        <v>186.8125459461906</v>
      </c>
      <c r="T76" s="76">
        <f>'AUS Mortality Calculations'!Z476</f>
        <v>185.71532754804758</v>
      </c>
      <c r="U76" s="76">
        <f>'AUS Mortality Calculations'!AA476</f>
        <v>184.21700800920917</v>
      </c>
      <c r="V76" s="78">
        <f>'AUS Mortality Calculations'!AB476</f>
        <v>182.29985927483602</v>
      </c>
    </row>
    <row r="77" spans="1:22" ht="15" customHeight="1" x14ac:dyDescent="0.3">
      <c r="A77" s="13" t="s">
        <v>2</v>
      </c>
      <c r="B77" t="s">
        <v>19</v>
      </c>
      <c r="C77" s="76">
        <f>'AUS Mortality Calculations'!I477</f>
        <v>134.36765146720319</v>
      </c>
      <c r="D77" s="76">
        <f>'AUS Mortality Calculations'!J477</f>
        <v>135.31686995760589</v>
      </c>
      <c r="E77" s="76">
        <f>'AUS Mortality Calculations'!K477</f>
        <v>136.24372064005053</v>
      </c>
      <c r="F77" s="76">
        <f>'AUS Mortality Calculations'!L477</f>
        <v>136.35708738788759</v>
      </c>
      <c r="G77" s="76">
        <f>'AUS Mortality Calculations'!M477</f>
        <v>138.04539657971799</v>
      </c>
      <c r="H77" s="76">
        <f>'AUS Mortality Calculations'!N477</f>
        <v>139.74096789844756</v>
      </c>
      <c r="I77" s="76">
        <f>'AUS Mortality Calculations'!O477</f>
        <v>141.46066286797699</v>
      </c>
      <c r="J77" s="76">
        <f>'AUS Mortality Calculations'!P477</f>
        <v>143.19645721837111</v>
      </c>
      <c r="K77" s="76">
        <f>'AUS Mortality Calculations'!Q477</f>
        <v>144.89025836904287</v>
      </c>
      <c r="L77" s="76">
        <f>'AUS Mortality Calculations'!R477</f>
        <v>146.98006637371097</v>
      </c>
      <c r="M77" s="76">
        <f>'AUS Mortality Calculations'!S477</f>
        <v>149.0057074882703</v>
      </c>
      <c r="N77" s="76">
        <f>'AUS Mortality Calculations'!T477</f>
        <v>150.9548756784464</v>
      </c>
      <c r="O77" s="76">
        <f>'AUS Mortality Calculations'!U477</f>
        <v>152.79607523121194</v>
      </c>
      <c r="P77" s="76">
        <f>'AUS Mortality Calculations'!V477</f>
        <v>154.46699418068826</v>
      </c>
      <c r="Q77" s="76">
        <f>'AUS Mortality Calculations'!W477</f>
        <v>156.12519106612137</v>
      </c>
      <c r="R77" s="76">
        <f>'AUS Mortality Calculations'!X477</f>
        <v>157.5788557198976</v>
      </c>
      <c r="S77" s="76">
        <f>'AUS Mortality Calculations'!Y477</f>
        <v>158.78634194720951</v>
      </c>
      <c r="T77" s="76">
        <f>'AUS Mortality Calculations'!Z477</f>
        <v>159.75832944787646</v>
      </c>
      <c r="U77" s="76">
        <f>'AUS Mortality Calculations'!AA477</f>
        <v>160.48074538065805</v>
      </c>
      <c r="V77" s="78">
        <f>'AUS Mortality Calculations'!AB477</f>
        <v>160.93392600807496</v>
      </c>
    </row>
    <row r="78" spans="1:22" ht="15" customHeight="1" x14ac:dyDescent="0.3">
      <c r="A78" s="13" t="s">
        <v>2</v>
      </c>
      <c r="B78" t="s">
        <v>20</v>
      </c>
      <c r="C78" s="76">
        <f>'AUS Mortality Calculations'!I478</f>
        <v>137.30218943228672</v>
      </c>
      <c r="D78" s="76">
        <f>'AUS Mortality Calculations'!J478</f>
        <v>140.34645441628379</v>
      </c>
      <c r="E78" s="76">
        <f>'AUS Mortality Calculations'!K478</f>
        <v>143.45805367572183</v>
      </c>
      <c r="F78" s="76">
        <f>'AUS Mortality Calculations'!L478</f>
        <v>145.79412136543672</v>
      </c>
      <c r="G78" s="76">
        <f>'AUS Mortality Calculations'!M478</f>
        <v>149.91182027462278</v>
      </c>
      <c r="H78" s="76">
        <f>'AUS Mortality Calculations'!N478</f>
        <v>154.1665480456744</v>
      </c>
      <c r="I78" s="76">
        <f>'AUS Mortality Calculations'!O478</f>
        <v>158.58367931742433</v>
      </c>
      <c r="J78" s="76">
        <f>'AUS Mortality Calculations'!P478</f>
        <v>163.16188645136691</v>
      </c>
      <c r="K78" s="76">
        <f>'AUS Mortality Calculations'!Q478</f>
        <v>167.84174055499247</v>
      </c>
      <c r="L78" s="76">
        <f>'AUS Mortality Calculations'!R478</f>
        <v>173.14417881888755</v>
      </c>
      <c r="M78" s="76">
        <f>'AUS Mortality Calculations'!S478</f>
        <v>178.54971399848267</v>
      </c>
      <c r="N78" s="76">
        <f>'AUS Mortality Calculations'!T478</f>
        <v>184.04852005179805</v>
      </c>
      <c r="O78" s="76">
        <f>'AUS Mortality Calculations'!U478</f>
        <v>189.6062504596236</v>
      </c>
      <c r="P78" s="76">
        <f>'AUS Mortality Calculations'!V478</f>
        <v>195.1471333745028</v>
      </c>
      <c r="Q78" s="76">
        <f>'AUS Mortality Calculations'!W478</f>
        <v>200.87270117096523</v>
      </c>
      <c r="R78" s="76">
        <f>'AUS Mortality Calculations'!X478</f>
        <v>206.54166781567639</v>
      </c>
      <c r="S78" s="76">
        <f>'AUS Mortality Calculations'!Y478</f>
        <v>212.09489494573805</v>
      </c>
      <c r="T78" s="76">
        <f>'AUS Mortality Calculations'!Z478</f>
        <v>217.53990462381122</v>
      </c>
      <c r="U78" s="76">
        <f>'AUS Mortality Calculations'!AA478</f>
        <v>222.85045422391869</v>
      </c>
      <c r="V78" s="78">
        <f>'AUS Mortality Calculations'!AB478</f>
        <v>227.99027348240566</v>
      </c>
    </row>
    <row r="79" spans="1:22" ht="15" customHeight="1" x14ac:dyDescent="0.3">
      <c r="A79" s="13" t="s">
        <v>2</v>
      </c>
      <c r="B79" t="s">
        <v>21</v>
      </c>
      <c r="C79" s="76">
        <f>'AUS Mortality Calculations'!I479</f>
        <v>83.506629272223648</v>
      </c>
      <c r="D79" s="76">
        <f>'AUS Mortality Calculations'!J479</f>
        <v>84.573254461263772</v>
      </c>
      <c r="E79" s="76">
        <f>'AUS Mortality Calculations'!K479</f>
        <v>85.646705564253764</v>
      </c>
      <c r="F79" s="76">
        <f>'AUS Mortality Calculations'!L479</f>
        <v>86.22739863613144</v>
      </c>
      <c r="G79" s="76">
        <f>'AUS Mortality Calculations'!M479</f>
        <v>87.826480045021654</v>
      </c>
      <c r="H79" s="76">
        <f>'AUS Mortality Calculations'!N479</f>
        <v>89.459860430859109</v>
      </c>
      <c r="I79" s="76">
        <f>'AUS Mortality Calculations'!O479</f>
        <v>91.139890672523407</v>
      </c>
      <c r="J79" s="76">
        <f>'AUS Mortality Calculations'!P479</f>
        <v>92.863163108970042</v>
      </c>
      <c r="K79" s="76">
        <f>'AUS Mortality Calculations'!Q479</f>
        <v>94.59355890687975</v>
      </c>
      <c r="L79" s="76">
        <f>'AUS Mortality Calculations'!R479</f>
        <v>96.620147503492845</v>
      </c>
      <c r="M79" s="76">
        <f>'AUS Mortality Calculations'!S479</f>
        <v>98.64561931110984</v>
      </c>
      <c r="N79" s="76">
        <f>'AUS Mortality Calculations'!T479</f>
        <v>100.66295809254544</v>
      </c>
      <c r="O79" s="76">
        <f>'AUS Mortality Calculations'!U479</f>
        <v>102.65209285806841</v>
      </c>
      <c r="P79" s="76">
        <f>'AUS Mortality Calculations'!V479</f>
        <v>104.57151753170466</v>
      </c>
      <c r="Q79" s="76">
        <f>'AUS Mortality Calculations'!W479</f>
        <v>106.52846638007311</v>
      </c>
      <c r="R79" s="76">
        <f>'AUS Mortality Calculations'!X479</f>
        <v>108.39332594871833</v>
      </c>
      <c r="S79" s="76">
        <f>'AUS Mortality Calculations'!Y479</f>
        <v>110.13640310065901</v>
      </c>
      <c r="T79" s="76">
        <f>'AUS Mortality Calculations'!Z479</f>
        <v>111.76355577149891</v>
      </c>
      <c r="U79" s="76">
        <f>'AUS Mortality Calculations'!AA479</f>
        <v>113.26331183994381</v>
      </c>
      <c r="V79" s="78">
        <f>'AUS Mortality Calculations'!AB479</f>
        <v>114.61973299907872</v>
      </c>
    </row>
    <row r="80" spans="1:22" ht="15" customHeight="1" x14ac:dyDescent="0.3">
      <c r="A80" s="13"/>
      <c r="C80" s="76"/>
      <c r="D80" s="76"/>
      <c r="E80" s="76"/>
      <c r="F80" s="76"/>
      <c r="G80" s="76"/>
      <c r="H80" s="76"/>
      <c r="I80" s="76"/>
      <c r="J80" s="76"/>
      <c r="K80" s="76"/>
      <c r="L80" s="76"/>
      <c r="M80" s="76"/>
      <c r="N80" s="76"/>
      <c r="O80" s="76"/>
      <c r="P80" s="76"/>
      <c r="Q80" s="76"/>
      <c r="R80" s="76"/>
      <c r="S80" s="76"/>
      <c r="T80" s="76"/>
      <c r="U80" s="76"/>
      <c r="V80" s="78"/>
    </row>
    <row r="81" spans="1:22" ht="15" customHeight="1" x14ac:dyDescent="0.3">
      <c r="A81" s="20" t="s">
        <v>22</v>
      </c>
      <c r="B81" s="17"/>
      <c r="C81" s="80">
        <f>SUM(C22:C79)</f>
        <v>180213.99999999994</v>
      </c>
      <c r="D81" s="80">
        <f t="shared" ref="D81:V81" si="1">SUM(D22:D79)</f>
        <v>184132</v>
      </c>
      <c r="E81" s="80">
        <f t="shared" si="1"/>
        <v>188134.99999999997</v>
      </c>
      <c r="F81" s="80">
        <f t="shared" si="1"/>
        <v>191118</v>
      </c>
      <c r="G81" s="80">
        <f t="shared" si="1"/>
        <v>196433.00000000003</v>
      </c>
      <c r="H81" s="80">
        <f t="shared" si="1"/>
        <v>201923.00000000006</v>
      </c>
      <c r="I81" s="80">
        <f t="shared" si="1"/>
        <v>207620.99999999991</v>
      </c>
      <c r="J81" s="80">
        <f t="shared" si="1"/>
        <v>213524.99999999997</v>
      </c>
      <c r="K81" s="80">
        <f t="shared" si="1"/>
        <v>219556.99999999994</v>
      </c>
      <c r="L81" s="80">
        <f t="shared" si="1"/>
        <v>226398</v>
      </c>
      <c r="M81" s="80">
        <f t="shared" si="1"/>
        <v>233367.99999999997</v>
      </c>
      <c r="N81" s="80">
        <f t="shared" si="1"/>
        <v>240454.00000000006</v>
      </c>
      <c r="O81" s="80">
        <f t="shared" si="1"/>
        <v>247611.00000000006</v>
      </c>
      <c r="P81" s="80">
        <f t="shared" si="1"/>
        <v>254739.99999999997</v>
      </c>
      <c r="Q81" s="80">
        <f t="shared" si="1"/>
        <v>262103.99999999994</v>
      </c>
      <c r="R81" s="80">
        <f t="shared" si="1"/>
        <v>269388.00000000012</v>
      </c>
      <c r="S81" s="80">
        <f t="shared" si="1"/>
        <v>276515</v>
      </c>
      <c r="T81" s="80">
        <f t="shared" si="1"/>
        <v>283494.99999999988</v>
      </c>
      <c r="U81" s="80">
        <f t="shared" si="1"/>
        <v>290294</v>
      </c>
      <c r="V81" s="81">
        <f t="shared" si="1"/>
        <v>296864.99999999994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H11"/>
  <sheetViews>
    <sheetView workbookViewId="0"/>
  </sheetViews>
  <sheetFormatPr defaultRowHeight="14.4" x14ac:dyDescent="0.3"/>
  <cols>
    <col min="1" max="1" width="1.44140625" customWidth="1"/>
    <col min="2" max="2" width="12.88671875" customWidth="1"/>
    <col min="3" max="3" width="9.109375" customWidth="1"/>
    <col min="4" max="4" width="11.5546875" customWidth="1"/>
    <col min="5" max="12" width="9.109375" customWidth="1"/>
    <col min="13" max="18" width="11.109375" bestFit="1" customWidth="1"/>
    <col min="19" max="32" width="12.109375" bestFit="1" customWidth="1"/>
    <col min="33" max="34" width="11.5546875" bestFit="1" customWidth="1"/>
  </cols>
  <sheetData>
    <row r="1" spans="1:34" ht="20.399999999999999" x14ac:dyDescent="0.35">
      <c r="A1" s="44" t="s">
        <v>5</v>
      </c>
    </row>
    <row r="2" spans="1:34" ht="15" customHeight="1" x14ac:dyDescent="0.35">
      <c r="A2" s="44"/>
    </row>
    <row r="3" spans="1:34" ht="15" customHeight="1" x14ac:dyDescent="0.35">
      <c r="A3" s="44"/>
      <c r="B3" t="s">
        <v>234</v>
      </c>
    </row>
    <row r="4" spans="1:34" ht="15" customHeight="1" x14ac:dyDescent="0.35">
      <c r="A4" s="44"/>
      <c r="B4" s="92">
        <v>0.75</v>
      </c>
      <c r="C4" t="s">
        <v>235</v>
      </c>
    </row>
    <row r="5" spans="1:34" ht="20.399999999999999" x14ac:dyDescent="0.35">
      <c r="A5" s="44"/>
    </row>
    <row r="6" spans="1:34" x14ac:dyDescent="0.3">
      <c r="C6" s="148" t="s">
        <v>222</v>
      </c>
      <c r="D6" s="148"/>
      <c r="E6" s="148"/>
      <c r="F6" s="148"/>
      <c r="G6" s="148"/>
      <c r="H6" s="148"/>
      <c r="I6" s="148"/>
      <c r="J6" s="148"/>
      <c r="K6" s="148"/>
      <c r="L6" s="148"/>
      <c r="M6" s="148"/>
      <c r="N6" s="148"/>
      <c r="O6" s="149" t="s">
        <v>0</v>
      </c>
      <c r="P6" s="149"/>
      <c r="Q6" s="149"/>
      <c r="R6" s="149"/>
      <c r="S6" s="149"/>
      <c r="T6" s="149"/>
      <c r="U6" s="149"/>
      <c r="V6" s="149"/>
      <c r="W6" s="149"/>
      <c r="X6" s="149"/>
      <c r="Y6" s="149"/>
      <c r="Z6" s="149"/>
      <c r="AA6" s="149"/>
      <c r="AB6" s="149"/>
      <c r="AC6" s="149"/>
      <c r="AD6" s="149"/>
      <c r="AE6" s="149"/>
      <c r="AF6" s="149"/>
      <c r="AG6" s="149"/>
      <c r="AH6" s="149"/>
    </row>
    <row r="7" spans="1:34" x14ac:dyDescent="0.3">
      <c r="B7" s="2"/>
      <c r="C7" s="2">
        <v>2011</v>
      </c>
      <c r="D7" s="2">
        <v>2012</v>
      </c>
      <c r="E7" s="2">
        <v>2013</v>
      </c>
      <c r="F7" s="2">
        <v>2014</v>
      </c>
      <c r="G7" s="2">
        <v>2015</v>
      </c>
      <c r="H7" s="2">
        <v>2016</v>
      </c>
      <c r="I7" s="2">
        <v>2017</v>
      </c>
      <c r="J7" s="2">
        <v>2018</v>
      </c>
      <c r="K7" s="2">
        <v>2019</v>
      </c>
      <c r="L7" s="2">
        <v>2020</v>
      </c>
      <c r="M7" s="2">
        <v>2021</v>
      </c>
      <c r="N7" s="2">
        <v>2022</v>
      </c>
      <c r="O7" s="2">
        <v>2023</v>
      </c>
      <c r="P7" s="2">
        <v>2024</v>
      </c>
      <c r="Q7" s="2">
        <v>2025</v>
      </c>
      <c r="R7" s="2">
        <v>2026</v>
      </c>
      <c r="S7" s="2">
        <v>2027</v>
      </c>
      <c r="T7" s="2">
        <v>2028</v>
      </c>
      <c r="U7" s="2">
        <v>2029</v>
      </c>
      <c r="V7" s="2">
        <v>2030</v>
      </c>
      <c r="W7" s="2">
        <v>2031</v>
      </c>
      <c r="X7" s="2">
        <v>2032</v>
      </c>
      <c r="Y7" s="2">
        <v>2033</v>
      </c>
      <c r="Z7" s="2">
        <v>2034</v>
      </c>
      <c r="AA7" s="2">
        <v>2035</v>
      </c>
      <c r="AB7" s="2">
        <v>2036</v>
      </c>
      <c r="AC7" s="2">
        <v>2037</v>
      </c>
      <c r="AD7" s="2">
        <v>2038</v>
      </c>
      <c r="AE7" s="2">
        <v>2039</v>
      </c>
      <c r="AF7" s="2">
        <v>2040</v>
      </c>
      <c r="AG7" s="2">
        <v>2041</v>
      </c>
      <c r="AH7" s="2">
        <v>2042</v>
      </c>
    </row>
    <row r="8" spans="1:34" x14ac:dyDescent="0.3">
      <c r="B8" s="115" t="s">
        <v>268</v>
      </c>
    </row>
    <row r="9" spans="1:34" x14ac:dyDescent="0.3">
      <c r="B9" s="97" t="s">
        <v>237</v>
      </c>
      <c r="C9" s="94">
        <f>$B$4*C10</f>
        <v>109824.75</v>
      </c>
      <c r="D9" s="94">
        <f t="shared" ref="D9:AH9" si="0">$B$4*D10</f>
        <v>109794.75</v>
      </c>
      <c r="E9" s="94">
        <f t="shared" si="0"/>
        <v>110631</v>
      </c>
      <c r="F9" s="94">
        <f t="shared" si="0"/>
        <v>114996.75</v>
      </c>
      <c r="G9" s="94">
        <f t="shared" si="0"/>
        <v>118970.25</v>
      </c>
      <c r="H9" s="94">
        <f t="shared" si="0"/>
        <v>118902.75</v>
      </c>
      <c r="I9" s="94">
        <f t="shared" si="0"/>
        <v>121140.75</v>
      </c>
      <c r="J9" s="94">
        <f t="shared" si="0"/>
        <v>119194.5</v>
      </c>
      <c r="K9" s="94">
        <f t="shared" si="0"/>
        <v>124435.5</v>
      </c>
      <c r="L9" s="94">
        <f t="shared" si="0"/>
        <v>120586.5</v>
      </c>
      <c r="M9" s="94">
        <f t="shared" si="0"/>
        <v>128343</v>
      </c>
      <c r="N9" s="94">
        <f t="shared" si="0"/>
        <v>142798.5</v>
      </c>
      <c r="O9" s="94">
        <f t="shared" si="0"/>
        <v>135160.50000000006</v>
      </c>
      <c r="P9" s="94">
        <f t="shared" si="0"/>
        <v>138099.00000000006</v>
      </c>
      <c r="Q9" s="94">
        <f t="shared" si="0"/>
        <v>141101.25</v>
      </c>
      <c r="R9" s="94">
        <f t="shared" si="0"/>
        <v>143338.49999999994</v>
      </c>
      <c r="S9" s="94">
        <f t="shared" si="0"/>
        <v>147324.74999999994</v>
      </c>
      <c r="T9" s="94">
        <f t="shared" si="0"/>
        <v>151442.24999999997</v>
      </c>
      <c r="U9" s="94">
        <f t="shared" si="0"/>
        <v>155715.75000000003</v>
      </c>
      <c r="V9" s="94">
        <f t="shared" si="0"/>
        <v>160143.74999999994</v>
      </c>
      <c r="W9" s="94">
        <f t="shared" si="0"/>
        <v>164667.75</v>
      </c>
      <c r="X9" s="94">
        <f t="shared" si="0"/>
        <v>169798.5</v>
      </c>
      <c r="Y9" s="94">
        <f t="shared" si="0"/>
        <v>175026</v>
      </c>
      <c r="Z9" s="94">
        <f t="shared" si="0"/>
        <v>180340.50000000015</v>
      </c>
      <c r="AA9" s="94">
        <f t="shared" si="0"/>
        <v>185708.25</v>
      </c>
      <c r="AB9" s="94">
        <f t="shared" si="0"/>
        <v>191055.00000000003</v>
      </c>
      <c r="AC9" s="94">
        <f t="shared" si="0"/>
        <v>196577.99999999997</v>
      </c>
      <c r="AD9" s="94">
        <f t="shared" si="0"/>
        <v>202041</v>
      </c>
      <c r="AE9" s="94">
        <f t="shared" si="0"/>
        <v>207386.25000000009</v>
      </c>
      <c r="AF9" s="94">
        <f t="shared" si="0"/>
        <v>212621.24999999983</v>
      </c>
      <c r="AG9" s="89">
        <f t="shared" si="0"/>
        <v>217720.50000000009</v>
      </c>
      <c r="AH9" s="90">
        <f t="shared" si="0"/>
        <v>222648.75000000006</v>
      </c>
    </row>
    <row r="10" spans="1:34" x14ac:dyDescent="0.3">
      <c r="B10" s="98" t="s">
        <v>22</v>
      </c>
      <c r="C10" s="1">
        <f>SUM('AUS All Deaths'!C7:C17)</f>
        <v>146433</v>
      </c>
      <c r="D10" s="1">
        <f>SUM('AUS All Deaths'!D7:D17)</f>
        <v>146393</v>
      </c>
      <c r="E10" s="1">
        <f>SUM('AUS All Deaths'!E7:E17)</f>
        <v>147508</v>
      </c>
      <c r="F10" s="1">
        <f>SUM('AUS All Deaths'!F7:F17)</f>
        <v>153329</v>
      </c>
      <c r="G10" s="1">
        <f>SUM('AUS All Deaths'!G7:G17)</f>
        <v>158627</v>
      </c>
      <c r="H10" s="1">
        <f>SUM('AUS All Deaths'!H7:H17)</f>
        <v>158537</v>
      </c>
      <c r="I10" s="1">
        <f>SUM('AUS All Deaths'!I7:I17)</f>
        <v>161521</v>
      </c>
      <c r="J10" s="1">
        <f>SUM('AUS All Deaths'!J7:J17)</f>
        <v>158926</v>
      </c>
      <c r="K10" s="1">
        <f>SUM('AUS All Deaths'!K7:K17)</f>
        <v>165914</v>
      </c>
      <c r="L10" s="1">
        <f>SUM('AUS All Deaths'!L7:L17)</f>
        <v>160782</v>
      </c>
      <c r="M10" s="1">
        <f>SUM('AUS All Deaths'!M7:M17)</f>
        <v>171124</v>
      </c>
      <c r="N10" s="1">
        <f>SUM('AUS All Deaths'!N7:N17)</f>
        <v>190398</v>
      </c>
      <c r="O10" s="1">
        <f>'AUS Mortality Projections'!C17</f>
        <v>180214.00000000006</v>
      </c>
      <c r="P10" s="1">
        <f>'AUS Mortality Projections'!D17</f>
        <v>184132.00000000006</v>
      </c>
      <c r="Q10" s="1">
        <f>'AUS Mortality Projections'!E17</f>
        <v>188135</v>
      </c>
      <c r="R10" s="1">
        <f>'AUS Mortality Projections'!F17</f>
        <v>191117.99999999991</v>
      </c>
      <c r="S10" s="1">
        <f>'AUS Mortality Projections'!G17</f>
        <v>196432.99999999994</v>
      </c>
      <c r="T10" s="1">
        <f>'AUS Mortality Projections'!H17</f>
        <v>201922.99999999997</v>
      </c>
      <c r="U10" s="1">
        <f>'AUS Mortality Projections'!I17</f>
        <v>207621.00000000003</v>
      </c>
      <c r="V10" s="1">
        <f>'AUS Mortality Projections'!J17</f>
        <v>213524.99999999994</v>
      </c>
      <c r="W10" s="1">
        <f>'AUS Mortality Projections'!K17</f>
        <v>219557</v>
      </c>
      <c r="X10" s="1">
        <f>'AUS Mortality Projections'!L17</f>
        <v>226398</v>
      </c>
      <c r="Y10" s="1">
        <f>'AUS Mortality Projections'!M17</f>
        <v>233368</v>
      </c>
      <c r="Z10" s="1">
        <f>'AUS Mortality Projections'!N17</f>
        <v>240454.0000000002</v>
      </c>
      <c r="AA10" s="1">
        <f>'AUS Mortality Projections'!O17</f>
        <v>247611</v>
      </c>
      <c r="AB10" s="1">
        <f>'AUS Mortality Projections'!P17</f>
        <v>254740.00000000003</v>
      </c>
      <c r="AC10" s="1">
        <f>'AUS Mortality Projections'!Q17</f>
        <v>262103.99999999997</v>
      </c>
      <c r="AD10" s="1">
        <f>'AUS Mortality Projections'!R17</f>
        <v>269388</v>
      </c>
      <c r="AE10" s="1">
        <f>'AUS Mortality Projections'!S17</f>
        <v>276515.00000000012</v>
      </c>
      <c r="AF10" s="1">
        <f>'AUS Mortality Projections'!T17</f>
        <v>283494.99999999977</v>
      </c>
      <c r="AG10" s="77">
        <f>'AUS Mortality Projections'!U17</f>
        <v>290294.00000000012</v>
      </c>
      <c r="AH10" s="78">
        <f>'AUS Mortality Projections'!V17</f>
        <v>296865.00000000006</v>
      </c>
    </row>
    <row r="11" spans="1:34" x14ac:dyDescent="0.3">
      <c r="B11" s="99" t="s">
        <v>236</v>
      </c>
      <c r="C11" s="95">
        <f>C9/C10</f>
        <v>0.75</v>
      </c>
      <c r="D11" s="95">
        <f t="shared" ref="D11:AH11" si="1">D9/D10</f>
        <v>0.75</v>
      </c>
      <c r="E11" s="95">
        <f t="shared" si="1"/>
        <v>0.75</v>
      </c>
      <c r="F11" s="95">
        <f t="shared" si="1"/>
        <v>0.75</v>
      </c>
      <c r="G11" s="95">
        <f t="shared" si="1"/>
        <v>0.75</v>
      </c>
      <c r="H11" s="95">
        <f t="shared" si="1"/>
        <v>0.75</v>
      </c>
      <c r="I11" s="95">
        <f t="shared" si="1"/>
        <v>0.75</v>
      </c>
      <c r="J11" s="95">
        <f t="shared" si="1"/>
        <v>0.75</v>
      </c>
      <c r="K11" s="95">
        <f t="shared" si="1"/>
        <v>0.75</v>
      </c>
      <c r="L11" s="95">
        <f t="shared" si="1"/>
        <v>0.75</v>
      </c>
      <c r="M11" s="95">
        <f t="shared" si="1"/>
        <v>0.75</v>
      </c>
      <c r="N11" s="95">
        <f t="shared" si="1"/>
        <v>0.75</v>
      </c>
      <c r="O11" s="95">
        <f t="shared" si="1"/>
        <v>0.75000000000000011</v>
      </c>
      <c r="P11" s="95">
        <f t="shared" si="1"/>
        <v>0.75000000000000011</v>
      </c>
      <c r="Q11" s="95">
        <f t="shared" si="1"/>
        <v>0.75</v>
      </c>
      <c r="R11" s="95">
        <f t="shared" si="1"/>
        <v>0.75</v>
      </c>
      <c r="S11" s="95">
        <f t="shared" si="1"/>
        <v>0.74999999999999989</v>
      </c>
      <c r="T11" s="95">
        <f t="shared" si="1"/>
        <v>0.75</v>
      </c>
      <c r="U11" s="95">
        <f t="shared" si="1"/>
        <v>0.75</v>
      </c>
      <c r="V11" s="95">
        <f t="shared" si="1"/>
        <v>0.74999999999999989</v>
      </c>
      <c r="W11" s="95">
        <f t="shared" si="1"/>
        <v>0.75</v>
      </c>
      <c r="X11" s="95">
        <f t="shared" si="1"/>
        <v>0.75</v>
      </c>
      <c r="Y11" s="95">
        <f t="shared" si="1"/>
        <v>0.75</v>
      </c>
      <c r="Z11" s="95">
        <f t="shared" si="1"/>
        <v>0.75</v>
      </c>
      <c r="AA11" s="95">
        <f t="shared" si="1"/>
        <v>0.75</v>
      </c>
      <c r="AB11" s="95">
        <f t="shared" si="1"/>
        <v>0.75</v>
      </c>
      <c r="AC11" s="95">
        <f t="shared" si="1"/>
        <v>0.75</v>
      </c>
      <c r="AD11" s="95">
        <f t="shared" si="1"/>
        <v>0.75</v>
      </c>
      <c r="AE11" s="95">
        <f t="shared" si="1"/>
        <v>0.75</v>
      </c>
      <c r="AF11" s="95">
        <f t="shared" si="1"/>
        <v>0.75</v>
      </c>
      <c r="AG11" s="95">
        <f t="shared" si="1"/>
        <v>0.75</v>
      </c>
      <c r="AH11" s="96">
        <f t="shared" si="1"/>
        <v>0.75</v>
      </c>
    </row>
  </sheetData>
  <mergeCells count="2">
    <mergeCell ref="C6:N6"/>
    <mergeCell ref="O6:AH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autoPageBreaks="0"/>
  </sheetPr>
  <dimension ref="A1:AH22"/>
  <sheetViews>
    <sheetView workbookViewId="0"/>
  </sheetViews>
  <sheetFormatPr defaultRowHeight="14.4" x14ac:dyDescent="0.3"/>
  <cols>
    <col min="1" max="1" width="1.44140625" customWidth="1"/>
    <col min="2" max="2" width="27" customWidth="1"/>
    <col min="3" max="3" width="11.44140625" customWidth="1"/>
    <col min="4" max="12" width="9.109375" customWidth="1"/>
    <col min="13" max="13" width="11.109375" bestFit="1" customWidth="1"/>
    <col min="14" max="32" width="12.5546875" bestFit="1" customWidth="1"/>
    <col min="33" max="34" width="12.5546875" customWidth="1"/>
  </cols>
  <sheetData>
    <row r="1" spans="1:34" ht="20.399999999999999" x14ac:dyDescent="0.35">
      <c r="A1" s="44" t="s">
        <v>6</v>
      </c>
    </row>
    <row r="2" spans="1:34" ht="20.399999999999999" x14ac:dyDescent="0.35">
      <c r="A2" s="44"/>
    </row>
    <row r="3" spans="1:34" ht="20.399999999999999" x14ac:dyDescent="0.35">
      <c r="A3" s="44"/>
    </row>
    <row r="4" spans="1:34" x14ac:dyDescent="0.3">
      <c r="C4" s="148" t="s">
        <v>222</v>
      </c>
      <c r="D4" s="148"/>
      <c r="E4" s="148"/>
      <c r="F4" s="148"/>
      <c r="G4" s="148"/>
      <c r="H4" s="148"/>
      <c r="I4" s="148"/>
      <c r="J4" s="148"/>
      <c r="K4" s="148"/>
      <c r="L4" s="148"/>
      <c r="M4" s="148"/>
      <c r="N4" s="148"/>
      <c r="O4" s="91"/>
      <c r="P4" s="91"/>
      <c r="Q4" s="91"/>
      <c r="R4" s="91"/>
      <c r="S4" s="91"/>
      <c r="T4" s="91" t="s">
        <v>0</v>
      </c>
      <c r="U4" s="91"/>
      <c r="V4" s="91"/>
      <c r="W4" s="91"/>
      <c r="X4" s="91"/>
      <c r="Y4" s="91"/>
      <c r="Z4" s="91"/>
      <c r="AA4" s="91"/>
      <c r="AB4" s="91"/>
      <c r="AC4" s="91"/>
      <c r="AD4" s="91"/>
      <c r="AE4" s="91"/>
      <c r="AF4" s="91"/>
      <c r="AG4" s="91"/>
      <c r="AH4" s="91"/>
    </row>
    <row r="5" spans="1:34" x14ac:dyDescent="0.3">
      <c r="B5" s="2"/>
      <c r="C5" s="2">
        <v>2011</v>
      </c>
      <c r="D5" s="2">
        <v>2012</v>
      </c>
      <c r="E5" s="2">
        <v>2013</v>
      </c>
      <c r="F5" s="2">
        <v>2014</v>
      </c>
      <c r="G5" s="2">
        <v>2015</v>
      </c>
      <c r="H5" s="2">
        <v>2016</v>
      </c>
      <c r="I5" s="2">
        <v>2017</v>
      </c>
      <c r="J5" s="2">
        <v>2018</v>
      </c>
      <c r="K5" s="2">
        <v>2019</v>
      </c>
      <c r="L5" s="2">
        <v>2020</v>
      </c>
      <c r="M5" s="2">
        <v>2021</v>
      </c>
      <c r="N5" s="2">
        <v>2022</v>
      </c>
      <c r="O5" s="2">
        <v>2023</v>
      </c>
      <c r="P5" s="2">
        <v>2024</v>
      </c>
      <c r="Q5" s="2">
        <v>2025</v>
      </c>
      <c r="R5" s="2">
        <v>2026</v>
      </c>
      <c r="S5" s="2">
        <v>2027</v>
      </c>
      <c r="T5" s="2">
        <v>2028</v>
      </c>
      <c r="U5" s="2">
        <v>2029</v>
      </c>
      <c r="V5" s="2">
        <v>2030</v>
      </c>
      <c r="W5" s="2">
        <v>2031</v>
      </c>
      <c r="X5" s="2">
        <v>2032</v>
      </c>
      <c r="Y5" s="2">
        <v>2033</v>
      </c>
      <c r="Z5" s="2">
        <v>2034</v>
      </c>
      <c r="AA5" s="2">
        <v>2035</v>
      </c>
      <c r="AB5" s="2">
        <v>2036</v>
      </c>
      <c r="AC5" s="2">
        <v>2037</v>
      </c>
      <c r="AD5" s="2">
        <v>2038</v>
      </c>
      <c r="AE5" s="2">
        <v>2039</v>
      </c>
      <c r="AF5" s="2">
        <v>2040</v>
      </c>
      <c r="AG5" s="2">
        <v>2041</v>
      </c>
      <c r="AH5" s="2">
        <v>2042</v>
      </c>
    </row>
    <row r="6" spans="1:34" x14ac:dyDescent="0.3">
      <c r="B6" s="113" t="s">
        <v>269</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row>
    <row r="7" spans="1:34" x14ac:dyDescent="0.3">
      <c r="B7" s="21" t="s">
        <v>33</v>
      </c>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2"/>
    </row>
    <row r="8" spans="1:34" s="1" customFormat="1" x14ac:dyDescent="0.3">
      <c r="B8" s="13" t="s">
        <v>23</v>
      </c>
      <c r="C8" s="1">
        <f>'AUS Observed PC Deaths'!C7</f>
        <v>1012</v>
      </c>
      <c r="D8" s="1">
        <f>'AUS Observed PC Deaths'!D7</f>
        <v>899</v>
      </c>
      <c r="E8" s="1">
        <f>'AUS Observed PC Deaths'!E7</f>
        <v>965</v>
      </c>
      <c r="F8" s="1">
        <f>'AUS Observed PC Deaths'!F7</f>
        <v>941</v>
      </c>
      <c r="G8" s="1">
        <f>'AUS Observed PC Deaths'!G7</f>
        <v>1002</v>
      </c>
      <c r="H8" s="1">
        <f>'AUS Observed PC Deaths'!H7</f>
        <v>1011</v>
      </c>
      <c r="I8" s="1">
        <f>'AUS Observed PC Deaths'!I7</f>
        <v>931</v>
      </c>
      <c r="J8" s="1">
        <f>'AUS Observed PC Deaths'!J7</f>
        <v>911</v>
      </c>
      <c r="K8" s="1">
        <f>'AUS Observed PC Deaths'!K7</f>
        <v>917</v>
      </c>
      <c r="L8" s="1">
        <f>'AUS Observed PC Deaths'!L7</f>
        <v>894</v>
      </c>
      <c r="M8" s="1">
        <f>'AUS Observed PC Deaths'!M7</f>
        <v>877</v>
      </c>
      <c r="N8" s="1">
        <f>'AUS Observed PC Deaths'!N7</f>
        <v>945</v>
      </c>
      <c r="O8" s="1">
        <f>'AUS Mortality Projections'!C5*($N8/'AUS All Deaths'!$N7)</f>
        <v>956.62814795678332</v>
      </c>
      <c r="P8" s="1">
        <f>'AUS Mortality Projections'!D5*($N8/'AUS All Deaths'!$N7)</f>
        <v>962.89711280112067</v>
      </c>
      <c r="Q8" s="1">
        <f>'AUS Mortality Projections'!E5*($N8/'AUS All Deaths'!$N7)</f>
        <v>967.57243362241968</v>
      </c>
      <c r="R8" s="1">
        <f>'AUS Mortality Projections'!F5*($N8/'AUS All Deaths'!$N7)</f>
        <v>963.07249620835853</v>
      </c>
      <c r="S8" s="1">
        <f>'AUS Mortality Projections'!G5*($N8/'AUS All Deaths'!$N7)</f>
        <v>968.05202623489652</v>
      </c>
      <c r="T8" s="1">
        <f>'AUS Mortality Projections'!H5*($N8/'AUS All Deaths'!$N7)</f>
        <v>970.88219912824798</v>
      </c>
      <c r="U8" s="1">
        <f>'AUS Mortality Projections'!I5*($N8/'AUS All Deaths'!$N7)</f>
        <v>973.31872299449685</v>
      </c>
      <c r="V8" s="1">
        <f>'AUS Mortality Projections'!J5*($N8/'AUS All Deaths'!$N7)</f>
        <v>974.54943320389987</v>
      </c>
      <c r="W8" s="1">
        <f>'AUS Mortality Projections'!K5*($N8/'AUS All Deaths'!$N7)</f>
        <v>974.94175443808786</v>
      </c>
      <c r="X8" s="1">
        <f>'AUS Mortality Projections'!L5*($N8/'AUS All Deaths'!$N7)</f>
        <v>977.648659558894</v>
      </c>
      <c r="Y8" s="1">
        <f>'AUS Mortality Projections'!M5*($N8/'AUS All Deaths'!$N7)</f>
        <v>979.94787300407813</v>
      </c>
      <c r="Z8" s="1">
        <f>'AUS Mortality Projections'!N5*($N8/'AUS All Deaths'!$N7)</f>
        <v>981.62177701900703</v>
      </c>
      <c r="AA8" s="1">
        <f>'AUS Mortality Projections'!O5*($N8/'AUS All Deaths'!$N7)</f>
        <v>982.24399916473749</v>
      </c>
      <c r="AB8" s="1">
        <f>'AUS Mortality Projections'!P5*($N8/'AUS All Deaths'!$N7)</f>
        <v>982.77050873326255</v>
      </c>
      <c r="AC8" s="1">
        <f>'AUS Mortality Projections'!Q5*($N8/'AUS All Deaths'!$N7)</f>
        <v>984.51250367626108</v>
      </c>
      <c r="AD8" s="1">
        <f>'AUS Mortality Projections'!R5*($N8/'AUS All Deaths'!$N7)</f>
        <v>986.50572974232023</v>
      </c>
      <c r="AE8" s="1">
        <f>'AUS Mortality Projections'!S5*($N8/'AUS All Deaths'!$N7)</f>
        <v>988.90975106225085</v>
      </c>
      <c r="AF8" s="1">
        <f>'AUS Mortality Projections'!T5*($N8/'AUS All Deaths'!$N7)</f>
        <v>991.38179348677568</v>
      </c>
      <c r="AG8" s="1">
        <f>'AUS Mortality Projections'!U5*($N8/'AUS All Deaths'!$N7)</f>
        <v>995.4464710138576</v>
      </c>
      <c r="AH8" s="6">
        <f>'AUS Mortality Projections'!V5*($N8/'AUS All Deaths'!$N7)</f>
        <v>1000.6580750092402</v>
      </c>
    </row>
    <row r="9" spans="1:34" s="1" customFormat="1" x14ac:dyDescent="0.3">
      <c r="B9" s="13" t="s">
        <v>24</v>
      </c>
      <c r="C9" s="1">
        <f>'AUS Observed PC Deaths'!C8</f>
        <v>5970</v>
      </c>
      <c r="D9" s="1">
        <f>'AUS Observed PC Deaths'!D8</f>
        <v>5798</v>
      </c>
      <c r="E9" s="1">
        <f>'AUS Observed PC Deaths'!E8</f>
        <v>5867</v>
      </c>
      <c r="F9" s="1">
        <f>'AUS Observed PC Deaths'!F8</f>
        <v>6037</v>
      </c>
      <c r="G9" s="1">
        <f>'AUS Observed PC Deaths'!G8</f>
        <v>6081</v>
      </c>
      <c r="H9" s="1">
        <f>'AUS Observed PC Deaths'!H8</f>
        <v>5964</v>
      </c>
      <c r="I9" s="1">
        <f>'AUS Observed PC Deaths'!I8</f>
        <v>5893</v>
      </c>
      <c r="J9" s="1">
        <f>'AUS Observed PC Deaths'!J8</f>
        <v>6179</v>
      </c>
      <c r="K9" s="1">
        <f>'AUS Observed PC Deaths'!K8</f>
        <v>6073</v>
      </c>
      <c r="L9" s="1">
        <f>'AUS Observed PC Deaths'!L8</f>
        <v>6004</v>
      </c>
      <c r="M9" s="1">
        <f>'AUS Observed PC Deaths'!M8</f>
        <v>5956</v>
      </c>
      <c r="N9" s="1">
        <f>'AUS Observed PC Deaths'!N8</f>
        <v>6204</v>
      </c>
      <c r="O9" s="1">
        <f>'AUS Mortality Projections'!C6*($N9/'AUS All Deaths'!$N8)</f>
        <v>6044.5071068574425</v>
      </c>
      <c r="P9" s="1">
        <f>'AUS Mortality Projections'!D6*($N9/'AUS All Deaths'!$N8)</f>
        <v>6050.0701611770719</v>
      </c>
      <c r="Q9" s="1">
        <f>'AUS Mortality Projections'!E6*($N9/'AUS All Deaths'!$N8)</f>
        <v>6045.2636533889636</v>
      </c>
      <c r="R9" s="1">
        <f>'AUS Mortality Projections'!F6*($N9/'AUS All Deaths'!$N8)</f>
        <v>5987.5576761241427</v>
      </c>
      <c r="S9" s="1">
        <f>'AUS Mortality Projections'!G6*($N9/'AUS All Deaths'!$N8)</f>
        <v>5999.9238094776865</v>
      </c>
      <c r="T9" s="1">
        <f>'AUS Mortality Projections'!H6*($N9/'AUS All Deaths'!$N8)</f>
        <v>6012.3061097716818</v>
      </c>
      <c r="U9" s="1">
        <f>'AUS Mortality Projections'!I6*($N9/'AUS All Deaths'!$N8)</f>
        <v>6034.3260356456449</v>
      </c>
      <c r="V9" s="1">
        <f>'AUS Mortality Projections'!J6*($N9/'AUS All Deaths'!$N8)</f>
        <v>6078.1576702320626</v>
      </c>
      <c r="W9" s="1">
        <f>'AUS Mortality Projections'!K6*($N9/'AUS All Deaths'!$N8)</f>
        <v>6132.4465332196751</v>
      </c>
      <c r="X9" s="1">
        <f>'AUS Mortality Projections'!L6*($N9/'AUS All Deaths'!$N8)</f>
        <v>6208.7210112080093</v>
      </c>
      <c r="Y9" s="1">
        <f>'AUS Mortality Projections'!M6*($N9/'AUS All Deaths'!$N8)</f>
        <v>6283.5368806111164</v>
      </c>
      <c r="Z9" s="1">
        <f>'AUS Mortality Projections'!N6*($N9/'AUS All Deaths'!$N8)</f>
        <v>6340.6062822456852</v>
      </c>
      <c r="AA9" s="1">
        <f>'AUS Mortality Projections'!O6*($N9/'AUS All Deaths'!$N8)</f>
        <v>6401.366377524063</v>
      </c>
      <c r="AB9" s="1">
        <f>'AUS Mortality Projections'!P6*($N9/'AUS All Deaths'!$N8)</f>
        <v>6427.7833415595851</v>
      </c>
      <c r="AC9" s="1">
        <f>'AUS Mortality Projections'!Q6*($N9/'AUS All Deaths'!$N8)</f>
        <v>6466.1742378287036</v>
      </c>
      <c r="AD9" s="1">
        <f>'AUS Mortality Projections'!R6*($N9/'AUS All Deaths'!$N8)</f>
        <v>6532.4322884667299</v>
      </c>
      <c r="AE9" s="1">
        <f>'AUS Mortality Projections'!S6*($N9/'AUS All Deaths'!$N8)</f>
        <v>6618.2436266651457</v>
      </c>
      <c r="AF9" s="1">
        <f>'AUS Mortality Projections'!T6*($N9/'AUS All Deaths'!$N8)</f>
        <v>6719.0252309548441</v>
      </c>
      <c r="AG9" s="1">
        <f>'AUS Mortality Projections'!U6*($N9/'AUS All Deaths'!$N8)</f>
        <v>6831.3416238867367</v>
      </c>
      <c r="AH9" s="6">
        <f>'AUS Mortality Projections'!V6*($N9/'AUS All Deaths'!$N8)</f>
        <v>6944.7976449533089</v>
      </c>
    </row>
    <row r="10" spans="1:34" s="1" customFormat="1" x14ac:dyDescent="0.3">
      <c r="B10" s="13" t="s">
        <v>25</v>
      </c>
      <c r="C10" s="1">
        <f>'AUS Observed PC Deaths'!C9</f>
        <v>6747</v>
      </c>
      <c r="D10" s="1">
        <f>'AUS Observed PC Deaths'!D9</f>
        <v>6846</v>
      </c>
      <c r="E10" s="1">
        <f>'AUS Observed PC Deaths'!E9</f>
        <v>6941</v>
      </c>
      <c r="F10" s="1">
        <f>'AUS Observed PC Deaths'!F9</f>
        <v>7341</v>
      </c>
      <c r="G10" s="1">
        <f>'AUS Observed PC Deaths'!G9</f>
        <v>7661</v>
      </c>
      <c r="H10" s="1">
        <f>'AUS Observed PC Deaths'!H9</f>
        <v>7532</v>
      </c>
      <c r="I10" s="1">
        <f>'AUS Observed PC Deaths'!I9</f>
        <v>7902</v>
      </c>
      <c r="J10" s="1">
        <f>'AUS Observed PC Deaths'!J9</f>
        <v>7951</v>
      </c>
      <c r="K10" s="1">
        <f>'AUS Observed PC Deaths'!K9</f>
        <v>8309</v>
      </c>
      <c r="L10" s="1">
        <f>'AUS Observed PC Deaths'!L9</f>
        <v>8045</v>
      </c>
      <c r="M10" s="1">
        <f>'AUS Observed PC Deaths'!M9</f>
        <v>8518</v>
      </c>
      <c r="N10" s="1">
        <f>'AUS Observed PC Deaths'!N9</f>
        <v>8672</v>
      </c>
      <c r="O10" s="1">
        <f>'AUS Mortality Projections'!C7*($N10/'AUS All Deaths'!$N9)</f>
        <v>8572.8767963191385</v>
      </c>
      <c r="P10" s="1">
        <f>'AUS Mortality Projections'!D7*($N10/'AUS All Deaths'!$N9)</f>
        <v>8699.7534431555359</v>
      </c>
      <c r="Q10" s="1">
        <f>'AUS Mortality Projections'!E7*($N10/'AUS All Deaths'!$N9)</f>
        <v>8814.0456638261021</v>
      </c>
      <c r="R10" s="1">
        <f>'AUS Mortality Projections'!F7*($N10/'AUS All Deaths'!$N9)</f>
        <v>8886.2535340944887</v>
      </c>
      <c r="S10" s="1">
        <f>'AUS Mortality Projections'!G7*($N10/'AUS All Deaths'!$N9)</f>
        <v>9068.2192269792176</v>
      </c>
      <c r="T10" s="1">
        <f>'AUS Mortality Projections'!H7*($N10/'AUS All Deaths'!$N9)</f>
        <v>9235.9467658045451</v>
      </c>
      <c r="U10" s="1">
        <f>'AUS Mortality Projections'!I7*($N10/'AUS All Deaths'!$N9)</f>
        <v>9396.3925647817705</v>
      </c>
      <c r="V10" s="1">
        <f>'AUS Mortality Projections'!J7*($N10/'AUS All Deaths'!$N9)</f>
        <v>9518.9673908032455</v>
      </c>
      <c r="W10" s="1">
        <f>'AUS Mortality Projections'!K7*($N10/'AUS All Deaths'!$N9)</f>
        <v>9614.6594243240415</v>
      </c>
      <c r="X10" s="1">
        <f>'AUS Mortality Projections'!L7*($N10/'AUS All Deaths'!$N9)</f>
        <v>9718.043527904596</v>
      </c>
      <c r="Y10" s="1">
        <f>'AUS Mortality Projections'!M7*($N10/'AUS All Deaths'!$N9)</f>
        <v>9804.0341618129496</v>
      </c>
      <c r="Z10" s="1">
        <f>'AUS Mortality Projections'!N7*($N10/'AUS All Deaths'!$N9)</f>
        <v>9890.2160599969775</v>
      </c>
      <c r="AA10" s="1">
        <f>'AUS Mortality Projections'!O7*($N10/'AUS All Deaths'!$N9)</f>
        <v>9959.9174955620547</v>
      </c>
      <c r="AB10" s="1">
        <f>'AUS Mortality Projections'!P7*($N10/'AUS All Deaths'!$N9)</f>
        <v>10030.481320441537</v>
      </c>
      <c r="AC10" s="1">
        <f>'AUS Mortality Projections'!Q7*($N10/'AUS All Deaths'!$N9)</f>
        <v>10095.91971612897</v>
      </c>
      <c r="AD10" s="1">
        <f>'AUS Mortality Projections'!R7*($N10/'AUS All Deaths'!$N9)</f>
        <v>10129.17854189599</v>
      </c>
      <c r="AE10" s="1">
        <f>'AUS Mortality Projections'!S7*($N10/'AUS All Deaths'!$N9)</f>
        <v>10168.729221092679</v>
      </c>
      <c r="AF10" s="1">
        <f>'AUS Mortality Projections'!T7*($N10/'AUS All Deaths'!$N9)</f>
        <v>10237.763805117569</v>
      </c>
      <c r="AG10" s="1">
        <f>'AUS Mortality Projections'!U7*($N10/'AUS All Deaths'!$N9)</f>
        <v>10325.218289183333</v>
      </c>
      <c r="AH10" s="6">
        <f>'AUS Mortality Projections'!V7*($N10/'AUS All Deaths'!$N9)</f>
        <v>10420.52753206514</v>
      </c>
    </row>
    <row r="11" spans="1:34" s="1" customFormat="1" x14ac:dyDescent="0.3">
      <c r="B11" s="13" t="s">
        <v>26</v>
      </c>
      <c r="C11" s="1">
        <f>'AUS Observed PC Deaths'!C10</f>
        <v>13954</v>
      </c>
      <c r="D11" s="1">
        <f>'AUS Observed PC Deaths'!D10</f>
        <v>13723</v>
      </c>
      <c r="E11" s="1">
        <f>'AUS Observed PC Deaths'!E10</f>
        <v>13632</v>
      </c>
      <c r="F11" s="1">
        <f>'AUS Observed PC Deaths'!F10</f>
        <v>13734</v>
      </c>
      <c r="G11" s="1">
        <f>'AUS Observed PC Deaths'!G10</f>
        <v>13938</v>
      </c>
      <c r="H11" s="1">
        <f>'AUS Observed PC Deaths'!H10</f>
        <v>13748</v>
      </c>
      <c r="I11" s="1">
        <f>'AUS Observed PC Deaths'!I10</f>
        <v>13851</v>
      </c>
      <c r="J11" s="1">
        <f>'AUS Observed PC Deaths'!J10</f>
        <v>13736</v>
      </c>
      <c r="K11" s="1">
        <f>'AUS Observed PC Deaths'!K10</f>
        <v>14086</v>
      </c>
      <c r="L11" s="1">
        <f>'AUS Observed PC Deaths'!L10</f>
        <v>13786</v>
      </c>
      <c r="M11" s="1">
        <f>'AUS Observed PC Deaths'!M10</f>
        <v>14797</v>
      </c>
      <c r="N11" s="1">
        <f>'AUS Observed PC Deaths'!N10</f>
        <v>15794</v>
      </c>
      <c r="O11" s="1">
        <f>'AUS Mortality Projections'!C8*($N11/'AUS All Deaths'!$N10)</f>
        <v>15578.664951229197</v>
      </c>
      <c r="P11" s="1">
        <f>'AUS Mortality Projections'!D8*($N11/'AUS All Deaths'!$N10)</f>
        <v>16154.204296663556</v>
      </c>
      <c r="Q11" s="1">
        <f>'AUS Mortality Projections'!E8*($N11/'AUS All Deaths'!$N10)</f>
        <v>16788.431644972257</v>
      </c>
      <c r="R11" s="1">
        <f>'AUS Mortality Projections'!F8*($N11/'AUS All Deaths'!$N10)</f>
        <v>17358.114174592563</v>
      </c>
      <c r="S11" s="1">
        <f>'AUS Mortality Projections'!G8*($N11/'AUS All Deaths'!$N10)</f>
        <v>18084.339765979716</v>
      </c>
      <c r="T11" s="1">
        <f>'AUS Mortality Projections'!H8*($N11/'AUS All Deaths'!$N10)</f>
        <v>18876.923168244735</v>
      </c>
      <c r="U11" s="1">
        <f>'AUS Mortality Projections'!I8*($N11/'AUS All Deaths'!$N10)</f>
        <v>19554.027451777471</v>
      </c>
      <c r="V11" s="1">
        <f>'AUS Mortality Projections'!J8*($N11/'AUS All Deaths'!$N10)</f>
        <v>20211.117107251997</v>
      </c>
      <c r="W11" s="1">
        <f>'AUS Mortality Projections'!K8*($N11/'AUS All Deaths'!$N10)</f>
        <v>20846.992376088983</v>
      </c>
      <c r="X11" s="1">
        <f>'AUS Mortality Projections'!L8*($N11/'AUS All Deaths'!$N10)</f>
        <v>21098.498541116533</v>
      </c>
      <c r="Y11" s="1">
        <f>'AUS Mortality Projections'!M8*($N11/'AUS All Deaths'!$N10)</f>
        <v>21508.801990867774</v>
      </c>
      <c r="Z11" s="1">
        <f>'AUS Mortality Projections'!N8*($N11/'AUS All Deaths'!$N10)</f>
        <v>21990.933196771224</v>
      </c>
      <c r="AA11" s="1">
        <f>'AUS Mortality Projections'!O8*($N11/'AUS All Deaths'!$N10)</f>
        <v>22459.888834716639</v>
      </c>
      <c r="AB11" s="1">
        <f>'AUS Mortality Projections'!P8*($N11/'AUS All Deaths'!$N10)</f>
        <v>22986.457938589723</v>
      </c>
      <c r="AC11" s="1">
        <f>'AUS Mortality Projections'!Q8*($N11/'AUS All Deaths'!$N10)</f>
        <v>23558.257233671276</v>
      </c>
      <c r="AD11" s="1">
        <f>'AUS Mortality Projections'!R8*($N11/'AUS All Deaths'!$N10)</f>
        <v>24105.684847848483</v>
      </c>
      <c r="AE11" s="1">
        <f>'AUS Mortality Projections'!S8*($N11/'AUS All Deaths'!$N10)</f>
        <v>24645.723832621388</v>
      </c>
      <c r="AF11" s="1">
        <f>'AUS Mortality Projections'!T8*($N11/'AUS All Deaths'!$N10)</f>
        <v>25095.029625567058</v>
      </c>
      <c r="AG11" s="1">
        <f>'AUS Mortality Projections'!U8*($N11/'AUS All Deaths'!$N10)</f>
        <v>25484.120006118224</v>
      </c>
      <c r="AH11" s="6">
        <f>'AUS Mortality Projections'!V8*($N11/'AUS All Deaths'!$N10)</f>
        <v>25816.984642047526</v>
      </c>
    </row>
    <row r="12" spans="1:34" s="1" customFormat="1" x14ac:dyDescent="0.3">
      <c r="B12" s="13" t="s">
        <v>27</v>
      </c>
      <c r="C12" s="1">
        <f>'AUS Observed PC Deaths'!C11</f>
        <v>25591</v>
      </c>
      <c r="D12" s="1">
        <f>'AUS Observed PC Deaths'!D11</f>
        <v>25810</v>
      </c>
      <c r="E12" s="1">
        <f>'AUS Observed PC Deaths'!E11</f>
        <v>26272</v>
      </c>
      <c r="F12" s="1">
        <f>'AUS Observed PC Deaths'!F11</f>
        <v>27717</v>
      </c>
      <c r="G12" s="1">
        <f>'AUS Observed PC Deaths'!G11</f>
        <v>28669</v>
      </c>
      <c r="H12" s="1">
        <f>'AUS Observed PC Deaths'!H11</f>
        <v>28198</v>
      </c>
      <c r="I12" s="1">
        <f>'AUS Observed PC Deaths'!I11</f>
        <v>28505</v>
      </c>
      <c r="J12" s="1">
        <f>'AUS Observed PC Deaths'!J11</f>
        <v>27705</v>
      </c>
      <c r="K12" s="1">
        <f>'AUS Observed PC Deaths'!K11</f>
        <v>28604</v>
      </c>
      <c r="L12" s="1">
        <f>'AUS Observed PC Deaths'!L11</f>
        <v>27190</v>
      </c>
      <c r="M12" s="1">
        <f>'AUS Observed PC Deaths'!M11</f>
        <v>29106</v>
      </c>
      <c r="N12" s="1">
        <f>'AUS Observed PC Deaths'!N11</f>
        <v>30496</v>
      </c>
      <c r="O12" s="1">
        <f>'AUS Mortality Projections'!C9*($N12/'AUS All Deaths'!$N11)</f>
        <v>27337.503813419244</v>
      </c>
      <c r="P12" s="1">
        <f>'AUS Mortality Projections'!D9*($N12/'AUS All Deaths'!$N11)</f>
        <v>27814.002438592346</v>
      </c>
      <c r="Q12" s="1">
        <f>'AUS Mortality Projections'!E9*($N12/'AUS All Deaths'!$N11)</f>
        <v>28305.467787029094</v>
      </c>
      <c r="R12" s="1">
        <f>'AUS Mortality Projections'!F9*($N12/'AUS All Deaths'!$N11)</f>
        <v>28659.315396591137</v>
      </c>
      <c r="S12" s="1">
        <f>'AUS Mortality Projections'!G9*($N12/'AUS All Deaths'!$N11)</f>
        <v>29441.631320879467</v>
      </c>
      <c r="T12" s="1">
        <f>'AUS Mortality Projections'!H9*($N12/'AUS All Deaths'!$N11)</f>
        <v>30260.951066053443</v>
      </c>
      <c r="U12" s="1">
        <f>'AUS Mortality Projections'!I9*($N12/'AUS All Deaths'!$N11)</f>
        <v>31292.901469678443</v>
      </c>
      <c r="V12" s="1">
        <f>'AUS Mortality Projections'!J9*($N12/'AUS All Deaths'!$N11)</f>
        <v>32468.182251173846</v>
      </c>
      <c r="W12" s="1">
        <f>'AUS Mortality Projections'!K9*($N12/'AUS All Deaths'!$N11)</f>
        <v>33739.965704905575</v>
      </c>
      <c r="X12" s="1">
        <f>'AUS Mortality Projections'!L9*($N12/'AUS All Deaths'!$N11)</f>
        <v>35649.545012030838</v>
      </c>
      <c r="Y12" s="1">
        <f>'AUS Mortality Projections'!M9*($N12/'AUS All Deaths'!$N11)</f>
        <v>37505.063671544929</v>
      </c>
      <c r="Z12" s="1">
        <f>'AUS Mortality Projections'!N9*($N12/'AUS All Deaths'!$N11)</f>
        <v>39370.218400284415</v>
      </c>
      <c r="AA12" s="1">
        <f>'AUS Mortality Projections'!O9*($N12/'AUS All Deaths'!$N11)</f>
        <v>41341.322833139282</v>
      </c>
      <c r="AB12" s="1">
        <f>'AUS Mortality Projections'!P9*($N12/'AUS All Deaths'!$N11)</f>
        <v>43307.840058894493</v>
      </c>
      <c r="AC12" s="1">
        <f>'AUS Mortality Projections'!Q9*($N12/'AUS All Deaths'!$N11)</f>
        <v>45316.367635349074</v>
      </c>
      <c r="AD12" s="1">
        <f>'AUS Mortality Projections'!R9*($N12/'AUS All Deaths'!$N11)</f>
        <v>47353.312568992485</v>
      </c>
      <c r="AE12" s="1">
        <f>'AUS Mortality Projections'!S9*($N12/'AUS All Deaths'!$N11)</f>
        <v>49348.450231373528</v>
      </c>
      <c r="AF12" s="1">
        <f>'AUS Mortality Projections'!T9*($N12/'AUS All Deaths'!$N11)</f>
        <v>51368.522850224115</v>
      </c>
      <c r="AG12" s="1">
        <f>'AUS Mortality Projections'!U9*($N12/'AUS All Deaths'!$N11)</f>
        <v>53354.207443168583</v>
      </c>
      <c r="AH12" s="6">
        <f>'AUS Mortality Projections'!V9*($N12/'AUS All Deaths'!$N11)</f>
        <v>55328.64974177051</v>
      </c>
    </row>
    <row r="13" spans="1:34" s="1" customFormat="1" x14ac:dyDescent="0.3">
      <c r="B13" s="13"/>
      <c r="AH13" s="6"/>
    </row>
    <row r="14" spans="1:34" s="1" customFormat="1" x14ac:dyDescent="0.3">
      <c r="B14" s="13" t="s">
        <v>28</v>
      </c>
      <c r="C14" s="1">
        <f>'AUS Observed PC Deaths'!C13</f>
        <v>1258</v>
      </c>
      <c r="D14" s="1">
        <f>'AUS Observed PC Deaths'!D13</f>
        <v>1192</v>
      </c>
      <c r="E14" s="1">
        <f>'AUS Observed PC Deaths'!E13</f>
        <v>1203</v>
      </c>
      <c r="F14" s="1">
        <f>'AUS Observed PC Deaths'!F13</f>
        <v>1210</v>
      </c>
      <c r="G14" s="1">
        <f>'AUS Observed PC Deaths'!G13</f>
        <v>1255</v>
      </c>
      <c r="H14" s="1">
        <f>'AUS Observed PC Deaths'!H13</f>
        <v>1158</v>
      </c>
      <c r="I14" s="1">
        <f>'AUS Observed PC Deaths'!I13</f>
        <v>1122</v>
      </c>
      <c r="J14" s="1">
        <f>'AUS Observed PC Deaths'!J13</f>
        <v>1108</v>
      </c>
      <c r="K14" s="1">
        <f>'AUS Observed PC Deaths'!K13</f>
        <v>1188</v>
      </c>
      <c r="L14" s="1">
        <f>'AUS Observed PC Deaths'!L13</f>
        <v>1097</v>
      </c>
      <c r="M14" s="1">
        <f>'AUS Observed PC Deaths'!M13</f>
        <v>1156</v>
      </c>
      <c r="N14" s="1">
        <f>'AUS Observed PC Deaths'!N13</f>
        <v>1216</v>
      </c>
      <c r="O14" s="1">
        <f>'AUS Mortality Projections'!C11*($N14/'AUS All Deaths'!$N13)</f>
        <v>1215.4554307430387</v>
      </c>
      <c r="P14" s="1">
        <f>'AUS Mortality Projections'!D11*($N14/'AUS All Deaths'!$N13)</f>
        <v>1223.4727140415716</v>
      </c>
      <c r="Q14" s="1">
        <f>'AUS Mortality Projections'!E11*($N14/'AUS All Deaths'!$N13)</f>
        <v>1229.5600390990405</v>
      </c>
      <c r="R14" s="1">
        <f>'AUS Mortality Projections'!F11*($N14/'AUS All Deaths'!$N13)</f>
        <v>1223.517672753595</v>
      </c>
      <c r="S14" s="1">
        <f>'AUS Mortality Projections'!G11*($N14/'AUS All Deaths'!$N13)</f>
        <v>1228.7679173776876</v>
      </c>
      <c r="T14" s="1">
        <f>'AUS Mortality Projections'!H11*($N14/'AUS All Deaths'!$N13)</f>
        <v>1231.2483801293047</v>
      </c>
      <c r="U14" s="1">
        <f>'AUS Mortality Projections'!I11*($N14/'AUS All Deaths'!$N13)</f>
        <v>1233.6451941937992</v>
      </c>
      <c r="V14" s="1">
        <f>'AUS Mortality Projections'!J11*($N14/'AUS All Deaths'!$N13)</f>
        <v>1235.1538088170912</v>
      </c>
      <c r="W14" s="1">
        <f>'AUS Mortality Projections'!K11*($N14/'AUS All Deaths'!$N13)</f>
        <v>1235.5042927354643</v>
      </c>
      <c r="X14" s="1">
        <f>'AUS Mortality Projections'!L11*($N14/'AUS All Deaths'!$N13)</f>
        <v>1239.6133208806482</v>
      </c>
      <c r="Y14" s="1">
        <f>'AUS Mortality Projections'!M11*($N14/'AUS All Deaths'!$N13)</f>
        <v>1244.3246693255771</v>
      </c>
      <c r="Z14" s="1">
        <f>'AUS Mortality Projections'!N11*($N14/'AUS All Deaths'!$N13)</f>
        <v>1248.1163777261288</v>
      </c>
      <c r="AA14" s="1">
        <f>'AUS Mortality Projections'!O11*($N14/'AUS All Deaths'!$N13)</f>
        <v>1250.7117055167641</v>
      </c>
      <c r="AB14" s="1">
        <f>'AUS Mortality Projections'!P11*($N14/'AUS All Deaths'!$N13)</f>
        <v>1253.6495480158251</v>
      </c>
      <c r="AC14" s="1">
        <f>'AUS Mortality Projections'!Q11*($N14/'AUS All Deaths'!$N13)</f>
        <v>1258.7624211090499</v>
      </c>
      <c r="AD14" s="1">
        <f>'AUS Mortality Projections'!R11*($N14/'AUS All Deaths'!$N13)</f>
        <v>1263.9597210357804</v>
      </c>
      <c r="AE14" s="1">
        <f>'AUS Mortality Projections'!S11*($N14/'AUS All Deaths'!$N13)</f>
        <v>1268.7918259054456</v>
      </c>
      <c r="AF14" s="1">
        <f>'AUS Mortality Projections'!T11*($N14/'AUS All Deaths'!$N13)</f>
        <v>1272.4306727312483</v>
      </c>
      <c r="AG14" s="1">
        <f>'AUS Mortality Projections'!U11*($N14/'AUS All Deaths'!$N13)</f>
        <v>1277.6297640985147</v>
      </c>
      <c r="AH14" s="6">
        <f>'AUS Mortality Projections'!V11*($N14/'AUS All Deaths'!$N13)</f>
        <v>1284.3582838572434</v>
      </c>
    </row>
    <row r="15" spans="1:34" s="1" customFormat="1" x14ac:dyDescent="0.3">
      <c r="B15" s="13" t="s">
        <v>29</v>
      </c>
      <c r="C15" s="1">
        <f>'AUS Observed PC Deaths'!C14</f>
        <v>9241</v>
      </c>
      <c r="D15" s="1">
        <f>'AUS Observed PC Deaths'!D14</f>
        <v>8749</v>
      </c>
      <c r="E15" s="1">
        <f>'AUS Observed PC Deaths'!E14</f>
        <v>8890</v>
      </c>
      <c r="F15" s="1">
        <f>'AUS Observed PC Deaths'!F14</f>
        <v>9023</v>
      </c>
      <c r="G15" s="1">
        <f>'AUS Observed PC Deaths'!G14</f>
        <v>9153</v>
      </c>
      <c r="H15" s="1">
        <f>'AUS Observed PC Deaths'!H14</f>
        <v>9080</v>
      </c>
      <c r="I15" s="1">
        <f>'AUS Observed PC Deaths'!I14</f>
        <v>8955</v>
      </c>
      <c r="J15" s="1">
        <f>'AUS Observed PC Deaths'!J14</f>
        <v>8946</v>
      </c>
      <c r="K15" s="1">
        <f>'AUS Observed PC Deaths'!K14</f>
        <v>9226</v>
      </c>
      <c r="L15" s="1">
        <f>'AUS Observed PC Deaths'!L14</f>
        <v>8838</v>
      </c>
      <c r="M15" s="1">
        <f>'AUS Observed PC Deaths'!M14</f>
        <v>8801</v>
      </c>
      <c r="N15" s="1">
        <f>'AUS Observed PC Deaths'!N14</f>
        <v>9237</v>
      </c>
      <c r="O15" s="1">
        <f>'AUS Mortality Projections'!C12*($N15/'AUS All Deaths'!$N14)</f>
        <v>9099.5024673687658</v>
      </c>
      <c r="P15" s="1">
        <f>'AUS Mortality Projections'!D12*($N15/'AUS All Deaths'!$N14)</f>
        <v>9089.5771482713208</v>
      </c>
      <c r="Q15" s="1">
        <f>'AUS Mortality Projections'!E12*($N15/'AUS All Deaths'!$N14)</f>
        <v>9066.8992279826562</v>
      </c>
      <c r="R15" s="1">
        <f>'AUS Mortality Projections'!F12*($N15/'AUS All Deaths'!$N14)</f>
        <v>8963.3272056901205</v>
      </c>
      <c r="S15" s="1">
        <f>'AUS Mortality Projections'!G12*($N15/'AUS All Deaths'!$N14)</f>
        <v>8959.9094978426638</v>
      </c>
      <c r="T15" s="1">
        <f>'AUS Mortality Projections'!H12*($N15/'AUS All Deaths'!$N14)</f>
        <v>8958.1416451312125</v>
      </c>
      <c r="U15" s="1">
        <f>'AUS Mortality Projections'!I12*($N15/'AUS All Deaths'!$N14)</f>
        <v>8969.9764999386916</v>
      </c>
      <c r="V15" s="1">
        <f>'AUS Mortality Projections'!J12*($N15/'AUS All Deaths'!$N14)</f>
        <v>9009.3437767211562</v>
      </c>
      <c r="W15" s="1">
        <f>'AUS Mortality Projections'!K12*($N15/'AUS All Deaths'!$N14)</f>
        <v>9069.1039183162502</v>
      </c>
      <c r="X15" s="1">
        <f>'AUS Mortality Projections'!L12*($N15/'AUS All Deaths'!$N14)</f>
        <v>9158.9348225024332</v>
      </c>
      <c r="Y15" s="1">
        <f>'AUS Mortality Projections'!M12*($N15/'AUS All Deaths'!$N14)</f>
        <v>9247.6777812194141</v>
      </c>
      <c r="Z15" s="1">
        <f>'AUS Mortality Projections'!N12*($N15/'AUS All Deaths'!$N14)</f>
        <v>9319.4567193380644</v>
      </c>
      <c r="AA15" s="1">
        <f>'AUS Mortality Projections'!O12*($N15/'AUS All Deaths'!$N14)</f>
        <v>9391.9314614673858</v>
      </c>
      <c r="AB15" s="1">
        <f>'AUS Mortality Projections'!P12*($N15/'AUS All Deaths'!$N14)</f>
        <v>9417.8037248254059</v>
      </c>
      <c r="AC15" s="1">
        <f>'AUS Mortality Projections'!Q12*($N15/'AUS All Deaths'!$N14)</f>
        <v>9456.3661849097989</v>
      </c>
      <c r="AD15" s="1">
        <f>'AUS Mortality Projections'!R12*($N15/'AUS All Deaths'!$N14)</f>
        <v>9532.6325850421308</v>
      </c>
      <c r="AE15" s="1">
        <f>'AUS Mortality Projections'!S12*($N15/'AUS All Deaths'!$N14)</f>
        <v>9638.8065932624504</v>
      </c>
      <c r="AF15" s="1">
        <f>'AUS Mortality Projections'!T12*($N15/'AUS All Deaths'!$N14)</f>
        <v>9766.7433677067638</v>
      </c>
      <c r="AG15" s="1">
        <f>'AUS Mortality Projections'!U12*($N15/'AUS All Deaths'!$N14)</f>
        <v>9908.0470347835126</v>
      </c>
      <c r="AH15" s="6">
        <f>'AUS Mortality Projections'!V12*($N15/'AUS All Deaths'!$N14)</f>
        <v>10062.684089819382</v>
      </c>
    </row>
    <row r="16" spans="1:34" s="1" customFormat="1" x14ac:dyDescent="0.3">
      <c r="B16" s="13" t="s">
        <v>30</v>
      </c>
      <c r="C16" s="1">
        <f>'AUS Observed PC Deaths'!C15</f>
        <v>10821</v>
      </c>
      <c r="D16" s="1">
        <f>'AUS Observed PC Deaths'!D15</f>
        <v>10788</v>
      </c>
      <c r="E16" s="1">
        <f>'AUS Observed PC Deaths'!E15</f>
        <v>11478</v>
      </c>
      <c r="F16" s="1">
        <f>'AUS Observed PC Deaths'!F15</f>
        <v>11464</v>
      </c>
      <c r="G16" s="1">
        <f>'AUS Observed PC Deaths'!G15</f>
        <v>11837</v>
      </c>
      <c r="H16" s="1">
        <f>'AUS Observed PC Deaths'!H15</f>
        <v>12041</v>
      </c>
      <c r="I16" s="1">
        <f>'AUS Observed PC Deaths'!I15</f>
        <v>12259</v>
      </c>
      <c r="J16" s="1">
        <f>'AUS Observed PC Deaths'!J15</f>
        <v>12458</v>
      </c>
      <c r="K16" s="1">
        <f>'AUS Observed PC Deaths'!K15</f>
        <v>12593</v>
      </c>
      <c r="L16" s="1">
        <f>'AUS Observed PC Deaths'!L15</f>
        <v>12301</v>
      </c>
      <c r="M16" s="1">
        <f>'AUS Observed PC Deaths'!M15</f>
        <v>12675</v>
      </c>
      <c r="N16" s="1">
        <f>'AUS Observed PC Deaths'!N15</f>
        <v>12853</v>
      </c>
      <c r="O16" s="1">
        <f>'AUS Mortality Projections'!C13*($N16/'AUS All Deaths'!$N15)</f>
        <v>12362.885903874181</v>
      </c>
      <c r="P16" s="1">
        <f>'AUS Mortality Projections'!D13*($N16/'AUS All Deaths'!$N15)</f>
        <v>12481.598493425798</v>
      </c>
      <c r="Q16" s="1">
        <f>'AUS Mortality Projections'!E13*($N16/'AUS All Deaths'!$N15)</f>
        <v>12593.432949644888</v>
      </c>
      <c r="R16" s="1">
        <f>'AUS Mortality Projections'!F13*($N16/'AUS All Deaths'!$N15)</f>
        <v>12652.039686641725</v>
      </c>
      <c r="S16" s="1">
        <f>'AUS Mortality Projections'!G13*($N16/'AUS All Deaths'!$N15)</f>
        <v>12873.933991572978</v>
      </c>
      <c r="T16" s="1">
        <f>'AUS Mortality Projections'!H13*($N16/'AUS All Deaths'!$N15)</f>
        <v>13079.823377924813</v>
      </c>
      <c r="U16" s="1">
        <f>'AUS Mortality Projections'!I13*($N16/'AUS All Deaths'!$N15)</f>
        <v>13285.50341423397</v>
      </c>
      <c r="V16" s="1">
        <f>'AUS Mortality Projections'!J13*($N16/'AUS All Deaths'!$N15)</f>
        <v>13437.252526990938</v>
      </c>
      <c r="W16" s="1">
        <f>'AUS Mortality Projections'!K13*($N16/'AUS All Deaths'!$N15)</f>
        <v>13526.136908757784</v>
      </c>
      <c r="X16" s="1">
        <f>'AUS Mortality Projections'!L13*($N16/'AUS All Deaths'!$N15)</f>
        <v>13635.876625439585</v>
      </c>
      <c r="Y16" s="1">
        <f>'AUS Mortality Projections'!M13*($N16/'AUS All Deaths'!$N15)</f>
        <v>13729.762278025582</v>
      </c>
      <c r="Z16" s="1">
        <f>'AUS Mortality Projections'!N13*($N16/'AUS All Deaths'!$N15)</f>
        <v>13810.585301825911</v>
      </c>
      <c r="AA16" s="1">
        <f>'AUS Mortality Projections'!O13*($N16/'AUS All Deaths'!$N15)</f>
        <v>13880.244656197889</v>
      </c>
      <c r="AB16" s="1">
        <f>'AUS Mortality Projections'!P13*($N16/'AUS All Deaths'!$N15)</f>
        <v>13948.534481791286</v>
      </c>
      <c r="AC16" s="1">
        <f>'AUS Mortality Projections'!Q13*($N16/'AUS All Deaths'!$N15)</f>
        <v>13999.99983630594</v>
      </c>
      <c r="AD16" s="1">
        <f>'AUS Mortality Projections'!R13*($N16/'AUS All Deaths'!$N15)</f>
        <v>14015.221819829185</v>
      </c>
      <c r="AE16" s="1">
        <f>'AUS Mortality Projections'!S13*($N16/'AUS All Deaths'!$N15)</f>
        <v>14036.945827314452</v>
      </c>
      <c r="AF16" s="1">
        <f>'AUS Mortality Projections'!T13*($N16/'AUS All Deaths'!$N15)</f>
        <v>14092.334480549045</v>
      </c>
      <c r="AG16" s="1">
        <f>'AUS Mortality Projections'!U13*($N16/'AUS All Deaths'!$N15)</f>
        <v>14169.272116310445</v>
      </c>
      <c r="AH16" s="6">
        <f>'AUS Mortality Projections'!V13*($N16/'AUS All Deaths'!$N15)</f>
        <v>14235.9272332247</v>
      </c>
    </row>
    <row r="17" spans="2:34" s="1" customFormat="1" x14ac:dyDescent="0.3">
      <c r="B17" s="13" t="s">
        <v>31</v>
      </c>
      <c r="C17" s="1">
        <f>'AUS Observed PC Deaths'!C16</f>
        <v>17631</v>
      </c>
      <c r="D17" s="1">
        <f>'AUS Observed PC Deaths'!D16</f>
        <v>17099</v>
      </c>
      <c r="E17" s="1">
        <f>'AUS Observed PC Deaths'!E16</f>
        <v>17002</v>
      </c>
      <c r="F17" s="1">
        <f>'AUS Observed PC Deaths'!F16</f>
        <v>17347</v>
      </c>
      <c r="G17" s="1">
        <f>'AUS Observed PC Deaths'!G16</f>
        <v>17377</v>
      </c>
      <c r="H17" s="1">
        <f>'AUS Observed PC Deaths'!H16</f>
        <v>17602</v>
      </c>
      <c r="I17" s="1">
        <f>'AUS Observed PC Deaths'!I16</f>
        <v>17628</v>
      </c>
      <c r="J17" s="1">
        <f>'AUS Observed PC Deaths'!J16</f>
        <v>17622</v>
      </c>
      <c r="K17" s="1">
        <f>'AUS Observed PC Deaths'!K16</f>
        <v>18306</v>
      </c>
      <c r="L17" s="1">
        <f>'AUS Observed PC Deaths'!L16</f>
        <v>17931</v>
      </c>
      <c r="M17" s="1">
        <f>'AUS Observed PC Deaths'!M16</f>
        <v>18892</v>
      </c>
      <c r="N17" s="1">
        <f>'AUS Observed PC Deaths'!N16</f>
        <v>20580</v>
      </c>
      <c r="O17" s="1">
        <f>'AUS Mortality Projections'!C14*($N17/'AUS All Deaths'!$N16)</f>
        <v>20043.052901635667</v>
      </c>
      <c r="P17" s="1">
        <f>'AUS Mortality Projections'!D14*($N17/'AUS All Deaths'!$N16)</f>
        <v>20795.060305195733</v>
      </c>
      <c r="Q17" s="1">
        <f>'AUS Mortality Projections'!E14*($N17/'AUS All Deaths'!$N16)</f>
        <v>21532.016708942439</v>
      </c>
      <c r="R17" s="1">
        <f>'AUS Mortality Projections'!F14*($N17/'AUS All Deaths'!$N16)</f>
        <v>22152.034162143194</v>
      </c>
      <c r="S17" s="1">
        <f>'AUS Mortality Projections'!G14*($N17/'AUS All Deaths'!$N16)</f>
        <v>22917.034269370753</v>
      </c>
      <c r="T17" s="1">
        <f>'AUS Mortality Projections'!H14*($N17/'AUS All Deaths'!$N16)</f>
        <v>23775.382051109587</v>
      </c>
      <c r="U17" s="1">
        <f>'AUS Mortality Projections'!I14*($N17/'AUS All Deaths'!$N16)</f>
        <v>24425.689792278616</v>
      </c>
      <c r="V17" s="1">
        <f>'AUS Mortality Projections'!J14*($N17/'AUS All Deaths'!$N16)</f>
        <v>25025.409095501993</v>
      </c>
      <c r="W17" s="1">
        <f>'AUS Mortality Projections'!K14*($N17/'AUS All Deaths'!$N16)</f>
        <v>25596.538875810271</v>
      </c>
      <c r="X17" s="1">
        <f>'AUS Mortality Projections'!L14*($N17/'AUS All Deaths'!$N16)</f>
        <v>25739.413933506043</v>
      </c>
      <c r="Y17" s="1">
        <f>'AUS Mortality Projections'!M14*($N17/'AUS All Deaths'!$N16)</f>
        <v>26061.802750270035</v>
      </c>
      <c r="Z17" s="1">
        <f>'AUS Mortality Projections'!N14*($N17/'AUS All Deaths'!$N16)</f>
        <v>26525.264745144123</v>
      </c>
      <c r="AA17" s="1">
        <f>'AUS Mortality Projections'!O14*($N17/'AUS All Deaths'!$N16)</f>
        <v>26989.555863255708</v>
      </c>
      <c r="AB17" s="1">
        <f>'AUS Mortality Projections'!P14*($N17/'AUS All Deaths'!$N16)</f>
        <v>27531.462362355222</v>
      </c>
      <c r="AC17" s="1">
        <f>'AUS Mortality Projections'!Q14*($N17/'AUS All Deaths'!$N16)</f>
        <v>28137.128191121988</v>
      </c>
      <c r="AD17" s="1">
        <f>'AUS Mortality Projections'!R14*($N17/'AUS All Deaths'!$N16)</f>
        <v>28721.27005868081</v>
      </c>
      <c r="AE17" s="1">
        <f>'AUS Mortality Projections'!S14*($N17/'AUS All Deaths'!$N16)</f>
        <v>29319.675950672616</v>
      </c>
      <c r="AF17" s="1">
        <f>'AUS Mortality Projections'!T14*($N17/'AUS All Deaths'!$N16)</f>
        <v>29804.887480351717</v>
      </c>
      <c r="AG17" s="1">
        <f>'AUS Mortality Projections'!U14*($N17/'AUS All Deaths'!$N16)</f>
        <v>30164.095534083979</v>
      </c>
      <c r="AH17" s="6">
        <f>'AUS Mortality Projections'!V14*($N17/'AUS All Deaths'!$N16)</f>
        <v>30482.729184396347</v>
      </c>
    </row>
    <row r="18" spans="2:34" s="1" customFormat="1" x14ac:dyDescent="0.3">
      <c r="B18" s="13" t="s">
        <v>32</v>
      </c>
      <c r="C18" s="1">
        <f>'AUS Observed PC Deaths'!C17</f>
        <v>15917</v>
      </c>
      <c r="D18" s="1">
        <f>'AUS Observed PC Deaths'!D17</f>
        <v>16193</v>
      </c>
      <c r="E18" s="1">
        <f>'AUS Observed PC Deaths'!E17</f>
        <v>16939</v>
      </c>
      <c r="F18" s="1">
        <f>'AUS Observed PC Deaths'!F17</f>
        <v>17668</v>
      </c>
      <c r="G18" s="1">
        <f>'AUS Observed PC Deaths'!G17</f>
        <v>19003</v>
      </c>
      <c r="H18" s="1">
        <f>'AUS Observed PC Deaths'!H17</f>
        <v>19328</v>
      </c>
      <c r="I18" s="1">
        <f>'AUS Observed PC Deaths'!I17</f>
        <v>19735</v>
      </c>
      <c r="J18" s="1">
        <f>'AUS Observed PC Deaths'!J17</f>
        <v>19392</v>
      </c>
      <c r="K18" s="1">
        <f>'AUS Observed PC Deaths'!K17</f>
        <v>20208</v>
      </c>
      <c r="L18" s="1">
        <f>'AUS Observed PC Deaths'!L17</f>
        <v>19512</v>
      </c>
      <c r="M18" s="1">
        <f>'AUS Observed PC Deaths'!M17</f>
        <v>21189</v>
      </c>
      <c r="N18" s="1">
        <f>'AUS Observed PC Deaths'!N17</f>
        <v>22145</v>
      </c>
      <c r="O18" s="1">
        <f>'AUS Mortality Projections'!C15*($N18/'AUS All Deaths'!$N17)</f>
        <v>20023.4204501819</v>
      </c>
      <c r="P18" s="1">
        <f>'AUS Mortality Projections'!D15*($N18/'AUS All Deaths'!$N17)</f>
        <v>20655.939173338313</v>
      </c>
      <c r="Q18" s="1">
        <f>'AUS Mortality Projections'!E15*($N18/'AUS All Deaths'!$N17)</f>
        <v>21338.162477753151</v>
      </c>
      <c r="R18" s="1">
        <f>'AUS Mortality Projections'!F15*($N18/'AUS All Deaths'!$N17)</f>
        <v>21919.859390263035</v>
      </c>
      <c r="S18" s="1">
        <f>'AUS Mortality Projections'!G15*($N18/'AUS All Deaths'!$N17)</f>
        <v>22877.554125795894</v>
      </c>
      <c r="T18" s="1">
        <f>'AUS Mortality Projections'!H15*($N18/'AUS All Deaths'!$N17)</f>
        <v>23803.463990416309</v>
      </c>
      <c r="U18" s="1">
        <f>'AUS Mortality Projections'!I15*($N18/'AUS All Deaths'!$N17)</f>
        <v>24944.38912146859</v>
      </c>
      <c r="V18" s="1">
        <f>'AUS Mortality Projections'!J15*($N18/'AUS All Deaths'!$N17)</f>
        <v>26186.304931338364</v>
      </c>
      <c r="W18" s="1">
        <f>'AUS Mortality Projections'!K15*($N18/'AUS All Deaths'!$N17)</f>
        <v>27520.460899097779</v>
      </c>
      <c r="X18" s="1">
        <f>'AUS Mortality Projections'!L15*($N18/'AUS All Deaths'!$N17)</f>
        <v>29426.882358842166</v>
      </c>
      <c r="Y18" s="1">
        <f>'AUS Mortality Projections'!M15*($N18/'AUS All Deaths'!$N17)</f>
        <v>31188.073291686491</v>
      </c>
      <c r="Z18" s="1">
        <f>'AUS Mortality Projections'!N15*($N18/'AUS All Deaths'!$N17)</f>
        <v>32867.016615820765</v>
      </c>
      <c r="AA18" s="1">
        <f>'AUS Mortality Projections'!O15*($N18/'AUS All Deaths'!$N17)</f>
        <v>34526.211047422767</v>
      </c>
      <c r="AB18" s="1">
        <f>'AUS Mortality Projections'!P15*($N18/'AUS All Deaths'!$N17)</f>
        <v>36123.634825224777</v>
      </c>
      <c r="AC18" s="1">
        <f>'AUS Mortality Projections'!Q15*($N18/'AUS All Deaths'!$N17)</f>
        <v>37720.920696862893</v>
      </c>
      <c r="AD18" s="1">
        <f>'AUS Mortality Projections'!R15*($N18/'AUS All Deaths'!$N17)</f>
        <v>39277.330641301232</v>
      </c>
      <c r="AE18" s="1">
        <f>'AUS Mortality Projections'!S15*($N18/'AUS All Deaths'!$N17)</f>
        <v>40705.146374420729</v>
      </c>
      <c r="AF18" s="1">
        <f>'AUS Mortality Projections'!T15*($N18/'AUS All Deaths'!$N17)</f>
        <v>42111.86353862704</v>
      </c>
      <c r="AG18" s="1">
        <f>'AUS Mortality Projections'!U15*($N18/'AUS All Deaths'!$N17)</f>
        <v>43538.686900915687</v>
      </c>
      <c r="AH18" s="6">
        <f>'AUS Mortality Projections'!V15*($N18/'AUS All Deaths'!$N17)</f>
        <v>44897.293398179238</v>
      </c>
    </row>
    <row r="19" spans="2:34" x14ac:dyDescent="0.3">
      <c r="B19" s="13"/>
      <c r="AH19" s="14"/>
    </row>
    <row r="20" spans="2:34" x14ac:dyDescent="0.3">
      <c r="B20" s="19" t="s">
        <v>14</v>
      </c>
      <c r="C20" s="1">
        <f>SUM(C8:C18)</f>
        <v>108142</v>
      </c>
      <c r="D20" s="1">
        <f t="shared" ref="D20:AF20" si="0">SUM(D8:D18)</f>
        <v>107097</v>
      </c>
      <c r="E20" s="1">
        <f t="shared" si="0"/>
        <v>109189</v>
      </c>
      <c r="F20" s="1">
        <f t="shared" si="0"/>
        <v>112482</v>
      </c>
      <c r="G20" s="1">
        <f t="shared" si="0"/>
        <v>115976</v>
      </c>
      <c r="H20" s="1">
        <f t="shared" si="0"/>
        <v>115662</v>
      </c>
      <c r="I20" s="1">
        <f t="shared" si="0"/>
        <v>116781</v>
      </c>
      <c r="J20" s="1">
        <f t="shared" si="0"/>
        <v>116008</v>
      </c>
      <c r="K20" s="1">
        <f t="shared" si="0"/>
        <v>119510</v>
      </c>
      <c r="L20" s="1">
        <f t="shared" si="0"/>
        <v>115598</v>
      </c>
      <c r="M20" s="1">
        <f t="shared" si="0"/>
        <v>121967</v>
      </c>
      <c r="N20" s="1">
        <f t="shared" si="0"/>
        <v>128142</v>
      </c>
      <c r="O20" s="1">
        <f t="shared" si="0"/>
        <v>121234.49796958535</v>
      </c>
      <c r="P20" s="1">
        <f t="shared" si="0"/>
        <v>123926.57528666237</v>
      </c>
      <c r="Q20" s="1">
        <f t="shared" si="0"/>
        <v>126680.85258626101</v>
      </c>
      <c r="R20" s="1">
        <f t="shared" si="0"/>
        <v>128765.09139510238</v>
      </c>
      <c r="S20" s="1">
        <f t="shared" si="0"/>
        <v>132419.36595151096</v>
      </c>
      <c r="T20" s="1">
        <f t="shared" si="0"/>
        <v>136205.06875371386</v>
      </c>
      <c r="U20" s="1">
        <f t="shared" si="0"/>
        <v>140110.17026699151</v>
      </c>
      <c r="V20" s="1">
        <f t="shared" si="0"/>
        <v>144144.4379920346</v>
      </c>
      <c r="W20" s="1">
        <f t="shared" si="0"/>
        <v>148256.75068769392</v>
      </c>
      <c r="X20" s="1">
        <f t="shared" si="0"/>
        <v>152853.17781298974</v>
      </c>
      <c r="Y20" s="1">
        <f t="shared" si="0"/>
        <v>157553.02534836796</v>
      </c>
      <c r="Z20" s="1">
        <f t="shared" si="0"/>
        <v>162344.03547617228</v>
      </c>
      <c r="AA20" s="1">
        <f t="shared" si="0"/>
        <v>167183.39427396731</v>
      </c>
      <c r="AB20" s="1">
        <f t="shared" si="0"/>
        <v>172010.41811043111</v>
      </c>
      <c r="AC20" s="1">
        <f t="shared" si="0"/>
        <v>176994.40865696396</v>
      </c>
      <c r="AD20" s="1">
        <f t="shared" si="0"/>
        <v>181917.52880283515</v>
      </c>
      <c r="AE20" s="1">
        <f t="shared" si="0"/>
        <v>186739.42323439068</v>
      </c>
      <c r="AF20" s="1">
        <f t="shared" si="0"/>
        <v>191459.9828453162</v>
      </c>
      <c r="AG20" s="1">
        <f>SUM(AG8:AG18)</f>
        <v>196048.06518356287</v>
      </c>
      <c r="AH20" s="6">
        <f>SUM(AH8:AH18)</f>
        <v>200474.60982532264</v>
      </c>
    </row>
    <row r="21" spans="2:34" x14ac:dyDescent="0.3">
      <c r="B21" s="19" t="s">
        <v>229</v>
      </c>
      <c r="C21" s="1">
        <f>SUM('AUS All Deaths'!C85:C95)</f>
        <v>146433</v>
      </c>
      <c r="D21" s="1">
        <f>SUM('AUS All Deaths'!D85:D95)</f>
        <v>146393</v>
      </c>
      <c r="E21" s="1">
        <f>SUM('AUS All Deaths'!E85:E95)</f>
        <v>147508</v>
      </c>
      <c r="F21" s="1">
        <f>SUM('AUS All Deaths'!F85:F95)</f>
        <v>153329</v>
      </c>
      <c r="G21" s="1">
        <f>SUM('AUS All Deaths'!G85:G95)</f>
        <v>158627</v>
      </c>
      <c r="H21" s="1">
        <f>SUM('AUS All Deaths'!H85:H95)</f>
        <v>158537</v>
      </c>
      <c r="I21" s="1">
        <f>SUM('AUS All Deaths'!I85:I95)</f>
        <v>161521</v>
      </c>
      <c r="J21" s="1">
        <f>SUM('AUS All Deaths'!J85:J95)</f>
        <v>158926</v>
      </c>
      <c r="K21" s="1">
        <f>SUM('AUS All Deaths'!K85:K95)</f>
        <v>165914</v>
      </c>
      <c r="L21" s="1">
        <f>SUM('AUS All Deaths'!L85:L95)</f>
        <v>160782</v>
      </c>
      <c r="M21" s="1">
        <f>SUM('AUS All Deaths'!M85:M95)</f>
        <v>171124</v>
      </c>
      <c r="N21" s="1">
        <f>SUM('AUS All Deaths'!N85:N95)</f>
        <v>190398</v>
      </c>
      <c r="O21" s="1">
        <f>'AUS Mortality Projections'!C17</f>
        <v>180214.00000000006</v>
      </c>
      <c r="P21" s="1">
        <f>'AUS Mortality Projections'!D17</f>
        <v>184132.00000000006</v>
      </c>
      <c r="Q21" s="1">
        <f>'AUS Mortality Projections'!E17</f>
        <v>188135</v>
      </c>
      <c r="R21" s="1">
        <f>'AUS Mortality Projections'!F17</f>
        <v>191117.99999999991</v>
      </c>
      <c r="S21" s="1">
        <f>'AUS Mortality Projections'!G17</f>
        <v>196432.99999999994</v>
      </c>
      <c r="T21" s="1">
        <f>'AUS Mortality Projections'!H17</f>
        <v>201922.99999999997</v>
      </c>
      <c r="U21" s="1">
        <f>'AUS Mortality Projections'!I17</f>
        <v>207621.00000000003</v>
      </c>
      <c r="V21" s="1">
        <f>'AUS Mortality Projections'!J17</f>
        <v>213524.99999999994</v>
      </c>
      <c r="W21" s="1">
        <f>'AUS Mortality Projections'!K17</f>
        <v>219557</v>
      </c>
      <c r="X21" s="1">
        <f>'AUS Mortality Projections'!L17</f>
        <v>226398</v>
      </c>
      <c r="Y21" s="1">
        <f>'AUS Mortality Projections'!M17</f>
        <v>233368</v>
      </c>
      <c r="Z21" s="1">
        <f>'AUS Mortality Projections'!N17</f>
        <v>240454.0000000002</v>
      </c>
      <c r="AA21" s="1">
        <f>'AUS Mortality Projections'!O17</f>
        <v>247611</v>
      </c>
      <c r="AB21" s="1">
        <f>'AUS Mortality Projections'!P17</f>
        <v>254740.00000000003</v>
      </c>
      <c r="AC21" s="1">
        <f>'AUS Mortality Projections'!Q17</f>
        <v>262103.99999999997</v>
      </c>
      <c r="AD21" s="1">
        <f>'AUS Mortality Projections'!R17</f>
        <v>269388</v>
      </c>
      <c r="AE21" s="1">
        <f>'AUS Mortality Projections'!S17</f>
        <v>276515.00000000012</v>
      </c>
      <c r="AF21" s="1">
        <f>'AUS Mortality Projections'!T17</f>
        <v>283494.99999999977</v>
      </c>
      <c r="AG21" s="1">
        <f>'AUS Mortality Projections'!U17</f>
        <v>290294.00000000012</v>
      </c>
      <c r="AH21" s="6">
        <f>'AUS Mortality Projections'!V17</f>
        <v>296865.00000000006</v>
      </c>
    </row>
    <row r="22" spans="2:34" x14ac:dyDescent="0.3">
      <c r="B22" s="27" t="s">
        <v>9</v>
      </c>
      <c r="C22" s="100">
        <f>C20/C21</f>
        <v>0.73850839633142806</v>
      </c>
      <c r="D22" s="100">
        <f t="shared" ref="D22:N22" si="1">D20/D21</f>
        <v>0.73157186477495506</v>
      </c>
      <c r="E22" s="100">
        <f t="shared" si="1"/>
        <v>0.74022425902323941</v>
      </c>
      <c r="F22" s="100">
        <f t="shared" si="1"/>
        <v>0.73359899301501996</v>
      </c>
      <c r="G22" s="100">
        <f t="shared" si="1"/>
        <v>0.73112395745995318</v>
      </c>
      <c r="H22" s="100">
        <f t="shared" si="1"/>
        <v>0.72955839961649327</v>
      </c>
      <c r="I22" s="100">
        <f t="shared" si="1"/>
        <v>0.72300815373852312</v>
      </c>
      <c r="J22" s="100">
        <f t="shared" si="1"/>
        <v>0.72994978795162524</v>
      </c>
      <c r="K22" s="100">
        <f t="shared" si="1"/>
        <v>0.72031293320635992</v>
      </c>
      <c r="L22" s="100">
        <f t="shared" si="1"/>
        <v>0.71897351693597544</v>
      </c>
      <c r="M22" s="100">
        <f t="shared" si="1"/>
        <v>0.71274046889974518</v>
      </c>
      <c r="N22" s="100">
        <f t="shared" si="1"/>
        <v>0.67302177543881758</v>
      </c>
      <c r="O22" s="100">
        <f>O20/O21</f>
        <v>0.67272519321243252</v>
      </c>
      <c r="P22" s="100">
        <f t="shared" ref="P22:AF22" si="2">P20/P21</f>
        <v>0.67303116941467167</v>
      </c>
      <c r="Q22" s="100">
        <f t="shared" si="2"/>
        <v>0.67335079908715023</v>
      </c>
      <c r="R22" s="100">
        <f t="shared" si="2"/>
        <v>0.67374654085487728</v>
      </c>
      <c r="S22" s="100">
        <f t="shared" si="2"/>
        <v>0.674119755598657</v>
      </c>
      <c r="T22" s="100">
        <f t="shared" si="2"/>
        <v>0.67453964508111453</v>
      </c>
      <c r="U22" s="100">
        <f t="shared" si="2"/>
        <v>0.67483621727566812</v>
      </c>
      <c r="V22" s="100">
        <f t="shared" si="2"/>
        <v>0.67507054439543213</v>
      </c>
      <c r="W22" s="100">
        <f t="shared" si="2"/>
        <v>0.67525403739208456</v>
      </c>
      <c r="X22" s="100">
        <f t="shared" si="2"/>
        <v>0.67515250935516102</v>
      </c>
      <c r="Y22" s="100">
        <f t="shared" si="2"/>
        <v>0.67512694691803488</v>
      </c>
      <c r="Z22" s="100">
        <f t="shared" si="2"/>
        <v>0.67515631046342395</v>
      </c>
      <c r="AA22" s="100">
        <f t="shared" si="2"/>
        <v>0.67518565117853124</v>
      </c>
      <c r="AB22" s="100">
        <f t="shared" si="2"/>
        <v>0.67523913837807603</v>
      </c>
      <c r="AC22" s="100">
        <f t="shared" si="2"/>
        <v>0.67528312676252167</v>
      </c>
      <c r="AD22" s="100">
        <f t="shared" si="2"/>
        <v>0.67529930361721813</v>
      </c>
      <c r="AE22" s="100">
        <f t="shared" si="2"/>
        <v>0.67533198283778673</v>
      </c>
      <c r="AF22" s="100">
        <f t="shared" si="2"/>
        <v>0.67535576587000246</v>
      </c>
      <c r="AG22" s="100">
        <f>AG20/AG21</f>
        <v>0.67534315274708667</v>
      </c>
      <c r="AH22" s="101">
        <f>AH20/AH21</f>
        <v>0.67530564339117982</v>
      </c>
    </row>
  </sheetData>
  <mergeCells count="1">
    <mergeCell ref="C4:N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autoPageBreaks="0"/>
  </sheetPr>
  <dimension ref="A1:AH22"/>
  <sheetViews>
    <sheetView workbookViewId="0"/>
  </sheetViews>
  <sheetFormatPr defaultRowHeight="14.4" x14ac:dyDescent="0.3"/>
  <cols>
    <col min="1" max="1" width="1.44140625" customWidth="1"/>
    <col min="2" max="2" width="47" customWidth="1"/>
    <col min="3" max="12" width="9.109375" customWidth="1"/>
    <col min="13" max="13" width="10.109375" customWidth="1"/>
    <col min="14" max="32" width="9.5546875" bestFit="1" customWidth="1"/>
  </cols>
  <sheetData>
    <row r="1" spans="1:34" ht="20.399999999999999" x14ac:dyDescent="0.35">
      <c r="A1" s="44" t="s">
        <v>7</v>
      </c>
    </row>
    <row r="2" spans="1:34" ht="12" customHeight="1" x14ac:dyDescent="0.3">
      <c r="O2">
        <v>1</v>
      </c>
      <c r="P2">
        <v>2</v>
      </c>
      <c r="Q2">
        <v>3</v>
      </c>
      <c r="R2">
        <v>4</v>
      </c>
      <c r="S2">
        <v>5</v>
      </c>
      <c r="T2">
        <v>6</v>
      </c>
      <c r="U2">
        <v>7</v>
      </c>
      <c r="V2">
        <v>8</v>
      </c>
      <c r="W2">
        <v>9</v>
      </c>
      <c r="X2">
        <v>10</v>
      </c>
      <c r="Y2">
        <v>11</v>
      </c>
      <c r="Z2">
        <v>12</v>
      </c>
      <c r="AA2">
        <v>13</v>
      </c>
      <c r="AB2">
        <v>14</v>
      </c>
      <c r="AC2">
        <v>15</v>
      </c>
      <c r="AD2">
        <v>16</v>
      </c>
      <c r="AE2">
        <v>17</v>
      </c>
      <c r="AF2">
        <v>18</v>
      </c>
      <c r="AG2">
        <v>19</v>
      </c>
      <c r="AH2">
        <v>20</v>
      </c>
    </row>
    <row r="3" spans="1:34" x14ac:dyDescent="0.3">
      <c r="C3" s="148" t="s">
        <v>222</v>
      </c>
      <c r="D3" s="148"/>
      <c r="E3" s="148"/>
      <c r="F3" s="148"/>
      <c r="G3" s="148"/>
      <c r="H3" s="148"/>
      <c r="I3" s="148"/>
      <c r="J3" s="148"/>
      <c r="K3" s="148"/>
      <c r="L3" s="148"/>
      <c r="M3" s="148"/>
      <c r="N3" s="148"/>
      <c r="O3" s="149" t="s">
        <v>0</v>
      </c>
      <c r="P3" s="149"/>
      <c r="Q3" s="149"/>
      <c r="R3" s="149"/>
      <c r="S3" s="149"/>
      <c r="T3" s="149"/>
      <c r="U3" s="149"/>
      <c r="V3" s="149"/>
      <c r="W3" s="149"/>
      <c r="X3" s="149"/>
      <c r="Y3" s="149"/>
      <c r="Z3" s="149"/>
      <c r="AA3" s="149"/>
      <c r="AB3" s="149"/>
      <c r="AC3" s="149"/>
      <c r="AD3" s="149"/>
      <c r="AE3" s="149"/>
      <c r="AF3" s="149"/>
      <c r="AG3" s="149"/>
      <c r="AH3" s="149"/>
    </row>
    <row r="4" spans="1:34" x14ac:dyDescent="0.3">
      <c r="B4" s="2"/>
      <c r="C4" s="2">
        <v>2011</v>
      </c>
      <c r="D4" s="2">
        <v>2012</v>
      </c>
      <c r="E4" s="2">
        <v>2013</v>
      </c>
      <c r="F4" s="2">
        <v>2014</v>
      </c>
      <c r="G4" s="2">
        <v>2015</v>
      </c>
      <c r="H4" s="2">
        <v>2016</v>
      </c>
      <c r="I4" s="2">
        <v>2017</v>
      </c>
      <c r="J4" s="2">
        <v>2018</v>
      </c>
      <c r="K4" s="2">
        <v>2019</v>
      </c>
      <c r="L4" s="2">
        <v>2020</v>
      </c>
      <c r="M4" s="2">
        <v>2021</v>
      </c>
      <c r="N4" s="2">
        <v>2022</v>
      </c>
      <c r="O4" s="2">
        <v>2023</v>
      </c>
      <c r="P4" s="2">
        <v>2024</v>
      </c>
      <c r="Q4" s="2">
        <v>2025</v>
      </c>
      <c r="R4" s="2">
        <v>2026</v>
      </c>
      <c r="S4" s="2">
        <v>2027</v>
      </c>
      <c r="T4" s="2">
        <v>2028</v>
      </c>
      <c r="U4" s="2">
        <v>2029</v>
      </c>
      <c r="V4" s="2">
        <v>2030</v>
      </c>
      <c r="W4" s="2">
        <v>2031</v>
      </c>
      <c r="X4" s="2">
        <v>2032</v>
      </c>
      <c r="Y4" s="2">
        <v>2033</v>
      </c>
      <c r="Z4" s="2">
        <v>2034</v>
      </c>
      <c r="AA4" s="2">
        <v>2035</v>
      </c>
      <c r="AB4" s="2">
        <v>2036</v>
      </c>
      <c r="AC4" s="2">
        <v>2037</v>
      </c>
      <c r="AD4" s="2">
        <v>2038</v>
      </c>
      <c r="AE4" s="2">
        <v>2039</v>
      </c>
      <c r="AF4" s="2">
        <v>2040</v>
      </c>
      <c r="AG4" s="2">
        <v>2041</v>
      </c>
      <c r="AH4" s="2">
        <v>2042</v>
      </c>
    </row>
    <row r="5" spans="1:34" x14ac:dyDescent="0.3">
      <c r="B5" s="113" t="s">
        <v>270</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4" x14ac:dyDescent="0.3">
      <c r="B6" s="21" t="s">
        <v>33</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5"/>
      <c r="AH6" s="26"/>
    </row>
    <row r="7" spans="1:34" s="1" customFormat="1" x14ac:dyDescent="0.3">
      <c r="B7" s="13" t="s">
        <v>23</v>
      </c>
      <c r="C7" s="1">
        <f>'AUS Observed PC Deaths'!C7</f>
        <v>1012</v>
      </c>
      <c r="D7" s="1">
        <f>'AUS Observed PC Deaths'!D7</f>
        <v>899</v>
      </c>
      <c r="E7" s="1">
        <f>'AUS Observed PC Deaths'!E7</f>
        <v>965</v>
      </c>
      <c r="F7" s="1">
        <f>'AUS Observed PC Deaths'!F7</f>
        <v>941</v>
      </c>
      <c r="G7" s="1">
        <f>'AUS Observed PC Deaths'!G7</f>
        <v>1002</v>
      </c>
      <c r="H7" s="1">
        <f>'AUS Observed PC Deaths'!H7</f>
        <v>1011</v>
      </c>
      <c r="I7" s="1">
        <f>'AUS Observed PC Deaths'!I7</f>
        <v>931</v>
      </c>
      <c r="J7" s="1">
        <f>'AUS Observed PC Deaths'!J7</f>
        <v>911</v>
      </c>
      <c r="K7" s="1">
        <f>'AUS Observed PC Deaths'!K7</f>
        <v>917</v>
      </c>
      <c r="L7" s="1">
        <f>'AUS Observed PC Deaths'!L7</f>
        <v>894</v>
      </c>
      <c r="M7" s="1">
        <f>'AUS Observed PC Deaths'!M7</f>
        <v>877</v>
      </c>
      <c r="N7" s="1">
        <f>'AUS Observed PC Deaths'!N7</f>
        <v>945</v>
      </c>
      <c r="O7" s="1">
        <f>(($N7/'AUS All Deaths'!$N7)+((('Method 2B'!$N7/'AUS All Deaths'!$N7)-($C7/'AUS All Deaths'!$C7))/COUNT($C$4:$N$4))*O$2)*'AUS Mortality Projections'!C5</f>
        <v>950.19783472465645</v>
      </c>
      <c r="P7" s="1">
        <f>(($N7/'AUS All Deaths'!$N7)+((('Method 2B'!$N7/'AUS All Deaths'!$N7)-($C7/'AUS All Deaths'!$C7))/COUNT($C$4:$N$4))*P$2)*'AUS Mortality Projections'!D5</f>
        <v>949.95220822383749</v>
      </c>
      <c r="Q7" s="1">
        <f>(($N7/'AUS All Deaths'!$N7)+((('Method 2B'!$N7/'AUS All Deaths'!$N7)-($C7/'AUS All Deaths'!$C7))/COUNT($C$4:$N$4))*Q$2)*'AUS Mortality Projections'!E5</f>
        <v>948.06079630675333</v>
      </c>
      <c r="R7" s="1">
        <f>(($N7/'AUS All Deaths'!$N7)+((('Method 2B'!$N7/'AUS All Deaths'!$N7)-($C7/'AUS All Deaths'!$C7))/COUNT($C$4:$N$4))*R$2)*'AUS Mortality Projections'!F5</f>
        <v>937.17797144827034</v>
      </c>
      <c r="S7" s="1">
        <f>(($N7/'AUS All Deaths'!$N7)+((('Method 2B'!$N7/'AUS All Deaths'!$N7)-($C7/'AUS All Deaths'!$C7))/COUNT($C$4:$N$4))*S$2)*'AUS Mortality Projections'!G5</f>
        <v>935.51651195497004</v>
      </c>
      <c r="T7" s="1">
        <f>(($N7/'AUS All Deaths'!$N7)+((('Method 2B'!$N7/'AUS All Deaths'!$N7)-($C7/'AUS All Deaths'!$C7))/COUNT($C$4:$N$4))*T$2)*'AUS Mortality Projections'!H5</f>
        <v>931.72543796524997</v>
      </c>
      <c r="U7" s="1">
        <f>(($N7/'AUS All Deaths'!$N7)+((('Method 2B'!$N7/'AUS All Deaths'!$N7)-($C7/'AUS All Deaths'!$C7))/COUNT($C$4:$N$4))*U$2)*'AUS Mortality Projections'!I5</f>
        <v>927.52118929405879</v>
      </c>
      <c r="V7" s="1">
        <f>(($N7/'AUS All Deaths'!$N7)+((('Method 2B'!$N7/'AUS All Deaths'!$N7)-($C7/'AUS All Deaths'!$C7))/COUNT($C$4:$N$4))*V$2)*'AUS Mortality Projections'!J5</f>
        <v>922.14321346991062</v>
      </c>
      <c r="W7" s="1">
        <f>(($N7/'AUS All Deaths'!$N7)+((('Method 2B'!$N7/'AUS All Deaths'!$N7)-($C7/'AUS All Deaths'!$C7))/COUNT($C$4:$N$4))*W$2)*'AUS Mortality Projections'!K5</f>
        <v>915.96102310841025</v>
      </c>
      <c r="X7" s="1">
        <f>(($N7/'AUS All Deaths'!$N7)+((('Method 2B'!$N7/'AUS All Deaths'!$N7)-($C7/'AUS All Deaths'!$C7))/COUNT($C$4:$N$4))*X$2)*'AUS Mortality Projections'!L5</f>
        <v>911.93255946963893</v>
      </c>
      <c r="Y7" s="1">
        <f>(($N7/'AUS All Deaths'!$N7)+((('Method 2B'!$N7/'AUS All Deaths'!$N7)-($C7/'AUS All Deaths'!$C7))/COUNT($C$4:$N$4))*Y$2)*'AUS Mortality Projections'!M5</f>
        <v>907.4901581978113</v>
      </c>
      <c r="Z7" s="1">
        <f>(($N7/'AUS All Deaths'!$N7)+((('Method 2B'!$N7/'AUS All Deaths'!$N7)-($C7/'AUS All Deaths'!$C7))/COUNT($C$4:$N$4))*Z$2)*'AUS Mortality Projections'!N5</f>
        <v>902.44197640129357</v>
      </c>
      <c r="AA7" s="1">
        <f>(($N7/'AUS All Deaths'!$N7)+((('Method 2B'!$N7/'AUS All Deaths'!$N7)-($C7/'AUS All Deaths'!$C7))/COUNT($C$4:$N$4))*AA$2)*'AUS Mortality Projections'!O5</f>
        <v>896.41150951820612</v>
      </c>
      <c r="AB7" s="1">
        <f>(($N7/'AUS All Deaths'!$N7)+((('Method 2B'!$N7/'AUS All Deaths'!$N7)-($C7/'AUS All Deaths'!$C7))/COUNT($C$4:$N$4))*AB$2)*'AUS Mortality Projections'!P5</f>
        <v>890.28597220850327</v>
      </c>
      <c r="AC7" s="1">
        <f>(($N7/'AUS All Deaths'!$N7)+((('Method 2B'!$N7/'AUS All Deaths'!$N7)-($C7/'AUS All Deaths'!$C7))/COUNT($C$4:$N$4))*AC$2)*'AUS Mortality Projections'!Q5</f>
        <v>885.24628733443615</v>
      </c>
      <c r="AD7" s="1">
        <f>(($N7/'AUS All Deaths'!$N7)+((('Method 2B'!$N7/'AUS All Deaths'!$N7)-($C7/'AUS All Deaths'!$C7))/COUNT($C$4:$N$4))*AD$2)*'AUS Mortality Projections'!R5</f>
        <v>880.40739490105693</v>
      </c>
      <c r="AE7" s="1">
        <f>(($N7/'AUS All Deaths'!$N7)+((('Method 2B'!$N7/'AUS All Deaths'!$N7)-($C7/'AUS All Deaths'!$C7))/COUNT($C$4:$N$4))*AE$2)*'AUS Mortality Projections'!S5</f>
        <v>875.90555919241604</v>
      </c>
      <c r="AF7" s="1">
        <f>(($N7/'AUS All Deaths'!$N7)+((('Method 2B'!$N7/'AUS All Deaths'!$N7)-($C7/'AUS All Deaths'!$C7))/COUNT($C$4:$N$4))*AF$2)*'AUS Mortality Projections'!T5</f>
        <v>871.43119553443285</v>
      </c>
      <c r="AG7" s="1">
        <f>(($N7/'AUS All Deaths'!$N7)+((('Method 2B'!$N7/'AUS All Deaths'!$N7)-($C7/'AUS All Deaths'!$C7))/COUNT($C$4:$N$4))*AG$2)*'AUS Mortality Projections'!U5</f>
        <v>868.31282986602457</v>
      </c>
      <c r="AH7" s="6">
        <f>(($N7/'AUS All Deaths'!$N7)+((('Method 2B'!$N7/'AUS All Deaths'!$N7)-($C7/'AUS All Deaths'!$C7))/COUNT($C$4:$N$4))*AH$2)*'AUS Mortality Projections'!V5</f>
        <v>866.13255693181861</v>
      </c>
    </row>
    <row r="8" spans="1:34" s="1" customFormat="1" x14ac:dyDescent="0.3">
      <c r="B8" s="13" t="s">
        <v>24</v>
      </c>
      <c r="C8" s="1">
        <f>'AUS Observed PC Deaths'!C8</f>
        <v>5970</v>
      </c>
      <c r="D8" s="1">
        <f>'AUS Observed PC Deaths'!D8</f>
        <v>5798</v>
      </c>
      <c r="E8" s="1">
        <f>'AUS Observed PC Deaths'!E8</f>
        <v>5867</v>
      </c>
      <c r="F8" s="1">
        <f>'AUS Observed PC Deaths'!F8</f>
        <v>6037</v>
      </c>
      <c r="G8" s="1">
        <f>'AUS Observed PC Deaths'!G8</f>
        <v>6081</v>
      </c>
      <c r="H8" s="1">
        <f>'AUS Observed PC Deaths'!H8</f>
        <v>5964</v>
      </c>
      <c r="I8" s="1">
        <f>'AUS Observed PC Deaths'!I8</f>
        <v>5893</v>
      </c>
      <c r="J8" s="1">
        <f>'AUS Observed PC Deaths'!J8</f>
        <v>6179</v>
      </c>
      <c r="K8" s="1">
        <f>'AUS Observed PC Deaths'!K8</f>
        <v>6073</v>
      </c>
      <c r="L8" s="1">
        <f>'AUS Observed PC Deaths'!L8</f>
        <v>6004</v>
      </c>
      <c r="M8" s="1">
        <f>'AUS Observed PC Deaths'!M8</f>
        <v>5956</v>
      </c>
      <c r="N8" s="1">
        <f>'AUS Observed PC Deaths'!N8</f>
        <v>6204</v>
      </c>
      <c r="O8" s="1">
        <f>(($N8/'AUS All Deaths'!$N8)+((('Method 2B'!$N8/'AUS All Deaths'!$N8)-($C8/'AUS All Deaths'!$C8))/COUNT($C$4:$N$4))*O$2)*'AUS Mortality Projections'!C6</f>
        <v>5993.2202805246206</v>
      </c>
      <c r="P8" s="1">
        <f>(($N8/'AUS All Deaths'!$N8)+((('Method 2B'!$N8/'AUS All Deaths'!$N8)-($C8/'AUS All Deaths'!$C8))/COUNT($C$4:$N$4))*P$2)*'AUS Mortality Projections'!D6</f>
        <v>5947.4021049824951</v>
      </c>
      <c r="Q8" s="1">
        <f>(($N8/'AUS All Deaths'!$N8)+((('Method 2B'!$N8/'AUS All Deaths'!$N8)-($C8/'AUS All Deaths'!$C8))/COUNT($C$4:$N$4))*Q$2)*'AUS Mortality Projections'!E6</f>
        <v>5891.3839168051127</v>
      </c>
      <c r="R8" s="1">
        <f>(($N8/'AUS All Deaths'!$N8)+((('Method 2B'!$N8/'AUS All Deaths'!$N8)-($C8/'AUS All Deaths'!$C8))/COUNT($C$4:$N$4))*R$2)*'AUS Mortality Projections'!F6</f>
        <v>5784.3432037018993</v>
      </c>
      <c r="S8" s="1">
        <f>(($N8/'AUS All Deaths'!$N8)+((('Method 2B'!$N8/'AUS All Deaths'!$N8)-($C8/'AUS All Deaths'!$C8))/COUNT($C$4:$N$4))*S$2)*'AUS Mortality Projections'!G6</f>
        <v>5745.3810940942067</v>
      </c>
      <c r="T8" s="1">
        <f>(($N8/'AUS All Deaths'!$N8)+((('Method 2B'!$N8/'AUS All Deaths'!$N8)-($C8/'AUS All Deaths'!$C8))/COUNT($C$4:$N$4))*T$2)*'AUS Mortality Projections'!H6</f>
        <v>5706.2244784388613</v>
      </c>
      <c r="U8" s="1">
        <f>(($N8/'AUS All Deaths'!$N8)+((('Method 2B'!$N8/'AUS All Deaths'!$N8)-($C8/'AUS All Deaths'!$C8))/COUNT($C$4:$N$4))*U$2)*'AUS Mortality Projections'!I6</f>
        <v>5675.9229464139744</v>
      </c>
      <c r="V8" s="1">
        <f>(($N8/'AUS All Deaths'!$N8)+((('Method 2B'!$N8/'AUS All Deaths'!$N8)-($C8/'AUS All Deaths'!$C8))/COUNT($C$4:$N$4))*V$2)*'AUS Mortality Projections'!J6</f>
        <v>5665.578895690729</v>
      </c>
      <c r="W8" s="1">
        <f>(($N8/'AUS All Deaths'!$N8)+((('Method 2B'!$N8/'AUS All Deaths'!$N8)-($C8/'AUS All Deaths'!$C8))/COUNT($C$4:$N$4))*W$2)*'AUS Mortality Projections'!K6</f>
        <v>5664.1497088368114</v>
      </c>
      <c r="X8" s="1">
        <f>(($N8/'AUS All Deaths'!$N8)+((('Method 2B'!$N8/'AUS All Deaths'!$N8)-($C8/'AUS All Deaths'!$C8))/COUNT($C$4:$N$4))*X$2)*'AUS Mortality Projections'!L6</f>
        <v>5681.9194199094936</v>
      </c>
      <c r="Y8" s="1">
        <f>(($N8/'AUS All Deaths'!$N8)+((('Method 2B'!$N8/'AUS All Deaths'!$N8)-($C8/'AUS All Deaths'!$C8))/COUNT($C$4:$N$4))*Y$2)*'AUS Mortality Projections'!M6</f>
        <v>5697.0723021762615</v>
      </c>
      <c r="Z8" s="1">
        <f>(($N8/'AUS All Deaths'!$N8)+((('Method 2B'!$N8/'AUS All Deaths'!$N8)-($C8/'AUS All Deaths'!$C8))/COUNT($C$4:$N$4))*Z$2)*'AUS Mortality Projections'!N6</f>
        <v>5695.016028165096</v>
      </c>
      <c r="AA8" s="1">
        <f>(($N8/'AUS All Deaths'!$N8)+((('Method 2B'!$N8/'AUS All Deaths'!$N8)-($C8/'AUS All Deaths'!$C8))/COUNT($C$4:$N$4))*AA$2)*'AUS Mortality Projections'!O6</f>
        <v>5695.274899987875</v>
      </c>
      <c r="AB8" s="1">
        <f>(($N8/'AUS All Deaths'!$N8)+((('Method 2B'!$N8/'AUS All Deaths'!$N8)-($C8/'AUS All Deaths'!$C8))/COUNT($C$4:$N$4))*AB$2)*'AUS Mortality Projections'!P6</f>
        <v>5664.2391137806044</v>
      </c>
      <c r="AC8" s="1">
        <f>(($N8/'AUS All Deaths'!$N8)+((('Method 2B'!$N8/'AUS All Deaths'!$N8)-($C8/'AUS All Deaths'!$C8))/COUNT($C$4:$N$4))*AC$2)*'AUS Mortality Projections'!Q6</f>
        <v>5643.2050130997141</v>
      </c>
      <c r="AD8" s="1">
        <f>(($N8/'AUS All Deaths'!$N8)+((('Method 2B'!$N8/'AUS All Deaths'!$N8)-($C8/'AUS All Deaths'!$C8))/COUNT($C$4:$N$4))*AD$2)*'AUS Mortality Projections'!R6</f>
        <v>5645.6033989993284</v>
      </c>
      <c r="AE8" s="1">
        <f>(($N8/'AUS All Deaths'!$N8)+((('Method 2B'!$N8/'AUS All Deaths'!$N8)-($C8/'AUS All Deaths'!$C8))/COUNT($C$4:$N$4))*AE$2)*'AUS Mortality Projections'!S6</f>
        <v>5663.6102721757361</v>
      </c>
      <c r="AF8" s="1">
        <f>(($N8/'AUS All Deaths'!$N8)+((('Method 2B'!$N8/'AUS All Deaths'!$N8)-($C8/'AUS All Deaths'!$C8))/COUNT($C$4:$N$4))*AF$2)*'AUS Mortality Projections'!T6</f>
        <v>5692.8448438744845</v>
      </c>
      <c r="AG8" s="1">
        <f>(($N8/'AUS All Deaths'!$N8)+((('Method 2B'!$N8/'AUS All Deaths'!$N8)-($C8/'AUS All Deaths'!$C8))/COUNT($C$4:$N$4))*AG$2)*'AUS Mortality Projections'!U6</f>
        <v>5730.0444162694903</v>
      </c>
      <c r="AH8" s="6">
        <f>(($N8/'AUS All Deaths'!$N8)+((('Method 2B'!$N8/'AUS All Deaths'!$N8)-($C8/'AUS All Deaths'!$C8))/COUNT($C$4:$N$4))*AH$2)*'AUS Mortality Projections'!V6</f>
        <v>5766.284246137935</v>
      </c>
    </row>
    <row r="9" spans="1:34" s="1" customFormat="1" x14ac:dyDescent="0.3">
      <c r="B9" s="13" t="s">
        <v>25</v>
      </c>
      <c r="C9" s="1">
        <f>'AUS Observed PC Deaths'!C9</f>
        <v>6747</v>
      </c>
      <c r="D9" s="1">
        <f>'AUS Observed PC Deaths'!D9</f>
        <v>6846</v>
      </c>
      <c r="E9" s="1">
        <f>'AUS Observed PC Deaths'!E9</f>
        <v>6941</v>
      </c>
      <c r="F9" s="1">
        <f>'AUS Observed PC Deaths'!F9</f>
        <v>7341</v>
      </c>
      <c r="G9" s="1">
        <f>'AUS Observed PC Deaths'!G9</f>
        <v>7661</v>
      </c>
      <c r="H9" s="1">
        <f>'AUS Observed PC Deaths'!H9</f>
        <v>7532</v>
      </c>
      <c r="I9" s="1">
        <f>'AUS Observed PC Deaths'!I9</f>
        <v>7902</v>
      </c>
      <c r="J9" s="1">
        <f>'AUS Observed PC Deaths'!J9</f>
        <v>7951</v>
      </c>
      <c r="K9" s="1">
        <f>'AUS Observed PC Deaths'!K9</f>
        <v>8309</v>
      </c>
      <c r="L9" s="1">
        <f>'AUS Observed PC Deaths'!L9</f>
        <v>8045</v>
      </c>
      <c r="M9" s="1">
        <f>'AUS Observed PC Deaths'!M9</f>
        <v>8518</v>
      </c>
      <c r="N9" s="1">
        <f>'AUS Observed PC Deaths'!N9</f>
        <v>8672</v>
      </c>
      <c r="O9" s="1">
        <f>(($N9/'AUS All Deaths'!$N9)+((('Method 2B'!$N9/'AUS All Deaths'!$N9)-($C9/'AUS All Deaths'!$C9))/COUNT($C$4:$N$4))*O$2)*'AUS Mortality Projections'!C7</f>
        <v>8523.534922958017</v>
      </c>
      <c r="P9" s="1">
        <f>(($N9/'AUS All Deaths'!$N9)+((('Method 2B'!$N9/'AUS All Deaths'!$N9)-($C9/'AUS All Deaths'!$C9))/COUNT($C$4:$N$4))*P$2)*'AUS Mortality Projections'!D7</f>
        <v>8599.6091991954509</v>
      </c>
      <c r="Q9" s="1">
        <f>(($N9/'AUS All Deaths'!$N9)+((('Method 2B'!$N9/'AUS All Deaths'!$N9)-($C9/'AUS All Deaths'!$C9))/COUNT($C$4:$N$4))*Q$2)*'AUS Mortality Projections'!E7</f>
        <v>8661.8558440224224</v>
      </c>
      <c r="R9" s="1">
        <f>(($N9/'AUS All Deaths'!$N9)+((('Method 2B'!$N9/'AUS All Deaths'!$N9)-($C9/'AUS All Deaths'!$C9))/COUNT($C$4:$N$4))*R$2)*'AUS Mortality Projections'!F7</f>
        <v>8681.6713818244971</v>
      </c>
      <c r="S9" s="1">
        <f>(($N9/'AUS All Deaths'!$N9)+((('Method 2B'!$N9/'AUS All Deaths'!$N9)-($C9/'AUS All Deaths'!$C9))/COUNT($C$4:$N$4))*S$2)*'AUS Mortality Projections'!G7</f>
        <v>8807.2549466453329</v>
      </c>
      <c r="T9" s="1">
        <f>(($N9/'AUS All Deaths'!$N9)+((('Method 2B'!$N9/'AUS All Deaths'!$N9)-($C9/'AUS All Deaths'!$C9))/COUNT($C$4:$N$4))*T$2)*'AUS Mortality Projections'!H7</f>
        <v>8916.9974143681247</v>
      </c>
      <c r="U9" s="1">
        <f>(($N9/'AUS All Deaths'!$N9)+((('Method 2B'!$N9/'AUS All Deaths'!$N9)-($C9/'AUS All Deaths'!$C9))/COUNT($C$4:$N$4))*U$2)*'AUS Mortality Projections'!I7</f>
        <v>9017.820778322246</v>
      </c>
      <c r="V9" s="1">
        <f>(($N9/'AUS All Deaths'!$N9)+((('Method 2B'!$N9/'AUS All Deaths'!$N9)-($C9/'AUS All Deaths'!$C9))/COUNT($C$4:$N$4))*V$2)*'AUS Mortality Projections'!J7</f>
        <v>9080.6700073836455</v>
      </c>
      <c r="W9" s="1">
        <f>(($N9/'AUS All Deaths'!$N9)+((('Method 2B'!$N9/'AUS All Deaths'!$N9)-($C9/'AUS All Deaths'!$C9))/COUNT($C$4:$N$4))*W$2)*'AUS Mortality Projections'!K7</f>
        <v>9116.6180000776294</v>
      </c>
      <c r="X9" s="1">
        <f>(($N9/'AUS All Deaths'!$N9)+((('Method 2B'!$N9/'AUS All Deaths'!$N9)-($C9/'AUS All Deaths'!$C9))/COUNT($C$4:$N$4))*X$2)*'AUS Mortality Projections'!L7</f>
        <v>9158.7138134292654</v>
      </c>
      <c r="Y9" s="1">
        <f>(($N9/'AUS All Deaths'!$N9)+((('Method 2B'!$N9/'AUS All Deaths'!$N9)-($C9/'AUS All Deaths'!$C9))/COUNT($C$4:$N$4))*Y$2)*'AUS Mortality Projections'!M7</f>
        <v>9183.327290727635</v>
      </c>
      <c r="Z9" s="1">
        <f>(($N9/'AUS All Deaths'!$N9)+((('Method 2B'!$N9/'AUS All Deaths'!$N9)-($C9/'AUS All Deaths'!$C9))/COUNT($C$4:$N$4))*Z$2)*'AUS Mortality Projections'!N7</f>
        <v>9207.1289704131887</v>
      </c>
      <c r="AA9" s="1">
        <f>(($N9/'AUS All Deaths'!$N9)+((('Method 2B'!$N9/'AUS All Deaths'!$N9)-($C9/'AUS All Deaths'!$C9))/COUNT($C$4:$N$4))*AA$2)*'AUS Mortality Projections'!O7</f>
        <v>9214.6912439104253</v>
      </c>
      <c r="AB9" s="1">
        <f>(($N9/'AUS All Deaths'!$N9)+((('Method 2B'!$N9/'AUS All Deaths'!$N9)-($C9/'AUS All Deaths'!$C9))/COUNT($C$4:$N$4))*AB$2)*'AUS Mortality Projections'!P7</f>
        <v>9222.2440727214343</v>
      </c>
      <c r="AC9" s="1">
        <f>(($N9/'AUS All Deaths'!$N9)+((('Method 2B'!$N9/'AUS All Deaths'!$N9)-($C9/'AUS All Deaths'!$C9))/COUNT($C$4:$N$4))*AC$2)*'AUS Mortality Projections'!Q7</f>
        <v>9224.3016981647306</v>
      </c>
      <c r="AD9" s="1">
        <f>(($N9/'AUS All Deaths'!$N9)+((('Method 2B'!$N9/'AUS All Deaths'!$N9)-($C9/'AUS All Deaths'!$C9))/COUNT($C$4:$N$4))*AD$2)*'AUS Mortality Projections'!R7</f>
        <v>9196.3898750512471</v>
      </c>
      <c r="AE9" s="1">
        <f>(($N9/'AUS All Deaths'!$N9)+((('Method 2B'!$N9/'AUS All Deaths'!$N9)-($C9/'AUS All Deaths'!$C9))/COUNT($C$4:$N$4))*AE$2)*'AUS Mortality Projections'!S7</f>
        <v>9173.7714322832035</v>
      </c>
      <c r="AF9" s="1">
        <f>(($N9/'AUS All Deaths'!$N9)+((('Method 2B'!$N9/'AUS All Deaths'!$N9)-($C9/'AUS All Deaths'!$C9))/COUNT($C$4:$N$4))*AF$2)*'AUS Mortality Projections'!T7</f>
        <v>9177.1270749803298</v>
      </c>
      <c r="AG9" s="1">
        <f>(($N9/'AUS All Deaths'!$N9)+((('Method 2B'!$N9/'AUS All Deaths'!$N9)-($C9/'AUS All Deaths'!$C9))/COUNT($C$4:$N$4))*AG$2)*'AUS Mortality Projections'!U7</f>
        <v>9196.0936228960763</v>
      </c>
      <c r="AH9" s="6">
        <f>(($N9/'AUS All Deaths'!$N9)+((('Method 2B'!$N9/'AUS All Deaths'!$N9)-($C9/'AUS All Deaths'!$C9))/COUNT($C$4:$N$4))*AH$2)*'AUS Mortality Projections'!V7</f>
        <v>9221.0040534027521</v>
      </c>
    </row>
    <row r="10" spans="1:34" s="1" customFormat="1" x14ac:dyDescent="0.3">
      <c r="B10" s="13" t="s">
        <v>26</v>
      </c>
      <c r="C10" s="1">
        <f>'AUS Observed PC Deaths'!C10</f>
        <v>13954</v>
      </c>
      <c r="D10" s="1">
        <f>'AUS Observed PC Deaths'!D10</f>
        <v>13723</v>
      </c>
      <c r="E10" s="1">
        <f>'AUS Observed PC Deaths'!E10</f>
        <v>13632</v>
      </c>
      <c r="F10" s="1">
        <f>'AUS Observed PC Deaths'!F10</f>
        <v>13734</v>
      </c>
      <c r="G10" s="1">
        <f>'AUS Observed PC Deaths'!G10</f>
        <v>13938</v>
      </c>
      <c r="H10" s="1">
        <f>'AUS Observed PC Deaths'!H10</f>
        <v>13748</v>
      </c>
      <c r="I10" s="1">
        <f>'AUS Observed PC Deaths'!I10</f>
        <v>13851</v>
      </c>
      <c r="J10" s="1">
        <f>'AUS Observed PC Deaths'!J10</f>
        <v>13736</v>
      </c>
      <c r="K10" s="1">
        <f>'AUS Observed PC Deaths'!K10</f>
        <v>14086</v>
      </c>
      <c r="L10" s="1">
        <f>'AUS Observed PC Deaths'!L10</f>
        <v>13786</v>
      </c>
      <c r="M10" s="1">
        <f>'AUS Observed PC Deaths'!M10</f>
        <v>14797</v>
      </c>
      <c r="N10" s="1">
        <f>'AUS Observed PC Deaths'!N10</f>
        <v>15794</v>
      </c>
      <c r="O10" s="1">
        <f>(($N10/'AUS All Deaths'!$N10)+((('Method 2B'!$N10/'AUS All Deaths'!$N10)-($C10/'AUS All Deaths'!$C10))/COUNT($C$4:$N$4))*O$2)*'AUS Mortality Projections'!C8</f>
        <v>15473.354921573033</v>
      </c>
      <c r="P10" s="1">
        <f>(($N10/'AUS All Deaths'!$N10)+((('Method 2B'!$N10/'AUS All Deaths'!$N10)-($C10/'AUS All Deaths'!$C10))/COUNT($C$4:$N$4))*P$2)*'AUS Mortality Projections'!D8</f>
        <v>15935.803074366371</v>
      </c>
      <c r="Q10" s="1">
        <f>(($N10/'AUS All Deaths'!$N10)+((('Method 2B'!$N10/'AUS All Deaths'!$N10)-($C10/'AUS All Deaths'!$C10))/COUNT($C$4:$N$4))*Q$2)*'AUS Mortality Projections'!E8</f>
        <v>16447.967894076897</v>
      </c>
      <c r="R10" s="1">
        <f>(($N10/'AUS All Deaths'!$N10)+((('Method 2B'!$N10/'AUS All Deaths'!$N10)-($C10/'AUS All Deaths'!$C10))/COUNT($C$4:$N$4))*R$2)*'AUS Mortality Projections'!F8</f>
        <v>16888.758546437224</v>
      </c>
      <c r="S10" s="1">
        <f>(($N10/'AUS All Deaths'!$N10)+((('Method 2B'!$N10/'AUS All Deaths'!$N10)-($C10/'AUS All Deaths'!$C10))/COUNT($C$4:$N$4))*S$2)*'AUS Mortality Projections'!G8</f>
        <v>17473.099212623692</v>
      </c>
      <c r="T10" s="1">
        <f>(($N10/'AUS All Deaths'!$N10)+((('Method 2B'!$N10/'AUS All Deaths'!$N10)-($C10/'AUS All Deaths'!$C10))/COUNT($C$4:$N$4))*T$2)*'AUS Mortality Projections'!H8</f>
        <v>18111.287854221959</v>
      </c>
      <c r="U10" s="1">
        <f>(($N10/'AUS All Deaths'!$N10)+((('Method 2B'!$N10/'AUS All Deaths'!$N10)-($C10/'AUS All Deaths'!$C10))/COUNT($C$4:$N$4))*U$2)*'AUS Mortality Projections'!I8</f>
        <v>18628.746208420882</v>
      </c>
      <c r="V10" s="1">
        <f>(($N10/'AUS All Deaths'!$N10)+((('Method 2B'!$N10/'AUS All Deaths'!$N10)-($C10/'AUS All Deaths'!$C10))/COUNT($C$4:$N$4))*V$2)*'AUS Mortality Projections'!J8</f>
        <v>19118.118009518144</v>
      </c>
      <c r="W10" s="1">
        <f>(($N10/'AUS All Deaths'!$N10)+((('Method 2B'!$N10/'AUS All Deaths'!$N10)-($C10/'AUS All Deaths'!$C10))/COUNT($C$4:$N$4))*W$2)*'AUS Mortality Projections'!K8</f>
        <v>19578.682380966391</v>
      </c>
      <c r="X10" s="1">
        <f>(($N10/'AUS All Deaths'!$N10)+((('Method 2B'!$N10/'AUS All Deaths'!$N10)-($C10/'AUS All Deaths'!$C10))/COUNT($C$4:$N$4))*X$2)*'AUS Mortality Projections'!L8</f>
        <v>19672.263678231044</v>
      </c>
      <c r="Y10" s="1">
        <f>(($N10/'AUS All Deaths'!$N10)+((('Method 2B'!$N10/'AUS All Deaths'!$N10)-($C10/'AUS All Deaths'!$C10))/COUNT($C$4:$N$4))*Y$2)*'AUS Mortality Projections'!M8</f>
        <v>19909.433982838975</v>
      </c>
      <c r="Z10" s="1">
        <f>(($N10/'AUS All Deaths'!$N10)+((('Method 2B'!$N10/'AUS All Deaths'!$N10)-($C10/'AUS All Deaths'!$C10))/COUNT($C$4:$N$4))*Z$2)*'AUS Mortality Projections'!N8</f>
        <v>20207.058261889084</v>
      </c>
      <c r="AA10" s="1">
        <f>(($N10/'AUS All Deaths'!$N10)+((('Method 2B'!$N10/'AUS All Deaths'!$N10)-($C10/'AUS All Deaths'!$C10))/COUNT($C$4:$N$4))*AA$2)*'AUS Mortality Projections'!O8</f>
        <v>20486.146516833989</v>
      </c>
      <c r="AB10" s="1">
        <f>(($N10/'AUS All Deaths'!$N10)+((('Method 2B'!$N10/'AUS All Deaths'!$N10)-($C10/'AUS All Deaths'!$C10))/COUNT($C$4:$N$4))*AB$2)*'AUS Mortality Projections'!P8</f>
        <v>20811.055614517722</v>
      </c>
      <c r="AC10" s="1">
        <f>(($N10/'AUS All Deaths'!$N10)+((('Method 2B'!$N10/'AUS All Deaths'!$N10)-($C10/'AUS All Deaths'!$C10))/COUNT($C$4:$N$4))*AC$2)*'AUS Mortality Projections'!Q8</f>
        <v>21169.489541742321</v>
      </c>
      <c r="AD10" s="1">
        <f>(($N10/'AUS All Deaths'!$N10)+((('Method 2B'!$N10/'AUS All Deaths'!$N10)-($C10/'AUS All Deaths'!$C10))/COUNT($C$4:$N$4))*AD$2)*'AUS Mortality Projections'!R8</f>
        <v>21498.457187037879</v>
      </c>
      <c r="AE10" s="1">
        <f>(($N10/'AUS All Deaths'!$N10)+((('Method 2B'!$N10/'AUS All Deaths'!$N10)-($C10/'AUS All Deaths'!$C10))/COUNT($C$4:$N$4))*AE$2)*'AUS Mortality Projections'!S8</f>
        <v>21813.484191469994</v>
      </c>
      <c r="AF10" s="1">
        <f>(($N10/'AUS All Deaths'!$N10)+((('Method 2B'!$N10/'AUS All Deaths'!$N10)-($C10/'AUS All Deaths'!$C10))/COUNT($C$4:$N$4))*AF$2)*'AUS Mortality Projections'!T8</f>
        <v>22041.517029811464</v>
      </c>
      <c r="AG10" s="1">
        <f>(($N10/'AUS All Deaths'!$N10)+((('Method 2B'!$N10/'AUS All Deaths'!$N10)-($C10/'AUS All Deaths'!$C10))/COUNT($C$4:$N$4))*AG$2)*'AUS Mortality Projections'!U8</f>
        <v>22210.993881502349</v>
      </c>
      <c r="AH10" s="6">
        <f>(($N10/'AUS All Deaths'!$N10)+((('Method 2B'!$N10/'AUS All Deaths'!$N10)-($C10/'AUS All Deaths'!$C10))/COUNT($C$4:$N$4))*AH$2)*'AUS Mortality Projections'!V8</f>
        <v>22326.586168496346</v>
      </c>
    </row>
    <row r="11" spans="1:34" s="1" customFormat="1" x14ac:dyDescent="0.3">
      <c r="B11" s="13" t="s">
        <v>27</v>
      </c>
      <c r="C11" s="1">
        <f>'AUS Observed PC Deaths'!C11</f>
        <v>25591</v>
      </c>
      <c r="D11" s="1">
        <f>'AUS Observed PC Deaths'!D11</f>
        <v>25810</v>
      </c>
      <c r="E11" s="1">
        <f>'AUS Observed PC Deaths'!E11</f>
        <v>26272</v>
      </c>
      <c r="F11" s="1">
        <f>'AUS Observed PC Deaths'!F11</f>
        <v>27717</v>
      </c>
      <c r="G11" s="1">
        <f>'AUS Observed PC Deaths'!G11</f>
        <v>28669</v>
      </c>
      <c r="H11" s="1">
        <f>'AUS Observed PC Deaths'!H11</f>
        <v>28198</v>
      </c>
      <c r="I11" s="1">
        <f>'AUS Observed PC Deaths'!I11</f>
        <v>28505</v>
      </c>
      <c r="J11" s="1">
        <f>'AUS Observed PC Deaths'!J11</f>
        <v>27705</v>
      </c>
      <c r="K11" s="1">
        <f>'AUS Observed PC Deaths'!K11</f>
        <v>28604</v>
      </c>
      <c r="L11" s="1">
        <f>'AUS Observed PC Deaths'!L11</f>
        <v>27190</v>
      </c>
      <c r="M11" s="1">
        <f>'AUS Observed PC Deaths'!M11</f>
        <v>29106</v>
      </c>
      <c r="N11" s="1">
        <f>'AUS Observed PC Deaths'!N11</f>
        <v>30496</v>
      </c>
      <c r="O11" s="1">
        <f>(($N11/'AUS All Deaths'!$N11)+((('Method 2B'!$N11/'AUS All Deaths'!$N11)-($C11/'AUS All Deaths'!$C11))/COUNT($C$4:$N$4))*O$2)*'AUS Mortality Projections'!C9</f>
        <v>27088.749637418867</v>
      </c>
      <c r="P11" s="1">
        <f>(($N11/'AUS All Deaths'!$N11)+((('Method 2B'!$N11/'AUS All Deaths'!$N11)-($C11/'AUS All Deaths'!$C11))/COUNT($C$4:$N$4))*P$2)*'AUS Mortality Projections'!D9</f>
        <v>27307.822408030202</v>
      </c>
      <c r="Q11" s="1">
        <f>(($N11/'AUS All Deaths'!$N11)+((('Method 2B'!$N11/'AUS All Deaths'!$N11)-($C11/'AUS All Deaths'!$C11))/COUNT($C$4:$N$4))*Q$2)*'AUS Mortality Projections'!E9</f>
        <v>27532.781659898697</v>
      </c>
      <c r="R11" s="1">
        <f>(($N11/'AUS All Deaths'!$N11)+((('Method 2B'!$N11/'AUS All Deaths'!$N11)-($C11/'AUS All Deaths'!$C11))/COUNT($C$4:$N$4))*R$2)*'AUS Mortality Projections'!F9</f>
        <v>27616.1880598934</v>
      </c>
      <c r="S11" s="1">
        <f>(($N11/'AUS All Deaths'!$N11)+((('Method 2B'!$N11/'AUS All Deaths'!$N11)-($C11/'AUS All Deaths'!$C11))/COUNT($C$4:$N$4))*S$2)*'AUS Mortality Projections'!G9</f>
        <v>28102.129223446314</v>
      </c>
      <c r="T11" s="1">
        <f>(($N11/'AUS All Deaths'!$N11)+((('Method 2B'!$N11/'AUS All Deaths'!$N11)-($C11/'AUS All Deaths'!$C11))/COUNT($C$4:$N$4))*T$2)*'AUS Mortality Projections'!H9</f>
        <v>28608.816767589316</v>
      </c>
      <c r="U11" s="1">
        <f>(($N11/'AUS All Deaths'!$N11)+((('Method 2B'!$N11/'AUS All Deaths'!$N11)-($C11/'AUS All Deaths'!$C11))/COUNT($C$4:$N$4))*U$2)*'AUS Mortality Projections'!I9</f>
        <v>29299.680734890309</v>
      </c>
      <c r="V11" s="1">
        <f>(($N11/'AUS All Deaths'!$N11)+((('Method 2B'!$N11/'AUS All Deaths'!$N11)-($C11/'AUS All Deaths'!$C11))/COUNT($C$4:$N$4))*V$2)*'AUS Mortality Projections'!J9</f>
        <v>30104.661140469845</v>
      </c>
      <c r="W11" s="1">
        <f>(($N11/'AUS All Deaths'!$N11)+((('Method 2B'!$N11/'AUS All Deaths'!$N11)-($C11/'AUS All Deaths'!$C11))/COUNT($C$4:$N$4))*W$2)*'AUS Mortality Projections'!K9</f>
        <v>30976.852553815126</v>
      </c>
      <c r="X11" s="1">
        <f>(($N11/'AUS All Deaths'!$N11)+((('Method 2B'!$N11/'AUS All Deaths'!$N11)-($C11/'AUS All Deaths'!$C11))/COUNT($C$4:$N$4))*X$2)*'AUS Mortality Projections'!L9</f>
        <v>32405.659522418879</v>
      </c>
      <c r="Y11" s="1">
        <f>(($N11/'AUS All Deaths'!$N11)+((('Method 2B'!$N11/'AUS All Deaths'!$N11)-($C11/'AUS All Deaths'!$C11))/COUNT($C$4:$N$4))*Y$2)*'AUS Mortality Projections'!M9</f>
        <v>33751.064988839636</v>
      </c>
      <c r="Z11" s="1">
        <f>(($N11/'AUS All Deaths'!$N11)+((('Method 2B'!$N11/'AUS All Deaths'!$N11)-($C11/'AUS All Deaths'!$C11))/COUNT($C$4:$N$4))*Z$2)*'AUS Mortality Projections'!N9</f>
        <v>35071.286220978232</v>
      </c>
      <c r="AA11" s="1">
        <f>(($N11/'AUS All Deaths'!$N11)+((('Method 2B'!$N11/'AUS All Deaths'!$N11)-($C11/'AUS All Deaths'!$C11))/COUNT($C$4:$N$4))*AA$2)*'AUS Mortality Projections'!O9</f>
        <v>36450.980687709816</v>
      </c>
      <c r="AB11" s="1">
        <f>(($N11/'AUS All Deaths'!$N11)+((('Method 2B'!$N11/'AUS All Deaths'!$N11)-($C11/'AUS All Deaths'!$C11))/COUNT($C$4:$N$4))*AB$2)*'AUS Mortality Projections'!P9</f>
        <v>37790.80068381966</v>
      </c>
      <c r="AC11" s="1">
        <f>(($N11/'AUS All Deaths'!$N11)+((('Method 2B'!$N11/'AUS All Deaths'!$N11)-($C11/'AUS All Deaths'!$C11))/COUNT($C$4:$N$4))*AC$2)*'AUS Mortality Projections'!Q9</f>
        <v>39131.108860042659</v>
      </c>
      <c r="AD11" s="1">
        <f>(($N11/'AUS All Deaths'!$N11)+((('Method 2B'!$N11/'AUS All Deaths'!$N11)-($C11/'AUS All Deaths'!$C11))/COUNT($C$4:$N$4))*AD$2)*'AUS Mortality Projections'!R9</f>
        <v>40459.144422912635</v>
      </c>
      <c r="AE11" s="1">
        <f>(($N11/'AUS All Deaths'!$N11)+((('Method 2B'!$N11/'AUS All Deaths'!$N11)-($C11/'AUS All Deaths'!$C11))/COUNT($C$4:$N$4))*AE$2)*'AUS Mortality Projections'!S9</f>
        <v>41714.770006371393</v>
      </c>
      <c r="AF11" s="1">
        <f>(($N11/'AUS All Deaths'!$N11)+((('Method 2B'!$N11/'AUS All Deaths'!$N11)-($C11/'AUS All Deaths'!$C11))/COUNT($C$4:$N$4))*AF$2)*'AUS Mortality Projections'!T9</f>
        <v>42954.937473111073</v>
      </c>
      <c r="AG11" s="1">
        <f>(($N11/'AUS All Deaths'!$N11)+((('Method 2B'!$N11/'AUS All Deaths'!$N11)-($C11/'AUS All Deaths'!$C11))/COUNT($C$4:$N$4))*AG$2)*'AUS Mortality Projections'!U9</f>
        <v>44129.89940151359</v>
      </c>
      <c r="AH11" s="6">
        <f>(($N11/'AUS All Deaths'!$N11)+((('Method 2B'!$N11/'AUS All Deaths'!$N11)-($C11/'AUS All Deaths'!$C11))/COUNT($C$4:$N$4))*AH$2)*'AUS Mortality Projections'!V9</f>
        <v>45259.528018248835</v>
      </c>
    </row>
    <row r="12" spans="1:34" s="1" customFormat="1" x14ac:dyDescent="0.3">
      <c r="B12" s="13"/>
      <c r="AH12" s="6"/>
    </row>
    <row r="13" spans="1:34" s="1" customFormat="1" x14ac:dyDescent="0.3">
      <c r="B13" s="13" t="s">
        <v>28</v>
      </c>
      <c r="C13" s="1">
        <f>'AUS Observed PC Deaths'!C13</f>
        <v>1258</v>
      </c>
      <c r="D13" s="1">
        <f>'AUS Observed PC Deaths'!D13</f>
        <v>1192</v>
      </c>
      <c r="E13" s="1">
        <f>'AUS Observed PC Deaths'!E13</f>
        <v>1203</v>
      </c>
      <c r="F13" s="1">
        <f>'AUS Observed PC Deaths'!F13</f>
        <v>1210</v>
      </c>
      <c r="G13" s="1">
        <f>'AUS Observed PC Deaths'!G13</f>
        <v>1255</v>
      </c>
      <c r="H13" s="1">
        <f>'AUS Observed PC Deaths'!H13</f>
        <v>1158</v>
      </c>
      <c r="I13" s="1">
        <f>'AUS Observed PC Deaths'!I13</f>
        <v>1122</v>
      </c>
      <c r="J13" s="1">
        <f>'AUS Observed PC Deaths'!J13</f>
        <v>1108</v>
      </c>
      <c r="K13" s="1">
        <f>'AUS Observed PC Deaths'!K13</f>
        <v>1188</v>
      </c>
      <c r="L13" s="1">
        <f>'AUS Observed PC Deaths'!L13</f>
        <v>1097</v>
      </c>
      <c r="M13" s="1">
        <f>'AUS Observed PC Deaths'!M13</f>
        <v>1156</v>
      </c>
      <c r="N13" s="1">
        <f>'AUS Observed PC Deaths'!N13</f>
        <v>1216</v>
      </c>
      <c r="O13" s="1">
        <f>(($N13/'AUS All Deaths'!$N13)+((('Method 2B'!$N13/'AUS All Deaths'!$N13)-($C13/'AUS All Deaths'!$C13))/COUNT($C$4:$N$4))*O$2)*'AUS Mortality Projections'!C11</f>
        <v>1207.3420537480006</v>
      </c>
      <c r="P13" s="1">
        <f>(($N13/'AUS All Deaths'!$N13)+((('Method 2B'!$N13/'AUS All Deaths'!$N13)-($C13/'AUS All Deaths'!$C13))/COUNT($C$4:$N$4))*P$2)*'AUS Mortality Projections'!D11</f>
        <v>1207.1389265227754</v>
      </c>
      <c r="Q13" s="1">
        <f>(($N13/'AUS All Deaths'!$N13)+((('Method 2B'!$N13/'AUS All Deaths'!$N13)-($C13/'AUS All Deaths'!$C13))/COUNT($C$4:$N$4))*Q$2)*'AUS Mortality Projections'!E11</f>
        <v>1204.9374559513906</v>
      </c>
      <c r="R13" s="1">
        <f>(($N13/'AUS All Deaths'!$N13)+((('Method 2B'!$N13/'AUS All Deaths'!$N13)-($C13/'AUS All Deaths'!$C13))/COUNT($C$4:$N$4))*R$2)*'AUS Mortality Projections'!F11</f>
        <v>1190.8488972870252</v>
      </c>
      <c r="S13" s="1">
        <f>(($N13/'AUS All Deaths'!$N13)+((('Method 2B'!$N13/'AUS All Deaths'!$N13)-($C13/'AUS All Deaths'!$C13))/COUNT($C$4:$N$4))*S$2)*'AUS Mortality Projections'!G11</f>
        <v>1187.7567165515143</v>
      </c>
      <c r="T13" s="1">
        <f>(($N13/'AUS All Deaths'!$N13)+((('Method 2B'!$N13/'AUS All Deaths'!$N13)-($C13/'AUS All Deaths'!$C13))/COUNT($C$4:$N$4))*T$2)*'AUS Mortality Projections'!H11</f>
        <v>1181.9355940089006</v>
      </c>
      <c r="U13" s="1">
        <f>(($N13/'AUS All Deaths'!$N13)+((('Method 2B'!$N13/'AUS All Deaths'!$N13)-($C13/'AUS All Deaths'!$C13))/COUNT($C$4:$N$4))*U$2)*'AUS Mortality Projections'!I11</f>
        <v>1176.0016163231992</v>
      </c>
      <c r="V13" s="1">
        <f>(($N13/'AUS All Deaths'!$N13)+((('Method 2B'!$N13/'AUS All Deaths'!$N13)-($C13/'AUS All Deaths'!$C13))/COUNT($C$4:$N$4))*V$2)*'AUS Mortality Projections'!J11</f>
        <v>1169.1948719819386</v>
      </c>
      <c r="W13" s="1">
        <f>(($N13/'AUS All Deaths'!$N13)+((('Method 2B'!$N13/'AUS All Deaths'!$N13)-($C13/'AUS All Deaths'!$C13))/COUNT($C$4:$N$4))*W$2)*'AUS Mortality Projections'!K11</f>
        <v>1161.2794329243513</v>
      </c>
      <c r="X13" s="1">
        <f>(($N13/'AUS All Deaths'!$N13)+((('Method 2B'!$N13/'AUS All Deaths'!$N13)-($C13/'AUS All Deaths'!$C13))/COUNT($C$4:$N$4))*X$2)*'AUS Mortality Projections'!L11</f>
        <v>1156.8669696283641</v>
      </c>
      <c r="Y13" s="1">
        <f>(($N13/'AUS All Deaths'!$N13)+((('Method 2B'!$N13/'AUS All Deaths'!$N13)-($C13/'AUS All Deaths'!$C13))/COUNT($C$4:$N$4))*Y$2)*'AUS Mortality Projections'!M11</f>
        <v>1152.9577431494179</v>
      </c>
      <c r="Z13" s="1">
        <f>(($N13/'AUS All Deaths'!$N13)+((('Method 2B'!$N13/'AUS All Deaths'!$N13)-($C13/'AUS All Deaths'!$C13))/COUNT($C$4:$N$4))*Z$2)*'AUS Mortality Projections'!N11</f>
        <v>1148.1396435732388</v>
      </c>
      <c r="AA13" s="1">
        <f>(($N13/'AUS All Deaths'!$N13)+((('Method 2B'!$N13/'AUS All Deaths'!$N13)-($C13/'AUS All Deaths'!$C13))/COUNT($C$4:$N$4))*AA$2)*'AUS Mortality Projections'!O11</f>
        <v>1142.1783613974351</v>
      </c>
      <c r="AB13" s="1">
        <f>(($N13/'AUS All Deaths'!$N13)+((('Method 2B'!$N13/'AUS All Deaths'!$N13)-($C13/'AUS All Deaths'!$C13))/COUNT($C$4:$N$4))*AB$2)*'AUS Mortality Projections'!P11</f>
        <v>1136.4929365628561</v>
      </c>
      <c r="AC13" s="1">
        <f>(($N13/'AUS All Deaths'!$N13)+((('Method 2B'!$N13/'AUS All Deaths'!$N13)-($C13/'AUS All Deaths'!$C13))/COUNT($C$4:$N$4))*AC$2)*'AUS Mortality Projections'!Q11</f>
        <v>1132.7255404716241</v>
      </c>
      <c r="AD13" s="1">
        <f>(($N13/'AUS All Deaths'!$N13)+((('Method 2B'!$N13/'AUS All Deaths'!$N13)-($C13/'AUS All Deaths'!$C13))/COUNT($C$4:$N$4))*AD$2)*'AUS Mortality Projections'!R11</f>
        <v>1128.9652955531446</v>
      </c>
      <c r="AE13" s="1">
        <f>(($N13/'AUS All Deaths'!$N13)+((('Method 2B'!$N13/'AUS All Deaths'!$N13)-($C13/'AUS All Deaths'!$C13))/COUNT($C$4:$N$4))*AE$2)*'AUS Mortality Projections'!S11</f>
        <v>1124.8119114025242</v>
      </c>
      <c r="AF13" s="1">
        <f>(($N13/'AUS All Deaths'!$N13)+((('Method 2B'!$N13/'AUS All Deaths'!$N13)-($C13/'AUS All Deaths'!$C13))/COUNT($C$4:$N$4))*AF$2)*'AUS Mortality Projections'!T11</f>
        <v>1119.5441326226271</v>
      </c>
      <c r="AG13" s="1">
        <f>(($N13/'AUS All Deaths'!$N13)+((('Method 2B'!$N13/'AUS All Deaths'!$N13)-($C13/'AUS All Deaths'!$C13))/COUNT($C$4:$N$4))*AG$2)*'AUS Mortality Projections'!U11</f>
        <v>1115.590135325253</v>
      </c>
      <c r="AH13" s="6">
        <f>(($N13/'AUS All Deaths'!$N13)+((('Method 2B'!$N13/'AUS All Deaths'!$N13)-($C13/'AUS All Deaths'!$C13))/COUNT($C$4:$N$4))*AH$2)*'AUS Mortality Projections'!V11</f>
        <v>1112.8919727105842</v>
      </c>
    </row>
    <row r="14" spans="1:34" s="1" customFormat="1" x14ac:dyDescent="0.3">
      <c r="B14" s="13" t="s">
        <v>29</v>
      </c>
      <c r="C14" s="1">
        <f>'AUS Observed PC Deaths'!C14</f>
        <v>9241</v>
      </c>
      <c r="D14" s="1">
        <f>'AUS Observed PC Deaths'!D14</f>
        <v>8749</v>
      </c>
      <c r="E14" s="1">
        <f>'AUS Observed PC Deaths'!E14</f>
        <v>8890</v>
      </c>
      <c r="F14" s="1">
        <f>'AUS Observed PC Deaths'!F14</f>
        <v>9023</v>
      </c>
      <c r="G14" s="1">
        <f>'AUS Observed PC Deaths'!G14</f>
        <v>9153</v>
      </c>
      <c r="H14" s="1">
        <f>'AUS Observed PC Deaths'!H14</f>
        <v>9080</v>
      </c>
      <c r="I14" s="1">
        <f>'AUS Observed PC Deaths'!I14</f>
        <v>8955</v>
      </c>
      <c r="J14" s="1">
        <f>'AUS Observed PC Deaths'!J14</f>
        <v>8946</v>
      </c>
      <c r="K14" s="1">
        <f>'AUS Observed PC Deaths'!K14</f>
        <v>9226</v>
      </c>
      <c r="L14" s="1">
        <f>'AUS Observed PC Deaths'!L14</f>
        <v>8838</v>
      </c>
      <c r="M14" s="1">
        <f>'AUS Observed PC Deaths'!M14</f>
        <v>8801</v>
      </c>
      <c r="N14" s="1">
        <f>'AUS Observed PC Deaths'!N14</f>
        <v>9237</v>
      </c>
      <c r="O14" s="1">
        <f>(($N14/'AUS All Deaths'!$N14)+((('Method 2B'!$N14/'AUS All Deaths'!$N14)-($C14/'AUS All Deaths'!$C14))/COUNT($C$4:$N$4))*O$2)*'AUS Mortality Projections'!C12</f>
        <v>9014.9971005285206</v>
      </c>
      <c r="P14" s="1">
        <f>(($N14/'AUS All Deaths'!$N14)+((('Method 2B'!$N14/'AUS All Deaths'!$N14)-($C14/'AUS All Deaths'!$C14))/COUNT($C$4:$N$4))*P$2)*'AUS Mortality Projections'!D12</f>
        <v>8920.7507637317522</v>
      </c>
      <c r="Q14" s="1">
        <f>(($N14/'AUS All Deaths'!$N14)+((('Method 2B'!$N14/'AUS All Deaths'!$N14)-($C14/'AUS All Deaths'!$C14))/COUNT($C$4:$N$4))*Q$2)*'AUS Mortality Projections'!E12</f>
        <v>8814.291467906156</v>
      </c>
      <c r="R14" s="1">
        <f>(($N14/'AUS All Deaths'!$N14)+((('Method 2B'!$N14/'AUS All Deaths'!$N14)-($C14/'AUS All Deaths'!$C14))/COUNT($C$4:$N$4))*R$2)*'AUS Mortality Projections'!F12</f>
        <v>8630.3642744343797</v>
      </c>
      <c r="S14" s="1">
        <f>(($N14/'AUS All Deaths'!$N14)+((('Method 2B'!$N14/'AUS All Deaths'!$N14)-($C14/'AUS All Deaths'!$C14))/COUNT($C$4:$N$4))*S$2)*'AUS Mortality Projections'!G12</f>
        <v>8543.8645318207291</v>
      </c>
      <c r="T14" s="1">
        <f>(($N14/'AUS All Deaths'!$N14)+((('Method 2B'!$N14/'AUS All Deaths'!$N14)-($C14/'AUS All Deaths'!$C14))/COUNT($C$4:$N$4))*T$2)*'AUS Mortality Projections'!H12</f>
        <v>8458.9861921973643</v>
      </c>
      <c r="U14" s="1">
        <f>(($N14/'AUS All Deaths'!$N14)+((('Method 2B'!$N14/'AUS All Deaths'!$N14)-($C14/'AUS All Deaths'!$C14))/COUNT($C$4:$N$4))*U$2)*'AUS Mortality Projections'!I12</f>
        <v>8386.8591150313641</v>
      </c>
      <c r="V14" s="1">
        <f>(($N14/'AUS All Deaths'!$N14)+((('Method 2B'!$N14/'AUS All Deaths'!$N14)-($C14/'AUS All Deaths'!$C14))/COUNT($C$4:$N$4))*V$2)*'AUS Mortality Projections'!J12</f>
        <v>8339.9991363328354</v>
      </c>
      <c r="W14" s="1">
        <f>(($N14/'AUS All Deaths'!$N14)+((('Method 2B'!$N14/'AUS All Deaths'!$N14)-($C14/'AUS All Deaths'!$C14))/COUNT($C$4:$N$4))*W$2)*'AUS Mortality Projections'!K12</f>
        <v>8311.0963671890022</v>
      </c>
      <c r="X14" s="1">
        <f>(($N14/'AUS All Deaths'!$N14)+((('Method 2B'!$N14/'AUS All Deaths'!$N14)-($C14/'AUS All Deaths'!$C14))/COUNT($C$4:$N$4))*X$2)*'AUS Mortality Projections'!L12</f>
        <v>8308.3617831335396</v>
      </c>
      <c r="Y14" s="1">
        <f>(($N14/'AUS All Deaths'!$N14)+((('Method 2B'!$N14/'AUS All Deaths'!$N14)-($C14/'AUS All Deaths'!$C14))/COUNT($C$4:$N$4))*Y$2)*'AUS Mortality Projections'!M12</f>
        <v>8302.9819072007849</v>
      </c>
      <c r="Z14" s="1">
        <f>(($N14/'AUS All Deaths'!$N14)+((('Method 2B'!$N14/'AUS All Deaths'!$N14)-($C14/'AUS All Deaths'!$C14))/COUNT($C$4:$N$4))*Z$2)*'AUS Mortality Projections'!N12</f>
        <v>8280.8802323572199</v>
      </c>
      <c r="AA14" s="1">
        <f>(($N14/'AUS All Deaths'!$N14)+((('Method 2B'!$N14/'AUS All Deaths'!$N14)-($C14/'AUS All Deaths'!$C14))/COUNT($C$4:$N$4))*AA$2)*'AUS Mortality Projections'!O12</f>
        <v>8258.0571631344483</v>
      </c>
      <c r="AB14" s="1">
        <f>(($N14/'AUS All Deaths'!$N14)+((('Method 2B'!$N14/'AUS All Deaths'!$N14)-($C14/'AUS All Deaths'!$C14))/COUNT($C$4:$N$4))*AB$2)*'AUS Mortality Projections'!P12</f>
        <v>8193.3445348535643</v>
      </c>
      <c r="AC14" s="1">
        <f>(($N14/'AUS All Deaths'!$N14)+((('Method 2B'!$N14/'AUS All Deaths'!$N14)-($C14/'AUS All Deaths'!$C14))/COUNT($C$4:$N$4))*AC$2)*'AUS Mortality Projections'!Q12</f>
        <v>8139.073789588494</v>
      </c>
      <c r="AD14" s="1">
        <f>(($N14/'AUS All Deaths'!$N14)+((('Method 2B'!$N14/'AUS All Deaths'!$N14)-($C14/'AUS All Deaths'!$C14))/COUNT($C$4:$N$4))*AD$2)*'AUS Mortality Projections'!R12</f>
        <v>8116.1883494307413</v>
      </c>
      <c r="AE14" s="1">
        <f>(($N14/'AUS All Deaths'!$N14)+((('Method 2B'!$N14/'AUS All Deaths'!$N14)-($C14/'AUS All Deaths'!$C14))/COUNT($C$4:$N$4))*AE$2)*'AUS Mortality Projections'!S12</f>
        <v>8117.0722863841456</v>
      </c>
      <c r="AF14" s="1">
        <f>(($N14/'AUS All Deaths'!$N14)+((('Method 2B'!$N14/'AUS All Deaths'!$N14)-($C14/'AUS All Deaths'!$C14))/COUNT($C$4:$N$4))*AF$2)*'AUS Mortality Projections'!T12</f>
        <v>8134.1090326448784</v>
      </c>
      <c r="AG14" s="1">
        <f>(($N14/'AUS All Deaths'!$N14)+((('Method 2B'!$N14/'AUS All Deaths'!$N14)-($C14/'AUS All Deaths'!$C14))/COUNT($C$4:$N$4))*AG$2)*'AUS Mortality Projections'!U12</f>
        <v>8159.7778415392659</v>
      </c>
      <c r="AH14" s="6">
        <f>(($N14/'AUS All Deaths'!$N14)+((('Method 2B'!$N14/'AUS All Deaths'!$N14)-($C14/'AUS All Deaths'!$C14))/COUNT($C$4:$N$4))*AH$2)*'AUS Mortality Projections'!V12</f>
        <v>8193.6790239774218</v>
      </c>
    </row>
    <row r="15" spans="1:34" s="1" customFormat="1" x14ac:dyDescent="0.3">
      <c r="B15" s="13" t="s">
        <v>30</v>
      </c>
      <c r="C15" s="1">
        <f>'AUS Observed PC Deaths'!C15</f>
        <v>10821</v>
      </c>
      <c r="D15" s="1">
        <f>'AUS Observed PC Deaths'!D15</f>
        <v>10788</v>
      </c>
      <c r="E15" s="1">
        <f>'AUS Observed PC Deaths'!E15</f>
        <v>11478</v>
      </c>
      <c r="F15" s="1">
        <f>'AUS Observed PC Deaths'!F15</f>
        <v>11464</v>
      </c>
      <c r="G15" s="1">
        <f>'AUS Observed PC Deaths'!G15</f>
        <v>11837</v>
      </c>
      <c r="H15" s="1">
        <f>'AUS Observed PC Deaths'!H15</f>
        <v>12041</v>
      </c>
      <c r="I15" s="1">
        <f>'AUS Observed PC Deaths'!I15</f>
        <v>12259</v>
      </c>
      <c r="J15" s="1">
        <f>'AUS Observed PC Deaths'!J15</f>
        <v>12458</v>
      </c>
      <c r="K15" s="1">
        <f>'AUS Observed PC Deaths'!K15</f>
        <v>12593</v>
      </c>
      <c r="L15" s="1">
        <f>'AUS Observed PC Deaths'!L15</f>
        <v>12301</v>
      </c>
      <c r="M15" s="1">
        <f>'AUS Observed PC Deaths'!M15</f>
        <v>12675</v>
      </c>
      <c r="N15" s="1">
        <f>'AUS Observed PC Deaths'!N15</f>
        <v>12853</v>
      </c>
      <c r="O15" s="1">
        <f>(($N15/'AUS All Deaths'!$N15)+((('Method 2B'!$N15/'AUS All Deaths'!$N15)-($C15/'AUS All Deaths'!$C15))/COUNT($C$4:$N$4))*O$2)*'AUS Mortality Projections'!C13</f>
        <v>12248.022651724543</v>
      </c>
      <c r="P15" s="1">
        <f>(($N15/'AUS All Deaths'!$N15)+((('Method 2B'!$N15/'AUS All Deaths'!$N15)-($C15/'AUS All Deaths'!$C15))/COUNT($C$4:$N$4))*P$2)*'AUS Mortality Projections'!D13</f>
        <v>12249.66607794801</v>
      </c>
      <c r="Q15" s="1">
        <f>(($N15/'AUS All Deaths'!$N15)+((('Method 2B'!$N15/'AUS All Deaths'!$N15)-($C15/'AUS All Deaths'!$C15))/COUNT($C$4:$N$4))*Q$2)*'AUS Mortality Projections'!E13</f>
        <v>12242.417173335411</v>
      </c>
      <c r="R15" s="1">
        <f>(($N15/'AUS All Deaths'!$N15)+((('Method 2B'!$N15/'AUS All Deaths'!$N15)-($C15/'AUS All Deaths'!$C15))/COUNT($C$4:$N$4))*R$2)*'AUS Mortality Projections'!F13</f>
        <v>12181.840596871412</v>
      </c>
      <c r="S15" s="1">
        <f>(($N15/'AUS All Deaths'!$N15)+((('Method 2B'!$N15/'AUS All Deaths'!$N15)-($C15/'AUS All Deaths'!$C15))/COUNT($C$4:$N$4))*S$2)*'AUS Mortality Projections'!G13</f>
        <v>12275.877058212276</v>
      </c>
      <c r="T15" s="1">
        <f>(($N15/'AUS All Deaths'!$N15)+((('Method 2B'!$N15/'AUS All Deaths'!$N15)-($C15/'AUS All Deaths'!$C15))/COUNT($C$4:$N$4))*T$2)*'AUS Mortality Projections'!H13</f>
        <v>12350.677580214016</v>
      </c>
      <c r="U15" s="1">
        <f>(($N15/'AUS All Deaths'!$N15)+((('Method 2B'!$N15/'AUS All Deaths'!$N15)-($C15/'AUS All Deaths'!$C15))/COUNT($C$4:$N$4))*U$2)*'AUS Mortality Projections'!I13</f>
        <v>12421.45654174113</v>
      </c>
      <c r="V15" s="1">
        <f>(($N15/'AUS All Deaths'!$N15)+((('Method 2B'!$N15/'AUS All Deaths'!$N15)-($C15/'AUS All Deaths'!$C15))/COUNT($C$4:$N$4))*V$2)*'AUS Mortality Projections'!J13</f>
        <v>12438.491210445936</v>
      </c>
      <c r="W15" s="1">
        <f>(($N15/'AUS All Deaths'!$N15)+((('Method 2B'!$N15/'AUS All Deaths'!$N15)-($C15/'AUS All Deaths'!$C15))/COUNT($C$4:$N$4))*W$2)*'AUS Mortality Projections'!K13</f>
        <v>12395.098025282465</v>
      </c>
      <c r="X15" s="1">
        <f>(($N15/'AUS All Deaths'!$N15)+((('Method 2B'!$N15/'AUS All Deaths'!$N15)-($C15/'AUS All Deaths'!$C15))/COUNT($C$4:$N$4))*X$2)*'AUS Mortality Projections'!L13</f>
        <v>12368.970866309017</v>
      </c>
      <c r="Y15" s="1">
        <f>(($N15/'AUS All Deaths'!$N15)+((('Method 2B'!$N15/'AUS All Deaths'!$N15)-($C15/'AUS All Deaths'!$C15))/COUNT($C$4:$N$4))*Y$2)*'AUS Mortality Projections'!M13</f>
        <v>12326.570762198868</v>
      </c>
      <c r="Z15" s="1">
        <f>(($N15/'AUS All Deaths'!$N15)+((('Method 2B'!$N15/'AUS All Deaths'!$N15)-($C15/'AUS All Deaths'!$C15))/COUNT($C$4:$N$4))*Z$2)*'AUS Mortality Projections'!N13</f>
        <v>12270.819825520144</v>
      </c>
      <c r="AA15" s="1">
        <f>(($N15/'AUS All Deaths'!$N15)+((('Method 2B'!$N15/'AUS All Deaths'!$N15)-($C15/'AUS All Deaths'!$C15))/COUNT($C$4:$N$4))*AA$2)*'AUS Mortality Projections'!O13</f>
        <v>12203.751747897983</v>
      </c>
      <c r="AB15" s="1">
        <f>(($N15/'AUS All Deaths'!$N15)+((('Method 2B'!$N15/'AUS All Deaths'!$N15)-($C15/'AUS All Deaths'!$C15))/COUNT($C$4:$N$4))*AB$2)*'AUS Mortality Projections'!P13</f>
        <v>12134.197874578093</v>
      </c>
      <c r="AC15" s="1">
        <f>(($N15/'AUS All Deaths'!$N15)+((('Method 2B'!$N15/'AUS All Deaths'!$N15)-($C15/'AUS All Deaths'!$C15))/COUNT($C$4:$N$4))*AC$2)*'AUS Mortality Projections'!Q13</f>
        <v>12048.8953080478</v>
      </c>
      <c r="AD15" s="1">
        <f>(($N15/'AUS All Deaths'!$N15)+((('Method 2B'!$N15/'AUS All Deaths'!$N15)-($C15/'AUS All Deaths'!$C15))/COUNT($C$4:$N$4))*AD$2)*'AUS Mortality Projections'!R13</f>
        <v>11931.780823490708</v>
      </c>
      <c r="AE15" s="1">
        <f>(($N15/'AUS All Deaths'!$N15)+((('Method 2B'!$N15/'AUS All Deaths'!$N15)-($C15/'AUS All Deaths'!$C15))/COUNT($C$4:$N$4))*AE$2)*'AUS Mortality Projections'!S13</f>
        <v>11819.858536477088</v>
      </c>
      <c r="AF15" s="1">
        <f>(($N15/'AUS All Deaths'!$N15)+((('Method 2B'!$N15/'AUS All Deaths'!$N15)-($C15/'AUS All Deaths'!$C15))/COUNT($C$4:$N$4))*AF$2)*'AUS Mortality Projections'!T13</f>
        <v>11735.567228530339</v>
      </c>
      <c r="AG15" s="1">
        <f>(($N15/'AUS All Deaths'!$N15)+((('Method 2B'!$N15/'AUS All Deaths'!$N15)-($C15/'AUS All Deaths'!$C15))/COUNT($C$4:$N$4))*AG$2)*'AUS Mortality Projections'!U13</f>
        <v>11667.991664317502</v>
      </c>
      <c r="AH15" s="6">
        <f>(($N15/'AUS All Deaths'!$N15)+((('Method 2B'!$N15/'AUS All Deaths'!$N15)-($C15/'AUS All Deaths'!$C15))/COUNT($C$4:$N$4))*AH$2)*'AUS Mortality Projections'!V13</f>
        <v>11590.614622418552</v>
      </c>
    </row>
    <row r="16" spans="1:34" s="1" customFormat="1" x14ac:dyDescent="0.3">
      <c r="B16" s="13" t="s">
        <v>31</v>
      </c>
      <c r="C16" s="1">
        <f>'AUS Observed PC Deaths'!C16</f>
        <v>17631</v>
      </c>
      <c r="D16" s="1">
        <f>'AUS Observed PC Deaths'!D16</f>
        <v>17099</v>
      </c>
      <c r="E16" s="1">
        <f>'AUS Observed PC Deaths'!E16</f>
        <v>17002</v>
      </c>
      <c r="F16" s="1">
        <f>'AUS Observed PC Deaths'!F16</f>
        <v>17347</v>
      </c>
      <c r="G16" s="1">
        <f>'AUS Observed PC Deaths'!G16</f>
        <v>17377</v>
      </c>
      <c r="H16" s="1">
        <f>'AUS Observed PC Deaths'!H16</f>
        <v>17602</v>
      </c>
      <c r="I16" s="1">
        <f>'AUS Observed PC Deaths'!I16</f>
        <v>17628</v>
      </c>
      <c r="J16" s="1">
        <f>'AUS Observed PC Deaths'!J16</f>
        <v>17622</v>
      </c>
      <c r="K16" s="1">
        <f>'AUS Observed PC Deaths'!K16</f>
        <v>18306</v>
      </c>
      <c r="L16" s="1">
        <f>'AUS Observed PC Deaths'!L16</f>
        <v>17931</v>
      </c>
      <c r="M16" s="1">
        <f>'AUS Observed PC Deaths'!M16</f>
        <v>18892</v>
      </c>
      <c r="N16" s="1">
        <f>'AUS Observed PC Deaths'!N16</f>
        <v>20580</v>
      </c>
      <c r="O16" s="1">
        <f>(($N16/'AUS All Deaths'!$N16)+((('Method 2B'!$N16/'AUS All Deaths'!$N16)-($C16/'AUS All Deaths'!$C16))/COUNT($C$4:$N$4))*O$2)*'AUS Mortality Projections'!C14</f>
        <v>19874.243654920971</v>
      </c>
      <c r="P16" s="1">
        <f>(($N16/'AUS All Deaths'!$N16)+((('Method 2B'!$N16/'AUS All Deaths'!$N16)-($C16/'AUS All Deaths'!$C16))/COUNT($C$4:$N$4))*P$2)*'AUS Mortality Projections'!D14</f>
        <v>20444.774499661562</v>
      </c>
      <c r="Q16" s="1">
        <f>(($N16/'AUS All Deaths'!$N16)+((('Method 2B'!$N16/'AUS All Deaths'!$N16)-($C16/'AUS All Deaths'!$C16))/COUNT($C$4:$N$4))*Q$2)*'AUS Mortality Projections'!E14</f>
        <v>20987.967326038077</v>
      </c>
      <c r="R16" s="1">
        <f>(($N16/'AUS All Deaths'!$N16)+((('Method 2B'!$N16/'AUS All Deaths'!$N16)-($C16/'AUS All Deaths'!$C16))/COUNT($C$4:$N$4))*R$2)*'AUS Mortality Projections'!F14</f>
        <v>21405.747013481447</v>
      </c>
      <c r="S16" s="1">
        <f>(($N16/'AUS All Deaths'!$N16)+((('Method 2B'!$N16/'AUS All Deaths'!$N16)-($C16/'AUS All Deaths'!$C16))/COUNT($C$4:$N$4))*S$2)*'AUS Mortality Projections'!G14</f>
        <v>21951.959908959419</v>
      </c>
      <c r="T16" s="1">
        <f>(($N16/'AUS All Deaths'!$N16)+((('Method 2B'!$N16/'AUS All Deaths'!$N16)-($C16/'AUS All Deaths'!$C16))/COUNT($C$4:$N$4))*T$2)*'AUS Mortality Projections'!H14</f>
        <v>22573.917078453345</v>
      </c>
      <c r="U16" s="1">
        <f>(($N16/'AUS All Deaths'!$N16)+((('Method 2B'!$N16/'AUS All Deaths'!$N16)-($C16/'AUS All Deaths'!$C16))/COUNT($C$4:$N$4))*U$2)*'AUS Mortality Projections'!I14</f>
        <v>22985.640903424257</v>
      </c>
      <c r="V16" s="1">
        <f>(($N16/'AUS All Deaths'!$N16)+((('Method 2B'!$N16/'AUS All Deaths'!$N16)-($C16/'AUS All Deaths'!$C16))/COUNT($C$4:$N$4))*V$2)*'AUS Mortality Projections'!J14</f>
        <v>23339.230655971354</v>
      </c>
      <c r="W16" s="1">
        <f>(($N16/'AUS All Deaths'!$N16)+((('Method 2B'!$N16/'AUS All Deaths'!$N16)-($C16/'AUS All Deaths'!$C16))/COUNT($C$4:$N$4))*W$2)*'AUS Mortality Projections'!K14</f>
        <v>23656.295929488122</v>
      </c>
      <c r="X16" s="1">
        <f>(($N16/'AUS All Deaths'!$N16)+((('Method 2B'!$N16/'AUS All Deaths'!$N16)-($C16/'AUS All Deaths'!$C16))/COUNT($C$4:$N$4))*X$2)*'AUS Mortality Projections'!L14</f>
        <v>23571.55502582523</v>
      </c>
      <c r="Y16" s="1">
        <f>(($N16/'AUS All Deaths'!$N16)+((('Method 2B'!$N16/'AUS All Deaths'!$N16)-($C16/'AUS All Deaths'!$C16))/COUNT($C$4:$N$4))*Y$2)*'AUS Mortality Projections'!M14</f>
        <v>23647.290029538199</v>
      </c>
      <c r="Z16" s="1">
        <f>(($N16/'AUS All Deaths'!$N16)+((('Method 2B'!$N16/'AUS All Deaths'!$N16)-($C16/'AUS All Deaths'!$C16))/COUNT($C$4:$N$4))*Z$2)*'AUS Mortality Projections'!N14</f>
        <v>23844.409698254407</v>
      </c>
      <c r="AA16" s="1">
        <f>(($N16/'AUS All Deaths'!$N16)+((('Method 2B'!$N16/'AUS All Deaths'!$N16)-($C16/'AUS All Deaths'!$C16))/COUNT($C$4:$N$4))*AA$2)*'AUS Mortality Projections'!O14</f>
        <v>24034.460847621078</v>
      </c>
      <c r="AB16" s="1">
        <f>(($N16/'AUS All Deaths'!$N16)+((('Method 2B'!$N16/'AUS All Deaths'!$N16)-($C16/'AUS All Deaths'!$C16))/COUNT($C$4:$N$4))*AB$2)*'AUS Mortality Projections'!P14</f>
        <v>24285.15471490625</v>
      </c>
      <c r="AC16" s="1">
        <f>(($N16/'AUS All Deaths'!$N16)+((('Method 2B'!$N16/'AUS All Deaths'!$N16)-($C16/'AUS All Deaths'!$C16))/COUNT($C$4:$N$4))*AC$2)*'AUS Mortality Projections'!Q14</f>
        <v>24582.424645233667</v>
      </c>
      <c r="AD16" s="1">
        <f>(($N16/'AUS All Deaths'!$N16)+((('Method 2B'!$N16/'AUS All Deaths'!$N16)-($C16/'AUS All Deaths'!$C16))/COUNT($C$4:$N$4))*AD$2)*'AUS Mortality Projections'!R14</f>
        <v>24850.868888089037</v>
      </c>
      <c r="AE16" s="1">
        <f>(($N16/'AUS All Deaths'!$N16)+((('Method 2B'!$N16/'AUS All Deaths'!$N16)-($C16/'AUS All Deaths'!$C16))/COUNT($C$4:$N$4))*AE$2)*'AUS Mortality Projections'!S14</f>
        <v>25121.695163887518</v>
      </c>
      <c r="AF16" s="1">
        <f>(($N16/'AUS All Deaths'!$N16)+((('Method 2B'!$N16/'AUS All Deaths'!$N16)-($C16/'AUS All Deaths'!$C16))/COUNT($C$4:$N$4))*AF$2)*'AUS Mortality Projections'!T14</f>
        <v>25286.407620222795</v>
      </c>
      <c r="AG16" s="1">
        <f>(($N16/'AUS All Deaths'!$N16)+((('Method 2B'!$N16/'AUS All Deaths'!$N16)-($C16/'AUS All Deaths'!$C16))/COUNT($C$4:$N$4))*AG$2)*'AUS Mortality Projections'!U14</f>
        <v>25337.106994531609</v>
      </c>
      <c r="AH16" s="6">
        <f>(($N16/'AUS All Deaths'!$N16)+((('Method 2B'!$N16/'AUS All Deaths'!$N16)-($C16/'AUS All Deaths'!$C16))/COUNT($C$4:$N$4))*AH$2)*'AUS Mortality Projections'!V14</f>
        <v>25348.015848379502</v>
      </c>
    </row>
    <row r="17" spans="2:34" s="1" customFormat="1" x14ac:dyDescent="0.3">
      <c r="B17" s="13" t="s">
        <v>32</v>
      </c>
      <c r="C17" s="1">
        <f>'AUS Observed PC Deaths'!C17</f>
        <v>15917</v>
      </c>
      <c r="D17" s="1">
        <f>'AUS Observed PC Deaths'!D17</f>
        <v>16193</v>
      </c>
      <c r="E17" s="1">
        <f>'AUS Observed PC Deaths'!E17</f>
        <v>16939</v>
      </c>
      <c r="F17" s="1">
        <f>'AUS Observed PC Deaths'!F17</f>
        <v>17668</v>
      </c>
      <c r="G17" s="1">
        <f>'AUS Observed PC Deaths'!G17</f>
        <v>19003</v>
      </c>
      <c r="H17" s="1">
        <f>'AUS Observed PC Deaths'!H17</f>
        <v>19328</v>
      </c>
      <c r="I17" s="1">
        <f>'AUS Observed PC Deaths'!I17</f>
        <v>19735</v>
      </c>
      <c r="J17" s="1">
        <f>'AUS Observed PC Deaths'!J17</f>
        <v>19392</v>
      </c>
      <c r="K17" s="1">
        <f>'AUS Observed PC Deaths'!K17</f>
        <v>20208</v>
      </c>
      <c r="L17" s="1">
        <f>'AUS Observed PC Deaths'!L17</f>
        <v>19512</v>
      </c>
      <c r="M17" s="1">
        <f>'AUS Observed PC Deaths'!M17</f>
        <v>21189</v>
      </c>
      <c r="N17" s="1">
        <f>'AUS Observed PC Deaths'!N17</f>
        <v>22145</v>
      </c>
      <c r="O17" s="1">
        <f>(($N17/'AUS All Deaths'!$N17)+((('Method 2B'!$N17/'AUS All Deaths'!$N17)-($C17/'AUS All Deaths'!$C17))/COUNT($C$4:$N$4))*O$2)*'AUS Mortality Projections'!C15</f>
        <v>19807.851085456972</v>
      </c>
      <c r="P17" s="1">
        <f>(($N17/'AUS All Deaths'!$N17)+((('Method 2B'!$N17/'AUS All Deaths'!$N17)-($C17/'AUS All Deaths'!$C17))/COUNT($C$4:$N$4))*P$2)*'AUS Mortality Projections'!D15</f>
        <v>20211.181226365981</v>
      </c>
      <c r="Q17" s="1">
        <f>(($N17/'AUS All Deaths'!$N17)+((('Method 2B'!$N17/'AUS All Deaths'!$N17)-($C17/'AUS All Deaths'!$C17))/COUNT($C$4:$N$4))*Q$2)*'AUS Mortality Projections'!E15</f>
        <v>20648.991393146851</v>
      </c>
      <c r="R17" s="1">
        <f>(($N17/'AUS All Deaths'!$N17)+((('Method 2B'!$N17/'AUS All Deaths'!$N17)-($C17/'AUS All Deaths'!$C17))/COUNT($C$4:$N$4))*R$2)*'AUS Mortality Projections'!F15</f>
        <v>20975.914737974443</v>
      </c>
      <c r="S17" s="1">
        <f>(($N17/'AUS All Deaths'!$N17)+((('Method 2B'!$N17/'AUS All Deaths'!$N17)-($C17/'AUS All Deaths'!$C17))/COUNT($C$4:$N$4))*S$2)*'AUS Mortality Projections'!G15</f>
        <v>21646.071267602889</v>
      </c>
      <c r="T17" s="1">
        <f>(($N17/'AUS All Deaths'!$N17)+((('Method 2B'!$N17/'AUS All Deaths'!$N17)-($C17/'AUS All Deaths'!$C17))/COUNT($C$4:$N$4))*T$2)*'AUS Mortality Projections'!H15</f>
        <v>22265.875258231383</v>
      </c>
      <c r="U17" s="1">
        <f>(($N17/'AUS All Deaths'!$N17)+((('Method 2B'!$N17/'AUS All Deaths'!$N17)-($C17/'AUS All Deaths'!$C17))/COUNT($C$4:$N$4))*U$2)*'AUS Mortality Projections'!I15</f>
        <v>23064.554309618383</v>
      </c>
      <c r="V17" s="1">
        <f>(($N17/'AUS All Deaths'!$N17)+((('Method 2B'!$N17/'AUS All Deaths'!$N17)-($C17/'AUS All Deaths'!$C17))/COUNT($C$4:$N$4))*V$2)*'AUS Mortality Projections'!J15</f>
        <v>23930.959943667924</v>
      </c>
      <c r="W17" s="1">
        <f>(($N17/'AUS All Deaths'!$N17)+((('Method 2B'!$N17/'AUS All Deaths'!$N17)-($C17/'AUS All Deaths'!$C17))/COUNT($C$4:$N$4))*W$2)*'AUS Mortality Projections'!K15</f>
        <v>24853.927746610472</v>
      </c>
      <c r="X17" s="1">
        <f>(($N17/'AUS All Deaths'!$N17)+((('Method 2B'!$N17/'AUS All Deaths'!$N17)-($C17/'AUS All Deaths'!$C17))/COUNT($C$4:$N$4))*X$2)*'AUS Mortality Projections'!L15</f>
        <v>26258.825057286947</v>
      </c>
      <c r="Y17" s="1">
        <f>(($N17/'AUS All Deaths'!$N17)+((('Method 2B'!$N17/'AUS All Deaths'!$N17)-($C17/'AUS All Deaths'!$C17))/COUNT($C$4:$N$4))*Y$2)*'AUS Mortality Projections'!M15</f>
        <v>27494.642152120818</v>
      </c>
      <c r="Z17" s="1">
        <f>(($N17/'AUS All Deaths'!$N17)+((('Method 2B'!$N17/'AUS All Deaths'!$N17)-($C17/'AUS All Deaths'!$C17))/COUNT($C$4:$N$4))*Z$2)*'AUS Mortality Projections'!N15</f>
        <v>28620.915760132921</v>
      </c>
      <c r="AA17" s="1">
        <f>(($N17/'AUS All Deaths'!$N17)+((('Method 2B'!$N17/'AUS All Deaths'!$N17)-($C17/'AUS All Deaths'!$C17))/COUNT($C$4:$N$4))*AA$2)*'AUS Mortality Projections'!O15</f>
        <v>29694.053913989817</v>
      </c>
      <c r="AB17" s="1">
        <f>(($N17/'AUS All Deaths'!$N17)+((('Method 2B'!$N17/'AUS All Deaths'!$N17)-($C17/'AUS All Deaths'!$C17))/COUNT($C$4:$N$4))*AB$2)*'AUS Mortality Projections'!P15</f>
        <v>30679.006300200868</v>
      </c>
      <c r="AC17" s="1">
        <f>(($N17/'AUS All Deaths'!$N17)+((('Method 2B'!$N17/'AUS All Deaths'!$N17)-($C17/'AUS All Deaths'!$C17))/COUNT($C$4:$N$4))*AC$2)*'AUS Mortality Projections'!Q15</f>
        <v>31629.447765182762</v>
      </c>
      <c r="AD17" s="1">
        <f>(($N17/'AUS All Deaths'!$N17)+((('Method 2B'!$N17/'AUS All Deaths'!$N17)-($C17/'AUS All Deaths'!$C17))/COUNT($C$4:$N$4))*AD$2)*'AUS Mortality Projections'!R15</f>
        <v>32511.662019996758</v>
      </c>
      <c r="AE17" s="1">
        <f>(($N17/'AUS All Deaths'!$N17)+((('Method 2B'!$N17/'AUS All Deaths'!$N17)-($C17/'AUS All Deaths'!$C17))/COUNT($C$4:$N$4))*AE$2)*'AUS Mortality Projections'!S15</f>
        <v>33255.305142968122</v>
      </c>
      <c r="AF17" s="1">
        <f>(($N17/'AUS All Deaths'!$N17)+((('Method 2B'!$N17/'AUS All Deaths'!$N17)-($C17/'AUS All Deaths'!$C17))/COUNT($C$4:$N$4))*AF$2)*'AUS Mortality Projections'!T15</f>
        <v>33951.19496185537</v>
      </c>
      <c r="AG17" s="1">
        <f>(($N17/'AUS All Deaths'!$N17)+((('Method 2B'!$N17/'AUS All Deaths'!$N17)-($C17/'AUS All Deaths'!$C17))/COUNT($C$4:$N$4))*AG$2)*'AUS Mortality Projections'!U15</f>
        <v>34632.789185225796</v>
      </c>
      <c r="AH17" s="6">
        <f>(($N17/'AUS All Deaths'!$N17)+((('Method 2B'!$N17/'AUS All Deaths'!$N17)-($C17/'AUS All Deaths'!$C17))/COUNT($C$4:$N$4))*AH$2)*'AUS Mortality Projections'!V15</f>
        <v>35230.132845071632</v>
      </c>
    </row>
    <row r="18" spans="2:34" x14ac:dyDescent="0.3">
      <c r="B18" s="13"/>
      <c r="AH18" s="14"/>
    </row>
    <row r="19" spans="2:34" x14ac:dyDescent="0.3">
      <c r="B19" s="19" t="s">
        <v>14</v>
      </c>
      <c r="C19" s="1">
        <f>SUM(C7:C17)</f>
        <v>108142</v>
      </c>
      <c r="D19" s="1">
        <f t="shared" ref="D19:AH19" si="0">SUM(D7:D17)</f>
        <v>107097</v>
      </c>
      <c r="E19" s="1">
        <f t="shared" si="0"/>
        <v>109189</v>
      </c>
      <c r="F19" s="1">
        <f t="shared" si="0"/>
        <v>112482</v>
      </c>
      <c r="G19" s="1">
        <f t="shared" si="0"/>
        <v>115976</v>
      </c>
      <c r="H19" s="1">
        <f t="shared" si="0"/>
        <v>115662</v>
      </c>
      <c r="I19" s="1">
        <f t="shared" si="0"/>
        <v>116781</v>
      </c>
      <c r="J19" s="1">
        <f t="shared" si="0"/>
        <v>116008</v>
      </c>
      <c r="K19" s="1">
        <f t="shared" si="0"/>
        <v>119510</v>
      </c>
      <c r="L19" s="1">
        <f t="shared" si="0"/>
        <v>115598</v>
      </c>
      <c r="M19" s="1">
        <f t="shared" si="0"/>
        <v>121967</v>
      </c>
      <c r="N19" s="1">
        <f t="shared" si="0"/>
        <v>128142</v>
      </c>
      <c r="O19" s="1">
        <f t="shared" si="0"/>
        <v>120181.5141435782</v>
      </c>
      <c r="P19" s="1">
        <f t="shared" si="0"/>
        <v>121774.10048902845</v>
      </c>
      <c r="Q19" s="1">
        <f t="shared" si="0"/>
        <v>123380.65492748778</v>
      </c>
      <c r="R19" s="1">
        <f t="shared" si="0"/>
        <v>124292.85468335399</v>
      </c>
      <c r="S19" s="1">
        <f t="shared" si="0"/>
        <v>126668.91047191135</v>
      </c>
      <c r="T19" s="1">
        <f t="shared" si="0"/>
        <v>129106.44365568852</v>
      </c>
      <c r="U19" s="1">
        <f t="shared" si="0"/>
        <v>131584.20434347983</v>
      </c>
      <c r="V19" s="1">
        <f t="shared" si="0"/>
        <v>134109.04708493224</v>
      </c>
      <c r="W19" s="1">
        <f t="shared" si="0"/>
        <v>136629.96116829879</v>
      </c>
      <c r="X19" s="1">
        <f t="shared" si="0"/>
        <v>139495.06869564141</v>
      </c>
      <c r="Y19" s="1">
        <f t="shared" si="0"/>
        <v>142372.83131698839</v>
      </c>
      <c r="Z19" s="1">
        <f t="shared" si="0"/>
        <v>145248.09661768482</v>
      </c>
      <c r="AA19" s="1">
        <f t="shared" si="0"/>
        <v>148076.00689200108</v>
      </c>
      <c r="AB19" s="1">
        <f t="shared" si="0"/>
        <v>150806.82181814956</v>
      </c>
      <c r="AC19" s="1">
        <f t="shared" si="0"/>
        <v>153585.9184489082</v>
      </c>
      <c r="AD19" s="1">
        <f t="shared" si="0"/>
        <v>156219.46765546256</v>
      </c>
      <c r="AE19" s="1">
        <f t="shared" si="0"/>
        <v>158680.28450261214</v>
      </c>
      <c r="AF19" s="1">
        <f t="shared" si="0"/>
        <v>160964.6805931878</v>
      </c>
      <c r="AG19" s="1">
        <f t="shared" si="0"/>
        <v>163048.59997298697</v>
      </c>
      <c r="AH19" s="6">
        <f t="shared" si="0"/>
        <v>164914.86935577539</v>
      </c>
    </row>
    <row r="20" spans="2:34" x14ac:dyDescent="0.3">
      <c r="B20" s="19" t="s">
        <v>22</v>
      </c>
      <c r="C20" s="1">
        <f>SUM('AUS All Deaths'!C7:C17)</f>
        <v>146433</v>
      </c>
      <c r="D20" s="1">
        <f>SUM('AUS All Deaths'!D7:D17)</f>
        <v>146393</v>
      </c>
      <c r="E20" s="1">
        <f>SUM('AUS All Deaths'!E7:E17)</f>
        <v>147508</v>
      </c>
      <c r="F20" s="1">
        <f>SUM('AUS All Deaths'!F7:F17)</f>
        <v>153329</v>
      </c>
      <c r="G20" s="1">
        <f>SUM('AUS All Deaths'!G7:G17)</f>
        <v>158627</v>
      </c>
      <c r="H20" s="1">
        <f>SUM('AUS All Deaths'!H7:H17)</f>
        <v>158537</v>
      </c>
      <c r="I20" s="1">
        <f>SUM('AUS All Deaths'!I7:I17)</f>
        <v>161521</v>
      </c>
      <c r="J20" s="1">
        <f>SUM('AUS All Deaths'!J7:J17)</f>
        <v>158926</v>
      </c>
      <c r="K20" s="1">
        <f>SUM('AUS All Deaths'!K7:K17)</f>
        <v>165914</v>
      </c>
      <c r="L20" s="1">
        <f>SUM('AUS All Deaths'!L7:L17)</f>
        <v>160782</v>
      </c>
      <c r="M20" s="1">
        <f>SUM('AUS All Deaths'!M7:M17)</f>
        <v>171124</v>
      </c>
      <c r="N20" s="1">
        <f>SUM('AUS All Deaths'!N7:N17)</f>
        <v>190398</v>
      </c>
      <c r="O20" s="1">
        <f>'AUS Mortality Projections'!C17</f>
        <v>180214.00000000006</v>
      </c>
      <c r="P20" s="1">
        <f>'AUS Mortality Projections'!D17</f>
        <v>184132.00000000006</v>
      </c>
      <c r="Q20" s="1">
        <f>'AUS Mortality Projections'!E17</f>
        <v>188135</v>
      </c>
      <c r="R20" s="1">
        <f>'AUS Mortality Projections'!F17</f>
        <v>191117.99999999991</v>
      </c>
      <c r="S20" s="1">
        <f>'AUS Mortality Projections'!G17</f>
        <v>196432.99999999994</v>
      </c>
      <c r="T20" s="1">
        <f>'AUS Mortality Projections'!H17</f>
        <v>201922.99999999997</v>
      </c>
      <c r="U20" s="1">
        <f>'AUS Mortality Projections'!I17</f>
        <v>207621.00000000003</v>
      </c>
      <c r="V20" s="1">
        <f>'AUS Mortality Projections'!J17</f>
        <v>213524.99999999994</v>
      </c>
      <c r="W20" s="1">
        <f>'AUS Mortality Projections'!K17</f>
        <v>219557</v>
      </c>
      <c r="X20" s="1">
        <f>'AUS Mortality Projections'!L17</f>
        <v>226398</v>
      </c>
      <c r="Y20" s="1">
        <f>'AUS Mortality Projections'!M17</f>
        <v>233368</v>
      </c>
      <c r="Z20" s="1">
        <f>'AUS Mortality Projections'!N17</f>
        <v>240454.0000000002</v>
      </c>
      <c r="AA20" s="1">
        <f>'AUS Mortality Projections'!O17</f>
        <v>247611</v>
      </c>
      <c r="AB20" s="1">
        <f>'AUS Mortality Projections'!P17</f>
        <v>254740.00000000003</v>
      </c>
      <c r="AC20" s="1">
        <f>'AUS Mortality Projections'!Q17</f>
        <v>262103.99999999997</v>
      </c>
      <c r="AD20" s="1">
        <f>'AUS Mortality Projections'!R17</f>
        <v>269388</v>
      </c>
      <c r="AE20" s="1">
        <f>'AUS Mortality Projections'!S17</f>
        <v>276515.00000000012</v>
      </c>
      <c r="AF20" s="1">
        <f>'AUS Mortality Projections'!T17</f>
        <v>283494.99999999977</v>
      </c>
      <c r="AG20" s="1">
        <f>'AUS Mortality Projections'!U17</f>
        <v>290294.00000000012</v>
      </c>
      <c r="AH20" s="6">
        <f>'AUS Mortality Projections'!V17</f>
        <v>296865.00000000006</v>
      </c>
    </row>
    <row r="21" spans="2:34" x14ac:dyDescent="0.3">
      <c r="B21" s="27" t="s">
        <v>9</v>
      </c>
      <c r="C21" s="100">
        <f>C19/C20</f>
        <v>0.73850839633142806</v>
      </c>
      <c r="D21" s="100">
        <f t="shared" ref="D21:AH21" si="1">D19/D20</f>
        <v>0.73157186477495506</v>
      </c>
      <c r="E21" s="100">
        <f t="shared" si="1"/>
        <v>0.74022425902323941</v>
      </c>
      <c r="F21" s="100">
        <f t="shared" si="1"/>
        <v>0.73359899301501996</v>
      </c>
      <c r="G21" s="100">
        <f t="shared" si="1"/>
        <v>0.73112395745995318</v>
      </c>
      <c r="H21" s="100">
        <f t="shared" si="1"/>
        <v>0.72955839961649327</v>
      </c>
      <c r="I21" s="100">
        <f t="shared" si="1"/>
        <v>0.72300815373852312</v>
      </c>
      <c r="J21" s="100">
        <f t="shared" si="1"/>
        <v>0.72994978795162524</v>
      </c>
      <c r="K21" s="100">
        <f t="shared" si="1"/>
        <v>0.72031293320635992</v>
      </c>
      <c r="L21" s="100">
        <f t="shared" si="1"/>
        <v>0.71897351693597544</v>
      </c>
      <c r="M21" s="100">
        <f t="shared" si="1"/>
        <v>0.71274046889974518</v>
      </c>
      <c r="N21" s="100">
        <f t="shared" si="1"/>
        <v>0.67302177543881758</v>
      </c>
      <c r="O21" s="100">
        <f t="shared" si="1"/>
        <v>0.66688222970234368</v>
      </c>
      <c r="P21" s="100">
        <f t="shared" si="1"/>
        <v>0.66134132301299298</v>
      </c>
      <c r="Q21" s="100">
        <f t="shared" si="1"/>
        <v>0.65580915261640726</v>
      </c>
      <c r="R21" s="100">
        <f t="shared" si="1"/>
        <v>0.65034614574950578</v>
      </c>
      <c r="S21" s="100">
        <f t="shared" si="1"/>
        <v>0.64484536952503602</v>
      </c>
      <c r="T21" s="100">
        <f t="shared" si="1"/>
        <v>0.63938453596513789</v>
      </c>
      <c r="U21" s="100">
        <f t="shared" si="1"/>
        <v>0.63377117123739801</v>
      </c>
      <c r="V21" s="100">
        <f t="shared" si="1"/>
        <v>0.62807187488552763</v>
      </c>
      <c r="W21" s="100">
        <f t="shared" si="1"/>
        <v>0.62229836064574939</v>
      </c>
      <c r="X21" s="100">
        <f t="shared" si="1"/>
        <v>0.61614973937773931</v>
      </c>
      <c r="Y21" s="100">
        <f t="shared" si="1"/>
        <v>0.61007863681819441</v>
      </c>
      <c r="Z21" s="100">
        <f t="shared" si="1"/>
        <v>0.60405772670733149</v>
      </c>
      <c r="AA21" s="100">
        <f t="shared" si="1"/>
        <v>0.59801869420987386</v>
      </c>
      <c r="AB21" s="100">
        <f t="shared" si="1"/>
        <v>0.59200291205994171</v>
      </c>
      <c r="AC21" s="100">
        <f t="shared" si="1"/>
        <v>0.58597319555942762</v>
      </c>
      <c r="AD21" s="100">
        <f t="shared" si="1"/>
        <v>0.57990507244369671</v>
      </c>
      <c r="AE21" s="100">
        <f t="shared" si="1"/>
        <v>0.57385778168494317</v>
      </c>
      <c r="AF21" s="100">
        <f t="shared" si="1"/>
        <v>0.5677866649965182</v>
      </c>
      <c r="AG21" s="100">
        <f t="shared" si="1"/>
        <v>0.56166713736069951</v>
      </c>
      <c r="AH21" s="101">
        <f t="shared" si="1"/>
        <v>0.55552143013078459</v>
      </c>
    </row>
    <row r="22" spans="2:34" x14ac:dyDescent="0.3">
      <c r="B22" s="2"/>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row>
  </sheetData>
  <mergeCells count="2">
    <mergeCell ref="C3:N3"/>
    <mergeCell ref="O3:AH3"/>
  </mergeCell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0000000-0003-0000-0800-000001000000}">
          <x14:colorSeries rgb="FF376092"/>
          <x14:colorNegative rgb="FFD00000"/>
          <x14:colorAxis rgb="FF000000"/>
          <x14:colorMarkers rgb="FFD00000"/>
          <x14:colorFirst rgb="FFD00000"/>
          <x14:colorLast rgb="FFD00000"/>
          <x14:colorHigh rgb="FFD00000"/>
          <x14:colorLow rgb="FFD00000"/>
          <x14:sparklines>
            <x14:sparkline>
              <xm:f>'Method 2B'!C19:C19</xm:f>
              <xm:sqref>C4</xm:sqref>
            </x14:sparkline>
            <x14:sparkline>
              <xm:f>'Method 2B'!C21:C21</xm:f>
              <xm:sqref>C5</xm:sqref>
            </x14:sparkline>
            <x14:sparkline>
              <xm:f>'Method 2B'!C21:C21</xm:f>
              <xm:sqref>C6</xm:sqref>
            </x14:sparkline>
            <x14:sparkline>
              <xm:f>'Method 2B'!D19:D19</xm:f>
              <xm:sqref>D4</xm:sqref>
            </x14:sparkline>
            <x14:sparkline>
              <xm:f>'Method 2B'!D21:D21</xm:f>
              <xm:sqref>D5</xm:sqref>
            </x14:sparkline>
            <x14:sparkline>
              <xm:f>'Method 2B'!D21:D21</xm:f>
              <xm:sqref>D6</xm:sqref>
            </x14:sparkline>
            <x14:sparkline>
              <xm:f>'Method 2B'!E19:E19</xm:f>
              <xm:sqref>E4</xm:sqref>
            </x14:sparkline>
            <x14:sparkline>
              <xm:f>'Method 2B'!E21:E21</xm:f>
              <xm:sqref>E5</xm:sqref>
            </x14:sparkline>
            <x14:sparkline>
              <xm:f>'Method 2B'!E21:E21</xm:f>
              <xm:sqref>E6</xm:sqref>
            </x14:sparkline>
            <x14:sparkline>
              <xm:f>'Method 2B'!F19:F19</xm:f>
              <xm:sqref>F4</xm:sqref>
            </x14:sparkline>
            <x14:sparkline>
              <xm:f>'Method 2B'!F21:F21</xm:f>
              <xm:sqref>F5</xm:sqref>
            </x14:sparkline>
            <x14:sparkline>
              <xm:f>'Method 2B'!F21:F21</xm:f>
              <xm:sqref>F6</xm:sqref>
            </x14:sparkline>
            <x14:sparkline>
              <xm:f>'Method 2B'!G19:G19</xm:f>
              <xm:sqref>G4</xm:sqref>
            </x14:sparkline>
            <x14:sparkline>
              <xm:f>'Method 2B'!G21:G21</xm:f>
              <xm:sqref>G5</xm:sqref>
            </x14:sparkline>
            <x14:sparkline>
              <xm:f>'Method 2B'!G21:G21</xm:f>
              <xm:sqref>G6</xm:sqref>
            </x14:sparkline>
            <x14:sparkline>
              <xm:f>'Method 2B'!H19:H19</xm:f>
              <xm:sqref>H4</xm:sqref>
            </x14:sparkline>
            <x14:sparkline>
              <xm:f>'Method 2B'!H21:H21</xm:f>
              <xm:sqref>H5</xm:sqref>
            </x14:sparkline>
            <x14:sparkline>
              <xm:f>'Method 2B'!H21:H21</xm:f>
              <xm:sqref>H6</xm:sqref>
            </x14:sparkline>
            <x14:sparkline>
              <xm:f>'Method 2B'!I19:I19</xm:f>
              <xm:sqref>I4</xm:sqref>
            </x14:sparkline>
            <x14:sparkline>
              <xm:f>'Method 2B'!I21:I21</xm:f>
              <xm:sqref>I5</xm:sqref>
            </x14:sparkline>
            <x14:sparkline>
              <xm:f>'Method 2B'!I21:I21</xm:f>
              <xm:sqref>I6</xm:sqref>
            </x14:sparkline>
            <x14:sparkline>
              <xm:f>'Method 2B'!J19:J19</xm:f>
              <xm:sqref>J4</xm:sqref>
            </x14:sparkline>
            <x14:sparkline>
              <xm:f>'Method 2B'!J21:J21</xm:f>
              <xm:sqref>J5</xm:sqref>
            </x14:sparkline>
            <x14:sparkline>
              <xm:f>'Method 2B'!J21:J21</xm:f>
              <xm:sqref>J6</xm:sqref>
            </x14:sparkline>
            <x14:sparkline>
              <xm:f>'Method 2B'!K19:K19</xm:f>
              <xm:sqref>K4</xm:sqref>
            </x14:sparkline>
            <x14:sparkline>
              <xm:f>'Method 2B'!K21:K21</xm:f>
              <xm:sqref>K5</xm:sqref>
            </x14:sparkline>
            <x14:sparkline>
              <xm:f>'Method 2B'!K21:K21</xm:f>
              <xm:sqref>K6</xm:sqref>
            </x14:sparkline>
            <x14:sparkline>
              <xm:f>'Method 2B'!L19:L19</xm:f>
              <xm:sqref>L4</xm:sqref>
            </x14:sparkline>
            <x14:sparkline>
              <xm:f>'Method 2B'!L21:L21</xm:f>
              <xm:sqref>L5</xm:sqref>
            </x14:sparkline>
            <x14:sparkline>
              <xm:f>'Method 2B'!L21:L21</xm:f>
              <xm:sqref>L6</xm:sqref>
            </x14:sparkline>
            <x14:sparkline>
              <xm:f>'Method 2B'!M19:M19</xm:f>
              <xm:sqref>M4</xm:sqref>
            </x14:sparkline>
            <x14:sparkline>
              <xm:f>'Method 2B'!M21:M21</xm:f>
              <xm:sqref>M5</xm:sqref>
            </x14:sparkline>
            <x14:sparkline>
              <xm:f>'Method 2B'!M21:M21</xm:f>
              <xm:sqref>M6</xm:sqref>
            </x14:sparkline>
            <x14:sparkline>
              <xm:f>'Method 2B'!N19:N19</xm:f>
              <xm:sqref>N4</xm:sqref>
            </x14:sparkline>
            <x14:sparkline>
              <xm:f>'Method 2B'!N21:N21</xm:f>
              <xm:sqref>N5</xm:sqref>
            </x14:sparkline>
            <x14:sparkline>
              <xm:f>'Method 2B'!N21:N21</xm:f>
              <xm:sqref>N6</xm:sqref>
            </x14:sparkline>
            <x14:sparkline>
              <xm:f>'Method 2B'!O19:O19</xm:f>
              <xm:sqref>O4</xm:sqref>
            </x14:sparkline>
            <x14:sparkline>
              <xm:f>'Method 2B'!O21:O21</xm:f>
              <xm:sqref>O5</xm:sqref>
            </x14:sparkline>
            <x14:sparkline>
              <xm:f>'Method 2B'!O21:O21</xm:f>
              <xm:sqref>O6</xm:sqref>
            </x14:sparkline>
            <x14:sparkline>
              <xm:f>'Method 2B'!P19:P19</xm:f>
              <xm:sqref>P4</xm:sqref>
            </x14:sparkline>
            <x14:sparkline>
              <xm:f>'Method 2B'!P21:P21</xm:f>
              <xm:sqref>P5</xm:sqref>
            </x14:sparkline>
            <x14:sparkline>
              <xm:f>'Method 2B'!P21:P21</xm:f>
              <xm:sqref>P6</xm:sqref>
            </x14:sparkline>
            <x14:sparkline>
              <xm:f>'Method 2B'!Q19:Q19</xm:f>
              <xm:sqref>Q4</xm:sqref>
            </x14:sparkline>
            <x14:sparkline>
              <xm:f>'Method 2B'!Q21:Q21</xm:f>
              <xm:sqref>Q5</xm:sqref>
            </x14:sparkline>
            <x14:sparkline>
              <xm:f>'Method 2B'!Q21:Q21</xm:f>
              <xm:sqref>Q6</xm:sqref>
            </x14:sparkline>
            <x14:sparkline>
              <xm:f>'Method 2B'!R19:R19</xm:f>
              <xm:sqref>R4</xm:sqref>
            </x14:sparkline>
            <x14:sparkline>
              <xm:f>'Method 2B'!R21:R21</xm:f>
              <xm:sqref>R5</xm:sqref>
            </x14:sparkline>
            <x14:sparkline>
              <xm:f>'Method 2B'!R21:R21</xm:f>
              <xm:sqref>R6</xm:sqref>
            </x14:sparkline>
            <x14:sparkline>
              <xm:f>'Method 2B'!S19:S19</xm:f>
              <xm:sqref>S4</xm:sqref>
            </x14:sparkline>
            <x14:sparkline>
              <xm:f>'Method 2B'!S21:S21</xm:f>
              <xm:sqref>S5</xm:sqref>
            </x14:sparkline>
            <x14:sparkline>
              <xm:f>'Method 2B'!S21:S21</xm:f>
              <xm:sqref>S6</xm:sqref>
            </x14:sparkline>
            <x14:sparkline>
              <xm:f>'Method 2B'!T19:T19</xm:f>
              <xm:sqref>T4</xm:sqref>
            </x14:sparkline>
            <x14:sparkline>
              <xm:f>'Method 2B'!T21:T21</xm:f>
              <xm:sqref>T5</xm:sqref>
            </x14:sparkline>
            <x14:sparkline>
              <xm:f>'Method 2B'!T21:T21</xm:f>
              <xm:sqref>T6</xm:sqref>
            </x14:sparkline>
            <x14:sparkline>
              <xm:f>'Method 2B'!U19:U19</xm:f>
              <xm:sqref>U4</xm:sqref>
            </x14:sparkline>
            <x14:sparkline>
              <xm:f>'Method 2B'!U21:U21</xm:f>
              <xm:sqref>U5</xm:sqref>
            </x14:sparkline>
            <x14:sparkline>
              <xm:f>'Method 2B'!U21:U21</xm:f>
              <xm:sqref>U6</xm:sqref>
            </x14:sparkline>
            <x14:sparkline>
              <xm:f>'Method 2B'!V19:V19</xm:f>
              <xm:sqref>V4</xm:sqref>
            </x14:sparkline>
            <x14:sparkline>
              <xm:f>'Method 2B'!V21:V21</xm:f>
              <xm:sqref>V5</xm:sqref>
            </x14:sparkline>
            <x14:sparkline>
              <xm:f>'Method 2B'!V21:V21</xm:f>
              <xm:sqref>V6</xm:sqref>
            </x14:sparkline>
            <x14:sparkline>
              <xm:f>'Method 2B'!W19:W19</xm:f>
              <xm:sqref>W4</xm:sqref>
            </x14:sparkline>
            <x14:sparkline>
              <xm:f>'Method 2B'!W21:W21</xm:f>
              <xm:sqref>W5</xm:sqref>
            </x14:sparkline>
            <x14:sparkline>
              <xm:f>'Method 2B'!W21:W21</xm:f>
              <xm:sqref>W6</xm:sqref>
            </x14:sparkline>
            <x14:sparkline>
              <xm:f>'Method 2B'!X19:X19</xm:f>
              <xm:sqref>X4</xm:sqref>
            </x14:sparkline>
            <x14:sparkline>
              <xm:f>'Method 2B'!X21:X21</xm:f>
              <xm:sqref>X5</xm:sqref>
            </x14:sparkline>
            <x14:sparkline>
              <xm:f>'Method 2B'!X21:X21</xm:f>
              <xm:sqref>X6</xm:sqref>
            </x14:sparkline>
            <x14:sparkline>
              <xm:f>'Method 2B'!Y19:Y19</xm:f>
              <xm:sqref>Y4</xm:sqref>
            </x14:sparkline>
            <x14:sparkline>
              <xm:f>'Method 2B'!Y21:Y21</xm:f>
              <xm:sqref>Y5</xm:sqref>
            </x14:sparkline>
            <x14:sparkline>
              <xm:f>'Method 2B'!Y21:Y21</xm:f>
              <xm:sqref>Y6</xm:sqref>
            </x14:sparkline>
            <x14:sparkline>
              <xm:f>'Method 2B'!Z19:Z19</xm:f>
              <xm:sqref>Z4</xm:sqref>
            </x14:sparkline>
            <x14:sparkline>
              <xm:f>'Method 2B'!Z21:Z21</xm:f>
              <xm:sqref>Z5</xm:sqref>
            </x14:sparkline>
            <x14:sparkline>
              <xm:f>'Method 2B'!Z21:Z21</xm:f>
              <xm:sqref>Z6</xm:sqref>
            </x14:sparkline>
            <x14:sparkline>
              <xm:f>'Method 2B'!AA19:AA19</xm:f>
              <xm:sqref>AA4</xm:sqref>
            </x14:sparkline>
            <x14:sparkline>
              <xm:f>'Method 2B'!AA21:AA21</xm:f>
              <xm:sqref>AA5</xm:sqref>
            </x14:sparkline>
            <x14:sparkline>
              <xm:f>'Method 2B'!AA21:AA21</xm:f>
              <xm:sqref>AA6</xm:sqref>
            </x14:sparkline>
            <x14:sparkline>
              <xm:f>'Method 2B'!AB19:AB19</xm:f>
              <xm:sqref>AB4</xm:sqref>
            </x14:sparkline>
            <x14:sparkline>
              <xm:f>'Method 2B'!AB21:AB21</xm:f>
              <xm:sqref>AB5</xm:sqref>
            </x14:sparkline>
            <x14:sparkline>
              <xm:f>'Method 2B'!AB21:AB21</xm:f>
              <xm:sqref>AB6</xm:sqref>
            </x14:sparkline>
            <x14:sparkline>
              <xm:f>'Method 2B'!AC19:AC19</xm:f>
              <xm:sqref>AC4</xm:sqref>
            </x14:sparkline>
            <x14:sparkline>
              <xm:f>'Method 2B'!AC21:AC21</xm:f>
              <xm:sqref>AC5</xm:sqref>
            </x14:sparkline>
            <x14:sparkline>
              <xm:f>'Method 2B'!AC21:AC21</xm:f>
              <xm:sqref>AC6</xm:sqref>
            </x14:sparkline>
            <x14:sparkline>
              <xm:f>'Method 2B'!AD19:AD19</xm:f>
              <xm:sqref>AD4</xm:sqref>
            </x14:sparkline>
            <x14:sparkline>
              <xm:f>'Method 2B'!AD21:AD21</xm:f>
              <xm:sqref>AD5</xm:sqref>
            </x14:sparkline>
            <x14:sparkline>
              <xm:f>'Method 2B'!AD21:AD21</xm:f>
              <xm:sqref>AD6</xm:sqref>
            </x14:sparkline>
            <x14:sparkline>
              <xm:f>'Method 2B'!AE19:AE19</xm:f>
              <xm:sqref>AE4</xm:sqref>
            </x14:sparkline>
            <x14:sparkline>
              <xm:f>'Method 2B'!AE21:AE21</xm:f>
              <xm:sqref>AE5</xm:sqref>
            </x14:sparkline>
            <x14:sparkline>
              <xm:f>'Method 2B'!AE21:AE21</xm:f>
              <xm:sqref>AE6</xm:sqref>
            </x14:sparkline>
            <x14:sparkline>
              <xm:f>'Method 2B'!AF19:AF19</xm:f>
              <xm:sqref>AF4</xm:sqref>
            </x14:sparkline>
            <x14:sparkline>
              <xm:f>'Method 2B'!AF21:AF21</xm:f>
              <xm:sqref>AF5</xm:sqref>
            </x14:sparkline>
            <x14:sparkline>
              <xm:f>'Method 2B'!AF21:AF21</xm:f>
              <xm:sqref>AF6</xm:sqref>
            </x14:sparkline>
            <x14:sparkline>
              <xm:f>'Method 2B'!AG19:AG19</xm:f>
              <xm:sqref>AG4</xm:sqref>
            </x14:sparkline>
            <x14:sparkline>
              <xm:f>'Method 2B'!AH19:AH19</xm:f>
              <xm:sqref>AH4</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Contents</vt:lpstr>
      <vt:lpstr>AUS All Deaths</vt:lpstr>
      <vt:lpstr>AUS Observed PC Deaths</vt:lpstr>
      <vt:lpstr>AUS Population Projections</vt:lpstr>
      <vt:lpstr>AUS Mortality Calculations</vt:lpstr>
      <vt:lpstr>AUS Mortality Projections</vt:lpstr>
      <vt:lpstr>Method 1</vt:lpstr>
      <vt:lpstr>Method 2A</vt:lpstr>
      <vt:lpstr>Method 2B</vt:lpstr>
      <vt:lpstr>Sub group analyses</vt:lpstr>
      <vt:lpstr>Cancer</vt:lpstr>
      <vt:lpstr>Organ Failure</vt:lpstr>
      <vt:lpstr>Dementia</vt:lpstr>
      <vt:lpstr>Other PC deaths</vt:lpstr>
      <vt:lpstr>PC Conditions</vt:lpstr>
      <vt:lpstr>Contents!Print_Area</vt:lpstr>
    </vt:vector>
  </TitlesOfParts>
  <Company>NHS NSS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davidc21</dc:creator>
  <cp:lastModifiedBy>Caroline Laurence</cp:lastModifiedBy>
  <cp:lastPrinted>2025-08-25T04:22:44Z</cp:lastPrinted>
  <dcterms:created xsi:type="dcterms:W3CDTF">2019-04-03T13:41:27Z</dcterms:created>
  <dcterms:modified xsi:type="dcterms:W3CDTF">2025-08-27T05:32:54Z</dcterms:modified>
</cp:coreProperties>
</file>