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uterine rupture final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7" i="1" l="1"/>
  <c r="O8" i="1"/>
  <c r="O10" i="1"/>
  <c r="O13" i="1"/>
  <c r="O5" i="1"/>
  <c r="AI5" i="1"/>
  <c r="AH5" i="1"/>
  <c r="AG5" i="1"/>
  <c r="AB8" i="1"/>
  <c r="AA8" i="1"/>
  <c r="Z8" i="1"/>
  <c r="AB13" i="1"/>
  <c r="AA13" i="1"/>
  <c r="AC13" i="1" s="1"/>
  <c r="Z13" i="1"/>
  <c r="AI13" i="1"/>
  <c r="AH13" i="1"/>
  <c r="AJ13" i="1" s="1"/>
  <c r="AG13" i="1"/>
  <c r="AP13" i="1"/>
  <c r="AO13" i="1"/>
  <c r="AN13" i="1"/>
  <c r="M13" i="1"/>
  <c r="J13" i="1"/>
  <c r="K13" i="1"/>
  <c r="M6" i="1"/>
  <c r="M5" i="1"/>
  <c r="K5" i="1"/>
  <c r="J5" i="1"/>
  <c r="M12" i="1"/>
  <c r="K12" i="1"/>
  <c r="J12" i="1"/>
  <c r="M11" i="1"/>
  <c r="K11" i="1"/>
  <c r="J11" i="1"/>
  <c r="M9" i="1"/>
  <c r="M10" i="1"/>
  <c r="K9" i="1"/>
  <c r="K10" i="1"/>
  <c r="J9" i="1"/>
  <c r="J10" i="1"/>
  <c r="M4" i="1"/>
  <c r="AQ13" i="1" l="1"/>
  <c r="AJ5" i="1"/>
  <c r="AC8" i="1"/>
  <c r="AP5" i="1"/>
  <c r="AO5" i="1"/>
  <c r="AN5" i="1"/>
  <c r="AI8" i="1"/>
  <c r="AH8" i="1"/>
  <c r="AG8" i="1"/>
  <c r="AB10" i="1"/>
  <c r="AA10" i="1"/>
  <c r="Z10" i="1"/>
  <c r="AC10" i="1" l="1"/>
  <c r="AJ8" i="1"/>
  <c r="AQ5" i="1"/>
  <c r="U8" i="1"/>
  <c r="T8" i="1"/>
  <c r="S8" i="1"/>
  <c r="V8" i="1" l="1"/>
  <c r="K6" i="1"/>
  <c r="J6" i="1"/>
  <c r="K4" i="1" l="1"/>
  <c r="J4" i="1"/>
</calcChain>
</file>

<file path=xl/sharedStrings.xml><?xml version="1.0" encoding="utf-8"?>
<sst xmlns="http://schemas.openxmlformats.org/spreadsheetml/2006/main" count="105" uniqueCount="66">
  <si>
    <t>Author</t>
  </si>
  <si>
    <t xml:space="preserve">sample size </t>
  </si>
  <si>
    <t>puplication status</t>
  </si>
  <si>
    <t xml:space="preserve">puplished </t>
  </si>
  <si>
    <t xml:space="preserve">region </t>
  </si>
  <si>
    <t xml:space="preserve"> Geneti et al</t>
  </si>
  <si>
    <t>Oromiya</t>
  </si>
  <si>
    <t xml:space="preserve"> Beyen et al</t>
  </si>
  <si>
    <t>Ukumo et al</t>
  </si>
  <si>
    <t>SNNPR</t>
  </si>
  <si>
    <t>Tesfaye et al</t>
  </si>
  <si>
    <t>Amhara</t>
  </si>
  <si>
    <t>Kassa et al</t>
  </si>
  <si>
    <t xml:space="preserve"> Biyazin et al</t>
  </si>
  <si>
    <t xml:space="preserve"> Lakneh et al</t>
  </si>
  <si>
    <t xml:space="preserve">Bulto et al </t>
  </si>
  <si>
    <t xml:space="preserve">priprint </t>
  </si>
  <si>
    <t xml:space="preserve">Trefe et al </t>
  </si>
  <si>
    <t>&lt;500</t>
  </si>
  <si>
    <t>&gt;500</t>
  </si>
  <si>
    <t>Publication year</t>
  </si>
  <si>
    <t xml:space="preserve">Data collection period </t>
  </si>
  <si>
    <t>February 10 -16, 2016</t>
  </si>
  <si>
    <t>December 1–30, 2020</t>
  </si>
  <si>
    <t>April 1 to May 30, 2016</t>
  </si>
  <si>
    <t>February 1-30, 2020</t>
  </si>
  <si>
    <t>January 25 to 29, 2021</t>
  </si>
  <si>
    <t>March 1–30, 2021</t>
  </si>
  <si>
    <t>January 20-26, 2020</t>
  </si>
  <si>
    <t>February 10-15, 2021</t>
  </si>
  <si>
    <t>sample_size catagory</t>
  </si>
  <si>
    <t>Uptake of HPV vaccine</t>
  </si>
  <si>
    <t>study setting</t>
  </si>
  <si>
    <t>university</t>
  </si>
  <si>
    <t>primary school</t>
  </si>
  <si>
    <t>scondary school</t>
  </si>
  <si>
    <t>Proportion of good K</t>
  </si>
  <si>
    <t>SE of good K</t>
  </si>
  <si>
    <t>LB CI</t>
  </si>
  <si>
    <t xml:space="preserve"> UB CI</t>
  </si>
  <si>
    <t>Urbanresidency (AOR)</t>
  </si>
  <si>
    <t>UB CI</t>
  </si>
  <si>
    <t>postive attitude(A)</t>
  </si>
  <si>
    <t>good knoweldge (K)</t>
  </si>
  <si>
    <t>proportion of postive attitude(A)</t>
  </si>
  <si>
    <t>SE of postive A</t>
  </si>
  <si>
    <t>Selogor K</t>
  </si>
  <si>
    <t>logor LB CI</t>
  </si>
  <si>
    <t>logor UB CI</t>
  </si>
  <si>
    <t>Logor K</t>
  </si>
  <si>
    <t>logor A</t>
  </si>
  <si>
    <t>selogor A</t>
  </si>
  <si>
    <t>awarness creation(AOR)</t>
  </si>
  <si>
    <t>logor LB  CI</t>
  </si>
  <si>
    <t>logorawarness</t>
  </si>
  <si>
    <t>selogorawarness</t>
  </si>
  <si>
    <t>Logor upper CI</t>
  </si>
  <si>
    <t>Logor LB CI</t>
  </si>
  <si>
    <t>Logorgood K</t>
  </si>
  <si>
    <t>SE of Uptake of HPV vaccine</t>
  </si>
  <si>
    <t>Note:</t>
  </si>
  <si>
    <t>SE: Standard  Error, K: Knoweldge, A: Attitude, UBCI: Upper Bound Confidence Interval, LB CI: Lower Bound Confidence Interval,  logor: logarithm, selogor:  standard error (ln(AOR)</t>
  </si>
  <si>
    <t>logorresidency(AOR)</t>
  </si>
  <si>
    <t>selogorresidency)</t>
  </si>
  <si>
    <t xml:space="preserve"> HPV:  Human PapillomaVirus,  SQRT: Squre Root, AOR: Aduisted Odds Ratio, SNNPR: Southern Nations, Nationalities, and Peoples Region, LN: Natural Logarithm</t>
  </si>
  <si>
    <t xml:space="preserve">S4 Table: Data set on proportion of good knowledge, postive attitude, and uptake of HPV vaccine  and its associated factors among adolescent schoolgirls in Ethiopia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</si>
</sst>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rgb="FF4A4A4A"/>
      <name val="Roboto-Regula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5" fillId="0" borderId="1" xfId="0" applyFont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5" fontId="5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8" fillId="0" borderId="1" xfId="0" applyFont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2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18"/>
  <sheetViews>
    <sheetView tabSelected="1" zoomScale="77" zoomScaleNormal="77" workbookViewId="0">
      <selection activeCell="A4" sqref="A4"/>
    </sheetView>
  </sheetViews>
  <sheetFormatPr defaultRowHeight="15"/>
  <cols>
    <col min="1" max="1" width="24.28515625" style="4" customWidth="1"/>
    <col min="2" max="2" width="20.85546875" style="4" customWidth="1"/>
    <col min="3" max="3" width="31.42578125" style="4" customWidth="1"/>
    <col min="4" max="4" width="17.5703125" style="4" customWidth="1"/>
    <col min="5" max="5" width="23.42578125" style="4" customWidth="1"/>
    <col min="6" max="6" width="24.140625" style="4" customWidth="1"/>
    <col min="7" max="7" width="18.28515625" style="4" bestFit="1" customWidth="1"/>
    <col min="8" max="8" width="22.7109375" style="4" customWidth="1"/>
    <col min="9" max="9" width="26.7109375" style="4" customWidth="1"/>
    <col min="10" max="10" width="18.85546875" style="4" customWidth="1"/>
    <col min="11" max="11" width="21.85546875" style="4" customWidth="1"/>
    <col min="12" max="12" width="37.28515625" style="4" customWidth="1"/>
    <col min="13" max="13" width="24.85546875" style="4" customWidth="1"/>
    <col min="14" max="14" width="27.28515625" style="4" customWidth="1"/>
    <col min="15" max="15" width="38.28515625" style="4" customWidth="1"/>
    <col min="16" max="16" width="27" style="4" customWidth="1"/>
    <col min="17" max="17" width="14" style="4" customWidth="1"/>
    <col min="18" max="18" width="12.85546875" style="4" customWidth="1"/>
    <col min="19" max="19" width="19.42578125" style="4" customWidth="1"/>
    <col min="20" max="20" width="20.140625" style="4" customWidth="1"/>
    <col min="21" max="21" width="18.28515625" style="4" customWidth="1"/>
    <col min="22" max="22" width="15.42578125" style="4" customWidth="1"/>
    <col min="23" max="23" width="28.42578125" style="4" customWidth="1"/>
    <col min="24" max="24" width="15.85546875" style="4" customWidth="1"/>
    <col min="25" max="25" width="11.7109375" style="4" customWidth="1"/>
    <col min="26" max="26" width="17.42578125" style="4" customWidth="1"/>
    <col min="27" max="27" width="17.28515625" style="4" customWidth="1"/>
    <col min="28" max="28" width="28.5703125" style="4" customWidth="1"/>
    <col min="29" max="29" width="30.28515625" style="4" customWidth="1"/>
    <col min="30" max="30" width="25.140625" style="4" customWidth="1"/>
    <col min="31" max="31" width="13.28515625" style="4" customWidth="1"/>
    <col min="32" max="32" width="13.85546875" style="4" customWidth="1"/>
    <col min="33" max="33" width="17.42578125" style="4" customWidth="1"/>
    <col min="34" max="34" width="15.28515625" style="4" customWidth="1"/>
    <col min="35" max="35" width="18.42578125" style="4" customWidth="1"/>
    <col min="36" max="36" width="19" style="4" customWidth="1"/>
    <col min="37" max="37" width="32.5703125" style="4" customWidth="1"/>
    <col min="38" max="38" width="14.28515625" style="4" customWidth="1"/>
    <col min="39" max="39" width="17.7109375" style="4" customWidth="1"/>
    <col min="40" max="40" width="17.5703125" style="4" customWidth="1"/>
    <col min="41" max="41" width="16.85546875" style="4" customWidth="1"/>
    <col min="42" max="42" width="19.85546875" style="4" customWidth="1"/>
    <col min="43" max="43" width="23" style="4" customWidth="1"/>
    <col min="44" max="16384" width="9.140625" style="4"/>
  </cols>
  <sheetData>
    <row r="2" spans="1:65" s="12" customFormat="1" ht="21.75" customHeight="1">
      <c r="A2" s="12" t="s">
        <v>65</v>
      </c>
    </row>
    <row r="3" spans="1:65" s="8" customFormat="1" ht="22.5" customHeight="1">
      <c r="A3" s="18" t="s">
        <v>0</v>
      </c>
      <c r="B3" s="18" t="s">
        <v>20</v>
      </c>
      <c r="C3" s="19" t="s">
        <v>21</v>
      </c>
      <c r="D3" s="18" t="s">
        <v>4</v>
      </c>
      <c r="E3" s="18" t="s">
        <v>32</v>
      </c>
      <c r="F3" s="18" t="s">
        <v>2</v>
      </c>
      <c r="G3" s="20" t="s">
        <v>1</v>
      </c>
      <c r="H3" s="20" t="s">
        <v>30</v>
      </c>
      <c r="I3" s="21" t="s">
        <v>36</v>
      </c>
      <c r="J3" s="21" t="s">
        <v>58</v>
      </c>
      <c r="K3" s="21" t="s">
        <v>37</v>
      </c>
      <c r="L3" s="32" t="s">
        <v>44</v>
      </c>
      <c r="M3" s="21" t="s">
        <v>45</v>
      </c>
      <c r="N3" s="21" t="s">
        <v>31</v>
      </c>
      <c r="O3" s="21" t="s">
        <v>59</v>
      </c>
      <c r="P3" s="18" t="s">
        <v>43</v>
      </c>
      <c r="Q3" s="18" t="s">
        <v>38</v>
      </c>
      <c r="R3" s="18" t="s">
        <v>41</v>
      </c>
      <c r="S3" s="18" t="s">
        <v>57</v>
      </c>
      <c r="T3" s="18" t="s">
        <v>56</v>
      </c>
      <c r="U3" s="18" t="s">
        <v>49</v>
      </c>
      <c r="V3" s="18" t="s">
        <v>46</v>
      </c>
      <c r="W3" s="18" t="s">
        <v>40</v>
      </c>
      <c r="X3" s="18" t="s">
        <v>38</v>
      </c>
      <c r="Y3" s="18" t="s">
        <v>39</v>
      </c>
      <c r="Z3" s="18" t="s">
        <v>47</v>
      </c>
      <c r="AA3" s="18" t="s">
        <v>48</v>
      </c>
      <c r="AB3" s="18" t="s">
        <v>62</v>
      </c>
      <c r="AC3" s="18" t="s">
        <v>63</v>
      </c>
      <c r="AD3" s="18" t="s">
        <v>42</v>
      </c>
      <c r="AE3" s="18" t="s">
        <v>38</v>
      </c>
      <c r="AF3" s="18" t="s">
        <v>41</v>
      </c>
      <c r="AG3" s="18" t="s">
        <v>47</v>
      </c>
      <c r="AH3" s="18" t="s">
        <v>48</v>
      </c>
      <c r="AI3" s="18" t="s">
        <v>50</v>
      </c>
      <c r="AJ3" s="18" t="s">
        <v>51</v>
      </c>
      <c r="AK3" s="18" t="s">
        <v>52</v>
      </c>
      <c r="AL3" s="18" t="s">
        <v>38</v>
      </c>
      <c r="AM3" s="18" t="s">
        <v>41</v>
      </c>
      <c r="AN3" s="18" t="s">
        <v>53</v>
      </c>
      <c r="AO3" s="18" t="s">
        <v>48</v>
      </c>
      <c r="AP3" s="18" t="s">
        <v>54</v>
      </c>
      <c r="AQ3" s="18" t="s">
        <v>55</v>
      </c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1:65" s="9" customFormat="1" ht="21">
      <c r="A4" s="22" t="s">
        <v>5</v>
      </c>
      <c r="B4" s="22">
        <v>2016</v>
      </c>
      <c r="C4" s="22" t="s">
        <v>22</v>
      </c>
      <c r="D4" s="22" t="s">
        <v>6</v>
      </c>
      <c r="E4" s="22" t="s">
        <v>33</v>
      </c>
      <c r="F4" s="23" t="s">
        <v>3</v>
      </c>
      <c r="G4" s="24">
        <v>448</v>
      </c>
      <c r="H4" s="24" t="s">
        <v>18</v>
      </c>
      <c r="I4" s="25">
        <v>5.8</v>
      </c>
      <c r="J4" s="26">
        <f>LN(I4:I4)</f>
        <v>1.7578579175523736</v>
      </c>
      <c r="K4" s="26">
        <f>SQRT(I4*(100-I4)/G4)</f>
        <v>1.1043339945091664</v>
      </c>
      <c r="L4" s="26">
        <v>44.4</v>
      </c>
      <c r="M4" s="26">
        <f>SQRT(L4*(100-L4)/G4)</f>
        <v>2.3474149916146363</v>
      </c>
      <c r="N4" s="26"/>
      <c r="O4" s="26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33"/>
      <c r="AG4" s="33"/>
      <c r="AH4" s="33"/>
      <c r="AI4" s="33"/>
      <c r="AJ4" s="33"/>
      <c r="AK4" s="22"/>
      <c r="AL4" s="22"/>
      <c r="AM4" s="22"/>
      <c r="AN4" s="22"/>
      <c r="AO4" s="22"/>
      <c r="AP4" s="22"/>
      <c r="AQ4" s="22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s="9" customFormat="1" ht="21">
      <c r="A5" s="22" t="s">
        <v>7</v>
      </c>
      <c r="B5" s="22">
        <v>2021</v>
      </c>
      <c r="C5" s="22" t="s">
        <v>23</v>
      </c>
      <c r="D5" s="22" t="s">
        <v>6</v>
      </c>
      <c r="E5" s="22" t="s">
        <v>34</v>
      </c>
      <c r="F5" s="22" t="s">
        <v>3</v>
      </c>
      <c r="G5" s="24">
        <v>422</v>
      </c>
      <c r="H5" s="24" t="s">
        <v>18</v>
      </c>
      <c r="I5" s="26">
        <v>88.6</v>
      </c>
      <c r="J5" s="26">
        <f>LN(I5:I5)</f>
        <v>4.4841318576110352</v>
      </c>
      <c r="K5" s="26">
        <f>SQRT(I5*(100-I5)/G5)</f>
        <v>1.5470810307284526</v>
      </c>
      <c r="L5" s="26">
        <v>55.6</v>
      </c>
      <c r="M5" s="26">
        <f>SQRT(L5*(100-L5)/G5)</f>
        <v>2.4186479321937728</v>
      </c>
      <c r="N5" s="26">
        <v>44.4</v>
      </c>
      <c r="O5" s="26">
        <f>SQRT(N5*(100-N5)/G5)</f>
        <v>2.4186479321937728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>
        <v>2.0489999999999999</v>
      </c>
      <c r="AE5" s="22">
        <v>1.5</v>
      </c>
      <c r="AF5" s="33">
        <v>4.25</v>
      </c>
      <c r="AG5" s="33">
        <f>LN(AE5:AE5)</f>
        <v>0.40546510810816438</v>
      </c>
      <c r="AH5" s="33">
        <f>LN(AF5:AF5)</f>
        <v>1.4469189829363254</v>
      </c>
      <c r="AI5" s="33">
        <f>LN(AD5:AD5)</f>
        <v>0.71735186925676264</v>
      </c>
      <c r="AJ5" s="33">
        <f>(AH5:AH5-AG5:AG5)/3.92</f>
        <v>0.26567700888473494</v>
      </c>
      <c r="AK5" s="33">
        <v>2.5299999999999998</v>
      </c>
      <c r="AL5" s="33">
        <v>1.5</v>
      </c>
      <c r="AM5" s="33">
        <v>4.25</v>
      </c>
      <c r="AN5" s="22">
        <f t="shared" ref="AN5:AN13" si="0">LN(AL5:AL5)</f>
        <v>0.40546510810816438</v>
      </c>
      <c r="AO5" s="22">
        <f t="shared" ref="AO5:AO13" si="1">LN(AM5:AM5)</f>
        <v>1.4469189829363254</v>
      </c>
      <c r="AP5" s="22">
        <f t="shared" ref="AP5:AP13" si="2">LN(AK5:AK5)</f>
        <v>0.92821930273942876</v>
      </c>
      <c r="AQ5" s="22">
        <f t="shared" ref="AQ5:AQ13" si="3">(AO5:AO5-AN5:AN5)/3.92</f>
        <v>0.26567700888473494</v>
      </c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s="9" customFormat="1" ht="21">
      <c r="A6" s="22" t="s">
        <v>8</v>
      </c>
      <c r="B6" s="22">
        <v>2021</v>
      </c>
      <c r="C6" s="27">
        <v>43831</v>
      </c>
      <c r="D6" s="22" t="s">
        <v>9</v>
      </c>
      <c r="E6" s="22" t="s">
        <v>34</v>
      </c>
      <c r="F6" s="22" t="s">
        <v>3</v>
      </c>
      <c r="G6" s="24">
        <v>516</v>
      </c>
      <c r="H6" s="24" t="s">
        <v>19</v>
      </c>
      <c r="I6" s="26">
        <v>71.7</v>
      </c>
      <c r="J6" s="26">
        <f>LN(I6:I6)</f>
        <v>4.2724907476055751</v>
      </c>
      <c r="K6" s="26">
        <f>SQRT(I6*(100-I6)/G6)</f>
        <v>1.9830238830962759</v>
      </c>
      <c r="L6" s="26">
        <v>51</v>
      </c>
      <c r="M6" s="26">
        <f>SQRT(L6*(100-L6)/G6)</f>
        <v>2.2006869963295448</v>
      </c>
      <c r="N6" s="26"/>
      <c r="O6" s="26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33"/>
      <c r="AG6" s="33"/>
      <c r="AH6" s="33"/>
      <c r="AI6" s="33"/>
      <c r="AJ6" s="33"/>
      <c r="AK6" s="22"/>
      <c r="AL6" s="22"/>
      <c r="AM6" s="22"/>
      <c r="AN6" s="22"/>
      <c r="AO6" s="22"/>
      <c r="AP6" s="22"/>
      <c r="AQ6" s="22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s="9" customFormat="1" ht="21">
      <c r="A7" s="22" t="s">
        <v>10</v>
      </c>
      <c r="B7" s="22">
        <v>2017</v>
      </c>
      <c r="C7" s="22" t="s">
        <v>24</v>
      </c>
      <c r="D7" s="22" t="s">
        <v>11</v>
      </c>
      <c r="E7" s="22" t="s">
        <v>33</v>
      </c>
      <c r="F7" s="22" t="s">
        <v>3</v>
      </c>
      <c r="G7" s="24">
        <v>267</v>
      </c>
      <c r="H7" s="24" t="s">
        <v>18</v>
      </c>
      <c r="I7" s="26"/>
      <c r="J7" s="26"/>
      <c r="K7" s="26"/>
      <c r="L7" s="26"/>
      <c r="M7" s="26"/>
      <c r="N7" s="26">
        <v>15</v>
      </c>
      <c r="O7" s="26">
        <f>SQRT(N7*(100-N7)/G7)</f>
        <v>2.1852416110985082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3"/>
      <c r="AH7" s="33"/>
      <c r="AI7" s="33"/>
      <c r="AJ7" s="33"/>
      <c r="AK7" s="22"/>
      <c r="AL7" s="22"/>
      <c r="AM7" s="22"/>
      <c r="AN7" s="22"/>
      <c r="AO7" s="22"/>
      <c r="AP7" s="22"/>
      <c r="AQ7" s="22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s="9" customFormat="1" ht="21">
      <c r="A8" s="22" t="s">
        <v>12</v>
      </c>
      <c r="B8" s="22">
        <v>2021</v>
      </c>
      <c r="C8" s="22" t="s">
        <v>25</v>
      </c>
      <c r="D8" s="22" t="s">
        <v>11</v>
      </c>
      <c r="E8" s="22" t="s">
        <v>34</v>
      </c>
      <c r="F8" s="22" t="s">
        <v>3</v>
      </c>
      <c r="G8" s="24">
        <v>591</v>
      </c>
      <c r="H8" s="24" t="s">
        <v>19</v>
      </c>
      <c r="I8" s="26"/>
      <c r="J8" s="26"/>
      <c r="K8" s="26"/>
      <c r="L8" s="26"/>
      <c r="M8" s="26"/>
      <c r="N8" s="26">
        <v>66.5</v>
      </c>
      <c r="O8" s="26">
        <f>SQRT(N8*(100-N8)/G8)</f>
        <v>1.941509347090365</v>
      </c>
      <c r="P8" s="22">
        <v>8.65</v>
      </c>
      <c r="Q8" s="22">
        <v>5.2</v>
      </c>
      <c r="R8" s="22">
        <v>14.3</v>
      </c>
      <c r="S8" s="22">
        <f t="shared" ref="S8" si="4">LN(Q8:Q8)</f>
        <v>1.6486586255873816</v>
      </c>
      <c r="T8" s="22">
        <f t="shared" ref="T8" si="5">LN(R8:R8)</f>
        <v>2.6602595372658615</v>
      </c>
      <c r="U8" s="22">
        <f t="shared" ref="U8" si="6">LN(P8:P8)</f>
        <v>2.157559320943788</v>
      </c>
      <c r="V8" s="22">
        <f t="shared" ref="V8" si="7">(T8:T8-S8:S8)/3.92</f>
        <v>0.25806145706083672</v>
      </c>
      <c r="W8" s="22">
        <v>8.33</v>
      </c>
      <c r="X8" s="22">
        <v>4.76</v>
      </c>
      <c r="Y8" s="22">
        <v>14.28</v>
      </c>
      <c r="Z8" s="22">
        <f>LN(X8:X8)</f>
        <v>1.5602476682433286</v>
      </c>
      <c r="AA8" s="22">
        <f>LN(Y8:Y8)</f>
        <v>2.6588599569114382</v>
      </c>
      <c r="AB8" s="22">
        <f>LN(W8:W8)</f>
        <v>2.1198634561787513</v>
      </c>
      <c r="AC8" s="22">
        <f>(AA8:AA8-Z8:Z8)/3.92</f>
        <v>0.28025823690513002</v>
      </c>
      <c r="AD8" s="22">
        <v>1.85</v>
      </c>
      <c r="AE8" s="22">
        <v>1.18</v>
      </c>
      <c r="AF8" s="22">
        <v>3</v>
      </c>
      <c r="AG8" s="33">
        <f t="shared" ref="AG8:AG13" si="8">LN(AE8:AE8)</f>
        <v>0.16551443847757333</v>
      </c>
      <c r="AH8" s="33">
        <f t="shared" ref="AH8:AH13" si="9">LN(AF8:AF8)</f>
        <v>1.0986122886681098</v>
      </c>
      <c r="AI8" s="33">
        <f t="shared" ref="AI8:AI13" si="10">LN(AD8:AD8)</f>
        <v>0.61518563909023349</v>
      </c>
      <c r="AJ8" s="33">
        <f t="shared" ref="AJ8:AJ13" si="11">(AH8:AH8-AG8:AG8)/3.92</f>
        <v>0.23803516586493279</v>
      </c>
      <c r="AK8" s="22"/>
      <c r="AL8" s="22"/>
      <c r="AM8" s="22"/>
      <c r="AN8" s="22"/>
      <c r="AO8" s="22"/>
      <c r="AP8" s="22"/>
      <c r="AQ8" s="22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s="9" customFormat="1" ht="21">
      <c r="A9" s="22" t="s">
        <v>13</v>
      </c>
      <c r="B9" s="22">
        <v>2022</v>
      </c>
      <c r="C9" s="22" t="s">
        <v>26</v>
      </c>
      <c r="D9" s="22" t="s">
        <v>6</v>
      </c>
      <c r="E9" s="22" t="s">
        <v>35</v>
      </c>
      <c r="F9" s="22" t="s">
        <v>3</v>
      </c>
      <c r="G9" s="24">
        <v>366</v>
      </c>
      <c r="H9" s="24" t="s">
        <v>18</v>
      </c>
      <c r="I9" s="26">
        <v>52.7</v>
      </c>
      <c r="J9" s="26">
        <f t="shared" ref="J9:J10" si="12">LN(I9:I9)</f>
        <v>3.9646154555473165</v>
      </c>
      <c r="K9" s="26">
        <f>SQRT(I9*(100-I9)/G9)</f>
        <v>2.6097285414596842</v>
      </c>
      <c r="L9" s="26">
        <v>31.4</v>
      </c>
      <c r="M9" s="26">
        <f>SQRT(L9*(100-L9)/G9)</f>
        <v>2.4259751011205433</v>
      </c>
      <c r="N9" s="26"/>
      <c r="O9" s="26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33"/>
      <c r="AH9" s="33"/>
      <c r="AI9" s="33"/>
      <c r="AJ9" s="33"/>
      <c r="AK9" s="22"/>
      <c r="AL9" s="22"/>
      <c r="AM9" s="22"/>
      <c r="AN9" s="22"/>
      <c r="AO9" s="22"/>
      <c r="AP9" s="22"/>
      <c r="AQ9" s="22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spans="1:65" s="9" customFormat="1" ht="21">
      <c r="A10" s="22" t="s">
        <v>14</v>
      </c>
      <c r="B10" s="22">
        <v>2022</v>
      </c>
      <c r="C10" s="22" t="s">
        <v>27</v>
      </c>
      <c r="D10" s="22" t="s">
        <v>11</v>
      </c>
      <c r="E10" s="22" t="s">
        <v>35</v>
      </c>
      <c r="F10" s="22" t="s">
        <v>3</v>
      </c>
      <c r="G10" s="24">
        <v>633</v>
      </c>
      <c r="H10" s="24" t="s">
        <v>19</v>
      </c>
      <c r="I10" s="26">
        <v>58.1</v>
      </c>
      <c r="J10" s="26">
        <f t="shared" si="12"/>
        <v>4.0621656638578658</v>
      </c>
      <c r="K10" s="26">
        <f>SQRT(I10*(100-I10)/G10)</f>
        <v>1.9610705719860355</v>
      </c>
      <c r="L10" s="26">
        <v>16</v>
      </c>
      <c r="M10" s="26">
        <f>SQRT(L10*(100-L10)/G10)</f>
        <v>1.4571282540720862</v>
      </c>
      <c r="N10" s="26">
        <v>45.3</v>
      </c>
      <c r="O10" s="26">
        <f>SQRT(N10*(100-N10)/G10)</f>
        <v>1.9785221158817445</v>
      </c>
      <c r="P10" s="22"/>
      <c r="Q10" s="22"/>
      <c r="R10" s="22"/>
      <c r="S10" s="22"/>
      <c r="T10" s="22"/>
      <c r="U10" s="22"/>
      <c r="V10" s="22"/>
      <c r="W10" s="22">
        <v>2.2799999999999998</v>
      </c>
      <c r="X10" s="22">
        <v>1.85</v>
      </c>
      <c r="Y10" s="22">
        <v>12.41</v>
      </c>
      <c r="Z10" s="22">
        <f t="shared" ref="Z10:Z13" si="13">LN(X10:X10)</f>
        <v>0.61518563909023349</v>
      </c>
      <c r="AA10" s="22">
        <f t="shared" ref="AA10:AA13" si="14">LN(Y10:Y10)</f>
        <v>2.5185025992165158</v>
      </c>
      <c r="AB10" s="22">
        <f t="shared" ref="AB10:AB13" si="15">LN(W10:W10)</f>
        <v>0.82417544296634937</v>
      </c>
      <c r="AC10" s="22">
        <f t="shared" ref="AC10:AC13" si="16">(AA10:AA10-Z10:Z10)/3.92</f>
        <v>0.48554004084854141</v>
      </c>
      <c r="AD10" s="33"/>
      <c r="AE10" s="33"/>
      <c r="AF10" s="33"/>
      <c r="AG10" s="33"/>
      <c r="AH10" s="33"/>
      <c r="AI10" s="33"/>
      <c r="AJ10" s="33"/>
      <c r="AK10" s="22"/>
      <c r="AL10" s="22"/>
      <c r="AM10" s="22"/>
      <c r="AN10" s="22"/>
      <c r="AO10" s="22"/>
      <c r="AP10" s="22"/>
      <c r="AQ10" s="22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s="9" customFormat="1" ht="21">
      <c r="A11" s="22" t="s">
        <v>15</v>
      </c>
      <c r="B11" s="22">
        <v>2021</v>
      </c>
      <c r="C11" s="22" t="s">
        <v>28</v>
      </c>
      <c r="D11" s="22" t="s">
        <v>6</v>
      </c>
      <c r="E11" s="22" t="s">
        <v>35</v>
      </c>
      <c r="F11" s="22" t="s">
        <v>16</v>
      </c>
      <c r="G11" s="24">
        <v>422</v>
      </c>
      <c r="H11" s="24" t="s">
        <v>18</v>
      </c>
      <c r="I11" s="26">
        <v>24.9</v>
      </c>
      <c r="J11" s="26">
        <f>LN(I11:I11)</f>
        <v>3.2148678034706619</v>
      </c>
      <c r="K11" s="26">
        <f>SQRT(I11*(100-I11)/G11)</f>
        <v>2.1050548506323099</v>
      </c>
      <c r="L11" s="26">
        <v>55.6</v>
      </c>
      <c r="M11" s="26">
        <f>SQRT(L11*(100-L11)/G11)</f>
        <v>2.4186479321937728</v>
      </c>
      <c r="N11" s="26"/>
      <c r="O11" s="2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34"/>
      <c r="AE11" s="34"/>
      <c r="AF11" s="34"/>
      <c r="AG11" s="33"/>
      <c r="AH11" s="33"/>
      <c r="AI11" s="33"/>
      <c r="AJ11" s="33"/>
      <c r="AK11" s="34"/>
      <c r="AL11" s="34"/>
      <c r="AM11" s="34"/>
      <c r="AN11" s="22"/>
      <c r="AO11" s="22"/>
      <c r="AP11" s="22"/>
      <c r="AQ11" s="22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spans="1:65" s="9" customFormat="1" ht="21">
      <c r="A12" s="22" t="s">
        <v>8</v>
      </c>
      <c r="B12" s="22">
        <v>2022</v>
      </c>
      <c r="C12" s="27">
        <v>43831</v>
      </c>
      <c r="D12" s="22" t="s">
        <v>9</v>
      </c>
      <c r="E12" s="22" t="s">
        <v>34</v>
      </c>
      <c r="F12" s="22" t="s">
        <v>3</v>
      </c>
      <c r="G12" s="24">
        <v>561</v>
      </c>
      <c r="H12" s="24" t="s">
        <v>19</v>
      </c>
      <c r="I12" s="26">
        <v>75.2</v>
      </c>
      <c r="J12" s="26">
        <f>LN(I12:I12)</f>
        <v>4.3201512309557941</v>
      </c>
      <c r="K12" s="26">
        <f>SQRT(I12*(100-I12)/G12)</f>
        <v>1.8232798403191106</v>
      </c>
      <c r="L12" s="26">
        <v>51</v>
      </c>
      <c r="M12" s="26">
        <f>SQRT(L12*(100-L12)/G12)</f>
        <v>2.1105794120443453</v>
      </c>
      <c r="N12" s="26"/>
      <c r="O12" s="26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34"/>
      <c r="AE12" s="34"/>
      <c r="AF12" s="34"/>
      <c r="AG12" s="33"/>
      <c r="AH12" s="33"/>
      <c r="AI12" s="33"/>
      <c r="AJ12" s="33"/>
      <c r="AK12" s="34"/>
      <c r="AL12" s="34"/>
      <c r="AM12" s="34"/>
      <c r="AN12" s="22"/>
      <c r="AO12" s="22"/>
      <c r="AP12" s="22"/>
      <c r="AQ12" s="22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</row>
    <row r="13" spans="1:65" s="9" customFormat="1" ht="21">
      <c r="A13" s="22" t="s">
        <v>17</v>
      </c>
      <c r="B13" s="22">
        <v>2022</v>
      </c>
      <c r="C13" s="22" t="s">
        <v>29</v>
      </c>
      <c r="D13" s="22" t="s">
        <v>9</v>
      </c>
      <c r="E13" s="22" t="s">
        <v>33</v>
      </c>
      <c r="F13" s="22" t="s">
        <v>16</v>
      </c>
      <c r="G13" s="24">
        <v>568</v>
      </c>
      <c r="H13" s="24" t="s">
        <v>19</v>
      </c>
      <c r="I13" s="26">
        <v>64</v>
      </c>
      <c r="J13" s="26">
        <f>LN(I13:I13)</f>
        <v>4.1588830833596715</v>
      </c>
      <c r="K13" s="26">
        <f>SQRT(I13*(100-I13)/G13)</f>
        <v>2.0140352599120539</v>
      </c>
      <c r="L13" s="26">
        <v>58</v>
      </c>
      <c r="M13" s="26">
        <f>SQRT(L13*(100-L13)/G13)</f>
        <v>2.0709254922295481</v>
      </c>
      <c r="N13" s="26">
        <v>42</v>
      </c>
      <c r="O13" s="26">
        <f>SQRT(N13*(100-N13)/G13)</f>
        <v>2.0709254922295481</v>
      </c>
      <c r="P13" s="22">
        <v>4.25</v>
      </c>
      <c r="Q13" s="22">
        <v>1.34</v>
      </c>
      <c r="R13" s="22">
        <v>8.02</v>
      </c>
      <c r="S13" s="22"/>
      <c r="T13" s="22"/>
      <c r="U13" s="22"/>
      <c r="V13" s="22"/>
      <c r="W13" s="22">
        <v>3.12</v>
      </c>
      <c r="X13" s="22">
        <v>1.45</v>
      </c>
      <c r="Y13" s="22">
        <v>7.25</v>
      </c>
      <c r="Z13" s="22">
        <f t="shared" si="13"/>
        <v>0.37156355643248301</v>
      </c>
      <c r="AA13" s="22">
        <f t="shared" si="14"/>
        <v>1.9810014688665833</v>
      </c>
      <c r="AB13" s="22">
        <f t="shared" si="15"/>
        <v>1.1378330018213911</v>
      </c>
      <c r="AC13" s="22">
        <f t="shared" si="16"/>
        <v>0.41057089602910724</v>
      </c>
      <c r="AD13" s="22">
        <v>2.34</v>
      </c>
      <c r="AE13" s="22">
        <v>1.28</v>
      </c>
      <c r="AF13" s="22">
        <v>4.05</v>
      </c>
      <c r="AG13" s="33">
        <f t="shared" si="8"/>
        <v>0.24686007793152581</v>
      </c>
      <c r="AH13" s="33">
        <f t="shared" si="9"/>
        <v>1.3987168811184478</v>
      </c>
      <c r="AI13" s="33">
        <f t="shared" si="10"/>
        <v>0.85015092936961001</v>
      </c>
      <c r="AJ13" s="33">
        <f t="shared" si="11"/>
        <v>0.29384102122115358</v>
      </c>
      <c r="AK13" s="22">
        <v>2.0499999999999998</v>
      </c>
      <c r="AL13" s="22">
        <v>1.1399999999999999</v>
      </c>
      <c r="AM13" s="22">
        <v>3.67</v>
      </c>
      <c r="AN13" s="22">
        <f t="shared" si="0"/>
        <v>0.131028262406404</v>
      </c>
      <c r="AO13" s="22">
        <f t="shared" si="1"/>
        <v>1.3001916620664788</v>
      </c>
      <c r="AP13" s="22">
        <f t="shared" si="2"/>
        <v>0.71783979315031676</v>
      </c>
      <c r="AQ13" s="22">
        <f t="shared" si="3"/>
        <v>0.29825596930103948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</row>
    <row r="14" spans="1:65" s="11" customFormat="1" ht="21">
      <c r="A14" s="17" t="s">
        <v>60</v>
      </c>
      <c r="B14" s="28"/>
      <c r="C14" s="28"/>
      <c r="D14" s="28"/>
      <c r="E14" s="28"/>
      <c r="F14" s="28"/>
      <c r="G14" s="29"/>
      <c r="H14" s="29"/>
      <c r="I14" s="30"/>
      <c r="J14" s="30"/>
      <c r="K14" s="30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5"/>
      <c r="AE14" s="15"/>
      <c r="AF14" s="15"/>
      <c r="AG14" s="16"/>
      <c r="AH14" s="16"/>
      <c r="AI14" s="16"/>
      <c r="AJ14" s="16"/>
      <c r="AK14" s="15"/>
      <c r="AL14" s="15"/>
      <c r="AM14" s="15"/>
      <c r="AN14" s="13"/>
      <c r="AO14" s="13"/>
      <c r="AP14" s="13"/>
      <c r="AQ14" s="13"/>
    </row>
    <row r="15" spans="1:65" s="1" customFormat="1" ht="21">
      <c r="A15" s="35" t="s">
        <v>64</v>
      </c>
      <c r="B15" s="35"/>
      <c r="C15" s="35"/>
      <c r="D15" s="35"/>
      <c r="E15" s="35"/>
      <c r="F15" s="35"/>
      <c r="G15" s="36"/>
      <c r="H15" s="36"/>
      <c r="I15" s="37"/>
      <c r="J15" s="38"/>
      <c r="K15" s="31"/>
      <c r="L15" s="6"/>
      <c r="M15" s="6"/>
      <c r="N15" s="6"/>
      <c r="O15" s="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5"/>
    </row>
    <row r="16" spans="1:65" s="1" customFormat="1" ht="21">
      <c r="A16" s="35" t="s">
        <v>61</v>
      </c>
      <c r="B16" s="35"/>
      <c r="C16" s="35"/>
      <c r="D16" s="35"/>
      <c r="E16" s="35"/>
      <c r="F16" s="35"/>
      <c r="G16" s="36"/>
      <c r="H16" s="36"/>
      <c r="I16" s="38"/>
      <c r="J16" s="38"/>
      <c r="K16" s="31"/>
      <c r="L16" s="3"/>
      <c r="M16" s="3"/>
      <c r="N16" s="3"/>
      <c r="O16" s="3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7:42" s="1" customFormat="1">
      <c r="G17" s="2"/>
      <c r="H17" s="2"/>
      <c r="I17" s="3"/>
      <c r="J17" s="3"/>
      <c r="K17" s="3"/>
      <c r="L17" s="3"/>
      <c r="M17" s="3"/>
      <c r="N17" s="3"/>
      <c r="O17" s="3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7:42" s="1" customFormat="1">
      <c r="G18" s="2"/>
      <c r="H18" s="2"/>
      <c r="I18" s="3"/>
      <c r="J18" s="3"/>
      <c r="K18" s="3"/>
      <c r="L18" s="3"/>
      <c r="M18" s="3"/>
      <c r="N18" s="3"/>
      <c r="O18" s="3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uterine rupture final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2023-04-03T17:42:16Z</dcterms:modified>
</cp:coreProperties>
</file>