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535" tabRatio="308"/>
  </bookViews>
  <sheets>
    <sheet name="Similarity results" sheetId="1" r:id="rId1"/>
  </sheets>
  <calcPr calcId="145621"/>
</workbook>
</file>

<file path=xl/calcChain.xml><?xml version="1.0" encoding="utf-8"?>
<calcChain xmlns="http://schemas.openxmlformats.org/spreadsheetml/2006/main">
  <c r="H48" i="1" l="1"/>
  <c r="H49" i="1" s="1"/>
  <c r="H50" i="1" s="1"/>
  <c r="P44" i="1" l="1"/>
  <c r="P8" i="1"/>
  <c r="P9" i="1"/>
  <c r="C20" i="1" l="1"/>
  <c r="C21" i="1" s="1"/>
  <c r="D20" i="1"/>
  <c r="D21" i="1" s="1"/>
  <c r="E20" i="1"/>
  <c r="E21" i="1" s="1"/>
  <c r="F20" i="1"/>
  <c r="F21" i="1" s="1"/>
  <c r="G20" i="1"/>
  <c r="G21" i="1" s="1"/>
  <c r="H20" i="1"/>
  <c r="I20" i="1"/>
  <c r="I21" i="1" s="1"/>
  <c r="J20" i="1"/>
  <c r="J21" i="1" s="1"/>
  <c r="K20" i="1"/>
  <c r="K21" i="1" s="1"/>
  <c r="L20" i="1"/>
  <c r="L21" i="1" s="1"/>
  <c r="M20" i="1"/>
  <c r="M21" i="1" s="1"/>
  <c r="N20" i="1"/>
  <c r="N21" i="1" s="1"/>
  <c r="O20" i="1"/>
  <c r="O21" i="1" s="1"/>
  <c r="B20" i="1"/>
  <c r="B21" i="1" s="1"/>
  <c r="O47" i="1"/>
  <c r="O48" i="1" s="1"/>
  <c r="N47" i="1"/>
  <c r="N48" i="1" s="1"/>
  <c r="M47" i="1"/>
  <c r="M48" i="1" s="1"/>
  <c r="L47" i="1"/>
  <c r="L48" i="1" s="1"/>
  <c r="K47" i="1"/>
  <c r="K48" i="1" s="1"/>
  <c r="J47" i="1"/>
  <c r="J48" i="1" s="1"/>
  <c r="I47" i="1"/>
  <c r="I48" i="1" s="1"/>
  <c r="H47" i="1"/>
  <c r="G47" i="1"/>
  <c r="G48" i="1" s="1"/>
  <c r="F47" i="1"/>
  <c r="F48" i="1" s="1"/>
  <c r="E47" i="1"/>
  <c r="E48" i="1" s="1"/>
  <c r="D47" i="1"/>
  <c r="D48" i="1" s="1"/>
  <c r="C47" i="1"/>
  <c r="C48" i="1" s="1"/>
  <c r="B47" i="1"/>
  <c r="B48" i="1" s="1"/>
  <c r="P45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H21" i="1"/>
  <c r="P17" i="1"/>
  <c r="P16" i="1"/>
  <c r="P15" i="1"/>
  <c r="P14" i="1"/>
  <c r="P13" i="1"/>
  <c r="P12" i="1"/>
  <c r="P11" i="1"/>
  <c r="P10" i="1"/>
  <c r="P7" i="1"/>
  <c r="P6" i="1"/>
  <c r="P5" i="1"/>
  <c r="P4" i="1"/>
  <c r="P3" i="1"/>
  <c r="P20" i="1" l="1"/>
  <c r="P21" i="1" s="1"/>
  <c r="I22" i="1" s="1"/>
  <c r="I23" i="1" s="1"/>
  <c r="P47" i="1"/>
  <c r="P48" i="1" s="1"/>
  <c r="K49" i="1" s="1"/>
  <c r="K50" i="1" s="1"/>
  <c r="O22" i="1" l="1"/>
  <c r="O23" i="1" s="1"/>
  <c r="E22" i="1"/>
  <c r="E23" i="1" s="1"/>
  <c r="F22" i="1"/>
  <c r="F23" i="1" s="1"/>
  <c r="K22" i="1"/>
  <c r="K23" i="1" s="1"/>
  <c r="M49" i="1"/>
  <c r="M50" i="1" s="1"/>
  <c r="B49" i="1"/>
  <c r="B50" i="1" s="1"/>
  <c r="N22" i="1"/>
  <c r="N23" i="1" s="1"/>
  <c r="M22" i="1"/>
  <c r="M23" i="1" s="1"/>
  <c r="D49" i="1"/>
  <c r="D50" i="1" s="1"/>
  <c r="G49" i="1"/>
  <c r="G50" i="1" s="1"/>
  <c r="O49" i="1"/>
  <c r="O50" i="1" s="1"/>
  <c r="N49" i="1"/>
  <c r="N50" i="1" s="1"/>
  <c r="J22" i="1"/>
  <c r="J23" i="1" s="1"/>
  <c r="I49" i="1"/>
  <c r="I50" i="1" s="1"/>
  <c r="E49" i="1"/>
  <c r="E50" i="1" s="1"/>
  <c r="C49" i="1"/>
  <c r="C50" i="1" s="1"/>
  <c r="J49" i="1"/>
  <c r="J50" i="1" s="1"/>
  <c r="L49" i="1"/>
  <c r="L50" i="1" s="1"/>
  <c r="L22" i="1"/>
  <c r="L23" i="1" s="1"/>
  <c r="D22" i="1"/>
  <c r="D23" i="1" s="1"/>
  <c r="F49" i="1"/>
  <c r="F50" i="1" s="1"/>
  <c r="G22" i="1"/>
  <c r="G23" i="1" s="1"/>
  <c r="B22" i="1"/>
  <c r="B23" i="1" s="1"/>
  <c r="C22" i="1"/>
  <c r="C23" i="1" s="1"/>
  <c r="H22" i="1"/>
  <c r="H23" i="1" s="1"/>
</calcChain>
</file>

<file path=xl/sharedStrings.xml><?xml version="1.0" encoding="utf-8"?>
<sst xmlns="http://schemas.openxmlformats.org/spreadsheetml/2006/main" count="70" uniqueCount="60">
  <si>
    <t>SO1</t>
  </si>
  <si>
    <t>SO2</t>
  </si>
  <si>
    <t>SO3</t>
  </si>
  <si>
    <t>SO4</t>
  </si>
  <si>
    <t>SO5</t>
  </si>
  <si>
    <t>SO6</t>
  </si>
  <si>
    <t>SO7</t>
  </si>
  <si>
    <t>SO8</t>
  </si>
  <si>
    <t>SO9</t>
  </si>
  <si>
    <t>Peak 1</t>
  </si>
  <si>
    <t>Peak 2</t>
  </si>
  <si>
    <t>Peak 3</t>
  </si>
  <si>
    <t>Peak 4</t>
  </si>
  <si>
    <t>Peak 5</t>
  </si>
  <si>
    <t>Peak 6</t>
  </si>
  <si>
    <t>Peak 7</t>
  </si>
  <si>
    <t>Peak 8</t>
  </si>
  <si>
    <t>Peak 9</t>
  </si>
  <si>
    <t>X²</t>
  </si>
  <si>
    <t>X*Y</t>
  </si>
  <si>
    <t>Peak 10</t>
  </si>
  <si>
    <t>Peak 11</t>
  </si>
  <si>
    <t>Peak 12</t>
  </si>
  <si>
    <t>Peak 13</t>
  </si>
  <si>
    <t>Peak 14</t>
  </si>
  <si>
    <t>Peak 15</t>
  </si>
  <si>
    <t>Peak 16</t>
  </si>
  <si>
    <t>Peak 17</t>
  </si>
  <si>
    <t>|Y|</t>
    <phoneticPr fontId="2" type="noConversion"/>
  </si>
  <si>
    <r>
      <t>cos</t>
    </r>
    <r>
      <rPr>
        <b/>
        <i/>
        <sz val="11"/>
        <color theme="1"/>
        <rFont val="Times New Roman"/>
        <family val="1"/>
      </rPr>
      <t>θ</t>
    </r>
    <phoneticPr fontId="2" type="noConversion"/>
  </si>
  <si>
    <t>|X|</t>
    <phoneticPr fontId="2" type="noConversion"/>
  </si>
  <si>
    <t>Dihuang</t>
    <phoneticPr fontId="2" type="noConversion"/>
  </si>
  <si>
    <t>Shu Dihuang</t>
    <phoneticPr fontId="2" type="noConversion"/>
  </si>
  <si>
    <t>PO1</t>
    <phoneticPr fontId="2" type="noConversion"/>
  </si>
  <si>
    <t>PO2</t>
    <phoneticPr fontId="2" type="noConversion"/>
  </si>
  <si>
    <t>PO3</t>
  </si>
  <si>
    <t>PO4</t>
  </si>
  <si>
    <t>PO5</t>
  </si>
  <si>
    <t>PO6</t>
  </si>
  <si>
    <t>PO7</t>
  </si>
  <si>
    <t>PO8</t>
  </si>
  <si>
    <t>PO9</t>
  </si>
  <si>
    <t>P10</t>
    <phoneticPr fontId="2" type="noConversion"/>
  </si>
  <si>
    <t>P11</t>
    <phoneticPr fontId="2" type="noConversion"/>
  </si>
  <si>
    <t>P12</t>
    <phoneticPr fontId="2" type="noConversion"/>
  </si>
  <si>
    <t>P13</t>
    <phoneticPr fontId="2" type="noConversion"/>
  </si>
  <si>
    <t>S13</t>
    <phoneticPr fontId="2" type="noConversion"/>
  </si>
  <si>
    <t>S12</t>
    <phoneticPr fontId="2" type="noConversion"/>
  </si>
  <si>
    <t>S11</t>
    <phoneticPr fontId="2" type="noConversion"/>
  </si>
  <si>
    <t>S10</t>
    <phoneticPr fontId="2" type="noConversion"/>
  </si>
  <si>
    <t>Peak 10</t>
    <phoneticPr fontId="2" type="noConversion"/>
  </si>
  <si>
    <t>Peak 18</t>
  </si>
  <si>
    <t>Peak 8</t>
    <phoneticPr fontId="2" type="noConversion"/>
  </si>
  <si>
    <t>Peak 9</t>
    <phoneticPr fontId="2" type="noConversion"/>
  </si>
  <si>
    <r>
      <t>Peak 14</t>
    </r>
    <r>
      <rPr>
        <sz val="11"/>
        <color theme="1"/>
        <rFont val="宋体"/>
        <family val="3"/>
        <charset val="134"/>
        <scheme val="minor"/>
      </rPr>
      <t/>
    </r>
  </si>
  <si>
    <r>
      <t>Peak 15</t>
    </r>
    <r>
      <rPr>
        <sz val="11"/>
        <color theme="1"/>
        <rFont val="宋体"/>
        <family val="3"/>
        <charset val="134"/>
        <scheme val="minor"/>
      </rPr>
      <t/>
    </r>
  </si>
  <si>
    <r>
      <t>Peak 16</t>
    </r>
    <r>
      <rPr>
        <sz val="11"/>
        <color theme="1"/>
        <rFont val="宋体"/>
        <family val="3"/>
        <charset val="134"/>
        <scheme val="minor"/>
      </rPr>
      <t/>
    </r>
  </si>
  <si>
    <r>
      <t>Peak 17</t>
    </r>
    <r>
      <rPr>
        <sz val="11"/>
        <color theme="1"/>
        <rFont val="宋体"/>
        <family val="3"/>
        <charset val="134"/>
        <scheme val="minor"/>
      </rPr>
      <t/>
    </r>
  </si>
  <si>
    <r>
      <t>Peak 18</t>
    </r>
    <r>
      <rPr>
        <sz val="11"/>
        <color theme="1"/>
        <rFont val="宋体"/>
        <family val="3"/>
        <charset val="134"/>
        <scheme val="minor"/>
      </rPr>
      <t/>
    </r>
  </si>
  <si>
    <t>Peak 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</si>
</sst>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6" fillId="0" borderId="0" xfId="0" applyFont="1"/>
    <xf numFmtId="0" fontId="7" fillId="0" borderId="0" xfId="0" applyFont="1" applyFill="1"/>
    <xf numFmtId="0" fontId="5" fillId="0" borderId="0" xfId="0" applyFont="1" applyFill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workbookViewId="0">
      <selection activeCell="E31" sqref="E31"/>
    </sheetView>
  </sheetViews>
  <sheetFormatPr defaultColWidth="9" defaultRowHeight="13.5" x14ac:dyDescent="0.15"/>
  <cols>
    <col min="1" max="1" width="12" customWidth="1"/>
    <col min="2" max="2" width="9.375" customWidth="1"/>
    <col min="3" max="3" width="4.625" hidden="1" customWidth="1"/>
    <col min="4" max="4" width="9.125" customWidth="1"/>
    <col min="5" max="16" width="12.625"/>
  </cols>
  <sheetData>
    <row r="1" spans="1:19" x14ac:dyDescent="0.1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15">
      <c r="B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49</v>
      </c>
      <c r="M2" t="s">
        <v>48</v>
      </c>
      <c r="N2" t="s">
        <v>47</v>
      </c>
      <c r="O2" t="s">
        <v>46</v>
      </c>
    </row>
    <row r="3" spans="1:19" x14ac:dyDescent="0.15">
      <c r="A3" t="s">
        <v>9</v>
      </c>
      <c r="B3" s="2">
        <v>7.2701227735107103</v>
      </c>
      <c r="C3" s="2"/>
      <c r="D3" s="2">
        <v>9.8812255787194303</v>
      </c>
      <c r="E3" s="2">
        <v>13.7643281023855</v>
      </c>
      <c r="F3" s="2">
        <v>9.3698252875118602</v>
      </c>
      <c r="G3" s="2">
        <v>6.1158754402730198</v>
      </c>
      <c r="H3" s="2">
        <v>6.2294500254518299</v>
      </c>
      <c r="I3" s="2">
        <v>6.8214838968817997</v>
      </c>
      <c r="J3" s="2">
        <v>8.5027719736542</v>
      </c>
      <c r="K3" s="2">
        <v>10.8026683016385</v>
      </c>
      <c r="L3" s="2">
        <v>12.157357299644801</v>
      </c>
      <c r="M3" s="2">
        <v>15.0778288788611</v>
      </c>
      <c r="N3" s="2">
        <v>9.9768572597362795</v>
      </c>
      <c r="O3" s="2">
        <v>8.7843373811973198</v>
      </c>
      <c r="P3" s="3">
        <f>(SUM(B3:O3))/13</f>
        <v>9.5964717076512578</v>
      </c>
    </row>
    <row r="4" spans="1:19" x14ac:dyDescent="0.15">
      <c r="A4" t="s">
        <v>10</v>
      </c>
      <c r="B4" s="2">
        <v>9.8787112593495792</v>
      </c>
      <c r="C4" s="2"/>
      <c r="D4" s="2">
        <v>0</v>
      </c>
      <c r="E4" s="2">
        <v>0</v>
      </c>
      <c r="F4" s="2">
        <v>26.698592776581101</v>
      </c>
      <c r="G4" s="2">
        <v>23.231376672893301</v>
      </c>
      <c r="H4" s="2">
        <v>5.1634811272918002</v>
      </c>
      <c r="I4" s="2">
        <v>82.532398378070297</v>
      </c>
      <c r="J4" s="2">
        <v>10.1018334609814</v>
      </c>
      <c r="K4" s="2">
        <v>30.3041915362395</v>
      </c>
      <c r="L4" s="2">
        <v>58.220497147612001</v>
      </c>
      <c r="M4" s="2">
        <v>14.720529010775399</v>
      </c>
      <c r="N4" s="2">
        <v>54.8411969851199</v>
      </c>
      <c r="O4" s="2">
        <v>41.9883999143008</v>
      </c>
      <c r="P4" s="3">
        <f t="shared" ref="P4:P17" si="0">(SUM(B4:O4))/13</f>
        <v>27.513939097631926</v>
      </c>
    </row>
    <row r="5" spans="1:19" x14ac:dyDescent="0.15">
      <c r="A5" t="s">
        <v>11</v>
      </c>
      <c r="B5" s="2">
        <v>0</v>
      </c>
      <c r="C5" s="2"/>
      <c r="D5" s="2">
        <v>6.0291426588459602</v>
      </c>
      <c r="E5" s="2">
        <v>4.4598822066568298</v>
      </c>
      <c r="F5" s="2">
        <v>0</v>
      </c>
      <c r="G5" s="2">
        <v>6.9022578896177702</v>
      </c>
      <c r="H5" s="2">
        <v>2.58812442375647</v>
      </c>
      <c r="I5" s="2">
        <v>0</v>
      </c>
      <c r="J5" s="2">
        <v>4.3495721445342497</v>
      </c>
      <c r="K5" s="2">
        <v>3.7267356074771598</v>
      </c>
      <c r="L5" s="2">
        <v>0</v>
      </c>
      <c r="M5" s="2">
        <v>2.97659890206846</v>
      </c>
      <c r="N5" s="2">
        <v>3.0650249207141602</v>
      </c>
      <c r="O5" s="2">
        <v>4.3162603369416201</v>
      </c>
      <c r="P5" s="3">
        <f t="shared" si="0"/>
        <v>2.9548922377394367</v>
      </c>
    </row>
    <row r="6" spans="1:19" x14ac:dyDescent="0.15">
      <c r="A6" t="s">
        <v>12</v>
      </c>
      <c r="B6" s="2">
        <v>0</v>
      </c>
      <c r="C6" s="2"/>
      <c r="D6" s="2">
        <v>9.7994231876790092</v>
      </c>
      <c r="E6" s="2">
        <v>5.6799673155866897</v>
      </c>
      <c r="F6" s="2">
        <v>0</v>
      </c>
      <c r="G6" s="2">
        <v>2.7842001224596902</v>
      </c>
      <c r="H6" s="2">
        <v>0</v>
      </c>
      <c r="I6" s="2">
        <v>5.2237156889537202</v>
      </c>
      <c r="J6" s="2">
        <v>3.62014528057597</v>
      </c>
      <c r="K6" s="2">
        <v>3.6834082104874</v>
      </c>
      <c r="L6" s="2">
        <v>7.0477960344151098</v>
      </c>
      <c r="M6" s="2">
        <v>3.6739569277978998</v>
      </c>
      <c r="N6" s="2">
        <v>3.5388381403613902</v>
      </c>
      <c r="O6" s="2">
        <v>4.3408057364974599</v>
      </c>
      <c r="P6" s="3">
        <f t="shared" si="0"/>
        <v>3.7994043572934109</v>
      </c>
    </row>
    <row r="7" spans="1:19" x14ac:dyDescent="0.15">
      <c r="A7" s="11" t="s">
        <v>52</v>
      </c>
      <c r="B7" s="2">
        <v>18.702092511067899</v>
      </c>
      <c r="C7" s="2"/>
      <c r="D7" s="2">
        <v>7.8237505408468904</v>
      </c>
      <c r="E7" s="2">
        <v>12.5104716579604</v>
      </c>
      <c r="F7" s="2">
        <v>3.6077612236654701</v>
      </c>
      <c r="G7" s="2">
        <v>19.538779518752399</v>
      </c>
      <c r="H7" s="2">
        <v>4.6221204663123299</v>
      </c>
      <c r="I7" s="2">
        <v>14.665453059359301</v>
      </c>
      <c r="J7" s="2">
        <v>23.502644099655601</v>
      </c>
      <c r="K7" s="2">
        <v>9.5794008849184404</v>
      </c>
      <c r="L7" s="2">
        <v>6.2961628406013102</v>
      </c>
      <c r="M7" s="2">
        <v>9.4427422878790495</v>
      </c>
      <c r="N7" s="2">
        <v>3.07999733063882</v>
      </c>
      <c r="O7" s="2">
        <v>12.075706575952699</v>
      </c>
      <c r="P7" s="3">
        <f t="shared" si="0"/>
        <v>11.188237153662357</v>
      </c>
    </row>
    <row r="8" spans="1:19" x14ac:dyDescent="0.15">
      <c r="A8" s="11" t="s">
        <v>53</v>
      </c>
      <c r="B8" s="2">
        <v>5.2067596536759497</v>
      </c>
      <c r="C8" s="2"/>
      <c r="D8" s="2">
        <v>3.9836950731436902</v>
      </c>
      <c r="E8" s="2">
        <v>4.07362523064534</v>
      </c>
      <c r="F8" s="2">
        <v>0</v>
      </c>
      <c r="G8" s="2">
        <v>5.1417967416052397</v>
      </c>
      <c r="H8" s="2">
        <v>0</v>
      </c>
      <c r="I8" s="2">
        <v>3.0009197694437901</v>
      </c>
      <c r="J8" s="2">
        <v>5.0560571349738499</v>
      </c>
      <c r="K8" s="2">
        <v>3.53037580265124</v>
      </c>
      <c r="L8" s="2">
        <v>0</v>
      </c>
      <c r="M8" s="2">
        <v>3.6907193782252099</v>
      </c>
      <c r="N8" s="2">
        <v>0</v>
      </c>
      <c r="O8" s="2">
        <v>4.1741476594043698</v>
      </c>
      <c r="P8" s="3">
        <f t="shared" si="0"/>
        <v>2.9121612649052824</v>
      </c>
    </row>
    <row r="9" spans="1:19" x14ac:dyDescent="0.15">
      <c r="A9" s="11" t="s">
        <v>50</v>
      </c>
      <c r="B9" s="2">
        <v>3.5271169265091902</v>
      </c>
      <c r="C9" s="2"/>
      <c r="D9" s="2">
        <v>4.8940984760497201</v>
      </c>
      <c r="E9" s="2">
        <v>3.3835467661222598</v>
      </c>
      <c r="F9" s="2">
        <v>0</v>
      </c>
      <c r="G9" s="2">
        <v>4.66800558627736</v>
      </c>
      <c r="H9" s="2">
        <v>0</v>
      </c>
      <c r="I9" s="2">
        <v>6.4974883791132898</v>
      </c>
      <c r="J9" s="2">
        <v>7.2384383614686101</v>
      </c>
      <c r="K9" s="2">
        <v>5.0435348915921399</v>
      </c>
      <c r="L9" s="2">
        <v>5.3388573666434</v>
      </c>
      <c r="M9" s="2">
        <v>4.6976547902644201</v>
      </c>
      <c r="N9" s="2">
        <v>2.7936452896431199</v>
      </c>
      <c r="O9" s="2">
        <v>6.2823057760953303</v>
      </c>
      <c r="P9" s="3">
        <f t="shared" si="0"/>
        <v>4.1818994315214493</v>
      </c>
    </row>
    <row r="10" spans="1:19" x14ac:dyDescent="0.15">
      <c r="A10" s="11" t="s">
        <v>21</v>
      </c>
      <c r="B10" s="2">
        <v>71.097325687201405</v>
      </c>
      <c r="C10" s="2"/>
      <c r="D10" s="2">
        <v>27.753604949261199</v>
      </c>
      <c r="E10" s="2">
        <v>74.797791797998599</v>
      </c>
      <c r="F10" s="2">
        <v>47.730836607620702</v>
      </c>
      <c r="G10" s="2">
        <v>66.419996831899297</v>
      </c>
      <c r="H10" s="2">
        <v>43.884118064430403</v>
      </c>
      <c r="I10" s="2">
        <v>57.803800588903101</v>
      </c>
      <c r="J10" s="2">
        <v>78.340833003664301</v>
      </c>
      <c r="K10" s="2">
        <v>33.514394212465298</v>
      </c>
      <c r="L10" s="2">
        <v>27.2475146485869</v>
      </c>
      <c r="M10" s="2">
        <v>20.0102335679051</v>
      </c>
      <c r="N10" s="2">
        <v>27.8419294938573</v>
      </c>
      <c r="O10" s="2">
        <v>47.961189591601503</v>
      </c>
      <c r="P10" s="3">
        <f t="shared" si="0"/>
        <v>48.03104377272269</v>
      </c>
    </row>
    <row r="11" spans="1:19" x14ac:dyDescent="0.15">
      <c r="A11" s="11" t="s">
        <v>22</v>
      </c>
      <c r="B11" s="2">
        <v>14.803212969323001</v>
      </c>
      <c r="C11" s="2"/>
      <c r="D11" s="2">
        <v>11.738832556777499</v>
      </c>
      <c r="E11" s="2">
        <v>10.935749976300899</v>
      </c>
      <c r="F11" s="2">
        <v>10.2338700141137</v>
      </c>
      <c r="G11" s="2">
        <v>12.1954908414064</v>
      </c>
      <c r="H11" s="2">
        <v>10.401003485681199</v>
      </c>
      <c r="I11" s="2">
        <v>15.3916236670999</v>
      </c>
      <c r="J11" s="2">
        <v>13.481190158528101</v>
      </c>
      <c r="K11" s="2">
        <v>12.121857761687099</v>
      </c>
      <c r="L11" s="2">
        <v>13.1882188995509</v>
      </c>
      <c r="M11" s="2">
        <v>17.9023360822125</v>
      </c>
      <c r="N11" s="2">
        <v>11.311466386483</v>
      </c>
      <c r="O11" s="2">
        <v>11.856000827424801</v>
      </c>
      <c r="P11" s="3">
        <f t="shared" si="0"/>
        <v>12.735450278968385</v>
      </c>
    </row>
    <row r="12" spans="1:19" x14ac:dyDescent="0.15">
      <c r="A12" s="11" t="s">
        <v>23</v>
      </c>
      <c r="B12" s="2">
        <v>30.167541351370701</v>
      </c>
      <c r="C12" s="2"/>
      <c r="D12" s="2">
        <v>19.2702350673983</v>
      </c>
      <c r="E12" s="2">
        <v>26.8697626776964</v>
      </c>
      <c r="F12" s="2">
        <v>13.8719148015107</v>
      </c>
      <c r="G12" s="2">
        <v>43.347178357069403</v>
      </c>
      <c r="H12" s="2">
        <v>16.749203269508399</v>
      </c>
      <c r="I12" s="2">
        <v>38.898691947054097</v>
      </c>
      <c r="J12" s="2">
        <v>27.582380862682399</v>
      </c>
      <c r="K12" s="2">
        <v>11.1529540675758</v>
      </c>
      <c r="L12" s="2">
        <v>16.335116802223201</v>
      </c>
      <c r="M12" s="2">
        <v>11.2110697272451</v>
      </c>
      <c r="N12" s="2">
        <v>14.428706195750101</v>
      </c>
      <c r="O12" s="2">
        <v>25.541626398220899</v>
      </c>
      <c r="P12" s="3">
        <f t="shared" si="0"/>
        <v>22.725106271177349</v>
      </c>
    </row>
    <row r="13" spans="1:19" x14ac:dyDescent="0.15">
      <c r="A13" s="11" t="s">
        <v>24</v>
      </c>
      <c r="B13" s="2">
        <v>129.02363140373299</v>
      </c>
      <c r="C13" s="2"/>
      <c r="D13" s="2">
        <v>80.882385577119393</v>
      </c>
      <c r="E13" s="2">
        <v>63.4263896471194</v>
      </c>
      <c r="F13" s="2">
        <v>52.231187321461597</v>
      </c>
      <c r="G13" s="2">
        <v>101.251684927173</v>
      </c>
      <c r="H13" s="2">
        <v>61.299140624125499</v>
      </c>
      <c r="I13" s="2">
        <v>159.24952829278399</v>
      </c>
      <c r="J13" s="2">
        <v>183.94683686717099</v>
      </c>
      <c r="K13" s="2">
        <v>68.224177928221096</v>
      </c>
      <c r="L13" s="2">
        <v>80.274576294305604</v>
      </c>
      <c r="M13" s="2">
        <v>119.178249099525</v>
      </c>
      <c r="N13" s="2">
        <v>22.618937677896799</v>
      </c>
      <c r="O13" s="2">
        <v>126.319678686217</v>
      </c>
      <c r="P13" s="3">
        <f t="shared" si="0"/>
        <v>95.99433879591173</v>
      </c>
    </row>
    <row r="14" spans="1:19" x14ac:dyDescent="0.15">
      <c r="A14" s="11" t="s">
        <v>25</v>
      </c>
      <c r="B14" s="2">
        <v>8.5074486633162607</v>
      </c>
      <c r="C14" s="2"/>
      <c r="D14" s="2">
        <v>5.3314792478174997</v>
      </c>
      <c r="E14" s="2">
        <v>5.7429265831555796</v>
      </c>
      <c r="F14" s="2">
        <v>3.7830909216207398</v>
      </c>
      <c r="G14" s="2">
        <v>7.7399796448437899</v>
      </c>
      <c r="H14" s="2">
        <v>4.0539574077899703</v>
      </c>
      <c r="I14" s="2">
        <v>14.221379131462999</v>
      </c>
      <c r="J14" s="2">
        <v>11.906741409253399</v>
      </c>
      <c r="K14" s="2">
        <v>6.5487240688599098</v>
      </c>
      <c r="L14" s="2">
        <v>8.4117773527617903</v>
      </c>
      <c r="M14" s="2">
        <v>6.2400834039142596</v>
      </c>
      <c r="N14" s="2">
        <v>9.5391221214518396</v>
      </c>
      <c r="O14" s="2">
        <v>8.65135704611615</v>
      </c>
      <c r="P14" s="3">
        <f t="shared" si="0"/>
        <v>7.744466692489552</v>
      </c>
    </row>
    <row r="15" spans="1:19" x14ac:dyDescent="0.15">
      <c r="A15" s="11" t="s">
        <v>26</v>
      </c>
      <c r="B15" s="2">
        <v>20.287021996276899</v>
      </c>
      <c r="C15" s="2"/>
      <c r="D15" s="2">
        <v>17.461020064464901</v>
      </c>
      <c r="E15" s="2">
        <v>9.5062901793689694</v>
      </c>
      <c r="F15" s="2">
        <v>7.59646375591457</v>
      </c>
      <c r="G15" s="2">
        <v>26.311133555392701</v>
      </c>
      <c r="H15" s="2">
        <v>4.33565020407337</v>
      </c>
      <c r="I15" s="2">
        <v>17.872511107000999</v>
      </c>
      <c r="J15" s="2">
        <v>12.535202602515399</v>
      </c>
      <c r="K15" s="2">
        <v>9.8385721497746594</v>
      </c>
      <c r="L15" s="2">
        <v>11.8467448382691</v>
      </c>
      <c r="M15" s="2">
        <v>11.189496801902401</v>
      </c>
      <c r="N15" s="2">
        <v>3.2673473505002599</v>
      </c>
      <c r="O15" s="2">
        <v>17.981388024055001</v>
      </c>
      <c r="P15" s="3">
        <f t="shared" si="0"/>
        <v>13.079141740731481</v>
      </c>
    </row>
    <row r="16" spans="1:19" x14ac:dyDescent="0.15">
      <c r="A16" s="11" t="s">
        <v>27</v>
      </c>
      <c r="B16" s="2">
        <v>7.9536511907364797</v>
      </c>
      <c r="C16" s="2"/>
      <c r="D16" s="2">
        <v>5.9854466068133503</v>
      </c>
      <c r="E16" s="2">
        <v>4.2075595439810396</v>
      </c>
      <c r="F16" s="2">
        <v>3.4060605699973601</v>
      </c>
      <c r="G16" s="2">
        <v>6.6231568553669904</v>
      </c>
      <c r="H16" s="2">
        <v>3.8854716517868599</v>
      </c>
      <c r="I16" s="2">
        <v>9.3750982030855301</v>
      </c>
      <c r="J16" s="2">
        <v>9.7009402548510604</v>
      </c>
      <c r="K16" s="2">
        <v>3.65632302834653</v>
      </c>
      <c r="L16" s="2">
        <v>5.3910149214516601</v>
      </c>
      <c r="M16" s="2">
        <v>7.8632482850489103</v>
      </c>
      <c r="N16" s="2">
        <v>3.0389823432835401</v>
      </c>
      <c r="O16" s="2">
        <v>8.2661685791360604</v>
      </c>
      <c r="P16" s="3">
        <f t="shared" si="0"/>
        <v>6.1040863102988743</v>
      </c>
    </row>
    <row r="17" spans="1:19" x14ac:dyDescent="0.15">
      <c r="A17" s="11" t="s">
        <v>51</v>
      </c>
      <c r="B17" s="2">
        <v>11.7147837775774</v>
      </c>
      <c r="C17" s="2"/>
      <c r="D17" s="2">
        <v>7.2630563905216299</v>
      </c>
      <c r="E17" s="2">
        <v>5.10903247720465</v>
      </c>
      <c r="F17" s="2">
        <v>4.0395979770327202</v>
      </c>
      <c r="G17" s="2">
        <v>9.1727047767663503</v>
      </c>
      <c r="H17" s="2">
        <v>5.7456167619990399</v>
      </c>
      <c r="I17" s="2">
        <v>19.9734854251485</v>
      </c>
      <c r="J17" s="2">
        <v>28.104524172829599</v>
      </c>
      <c r="K17" s="2">
        <v>7.5305161519357</v>
      </c>
      <c r="L17" s="2">
        <v>11.7879510978936</v>
      </c>
      <c r="M17" s="2">
        <v>11.6529100597752</v>
      </c>
      <c r="N17" s="2">
        <v>6.7947799146172203</v>
      </c>
      <c r="O17" s="2">
        <v>11.3195053179297</v>
      </c>
      <c r="P17" s="3">
        <f t="shared" si="0"/>
        <v>10.7852664847101</v>
      </c>
    </row>
    <row r="19" spans="1:19" ht="16.5" customHeight="1" x14ac:dyDescent="0.15"/>
    <row r="20" spans="1:19" s="1" customFormat="1" x14ac:dyDescent="0.15">
      <c r="A20" s="5" t="s">
        <v>18</v>
      </c>
      <c r="B20" s="1">
        <f>B3*B3+B4*B4+B5*B5+B6*B6+B7*B7+B8*B8+B9*B9+B10*B10+B11*B11+B12*B12+B13*B13+B14*B14+B15*B15+B16*B16+B17*B17</f>
        <v>24055.342301820292</v>
      </c>
      <c r="C20" s="1">
        <f t="shared" ref="C20:P20" si="1">C3*C3+C4*C4+C5*C5+C6*C6+C7*C7+C8*C8+C9*C9+C10*C10+C11*C11+C12*C12+C13*C13+C14*C14+C15*C15+C16*C16+C17*C17</f>
        <v>0</v>
      </c>
      <c r="D20" s="1">
        <f t="shared" si="1"/>
        <v>8574.3054593547167</v>
      </c>
      <c r="E20" s="1">
        <f t="shared" si="1"/>
        <v>11052.511882764438</v>
      </c>
      <c r="F20" s="1">
        <f t="shared" si="1"/>
        <v>6217.0538701530431</v>
      </c>
      <c r="G20" s="1">
        <f t="shared" si="1"/>
        <v>18633.901285431653</v>
      </c>
      <c r="H20" s="1">
        <f t="shared" si="1"/>
        <v>6248.988549119952</v>
      </c>
      <c r="I20" s="1">
        <f t="shared" si="1"/>
        <v>38611.923820640695</v>
      </c>
      <c r="J20" s="1">
        <f t="shared" si="1"/>
        <v>42935.830830914703</v>
      </c>
      <c r="K20" s="1">
        <f t="shared" si="1"/>
        <v>7451.0049941747648</v>
      </c>
      <c r="L20" s="1">
        <f t="shared" si="1"/>
        <v>11661.566124970906</v>
      </c>
      <c r="M20" s="1">
        <f t="shared" si="1"/>
        <v>16003.05844408232</v>
      </c>
      <c r="N20" s="1">
        <f t="shared" si="1"/>
        <v>4926.3042294922188</v>
      </c>
      <c r="O20" s="1">
        <f t="shared" si="1"/>
        <v>21724.88997493279</v>
      </c>
      <c r="P20" s="1">
        <f t="shared" si="1"/>
        <v>13608.560543666466</v>
      </c>
    </row>
    <row r="21" spans="1:19" s="1" customFormat="1" ht="15" x14ac:dyDescent="0.25">
      <c r="A21" s="7" t="s">
        <v>30</v>
      </c>
      <c r="B21" s="1">
        <f>SQRT(B20)</f>
        <v>155.0978475086624</v>
      </c>
      <c r="C21" s="1">
        <f t="shared" ref="C21:P21" si="2">SQRT(C20)</f>
        <v>0</v>
      </c>
      <c r="D21" s="1">
        <f t="shared" si="2"/>
        <v>92.597545644335071</v>
      </c>
      <c r="E21" s="1">
        <f t="shared" si="2"/>
        <v>105.13092733712777</v>
      </c>
      <c r="F21" s="1">
        <f t="shared" si="2"/>
        <v>78.848296558347045</v>
      </c>
      <c r="G21" s="1">
        <f t="shared" si="2"/>
        <v>136.50604853057484</v>
      </c>
      <c r="H21" s="1">
        <f t="shared" si="2"/>
        <v>79.050544268334747</v>
      </c>
      <c r="I21" s="1">
        <f t="shared" si="2"/>
        <v>196.49917002532274</v>
      </c>
      <c r="J21" s="1">
        <f t="shared" si="2"/>
        <v>207.20963015968806</v>
      </c>
      <c r="K21" s="1">
        <f t="shared" si="2"/>
        <v>86.319204086777617</v>
      </c>
      <c r="L21" s="1">
        <f t="shared" si="2"/>
        <v>107.98873147218143</v>
      </c>
      <c r="M21" s="1">
        <f t="shared" si="2"/>
        <v>126.50319539079761</v>
      </c>
      <c r="N21" s="1">
        <f t="shared" si="2"/>
        <v>70.187635873366034</v>
      </c>
      <c r="O21" s="1">
        <f t="shared" si="2"/>
        <v>147.39365649488715</v>
      </c>
      <c r="P21" s="8">
        <f t="shared" si="2"/>
        <v>116.65573515119806</v>
      </c>
      <c r="Q21" s="7" t="s">
        <v>28</v>
      </c>
    </row>
    <row r="22" spans="1:19" x14ac:dyDescent="0.15">
      <c r="A22" t="s">
        <v>19</v>
      </c>
      <c r="B22">
        <f>B21*$P21</f>
        <v>18093.053421491426</v>
      </c>
      <c r="C22">
        <f t="shared" ref="C22:O22" si="3">C21*$P21</f>
        <v>0</v>
      </c>
      <c r="D22">
        <f t="shared" si="3"/>
        <v>10802.034760336526</v>
      </c>
      <c r="E22">
        <f t="shared" si="3"/>
        <v>12264.125615639825</v>
      </c>
      <c r="F22">
        <f t="shared" si="3"/>
        <v>9198.1060004336541</v>
      </c>
      <c r="G22">
        <f t="shared" si="3"/>
        <v>15924.213443919329</v>
      </c>
      <c r="H22">
        <f t="shared" si="3"/>
        <v>9221.6993557249152</v>
      </c>
      <c r="I22">
        <f t="shared" si="3"/>
        <v>22922.755135904285</v>
      </c>
      <c r="J22">
        <f t="shared" si="3"/>
        <v>24172.191736686273</v>
      </c>
      <c r="K22">
        <f t="shared" si="3"/>
        <v>10069.630210409343</v>
      </c>
      <c r="L22">
        <f t="shared" si="3"/>
        <v>12597.504857932643</v>
      </c>
      <c r="M22">
        <f t="shared" si="3"/>
        <v>14757.323257289145</v>
      </c>
      <c r="N22">
        <f t="shared" si="3"/>
        <v>8187.7902613321157</v>
      </c>
      <c r="O22">
        <f t="shared" si="3"/>
        <v>17194.315355034218</v>
      </c>
    </row>
    <row r="23" spans="1:19" ht="15" x14ac:dyDescent="0.25">
      <c r="A23" s="9" t="s">
        <v>29</v>
      </c>
      <c r="B23">
        <f>(B3*$P3+B4*$P4+B5*$P5+B6*$P6+B7*$P7+B8*$P8+B9*$P9+B10*$P10+B11*$P11+B12*$P12+B13*$P13+B14*$P14+B15*$P15+B16*$P16+B17*$P17)/B22</f>
        <v>0.9816667332468697</v>
      </c>
      <c r="C23" t="e">
        <f t="shared" ref="C23:O23" si="4">(C3*$P3+C4*$P4+C5*$P5+C6*$P6+C7*$P7+C8*$P8+C9*$P9+C10*$P10+C11*$P11+C12*$P12+C13*$P13+C14*$P14+C15*$P15+C16*$P16+C17*$P17)/C22</f>
        <v>#DIV/0!</v>
      </c>
      <c r="D23">
        <f t="shared" si="4"/>
        <v>0.95710778875293789</v>
      </c>
      <c r="E23">
        <f t="shared" si="4"/>
        <v>0.89802624242554996</v>
      </c>
      <c r="F23">
        <f t="shared" si="4"/>
        <v>0.95779624169441624</v>
      </c>
      <c r="G23">
        <f t="shared" si="4"/>
        <v>0.97810624894151665</v>
      </c>
      <c r="H23">
        <f t="shared" si="4"/>
        <v>0.96948035818179845</v>
      </c>
      <c r="I23">
        <f t="shared" si="4"/>
        <v>0.97353298488035334</v>
      </c>
      <c r="J23">
        <f t="shared" si="4"/>
        <v>0.97350428027025226</v>
      </c>
      <c r="K23">
        <f t="shared" si="4"/>
        <v>0.98818329763877166</v>
      </c>
      <c r="L23">
        <f t="shared" si="4"/>
        <v>0.93447313954535005</v>
      </c>
      <c r="M23">
        <f t="shared" si="4"/>
        <v>0.94605085674121858</v>
      </c>
      <c r="N23">
        <f t="shared" si="4"/>
        <v>0.71597405531597047</v>
      </c>
      <c r="O23">
        <f t="shared" si="4"/>
        <v>0.99324079099961693</v>
      </c>
    </row>
    <row r="27" spans="1:19" x14ac:dyDescent="0.15">
      <c r="A27" s="10" t="s">
        <v>32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15">
      <c r="B28" t="s">
        <v>33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>
        <v>39</v>
      </c>
      <c r="J28" t="s">
        <v>40</v>
      </c>
      <c r="K28" t="s">
        <v>41</v>
      </c>
      <c r="L28" t="s">
        <v>42</v>
      </c>
      <c r="M28" t="s">
        <v>43</v>
      </c>
      <c r="N28" t="s">
        <v>44</v>
      </c>
      <c r="O28" t="s">
        <v>45</v>
      </c>
    </row>
    <row r="29" spans="1:19" x14ac:dyDescent="0.15">
      <c r="A29" t="s">
        <v>9</v>
      </c>
      <c r="B29" s="2">
        <v>30.4642057507901</v>
      </c>
      <c r="D29" s="2">
        <v>30.8317127511366</v>
      </c>
      <c r="E29" s="2">
        <v>22.342114767298899</v>
      </c>
      <c r="F29" s="2">
        <v>20.276847199032201</v>
      </c>
      <c r="G29" s="2">
        <v>30.282296086250099</v>
      </c>
      <c r="H29" s="2">
        <v>5.7101899559911997</v>
      </c>
      <c r="I29" s="2">
        <v>20.654682261818099</v>
      </c>
      <c r="J29" s="2">
        <v>7.3274676289408696</v>
      </c>
      <c r="K29" s="2">
        <v>23.2930611560156</v>
      </c>
      <c r="L29" s="2">
        <v>27.8096808028528</v>
      </c>
      <c r="M29" s="2">
        <v>20.2916471666605</v>
      </c>
      <c r="N29" s="2">
        <v>20.628459380345699</v>
      </c>
      <c r="O29" s="2">
        <v>33.944161346050002</v>
      </c>
      <c r="P29" s="3">
        <f t="shared" ref="P29:P45" si="5">(SUM(B29:O29))/13</f>
        <v>22.604348173321743</v>
      </c>
    </row>
    <row r="30" spans="1:19" x14ac:dyDescent="0.15">
      <c r="A30" t="s">
        <v>10</v>
      </c>
      <c r="B30" s="2">
        <v>94.384819878312399</v>
      </c>
      <c r="D30" s="2">
        <v>105.330921768908</v>
      </c>
      <c r="E30" s="2">
        <v>27.8345680542546</v>
      </c>
      <c r="F30" s="2">
        <v>47.921508938100402</v>
      </c>
      <c r="G30" s="2">
        <v>109.01029130212601</v>
      </c>
      <c r="H30" s="2">
        <v>114.472088368185</v>
      </c>
      <c r="I30" s="2">
        <v>135.334289817718</v>
      </c>
      <c r="J30" s="2">
        <v>47.999902167521597</v>
      </c>
      <c r="K30" s="2">
        <v>133.87137050533099</v>
      </c>
      <c r="L30" s="2">
        <v>92.599319347811999</v>
      </c>
      <c r="M30" s="2">
        <v>126.45588941899</v>
      </c>
      <c r="N30" s="2">
        <v>70.368773322678706</v>
      </c>
      <c r="O30" s="2">
        <v>95.649939907167905</v>
      </c>
      <c r="P30" s="3">
        <f t="shared" si="5"/>
        <v>92.402590984392731</v>
      </c>
    </row>
    <row r="31" spans="1:19" x14ac:dyDescent="0.15">
      <c r="A31" t="s">
        <v>11</v>
      </c>
      <c r="B31" s="2">
        <v>21.9655786838285</v>
      </c>
      <c r="D31" s="2">
        <v>23.269980495466001</v>
      </c>
      <c r="E31" s="2">
        <v>8.5164436043328706</v>
      </c>
      <c r="F31" s="2">
        <v>12.350250719496399</v>
      </c>
      <c r="G31" s="2">
        <v>54.5686976084544</v>
      </c>
      <c r="H31" s="2">
        <v>7.8062467052026596</v>
      </c>
      <c r="I31" s="2">
        <v>28.735439071923</v>
      </c>
      <c r="J31" s="2">
        <v>17.448220646832301</v>
      </c>
      <c r="K31" s="2">
        <v>45.241874041897397</v>
      </c>
      <c r="L31" s="2">
        <v>18.0822042448487</v>
      </c>
      <c r="M31" s="2">
        <v>25.200006406525599</v>
      </c>
      <c r="N31" s="2">
        <v>30.258901069842398</v>
      </c>
      <c r="O31" s="2">
        <v>40.731054534798197</v>
      </c>
      <c r="P31" s="3">
        <f t="shared" si="5"/>
        <v>25.705761371803725</v>
      </c>
    </row>
    <row r="32" spans="1:19" x14ac:dyDescent="0.15">
      <c r="A32" t="s">
        <v>12</v>
      </c>
      <c r="B32" s="2">
        <v>11.771217475166599</v>
      </c>
      <c r="D32" s="2">
        <v>10.2787721591256</v>
      </c>
      <c r="E32" s="2">
        <v>4.7550769297302402</v>
      </c>
      <c r="F32" s="2">
        <v>6.6454730836607601</v>
      </c>
      <c r="G32" s="2">
        <v>7.56692981714267</v>
      </c>
      <c r="H32" s="2">
        <v>27.197325543917401</v>
      </c>
      <c r="I32" s="2">
        <v>15.253048789196599</v>
      </c>
      <c r="J32" s="2">
        <v>12.146597823854</v>
      </c>
      <c r="K32" s="2">
        <v>20.108616343166101</v>
      </c>
      <c r="L32" s="2">
        <v>18.408228935151499</v>
      </c>
      <c r="M32" s="2">
        <v>16.7917379672304</v>
      </c>
      <c r="N32" s="2">
        <v>11.8044598293602</v>
      </c>
      <c r="O32" s="2">
        <v>12.5777300890497</v>
      </c>
      <c r="P32" s="3">
        <f t="shared" si="5"/>
        <v>13.485016521980906</v>
      </c>
    </row>
    <row r="33" spans="1:17" x14ac:dyDescent="0.15">
      <c r="A33" t="s">
        <v>13</v>
      </c>
      <c r="B33" s="2">
        <v>14.380489765470299</v>
      </c>
      <c r="D33" s="2">
        <v>14.610335092716401</v>
      </c>
      <c r="E33" s="2">
        <v>3.69412349996148</v>
      </c>
      <c r="F33" s="2">
        <v>5.4356513119544303</v>
      </c>
      <c r="G33" s="2">
        <v>16.049482811840399</v>
      </c>
      <c r="H33" s="2">
        <v>5.7392951639432397</v>
      </c>
      <c r="I33" s="2">
        <v>16.7448041992618</v>
      </c>
      <c r="J33" s="2">
        <v>7.9420653739845699</v>
      </c>
      <c r="K33" s="2">
        <v>18.247657614410901</v>
      </c>
      <c r="L33" s="2">
        <v>11.0002919425842</v>
      </c>
      <c r="M33" s="2">
        <v>22.271236624335799</v>
      </c>
      <c r="N33" s="2">
        <v>11.203348001103899</v>
      </c>
      <c r="O33" s="2">
        <v>21.055821238955701</v>
      </c>
      <c r="P33" s="3">
        <f t="shared" si="5"/>
        <v>12.951892510809472</v>
      </c>
    </row>
    <row r="34" spans="1:17" s="1" customFormat="1" x14ac:dyDescent="0.15">
      <c r="A34" s="1" t="s">
        <v>14</v>
      </c>
      <c r="B34" s="4">
        <v>4.81731367091158</v>
      </c>
      <c r="D34" s="4">
        <v>3.68781989505064</v>
      </c>
      <c r="E34" s="4">
        <v>5.1442421415946598</v>
      </c>
      <c r="F34" s="4">
        <v>3.6646347735576601</v>
      </c>
      <c r="G34" s="4">
        <v>4.0268399239627</v>
      </c>
      <c r="H34" s="4">
        <v>4.0007032477264897</v>
      </c>
      <c r="I34" s="4">
        <v>4.7632418775468404</v>
      </c>
      <c r="J34" s="4">
        <v>6.67442046539297</v>
      </c>
      <c r="K34" s="4">
        <v>4.7416909321124496</v>
      </c>
      <c r="L34" s="4">
        <v>3.1037366300067299</v>
      </c>
      <c r="M34" s="4">
        <v>2.9589253985130402</v>
      </c>
      <c r="N34" s="4">
        <v>4.8234654450420402</v>
      </c>
      <c r="O34" s="4">
        <v>4.7814735617199497</v>
      </c>
      <c r="P34" s="5">
        <f t="shared" si="5"/>
        <v>4.3991159971644418</v>
      </c>
    </row>
    <row r="35" spans="1:17" x14ac:dyDescent="0.15">
      <c r="A35" t="s">
        <v>15</v>
      </c>
      <c r="B35" s="2">
        <v>8.9815890674805896</v>
      </c>
      <c r="D35" s="2">
        <v>6.2816915412763601</v>
      </c>
      <c r="E35" s="2">
        <v>5.0843484962500201</v>
      </c>
      <c r="F35" s="2">
        <v>7.4326279867909202</v>
      </c>
      <c r="G35" s="2">
        <v>14.4022152419225</v>
      </c>
      <c r="H35" s="2">
        <v>6.8759850038973198</v>
      </c>
      <c r="I35" s="2">
        <v>6.8236985022912897</v>
      </c>
      <c r="J35" s="2">
        <v>6.3311352598550199</v>
      </c>
      <c r="K35" s="2">
        <v>8.7514193738711299</v>
      </c>
      <c r="L35" s="2">
        <v>3.6051216782966899</v>
      </c>
      <c r="M35" s="2">
        <v>6.6549130954791202</v>
      </c>
      <c r="N35" s="2">
        <v>9.5657996308184607</v>
      </c>
      <c r="O35" s="2">
        <v>10.4981435633347</v>
      </c>
      <c r="P35" s="3">
        <f t="shared" si="5"/>
        <v>7.7914375724280092</v>
      </c>
    </row>
    <row r="36" spans="1:17" x14ac:dyDescent="0.15">
      <c r="A36" t="s">
        <v>16</v>
      </c>
      <c r="B36" s="2">
        <v>25.676237740828</v>
      </c>
      <c r="D36" s="2">
        <v>9.5693282626651897</v>
      </c>
      <c r="E36" s="2">
        <v>19.312280830075899</v>
      </c>
      <c r="F36" s="2">
        <v>8.6792956498381901</v>
      </c>
      <c r="G36" s="2">
        <v>12.365129815792899</v>
      </c>
      <c r="H36" s="2">
        <v>15.5775423286905</v>
      </c>
      <c r="I36" s="2">
        <v>18.718860437018101</v>
      </c>
      <c r="J36" s="2">
        <v>27.571349106454701</v>
      </c>
      <c r="K36" s="2">
        <v>18.326631743142801</v>
      </c>
      <c r="L36" s="2">
        <v>6.6536726721655297</v>
      </c>
      <c r="M36" s="2">
        <v>11.6975353977738</v>
      </c>
      <c r="N36" s="2">
        <v>18.0662752591047</v>
      </c>
      <c r="O36" s="2">
        <v>18.538362343390499</v>
      </c>
      <c r="P36" s="3">
        <f t="shared" si="5"/>
        <v>16.211730891303141</v>
      </c>
    </row>
    <row r="37" spans="1:17" x14ac:dyDescent="0.15">
      <c r="A37" t="s">
        <v>17</v>
      </c>
      <c r="B37" s="2">
        <v>12.380089361326799</v>
      </c>
      <c r="D37" s="2">
        <v>12.928701401061801</v>
      </c>
      <c r="E37" s="2">
        <v>3.8704972363960102</v>
      </c>
      <c r="F37" s="2">
        <v>5.9972969728605001</v>
      </c>
      <c r="G37" s="2">
        <v>11.4285907373912</v>
      </c>
      <c r="H37" s="2">
        <v>6.1262046310809097</v>
      </c>
      <c r="I37" s="2">
        <v>18.212778292487901</v>
      </c>
      <c r="J37" s="2">
        <v>7.8914217391644703</v>
      </c>
      <c r="K37" s="2">
        <v>13.475471102457499</v>
      </c>
      <c r="L37" s="2">
        <v>9.1801458180978699</v>
      </c>
      <c r="M37" s="2">
        <v>14.3145571027547</v>
      </c>
      <c r="N37" s="2">
        <v>9.1887554607190705</v>
      </c>
      <c r="O37" s="2">
        <v>17.790000743589999</v>
      </c>
      <c r="P37" s="3">
        <f t="shared" si="5"/>
        <v>10.983423892260673</v>
      </c>
    </row>
    <row r="38" spans="1:17" x14ac:dyDescent="0.15">
      <c r="A38" t="s">
        <v>20</v>
      </c>
      <c r="B38" s="2">
        <v>4.8905566020844802</v>
      </c>
      <c r="D38" s="2">
        <v>5.0653530262255302</v>
      </c>
      <c r="E38" s="2">
        <v>4.64690966930395</v>
      </c>
      <c r="F38" s="2">
        <v>5.2467789992880203</v>
      </c>
      <c r="G38" s="2">
        <v>9.3347596408017601</v>
      </c>
      <c r="H38" s="2">
        <v>7.6331450295371797</v>
      </c>
      <c r="I38" s="2">
        <v>8.9725793670226697</v>
      </c>
      <c r="J38" s="2">
        <v>9.1879528044042793</v>
      </c>
      <c r="K38" s="2">
        <v>8.28685991879148</v>
      </c>
      <c r="L38" s="2">
        <v>3.7833438877057</v>
      </c>
      <c r="M38" s="2">
        <v>5.3061000963254603</v>
      </c>
      <c r="N38" s="2">
        <v>8.7578565119907399</v>
      </c>
      <c r="O38" s="2">
        <v>8.0636881760024703</v>
      </c>
      <c r="P38" s="3">
        <f t="shared" si="5"/>
        <v>6.8596833638064396</v>
      </c>
    </row>
    <row r="39" spans="1:17" x14ac:dyDescent="0.15">
      <c r="A39" t="s">
        <v>21</v>
      </c>
      <c r="B39" s="2">
        <v>46.4142676451293</v>
      </c>
      <c r="D39" s="2">
        <v>16.492522497324199</v>
      </c>
      <c r="E39" s="2">
        <v>39.046440250679503</v>
      </c>
      <c r="F39" s="2">
        <v>18.0445727158632</v>
      </c>
      <c r="G39" s="2">
        <v>16.0828027215241</v>
      </c>
      <c r="H39" s="2">
        <v>63.843188366185402</v>
      </c>
      <c r="I39" s="2">
        <v>34.694630438132201</v>
      </c>
      <c r="J39" s="2">
        <v>24.567622964545599</v>
      </c>
      <c r="K39" s="2">
        <v>29.696083308007399</v>
      </c>
      <c r="L39" s="2">
        <v>16.382010446272101</v>
      </c>
      <c r="M39" s="2">
        <v>16.0123762378667</v>
      </c>
      <c r="N39" s="2">
        <v>31.3920015076813</v>
      </c>
      <c r="O39" s="2">
        <v>30.1310916781656</v>
      </c>
      <c r="P39" s="3">
        <f t="shared" si="5"/>
        <v>29.446123905952046</v>
      </c>
    </row>
    <row r="40" spans="1:17" x14ac:dyDescent="0.15">
      <c r="A40" s="11" t="s">
        <v>59</v>
      </c>
      <c r="B40" s="2">
        <v>21.841207924356699</v>
      </c>
      <c r="D40" s="2">
        <v>10.1653586611208</v>
      </c>
      <c r="E40" s="2">
        <v>13.913038147158201</v>
      </c>
      <c r="F40" s="2">
        <v>10.732336440386399</v>
      </c>
      <c r="G40" s="2">
        <v>13.1050882681406</v>
      </c>
      <c r="H40" s="2">
        <v>29.385931179080899</v>
      </c>
      <c r="I40" s="2">
        <v>22.9992526172297</v>
      </c>
      <c r="J40" s="2">
        <v>14.1750295396546</v>
      </c>
      <c r="K40" s="2">
        <v>17.794198813077699</v>
      </c>
      <c r="L40" s="2">
        <v>8.2045793645880298</v>
      </c>
      <c r="M40" s="2">
        <v>10.3636120615681</v>
      </c>
      <c r="N40" s="2">
        <v>14.297053031366</v>
      </c>
      <c r="O40" s="2">
        <v>11.146601084342899</v>
      </c>
      <c r="P40" s="3">
        <f t="shared" si="5"/>
        <v>15.240252856313123</v>
      </c>
    </row>
    <row r="41" spans="1:17" x14ac:dyDescent="0.15">
      <c r="A41" s="11" t="s">
        <v>54</v>
      </c>
      <c r="B41" s="2">
        <v>98.311840911424696</v>
      </c>
      <c r="D41" s="2">
        <v>31.0595843021202</v>
      </c>
      <c r="E41" s="2">
        <v>44.850004250040399</v>
      </c>
      <c r="F41" s="2">
        <v>23.304731369185799</v>
      </c>
      <c r="G41" s="2">
        <v>44.901831784612099</v>
      </c>
      <c r="H41" s="2">
        <v>78.750312460032205</v>
      </c>
      <c r="I41" s="2">
        <v>109.068574638746</v>
      </c>
      <c r="J41" s="2">
        <v>27.476284434982301</v>
      </c>
      <c r="K41" s="2">
        <v>68.508255269403804</v>
      </c>
      <c r="L41" s="2">
        <v>32.908582311198799</v>
      </c>
      <c r="M41" s="2">
        <v>57.761087879909802</v>
      </c>
      <c r="N41" s="2">
        <v>49.4797358245563</v>
      </c>
      <c r="O41" s="2">
        <v>62.620021068889201</v>
      </c>
      <c r="P41" s="3">
        <f t="shared" si="5"/>
        <v>56.076988192700121</v>
      </c>
    </row>
    <row r="42" spans="1:17" x14ac:dyDescent="0.15">
      <c r="A42" s="11" t="s">
        <v>55</v>
      </c>
      <c r="B42" s="2">
        <v>5.6146404704452202</v>
      </c>
      <c r="D42" s="2">
        <v>4.9962569074258303</v>
      </c>
      <c r="E42" s="2">
        <v>6.7153967792070004</v>
      </c>
      <c r="F42" s="2">
        <v>5.6205377146700899</v>
      </c>
      <c r="G42" s="2">
        <v>7.1290929421067899</v>
      </c>
      <c r="H42" s="2">
        <v>14.0898376110458</v>
      </c>
      <c r="I42" s="2">
        <v>10.031707452990601</v>
      </c>
      <c r="J42" s="2">
        <v>9.1025800032363602</v>
      </c>
      <c r="K42" s="2">
        <v>8.4239141076032205</v>
      </c>
      <c r="L42" s="2">
        <v>6.3072931305551201</v>
      </c>
      <c r="M42" s="2">
        <v>5.17677637796357</v>
      </c>
      <c r="N42" s="2">
        <v>8.2821337411448201</v>
      </c>
      <c r="O42" s="2">
        <v>7.1365549697558297</v>
      </c>
      <c r="P42" s="3">
        <f t="shared" si="5"/>
        <v>7.5866709390884814</v>
      </c>
    </row>
    <row r="43" spans="1:17" x14ac:dyDescent="0.15">
      <c r="A43" s="11" t="s">
        <v>56</v>
      </c>
      <c r="B43" s="2">
        <v>32.444139083743899</v>
      </c>
      <c r="D43" s="2">
        <v>13.6956226483919</v>
      </c>
      <c r="E43" s="2">
        <v>24.992513490977998</v>
      </c>
      <c r="F43" s="2">
        <v>8.0843590451804701</v>
      </c>
      <c r="G43" s="2">
        <v>18.4066560062383</v>
      </c>
      <c r="H43" s="2">
        <v>38.156874205915898</v>
      </c>
      <c r="I43" s="2">
        <v>33.109012083195303</v>
      </c>
      <c r="J43" s="2">
        <v>21.1032748717946</v>
      </c>
      <c r="K43" s="2">
        <v>24.842851011343001</v>
      </c>
      <c r="L43" s="2">
        <v>11.076385157384699</v>
      </c>
      <c r="M43" s="2">
        <v>17.7677784635307</v>
      </c>
      <c r="N43" s="2">
        <v>32.341538903451003</v>
      </c>
      <c r="O43" s="2">
        <v>30.9385157547425</v>
      </c>
      <c r="P43" s="3">
        <f t="shared" si="5"/>
        <v>23.612270825068485</v>
      </c>
    </row>
    <row r="44" spans="1:17" x14ac:dyDescent="0.15">
      <c r="A44" s="11" t="s">
        <v>57</v>
      </c>
      <c r="B44" s="2">
        <v>5.5926685538560497</v>
      </c>
      <c r="D44" s="2">
        <v>2.7255977705709502</v>
      </c>
      <c r="E44" s="2">
        <v>2.7001428243608898</v>
      </c>
      <c r="F44" s="2">
        <v>2.9668401550999302</v>
      </c>
      <c r="G44" s="2">
        <v>4.4743137475488002</v>
      </c>
      <c r="H44" s="2">
        <v>3.0668729014714802</v>
      </c>
      <c r="I44" s="2">
        <v>7.16927832014788</v>
      </c>
      <c r="J44" s="2">
        <v>2.8725131299514701</v>
      </c>
      <c r="K44" s="2">
        <v>4.7250478939054901</v>
      </c>
      <c r="L44" s="2">
        <v>3.2187280158922298</v>
      </c>
      <c r="M44" s="2">
        <v>3.8023860239329701</v>
      </c>
      <c r="N44" s="2">
        <v>5.2644184861265098</v>
      </c>
      <c r="O44" s="2">
        <v>4.5879940917927096</v>
      </c>
      <c r="P44" s="3">
        <f t="shared" si="5"/>
        <v>4.0897539934351821</v>
      </c>
    </row>
    <row r="45" spans="1:17" x14ac:dyDescent="0.15">
      <c r="A45" s="11" t="s">
        <v>58</v>
      </c>
      <c r="B45" s="2">
        <v>6.6343822552314098</v>
      </c>
      <c r="D45" s="2">
        <v>4.9715256360201696</v>
      </c>
      <c r="E45" s="2">
        <v>5.2756966643643901</v>
      </c>
      <c r="F45" s="2">
        <v>6.2503788377804197</v>
      </c>
      <c r="G45" s="2">
        <v>8.0795112329731698</v>
      </c>
      <c r="H45" s="2">
        <v>13.7091386349882</v>
      </c>
      <c r="I45" s="2">
        <v>14.9341804550555</v>
      </c>
      <c r="J45" s="2">
        <v>5.5624127369321199</v>
      </c>
      <c r="K45" s="2">
        <v>9.2903583747582399</v>
      </c>
      <c r="L45" s="2">
        <v>5.6925233719532899</v>
      </c>
      <c r="M45" s="2">
        <v>5.2172899354685596</v>
      </c>
      <c r="N45" s="2">
        <v>8.7316793664637906</v>
      </c>
      <c r="O45" s="2">
        <v>7.2387180300000002</v>
      </c>
      <c r="P45" s="3">
        <f t="shared" si="5"/>
        <v>7.8144458101530194</v>
      </c>
    </row>
    <row r="47" spans="1:17" s="1" customFormat="1" x14ac:dyDescent="0.15">
      <c r="A47" s="5" t="s">
        <v>18</v>
      </c>
      <c r="B47" s="1">
        <f>B29*B29+B30*B30+B31*B31+B32*B32+B33*B33+B34*B34+B35*B35+B36*B36+B37*B37+B38*B38+B39*B39+B40*B40+B41*B41+B42*B42+B43*B43+B44*B44+B45*B45</f>
        <v>25060.717529304515</v>
      </c>
      <c r="C47" s="1">
        <f t="shared" ref="C47:P47" si="6">C29*C29+C30*C30+C31*C31+C32*C32+C33*C33+C34*C34+C35*C35+C36*C36+C37*C37+C38*C38+C39*C39+C40*C40+C41*C41+C42*C42+C43*C43+C44*C44+C45*C45</f>
        <v>0</v>
      </c>
      <c r="D47" s="1">
        <f t="shared" si="6"/>
        <v>14827.958666754461</v>
      </c>
      <c r="E47" s="1">
        <f t="shared" si="6"/>
        <v>6279.1389628105435</v>
      </c>
      <c r="F47" s="1">
        <f t="shared" si="6"/>
        <v>4270.0756380542562</v>
      </c>
      <c r="G47" s="1">
        <f t="shared" si="6"/>
        <v>19608.635569194623</v>
      </c>
      <c r="H47" s="1">
        <f t="shared" si="6"/>
        <v>27364.690834679841</v>
      </c>
      <c r="I47" s="1">
        <f t="shared" si="6"/>
        <v>36012.521976580654</v>
      </c>
      <c r="J47" s="1">
        <f t="shared" si="6"/>
        <v>5991.0852094609827</v>
      </c>
      <c r="K47" s="1">
        <f t="shared" si="6"/>
        <v>28622.106266102914</v>
      </c>
      <c r="L47" s="1">
        <f t="shared" si="6"/>
        <v>11924.231393078904</v>
      </c>
      <c r="M47" s="1">
        <f t="shared" si="6"/>
        <v>22323.105506353684</v>
      </c>
      <c r="N47" s="1">
        <f t="shared" si="6"/>
        <v>12016.685834225453</v>
      </c>
      <c r="O47" s="1">
        <f t="shared" si="6"/>
        <v>19454.901721584029</v>
      </c>
      <c r="P47" s="1">
        <f t="shared" si="6"/>
        <v>15507.005216100153</v>
      </c>
    </row>
    <row r="48" spans="1:17" s="1" customFormat="1" ht="15" x14ac:dyDescent="0.25">
      <c r="A48" s="7" t="s">
        <v>30</v>
      </c>
      <c r="B48" s="1">
        <f>SQRT(B47)</f>
        <v>158.30577225516609</v>
      </c>
      <c r="C48" s="1">
        <f t="shared" ref="C48:P48" si="7">SQRT(C47)</f>
        <v>0</v>
      </c>
      <c r="D48" s="1">
        <f t="shared" si="7"/>
        <v>121.77010580086748</v>
      </c>
      <c r="E48" s="1">
        <f t="shared" si="7"/>
        <v>79.241018183832949</v>
      </c>
      <c r="F48" s="1">
        <f t="shared" si="7"/>
        <v>65.345815765466241</v>
      </c>
      <c r="G48" s="1">
        <f t="shared" si="7"/>
        <v>140.0308379222042</v>
      </c>
      <c r="H48" s="1">
        <f t="shared" si="7"/>
        <v>165.42276395550837</v>
      </c>
      <c r="I48" s="1">
        <f t="shared" si="7"/>
        <v>189.76965504679785</v>
      </c>
      <c r="J48" s="1">
        <f t="shared" si="7"/>
        <v>77.402100807800963</v>
      </c>
      <c r="K48" s="1">
        <f t="shared" si="7"/>
        <v>169.18069117397206</v>
      </c>
      <c r="L48" s="1">
        <f t="shared" si="7"/>
        <v>109.19812907316179</v>
      </c>
      <c r="M48" s="1">
        <f t="shared" si="7"/>
        <v>149.40918815907435</v>
      </c>
      <c r="N48" s="1">
        <f t="shared" si="7"/>
        <v>109.62064510951143</v>
      </c>
      <c r="O48" s="1">
        <f t="shared" si="7"/>
        <v>139.48082922604107</v>
      </c>
      <c r="P48" s="8">
        <f t="shared" si="7"/>
        <v>124.52712642673545</v>
      </c>
      <c r="Q48" s="7" t="s">
        <v>28</v>
      </c>
    </row>
    <row r="49" spans="1:15" x14ac:dyDescent="0.15">
      <c r="A49" t="s">
        <v>19</v>
      </c>
      <c r="B49">
        <f>B48*$P48</f>
        <v>19713.362915701058</v>
      </c>
      <c r="C49">
        <f t="shared" ref="C49:O49" si="8">C48*$P48</f>
        <v>0</v>
      </c>
      <c r="D49">
        <f t="shared" si="8"/>
        <v>15163.681360061577</v>
      </c>
      <c r="E49">
        <f t="shared" si="8"/>
        <v>9867.6562895614079</v>
      </c>
      <c r="F49">
        <f t="shared" si="8"/>
        <v>8137.3266612843772</v>
      </c>
      <c r="G49">
        <f t="shared" si="8"/>
        <v>17437.637857580023</v>
      </c>
      <c r="H49">
        <f t="shared" si="8"/>
        <v>20599.621440947609</v>
      </c>
      <c r="I49">
        <f t="shared" si="8"/>
        <v>23631.469825970569</v>
      </c>
      <c r="J49">
        <f t="shared" si="8"/>
        <v>9638.6611929879527</v>
      </c>
      <c r="K49">
        <f t="shared" si="8"/>
        <v>21067.585318783706</v>
      </c>
      <c r="L49">
        <f t="shared" si="8"/>
        <v>13598.129224656595</v>
      </c>
      <c r="M49">
        <f t="shared" si="8"/>
        <v>18605.496863200955</v>
      </c>
      <c r="N49">
        <f t="shared" si="8"/>
        <v>13650.743932532429</v>
      </c>
      <c r="O49">
        <f t="shared" si="8"/>
        <v>17369.146855137114</v>
      </c>
    </row>
    <row r="50" spans="1:15" s="6" customFormat="1" ht="15" x14ac:dyDescent="0.25">
      <c r="A50" s="9" t="s">
        <v>29</v>
      </c>
      <c r="B50" s="6">
        <f>(B29*$P29+B30*$P30+B31*$P31+B32*$P32+B33*$P33+B34*$P34+B35*$P35+B36*$P36+B37*$P37+B38*$P38+B39*$P39+B40*$P40+B41*$P41+B42*$P42+B43*$P43+B44*$P44+B45*$P45)/B49</f>
        <v>0.96851150107440953</v>
      </c>
      <c r="C50" s="6" t="e">
        <f t="shared" ref="C50:O50" si="9">(C29*$P29+C30*$P30+C31*$P31+C32*$P32+C33*$P33+C34*$P34+C35*$P35+C36*$P36+C37*$P37+C38*$P38+C39*$P39+C40*$P40+C41*$P41+C42*$P42+C43*$P43+C44*$P44+C45*$P45)/C49</f>
        <v>#DIV/0!</v>
      </c>
      <c r="D50" s="6">
        <f t="shared" si="9"/>
        <v>0.95929358574055668</v>
      </c>
      <c r="E50" s="6">
        <f>(E29*$P29+E30*$P30+E31*$P31+E32*$P32+E33*$P33+E34*$P34+E35*$P35+E36*$P36+E37*$P37+E38*$P38+E39*$P39+E40*$P40+E41*$P41+E42*$P42+E43*$P43+E44*$P44+E45*$P45)/E49</f>
        <v>0.8540860317697766</v>
      </c>
      <c r="F50" s="6">
        <f t="shared" si="9"/>
        <v>0.98027027329102512</v>
      </c>
      <c r="G50" s="6">
        <f t="shared" si="9"/>
        <v>0.96064265479119026</v>
      </c>
      <c r="H50" s="6">
        <f t="shared" si="9"/>
        <v>0.95453747083875506</v>
      </c>
      <c r="I50" s="6">
        <f t="shared" si="9"/>
        <v>0.98448433990523454</v>
      </c>
      <c r="J50" s="6">
        <f t="shared" si="9"/>
        <v>0.9435241401608645</v>
      </c>
      <c r="K50" s="6">
        <f t="shared" si="9"/>
        <v>0.99146917758838704</v>
      </c>
      <c r="L50" s="6">
        <f t="shared" si="9"/>
        <v>0.96607658023362175</v>
      </c>
      <c r="M50" s="6">
        <f t="shared" si="9"/>
        <v>0.97487221536885083</v>
      </c>
      <c r="N50" s="6">
        <f t="shared" si="9"/>
        <v>0.9840851441449584</v>
      </c>
      <c r="O50" s="6">
        <f t="shared" si="9"/>
        <v>0.98897645687414537</v>
      </c>
    </row>
  </sheetData>
  <mergeCells count="2">
    <mergeCell ref="A1:S1"/>
    <mergeCell ref="A27:S27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Similarity 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DXP</dc:creator>
  <cp:lastModifiedBy>DXP</cp:lastModifiedBy>
  <dcterms:created xsi:type="dcterms:W3CDTF">2006-09-16T00:00:00Z</dcterms:created>
  <dcterms:modified xsi:type="dcterms:W3CDTF">2019-07-15T14:07:48Z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