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hritis revision\Amna MD\AMna BMC 3-16-2022\"/>
    </mc:Choice>
  </mc:AlternateContent>
  <xr:revisionPtr revIDLastSave="0" documentId="13_ncr:1_{9D6CE89B-3372-4CBC-8CFA-0B31D9614D57}" xr6:coauthVersionLast="47" xr6:coauthVersionMax="47" xr10:uidLastSave="{00000000-0000-0000-0000-000000000000}"/>
  <bookViews>
    <workbookView xWindow="-120" yWindow="-120" windowWidth="29040" windowHeight="15840" firstSheet="8" activeTab="18" xr2:uid="{83B88597-D04E-467D-80AD-C13F51D27DFE}"/>
  </bookViews>
  <sheets>
    <sheet name="Paw edema" sheetId="1" r:id="rId1"/>
    <sheet name="Allodynia" sheetId="2" r:id="rId2"/>
    <sheet name="Thermal hyperalgesia" sheetId="3" r:id="rId3"/>
    <sheet name="Mechanical hyperalgesia" sheetId="4" r:id="rId4"/>
    <sheet name="Arthritic index" sheetId="5" r:id="rId5"/>
    <sheet name="Distress symtpoms" sheetId="6" r:id="rId6"/>
    <sheet name="IL-1B" sheetId="7" r:id="rId7"/>
    <sheet name="TNF-a" sheetId="11" r:id="rId8"/>
    <sheet name="IHC scoring" sheetId="8" r:id="rId9"/>
    <sheet name="Radiological scoring" sheetId="9" r:id="rId10"/>
    <sheet name="Comet data" sheetId="10" r:id="rId11"/>
    <sheet name="NO" sheetId="12" r:id="rId12"/>
    <sheet name="GST" sheetId="13" r:id="rId13"/>
    <sheet name="GSH" sheetId="14" r:id="rId14"/>
    <sheet name="Catalase" sheetId="15" r:id="rId15"/>
    <sheet name="SOD" sheetId="16" r:id="rId16"/>
    <sheet name="MDA" sheetId="17" r:id="rId17"/>
    <sheet name="Table 1" sheetId="18" r:id="rId18"/>
    <sheet name="Table 2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7" l="1"/>
  <c r="I7" i="17" s="1"/>
  <c r="F6" i="17"/>
  <c r="I6" i="17" s="1"/>
  <c r="I5" i="17"/>
  <c r="J5" i="17" s="1"/>
  <c r="F5" i="17"/>
  <c r="F4" i="17"/>
  <c r="I4" i="17" s="1"/>
  <c r="G7" i="16"/>
  <c r="F7" i="16"/>
  <c r="H7" i="16" s="1"/>
  <c r="I7" i="16" s="1"/>
  <c r="G6" i="16"/>
  <c r="F6" i="16"/>
  <c r="H6" i="16" s="1"/>
  <c r="I6" i="16" s="1"/>
  <c r="G5" i="16"/>
  <c r="F5" i="16"/>
  <c r="H5" i="16" s="1"/>
  <c r="G4" i="16"/>
  <c r="F4" i="16"/>
  <c r="H4" i="16" s="1"/>
  <c r="I4" i="16" s="1"/>
  <c r="G7" i="15"/>
  <c r="H7" i="15" s="1"/>
  <c r="G6" i="15"/>
  <c r="H6" i="15" s="1"/>
  <c r="L6" i="15" s="1"/>
  <c r="G5" i="15"/>
  <c r="H5" i="15" s="1"/>
  <c r="G4" i="15"/>
  <c r="H4" i="15" s="1"/>
  <c r="F10" i="14"/>
  <c r="I10" i="14" s="1"/>
  <c r="F9" i="14"/>
  <c r="I9" i="14" s="1"/>
  <c r="F8" i="14"/>
  <c r="I8" i="14" s="1"/>
  <c r="J8" i="14" s="1"/>
  <c r="I7" i="14"/>
  <c r="J7" i="14" s="1"/>
  <c r="E8" i="13"/>
  <c r="H8" i="13" s="1"/>
  <c r="E7" i="13"/>
  <c r="H7" i="13" s="1"/>
  <c r="E6" i="13"/>
  <c r="H6" i="13" s="1"/>
  <c r="I6" i="13" s="1"/>
  <c r="H5" i="13"/>
  <c r="I5" i="13" s="1"/>
  <c r="H7" i="12"/>
  <c r="G7" i="12"/>
  <c r="I7" i="12" s="1"/>
  <c r="J7" i="12" s="1"/>
  <c r="H6" i="12"/>
  <c r="G6" i="12"/>
  <c r="I6" i="12" s="1"/>
  <c r="I5" i="12"/>
  <c r="J5" i="12" s="1"/>
  <c r="H5" i="12"/>
  <c r="G5" i="12"/>
  <c r="K7" i="12" s="1"/>
  <c r="L7" i="12" s="1"/>
  <c r="H4" i="12"/>
  <c r="G4" i="12"/>
  <c r="K4" i="12" s="1"/>
  <c r="L4" i="12" s="1"/>
  <c r="V23" i="8"/>
  <c r="W23" i="8"/>
  <c r="X23" i="8"/>
  <c r="Y23" i="8"/>
  <c r="AH23" i="8"/>
  <c r="AI23" i="8"/>
  <c r="AJ23" i="8"/>
  <c r="AK23" i="8"/>
  <c r="N23" i="8"/>
  <c r="O23" i="8"/>
  <c r="P23" i="8"/>
  <c r="M23" i="8"/>
  <c r="N10" i="11"/>
  <c r="K10" i="11"/>
  <c r="J10" i="11"/>
  <c r="N9" i="11"/>
  <c r="K9" i="11"/>
  <c r="J9" i="11"/>
  <c r="L9" i="11" s="1"/>
  <c r="N8" i="11"/>
  <c r="K8" i="11"/>
  <c r="J8" i="11"/>
  <c r="L8" i="11" s="1"/>
  <c r="M8" i="11" s="1"/>
  <c r="N7" i="11"/>
  <c r="K7" i="11"/>
  <c r="J7" i="11"/>
  <c r="L7" i="11" s="1"/>
  <c r="S9" i="10"/>
  <c r="R9" i="10"/>
  <c r="S8" i="10"/>
  <c r="R8" i="10"/>
  <c r="S7" i="10"/>
  <c r="R7" i="10"/>
  <c r="T7" i="10" s="1"/>
  <c r="S6" i="10"/>
  <c r="R6" i="10"/>
  <c r="I9" i="10"/>
  <c r="H9" i="10"/>
  <c r="I8" i="10"/>
  <c r="H8" i="10"/>
  <c r="I7" i="10"/>
  <c r="H7" i="10"/>
  <c r="J7" i="10" s="1"/>
  <c r="K7" i="10" s="1"/>
  <c r="I6" i="10"/>
  <c r="H6" i="10"/>
  <c r="G39" i="9"/>
  <c r="G38" i="9"/>
  <c r="G34" i="9"/>
  <c r="G37" i="9" s="1"/>
  <c r="C34" i="9"/>
  <c r="C38" i="9" s="1"/>
  <c r="C21" i="9"/>
  <c r="C24" i="9" s="1"/>
  <c r="C10" i="9"/>
  <c r="C9" i="9"/>
  <c r="AK22" i="8"/>
  <c r="AJ22" i="8"/>
  <c r="AI22" i="8"/>
  <c r="AH22" i="8"/>
  <c r="Y22" i="8"/>
  <c r="X22" i="8"/>
  <c r="W22" i="8"/>
  <c r="V22" i="8"/>
  <c r="F23" i="8"/>
  <c r="G23" i="8"/>
  <c r="H23" i="8"/>
  <c r="E23" i="8"/>
  <c r="P22" i="8"/>
  <c r="O22" i="8"/>
  <c r="N22" i="8"/>
  <c r="H22" i="8"/>
  <c r="G22" i="8"/>
  <c r="F22" i="8"/>
  <c r="E22" i="8"/>
  <c r="M22" i="8"/>
  <c r="M9" i="7"/>
  <c r="J9" i="7"/>
  <c r="I9" i="7"/>
  <c r="L9" i="7" s="1"/>
  <c r="M8" i="7"/>
  <c r="J8" i="7"/>
  <c r="I8" i="7"/>
  <c r="L8" i="7" s="1"/>
  <c r="M7" i="7"/>
  <c r="J7" i="7"/>
  <c r="I7" i="7"/>
  <c r="K7" i="7" s="1"/>
  <c r="M6" i="7"/>
  <c r="J6" i="7"/>
  <c r="I6" i="7"/>
  <c r="K6" i="7" s="1"/>
  <c r="M124" i="6"/>
  <c r="L124" i="6"/>
  <c r="K124" i="6"/>
  <c r="J124" i="6"/>
  <c r="I124" i="6"/>
  <c r="H124" i="6"/>
  <c r="G124" i="6"/>
  <c r="M123" i="6"/>
  <c r="L123" i="6"/>
  <c r="K123" i="6"/>
  <c r="J123" i="6"/>
  <c r="I123" i="6"/>
  <c r="H123" i="6"/>
  <c r="G123" i="6"/>
  <c r="F123" i="6"/>
  <c r="M122" i="6"/>
  <c r="L122" i="6"/>
  <c r="K122" i="6"/>
  <c r="J122" i="6"/>
  <c r="I122" i="6"/>
  <c r="H122" i="6"/>
  <c r="G122" i="6"/>
  <c r="F122" i="6"/>
  <c r="Y123" i="6"/>
  <c r="X123" i="6"/>
  <c r="W123" i="6"/>
  <c r="V123" i="6"/>
  <c r="U123" i="6"/>
  <c r="T123" i="6"/>
  <c r="S123" i="6"/>
  <c r="Y122" i="6"/>
  <c r="X122" i="6"/>
  <c r="W122" i="6"/>
  <c r="V122" i="6"/>
  <c r="U122" i="6"/>
  <c r="T122" i="6"/>
  <c r="S122" i="6"/>
  <c r="R122" i="6"/>
  <c r="Y121" i="6"/>
  <c r="X121" i="6"/>
  <c r="W121" i="6"/>
  <c r="V121" i="6"/>
  <c r="U121" i="6"/>
  <c r="T121" i="6"/>
  <c r="S121" i="6"/>
  <c r="R121" i="6"/>
  <c r="Y61" i="6"/>
  <c r="X61" i="6"/>
  <c r="W61" i="6"/>
  <c r="V61" i="6"/>
  <c r="U61" i="6"/>
  <c r="T61" i="6"/>
  <c r="S61" i="6"/>
  <c r="R61" i="6"/>
  <c r="Y60" i="6"/>
  <c r="X60" i="6"/>
  <c r="W60" i="6"/>
  <c r="V60" i="6"/>
  <c r="U60" i="6"/>
  <c r="T60" i="6"/>
  <c r="S60" i="6"/>
  <c r="R60" i="6"/>
  <c r="M61" i="6"/>
  <c r="L61" i="6"/>
  <c r="K61" i="6"/>
  <c r="J61" i="6"/>
  <c r="I61" i="6"/>
  <c r="H61" i="6"/>
  <c r="G61" i="6"/>
  <c r="F61" i="6"/>
  <c r="M60" i="6"/>
  <c r="L60" i="6"/>
  <c r="K60" i="6"/>
  <c r="J60" i="6"/>
  <c r="I60" i="6"/>
  <c r="H60" i="6"/>
  <c r="G60" i="6"/>
  <c r="F60" i="6"/>
  <c r="K67" i="5"/>
  <c r="J67" i="5"/>
  <c r="I67" i="5"/>
  <c r="H67" i="5"/>
  <c r="G67" i="5"/>
  <c r="F67" i="5"/>
  <c r="E67" i="5"/>
  <c r="K66" i="5"/>
  <c r="J66" i="5"/>
  <c r="I66" i="5"/>
  <c r="H66" i="5"/>
  <c r="G66" i="5"/>
  <c r="F66" i="5"/>
  <c r="E66" i="5"/>
  <c r="D66" i="5"/>
  <c r="K65" i="5"/>
  <c r="J65" i="5"/>
  <c r="I65" i="5"/>
  <c r="H65" i="5"/>
  <c r="G65" i="5"/>
  <c r="F65" i="5"/>
  <c r="E65" i="5"/>
  <c r="D65" i="5"/>
  <c r="K51" i="5"/>
  <c r="J51" i="5"/>
  <c r="I51" i="5"/>
  <c r="H51" i="5"/>
  <c r="G51" i="5"/>
  <c r="F51" i="5"/>
  <c r="E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33" i="5"/>
  <c r="J33" i="5"/>
  <c r="I33" i="5"/>
  <c r="H33" i="5"/>
  <c r="G33" i="5"/>
  <c r="F33" i="5"/>
  <c r="E33" i="5"/>
  <c r="D33" i="5"/>
  <c r="K32" i="5"/>
  <c r="J32" i="5"/>
  <c r="I32" i="5"/>
  <c r="H32" i="5"/>
  <c r="G32" i="5"/>
  <c r="F32" i="5"/>
  <c r="E32" i="5"/>
  <c r="D32" i="5"/>
  <c r="K16" i="5"/>
  <c r="J16" i="5"/>
  <c r="I16" i="5"/>
  <c r="H16" i="5"/>
  <c r="G16" i="5"/>
  <c r="F16" i="5"/>
  <c r="E16" i="5"/>
  <c r="D16" i="5"/>
  <c r="K15" i="5"/>
  <c r="J15" i="5"/>
  <c r="I15" i="5"/>
  <c r="H15" i="5"/>
  <c r="G15" i="5"/>
  <c r="F15" i="5"/>
  <c r="E15" i="5"/>
  <c r="D15" i="5"/>
  <c r="AI66" i="4"/>
  <c r="AH66" i="4"/>
  <c r="AG66" i="4"/>
  <c r="AF66" i="4"/>
  <c r="AI65" i="4"/>
  <c r="AH65" i="4"/>
  <c r="AG65" i="4"/>
  <c r="AF65" i="4"/>
  <c r="AI64" i="4"/>
  <c r="AH64" i="4"/>
  <c r="AG64" i="4"/>
  <c r="AF64" i="4"/>
  <c r="AI51" i="4"/>
  <c r="AH51" i="4"/>
  <c r="AG51" i="4"/>
  <c r="AF51" i="4"/>
  <c r="AI50" i="4"/>
  <c r="AH50" i="4"/>
  <c r="AG50" i="4"/>
  <c r="AF50" i="4"/>
  <c r="AI49" i="4"/>
  <c r="AH49" i="4"/>
  <c r="AG49" i="4"/>
  <c r="AF49" i="4"/>
  <c r="AI34" i="4"/>
  <c r="AH34" i="4"/>
  <c r="AG34" i="4"/>
  <c r="AF34" i="4"/>
  <c r="AI33" i="4"/>
  <c r="AH33" i="4"/>
  <c r="AG33" i="4"/>
  <c r="AF33" i="4"/>
  <c r="AI18" i="4"/>
  <c r="AH18" i="4"/>
  <c r="AG18" i="4"/>
  <c r="AF18" i="4"/>
  <c r="AI17" i="4"/>
  <c r="AH17" i="4"/>
  <c r="AG17" i="4"/>
  <c r="AF17" i="4"/>
  <c r="AB15" i="2"/>
  <c r="AA15" i="2"/>
  <c r="Z15" i="2"/>
  <c r="Y15" i="2"/>
  <c r="AB64" i="2"/>
  <c r="AA64" i="2"/>
  <c r="Z64" i="2"/>
  <c r="Y64" i="2"/>
  <c r="AB63" i="2"/>
  <c r="AA63" i="2"/>
  <c r="Z63" i="2"/>
  <c r="Y63" i="2"/>
  <c r="AB62" i="2"/>
  <c r="AA62" i="2"/>
  <c r="Z62" i="2"/>
  <c r="Y62" i="2"/>
  <c r="AB49" i="2"/>
  <c r="AA49" i="2"/>
  <c r="Z49" i="2"/>
  <c r="Y49" i="2"/>
  <c r="AB48" i="2"/>
  <c r="AA48" i="2"/>
  <c r="Z48" i="2"/>
  <c r="Y48" i="2"/>
  <c r="AB47" i="2"/>
  <c r="AA47" i="2"/>
  <c r="Z47" i="2"/>
  <c r="Y47" i="2"/>
  <c r="AB32" i="2"/>
  <c r="AA32" i="2"/>
  <c r="Z32" i="2"/>
  <c r="Y32" i="2"/>
  <c r="AB31" i="2"/>
  <c r="AA31" i="2"/>
  <c r="Z31" i="2"/>
  <c r="Y31" i="2"/>
  <c r="AB16" i="2"/>
  <c r="AA16" i="2"/>
  <c r="Z16" i="2"/>
  <c r="Y16" i="2"/>
  <c r="AJ16" i="3"/>
  <c r="AK16" i="3"/>
  <c r="AL16" i="3"/>
  <c r="AM16" i="3"/>
  <c r="AJ17" i="3"/>
  <c r="AK17" i="3"/>
  <c r="AL17" i="3"/>
  <c r="AM17" i="3"/>
  <c r="AJ32" i="3"/>
  <c r="AK32" i="3"/>
  <c r="AL32" i="3"/>
  <c r="AM32" i="3"/>
  <c r="AJ33" i="3"/>
  <c r="AK33" i="3"/>
  <c r="AL33" i="3"/>
  <c r="AM33" i="3"/>
  <c r="AJ48" i="3"/>
  <c r="AK48" i="3"/>
  <c r="AL48" i="3"/>
  <c r="AM48" i="3"/>
  <c r="AJ49" i="3"/>
  <c r="AK49" i="3"/>
  <c r="AL49" i="3"/>
  <c r="AM49" i="3"/>
  <c r="AJ50" i="3"/>
  <c r="AK50" i="3"/>
  <c r="AL50" i="3"/>
  <c r="AM50" i="3"/>
  <c r="AJ63" i="3"/>
  <c r="AK63" i="3"/>
  <c r="AL63" i="3"/>
  <c r="AM63" i="3"/>
  <c r="AJ64" i="3"/>
  <c r="AK64" i="3"/>
  <c r="AL64" i="3"/>
  <c r="AM64" i="3"/>
  <c r="AJ65" i="3"/>
  <c r="AK65" i="3"/>
  <c r="AL65" i="3"/>
  <c r="AM65" i="3"/>
  <c r="Z65" i="1"/>
  <c r="Y65" i="1"/>
  <c r="X65" i="1"/>
  <c r="W65" i="1"/>
  <c r="Z64" i="1"/>
  <c r="Y64" i="1"/>
  <c r="X64" i="1"/>
  <c r="W64" i="1"/>
  <c r="Z63" i="1"/>
  <c r="Y63" i="1"/>
  <c r="X63" i="1"/>
  <c r="W63" i="1"/>
  <c r="Z50" i="1"/>
  <c r="Y50" i="1"/>
  <c r="X50" i="1"/>
  <c r="W50" i="1"/>
  <c r="Z49" i="1"/>
  <c r="Y49" i="1"/>
  <c r="X49" i="1"/>
  <c r="W49" i="1"/>
  <c r="Z48" i="1"/>
  <c r="Y48" i="1"/>
  <c r="X48" i="1"/>
  <c r="W48" i="1"/>
  <c r="Z33" i="1"/>
  <c r="Y33" i="1"/>
  <c r="X33" i="1"/>
  <c r="W33" i="1"/>
  <c r="Z32" i="1"/>
  <c r="Y32" i="1"/>
  <c r="X32" i="1"/>
  <c r="W32" i="1"/>
  <c r="Z16" i="1"/>
  <c r="Y16" i="1"/>
  <c r="X16" i="1"/>
  <c r="W16" i="1"/>
  <c r="Z15" i="1"/>
  <c r="Y15" i="1"/>
  <c r="X15" i="1"/>
  <c r="W15" i="1"/>
  <c r="C37" i="9" l="1"/>
  <c r="J4" i="17"/>
  <c r="N5" i="17"/>
  <c r="P5" i="17" s="1"/>
  <c r="M5" i="17"/>
  <c r="O5" i="17" s="1"/>
  <c r="K6" i="17"/>
  <c r="J6" i="17"/>
  <c r="J7" i="17"/>
  <c r="I5" i="16"/>
  <c r="L4" i="15"/>
  <c r="N4" i="15" s="1"/>
  <c r="K4" i="15"/>
  <c r="L5" i="15"/>
  <c r="N5" i="15" s="1"/>
  <c r="K5" i="15"/>
  <c r="N6" i="15"/>
  <c r="L7" i="15"/>
  <c r="N7" i="15" s="1"/>
  <c r="K7" i="15"/>
  <c r="K6" i="15"/>
  <c r="M6" i="15" s="1"/>
  <c r="N7" i="14"/>
  <c r="M7" i="14"/>
  <c r="N8" i="14"/>
  <c r="M8" i="14"/>
  <c r="O8" i="14" s="1"/>
  <c r="J9" i="14"/>
  <c r="J10" i="14"/>
  <c r="P7" i="14"/>
  <c r="M5" i="13"/>
  <c r="O5" i="13" s="1"/>
  <c r="L5" i="13"/>
  <c r="M6" i="13"/>
  <c r="L6" i="13"/>
  <c r="N6" i="13" s="1"/>
  <c r="I7" i="13"/>
  <c r="I8" i="13"/>
  <c r="J6" i="12"/>
  <c r="K6" i="12"/>
  <c r="L6" i="12" s="1"/>
  <c r="I4" i="12"/>
  <c r="J4" i="12" s="1"/>
  <c r="K5" i="12"/>
  <c r="L5" i="12" s="1"/>
  <c r="T8" i="10"/>
  <c r="T6" i="10"/>
  <c r="U6" i="10" s="1"/>
  <c r="J9" i="10"/>
  <c r="K9" i="10" s="1"/>
  <c r="T9" i="10"/>
  <c r="U9" i="10" s="1"/>
  <c r="U7" i="10"/>
  <c r="U8" i="10"/>
  <c r="M10" i="11"/>
  <c r="M9" i="11"/>
  <c r="M7" i="11"/>
  <c r="L10" i="11"/>
  <c r="K9" i="7"/>
  <c r="K8" i="7"/>
  <c r="J6" i="10"/>
  <c r="K6" i="10" s="1"/>
  <c r="J8" i="10"/>
  <c r="K8" i="10" s="1"/>
  <c r="C25" i="9"/>
  <c r="L6" i="7"/>
  <c r="L7" i="7"/>
  <c r="N6" i="17" l="1"/>
  <c r="P6" i="17" s="1"/>
  <c r="M6" i="17"/>
  <c r="O6" i="17" s="1"/>
  <c r="N7" i="17"/>
  <c r="P7" i="17" s="1"/>
  <c r="O7" i="17"/>
  <c r="N4" i="17"/>
  <c r="P4" i="17" s="1"/>
  <c r="M4" i="17"/>
  <c r="O4" i="17" s="1"/>
  <c r="M5" i="15"/>
  <c r="M7" i="15"/>
  <c r="P8" i="14"/>
  <c r="N9" i="14"/>
  <c r="M9" i="14"/>
  <c r="O9" i="14" s="1"/>
  <c r="N10" i="14"/>
  <c r="M10" i="14"/>
  <c r="O10" i="14" s="1"/>
  <c r="O6" i="13"/>
  <c r="M8" i="13"/>
  <c r="O8" i="13" s="1"/>
  <c r="L8" i="13"/>
  <c r="N8" i="13" s="1"/>
  <c r="M7" i="13"/>
  <c r="L7" i="13"/>
  <c r="N7" i="13" s="1"/>
  <c r="P10" i="14" l="1"/>
  <c r="P9" i="14"/>
  <c r="O7" i="13"/>
</calcChain>
</file>

<file path=xl/sharedStrings.xml><?xml version="1.0" encoding="utf-8"?>
<sst xmlns="http://schemas.openxmlformats.org/spreadsheetml/2006/main" count="849" uniqueCount="211">
  <si>
    <t>Normal control</t>
  </si>
  <si>
    <t>CFA treated</t>
  </si>
  <si>
    <t>Dexa 5mg/kg</t>
  </si>
  <si>
    <t>ECN 10mg/kg</t>
  </si>
  <si>
    <t>Days</t>
  </si>
  <si>
    <t>AVG</t>
  </si>
  <si>
    <t>SD</t>
  </si>
  <si>
    <t>Value3</t>
  </si>
  <si>
    <t>0 time</t>
  </si>
  <si>
    <t>S.N</t>
  </si>
  <si>
    <t xml:space="preserve">0 hour </t>
  </si>
  <si>
    <t>2 hour</t>
  </si>
  <si>
    <t>4 hour</t>
  </si>
  <si>
    <t>6 hour</t>
  </si>
  <si>
    <t xml:space="preserve">Avg </t>
  </si>
  <si>
    <t>ttest</t>
  </si>
  <si>
    <t>0hour</t>
  </si>
  <si>
    <t>0h</t>
  </si>
  <si>
    <t>2 h</t>
  </si>
  <si>
    <t>4 h</t>
  </si>
  <si>
    <t>6 h</t>
  </si>
  <si>
    <t>S.d</t>
  </si>
  <si>
    <t>T test</t>
  </si>
  <si>
    <t>Dexa</t>
  </si>
  <si>
    <t>ECN</t>
  </si>
  <si>
    <t>oh</t>
  </si>
  <si>
    <t>2h</t>
  </si>
  <si>
    <t>4h</t>
  </si>
  <si>
    <t>6h</t>
  </si>
  <si>
    <t>normal</t>
  </si>
  <si>
    <t>positive</t>
  </si>
  <si>
    <t>0 hour</t>
  </si>
  <si>
    <t>S.No</t>
  </si>
  <si>
    <t>3 days</t>
  </si>
  <si>
    <t>6 days</t>
  </si>
  <si>
    <t>9 days</t>
  </si>
  <si>
    <t>12 days</t>
  </si>
  <si>
    <t>15 days</t>
  </si>
  <si>
    <t>18 days</t>
  </si>
  <si>
    <t>21 days</t>
  </si>
  <si>
    <t>tt</t>
  </si>
  <si>
    <t>Erythema and edema in only one digit</t>
  </si>
  <si>
    <t>Erythema and mild edema of the footpad or ankle or two to five digits</t>
  </si>
  <si>
    <t>Erythema and moderate edema of two joints (footpad, ankle, two to five digits)</t>
  </si>
  <si>
    <t>Erythema and severe edema of the entire paw</t>
  </si>
  <si>
    <t>Reduced swelling and deformation leading to incapacitated limb</t>
  </si>
  <si>
    <t xml:space="preserve">0h </t>
  </si>
  <si>
    <t>3day</t>
  </si>
  <si>
    <t>6 day</t>
  </si>
  <si>
    <t>9 day</t>
  </si>
  <si>
    <t>12 day</t>
  </si>
  <si>
    <t>15 day</t>
  </si>
  <si>
    <t>18 day</t>
  </si>
  <si>
    <t>21 day</t>
  </si>
  <si>
    <t>Normal</t>
  </si>
  <si>
    <t xml:space="preserve"> 9 day</t>
  </si>
  <si>
    <t xml:space="preserve">12 day </t>
  </si>
  <si>
    <t>General health</t>
  </si>
  <si>
    <t>Hair loss</t>
  </si>
  <si>
    <t>Piloerection</t>
  </si>
  <si>
    <t>Gait weakness</t>
  </si>
  <si>
    <t>Food uptake</t>
  </si>
  <si>
    <t>Water up take</t>
  </si>
  <si>
    <t>gastro</t>
  </si>
  <si>
    <t>avg</t>
  </si>
  <si>
    <t>sd</t>
  </si>
  <si>
    <t>CFA</t>
  </si>
  <si>
    <t>3 day</t>
  </si>
  <si>
    <t>day 18</t>
  </si>
  <si>
    <t>day 21</t>
  </si>
  <si>
    <t xml:space="preserve"> </t>
  </si>
  <si>
    <t>3 d</t>
  </si>
  <si>
    <t>6 d</t>
  </si>
  <si>
    <t>9 d</t>
  </si>
  <si>
    <t>12d</t>
  </si>
  <si>
    <t>15d</t>
  </si>
  <si>
    <t>18d</t>
  </si>
  <si>
    <t>21dy</t>
  </si>
  <si>
    <t>s.d</t>
  </si>
  <si>
    <t>12 d</t>
  </si>
  <si>
    <t>Paw</t>
  </si>
  <si>
    <t>Value1</t>
  </si>
  <si>
    <t>Value2</t>
  </si>
  <si>
    <t>CONC</t>
  </si>
  <si>
    <t>Conc (%)</t>
  </si>
  <si>
    <t>SD (%%)</t>
  </si>
  <si>
    <t>Score</t>
  </si>
  <si>
    <t>Positive cell %</t>
  </si>
  <si>
    <t>less than 1</t>
  </si>
  <si>
    <t>1 to 10</t>
  </si>
  <si>
    <t>11 to 33</t>
  </si>
  <si>
    <t>34 to 66</t>
  </si>
  <si>
    <t>greater than or equal to 67</t>
  </si>
  <si>
    <t>Sr No</t>
  </si>
  <si>
    <t>Negative</t>
  </si>
  <si>
    <t>t-test</t>
  </si>
  <si>
    <t>Features</t>
  </si>
  <si>
    <t>scoring</t>
  </si>
  <si>
    <t>Soft tissue swelling only</t>
  </si>
  <si>
    <t>Soft tissue swelling and early joint erosion</t>
  </si>
  <si>
    <t>Severe joint erosion or significant osteophyte formation</t>
  </si>
  <si>
    <t>Avg</t>
  </si>
  <si>
    <t>t test</t>
  </si>
  <si>
    <t>sum</t>
  </si>
  <si>
    <t>CFA control</t>
  </si>
  <si>
    <t xml:space="preserve">Dexa </t>
  </si>
  <si>
    <t>st</t>
  </si>
  <si>
    <t xml:space="preserve">Experimental group </t>
  </si>
  <si>
    <t>Tail length</t>
  </si>
  <si>
    <t>S.D</t>
  </si>
  <si>
    <t>% Avg</t>
  </si>
  <si>
    <t>% S.D</t>
  </si>
  <si>
    <t>Paw tissue</t>
  </si>
  <si>
    <t>DNA in tail</t>
  </si>
  <si>
    <t>AVG1</t>
  </si>
  <si>
    <t>AVG2</t>
  </si>
  <si>
    <t>AVG3</t>
  </si>
  <si>
    <t>SUMAVG</t>
  </si>
  <si>
    <t>SD1</t>
  </si>
  <si>
    <t>NO</t>
  </si>
  <si>
    <t>SD2</t>
  </si>
  <si>
    <t>%NO</t>
  </si>
  <si>
    <t>%SD</t>
  </si>
  <si>
    <t>Experimental Group</t>
  </si>
  <si>
    <t>Absorbance of Supernatant</t>
  </si>
  <si>
    <t>Absorbance of the control (DTNB)</t>
  </si>
  <si>
    <t>Real Absorbance</t>
  </si>
  <si>
    <t>Intercept</t>
  </si>
  <si>
    <t>Slope</t>
  </si>
  <si>
    <t>Conc (mM)</t>
  </si>
  <si>
    <t>Conc (um)</t>
  </si>
  <si>
    <t>% conc</t>
  </si>
  <si>
    <t>Absorbance of supernatant</t>
  </si>
  <si>
    <t>Absorbance of control (H2O2)</t>
  </si>
  <si>
    <t>extinction coefficient</t>
  </si>
  <si>
    <t>Real absorbance</t>
  </si>
  <si>
    <t>Enzymes active unit/min</t>
  </si>
  <si>
    <t>% concentration</t>
  </si>
  <si>
    <t>DEXA</t>
  </si>
  <si>
    <t>Parameters</t>
  </si>
  <si>
    <t>WBC</t>
  </si>
  <si>
    <r>
      <t>(10</t>
    </r>
    <r>
      <rPr>
        <b/>
        <vertAlign val="superscript"/>
        <sz val="12"/>
        <color rgb="FF000000"/>
        <rFont val="Times New Roman"/>
        <family val="1"/>
      </rPr>
      <t>9</t>
    </r>
    <r>
      <rPr>
        <b/>
        <sz val="12"/>
        <color rgb="FF000000"/>
        <rFont val="Times New Roman"/>
        <family val="1"/>
      </rPr>
      <t>/L)</t>
    </r>
  </si>
  <si>
    <t>LYM</t>
  </si>
  <si>
    <t>NEU</t>
  </si>
  <si>
    <t>MON</t>
  </si>
  <si>
    <t>RBC</t>
  </si>
  <si>
    <r>
      <t>(10</t>
    </r>
    <r>
      <rPr>
        <b/>
        <vertAlign val="superscript"/>
        <sz val="12"/>
        <color rgb="FF000000"/>
        <rFont val="Times New Roman"/>
        <family val="1"/>
      </rPr>
      <t>12</t>
    </r>
    <r>
      <rPr>
        <b/>
        <sz val="12"/>
        <color rgb="FF000000"/>
        <rFont val="Times New Roman"/>
        <family val="1"/>
      </rPr>
      <t>/L)</t>
    </r>
  </si>
  <si>
    <t>PLT</t>
  </si>
  <si>
    <t>3.8±0.18</t>
  </si>
  <si>
    <t>2.02±0.06</t>
  </si>
  <si>
    <t>0.40±0.029</t>
  </si>
  <si>
    <t>0.32±0.015</t>
  </si>
  <si>
    <t>5.42±0.3</t>
  </si>
  <si>
    <t>257±12</t>
  </si>
  <si>
    <r>
      <t>5.33±0.12</t>
    </r>
    <r>
      <rPr>
        <b/>
        <vertAlign val="superscript"/>
        <sz val="12"/>
        <color rgb="FF000000"/>
        <rFont val="Times New Roman"/>
        <family val="1"/>
      </rPr>
      <t>###</t>
    </r>
  </si>
  <si>
    <r>
      <t>3.6±0.17</t>
    </r>
    <r>
      <rPr>
        <b/>
        <vertAlign val="superscript"/>
        <sz val="12"/>
        <color rgb="FF000000"/>
        <rFont val="Times New Roman"/>
        <family val="1"/>
      </rPr>
      <t>###</t>
    </r>
  </si>
  <si>
    <r>
      <t>0.71±0.18</t>
    </r>
    <r>
      <rPr>
        <b/>
        <vertAlign val="superscript"/>
        <sz val="12"/>
        <color rgb="FF000000"/>
        <rFont val="Times New Roman"/>
        <family val="1"/>
      </rPr>
      <t>###</t>
    </r>
  </si>
  <si>
    <r>
      <t>0.54±0.16</t>
    </r>
    <r>
      <rPr>
        <b/>
        <vertAlign val="superscript"/>
        <sz val="12"/>
        <color rgb="FF000000"/>
        <rFont val="Times New Roman"/>
        <family val="1"/>
      </rPr>
      <t>###</t>
    </r>
  </si>
  <si>
    <r>
      <t>5.63±0.29</t>
    </r>
    <r>
      <rPr>
        <b/>
        <vertAlign val="superscript"/>
        <sz val="12"/>
        <color rgb="FF000000"/>
        <rFont val="Times New Roman"/>
        <family val="1"/>
      </rPr>
      <t>###</t>
    </r>
  </si>
  <si>
    <r>
      <t>113±22</t>
    </r>
    <r>
      <rPr>
        <b/>
        <vertAlign val="superscript"/>
        <sz val="12"/>
        <color rgb="FF000000"/>
        <rFont val="Times New Roman"/>
        <family val="1"/>
      </rPr>
      <t>###</t>
    </r>
  </si>
  <si>
    <t>ECN (10mg/kg)</t>
  </si>
  <si>
    <t>3.96±0.24</t>
  </si>
  <si>
    <t>2.26±0.11</t>
  </si>
  <si>
    <t>0.54±0.056</t>
  </si>
  <si>
    <t>0.38±0.045</t>
  </si>
  <si>
    <t>5.84±0.12</t>
  </si>
  <si>
    <t>205±15</t>
  </si>
  <si>
    <t xml:space="preserve">Parameters </t>
  </si>
  <si>
    <t>ALT (IU/L)</t>
  </si>
  <si>
    <t>AST (IU/L)</t>
  </si>
  <si>
    <t>Creatinine (mg/dl)</t>
  </si>
  <si>
    <t>25.33 ± 0.57</t>
  </si>
  <si>
    <t>21.33 ± 0.57</t>
  </si>
  <si>
    <t>1.09 ± 1.73</t>
  </si>
  <si>
    <t>25.5 ± 2.64</t>
  </si>
  <si>
    <t>1.20 ± 0.57</t>
  </si>
  <si>
    <t xml:space="preserve">The effect of the ECN on the acute CFA-induced paw edema in all the treated groups such as Normal control, CFA treated, Dexa 5mg/kg, and ECN 10mg/kg. </t>
  </si>
  <si>
    <t>ECN 10mgg/kg</t>
  </si>
  <si>
    <t>The effect of the ECN on the chronic CFA-induced paw edema in all the treated groups such as Normal control, CFA treated, Dexa 5mg/kg, and ECN 10mg/kg. The paw edema was measured daily for 21 days.</t>
  </si>
  <si>
    <t>The effect of the ECN on the chronic CFA-induced thermal hyperalgesia in all the treated groups such as Normal control, CFA treated, Dexa 5mg/kg, and ECN 10mg/kg. The thermal hyperalgesia was measured daily for 21 days.</t>
  </si>
  <si>
    <t xml:space="preserve">The effect of the ECN on the acute CFA-induced mechanical allodynia in all the treated groups such as Normal control, CFA treated, Dexa 5mg/kg, and ECN 10mg/kg. The mechanical allodynia was measured at 0 h, 2 h, 4 h, and 6 h.  </t>
  </si>
  <si>
    <t>The effect of the ECN on the chronic CFA-induced mechanical allodynia in all the treated groups such as Normal control, CFA treated, Dexa 5mg/kg, and ECN 10mg/kg. The mechanical allodynia was measured daily for 21 days.</t>
  </si>
  <si>
    <t xml:space="preserve">The effect of the ECN on the acute CFA-induced thermal hyperalgesia in all the treated groups such as Normal control, CFA treated, Dexa 5mg/kg, and ECN 10mg/kg. The thermal hyperalgesia was measured at 0 h, 2 h, 4 h, and 6 h.  </t>
  </si>
  <si>
    <t>The effect of the ECN on the chronic CFA-induced mechanical hyperalgesia in all the treated groups such as Normal control, CFA treated, Dexa 5mg/kg, and ECN 10mg/kg. The mechanical hyperalgesia was measured daily for 21 days.</t>
  </si>
  <si>
    <t xml:space="preserve">The effect of the ECN on the acute CFA-induced mechanical hyperlagesia in all the treated groups such as Normal control, CFA treated, Dexa 5mg/kg, and ECN 10mg/kg. The mechanical hyperalgesia was measured at 0 h, 2 h, 4 h, and 6 h.  </t>
  </si>
  <si>
    <t xml:space="preserve">Effect of ECN treatment on arthritic index following CFA-induced arthritis. </t>
  </si>
  <si>
    <t xml:space="preserve">The effect of the ECN treatment on the distress symptoms (Dull/Ruffled coat, change in temperament, reluctance to move) following CFA-induced arthritis. </t>
  </si>
  <si>
    <t xml:space="preserve">The influence of the ECN on the inflammatory cytokines such as IL-1β following CFA-induced arthritis. </t>
  </si>
  <si>
    <t xml:space="preserve">The influence of the ECN on the inflammatory cytokines such as TNF-a following CFA-induced arthritis. </t>
  </si>
  <si>
    <t>Effect of ECN (10 mg/kg) treatment on expression of COX-2 using immunohistochemical analysis.</t>
  </si>
  <si>
    <t>Effect of ECN (10 mg/kg) treatment on expression of NF-kB using immunohistochemical analysis.</t>
  </si>
  <si>
    <t>Effect of ECN (10 mg/kg) treatment on expression of TNF-a using immunohistochemical analysis.</t>
  </si>
  <si>
    <t>Effect of ECN (10 mg/kg) treatment on expression of p-JNK using immunohistochemical analysis.</t>
  </si>
  <si>
    <t>Effect of ECN on radiological analysis following CFA-induced arthritis.</t>
  </si>
  <si>
    <t>Effect of ECN (10 mg/kg) on DNA damage (Tail length) in paw tissue analyzed by comet assay.</t>
  </si>
  <si>
    <t>Effect of ECN (10 mg/kg) on DNA damage (DNA in tail) in paw tissue analyzed by comet assay.</t>
  </si>
  <si>
    <t xml:space="preserve">Effect of ECN (10 mg/kg) on the oxidative stress marker (MDA) in the CFA-induced model. </t>
  </si>
  <si>
    <r>
      <t>37.33± 1.52</t>
    </r>
    <r>
      <rPr>
        <b/>
        <vertAlign val="superscript"/>
        <sz val="12"/>
        <color rgb="FF000000"/>
        <rFont val="Times New Roman"/>
        <family val="1"/>
      </rPr>
      <t>###</t>
    </r>
  </si>
  <si>
    <r>
      <t>35.66 ± 3.51</t>
    </r>
    <r>
      <rPr>
        <b/>
        <vertAlign val="superscript"/>
        <sz val="12"/>
        <color rgb="FF000000"/>
        <rFont val="Times New Roman"/>
        <family val="1"/>
      </rPr>
      <t>###</t>
    </r>
  </si>
  <si>
    <r>
      <t>1.50 ± 4.04</t>
    </r>
    <r>
      <rPr>
        <b/>
        <vertAlign val="superscript"/>
        <sz val="12"/>
        <color rgb="FF000000"/>
        <rFont val="Times New Roman"/>
        <family val="1"/>
      </rPr>
      <t>###</t>
    </r>
  </si>
  <si>
    <r>
      <t>30.81</t>
    </r>
    <r>
      <rPr>
        <vertAlign val="superscript"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± 4.35</t>
    </r>
  </si>
  <si>
    <t>The data was represented as the mean ± S.D (n=7). (*) p &lt; 0.05, (**) p &lt; 0.01 and (***) p &lt; 0.001 indicates significant differences from the CFA control group, while (###) means comparison with the CFA treated group.</t>
  </si>
  <si>
    <t xml:space="preserve">Table 2. Effect of ECN (10 mg/kg) on the liver and renal function test. </t>
  </si>
  <si>
    <t xml:space="preserve">Table 1. Effect of the ECN (10 mg/kg) on haematological parameters. </t>
  </si>
  <si>
    <t xml:space="preserve">Effect of ECN (10 mg/kg) on the antioxidant marker (SOD) in the CFA-induced model. </t>
  </si>
  <si>
    <t xml:space="preserve">Effect of ECN (10 mg/kg) on the antioxidant marker (Catalase) in the CFA-induced model. </t>
  </si>
  <si>
    <t xml:space="preserve">Effect of ECN (10 mg/kg) on the antioxidant marker (GSH) in the CFA-induced model. </t>
  </si>
  <si>
    <t xml:space="preserve">Effect of ECN (10 mg/kg) on the antioxidant marker (GST) in the CFA-induced model. </t>
  </si>
  <si>
    <t xml:space="preserve">Effect of ECN (10 mg/kg) on the oxidative stress marker (NO) in the CFA-induced model. </t>
  </si>
  <si>
    <t>The data was represented as the mean ± SD (n=7). (*) p &lt; 0.05 was chosen as a criteria for statistical significance from the CFA treated group.</t>
  </si>
  <si>
    <t>The assay was performed in triplicate for all the treated group. (*) p &lt; 0.05 was chosen as a criteria for statistical significance from the CFA treated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</si>
</sst>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/>
    <xf numFmtId="0" fontId="0" fillId="0" borderId="0" xfId="0" applyFill="1"/>
    <xf numFmtId="0" fontId="4" fillId="0" borderId="0" xfId="0" applyFont="1" applyFill="1"/>
    <xf numFmtId="0" fontId="4" fillId="0" borderId="5" xfId="0" applyFont="1" applyFill="1" applyBorder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vertical="center" wrapText="1"/>
    </xf>
    <xf numFmtId="0" fontId="3" fillId="0" borderId="0" xfId="0" applyFont="1" applyFill="1"/>
    <xf numFmtId="0" fontId="2" fillId="0" borderId="0" xfId="0" applyFont="1" applyFill="1"/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5" xfId="0" applyFont="1" applyFill="1" applyBorder="1"/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5" xfId="0" applyFont="1" applyFill="1" applyBorder="1"/>
    <xf numFmtId="0" fontId="4" fillId="0" borderId="10" xfId="0" applyFont="1" applyFill="1" applyBorder="1"/>
    <xf numFmtId="0" fontId="9" fillId="0" borderId="0" xfId="0" applyFont="1" applyFill="1"/>
    <xf numFmtId="0" fontId="12" fillId="0" borderId="0" xfId="0" applyFont="1" applyFill="1"/>
    <xf numFmtId="0" fontId="3" fillId="0" borderId="0" xfId="0" applyFont="1" applyFill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13" xfId="0" applyFont="1" applyFill="1" applyBorder="1" applyAlignment="1">
      <alignment horizontal="justify" vertical="center" wrapText="1"/>
    </xf>
    <xf numFmtId="0" fontId="6" fillId="0" borderId="0" xfId="0" applyFont="1" applyFill="1"/>
    <xf numFmtId="0" fontId="5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/>
    </xf>
    <xf numFmtId="0" fontId="14" fillId="0" borderId="0" xfId="0" applyFont="1" applyFill="1"/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164" fontId="5" fillId="0" borderId="0" xfId="0" applyNumberFormat="1" applyFont="1" applyFill="1"/>
    <xf numFmtId="0" fontId="6" fillId="0" borderId="0" xfId="0" applyFont="1" applyFill="1" applyAlignment="1">
      <alignment horizontal="center"/>
    </xf>
    <xf numFmtId="0" fontId="8" fillId="0" borderId="12" xfId="0" applyFont="1" applyFill="1" applyBorder="1" applyAlignment="1">
      <alignment horizontal="justify" vertical="center" wrapText="1"/>
    </xf>
    <xf numFmtId="0" fontId="8" fillId="0" borderId="13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vertical="center" wrapText="1"/>
    </xf>
    <xf numFmtId="0" fontId="15" fillId="0" borderId="0" xfId="0" applyFont="1" applyFill="1"/>
    <xf numFmtId="0" fontId="15" fillId="0" borderId="5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/>
    <xf numFmtId="0" fontId="8" fillId="0" borderId="11" xfId="0" applyFont="1" applyFill="1" applyBorder="1" applyAlignment="1">
      <alignment horizontal="justify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654F-1B0B-4E12-B44C-57A3AEAD339F}">
  <dimension ref="A1:AL93"/>
  <sheetViews>
    <sheetView workbookViewId="0">
      <selection activeCell="A2" sqref="A2"/>
    </sheetView>
  </sheetViews>
  <sheetFormatPr defaultRowHeight="15.75" x14ac:dyDescent="0.25"/>
  <cols>
    <col min="1" max="3" width="9.140625" style="5"/>
    <col min="4" max="5" width="9.28515625" style="5" bestFit="1" customWidth="1"/>
    <col min="6" max="6" width="16" style="5" customWidth="1"/>
    <col min="7" max="7" width="18.42578125" style="5" customWidth="1"/>
    <col min="8" max="8" width="18.140625" style="5" customWidth="1"/>
    <col min="9" max="9" width="16.28515625" style="5" customWidth="1"/>
    <col min="10" max="10" width="16.85546875" style="5" customWidth="1"/>
    <col min="11" max="13" width="9.140625" style="5"/>
    <col min="14" max="14" width="17.5703125" style="5" customWidth="1"/>
    <col min="15" max="17" width="13.140625" style="5" bestFit="1" customWidth="1"/>
    <col min="18" max="18" width="16.42578125" style="5" customWidth="1"/>
    <col min="19" max="16384" width="9.140625" style="5"/>
  </cols>
  <sheetData>
    <row r="1" spans="1:38" x14ac:dyDescent="0.25">
      <c r="A1" s="7"/>
      <c r="B1" s="46"/>
      <c r="C1" s="7"/>
      <c r="D1" s="7"/>
      <c r="E1" s="7"/>
      <c r="F1" s="46"/>
      <c r="G1" s="46"/>
      <c r="H1" s="7"/>
      <c r="I1" s="7"/>
      <c r="J1" s="7"/>
      <c r="K1" s="7"/>
      <c r="L1" s="7"/>
      <c r="Q1" s="7"/>
      <c r="V1" s="7"/>
      <c r="W1" s="4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x14ac:dyDescent="0.25">
      <c r="A2" s="46" t="s">
        <v>178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Q2" s="7"/>
      <c r="T2" s="11" t="s">
        <v>176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x14ac:dyDescent="0.25">
      <c r="A3" s="7"/>
      <c r="B3" s="7"/>
      <c r="C3" s="7"/>
      <c r="D3" s="7"/>
      <c r="E3" s="60" t="s">
        <v>0</v>
      </c>
      <c r="F3" s="60"/>
      <c r="G3" s="7"/>
      <c r="H3" s="60" t="s">
        <v>2</v>
      </c>
      <c r="I3" s="60"/>
      <c r="J3" s="7"/>
      <c r="K3" s="7"/>
      <c r="L3" s="7"/>
      <c r="Q3" s="7"/>
      <c r="V3" s="46" t="s">
        <v>0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x14ac:dyDescent="0.25">
      <c r="A4" s="7"/>
      <c r="B4" s="7"/>
      <c r="C4" s="7"/>
      <c r="D4" s="41" t="s">
        <v>4</v>
      </c>
      <c r="E4" s="7" t="s">
        <v>5</v>
      </c>
      <c r="F4" s="7" t="s">
        <v>6</v>
      </c>
      <c r="G4" s="7"/>
      <c r="H4" s="7" t="s">
        <v>5</v>
      </c>
      <c r="I4" s="7" t="s">
        <v>6</v>
      </c>
      <c r="J4" s="7"/>
      <c r="K4" s="7"/>
      <c r="L4" s="7"/>
      <c r="Q4" s="7"/>
      <c r="V4" s="47" t="s">
        <v>9</v>
      </c>
      <c r="W4" s="47" t="s">
        <v>10</v>
      </c>
      <c r="X4" s="47" t="s">
        <v>11</v>
      </c>
      <c r="Y4" s="47" t="s">
        <v>12</v>
      </c>
      <c r="Z4" s="47" t="s">
        <v>13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x14ac:dyDescent="0.25">
      <c r="A5" s="7"/>
      <c r="B5" s="7"/>
      <c r="C5" s="7"/>
      <c r="D5" s="48">
        <v>0</v>
      </c>
      <c r="E5" s="7">
        <v>2.0833330000000001</v>
      </c>
      <c r="F5" s="7">
        <v>0.11</v>
      </c>
      <c r="G5" s="7"/>
      <c r="H5" s="7">
        <v>2.1</v>
      </c>
      <c r="I5" s="7">
        <v>0.1</v>
      </c>
      <c r="J5" s="7"/>
      <c r="K5" s="7"/>
      <c r="L5" s="7"/>
      <c r="Q5" s="7"/>
      <c r="V5" s="47">
        <v>1</v>
      </c>
      <c r="W5" s="47">
        <v>2.2000000000000002</v>
      </c>
      <c r="X5" s="47">
        <v>2.2000000000000002</v>
      </c>
      <c r="Y5" s="47">
        <v>2</v>
      </c>
      <c r="Z5" s="47">
        <v>2.1</v>
      </c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x14ac:dyDescent="0.25">
      <c r="A6" s="7"/>
      <c r="B6" s="7"/>
      <c r="C6" s="7"/>
      <c r="D6" s="48">
        <v>1</v>
      </c>
      <c r="E6" s="7">
        <v>2.0499999999999998</v>
      </c>
      <c r="F6" s="7">
        <v>9.8000000000000004E-2</v>
      </c>
      <c r="G6" s="7"/>
      <c r="H6" s="7">
        <v>2.577</v>
      </c>
      <c r="I6" s="7">
        <v>0.02</v>
      </c>
      <c r="J6" s="7"/>
      <c r="K6" s="7"/>
      <c r="L6" s="7"/>
      <c r="Q6" s="7"/>
      <c r="V6" s="47">
        <v>2</v>
      </c>
      <c r="W6" s="47">
        <v>1.9</v>
      </c>
      <c r="X6" s="47">
        <v>2.2999999999999998</v>
      </c>
      <c r="Y6" s="47">
        <v>2</v>
      </c>
      <c r="Z6" s="47">
        <v>2.2000000000000002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x14ac:dyDescent="0.25">
      <c r="A7" s="7"/>
      <c r="B7" s="7"/>
      <c r="C7" s="7"/>
      <c r="D7" s="48">
        <v>2</v>
      </c>
      <c r="E7" s="7">
        <v>2.0866669999999998</v>
      </c>
      <c r="F7" s="7">
        <v>0.1</v>
      </c>
      <c r="G7" s="7"/>
      <c r="H7" s="7">
        <v>2.544</v>
      </c>
      <c r="I7" s="7">
        <v>0.02</v>
      </c>
      <c r="J7" s="7"/>
      <c r="K7" s="7"/>
      <c r="L7" s="7"/>
      <c r="Q7" s="7"/>
      <c r="V7" s="47">
        <v>3</v>
      </c>
      <c r="W7" s="47">
        <v>2.2000000000000002</v>
      </c>
      <c r="X7" s="47">
        <v>2.1</v>
      </c>
      <c r="Y7" s="47">
        <v>2.2000000000000002</v>
      </c>
      <c r="Z7" s="47">
        <v>2.2999999999999998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x14ac:dyDescent="0.25">
      <c r="A8" s="7"/>
      <c r="B8" s="7"/>
      <c r="C8" s="7"/>
      <c r="D8" s="48">
        <v>3</v>
      </c>
      <c r="E8" s="7">
        <v>2.0433330000000001</v>
      </c>
      <c r="F8" s="7">
        <v>0.02</v>
      </c>
      <c r="G8" s="7"/>
      <c r="H8" s="7">
        <v>2.6469999999999998</v>
      </c>
      <c r="I8" s="7">
        <v>0.02</v>
      </c>
      <c r="J8" s="7"/>
      <c r="K8" s="7"/>
      <c r="L8" s="7"/>
      <c r="Q8" s="7"/>
      <c r="V8" s="47">
        <v>4</v>
      </c>
      <c r="W8" s="47">
        <v>2.2000000000000002</v>
      </c>
      <c r="X8" s="47">
        <v>2</v>
      </c>
      <c r="Y8" s="47">
        <v>1.9</v>
      </c>
      <c r="Z8" s="47">
        <v>2</v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x14ac:dyDescent="0.25">
      <c r="A9" s="7"/>
      <c r="B9" s="7"/>
      <c r="C9" s="7"/>
      <c r="D9" s="48">
        <v>4</v>
      </c>
      <c r="E9" s="7">
        <v>2.0216669999999999</v>
      </c>
      <c r="F9" s="7">
        <v>0.09</v>
      </c>
      <c r="G9" s="7"/>
      <c r="H9" s="7">
        <v>2.5419999999999998</v>
      </c>
      <c r="I9" s="7">
        <v>0.09</v>
      </c>
      <c r="J9" s="7"/>
      <c r="K9" s="7"/>
      <c r="L9" s="7"/>
      <c r="Q9" s="7"/>
      <c r="V9" s="47">
        <v>5</v>
      </c>
      <c r="W9" s="47">
        <v>2</v>
      </c>
      <c r="X9" s="47">
        <v>1.9</v>
      </c>
      <c r="Y9" s="47">
        <v>2</v>
      </c>
      <c r="Z9" s="47">
        <v>1.9</v>
      </c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x14ac:dyDescent="0.25">
      <c r="A10" s="7"/>
      <c r="B10" s="7"/>
      <c r="C10" s="7"/>
      <c r="D10" s="48">
        <v>5</v>
      </c>
      <c r="E10" s="7">
        <v>1.9750000000000001</v>
      </c>
      <c r="F10" s="7">
        <v>0.09</v>
      </c>
      <c r="G10" s="7"/>
      <c r="H10" s="7">
        <v>2.5150000000000001</v>
      </c>
      <c r="I10" s="7">
        <v>0.09</v>
      </c>
      <c r="J10" s="7"/>
      <c r="K10" s="7"/>
      <c r="L10" s="7"/>
      <c r="Q10" s="7"/>
      <c r="V10" s="47">
        <v>6</v>
      </c>
      <c r="W10" s="47">
        <v>1.9</v>
      </c>
      <c r="X10" s="47">
        <v>2</v>
      </c>
      <c r="Y10" s="47">
        <v>2.2000000000000002</v>
      </c>
      <c r="Z10" s="47">
        <v>2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x14ac:dyDescent="0.25">
      <c r="A11" s="7"/>
      <c r="B11" s="7"/>
      <c r="C11" s="7"/>
      <c r="D11" s="48">
        <v>6</v>
      </c>
      <c r="E11" s="7">
        <v>2.0866669999999998</v>
      </c>
      <c r="F11" s="7">
        <v>0.1</v>
      </c>
      <c r="G11" s="7"/>
      <c r="H11" s="7">
        <v>2.544</v>
      </c>
      <c r="I11" s="7">
        <v>0.02</v>
      </c>
      <c r="J11" s="7"/>
      <c r="K11" s="7"/>
      <c r="L11" s="7"/>
      <c r="Q11" s="7"/>
      <c r="V11" s="47">
        <v>7</v>
      </c>
      <c r="W11" s="47">
        <v>1.9</v>
      </c>
      <c r="X11" s="47">
        <v>2</v>
      </c>
      <c r="Y11" s="47">
        <v>2.2000000000000002</v>
      </c>
      <c r="Z11" s="47">
        <v>2</v>
      </c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38" x14ac:dyDescent="0.25">
      <c r="A12" s="7"/>
      <c r="B12" s="7"/>
      <c r="C12" s="7"/>
      <c r="D12" s="48">
        <v>7</v>
      </c>
      <c r="E12" s="7">
        <v>2.0433330000000001</v>
      </c>
      <c r="F12" s="7">
        <v>0.02</v>
      </c>
      <c r="G12" s="7"/>
      <c r="H12" s="7">
        <v>2.54</v>
      </c>
      <c r="I12" s="7">
        <v>0.02</v>
      </c>
      <c r="J12" s="7"/>
      <c r="K12" s="7"/>
      <c r="L12" s="7"/>
      <c r="Q12" s="7"/>
      <c r="V12" s="47"/>
      <c r="W12" s="47"/>
      <c r="X12" s="47"/>
      <c r="Y12" s="47"/>
      <c r="Z12" s="4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38" x14ac:dyDescent="0.25">
      <c r="A13" s="7"/>
      <c r="B13" s="7"/>
      <c r="C13" s="7"/>
      <c r="D13" s="48">
        <v>8</v>
      </c>
      <c r="E13" s="7">
        <v>2.0216669999999999</v>
      </c>
      <c r="F13" s="7">
        <v>0.09</v>
      </c>
      <c r="G13" s="7"/>
      <c r="H13" s="7">
        <v>2.5419999999999998</v>
      </c>
      <c r="I13" s="7">
        <v>0.09</v>
      </c>
      <c r="J13" s="7"/>
      <c r="K13" s="7"/>
      <c r="L13" s="7"/>
      <c r="Q13" s="7"/>
      <c r="V13" s="47"/>
      <c r="W13" s="47"/>
      <c r="X13" s="47"/>
      <c r="Y13" s="47"/>
      <c r="Z13" s="4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38" x14ac:dyDescent="0.25">
      <c r="A14" s="7"/>
      <c r="B14" s="7"/>
      <c r="C14" s="7"/>
      <c r="D14" s="48">
        <v>9</v>
      </c>
      <c r="E14" s="7">
        <v>1.9750000000000001</v>
      </c>
      <c r="F14" s="7">
        <v>0.09</v>
      </c>
      <c r="G14" s="7"/>
      <c r="H14" s="7">
        <v>2.5150000000000001</v>
      </c>
      <c r="I14" s="7">
        <v>0.09</v>
      </c>
      <c r="J14" s="7"/>
      <c r="K14" s="7"/>
      <c r="L14" s="7"/>
      <c r="Q14" s="7"/>
      <c r="V14" s="47"/>
      <c r="W14" s="47"/>
      <c r="X14" s="47"/>
      <c r="Y14" s="47"/>
      <c r="Z14" s="4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x14ac:dyDescent="0.25">
      <c r="A15" s="7"/>
      <c r="B15" s="7"/>
      <c r="C15" s="7"/>
      <c r="D15" s="48">
        <v>10</v>
      </c>
      <c r="E15" s="7">
        <v>2.0866669999999998</v>
      </c>
      <c r="F15" s="7">
        <v>0.1</v>
      </c>
      <c r="G15" s="7"/>
      <c r="H15" s="7">
        <v>2.544</v>
      </c>
      <c r="I15" s="7">
        <v>0.02</v>
      </c>
      <c r="J15" s="7"/>
      <c r="K15" s="7"/>
      <c r="L15" s="7"/>
      <c r="Q15" s="7"/>
      <c r="V15" s="47" t="s">
        <v>14</v>
      </c>
      <c r="W15" s="47">
        <f>AVERAGE(W5:W10)</f>
        <v>2.0666666666666669</v>
      </c>
      <c r="X15" s="47">
        <f t="shared" ref="X15:Z15" si="0">AVERAGE(X5:X10)</f>
        <v>2.0833333333333335</v>
      </c>
      <c r="Y15" s="47">
        <f t="shared" si="0"/>
        <v>2.0500000000000003</v>
      </c>
      <c r="Z15" s="47">
        <f t="shared" si="0"/>
        <v>2.0833333333333335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x14ac:dyDescent="0.25">
      <c r="A16" s="7"/>
      <c r="B16" s="7"/>
      <c r="C16" s="7"/>
      <c r="D16" s="48">
        <v>11</v>
      </c>
      <c r="E16" s="7">
        <v>2.0433330000000001</v>
      </c>
      <c r="F16" s="7">
        <v>0.02</v>
      </c>
      <c r="G16" s="7"/>
      <c r="H16" s="7">
        <v>2.52</v>
      </c>
      <c r="I16" s="7">
        <v>0.02</v>
      </c>
      <c r="J16" s="7"/>
      <c r="K16" s="7"/>
      <c r="L16" s="7"/>
      <c r="Q16" s="7"/>
      <c r="V16" s="47" t="s">
        <v>6</v>
      </c>
      <c r="W16" s="47">
        <f>STDEV(W5:W10)</f>
        <v>0.15055453054181633</v>
      </c>
      <c r="X16" s="47">
        <f t="shared" ref="X16:Z16" si="1">STDEV(X5:X10)</f>
        <v>0.14719601443879746</v>
      </c>
      <c r="Y16" s="47">
        <f t="shared" si="1"/>
        <v>0.12247448713915901</v>
      </c>
      <c r="Z16" s="47">
        <f t="shared" si="1"/>
        <v>0.14719601443879746</v>
      </c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38" x14ac:dyDescent="0.25">
      <c r="A17" s="7"/>
      <c r="B17" s="7"/>
      <c r="C17" s="7"/>
      <c r="D17" s="48">
        <v>12</v>
      </c>
      <c r="E17" s="7">
        <v>2.0216669999999999</v>
      </c>
      <c r="F17" s="7">
        <v>0.09</v>
      </c>
      <c r="G17" s="7"/>
      <c r="H17" s="7">
        <v>2.5419999999999998</v>
      </c>
      <c r="I17" s="7">
        <v>0.09</v>
      </c>
      <c r="J17" s="7"/>
      <c r="K17" s="7"/>
      <c r="L17" s="7"/>
      <c r="Q17" s="7"/>
      <c r="V17" s="47" t="s">
        <v>15</v>
      </c>
      <c r="W17" s="47"/>
      <c r="X17" s="47"/>
      <c r="Y17" s="47"/>
      <c r="Z17" s="4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1:38" x14ac:dyDescent="0.25">
      <c r="A18" s="7"/>
      <c r="B18" s="7"/>
      <c r="C18" s="7"/>
      <c r="D18" s="48">
        <v>13</v>
      </c>
      <c r="E18" s="7">
        <v>2.0866669999999998</v>
      </c>
      <c r="F18" s="7">
        <v>0.1</v>
      </c>
      <c r="G18" s="7"/>
      <c r="H18" s="7">
        <v>2.544</v>
      </c>
      <c r="I18" s="7">
        <v>0.02</v>
      </c>
      <c r="J18" s="7"/>
      <c r="K18" s="7"/>
      <c r="L18" s="7"/>
      <c r="Q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1:38" x14ac:dyDescent="0.25">
      <c r="A19" s="7"/>
      <c r="B19" s="7"/>
      <c r="C19" s="7"/>
      <c r="D19" s="48">
        <v>14</v>
      </c>
      <c r="E19" s="7">
        <v>2.0433330000000001</v>
      </c>
      <c r="F19" s="7">
        <v>0.02</v>
      </c>
      <c r="G19" s="7"/>
      <c r="H19" s="7">
        <v>2.72</v>
      </c>
      <c r="I19" s="7">
        <v>0.02</v>
      </c>
      <c r="J19" s="7"/>
      <c r="K19" s="7"/>
      <c r="L19" s="7"/>
      <c r="Q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1:38" ht="20.25" customHeight="1" x14ac:dyDescent="0.25">
      <c r="A20" s="7"/>
      <c r="B20" s="7"/>
      <c r="C20" s="7"/>
      <c r="D20" s="48">
        <v>15</v>
      </c>
      <c r="E20" s="7">
        <v>2.0216669999999999</v>
      </c>
      <c r="F20" s="7">
        <v>0.09</v>
      </c>
      <c r="G20" s="7"/>
      <c r="H20" s="7">
        <v>2.5419999999999998</v>
      </c>
      <c r="I20" s="7">
        <v>0.09</v>
      </c>
      <c r="J20" s="7"/>
      <c r="K20" s="7"/>
      <c r="L20" s="7"/>
      <c r="Q20" s="7"/>
      <c r="V20" s="63" t="s">
        <v>1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1:38" x14ac:dyDescent="0.25">
      <c r="A21" s="7"/>
      <c r="B21" s="7"/>
      <c r="C21" s="7"/>
      <c r="D21" s="48">
        <v>16</v>
      </c>
      <c r="E21" s="7">
        <v>1.9750000000000001</v>
      </c>
      <c r="F21" s="7">
        <v>0.09</v>
      </c>
      <c r="G21" s="7"/>
      <c r="H21" s="7">
        <v>2.5150000000000001</v>
      </c>
      <c r="I21" s="7">
        <v>0.09</v>
      </c>
      <c r="J21" s="7"/>
      <c r="K21" s="7"/>
      <c r="L21" s="7"/>
      <c r="Q21" s="7"/>
      <c r="V21" s="47" t="s">
        <v>9</v>
      </c>
      <c r="W21" s="47" t="s">
        <v>16</v>
      </c>
      <c r="X21" s="47" t="s">
        <v>11</v>
      </c>
      <c r="Y21" s="47" t="s">
        <v>12</v>
      </c>
      <c r="Z21" s="47" t="s">
        <v>13</v>
      </c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</row>
    <row r="22" spans="1:38" x14ac:dyDescent="0.25">
      <c r="A22" s="7"/>
      <c r="B22" s="7"/>
      <c r="C22" s="7"/>
      <c r="D22" s="48">
        <v>17</v>
      </c>
      <c r="E22" s="7">
        <v>2.0016669999999999</v>
      </c>
      <c r="F22" s="7">
        <v>0.09</v>
      </c>
      <c r="G22" s="7"/>
      <c r="H22" s="7">
        <v>2.508</v>
      </c>
      <c r="I22" s="7">
        <v>0.09</v>
      </c>
      <c r="J22" s="7"/>
      <c r="K22" s="7"/>
      <c r="L22" s="7"/>
      <c r="Q22" s="7"/>
      <c r="V22" s="47">
        <v>1</v>
      </c>
      <c r="W22" s="47">
        <v>2.1</v>
      </c>
      <c r="X22" s="47">
        <v>2.38</v>
      </c>
      <c r="Y22" s="47">
        <v>2.93</v>
      </c>
      <c r="Z22" s="47">
        <v>3.53</v>
      </c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38" x14ac:dyDescent="0.25">
      <c r="A23" s="7"/>
      <c r="B23" s="7"/>
      <c r="C23" s="7"/>
      <c r="D23" s="48">
        <v>18</v>
      </c>
      <c r="E23" s="7">
        <v>1.9783329999999999</v>
      </c>
      <c r="F23" s="7">
        <v>0.1</v>
      </c>
      <c r="G23" s="7"/>
      <c r="H23" s="7">
        <v>2.5099999999999998</v>
      </c>
      <c r="I23" s="7">
        <v>0.1</v>
      </c>
      <c r="J23" s="7"/>
      <c r="K23" s="7"/>
      <c r="L23" s="7"/>
      <c r="Q23" s="7"/>
      <c r="V23" s="47">
        <v>2</v>
      </c>
      <c r="W23" s="47">
        <v>1.92</v>
      </c>
      <c r="X23" s="47">
        <v>2.2599999999999998</v>
      </c>
      <c r="Y23" s="47">
        <v>3</v>
      </c>
      <c r="Z23" s="47">
        <v>3.39</v>
      </c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38" x14ac:dyDescent="0.25">
      <c r="A24" s="7"/>
      <c r="B24" s="7"/>
      <c r="C24" s="7"/>
      <c r="D24" s="48">
        <v>19</v>
      </c>
      <c r="E24" s="7">
        <v>1.963333</v>
      </c>
      <c r="F24" s="7">
        <v>0.1</v>
      </c>
      <c r="G24" s="7"/>
      <c r="H24" s="7">
        <v>2.5299999999999998</v>
      </c>
      <c r="I24" s="7">
        <v>0.1</v>
      </c>
      <c r="J24" s="7"/>
      <c r="K24" s="7"/>
      <c r="L24" s="7"/>
      <c r="Q24" s="7"/>
      <c r="V24" s="47">
        <v>3</v>
      </c>
      <c r="W24" s="47">
        <v>2.2000000000000002</v>
      </c>
      <c r="X24" s="47">
        <v>2.2400000000000002</v>
      </c>
      <c r="Y24" s="47">
        <v>3.2</v>
      </c>
      <c r="Z24" s="47">
        <v>3.38</v>
      </c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8" x14ac:dyDescent="0.25">
      <c r="A25" s="7"/>
      <c r="B25" s="7"/>
      <c r="C25" s="7"/>
      <c r="D25" s="48">
        <v>20</v>
      </c>
      <c r="E25" s="7">
        <v>1.9650000000000001</v>
      </c>
      <c r="F25" s="7">
        <v>0.03</v>
      </c>
      <c r="G25" s="7"/>
      <c r="H25" s="7">
        <v>2.3650000000000002</v>
      </c>
      <c r="I25" s="7">
        <v>0.03</v>
      </c>
      <c r="J25" s="7"/>
      <c r="K25" s="7"/>
      <c r="L25" s="7"/>
      <c r="Q25" s="7"/>
      <c r="V25" s="47">
        <v>4</v>
      </c>
      <c r="W25" s="47">
        <v>2.1</v>
      </c>
      <c r="X25" s="47">
        <v>2.1</v>
      </c>
      <c r="Y25" s="47">
        <v>2.59</v>
      </c>
      <c r="Z25" s="47">
        <v>3.1</v>
      </c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x14ac:dyDescent="0.25">
      <c r="A26" s="7"/>
      <c r="B26" s="7"/>
      <c r="C26" s="7"/>
      <c r="D26" s="48">
        <v>21</v>
      </c>
      <c r="E26" s="7">
        <v>1.996167</v>
      </c>
      <c r="F26" s="7">
        <v>0.1</v>
      </c>
      <c r="G26" s="7"/>
      <c r="H26" s="7">
        <v>2.3199999999999998</v>
      </c>
      <c r="I26" s="7">
        <v>0.1</v>
      </c>
      <c r="J26" s="7"/>
      <c r="K26" s="7"/>
      <c r="L26" s="7"/>
      <c r="Q26" s="7"/>
      <c r="V26" s="47">
        <v>5</v>
      </c>
      <c r="W26" s="47">
        <v>2.2999999999999998</v>
      </c>
      <c r="X26" s="47">
        <v>2.2999999999999998</v>
      </c>
      <c r="Y26" s="47">
        <v>2.4500000000000002</v>
      </c>
      <c r="Z26" s="47">
        <v>3.39</v>
      </c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Q27" s="7"/>
      <c r="V27" s="47">
        <v>6</v>
      </c>
      <c r="W27" s="47">
        <v>1.9</v>
      </c>
      <c r="X27" s="47">
        <v>2.2200000000000002</v>
      </c>
      <c r="Y27" s="47">
        <v>2.4300000000000002</v>
      </c>
      <c r="Z27" s="47">
        <v>2.59</v>
      </c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1:38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Q28" s="7"/>
      <c r="V28" s="47">
        <v>7</v>
      </c>
      <c r="W28" s="47">
        <v>2.1</v>
      </c>
      <c r="X28" s="47">
        <v>2.34</v>
      </c>
      <c r="Y28" s="47">
        <v>2.6</v>
      </c>
      <c r="Z28" s="47">
        <v>3.45</v>
      </c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x14ac:dyDescent="0.25">
      <c r="A29" s="7"/>
      <c r="B29" s="7"/>
      <c r="C29" s="7"/>
      <c r="D29" s="7"/>
      <c r="E29" s="60" t="s">
        <v>1</v>
      </c>
      <c r="F29" s="60"/>
      <c r="G29" s="7"/>
      <c r="H29" s="60" t="s">
        <v>3</v>
      </c>
      <c r="I29" s="60"/>
      <c r="J29" s="7"/>
      <c r="K29" s="7"/>
      <c r="L29" s="7"/>
      <c r="Q29" s="7"/>
      <c r="V29" s="47"/>
      <c r="W29" s="47"/>
      <c r="X29" s="47"/>
      <c r="Y29" s="47"/>
      <c r="Z29" s="4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x14ac:dyDescent="0.25">
      <c r="A30" s="7"/>
      <c r="B30" s="7"/>
      <c r="C30" s="7"/>
      <c r="D30" s="41" t="s">
        <v>4</v>
      </c>
      <c r="E30" s="7" t="s">
        <v>5</v>
      </c>
      <c r="F30" s="7" t="s">
        <v>6</v>
      </c>
      <c r="G30" s="7"/>
      <c r="H30" s="7" t="s">
        <v>5</v>
      </c>
      <c r="I30" s="7" t="s">
        <v>6</v>
      </c>
      <c r="J30" s="7"/>
      <c r="K30" s="7"/>
      <c r="L30" s="7"/>
      <c r="Q30" s="7"/>
      <c r="V30" s="47"/>
      <c r="W30" s="47"/>
      <c r="X30" s="47"/>
      <c r="Y30" s="47"/>
      <c r="Z30" s="4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x14ac:dyDescent="0.25">
      <c r="A31" s="7"/>
      <c r="B31" s="7"/>
      <c r="C31" s="7"/>
      <c r="D31" s="48">
        <v>0</v>
      </c>
      <c r="E31" s="7">
        <v>2</v>
      </c>
      <c r="F31" s="7">
        <v>0.1</v>
      </c>
      <c r="G31" s="7"/>
      <c r="H31" s="7">
        <v>2.1</v>
      </c>
      <c r="I31" s="7">
        <v>0.1</v>
      </c>
      <c r="J31" s="7"/>
      <c r="K31" s="7"/>
      <c r="L31" s="7"/>
      <c r="Q31" s="7"/>
      <c r="V31" s="47"/>
      <c r="W31" s="47"/>
      <c r="X31" s="47"/>
      <c r="Y31" s="47"/>
      <c r="Z31" s="4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x14ac:dyDescent="0.25">
      <c r="A32" s="7"/>
      <c r="B32" s="7"/>
      <c r="C32" s="7"/>
      <c r="D32" s="48">
        <v>1</v>
      </c>
      <c r="E32" s="7">
        <v>2.92</v>
      </c>
      <c r="F32" s="7">
        <v>0.02</v>
      </c>
      <c r="G32" s="7"/>
      <c r="H32" s="7">
        <v>2.8244449999999999</v>
      </c>
      <c r="I32" s="7">
        <v>0.02</v>
      </c>
      <c r="J32" s="7"/>
      <c r="K32" s="7"/>
      <c r="L32" s="7"/>
      <c r="Q32" s="7"/>
      <c r="V32" s="47" t="s">
        <v>14</v>
      </c>
      <c r="W32" s="47">
        <f t="shared" ref="W32:Z32" si="2">AVERAGE(W22:W31)</f>
        <v>2.0885714285714285</v>
      </c>
      <c r="X32" s="47">
        <f t="shared" si="2"/>
        <v>2.2628571428571429</v>
      </c>
      <c r="Y32" s="47">
        <f>AVERAGE(Y22:Y31)</f>
        <v>2.7428571428571429</v>
      </c>
      <c r="Z32" s="47">
        <f t="shared" si="2"/>
        <v>3.2614285714285711</v>
      </c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x14ac:dyDescent="0.25">
      <c r="A33" s="7"/>
      <c r="B33" s="7"/>
      <c r="C33" s="7"/>
      <c r="D33" s="48">
        <v>2</v>
      </c>
      <c r="E33" s="7">
        <v>2.93</v>
      </c>
      <c r="F33" s="7">
        <v>0.02</v>
      </c>
      <c r="G33" s="7"/>
      <c r="H33" s="7">
        <v>2.8688889999999998</v>
      </c>
      <c r="I33" s="7">
        <v>0.02</v>
      </c>
      <c r="J33" s="7"/>
      <c r="K33" s="7"/>
      <c r="L33" s="7"/>
      <c r="Q33" s="7"/>
      <c r="V33" s="47" t="s">
        <v>6</v>
      </c>
      <c r="W33" s="47">
        <f>STDEV(W22:W31)</f>
        <v>0.14229412864773816</v>
      </c>
      <c r="X33" s="47">
        <f t="shared" ref="X33:Z33" si="3">STDEV(X22:X31)</f>
        <v>9.1234913951894009E-2</v>
      </c>
      <c r="Y33" s="47">
        <f t="shared" si="3"/>
        <v>0.29931668211189882</v>
      </c>
      <c r="Z33" s="47">
        <f t="shared" si="3"/>
        <v>0.32447026424766939</v>
      </c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x14ac:dyDescent="0.25">
      <c r="A34" s="7"/>
      <c r="B34" s="7"/>
      <c r="C34" s="7"/>
      <c r="D34" s="48">
        <v>3</v>
      </c>
      <c r="E34" s="7">
        <v>2.9359999999999999</v>
      </c>
      <c r="F34" s="7">
        <v>0.02</v>
      </c>
      <c r="G34" s="7"/>
      <c r="H34" s="7">
        <v>2.6544439999999998</v>
      </c>
      <c r="I34" s="7">
        <v>0.02</v>
      </c>
      <c r="J34" s="7"/>
      <c r="K34" s="7"/>
      <c r="L34" s="7"/>
      <c r="Q34" s="7"/>
      <c r="V34" s="47" t="s">
        <v>15</v>
      </c>
      <c r="W34" s="47"/>
      <c r="X34" s="47"/>
      <c r="Y34" s="47"/>
      <c r="Z34" s="4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x14ac:dyDescent="0.25">
      <c r="A35" s="7"/>
      <c r="B35" s="7"/>
      <c r="C35" s="7"/>
      <c r="D35" s="48">
        <v>4</v>
      </c>
      <c r="E35" s="7">
        <v>2.9980000000000002</v>
      </c>
      <c r="F35" s="7">
        <v>0.09</v>
      </c>
      <c r="G35" s="7"/>
      <c r="H35" s="7">
        <v>2.6266669999999999</v>
      </c>
      <c r="I35" s="7">
        <v>0.09</v>
      </c>
      <c r="J35" s="7"/>
      <c r="K35" s="7"/>
      <c r="L35" s="7"/>
      <c r="Q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38" ht="19.5" customHeight="1" x14ac:dyDescent="0.25">
      <c r="A36" s="7"/>
      <c r="B36" s="7"/>
      <c r="C36" s="7"/>
      <c r="D36" s="48">
        <v>5</v>
      </c>
      <c r="E36" s="7">
        <v>3</v>
      </c>
      <c r="F36" s="7">
        <v>0.09</v>
      </c>
      <c r="G36" s="7"/>
      <c r="H36" s="7">
        <v>2.6655549999999999</v>
      </c>
      <c r="I36" s="7">
        <v>0.09</v>
      </c>
      <c r="J36" s="7"/>
      <c r="K36" s="7"/>
      <c r="L36" s="7"/>
      <c r="Q36" s="7"/>
      <c r="V36" s="63" t="s">
        <v>2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x14ac:dyDescent="0.25">
      <c r="A37" s="7"/>
      <c r="B37" s="7"/>
      <c r="C37" s="7"/>
      <c r="D37" s="48">
        <v>6</v>
      </c>
      <c r="E37" s="7">
        <v>2.93</v>
      </c>
      <c r="F37" s="7">
        <v>0.02</v>
      </c>
      <c r="G37" s="7"/>
      <c r="H37" s="7">
        <v>2.63</v>
      </c>
      <c r="I37" s="7">
        <v>0.02</v>
      </c>
      <c r="J37" s="7"/>
      <c r="K37" s="7"/>
      <c r="L37" s="7"/>
      <c r="Q37" s="7"/>
      <c r="V37" s="47" t="s">
        <v>9</v>
      </c>
      <c r="W37" s="47" t="s">
        <v>16</v>
      </c>
      <c r="X37" s="47" t="s">
        <v>11</v>
      </c>
      <c r="Y37" s="47" t="s">
        <v>12</v>
      </c>
      <c r="Z37" s="47" t="s">
        <v>13</v>
      </c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38" x14ac:dyDescent="0.25">
      <c r="A38" s="7"/>
      <c r="B38" s="7"/>
      <c r="C38" s="7"/>
      <c r="D38" s="48">
        <v>7</v>
      </c>
      <c r="E38" s="7">
        <v>2.9359999999999999</v>
      </c>
      <c r="F38" s="7">
        <v>0.02</v>
      </c>
      <c r="G38" s="7"/>
      <c r="H38" s="7">
        <v>2.6429999999999998</v>
      </c>
      <c r="I38" s="7">
        <v>0.02</v>
      </c>
      <c r="J38" s="7"/>
      <c r="K38" s="7"/>
      <c r="L38" s="7"/>
      <c r="Q38" s="7"/>
      <c r="V38" s="47">
        <v>1</v>
      </c>
      <c r="W38" s="47">
        <v>2.1</v>
      </c>
      <c r="X38" s="47">
        <v>2.0499999999999998</v>
      </c>
      <c r="Y38" s="47">
        <v>2.09</v>
      </c>
      <c r="Z38" s="47">
        <v>2.4300000000000002</v>
      </c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38" x14ac:dyDescent="0.25">
      <c r="A39" s="7"/>
      <c r="B39" s="7"/>
      <c r="C39" s="7"/>
      <c r="D39" s="48">
        <v>8</v>
      </c>
      <c r="E39" s="7">
        <v>2.9980000000000002</v>
      </c>
      <c r="F39" s="7">
        <v>0.09</v>
      </c>
      <c r="G39" s="7"/>
      <c r="H39" s="7">
        <v>2.6266669999999999</v>
      </c>
      <c r="I39" s="7">
        <v>0.09</v>
      </c>
      <c r="J39" s="7"/>
      <c r="K39" s="7"/>
      <c r="L39" s="7"/>
      <c r="Q39" s="7"/>
      <c r="V39" s="47">
        <v>2</v>
      </c>
      <c r="W39" s="47">
        <v>2.2999999999999998</v>
      </c>
      <c r="X39" s="47">
        <v>2.38</v>
      </c>
      <c r="Y39" s="47">
        <v>2.31</v>
      </c>
      <c r="Z39" s="47">
        <v>2.4</v>
      </c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38" x14ac:dyDescent="0.25">
      <c r="A40" s="7"/>
      <c r="B40" s="7"/>
      <c r="C40" s="7"/>
      <c r="D40" s="48">
        <v>9</v>
      </c>
      <c r="E40" s="7">
        <v>3</v>
      </c>
      <c r="F40" s="7">
        <v>0.09</v>
      </c>
      <c r="G40" s="7"/>
      <c r="H40" s="7">
        <v>2.63</v>
      </c>
      <c r="I40" s="7">
        <v>0.09</v>
      </c>
      <c r="J40" s="7"/>
      <c r="K40" s="7"/>
      <c r="L40" s="7"/>
      <c r="Q40" s="7"/>
      <c r="V40" s="47">
        <v>3</v>
      </c>
      <c r="W40" s="47">
        <v>1.9</v>
      </c>
      <c r="X40" s="47">
        <v>2.13</v>
      </c>
      <c r="Y40" s="47">
        <v>2.4500000000000002</v>
      </c>
      <c r="Z40" s="47">
        <v>2.29</v>
      </c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38" x14ac:dyDescent="0.25">
      <c r="A41" s="7"/>
      <c r="B41" s="7"/>
      <c r="C41" s="7"/>
      <c r="D41" s="48">
        <v>10</v>
      </c>
      <c r="E41" s="7">
        <v>2.93</v>
      </c>
      <c r="F41" s="7">
        <v>0.02</v>
      </c>
      <c r="G41" s="7"/>
      <c r="H41" s="7">
        <v>2.6</v>
      </c>
      <c r="I41" s="7">
        <v>0.02</v>
      </c>
      <c r="J41" s="7"/>
      <c r="K41" s="7"/>
      <c r="L41" s="7"/>
      <c r="Q41" s="7"/>
      <c r="V41" s="47">
        <v>4</v>
      </c>
      <c r="W41" s="47">
        <v>1.9</v>
      </c>
      <c r="X41" s="47">
        <v>2.1800000000000002</v>
      </c>
      <c r="Y41" s="47">
        <v>2.2799999999999998</v>
      </c>
      <c r="Z41" s="47">
        <v>2.38</v>
      </c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38" x14ac:dyDescent="0.25">
      <c r="A42" s="7"/>
      <c r="B42" s="7"/>
      <c r="C42" s="7"/>
      <c r="D42" s="48">
        <v>11</v>
      </c>
      <c r="E42" s="7">
        <v>2.9359999999999999</v>
      </c>
      <c r="F42" s="7">
        <v>0.02</v>
      </c>
      <c r="G42" s="7"/>
      <c r="H42" s="7">
        <v>2.61</v>
      </c>
      <c r="I42" s="7">
        <v>0.02</v>
      </c>
      <c r="J42" s="7"/>
      <c r="K42" s="7"/>
      <c r="L42" s="7"/>
      <c r="Q42" s="7"/>
      <c r="V42" s="47">
        <v>5</v>
      </c>
      <c r="W42" s="47">
        <v>2.1</v>
      </c>
      <c r="X42" s="47">
        <v>2.06</v>
      </c>
      <c r="Y42" s="47">
        <v>2.06</v>
      </c>
      <c r="Z42" s="47">
        <v>2.31</v>
      </c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x14ac:dyDescent="0.25">
      <c r="A43" s="7"/>
      <c r="B43" s="7"/>
      <c r="C43" s="7"/>
      <c r="D43" s="48">
        <v>12</v>
      </c>
      <c r="E43" s="7">
        <v>2.9980000000000002</v>
      </c>
      <c r="F43" s="7">
        <v>0.09</v>
      </c>
      <c r="G43" s="7"/>
      <c r="H43" s="7">
        <v>2.6266669999999999</v>
      </c>
      <c r="I43" s="7">
        <v>0.09</v>
      </c>
      <c r="J43" s="7"/>
      <c r="K43" s="7"/>
      <c r="L43" s="7"/>
      <c r="Q43" s="7"/>
      <c r="V43" s="47">
        <v>6</v>
      </c>
      <c r="W43" s="47">
        <v>2.1</v>
      </c>
      <c r="X43" s="47">
        <v>2.06</v>
      </c>
      <c r="Y43" s="47">
        <v>2.1</v>
      </c>
      <c r="Z43" s="47">
        <v>2.1</v>
      </c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38" x14ac:dyDescent="0.25">
      <c r="A44" s="7"/>
      <c r="B44" s="7"/>
      <c r="C44" s="7"/>
      <c r="D44" s="48">
        <v>13</v>
      </c>
      <c r="E44" s="7">
        <v>2.93</v>
      </c>
      <c r="F44" s="7">
        <v>0.02</v>
      </c>
      <c r="G44" s="7"/>
      <c r="H44" s="7">
        <v>2.6</v>
      </c>
      <c r="I44" s="7">
        <v>0.02</v>
      </c>
      <c r="J44" s="7"/>
      <c r="K44" s="7"/>
      <c r="L44" s="7"/>
      <c r="Q44" s="7"/>
      <c r="V44" s="47">
        <v>7</v>
      </c>
      <c r="W44" s="47">
        <v>1.9</v>
      </c>
      <c r="X44" s="47">
        <v>2.23</v>
      </c>
      <c r="Y44" s="47">
        <v>2.4700000000000002</v>
      </c>
      <c r="Z44" s="47">
        <v>2.39</v>
      </c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38" x14ac:dyDescent="0.25">
      <c r="A45" s="7"/>
      <c r="B45" s="7"/>
      <c r="C45" s="7"/>
      <c r="D45" s="48">
        <v>14</v>
      </c>
      <c r="E45" s="7">
        <v>3</v>
      </c>
      <c r="F45" s="7">
        <v>0.02</v>
      </c>
      <c r="G45" s="7"/>
      <c r="H45" s="7">
        <v>2.83</v>
      </c>
      <c r="I45" s="7">
        <v>0.02</v>
      </c>
      <c r="J45" s="7"/>
      <c r="K45" s="7"/>
      <c r="L45" s="7"/>
      <c r="Q45" s="7"/>
      <c r="V45" s="47"/>
      <c r="W45" s="47"/>
      <c r="X45" s="47"/>
      <c r="Y45" s="47"/>
      <c r="Z45" s="4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  <row r="46" spans="1:38" x14ac:dyDescent="0.25">
      <c r="A46" s="7"/>
      <c r="B46" s="7"/>
      <c r="C46" s="7"/>
      <c r="D46" s="48">
        <v>15</v>
      </c>
      <c r="E46" s="7">
        <v>2.9980000000000002</v>
      </c>
      <c r="F46" s="7">
        <v>0.09</v>
      </c>
      <c r="G46" s="7"/>
      <c r="H46" s="7">
        <v>2.6266669999999999</v>
      </c>
      <c r="I46" s="7">
        <v>0.09</v>
      </c>
      <c r="J46" s="7"/>
      <c r="K46" s="7"/>
      <c r="L46" s="7"/>
      <c r="Q46" s="7"/>
      <c r="V46" s="47"/>
      <c r="W46" s="47"/>
      <c r="X46" s="47"/>
      <c r="Y46" s="47"/>
      <c r="Z46" s="4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1:38" x14ac:dyDescent="0.25">
      <c r="A47" s="7"/>
      <c r="B47" s="7"/>
      <c r="C47" s="7"/>
      <c r="D47" s="48">
        <v>16</v>
      </c>
      <c r="E47" s="7">
        <v>3</v>
      </c>
      <c r="F47" s="7">
        <v>0.09</v>
      </c>
      <c r="G47" s="7"/>
      <c r="H47" s="7">
        <v>2.52</v>
      </c>
      <c r="I47" s="7">
        <v>0.09</v>
      </c>
      <c r="J47" s="7"/>
      <c r="K47" s="7"/>
      <c r="L47" s="7"/>
      <c r="Q47" s="7"/>
      <c r="V47" s="47"/>
      <c r="W47" s="47"/>
      <c r="X47" s="47"/>
      <c r="Y47" s="47"/>
      <c r="Z47" s="4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spans="1:38" x14ac:dyDescent="0.25">
      <c r="A48" s="7"/>
      <c r="B48" s="7"/>
      <c r="C48" s="7"/>
      <c r="D48" s="48">
        <v>17</v>
      </c>
      <c r="E48" s="7">
        <v>3.0070000000000001</v>
      </c>
      <c r="F48" s="7">
        <v>0.09</v>
      </c>
      <c r="G48" s="7"/>
      <c r="H48" s="7">
        <v>2.59</v>
      </c>
      <c r="I48" s="7">
        <v>0.09</v>
      </c>
      <c r="J48" s="7"/>
      <c r="K48" s="7"/>
      <c r="L48" s="7"/>
      <c r="Q48" s="7"/>
      <c r="V48" s="47" t="s">
        <v>14</v>
      </c>
      <c r="W48" s="47">
        <f t="shared" ref="W48:Z48" si="4">AVERAGE(W38:W47)</f>
        <v>2.0428571428571431</v>
      </c>
      <c r="X48" s="47">
        <f t="shared" si="4"/>
        <v>2.1557142857142861</v>
      </c>
      <c r="Y48" s="47">
        <f t="shared" si="4"/>
        <v>2.2514285714285718</v>
      </c>
      <c r="Z48" s="47">
        <f t="shared" si="4"/>
        <v>2.3285714285714287</v>
      </c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</row>
    <row r="49" spans="1:38" x14ac:dyDescent="0.25">
      <c r="A49" s="7"/>
      <c r="B49" s="7"/>
      <c r="C49" s="7"/>
      <c r="D49" s="48">
        <v>18</v>
      </c>
      <c r="E49" s="7">
        <v>3.14</v>
      </c>
      <c r="F49" s="7">
        <v>0.1</v>
      </c>
      <c r="G49" s="7"/>
      <c r="H49" s="7">
        <v>2.589</v>
      </c>
      <c r="I49" s="7">
        <v>0.1</v>
      </c>
      <c r="J49" s="7"/>
      <c r="K49" s="7"/>
      <c r="L49" s="7"/>
      <c r="Q49" s="7"/>
      <c r="V49" s="47" t="s">
        <v>6</v>
      </c>
      <c r="W49" s="47">
        <f t="shared" ref="W49:Z49" si="5">_xlfn.STDEV.S(W38:W47)</f>
        <v>0.15118578920369088</v>
      </c>
      <c r="X49" s="47">
        <f t="shared" si="5"/>
        <v>0.12011898862615947</v>
      </c>
      <c r="Y49" s="47">
        <f t="shared" si="5"/>
        <v>0.17179722266173497</v>
      </c>
      <c r="Z49" s="47">
        <f t="shared" si="5"/>
        <v>0.11246163366952769</v>
      </c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</row>
    <row r="50" spans="1:38" x14ac:dyDescent="0.25">
      <c r="A50" s="7"/>
      <c r="B50" s="7"/>
      <c r="C50" s="7"/>
      <c r="D50" s="48">
        <v>19</v>
      </c>
      <c r="E50" s="7">
        <v>3.2589999999999999</v>
      </c>
      <c r="F50" s="7">
        <v>0.1</v>
      </c>
      <c r="G50" s="7"/>
      <c r="H50" s="7">
        <v>2.58</v>
      </c>
      <c r="I50" s="7">
        <v>0.1</v>
      </c>
      <c r="J50" s="7"/>
      <c r="K50" s="7"/>
      <c r="Q50" s="7"/>
      <c r="V50" s="47" t="s">
        <v>15</v>
      </c>
      <c r="W50" s="47">
        <f>TTEST(W38:W47,W22:W31,2,2)</f>
        <v>0.57097604617615838</v>
      </c>
      <c r="X50" s="47">
        <f t="shared" ref="X50:Z50" si="6">TTEST(X38:X47,X22:X31,2,2)</f>
        <v>8.4698004588853099E-2</v>
      </c>
      <c r="Y50" s="47">
        <f t="shared" si="6"/>
        <v>2.6843444767955717E-3</v>
      </c>
      <c r="Z50" s="47">
        <f t="shared" si="6"/>
        <v>1.1061467339644444E-5</v>
      </c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</row>
    <row r="51" spans="1:38" x14ac:dyDescent="0.25">
      <c r="A51" s="7"/>
      <c r="B51" s="7"/>
      <c r="C51" s="7"/>
      <c r="D51" s="48">
        <v>20</v>
      </c>
      <c r="E51" s="7">
        <v>3.3479999999999999</v>
      </c>
      <c r="F51" s="7">
        <v>0.03</v>
      </c>
      <c r="G51" s="7"/>
      <c r="H51" s="7">
        <v>2.5</v>
      </c>
      <c r="I51" s="7">
        <v>0.03</v>
      </c>
      <c r="J51" s="7"/>
      <c r="K51" s="7"/>
      <c r="L51" s="7"/>
      <c r="Q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</row>
    <row r="52" spans="1:38" ht="21" customHeight="1" x14ac:dyDescent="0.25">
      <c r="A52" s="7"/>
      <c r="B52" s="7"/>
      <c r="C52" s="7"/>
      <c r="D52" s="48">
        <v>21</v>
      </c>
      <c r="E52" s="7">
        <v>3.4081999999999999</v>
      </c>
      <c r="F52" s="7">
        <v>0.1</v>
      </c>
      <c r="G52" s="7"/>
      <c r="H52" s="7">
        <v>2.451667</v>
      </c>
      <c r="I52" s="7">
        <v>0.1</v>
      </c>
      <c r="J52" s="7"/>
      <c r="K52" s="7"/>
      <c r="L52" s="7"/>
      <c r="Q52" s="7"/>
      <c r="V52" s="63" t="s">
        <v>177</v>
      </c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</row>
    <row r="53" spans="1:38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Q53" s="7"/>
      <c r="V53" s="47" t="s">
        <v>9</v>
      </c>
      <c r="W53" s="47" t="s">
        <v>17</v>
      </c>
      <c r="X53" s="47" t="s">
        <v>18</v>
      </c>
      <c r="Y53" s="47" t="s">
        <v>19</v>
      </c>
      <c r="Z53" s="47" t="s">
        <v>20</v>
      </c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</row>
    <row r="54" spans="1:38" x14ac:dyDescent="0.25">
      <c r="A54" s="7"/>
      <c r="B54" s="7" t="s">
        <v>209</v>
      </c>
      <c r="C54" s="7"/>
      <c r="D54" s="7"/>
      <c r="E54" s="7"/>
      <c r="F54" s="7"/>
      <c r="G54" s="7"/>
      <c r="H54" s="7"/>
      <c r="I54" s="7"/>
      <c r="J54" s="7"/>
      <c r="K54" s="7"/>
      <c r="L54" s="7"/>
      <c r="Q54" s="7"/>
      <c r="V54" s="47">
        <v>1</v>
      </c>
      <c r="W54" s="47">
        <v>2</v>
      </c>
      <c r="X54" s="47">
        <v>2.95</v>
      </c>
      <c r="Y54" s="47">
        <v>2.61</v>
      </c>
      <c r="Z54" s="47">
        <v>2.4500000000000002</v>
      </c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</row>
    <row r="55" spans="1:38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Q55" s="7"/>
      <c r="V55" s="47">
        <v>2</v>
      </c>
      <c r="W55" s="47">
        <v>2.5</v>
      </c>
      <c r="X55" s="47">
        <v>3.2</v>
      </c>
      <c r="Y55" s="47">
        <v>2.54</v>
      </c>
      <c r="Z55" s="47">
        <v>2.69</v>
      </c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</row>
    <row r="56" spans="1:38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Q56" s="7"/>
      <c r="V56" s="47">
        <v>3</v>
      </c>
      <c r="W56" s="47">
        <v>2.1</v>
      </c>
      <c r="X56" s="47">
        <v>2.4700000000000002</v>
      </c>
      <c r="Y56" s="47">
        <v>2.33</v>
      </c>
      <c r="Z56" s="47">
        <v>2.41</v>
      </c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</row>
    <row r="57" spans="1:38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Q57" s="7"/>
      <c r="V57" s="47">
        <v>4</v>
      </c>
      <c r="W57" s="47">
        <v>2.4</v>
      </c>
      <c r="X57" s="47">
        <v>2.2200000000000002</v>
      </c>
      <c r="Y57" s="47">
        <v>2.86</v>
      </c>
      <c r="Z57" s="47">
        <v>2.58</v>
      </c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</row>
    <row r="58" spans="1:38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Q58" s="7"/>
      <c r="V58" s="47">
        <v>5</v>
      </c>
      <c r="W58" s="47">
        <v>2.8</v>
      </c>
      <c r="X58" s="47">
        <v>3.2</v>
      </c>
      <c r="Y58" s="47">
        <v>2.72</v>
      </c>
      <c r="Z58" s="47">
        <v>2.8</v>
      </c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</row>
    <row r="59" spans="1:38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Q59" s="7"/>
      <c r="V59" s="47">
        <v>6</v>
      </c>
      <c r="W59" s="47">
        <v>1.9</v>
      </c>
      <c r="X59" s="47">
        <v>2.79</v>
      </c>
      <c r="Y59" s="47">
        <v>2.4500000000000002</v>
      </c>
      <c r="Z59" s="47">
        <v>2.91</v>
      </c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</row>
    <row r="60" spans="1:38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Q60" s="7"/>
      <c r="V60" s="47">
        <v>7</v>
      </c>
      <c r="W60" s="47">
        <v>2.5</v>
      </c>
      <c r="X60" s="47">
        <v>2.48</v>
      </c>
      <c r="Y60" s="47">
        <v>2.92</v>
      </c>
      <c r="Z60" s="47">
        <v>2.44</v>
      </c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</row>
    <row r="61" spans="1:38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Q61" s="7"/>
      <c r="V61" s="47"/>
      <c r="W61" s="47"/>
      <c r="X61" s="47"/>
      <c r="Y61" s="47"/>
      <c r="Z61" s="4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</row>
    <row r="62" spans="1:38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Q62" s="7"/>
      <c r="V62" s="47"/>
      <c r="W62" s="47"/>
      <c r="X62" s="47"/>
      <c r="Y62" s="47"/>
      <c r="Z62" s="4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</row>
    <row r="63" spans="1:38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Q63" s="7"/>
      <c r="V63" s="47" t="s">
        <v>5</v>
      </c>
      <c r="W63" s="47">
        <f>AVERAGE(W54:W62)</f>
        <v>2.3142857142857145</v>
      </c>
      <c r="X63" s="47">
        <f t="shared" ref="X63:Z63" si="7">AVERAGE(X54:X62)</f>
        <v>2.7585714285714289</v>
      </c>
      <c r="Y63" s="47">
        <f t="shared" si="7"/>
        <v>2.632857142857143</v>
      </c>
      <c r="Z63" s="47">
        <f t="shared" si="7"/>
        <v>2.6114285714285717</v>
      </c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</row>
    <row r="64" spans="1:38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Q64" s="7"/>
      <c r="V64" s="47" t="s">
        <v>21</v>
      </c>
      <c r="W64" s="47">
        <f>_xlfn.STDEV.S(W54:W62)</f>
        <v>0.32366943748507243</v>
      </c>
      <c r="X64" s="47">
        <f t="shared" ref="X64:Z64" si="8">_xlfn.STDEV.S(X54:X62)</f>
        <v>0.38259763770958233</v>
      </c>
      <c r="Y64" s="47">
        <f t="shared" si="8"/>
        <v>0.21445390225052136</v>
      </c>
      <c r="Z64" s="47">
        <f t="shared" si="8"/>
        <v>0.19488702466032051</v>
      </c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</row>
    <row r="65" spans="1:38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Q65" s="7"/>
      <c r="V65" s="47" t="s">
        <v>22</v>
      </c>
      <c r="W65" s="47">
        <f>TTEST(W54:W62,W22:W31,2,2)</f>
        <v>0.11700623597466873</v>
      </c>
      <c r="X65" s="47">
        <f t="shared" ref="X65:Z65" si="9">TTEST(X54:X62,X22:X31,2,2)</f>
        <v>5.9485228205317072E-3</v>
      </c>
      <c r="Y65" s="47">
        <f t="shared" si="9"/>
        <v>0.44463876879775988</v>
      </c>
      <c r="Z65" s="47">
        <f t="shared" si="9"/>
        <v>6.7365371682875268E-4</v>
      </c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</row>
    <row r="66" spans="1:38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Q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</row>
    <row r="67" spans="1:38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</row>
    <row r="68" spans="1:38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</row>
    <row r="69" spans="1:38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</row>
    <row r="70" spans="1:38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</row>
    <row r="71" spans="1:38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</row>
    <row r="72" spans="1:38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</row>
    <row r="73" spans="1:38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</row>
    <row r="74" spans="1:38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</row>
    <row r="75" spans="1:38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</row>
    <row r="76" spans="1:38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</row>
    <row r="77" spans="1:38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</row>
    <row r="78" spans="1:38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</row>
    <row r="79" spans="1:38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</row>
    <row r="80" spans="1:38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</row>
    <row r="81" spans="1:38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</row>
    <row r="82" spans="1:38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</row>
    <row r="83" spans="1:38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spans="1:3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</row>
    <row r="85" spans="1:38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</row>
    <row r="86" spans="1:3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  <row r="87" spans="1:38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</row>
    <row r="88" spans="1:3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</row>
    <row r="89" spans="1:38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</row>
    <row r="90" spans="1:38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</row>
    <row r="91" spans="1:3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</row>
    <row r="92" spans="1:3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</row>
    <row r="93" spans="1:3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</row>
  </sheetData>
  <mergeCells count="4">
    <mergeCell ref="E3:F3"/>
    <mergeCell ref="E29:F29"/>
    <mergeCell ref="H3:I3"/>
    <mergeCell ref="H29:I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40388-E36B-4201-9201-3026B0148085}">
  <dimension ref="A2:AB68"/>
  <sheetViews>
    <sheetView topLeftCell="L1" workbookViewId="0">
      <selection activeCell="W74" sqref="W74"/>
    </sheetView>
  </sheetViews>
  <sheetFormatPr defaultRowHeight="15.75" x14ac:dyDescent="0.25"/>
  <cols>
    <col min="1" max="4" width="9.140625" style="5"/>
    <col min="5" max="5" width="9.28515625" style="5" bestFit="1" customWidth="1"/>
    <col min="6" max="6" width="17.7109375" style="5" customWidth="1"/>
    <col min="7" max="7" width="9.28515625" style="5" bestFit="1" customWidth="1"/>
    <col min="8" max="9" width="9.140625" style="5"/>
    <col min="10" max="10" width="15.42578125" style="5" customWidth="1"/>
    <col min="11" max="11" width="20.28515625" style="5" customWidth="1"/>
    <col min="12" max="12" width="9.28515625" style="5" bestFit="1" customWidth="1"/>
    <col min="13" max="17" width="9.140625" style="5"/>
    <col min="18" max="18" width="17.140625" style="5" customWidth="1"/>
    <col min="19" max="19" width="15.85546875" style="5" customWidth="1"/>
    <col min="20" max="20" width="14.5703125" style="5" customWidth="1"/>
    <col min="21" max="21" width="13" style="5" customWidth="1"/>
    <col min="22" max="22" width="13.7109375" style="5" customWidth="1"/>
    <col min="23" max="23" width="18.140625" style="5" customWidth="1"/>
    <col min="24" max="24" width="9.28515625" style="5" bestFit="1" customWidth="1"/>
    <col min="25" max="28" width="14.85546875" style="5" bestFit="1" customWidth="1"/>
    <col min="29" max="16384" width="9.140625" style="5"/>
  </cols>
  <sheetData>
    <row r="2" spans="1:28" x14ac:dyDescent="0.25">
      <c r="A2" s="11" t="s">
        <v>181</v>
      </c>
      <c r="U2" s="11" t="s">
        <v>180</v>
      </c>
    </row>
    <row r="3" spans="1:28" x14ac:dyDescent="0.25">
      <c r="F3" s="60" t="s">
        <v>0</v>
      </c>
      <c r="G3" s="60"/>
      <c r="K3" s="60" t="s">
        <v>2</v>
      </c>
      <c r="L3" s="60"/>
      <c r="X3" s="43" t="s">
        <v>0</v>
      </c>
      <c r="Y3" s="43"/>
      <c r="Z3" s="64"/>
      <c r="AA3" s="64"/>
      <c r="AB3" s="64"/>
    </row>
    <row r="4" spans="1:28" x14ac:dyDescent="0.25">
      <c r="E4" s="44" t="s">
        <v>4</v>
      </c>
      <c r="F4" s="5" t="s">
        <v>5</v>
      </c>
      <c r="G4" s="5" t="s">
        <v>6</v>
      </c>
      <c r="J4" s="5" t="s">
        <v>4</v>
      </c>
      <c r="K4" s="5" t="s">
        <v>5</v>
      </c>
      <c r="L4" s="5" t="s">
        <v>6</v>
      </c>
      <c r="X4" s="6" t="s">
        <v>9</v>
      </c>
      <c r="Y4" s="6" t="s">
        <v>16</v>
      </c>
      <c r="Z4" s="6" t="s">
        <v>11</v>
      </c>
      <c r="AA4" s="6" t="s">
        <v>12</v>
      </c>
      <c r="AB4" s="6" t="s">
        <v>13</v>
      </c>
    </row>
    <row r="5" spans="1:28" x14ac:dyDescent="0.25">
      <c r="E5" s="9">
        <v>0</v>
      </c>
      <c r="F5" s="7">
        <v>4.6666670000000003</v>
      </c>
      <c r="G5" s="7">
        <v>1.032796</v>
      </c>
      <c r="J5" s="9">
        <v>0</v>
      </c>
      <c r="K5" s="7">
        <v>5</v>
      </c>
      <c r="L5" s="7">
        <v>1.0540929999999999</v>
      </c>
      <c r="X5" s="6">
        <v>1</v>
      </c>
      <c r="Y5" s="6">
        <v>4</v>
      </c>
      <c r="Z5" s="6">
        <v>4</v>
      </c>
      <c r="AA5" s="6">
        <v>4</v>
      </c>
      <c r="AB5" s="6">
        <v>6</v>
      </c>
    </row>
    <row r="6" spans="1:28" x14ac:dyDescent="0.25">
      <c r="E6" s="9">
        <v>1</v>
      </c>
      <c r="F6" s="7">
        <v>4.3333329999999997</v>
      </c>
      <c r="G6" s="7">
        <v>0.81649660000000002</v>
      </c>
      <c r="J6" s="9">
        <v>1</v>
      </c>
      <c r="K6" s="7">
        <v>0.89</v>
      </c>
      <c r="L6" s="7">
        <v>0.49091750000000001</v>
      </c>
      <c r="X6" s="6">
        <v>2</v>
      </c>
      <c r="Y6" s="6">
        <v>6</v>
      </c>
      <c r="Z6" s="6">
        <v>6</v>
      </c>
      <c r="AA6" s="6">
        <v>4</v>
      </c>
      <c r="AB6" s="6">
        <v>6</v>
      </c>
    </row>
    <row r="7" spans="1:28" x14ac:dyDescent="0.25">
      <c r="E7" s="9">
        <v>2</v>
      </c>
      <c r="F7" s="7">
        <v>4.6666670000000003</v>
      </c>
      <c r="G7" s="7">
        <v>0.76</v>
      </c>
      <c r="J7" s="9">
        <v>2</v>
      </c>
      <c r="K7" s="7">
        <v>1.34</v>
      </c>
      <c r="L7" s="7">
        <v>0.41150130000000001</v>
      </c>
      <c r="X7" s="6">
        <v>3</v>
      </c>
      <c r="Y7" s="6">
        <v>4</v>
      </c>
      <c r="Z7" s="6">
        <v>4</v>
      </c>
      <c r="AA7" s="6">
        <v>2</v>
      </c>
      <c r="AB7" s="6">
        <v>4</v>
      </c>
    </row>
    <row r="8" spans="1:28" x14ac:dyDescent="0.25">
      <c r="E8" s="9">
        <v>3</v>
      </c>
      <c r="F8" s="7">
        <v>4.6666670000000003</v>
      </c>
      <c r="G8" s="7">
        <v>0.69</v>
      </c>
      <c r="J8" s="9">
        <v>3</v>
      </c>
      <c r="K8" s="7">
        <v>1.46</v>
      </c>
      <c r="L8" s="7">
        <v>0.5815688</v>
      </c>
      <c r="X8" s="6">
        <v>4</v>
      </c>
      <c r="Y8" s="6">
        <v>6</v>
      </c>
      <c r="Z8" s="6">
        <v>4</v>
      </c>
      <c r="AA8" s="6">
        <v>4</v>
      </c>
      <c r="AB8" s="6">
        <v>4</v>
      </c>
    </row>
    <row r="9" spans="1:28" x14ac:dyDescent="0.25">
      <c r="E9" s="9">
        <v>4</v>
      </c>
      <c r="F9" s="7">
        <v>4.6666670000000003</v>
      </c>
      <c r="G9" s="7">
        <v>0.67</v>
      </c>
      <c r="J9" s="9">
        <v>4</v>
      </c>
      <c r="K9" s="7">
        <v>1.56</v>
      </c>
      <c r="L9" s="7">
        <v>0.4087923</v>
      </c>
      <c r="X9" s="6">
        <v>5</v>
      </c>
      <c r="Y9" s="6">
        <v>4</v>
      </c>
      <c r="Z9" s="6">
        <v>2</v>
      </c>
      <c r="AA9" s="6">
        <v>4</v>
      </c>
      <c r="AB9" s="6">
        <v>4</v>
      </c>
    </row>
    <row r="10" spans="1:28" x14ac:dyDescent="0.25">
      <c r="E10" s="9">
        <v>5</v>
      </c>
      <c r="F10" s="7">
        <v>5</v>
      </c>
      <c r="G10" s="7">
        <v>0.71</v>
      </c>
      <c r="J10" s="9">
        <v>5</v>
      </c>
      <c r="K10" s="7">
        <v>1.68</v>
      </c>
      <c r="L10" s="7">
        <v>0.36757459999999997</v>
      </c>
      <c r="X10" s="6">
        <v>6</v>
      </c>
      <c r="Y10" s="6">
        <v>4</v>
      </c>
      <c r="Z10" s="6">
        <v>4</v>
      </c>
      <c r="AA10" s="6">
        <v>6</v>
      </c>
      <c r="AB10" s="6">
        <v>4</v>
      </c>
    </row>
    <row r="11" spans="1:28" x14ac:dyDescent="0.25">
      <c r="E11" s="9">
        <v>6</v>
      </c>
      <c r="F11" s="7">
        <v>5</v>
      </c>
      <c r="G11" s="7">
        <v>0.69</v>
      </c>
      <c r="J11" s="9">
        <v>6</v>
      </c>
      <c r="K11" s="7">
        <v>1.82</v>
      </c>
      <c r="L11" s="7">
        <v>0.28982750000000002</v>
      </c>
      <c r="X11" s="6">
        <v>7</v>
      </c>
      <c r="Y11" s="6">
        <v>4</v>
      </c>
      <c r="Z11" s="6">
        <v>6</v>
      </c>
      <c r="AA11" s="6">
        <v>4</v>
      </c>
      <c r="AB11" s="6">
        <v>6</v>
      </c>
    </row>
    <row r="12" spans="1:28" x14ac:dyDescent="0.25">
      <c r="E12" s="9">
        <v>7</v>
      </c>
      <c r="F12" s="7">
        <v>5.0999999999999996</v>
      </c>
      <c r="G12" s="7">
        <v>0.9</v>
      </c>
      <c r="J12" s="9">
        <v>7</v>
      </c>
      <c r="K12" s="7">
        <v>2.1</v>
      </c>
      <c r="L12" s="7">
        <v>0.6</v>
      </c>
      <c r="X12" s="6"/>
      <c r="Y12" s="6"/>
      <c r="Z12" s="6"/>
      <c r="AA12" s="6"/>
      <c r="AB12" s="6"/>
    </row>
    <row r="13" spans="1:28" x14ac:dyDescent="0.25">
      <c r="E13" s="9">
        <v>8</v>
      </c>
      <c r="F13" s="7">
        <v>5</v>
      </c>
      <c r="G13" s="7">
        <v>0.81649660000000002</v>
      </c>
      <c r="J13" s="9">
        <v>8</v>
      </c>
      <c r="K13" s="7">
        <v>2.12</v>
      </c>
      <c r="L13" s="7">
        <v>0.49091750000000001</v>
      </c>
      <c r="X13" s="6"/>
      <c r="Y13" s="6"/>
      <c r="Z13" s="6"/>
      <c r="AA13" s="6"/>
      <c r="AB13" s="6"/>
    </row>
    <row r="14" spans="1:28" x14ac:dyDescent="0.25">
      <c r="E14" s="9">
        <v>9</v>
      </c>
      <c r="F14" s="7">
        <v>5.23</v>
      </c>
      <c r="G14" s="7">
        <v>0.67</v>
      </c>
      <c r="J14" s="9">
        <v>9</v>
      </c>
      <c r="K14" s="7">
        <v>2.2000000000000002</v>
      </c>
      <c r="L14" s="7">
        <v>0.41150130000000001</v>
      </c>
      <c r="X14" s="6"/>
      <c r="Y14" s="6"/>
      <c r="Z14" s="6"/>
      <c r="AA14" s="6"/>
      <c r="AB14" s="6"/>
    </row>
    <row r="15" spans="1:28" x14ac:dyDescent="0.25">
      <c r="E15" s="9">
        <v>10</v>
      </c>
      <c r="F15" s="7">
        <v>5.23</v>
      </c>
      <c r="G15" s="7">
        <v>0.65</v>
      </c>
      <c r="J15" s="9">
        <v>10</v>
      </c>
      <c r="K15" s="7">
        <v>2.2999999999999998</v>
      </c>
      <c r="L15" s="7">
        <v>0.5815688</v>
      </c>
      <c r="X15" s="6" t="s">
        <v>14</v>
      </c>
      <c r="Y15" s="6">
        <f>AVERAGE(Y5:Y11)</f>
        <v>4.5714285714285712</v>
      </c>
      <c r="Z15" s="6">
        <f>AVERAGE(Z5:Z11)</f>
        <v>4.2857142857142856</v>
      </c>
      <c r="AA15" s="6">
        <f>AVERAGE(AA5:AA11)</f>
        <v>4</v>
      </c>
      <c r="AB15" s="6">
        <f>AVERAGE(AB5:AB11)</f>
        <v>4.8571428571428568</v>
      </c>
    </row>
    <row r="16" spans="1:28" x14ac:dyDescent="0.25">
      <c r="E16" s="9">
        <v>11</v>
      </c>
      <c r="F16" s="7">
        <v>5.12</v>
      </c>
      <c r="G16" s="7">
        <v>0.67</v>
      </c>
      <c r="J16" s="9">
        <v>11</v>
      </c>
      <c r="K16" s="7">
        <v>2.29</v>
      </c>
      <c r="L16" s="7">
        <v>0.4087923</v>
      </c>
      <c r="X16" s="6" t="s">
        <v>6</v>
      </c>
      <c r="Y16" s="6">
        <f>_xlfn.STDEV.S(Y5:Y10)</f>
        <v>1.0327955589886455</v>
      </c>
      <c r="Z16" s="6">
        <f t="shared" ref="Z16:AB16" si="0">_xlfn.STDEV.S(Z5:Z10)</f>
        <v>1.2649110640673518</v>
      </c>
      <c r="AA16" s="6">
        <f t="shared" si="0"/>
        <v>1.2649110640673518</v>
      </c>
      <c r="AB16" s="6">
        <f t="shared" si="0"/>
        <v>1.0327955589886455</v>
      </c>
    </row>
    <row r="17" spans="5:28" x14ac:dyDescent="0.25">
      <c r="E17" s="9">
        <v>12</v>
      </c>
      <c r="F17" s="7">
        <v>5.0999999999999996</v>
      </c>
      <c r="G17" s="7">
        <v>0.8</v>
      </c>
      <c r="J17" s="9">
        <v>12</v>
      </c>
      <c r="K17" s="7">
        <v>2.2799999999999998</v>
      </c>
      <c r="L17" s="7">
        <v>0.36757459999999997</v>
      </c>
      <c r="X17" s="6" t="s">
        <v>15</v>
      </c>
      <c r="Y17" s="6"/>
      <c r="Z17" s="6"/>
      <c r="AA17" s="6"/>
      <c r="AB17" s="6"/>
    </row>
    <row r="18" spans="5:28" x14ac:dyDescent="0.25">
      <c r="E18" s="9">
        <v>13</v>
      </c>
      <c r="F18" s="7">
        <v>5</v>
      </c>
      <c r="G18" s="7">
        <v>0.5</v>
      </c>
      <c r="J18" s="9">
        <v>13</v>
      </c>
      <c r="K18" s="7">
        <v>2.31</v>
      </c>
      <c r="L18" s="7">
        <v>0.28982750000000002</v>
      </c>
      <c r="X18" s="64"/>
      <c r="Y18" s="64"/>
      <c r="Z18" s="64"/>
      <c r="AA18" s="64"/>
      <c r="AB18" s="64"/>
    </row>
    <row r="19" spans="5:28" x14ac:dyDescent="0.25">
      <c r="E19" s="9">
        <v>14</v>
      </c>
      <c r="F19" s="7">
        <v>5</v>
      </c>
      <c r="G19" s="7">
        <v>0.78</v>
      </c>
      <c r="J19" s="9">
        <v>14</v>
      </c>
      <c r="K19" s="7">
        <v>1.46</v>
      </c>
      <c r="L19" s="7">
        <v>0.18973670000000001</v>
      </c>
      <c r="X19" s="11" t="s">
        <v>1</v>
      </c>
      <c r="Y19" s="64"/>
      <c r="Z19" s="64"/>
      <c r="AA19" s="64"/>
      <c r="AB19" s="64"/>
    </row>
    <row r="20" spans="5:28" x14ac:dyDescent="0.25">
      <c r="E20" s="9">
        <v>15</v>
      </c>
      <c r="F20" s="7">
        <v>5.0999999999999996</v>
      </c>
      <c r="G20" s="7">
        <v>0.81649660000000002</v>
      </c>
      <c r="J20" s="9">
        <v>15</v>
      </c>
      <c r="K20" s="7">
        <v>1.9</v>
      </c>
      <c r="L20" s="7">
        <v>0.41150130000000001</v>
      </c>
      <c r="X20" s="6" t="s">
        <v>9</v>
      </c>
      <c r="Y20" s="6" t="s">
        <v>16</v>
      </c>
      <c r="Z20" s="6" t="s">
        <v>11</v>
      </c>
      <c r="AA20" s="6" t="s">
        <v>12</v>
      </c>
      <c r="AB20" s="6" t="s">
        <v>13</v>
      </c>
    </row>
    <row r="21" spans="5:28" x14ac:dyDescent="0.25">
      <c r="E21" s="9">
        <v>16</v>
      </c>
      <c r="F21" s="7">
        <v>5</v>
      </c>
      <c r="G21" s="7">
        <v>0.78</v>
      </c>
      <c r="J21" s="9">
        <v>16</v>
      </c>
      <c r="K21" s="7">
        <v>2.1</v>
      </c>
      <c r="L21" s="7">
        <v>0.5815688</v>
      </c>
      <c r="X21" s="6">
        <v>1</v>
      </c>
      <c r="Y21" s="6">
        <v>6</v>
      </c>
      <c r="Z21" s="6">
        <v>0.6</v>
      </c>
      <c r="AA21" s="6">
        <v>0.14000000000000001</v>
      </c>
      <c r="AB21" s="6">
        <v>0.14000000000000001</v>
      </c>
    </row>
    <row r="22" spans="5:28" x14ac:dyDescent="0.25">
      <c r="E22" s="9">
        <v>17</v>
      </c>
      <c r="F22" s="7">
        <v>5.12</v>
      </c>
      <c r="G22" s="7">
        <v>0.67</v>
      </c>
      <c r="J22" s="9">
        <v>17</v>
      </c>
      <c r="K22" s="7">
        <v>2.2000000000000002</v>
      </c>
      <c r="L22" s="7">
        <v>0.4087923</v>
      </c>
      <c r="X22" s="6">
        <v>2</v>
      </c>
      <c r="Y22" s="6">
        <v>4</v>
      </c>
      <c r="Z22" s="6">
        <v>0.4</v>
      </c>
      <c r="AA22" s="6">
        <v>0.6</v>
      </c>
      <c r="AB22" s="6">
        <v>0.16</v>
      </c>
    </row>
    <row r="23" spans="5:28" x14ac:dyDescent="0.25">
      <c r="E23" s="9">
        <v>18</v>
      </c>
      <c r="F23" s="7">
        <v>5.3333329999999997</v>
      </c>
      <c r="G23" s="7">
        <v>0.7</v>
      </c>
      <c r="J23" s="9">
        <v>18</v>
      </c>
      <c r="K23" s="7">
        <v>2.2999999999999998</v>
      </c>
      <c r="L23" s="7">
        <v>0.36757459999999997</v>
      </c>
      <c r="X23" s="6">
        <v>3</v>
      </c>
      <c r="Y23" s="6">
        <v>6</v>
      </c>
      <c r="Z23" s="6">
        <v>0.16</v>
      </c>
      <c r="AA23" s="6">
        <v>0.4</v>
      </c>
      <c r="AB23" s="6">
        <v>0.4</v>
      </c>
    </row>
    <row r="24" spans="5:28" x14ac:dyDescent="0.25">
      <c r="E24" s="9">
        <v>19</v>
      </c>
      <c r="F24" s="7">
        <v>5.25</v>
      </c>
      <c r="G24" s="7">
        <v>0.67</v>
      </c>
      <c r="J24" s="9">
        <v>19</v>
      </c>
      <c r="K24" s="7">
        <v>2.48</v>
      </c>
      <c r="L24" s="7">
        <v>0.28982750000000002</v>
      </c>
      <c r="X24" s="6">
        <v>4</v>
      </c>
      <c r="Y24" s="6">
        <v>4</v>
      </c>
      <c r="Z24" s="6">
        <v>0.14000000000000001</v>
      </c>
      <c r="AA24" s="6">
        <v>0.14000000000000001</v>
      </c>
      <c r="AB24" s="6">
        <v>0.14000000000000001</v>
      </c>
    </row>
    <row r="25" spans="5:28" x14ac:dyDescent="0.25">
      <c r="E25" s="9">
        <v>20</v>
      </c>
      <c r="F25" s="7">
        <v>5.2</v>
      </c>
      <c r="G25" s="7">
        <v>0.76</v>
      </c>
      <c r="J25" s="9">
        <v>20</v>
      </c>
      <c r="K25" s="7">
        <v>2.67</v>
      </c>
      <c r="L25" s="7">
        <v>0.18973670000000001</v>
      </c>
      <c r="X25" s="6">
        <v>5</v>
      </c>
      <c r="Y25" s="6">
        <v>6</v>
      </c>
      <c r="Z25" s="6">
        <v>0.16</v>
      </c>
      <c r="AA25" s="6">
        <v>0.16</v>
      </c>
      <c r="AB25" s="6">
        <v>0.16</v>
      </c>
    </row>
    <row r="26" spans="5:28" x14ac:dyDescent="0.25">
      <c r="E26" s="9">
        <v>21</v>
      </c>
      <c r="F26" s="7">
        <v>5.3333329999999997</v>
      </c>
      <c r="G26" s="7">
        <v>0.67</v>
      </c>
      <c r="J26" s="9">
        <v>21</v>
      </c>
      <c r="K26" s="7">
        <v>2.8</v>
      </c>
      <c r="L26" s="7">
        <v>0.8</v>
      </c>
      <c r="X26" s="6">
        <v>6</v>
      </c>
      <c r="Y26" s="6">
        <v>6</v>
      </c>
      <c r="Z26" s="6">
        <v>0.6</v>
      </c>
      <c r="AA26" s="6">
        <v>0.14000000000000001</v>
      </c>
      <c r="AB26" s="6">
        <v>0.14000000000000001</v>
      </c>
    </row>
    <row r="27" spans="5:28" x14ac:dyDescent="0.25">
      <c r="X27" s="6">
        <v>7</v>
      </c>
      <c r="Y27" s="6">
        <v>4</v>
      </c>
      <c r="Z27" s="6">
        <v>0.4</v>
      </c>
      <c r="AA27" s="6">
        <v>0.4</v>
      </c>
      <c r="AB27" s="6">
        <v>0.16</v>
      </c>
    </row>
    <row r="28" spans="5:28" x14ac:dyDescent="0.25">
      <c r="X28" s="6"/>
      <c r="Y28" s="6"/>
      <c r="Z28" s="6"/>
      <c r="AA28" s="6"/>
      <c r="AB28" s="6"/>
    </row>
    <row r="29" spans="5:28" x14ac:dyDescent="0.25">
      <c r="F29" s="11" t="s">
        <v>1</v>
      </c>
      <c r="K29" s="43" t="s">
        <v>3</v>
      </c>
      <c r="L29" s="43"/>
      <c r="X29" s="6"/>
      <c r="Y29" s="6"/>
      <c r="Z29" s="6"/>
      <c r="AA29" s="6"/>
      <c r="AB29" s="6"/>
    </row>
    <row r="30" spans="5:28" x14ac:dyDescent="0.25">
      <c r="E30" s="44" t="s">
        <v>4</v>
      </c>
      <c r="F30" s="5" t="s">
        <v>5</v>
      </c>
      <c r="G30" s="5" t="s">
        <v>6</v>
      </c>
      <c r="J30" s="5" t="s">
        <v>4</v>
      </c>
      <c r="K30" s="5" t="s">
        <v>5</v>
      </c>
      <c r="L30" s="5" t="s">
        <v>6</v>
      </c>
      <c r="X30" s="6"/>
      <c r="Y30" s="6"/>
      <c r="Z30" s="6"/>
      <c r="AA30" s="6"/>
      <c r="AB30" s="6"/>
    </row>
    <row r="31" spans="5:28" x14ac:dyDescent="0.25">
      <c r="E31" s="9">
        <v>0</v>
      </c>
      <c r="F31" s="7">
        <v>5</v>
      </c>
      <c r="G31" s="7">
        <v>1.0540929999999999</v>
      </c>
      <c r="J31" s="9">
        <v>0</v>
      </c>
      <c r="K31" s="7">
        <v>4.6666670000000003</v>
      </c>
      <c r="L31" s="7">
        <v>1</v>
      </c>
      <c r="X31" s="6" t="s">
        <v>14</v>
      </c>
      <c r="Y31" s="6">
        <f>AVERAGE(Y21:Y30)</f>
        <v>5.1428571428571432</v>
      </c>
      <c r="Z31" s="6">
        <f t="shared" ref="Z31:AB31" si="1">AVERAGE(Z21:Z30)</f>
        <v>0.35142857142857137</v>
      </c>
      <c r="AA31" s="6">
        <f t="shared" si="1"/>
        <v>0.28285714285714286</v>
      </c>
      <c r="AB31" s="6">
        <f t="shared" si="1"/>
        <v>0.18571428571428572</v>
      </c>
    </row>
    <row r="32" spans="5:28" x14ac:dyDescent="0.25">
      <c r="E32" s="9">
        <v>1</v>
      </c>
      <c r="F32" s="7">
        <v>0.35799999999999998</v>
      </c>
      <c r="G32" s="7">
        <v>0.2007652</v>
      </c>
      <c r="J32" s="9">
        <v>1</v>
      </c>
      <c r="K32" s="7">
        <v>0.47777779999999997</v>
      </c>
      <c r="L32" s="7">
        <v>9.7182530000000003E-2</v>
      </c>
      <c r="X32" s="6" t="s">
        <v>6</v>
      </c>
      <c r="Y32" s="6">
        <f>_xlfn.STDEV.S(Y21:Y30)</f>
        <v>1.0690449676496978</v>
      </c>
      <c r="Z32" s="6">
        <f t="shared" ref="Z32:AB32" si="2">_xlfn.STDEV.S(Z21:Z30)</f>
        <v>0.20260212004719758</v>
      </c>
      <c r="AA32" s="6">
        <f t="shared" si="2"/>
        <v>0.18454577442234449</v>
      </c>
      <c r="AB32" s="6">
        <f t="shared" si="2"/>
        <v>9.5018795133233705E-2</v>
      </c>
    </row>
    <row r="33" spans="5:28" x14ac:dyDescent="0.25">
      <c r="E33" s="9">
        <v>2</v>
      </c>
      <c r="F33" s="7">
        <v>0.32200000000000001</v>
      </c>
      <c r="G33" s="7">
        <v>0.20334969999999999</v>
      </c>
      <c r="J33" s="9">
        <v>2</v>
      </c>
      <c r="K33" s="7">
        <v>0.91111109999999995</v>
      </c>
      <c r="L33" s="7">
        <v>0.42557149999999999</v>
      </c>
      <c r="X33" s="6" t="s">
        <v>15</v>
      </c>
      <c r="Y33" s="6"/>
      <c r="Z33" s="6"/>
      <c r="AA33" s="6"/>
      <c r="AB33" s="6"/>
    </row>
    <row r="34" spans="5:28" x14ac:dyDescent="0.25">
      <c r="E34" s="9">
        <v>3</v>
      </c>
      <c r="F34" s="7">
        <v>0.316</v>
      </c>
      <c r="G34" s="7">
        <v>0.187806</v>
      </c>
      <c r="J34" s="9">
        <v>3</v>
      </c>
      <c r="K34" s="7">
        <v>1.088889</v>
      </c>
      <c r="L34" s="7">
        <v>0.1763834</v>
      </c>
      <c r="X34" s="64"/>
      <c r="Y34" s="64"/>
      <c r="Z34" s="64"/>
      <c r="AA34" s="64"/>
      <c r="AB34" s="64"/>
    </row>
    <row r="35" spans="5:28" x14ac:dyDescent="0.25">
      <c r="E35" s="9">
        <v>4</v>
      </c>
      <c r="F35" s="7">
        <v>0.316</v>
      </c>
      <c r="G35" s="7">
        <v>0.187806</v>
      </c>
      <c r="J35" s="9">
        <v>4</v>
      </c>
      <c r="K35" s="7">
        <v>1.1333329999999999</v>
      </c>
      <c r="L35" s="7">
        <v>0.2</v>
      </c>
      <c r="X35" s="43" t="s">
        <v>2</v>
      </c>
      <c r="Y35" s="43"/>
      <c r="Z35" s="64"/>
      <c r="AA35" s="64"/>
      <c r="AB35" s="64"/>
    </row>
    <row r="36" spans="5:28" x14ac:dyDescent="0.25">
      <c r="E36" s="9">
        <v>5</v>
      </c>
      <c r="F36" s="7">
        <v>0.307</v>
      </c>
      <c r="G36" s="7">
        <v>0.19799269999999999</v>
      </c>
      <c r="J36" s="9">
        <v>5</v>
      </c>
      <c r="K36" s="7">
        <v>1.3333330000000001</v>
      </c>
      <c r="L36" s="7">
        <v>0.3162278</v>
      </c>
      <c r="X36" s="6" t="s">
        <v>9</v>
      </c>
      <c r="Y36" s="6" t="s">
        <v>16</v>
      </c>
      <c r="Z36" s="6" t="s">
        <v>11</v>
      </c>
      <c r="AA36" s="6" t="s">
        <v>12</v>
      </c>
      <c r="AB36" s="6" t="s">
        <v>13</v>
      </c>
    </row>
    <row r="37" spans="5:28" x14ac:dyDescent="0.25">
      <c r="E37" s="9">
        <v>6</v>
      </c>
      <c r="F37" s="7">
        <v>0.27100000000000002</v>
      </c>
      <c r="G37" s="7">
        <v>0.1386001</v>
      </c>
      <c r="J37" s="9">
        <v>6</v>
      </c>
      <c r="K37" s="7">
        <v>1.8</v>
      </c>
      <c r="L37" s="7">
        <v>0.3</v>
      </c>
      <c r="X37" s="6">
        <v>1</v>
      </c>
      <c r="Y37" s="6">
        <v>6</v>
      </c>
      <c r="Z37" s="6">
        <v>0.6</v>
      </c>
      <c r="AA37" s="6">
        <v>1</v>
      </c>
      <c r="AB37" s="6">
        <v>2</v>
      </c>
    </row>
    <row r="38" spans="5:28" x14ac:dyDescent="0.25">
      <c r="E38" s="9">
        <v>7</v>
      </c>
      <c r="F38" s="7">
        <v>0.26</v>
      </c>
      <c r="G38" s="7">
        <v>0.48</v>
      </c>
      <c r="J38" s="9">
        <v>7</v>
      </c>
      <c r="K38" s="7">
        <v>1.9</v>
      </c>
      <c r="L38" s="7">
        <v>9.7182530000000003E-2</v>
      </c>
      <c r="X38" s="6">
        <v>2</v>
      </c>
      <c r="Y38" s="6">
        <v>4</v>
      </c>
      <c r="Z38" s="6">
        <v>0.4</v>
      </c>
      <c r="AA38" s="6">
        <v>1.4</v>
      </c>
      <c r="AB38" s="6">
        <v>2</v>
      </c>
    </row>
    <row r="39" spans="5:28" x14ac:dyDescent="0.25">
      <c r="E39" s="9">
        <v>8</v>
      </c>
      <c r="F39" s="7">
        <v>0.25600000000000001</v>
      </c>
      <c r="G39" s="7">
        <v>0.2007652</v>
      </c>
      <c r="J39" s="9">
        <v>8</v>
      </c>
      <c r="K39" s="7">
        <v>2</v>
      </c>
      <c r="L39" s="7">
        <v>0.42557149999999999</v>
      </c>
      <c r="X39" s="6">
        <v>3</v>
      </c>
      <c r="Y39" s="6">
        <v>4</v>
      </c>
      <c r="Z39" s="6">
        <v>0.4</v>
      </c>
      <c r="AA39" s="6">
        <v>1</v>
      </c>
      <c r="AB39" s="6">
        <v>1</v>
      </c>
    </row>
    <row r="40" spans="5:28" x14ac:dyDescent="0.25">
      <c r="E40" s="9">
        <v>9</v>
      </c>
      <c r="F40" s="7">
        <v>0.24299999999999999</v>
      </c>
      <c r="G40" s="7">
        <v>0.20334969999999999</v>
      </c>
      <c r="J40" s="9">
        <v>9</v>
      </c>
      <c r="K40" s="7">
        <v>2.1</v>
      </c>
      <c r="L40" s="7">
        <v>0.1763834</v>
      </c>
      <c r="X40" s="6">
        <v>4</v>
      </c>
      <c r="Y40" s="6">
        <v>6</v>
      </c>
      <c r="Z40" s="6">
        <v>0.6</v>
      </c>
      <c r="AA40" s="6">
        <v>1.4</v>
      </c>
      <c r="AB40" s="6">
        <v>2</v>
      </c>
    </row>
    <row r="41" spans="5:28" x14ac:dyDescent="0.25">
      <c r="E41" s="9">
        <v>10</v>
      </c>
      <c r="F41" s="7">
        <v>0.21</v>
      </c>
      <c r="G41" s="7">
        <v>0.187806</v>
      </c>
      <c r="J41" s="9">
        <v>10</v>
      </c>
      <c r="K41" s="7">
        <v>2.16</v>
      </c>
      <c r="L41" s="7">
        <v>0.2</v>
      </c>
      <c r="X41" s="6">
        <v>5</v>
      </c>
      <c r="Y41" s="6">
        <v>6</v>
      </c>
      <c r="Z41" s="6">
        <v>1</v>
      </c>
      <c r="AA41" s="6">
        <v>1.4</v>
      </c>
      <c r="AB41" s="6">
        <v>2</v>
      </c>
    </row>
    <row r="42" spans="5:28" x14ac:dyDescent="0.25">
      <c r="E42" s="9">
        <v>11</v>
      </c>
      <c r="F42" s="7">
        <v>0.2</v>
      </c>
      <c r="G42" s="7">
        <v>0.187806</v>
      </c>
      <c r="J42" s="9">
        <v>11</v>
      </c>
      <c r="K42" s="7">
        <v>2.1800000000000002</v>
      </c>
      <c r="L42" s="7">
        <v>0.3162278</v>
      </c>
      <c r="X42" s="6">
        <v>6</v>
      </c>
      <c r="Y42" s="6">
        <v>4</v>
      </c>
      <c r="Z42" s="6">
        <v>1</v>
      </c>
      <c r="AA42" s="6">
        <v>1</v>
      </c>
      <c r="AB42" s="6">
        <v>2</v>
      </c>
    </row>
    <row r="43" spans="5:28" x14ac:dyDescent="0.25">
      <c r="E43" s="9">
        <v>12</v>
      </c>
      <c r="F43" s="7">
        <v>0.19700000000000001</v>
      </c>
      <c r="G43" s="7">
        <v>0.19799269999999999</v>
      </c>
      <c r="J43" s="9">
        <v>12</v>
      </c>
      <c r="K43" s="7">
        <v>2.2000000000000002</v>
      </c>
      <c r="L43" s="7">
        <v>0.3</v>
      </c>
      <c r="X43" s="6">
        <v>7</v>
      </c>
      <c r="Y43" s="6">
        <v>6</v>
      </c>
      <c r="Z43" s="6">
        <v>0.6</v>
      </c>
      <c r="AA43" s="6">
        <v>1</v>
      </c>
      <c r="AB43" s="6">
        <v>1</v>
      </c>
    </row>
    <row r="44" spans="5:28" x14ac:dyDescent="0.25">
      <c r="E44" s="9">
        <v>13</v>
      </c>
      <c r="F44" s="7">
        <v>0.19600000000000001</v>
      </c>
      <c r="G44" s="7">
        <v>0.1386001</v>
      </c>
      <c r="J44" s="9">
        <v>13</v>
      </c>
      <c r="K44" s="7">
        <v>2.2400000000000002</v>
      </c>
      <c r="L44" s="7">
        <v>0.4</v>
      </c>
      <c r="X44" s="6"/>
      <c r="Y44" s="6"/>
      <c r="Z44" s="6"/>
      <c r="AA44" s="6"/>
      <c r="AB44" s="6"/>
    </row>
    <row r="45" spans="5:28" x14ac:dyDescent="0.25">
      <c r="E45" s="9">
        <v>14</v>
      </c>
      <c r="F45" s="7">
        <v>0.19</v>
      </c>
      <c r="G45" s="7">
        <v>0.4</v>
      </c>
      <c r="J45" s="9">
        <v>14</v>
      </c>
      <c r="K45" s="7">
        <v>1.4</v>
      </c>
      <c r="L45" s="7">
        <v>2.3551400000000002E-16</v>
      </c>
      <c r="X45" s="6"/>
      <c r="Y45" s="6"/>
      <c r="Z45" s="6"/>
      <c r="AA45" s="6"/>
      <c r="AB45" s="6"/>
    </row>
    <row r="46" spans="5:28" x14ac:dyDescent="0.25">
      <c r="E46" s="9">
        <v>15</v>
      </c>
      <c r="F46" s="7">
        <v>0.189</v>
      </c>
      <c r="G46" s="7">
        <v>0.2007652</v>
      </c>
      <c r="J46" s="9">
        <v>15</v>
      </c>
      <c r="K46" s="7">
        <v>1.87</v>
      </c>
      <c r="L46" s="7">
        <v>0.34</v>
      </c>
      <c r="X46" s="6"/>
      <c r="Y46" s="6"/>
      <c r="Z46" s="6"/>
      <c r="AA46" s="6"/>
      <c r="AB46" s="6"/>
    </row>
    <row r="47" spans="5:28" x14ac:dyDescent="0.25">
      <c r="E47" s="9">
        <v>16</v>
      </c>
      <c r="F47" s="7">
        <v>0.185</v>
      </c>
      <c r="G47" s="7">
        <v>0.20334969999999999</v>
      </c>
      <c r="J47" s="9">
        <v>16</v>
      </c>
      <c r="K47" s="7">
        <v>1.9555560000000001</v>
      </c>
      <c r="L47" s="7">
        <v>0.13333329999999999</v>
      </c>
      <c r="X47" s="6" t="s">
        <v>14</v>
      </c>
      <c r="Y47" s="6">
        <f>AVERAGE(Y37:Y46)</f>
        <v>5.1428571428571432</v>
      </c>
      <c r="Z47" s="6">
        <f t="shared" ref="Z47:AB47" si="3">AVERAGE(Z37:Z46)</f>
        <v>0.65714285714285714</v>
      </c>
      <c r="AA47" s="6">
        <f t="shared" si="3"/>
        <v>1.1714285714285713</v>
      </c>
      <c r="AB47" s="6">
        <f t="shared" si="3"/>
        <v>1.7142857142857142</v>
      </c>
    </row>
    <row r="48" spans="5:28" x14ac:dyDescent="0.25">
      <c r="E48" s="9">
        <v>17</v>
      </c>
      <c r="F48" s="7">
        <v>0.18</v>
      </c>
      <c r="G48" s="7">
        <v>0.187806</v>
      </c>
      <c r="J48" s="9">
        <v>17</v>
      </c>
      <c r="K48" s="7">
        <v>2</v>
      </c>
      <c r="L48" s="7">
        <v>0.21</v>
      </c>
      <c r="X48" s="6" t="s">
        <v>6</v>
      </c>
      <c r="Y48" s="6">
        <f>_xlfn.STDEV.S(Y37:Y46)</f>
        <v>1.0690449676496978</v>
      </c>
      <c r="Z48" s="6">
        <f t="shared" ref="Z48:AB48" si="4">_xlfn.STDEV.S(Z37:Z46)</f>
        <v>0.25071326821120365</v>
      </c>
      <c r="AA48" s="6">
        <f t="shared" si="4"/>
        <v>0.2138089935299394</v>
      </c>
      <c r="AB48" s="6">
        <f t="shared" si="4"/>
        <v>0.48795003647426632</v>
      </c>
    </row>
    <row r="49" spans="3:28" x14ac:dyDescent="0.25">
      <c r="E49" s="9">
        <v>18</v>
      </c>
      <c r="F49" s="7">
        <v>0.17</v>
      </c>
      <c r="G49" s="7">
        <v>0.187806</v>
      </c>
      <c r="J49" s="9">
        <v>18</v>
      </c>
      <c r="K49" s="7">
        <v>2.08</v>
      </c>
      <c r="L49" s="7">
        <v>0.87</v>
      </c>
      <c r="X49" s="6" t="s">
        <v>15</v>
      </c>
      <c r="Y49" s="6">
        <f t="shared" ref="Y49:AB49" si="5">TTEST(Y37:Y46,Y21:Y30,2,2)</f>
        <v>1</v>
      </c>
      <c r="Z49" s="6">
        <f t="shared" si="5"/>
        <v>2.744466923239812E-2</v>
      </c>
      <c r="AA49" s="6">
        <f t="shared" si="5"/>
        <v>2.4992226826109044E-6</v>
      </c>
      <c r="AB49" s="6">
        <f t="shared" si="5"/>
        <v>3.1651043516258305E-6</v>
      </c>
    </row>
    <row r="50" spans="3:28" x14ac:dyDescent="0.25">
      <c r="E50" s="9">
        <v>19</v>
      </c>
      <c r="F50" s="7">
        <v>0.16</v>
      </c>
      <c r="G50" s="7">
        <v>0.19799269999999999</v>
      </c>
      <c r="J50" s="9">
        <v>19</v>
      </c>
      <c r="K50" s="7">
        <v>2.1</v>
      </c>
      <c r="L50" s="7">
        <v>0.7</v>
      </c>
      <c r="X50" s="64"/>
      <c r="Y50" s="64"/>
      <c r="Z50" s="64"/>
      <c r="AA50" s="64"/>
      <c r="AB50" s="64"/>
    </row>
    <row r="51" spans="3:28" x14ac:dyDescent="0.25">
      <c r="E51" s="9">
        <v>20</v>
      </c>
      <c r="F51" s="7">
        <v>0.14000000000000001</v>
      </c>
      <c r="G51" s="7">
        <v>0.1386001</v>
      </c>
      <c r="J51" s="9">
        <v>20</v>
      </c>
      <c r="K51" s="7">
        <v>2.2000000000000002</v>
      </c>
      <c r="L51" s="7">
        <v>0.2</v>
      </c>
      <c r="X51" s="43" t="s">
        <v>3</v>
      </c>
      <c r="Y51" s="64"/>
      <c r="Z51" s="64"/>
      <c r="AA51" s="64"/>
      <c r="AB51" s="64"/>
    </row>
    <row r="52" spans="3:28" x14ac:dyDescent="0.25">
      <c r="E52" s="9">
        <v>21</v>
      </c>
      <c r="F52" s="7">
        <v>0.11899999999999999</v>
      </c>
      <c r="G52" s="7">
        <v>0.1386001</v>
      </c>
      <c r="J52" s="9">
        <v>21</v>
      </c>
      <c r="K52" s="7">
        <v>2.48</v>
      </c>
      <c r="L52" s="7">
        <v>0.87</v>
      </c>
      <c r="X52" s="65" t="s">
        <v>9</v>
      </c>
      <c r="Y52" s="65" t="s">
        <v>31</v>
      </c>
      <c r="Z52" s="65" t="s">
        <v>11</v>
      </c>
      <c r="AA52" s="65" t="s">
        <v>12</v>
      </c>
      <c r="AB52" s="65" t="s">
        <v>13</v>
      </c>
    </row>
    <row r="53" spans="3:28" x14ac:dyDescent="0.25">
      <c r="X53" s="65">
        <v>1</v>
      </c>
      <c r="Y53" s="65">
        <v>6</v>
      </c>
      <c r="Z53" s="65">
        <v>0.4</v>
      </c>
      <c r="AA53" s="65">
        <v>1</v>
      </c>
      <c r="AB53" s="65">
        <v>1</v>
      </c>
    </row>
    <row r="54" spans="3:28" x14ac:dyDescent="0.25">
      <c r="X54" s="65">
        <v>2</v>
      </c>
      <c r="Y54" s="65">
        <v>4</v>
      </c>
      <c r="Z54" s="65">
        <v>0.6</v>
      </c>
      <c r="AA54" s="65">
        <v>1</v>
      </c>
      <c r="AB54" s="65">
        <v>1.4</v>
      </c>
    </row>
    <row r="55" spans="3:28" x14ac:dyDescent="0.25">
      <c r="C55" s="7" t="s">
        <v>209</v>
      </c>
      <c r="X55" s="65">
        <v>3</v>
      </c>
      <c r="Y55" s="65">
        <v>4</v>
      </c>
      <c r="Z55" s="65">
        <v>1</v>
      </c>
      <c r="AA55" s="65">
        <v>1</v>
      </c>
      <c r="AB55" s="65">
        <v>1.4</v>
      </c>
    </row>
    <row r="56" spans="3:28" x14ac:dyDescent="0.25">
      <c r="X56" s="65">
        <v>4</v>
      </c>
      <c r="Y56" s="65">
        <v>4</v>
      </c>
      <c r="Z56" s="65">
        <v>0.4</v>
      </c>
      <c r="AA56" s="65">
        <v>1</v>
      </c>
      <c r="AB56" s="65">
        <v>1.4</v>
      </c>
    </row>
    <row r="57" spans="3:28" x14ac:dyDescent="0.25">
      <c r="X57" s="65">
        <v>5</v>
      </c>
      <c r="Y57" s="65">
        <v>4</v>
      </c>
      <c r="Z57" s="65">
        <v>0.6</v>
      </c>
      <c r="AA57" s="65">
        <v>1.4</v>
      </c>
      <c r="AB57" s="65">
        <v>1.4</v>
      </c>
    </row>
    <row r="58" spans="3:28" x14ac:dyDescent="0.25">
      <c r="X58" s="65">
        <v>6</v>
      </c>
      <c r="Y58" s="65">
        <v>6</v>
      </c>
      <c r="Z58" s="65">
        <v>0.6</v>
      </c>
      <c r="AA58" s="65">
        <v>1</v>
      </c>
      <c r="AB58" s="65">
        <v>1</v>
      </c>
    </row>
    <row r="59" spans="3:28" x14ac:dyDescent="0.25">
      <c r="X59" s="65">
        <v>7</v>
      </c>
      <c r="Y59" s="65">
        <v>4</v>
      </c>
      <c r="Z59" s="65">
        <v>1</v>
      </c>
      <c r="AA59" s="65">
        <v>1</v>
      </c>
      <c r="AB59" s="65">
        <v>2</v>
      </c>
    </row>
    <row r="60" spans="3:28" x14ac:dyDescent="0.25">
      <c r="X60" s="65"/>
      <c r="Y60" s="65"/>
      <c r="Z60" s="65"/>
      <c r="AA60" s="65"/>
      <c r="AB60" s="65"/>
    </row>
    <row r="61" spans="3:28" x14ac:dyDescent="0.25">
      <c r="X61" s="65"/>
      <c r="Y61" s="65"/>
      <c r="Z61" s="65"/>
      <c r="AA61" s="65"/>
      <c r="AB61" s="65"/>
    </row>
    <row r="62" spans="3:28" x14ac:dyDescent="0.25">
      <c r="X62" s="65" t="s">
        <v>5</v>
      </c>
      <c r="Y62" s="65">
        <f>AVERAGE(Y53:Y61)</f>
        <v>4.5714285714285712</v>
      </c>
      <c r="Z62" s="65">
        <f t="shared" ref="Z62:AB62" si="6">AVERAGE(Z53:Z61)</f>
        <v>0.65714285714285714</v>
      </c>
      <c r="AA62" s="65">
        <f t="shared" si="6"/>
        <v>1.0571428571428572</v>
      </c>
      <c r="AB62" s="65">
        <f t="shared" si="6"/>
        <v>1.3714285714285714</v>
      </c>
    </row>
    <row r="63" spans="3:28" x14ac:dyDescent="0.25">
      <c r="X63" s="65" t="s">
        <v>21</v>
      </c>
      <c r="Y63" s="65">
        <f>_xlfn.STDEV.S(Y53:Y61)</f>
        <v>0.97590007294853387</v>
      </c>
      <c r="Z63" s="65">
        <f t="shared" ref="Z63:AB63" si="7">_xlfn.STDEV.S(Z53:Z61)</f>
        <v>0.25071326821120365</v>
      </c>
      <c r="AA63" s="65">
        <f t="shared" si="7"/>
        <v>0.15118578920369033</v>
      </c>
      <c r="AB63" s="65">
        <f t="shared" si="7"/>
        <v>0.33523268393901035</v>
      </c>
    </row>
    <row r="64" spans="3:28" x14ac:dyDescent="0.25">
      <c r="X64" s="65" t="s">
        <v>22</v>
      </c>
      <c r="Y64" s="65">
        <f>TTEST(Y53:Y61,Y21:Y30,2,2)</f>
        <v>0.31685435697756908</v>
      </c>
      <c r="Z64" s="65">
        <f t="shared" ref="Z64:AB64" si="8">TTEST(Z53:Z61,Z21:Z30,2,2)</f>
        <v>2.744466923239812E-2</v>
      </c>
      <c r="AA64" s="65">
        <f t="shared" si="8"/>
        <v>1.808151803143799E-6</v>
      </c>
      <c r="AB64" s="65">
        <f t="shared" si="8"/>
        <v>1.0997977891918802E-6</v>
      </c>
    </row>
    <row r="68" spans="23:23" x14ac:dyDescent="0.25">
      <c r="W68" s="7" t="s">
        <v>209</v>
      </c>
    </row>
  </sheetData>
  <mergeCells count="2">
    <mergeCell ref="F3:G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4939-1FC7-4307-BDFA-BFB149CE94F5}">
  <dimension ref="A2:AM69"/>
  <sheetViews>
    <sheetView workbookViewId="0">
      <selection activeCell="AH69" sqref="AH69"/>
    </sheetView>
  </sheetViews>
  <sheetFormatPr defaultRowHeight="15.75" x14ac:dyDescent="0.25"/>
  <cols>
    <col min="1" max="4" width="9.140625" style="7"/>
    <col min="5" max="7" width="9.28515625" style="7" bestFit="1" customWidth="1"/>
    <col min="8" max="8" width="9.140625" style="7"/>
    <col min="9" max="11" width="9.28515625" style="7" bestFit="1" customWidth="1"/>
    <col min="12" max="24" width="9.140625" style="7"/>
    <col min="25" max="25" width="9.28515625" style="7" bestFit="1" customWidth="1"/>
    <col min="26" max="29" width="13.140625" style="7" bestFit="1" customWidth="1"/>
    <col min="30" max="16384" width="9.140625" style="7"/>
  </cols>
  <sheetData>
    <row r="2" spans="1:39" ht="18.75" x14ac:dyDescent="0.3">
      <c r="A2" s="46" t="s">
        <v>179</v>
      </c>
      <c r="H2" s="46"/>
      <c r="AB2" s="46" t="s">
        <v>182</v>
      </c>
      <c r="AE2" s="34"/>
    </row>
    <row r="4" spans="1:39" x14ac:dyDescent="0.25">
      <c r="E4" s="42"/>
      <c r="F4" s="60" t="s">
        <v>0</v>
      </c>
      <c r="G4" s="60"/>
      <c r="H4" s="46"/>
      <c r="I4" s="46"/>
      <c r="J4" s="60" t="s">
        <v>2</v>
      </c>
      <c r="K4" s="60"/>
      <c r="AH4" s="60" t="s">
        <v>0</v>
      </c>
      <c r="AI4" s="60"/>
    </row>
    <row r="5" spans="1:39" x14ac:dyDescent="0.25">
      <c r="E5" s="48">
        <v>0</v>
      </c>
      <c r="F5" s="7">
        <v>27.4</v>
      </c>
      <c r="G5" s="7">
        <v>1.43</v>
      </c>
      <c r="I5" s="48">
        <v>0</v>
      </c>
      <c r="J5" s="7">
        <v>26.6</v>
      </c>
      <c r="K5" s="7">
        <v>2.0110809999999999</v>
      </c>
      <c r="AI5" s="47" t="s">
        <v>9</v>
      </c>
      <c r="AJ5" s="50" t="s">
        <v>16</v>
      </c>
      <c r="AK5" s="50" t="s">
        <v>11</v>
      </c>
      <c r="AL5" s="50" t="s">
        <v>12</v>
      </c>
      <c r="AM5" s="50" t="s">
        <v>13</v>
      </c>
    </row>
    <row r="6" spans="1:39" x14ac:dyDescent="0.25">
      <c r="E6" s="48">
        <v>1</v>
      </c>
      <c r="F6" s="7">
        <v>26</v>
      </c>
      <c r="G6" s="7">
        <v>1.3</v>
      </c>
      <c r="I6" s="48">
        <v>1</v>
      </c>
      <c r="J6" s="7">
        <v>13.2</v>
      </c>
      <c r="K6" s="7">
        <v>2.12</v>
      </c>
      <c r="AI6" s="47">
        <v>1</v>
      </c>
      <c r="AJ6" s="47">
        <v>30</v>
      </c>
      <c r="AK6" s="47">
        <v>31</v>
      </c>
      <c r="AL6" s="47">
        <v>32</v>
      </c>
      <c r="AM6" s="47">
        <v>35</v>
      </c>
    </row>
    <row r="7" spans="1:39" x14ac:dyDescent="0.25">
      <c r="E7" s="48">
        <v>2</v>
      </c>
      <c r="F7" s="7">
        <v>26</v>
      </c>
      <c r="G7" s="7">
        <v>1.2</v>
      </c>
      <c r="I7" s="48">
        <v>2</v>
      </c>
      <c r="J7" s="7">
        <v>14.578889999999999</v>
      </c>
      <c r="K7" s="7">
        <v>2.4918490000000002</v>
      </c>
      <c r="AI7" s="47">
        <v>2</v>
      </c>
      <c r="AJ7" s="47">
        <v>24</v>
      </c>
      <c r="AK7" s="47">
        <v>29</v>
      </c>
      <c r="AL7" s="47">
        <v>35</v>
      </c>
      <c r="AM7" s="47">
        <v>33</v>
      </c>
    </row>
    <row r="8" spans="1:39" x14ac:dyDescent="0.25">
      <c r="E8" s="48">
        <v>3</v>
      </c>
      <c r="F8" s="7">
        <v>26.4</v>
      </c>
      <c r="G8" s="7">
        <v>1.1000000000000001</v>
      </c>
      <c r="I8" s="48">
        <v>3</v>
      </c>
      <c r="J8" s="7">
        <v>15.10778</v>
      </c>
      <c r="K8" s="7">
        <v>2</v>
      </c>
      <c r="AI8" s="47">
        <v>3</v>
      </c>
      <c r="AJ8" s="47">
        <v>28</v>
      </c>
      <c r="AK8" s="47">
        <v>35</v>
      </c>
      <c r="AL8" s="47">
        <v>29</v>
      </c>
      <c r="AM8" s="47">
        <v>35</v>
      </c>
    </row>
    <row r="9" spans="1:39" x14ac:dyDescent="0.25">
      <c r="E9" s="48">
        <v>4</v>
      </c>
      <c r="F9" s="7">
        <v>26.474</v>
      </c>
      <c r="G9" s="7">
        <v>1.21</v>
      </c>
      <c r="I9" s="48">
        <v>4</v>
      </c>
      <c r="J9" s="7">
        <v>14.654439999999999</v>
      </c>
      <c r="K9" s="7">
        <v>2.2999999999999998</v>
      </c>
      <c r="AI9" s="47">
        <v>4</v>
      </c>
      <c r="AJ9" s="47">
        <v>26</v>
      </c>
      <c r="AK9" s="47">
        <v>30</v>
      </c>
      <c r="AL9" s="47">
        <v>30</v>
      </c>
      <c r="AM9" s="47">
        <v>33</v>
      </c>
    </row>
    <row r="10" spans="1:39" x14ac:dyDescent="0.25">
      <c r="E10" s="48">
        <v>5</v>
      </c>
      <c r="F10" s="7">
        <v>27.8</v>
      </c>
      <c r="G10" s="7">
        <v>1.2</v>
      </c>
      <c r="I10" s="48">
        <v>5</v>
      </c>
      <c r="J10" s="7">
        <v>15.09778</v>
      </c>
      <c r="K10" s="7">
        <v>2.2999999999999998</v>
      </c>
      <c r="AI10" s="47">
        <v>5</v>
      </c>
      <c r="AJ10" s="47">
        <v>29</v>
      </c>
      <c r="AK10" s="47">
        <v>26</v>
      </c>
      <c r="AL10" s="47">
        <v>30</v>
      </c>
      <c r="AM10" s="47">
        <v>30</v>
      </c>
    </row>
    <row r="11" spans="1:39" x14ac:dyDescent="0.25">
      <c r="E11" s="48">
        <v>6</v>
      </c>
      <c r="F11" s="7">
        <v>27.2</v>
      </c>
      <c r="G11" s="7">
        <v>1.1000000000000001</v>
      </c>
      <c r="I11" s="48">
        <v>6</v>
      </c>
      <c r="J11" s="7">
        <v>16.399999999999999</v>
      </c>
      <c r="K11" s="7">
        <v>2.2999999999999998</v>
      </c>
      <c r="AI11" s="47">
        <v>6</v>
      </c>
      <c r="AJ11" s="47">
        <v>26</v>
      </c>
      <c r="AK11" s="47">
        <v>30</v>
      </c>
      <c r="AL11" s="47">
        <v>30</v>
      </c>
      <c r="AM11" s="47">
        <v>33</v>
      </c>
    </row>
    <row r="12" spans="1:39" x14ac:dyDescent="0.25">
      <c r="E12" s="48">
        <v>7</v>
      </c>
      <c r="F12" s="7">
        <v>27.8</v>
      </c>
      <c r="G12" s="7">
        <v>1.2</v>
      </c>
      <c r="I12" s="48">
        <v>7</v>
      </c>
      <c r="J12" s="7">
        <v>16.23</v>
      </c>
      <c r="K12" s="7">
        <v>2.2999999999999998</v>
      </c>
      <c r="AI12" s="47">
        <v>7</v>
      </c>
      <c r="AJ12" s="47">
        <v>29</v>
      </c>
      <c r="AK12" s="47">
        <v>26</v>
      </c>
      <c r="AL12" s="47">
        <v>30</v>
      </c>
      <c r="AM12" s="47">
        <v>30</v>
      </c>
    </row>
    <row r="13" spans="1:39" x14ac:dyDescent="0.25">
      <c r="E13" s="48">
        <v>8</v>
      </c>
      <c r="F13" s="7">
        <v>27.2</v>
      </c>
      <c r="G13" s="7">
        <v>1.1000000000000001</v>
      </c>
      <c r="I13" s="48">
        <v>8</v>
      </c>
      <c r="J13" s="7">
        <v>16.899999999999999</v>
      </c>
      <c r="K13" s="7">
        <v>2.1</v>
      </c>
      <c r="AI13" s="47"/>
      <c r="AJ13" s="47"/>
      <c r="AK13" s="47"/>
      <c r="AL13" s="47"/>
      <c r="AM13" s="47"/>
    </row>
    <row r="14" spans="1:39" x14ac:dyDescent="0.25">
      <c r="E14" s="48">
        <v>9</v>
      </c>
      <c r="F14" s="7">
        <v>27.8</v>
      </c>
      <c r="G14" s="7">
        <v>1.2</v>
      </c>
      <c r="I14" s="48">
        <v>9</v>
      </c>
      <c r="J14" s="7">
        <v>17.3</v>
      </c>
      <c r="K14" s="7">
        <v>2</v>
      </c>
      <c r="AI14" s="47"/>
      <c r="AJ14" s="47"/>
      <c r="AK14" s="47"/>
      <c r="AL14" s="47"/>
      <c r="AM14" s="47"/>
    </row>
    <row r="15" spans="1:39" x14ac:dyDescent="0.25">
      <c r="E15" s="48">
        <v>10</v>
      </c>
      <c r="F15" s="7">
        <v>27.2</v>
      </c>
      <c r="G15" s="7">
        <v>1.1000000000000001</v>
      </c>
      <c r="I15" s="48">
        <v>10</v>
      </c>
      <c r="J15" s="7">
        <v>18.23</v>
      </c>
      <c r="K15" s="7">
        <v>2.14</v>
      </c>
      <c r="AI15" s="47"/>
      <c r="AJ15" s="47"/>
      <c r="AK15" s="47"/>
      <c r="AL15" s="47"/>
      <c r="AM15" s="47"/>
    </row>
    <row r="16" spans="1:39" x14ac:dyDescent="0.25">
      <c r="E16" s="48">
        <v>11</v>
      </c>
      <c r="F16" s="7">
        <v>27.8</v>
      </c>
      <c r="G16" s="7">
        <v>1.2</v>
      </c>
      <c r="I16" s="48">
        <v>11</v>
      </c>
      <c r="J16" s="7">
        <v>18.5</v>
      </c>
      <c r="K16" s="7">
        <v>2.17</v>
      </c>
      <c r="AI16" s="47" t="s">
        <v>14</v>
      </c>
      <c r="AJ16" s="47">
        <f>AVERAGE(AJ6:AJ10)</f>
        <v>27.4</v>
      </c>
      <c r="AK16" s="47">
        <f>AVERAGE(AK6:AK10)</f>
        <v>30.2</v>
      </c>
      <c r="AL16" s="47">
        <f>AVERAGE(AL6:AL10)</f>
        <v>31.2</v>
      </c>
      <c r="AM16" s="47">
        <f>AVERAGE(AM6:AM10)</f>
        <v>33.200000000000003</v>
      </c>
    </row>
    <row r="17" spans="5:39" x14ac:dyDescent="0.25">
      <c r="E17" s="48">
        <v>12</v>
      </c>
      <c r="F17" s="7">
        <v>27.2</v>
      </c>
      <c r="G17" s="7">
        <v>1.1000000000000001</v>
      </c>
      <c r="I17" s="48">
        <v>12</v>
      </c>
      <c r="J17" s="7">
        <v>18.766670000000001</v>
      </c>
      <c r="K17" s="7">
        <v>2.19</v>
      </c>
      <c r="AI17" s="47" t="s">
        <v>6</v>
      </c>
      <c r="AJ17" s="47">
        <f>_xlfn.STDEV.S(AJ6:AJ10)</f>
        <v>2.4083189157584592</v>
      </c>
      <c r="AK17" s="47">
        <f>_xlfn.STDEV.S(AK6:AK10)</f>
        <v>3.271085446759225</v>
      </c>
      <c r="AL17" s="47">
        <f>_xlfn.STDEV.S(AL6:AL10)</f>
        <v>2.3874672772626644</v>
      </c>
      <c r="AM17" s="47">
        <f>_xlfn.STDEV.S(AM6:AM10)</f>
        <v>2.0493901531919194</v>
      </c>
    </row>
    <row r="18" spans="5:39" x14ac:dyDescent="0.25">
      <c r="E18" s="48">
        <v>13</v>
      </c>
      <c r="F18" s="7">
        <v>27.8</v>
      </c>
      <c r="G18" s="7">
        <v>1.2</v>
      </c>
      <c r="I18" s="48">
        <v>13</v>
      </c>
      <c r="J18" s="7">
        <v>19.3</v>
      </c>
      <c r="K18" s="7">
        <v>2.2999999999999998</v>
      </c>
      <c r="AI18" s="47"/>
      <c r="AJ18" s="47"/>
      <c r="AK18" s="47"/>
      <c r="AL18" s="47"/>
      <c r="AM18" s="47"/>
    </row>
    <row r="19" spans="5:39" x14ac:dyDescent="0.25">
      <c r="E19" s="48">
        <v>14</v>
      </c>
      <c r="F19" s="7">
        <v>27.2</v>
      </c>
      <c r="G19" s="7">
        <v>1.1000000000000001</v>
      </c>
      <c r="I19" s="48">
        <v>14</v>
      </c>
      <c r="J19" s="7">
        <v>18.559999999999999</v>
      </c>
      <c r="K19" s="7">
        <v>2.2999999999999998</v>
      </c>
    </row>
    <row r="20" spans="5:39" ht="18.75" x14ac:dyDescent="0.3">
      <c r="E20" s="48">
        <v>15</v>
      </c>
      <c r="F20" s="7">
        <v>27.8</v>
      </c>
      <c r="G20" s="7">
        <v>1.2</v>
      </c>
      <c r="I20" s="48">
        <v>15</v>
      </c>
      <c r="J20" s="7">
        <v>19.34</v>
      </c>
      <c r="K20" s="7">
        <v>1.2</v>
      </c>
      <c r="AH20" s="43" t="s">
        <v>1</v>
      </c>
      <c r="AI20" s="49"/>
    </row>
    <row r="21" spans="5:39" x14ac:dyDescent="0.25">
      <c r="E21" s="48">
        <v>16</v>
      </c>
      <c r="F21" s="7">
        <v>27.8</v>
      </c>
      <c r="G21" s="7">
        <v>1.2</v>
      </c>
      <c r="I21" s="48">
        <v>16</v>
      </c>
      <c r="J21" s="7">
        <v>20</v>
      </c>
      <c r="K21" s="7">
        <v>1.1000000000000001</v>
      </c>
      <c r="AI21" s="47" t="s">
        <v>9</v>
      </c>
      <c r="AJ21" s="47" t="s">
        <v>16</v>
      </c>
      <c r="AK21" s="47" t="s">
        <v>11</v>
      </c>
      <c r="AL21" s="47" t="s">
        <v>12</v>
      </c>
      <c r="AM21" s="47" t="s">
        <v>13</v>
      </c>
    </row>
    <row r="22" spans="5:39" x14ac:dyDescent="0.25">
      <c r="E22" s="48">
        <v>17</v>
      </c>
      <c r="F22" s="7">
        <v>27.2</v>
      </c>
      <c r="G22" s="7">
        <v>1.1000000000000001</v>
      </c>
      <c r="I22" s="48">
        <v>17</v>
      </c>
      <c r="J22" s="7">
        <v>21.2</v>
      </c>
      <c r="K22" s="7">
        <v>1.2</v>
      </c>
      <c r="AI22" s="47">
        <v>1</v>
      </c>
      <c r="AJ22" s="47">
        <v>28</v>
      </c>
      <c r="AK22" s="47">
        <v>11</v>
      </c>
      <c r="AL22" s="47">
        <v>15</v>
      </c>
      <c r="AM22" s="47">
        <v>15</v>
      </c>
    </row>
    <row r="23" spans="5:39" x14ac:dyDescent="0.25">
      <c r="E23" s="48">
        <v>18</v>
      </c>
      <c r="F23" s="7">
        <v>28</v>
      </c>
      <c r="G23" s="7">
        <v>1.1000000000000001</v>
      </c>
      <c r="I23" s="48">
        <v>18</v>
      </c>
      <c r="J23" s="7">
        <v>21.23</v>
      </c>
      <c r="K23" s="7">
        <v>1.1000000000000001</v>
      </c>
      <c r="AI23" s="47">
        <v>2</v>
      </c>
      <c r="AJ23" s="47">
        <v>30</v>
      </c>
      <c r="AK23" s="47">
        <v>9</v>
      </c>
      <c r="AL23" s="47">
        <v>9</v>
      </c>
      <c r="AM23" s="47">
        <v>13</v>
      </c>
    </row>
    <row r="24" spans="5:39" x14ac:dyDescent="0.25">
      <c r="E24" s="48">
        <v>19</v>
      </c>
      <c r="F24" s="7">
        <v>28.4</v>
      </c>
      <c r="G24" s="7">
        <v>1.1000000000000001</v>
      </c>
      <c r="I24" s="48">
        <v>19</v>
      </c>
      <c r="J24" s="7">
        <v>22</v>
      </c>
      <c r="K24" s="7">
        <v>2.13</v>
      </c>
      <c r="AI24" s="47">
        <v>3</v>
      </c>
      <c r="AJ24" s="47">
        <v>25</v>
      </c>
      <c r="AK24" s="47">
        <v>22</v>
      </c>
      <c r="AL24" s="47">
        <v>19</v>
      </c>
      <c r="AM24" s="47">
        <v>19</v>
      </c>
    </row>
    <row r="25" spans="5:39" x14ac:dyDescent="0.25">
      <c r="E25" s="48">
        <v>20</v>
      </c>
      <c r="F25" s="7">
        <v>28.2</v>
      </c>
      <c r="G25" s="7">
        <v>1.3</v>
      </c>
      <c r="I25" s="48">
        <v>20</v>
      </c>
      <c r="J25" s="7">
        <v>23</v>
      </c>
      <c r="K25" s="7">
        <v>1.9</v>
      </c>
      <c r="AI25" s="47">
        <v>4</v>
      </c>
      <c r="AJ25" s="47">
        <v>22</v>
      </c>
      <c r="AK25" s="47">
        <v>30</v>
      </c>
      <c r="AL25" s="47">
        <v>28</v>
      </c>
      <c r="AM25" s="47">
        <v>11</v>
      </c>
    </row>
    <row r="26" spans="5:39" x14ac:dyDescent="0.25">
      <c r="E26" s="48">
        <v>21</v>
      </c>
      <c r="F26" s="7">
        <v>28.4</v>
      </c>
      <c r="G26" s="7">
        <v>1.2</v>
      </c>
      <c r="I26" s="48">
        <v>21</v>
      </c>
      <c r="J26" s="7">
        <v>23.9</v>
      </c>
      <c r="K26" s="7">
        <v>2.2000000000000002</v>
      </c>
      <c r="AI26" s="47">
        <v>5</v>
      </c>
      <c r="AJ26" s="47">
        <v>25</v>
      </c>
      <c r="AK26" s="47">
        <v>20</v>
      </c>
      <c r="AL26" s="47">
        <v>23</v>
      </c>
      <c r="AM26" s="47">
        <v>20</v>
      </c>
    </row>
    <row r="27" spans="5:39" x14ac:dyDescent="0.25">
      <c r="AI27" s="47">
        <v>6</v>
      </c>
      <c r="AJ27" s="47">
        <v>28</v>
      </c>
      <c r="AK27" s="47">
        <v>29</v>
      </c>
      <c r="AL27" s="47">
        <v>31</v>
      </c>
      <c r="AM27" s="47">
        <v>25</v>
      </c>
    </row>
    <row r="28" spans="5:39" x14ac:dyDescent="0.25">
      <c r="AI28" s="47">
        <v>7</v>
      </c>
      <c r="AJ28" s="47">
        <v>23</v>
      </c>
      <c r="AK28" s="47">
        <v>15</v>
      </c>
      <c r="AL28" s="47">
        <v>19</v>
      </c>
      <c r="AM28" s="47">
        <v>9</v>
      </c>
    </row>
    <row r="29" spans="5:39" x14ac:dyDescent="0.25">
      <c r="E29" s="46"/>
      <c r="F29" s="43" t="s">
        <v>1</v>
      </c>
      <c r="G29" s="43"/>
      <c r="H29" s="46"/>
      <c r="I29" s="46"/>
      <c r="J29" s="43" t="s">
        <v>3</v>
      </c>
      <c r="K29" s="46"/>
      <c r="AI29" s="47"/>
      <c r="AJ29" s="47"/>
      <c r="AK29" s="47"/>
      <c r="AL29" s="47"/>
      <c r="AM29" s="47">
        <v>20</v>
      </c>
    </row>
    <row r="30" spans="5:39" x14ac:dyDescent="0.25">
      <c r="E30" s="48">
        <v>0</v>
      </c>
      <c r="F30" s="7">
        <v>25.9</v>
      </c>
      <c r="G30" s="7">
        <v>2.1</v>
      </c>
      <c r="I30" s="48">
        <v>0</v>
      </c>
      <c r="J30" s="7">
        <v>26.22222</v>
      </c>
      <c r="K30" s="7">
        <v>2.6352310000000001</v>
      </c>
      <c r="AI30" s="47"/>
      <c r="AJ30" s="47"/>
      <c r="AK30" s="47"/>
      <c r="AL30" s="47"/>
      <c r="AM30" s="47">
        <v>18</v>
      </c>
    </row>
    <row r="31" spans="5:39" x14ac:dyDescent="0.25">
      <c r="E31" s="48">
        <v>1</v>
      </c>
      <c r="F31" s="7">
        <v>12.4</v>
      </c>
      <c r="G31" s="7">
        <v>2</v>
      </c>
      <c r="I31" s="48">
        <v>1</v>
      </c>
      <c r="J31" s="7">
        <v>13.22222</v>
      </c>
      <c r="K31" s="7">
        <v>2.2000000000000002</v>
      </c>
      <c r="AI31" s="47"/>
      <c r="AJ31" s="47"/>
      <c r="AK31" s="47"/>
      <c r="AL31" s="47"/>
      <c r="AM31" s="47">
        <v>11</v>
      </c>
    </row>
    <row r="32" spans="5:39" x14ac:dyDescent="0.25">
      <c r="E32" s="48">
        <v>2</v>
      </c>
      <c r="F32" s="7">
        <v>12.494</v>
      </c>
      <c r="G32" s="7">
        <v>2</v>
      </c>
      <c r="I32" s="48">
        <v>2</v>
      </c>
      <c r="J32" s="7">
        <v>14.73333</v>
      </c>
      <c r="K32" s="7">
        <v>2.2000000000000002</v>
      </c>
      <c r="AI32" s="47" t="s">
        <v>14</v>
      </c>
      <c r="AJ32" s="47">
        <f>AVERAGE(AJ22:AJ31)</f>
        <v>25.857142857142858</v>
      </c>
      <c r="AK32" s="47">
        <f>AVERAGE(AK22:AK31)</f>
        <v>19.428571428571427</v>
      </c>
      <c r="AL32" s="47">
        <f>AVERAGE(AL22:AL31)</f>
        <v>20.571428571428573</v>
      </c>
      <c r="AM32" s="47">
        <f>AVERAGE(AM22:AM31)</f>
        <v>16.100000000000001</v>
      </c>
    </row>
    <row r="33" spans="5:39" x14ac:dyDescent="0.25">
      <c r="E33" s="48">
        <v>3</v>
      </c>
      <c r="F33" s="7">
        <v>11</v>
      </c>
      <c r="G33" s="7">
        <v>2.259992</v>
      </c>
      <c r="I33" s="48">
        <v>3</v>
      </c>
      <c r="J33" s="7">
        <v>13.17333</v>
      </c>
      <c r="K33" s="7">
        <v>2.435241</v>
      </c>
      <c r="AI33" s="47" t="s">
        <v>6</v>
      </c>
      <c r="AJ33" s="47">
        <f>_xlfn.STDEV.S(AJ22:AJ31)</f>
        <v>2.9113897843110115</v>
      </c>
      <c r="AK33" s="47">
        <f>_xlfn.STDEV.S(AK22:AK31)</f>
        <v>8.2635170651311842</v>
      </c>
      <c r="AL33" s="47">
        <f>_xlfn.STDEV.S(AL22:AL31)</f>
        <v>7.5245629520290169</v>
      </c>
      <c r="AM33" s="47">
        <f>_xlfn.STDEV.S(AM22:AM31)</f>
        <v>5.1088159097779213</v>
      </c>
    </row>
    <row r="34" spans="5:39" x14ac:dyDescent="0.25">
      <c r="E34" s="48">
        <v>4</v>
      </c>
      <c r="F34" s="7">
        <v>12</v>
      </c>
      <c r="G34" s="7">
        <v>1.6</v>
      </c>
      <c r="I34" s="48">
        <v>4</v>
      </c>
      <c r="J34" s="7">
        <v>14.608890000000001</v>
      </c>
      <c r="K34" s="7">
        <v>1.2</v>
      </c>
      <c r="AI34" s="47"/>
      <c r="AJ34" s="47"/>
      <c r="AK34" s="47"/>
      <c r="AL34" s="47"/>
      <c r="AM34" s="47"/>
    </row>
    <row r="35" spans="5:39" x14ac:dyDescent="0.25">
      <c r="E35" s="48">
        <v>5</v>
      </c>
      <c r="F35" s="7">
        <v>12</v>
      </c>
      <c r="G35" s="7">
        <v>2</v>
      </c>
      <c r="I35" s="48">
        <v>5</v>
      </c>
      <c r="J35" s="7">
        <v>15.11111</v>
      </c>
      <c r="K35" s="7">
        <v>1.3</v>
      </c>
    </row>
    <row r="36" spans="5:39" x14ac:dyDescent="0.25">
      <c r="E36" s="48">
        <v>6</v>
      </c>
      <c r="F36" s="7">
        <v>12.3</v>
      </c>
      <c r="G36" s="7">
        <v>1.9</v>
      </c>
      <c r="I36" s="48">
        <v>6</v>
      </c>
      <c r="J36" s="7">
        <v>16.399999999999999</v>
      </c>
      <c r="K36" s="7">
        <v>1.4</v>
      </c>
      <c r="AH36" s="60" t="s">
        <v>2</v>
      </c>
      <c r="AI36" s="60"/>
    </row>
    <row r="37" spans="5:39" x14ac:dyDescent="0.25">
      <c r="E37" s="48">
        <v>7</v>
      </c>
      <c r="F37" s="7">
        <v>12.2</v>
      </c>
      <c r="G37" s="7">
        <v>2</v>
      </c>
      <c r="I37" s="48">
        <v>7</v>
      </c>
      <c r="J37" s="7">
        <v>16.600000000000001</v>
      </c>
      <c r="K37" s="7">
        <v>1.1000000000000001</v>
      </c>
      <c r="AI37" s="47" t="s">
        <v>9</v>
      </c>
      <c r="AJ37" s="47" t="s">
        <v>16</v>
      </c>
      <c r="AK37" s="47" t="s">
        <v>11</v>
      </c>
      <c r="AL37" s="47" t="s">
        <v>12</v>
      </c>
      <c r="AM37" s="47" t="s">
        <v>13</v>
      </c>
    </row>
    <row r="38" spans="5:39" x14ac:dyDescent="0.25">
      <c r="E38" s="48">
        <v>8</v>
      </c>
      <c r="F38" s="7">
        <v>12.4</v>
      </c>
      <c r="G38" s="7">
        <v>1.9</v>
      </c>
      <c r="I38" s="48">
        <v>8</v>
      </c>
      <c r="J38" s="7">
        <v>16.7</v>
      </c>
      <c r="K38" s="7">
        <v>1.3</v>
      </c>
      <c r="AI38" s="47">
        <v>1</v>
      </c>
      <c r="AJ38" s="47">
        <v>25</v>
      </c>
      <c r="AK38" s="47">
        <v>30.94</v>
      </c>
      <c r="AL38" s="47">
        <v>27.5</v>
      </c>
      <c r="AM38" s="47">
        <v>28</v>
      </c>
    </row>
    <row r="39" spans="5:39" x14ac:dyDescent="0.25">
      <c r="E39" s="48">
        <v>9</v>
      </c>
      <c r="F39" s="7">
        <v>12</v>
      </c>
      <c r="G39" s="7">
        <v>2</v>
      </c>
      <c r="I39" s="48">
        <v>9</v>
      </c>
      <c r="J39" s="7">
        <v>17</v>
      </c>
      <c r="K39" s="7">
        <v>1.2</v>
      </c>
      <c r="AI39" s="47">
        <v>2</v>
      </c>
      <c r="AJ39" s="47">
        <v>26</v>
      </c>
      <c r="AK39" s="47">
        <v>26.47</v>
      </c>
      <c r="AL39" s="47">
        <v>28</v>
      </c>
      <c r="AM39" s="47">
        <v>35</v>
      </c>
    </row>
    <row r="40" spans="5:39" x14ac:dyDescent="0.25">
      <c r="E40" s="48">
        <v>10</v>
      </c>
      <c r="F40" s="7">
        <v>11.6</v>
      </c>
      <c r="G40" s="7">
        <v>1.9</v>
      </c>
      <c r="I40" s="48">
        <v>10</v>
      </c>
      <c r="J40" s="7">
        <v>18.7</v>
      </c>
      <c r="K40" s="7">
        <v>1.23</v>
      </c>
      <c r="AI40" s="47">
        <v>3</v>
      </c>
      <c r="AJ40" s="47">
        <v>24</v>
      </c>
      <c r="AK40" s="47">
        <v>22.47</v>
      </c>
      <c r="AL40" s="47">
        <v>25</v>
      </c>
      <c r="AM40" s="47">
        <v>26</v>
      </c>
    </row>
    <row r="41" spans="5:39" x14ac:dyDescent="0.25">
      <c r="E41" s="48">
        <v>11</v>
      </c>
      <c r="F41" s="7">
        <v>11.7</v>
      </c>
      <c r="G41" s="7">
        <v>2</v>
      </c>
      <c r="I41" s="48">
        <v>11</v>
      </c>
      <c r="J41" s="7">
        <v>19</v>
      </c>
      <c r="K41" s="7">
        <v>1.9</v>
      </c>
      <c r="AI41" s="47">
        <v>4</v>
      </c>
      <c r="AJ41" s="47">
        <v>28</v>
      </c>
      <c r="AK41" s="47">
        <v>35</v>
      </c>
      <c r="AL41" s="47">
        <v>27.45</v>
      </c>
      <c r="AM41" s="47">
        <v>29</v>
      </c>
    </row>
    <row r="42" spans="5:39" x14ac:dyDescent="0.25">
      <c r="E42" s="48">
        <v>12</v>
      </c>
      <c r="F42" s="7">
        <v>11.5</v>
      </c>
      <c r="G42" s="7">
        <v>1.9</v>
      </c>
      <c r="I42" s="48">
        <v>12</v>
      </c>
      <c r="J42" s="7">
        <v>19.3</v>
      </c>
      <c r="K42" s="7">
        <v>2.2999999999999998</v>
      </c>
      <c r="AI42" s="47">
        <v>5</v>
      </c>
      <c r="AJ42" s="47">
        <v>26</v>
      </c>
      <c r="AK42" s="47">
        <v>21.38</v>
      </c>
      <c r="AL42" s="47">
        <v>25</v>
      </c>
      <c r="AM42" s="47">
        <v>30</v>
      </c>
    </row>
    <row r="43" spans="5:39" x14ac:dyDescent="0.25">
      <c r="E43" s="48">
        <v>13</v>
      </c>
      <c r="F43" s="7">
        <v>11.3</v>
      </c>
      <c r="G43" s="7">
        <v>1.2</v>
      </c>
      <c r="I43" s="48">
        <v>13</v>
      </c>
      <c r="J43" s="7">
        <v>19.5</v>
      </c>
      <c r="K43" s="7">
        <v>2.12</v>
      </c>
      <c r="AI43" s="47">
        <v>6</v>
      </c>
      <c r="AJ43" s="47">
        <v>29</v>
      </c>
      <c r="AK43" s="47">
        <v>20</v>
      </c>
      <c r="AL43" s="47">
        <v>35</v>
      </c>
      <c r="AM43" s="47">
        <v>26</v>
      </c>
    </row>
    <row r="44" spans="5:39" x14ac:dyDescent="0.25">
      <c r="E44" s="48">
        <v>14</v>
      </c>
      <c r="F44" s="7">
        <v>10.7</v>
      </c>
      <c r="G44" s="7">
        <v>1.9</v>
      </c>
      <c r="I44" s="48">
        <v>14</v>
      </c>
      <c r="J44" s="7">
        <v>18.78</v>
      </c>
      <c r="K44" s="7">
        <v>2.1800000000000002</v>
      </c>
      <c r="AI44" s="47">
        <v>7</v>
      </c>
      <c r="AJ44" s="47">
        <v>24</v>
      </c>
      <c r="AK44" s="47">
        <v>29.46</v>
      </c>
      <c r="AL44" s="47">
        <v>29</v>
      </c>
      <c r="AM44" s="47">
        <v>20</v>
      </c>
    </row>
    <row r="45" spans="5:39" x14ac:dyDescent="0.25">
      <c r="E45" s="48">
        <v>15</v>
      </c>
      <c r="F45" s="7">
        <v>10.3</v>
      </c>
      <c r="G45" s="7">
        <v>1.1000000000000001</v>
      </c>
      <c r="I45" s="48">
        <v>15</v>
      </c>
      <c r="J45" s="7">
        <v>20</v>
      </c>
      <c r="K45" s="7">
        <v>1.87</v>
      </c>
      <c r="AI45" s="47"/>
      <c r="AJ45" s="47"/>
      <c r="AK45" s="47"/>
      <c r="AL45" s="47"/>
      <c r="AM45" s="47">
        <v>28</v>
      </c>
    </row>
    <row r="46" spans="5:39" x14ac:dyDescent="0.25">
      <c r="E46" s="48">
        <v>16</v>
      </c>
      <c r="F46" s="7">
        <v>10</v>
      </c>
      <c r="G46" s="7">
        <v>1</v>
      </c>
      <c r="I46" s="48">
        <v>16</v>
      </c>
      <c r="J46" s="7">
        <v>20.7</v>
      </c>
      <c r="K46" s="7">
        <v>1.65</v>
      </c>
      <c r="AI46" s="47"/>
      <c r="AJ46" s="47"/>
      <c r="AK46" s="47"/>
      <c r="AL46" s="47"/>
      <c r="AM46" s="47">
        <v>25</v>
      </c>
    </row>
    <row r="47" spans="5:39" x14ac:dyDescent="0.25">
      <c r="E47" s="48">
        <v>17</v>
      </c>
      <c r="F47" s="7">
        <v>9</v>
      </c>
      <c r="G47" s="7">
        <v>1.9</v>
      </c>
      <c r="I47" s="48">
        <v>17</v>
      </c>
      <c r="J47" s="7">
        <v>21</v>
      </c>
      <c r="K47" s="7">
        <v>2.2000000000000002</v>
      </c>
      <c r="AI47" s="47"/>
      <c r="AJ47" s="47"/>
      <c r="AK47" s="47"/>
      <c r="AL47" s="47"/>
      <c r="AM47" s="47">
        <v>35</v>
      </c>
    </row>
    <row r="48" spans="5:39" x14ac:dyDescent="0.25">
      <c r="E48" s="48">
        <v>18</v>
      </c>
      <c r="F48" s="7">
        <v>8.6999999999999993</v>
      </c>
      <c r="G48" s="7">
        <v>0.8</v>
      </c>
      <c r="I48" s="48">
        <v>18</v>
      </c>
      <c r="J48" s="7">
        <v>21.3</v>
      </c>
      <c r="K48" s="7">
        <v>2.1</v>
      </c>
      <c r="AI48" s="47" t="s">
        <v>14</v>
      </c>
      <c r="AJ48" s="47">
        <f>AVERAGE(AJ38:AJ47)</f>
        <v>26</v>
      </c>
      <c r="AK48" s="47">
        <f>AVERAGE(AK38:AK47)</f>
        <v>26.53142857142857</v>
      </c>
      <c r="AL48" s="47">
        <f>AVERAGE(AL38:AL47)</f>
        <v>28.135714285714283</v>
      </c>
      <c r="AM48" s="47">
        <f>AVERAGE(AM38:AM47)</f>
        <v>28.2</v>
      </c>
    </row>
    <row r="49" spans="2:39" x14ac:dyDescent="0.25">
      <c r="E49" s="48">
        <v>19</v>
      </c>
      <c r="F49" s="7">
        <v>8.6</v>
      </c>
      <c r="G49" s="7">
        <v>1.3</v>
      </c>
      <c r="I49" s="48">
        <v>19</v>
      </c>
      <c r="J49" s="7">
        <v>21.7</v>
      </c>
      <c r="K49" s="7">
        <v>1.5</v>
      </c>
      <c r="AI49" s="47" t="s">
        <v>6</v>
      </c>
      <c r="AJ49" s="47">
        <f>_xlfn.STDEV.S(AJ38:AJ47)</f>
        <v>1.9148542155126762</v>
      </c>
      <c r="AK49" s="47">
        <f>_xlfn.STDEV.S(AK38:AK47)</f>
        <v>5.5591439046296474</v>
      </c>
      <c r="AL49" s="47">
        <f>_xlfn.STDEV.S(AL38:AL47)</f>
        <v>3.3769703243334441</v>
      </c>
      <c r="AM49" s="47">
        <f>_xlfn.STDEV.S(AM38:AM47)</f>
        <v>4.5166359162544909</v>
      </c>
    </row>
    <row r="50" spans="2:39" x14ac:dyDescent="0.25">
      <c r="E50" s="48">
        <v>20</v>
      </c>
      <c r="F50" s="7">
        <v>7.5</v>
      </c>
      <c r="G50" s="7">
        <v>1</v>
      </c>
      <c r="I50" s="48">
        <v>20</v>
      </c>
      <c r="J50" s="7">
        <v>23</v>
      </c>
      <c r="K50" s="7">
        <v>1.1000000000000001</v>
      </c>
      <c r="AI50" s="47" t="s">
        <v>15</v>
      </c>
      <c r="AJ50" s="47">
        <f>TTEST(AJ38:AJ47,AJ22:AJ31,2,2)</f>
        <v>0.91541921402933346</v>
      </c>
      <c r="AK50" s="47">
        <f>TTEST(AK38:AK47,AK22:AK31,2,2)</f>
        <v>8.3596159751165466E-2</v>
      </c>
      <c r="AL50" s="47">
        <f>TTEST(AL38:AL47,AL22:AL31,2,2)</f>
        <v>3.1933194394627357E-2</v>
      </c>
      <c r="AM50" s="47">
        <f>TTEST(AM38:AM47,AM22:AM31,2,2)</f>
        <v>2.5226931960459552E-5</v>
      </c>
    </row>
    <row r="51" spans="2:39" x14ac:dyDescent="0.25">
      <c r="E51" s="48">
        <v>21</v>
      </c>
      <c r="F51" s="7">
        <v>6.2</v>
      </c>
      <c r="G51" s="7">
        <v>1</v>
      </c>
      <c r="I51" s="48">
        <v>21</v>
      </c>
      <c r="J51" s="7">
        <v>23</v>
      </c>
      <c r="K51" s="7">
        <v>1.4</v>
      </c>
    </row>
    <row r="52" spans="2:39" x14ac:dyDescent="0.25">
      <c r="AH52" s="43" t="s">
        <v>3</v>
      </c>
    </row>
    <row r="53" spans="2:39" x14ac:dyDescent="0.25">
      <c r="B53" s="7" t="s">
        <v>209</v>
      </c>
      <c r="AI53" s="47" t="s">
        <v>9</v>
      </c>
      <c r="AJ53" s="47" t="s">
        <v>25</v>
      </c>
      <c r="AK53" s="47" t="s">
        <v>26</v>
      </c>
      <c r="AL53" s="47" t="s">
        <v>27</v>
      </c>
      <c r="AM53" s="47" t="s">
        <v>28</v>
      </c>
    </row>
    <row r="54" spans="2:39" x14ac:dyDescent="0.25">
      <c r="AI54" s="47">
        <v>1</v>
      </c>
      <c r="AJ54" s="47">
        <v>24</v>
      </c>
      <c r="AK54" s="47">
        <v>26</v>
      </c>
      <c r="AL54" s="47">
        <v>23</v>
      </c>
      <c r="AM54" s="47">
        <v>32</v>
      </c>
    </row>
    <row r="55" spans="2:39" x14ac:dyDescent="0.25">
      <c r="AI55" s="47">
        <v>2</v>
      </c>
      <c r="AJ55" s="47">
        <v>24</v>
      </c>
      <c r="AK55" s="47">
        <v>24</v>
      </c>
      <c r="AL55" s="47">
        <v>30</v>
      </c>
      <c r="AM55" s="47">
        <v>27</v>
      </c>
    </row>
    <row r="56" spans="2:39" x14ac:dyDescent="0.25">
      <c r="AI56" s="47">
        <v>3</v>
      </c>
      <c r="AJ56" s="47">
        <v>26</v>
      </c>
      <c r="AK56" s="47">
        <v>21</v>
      </c>
      <c r="AL56" s="47">
        <v>17</v>
      </c>
      <c r="AM56" s="47">
        <v>20</v>
      </c>
    </row>
    <row r="57" spans="2:39" x14ac:dyDescent="0.25">
      <c r="AI57" s="47">
        <v>4</v>
      </c>
      <c r="AJ57" s="47">
        <v>30</v>
      </c>
      <c r="AK57" s="47">
        <v>27</v>
      </c>
      <c r="AL57" s="47">
        <v>26</v>
      </c>
      <c r="AM57" s="47">
        <v>35</v>
      </c>
    </row>
    <row r="58" spans="2:39" x14ac:dyDescent="0.25">
      <c r="AI58" s="47">
        <v>5</v>
      </c>
      <c r="AJ58" s="47">
        <v>29</v>
      </c>
      <c r="AK58" s="47">
        <v>25</v>
      </c>
      <c r="AL58" s="47">
        <v>30</v>
      </c>
      <c r="AM58" s="47">
        <v>26</v>
      </c>
    </row>
    <row r="59" spans="2:39" x14ac:dyDescent="0.25">
      <c r="AI59" s="47">
        <v>6</v>
      </c>
      <c r="AJ59" s="47">
        <v>27</v>
      </c>
      <c r="AK59" s="47">
        <v>23</v>
      </c>
      <c r="AL59" s="47">
        <v>28</v>
      </c>
      <c r="AM59" s="47">
        <v>28</v>
      </c>
    </row>
    <row r="60" spans="2:39" x14ac:dyDescent="0.25">
      <c r="AI60" s="47">
        <v>7</v>
      </c>
      <c r="AJ60" s="47">
        <v>23</v>
      </c>
      <c r="AK60" s="47">
        <v>25</v>
      </c>
      <c r="AL60" s="47">
        <v>20</v>
      </c>
      <c r="AM60" s="47">
        <v>19</v>
      </c>
    </row>
    <row r="61" spans="2:39" x14ac:dyDescent="0.25">
      <c r="AI61" s="47"/>
      <c r="AJ61" s="47"/>
      <c r="AK61" s="47"/>
      <c r="AL61" s="47"/>
      <c r="AM61" s="47"/>
    </row>
    <row r="62" spans="2:39" x14ac:dyDescent="0.25">
      <c r="AI62" s="47"/>
      <c r="AJ62" s="47"/>
      <c r="AK62" s="47"/>
      <c r="AL62" s="47"/>
      <c r="AM62" s="47"/>
    </row>
    <row r="63" spans="2:39" x14ac:dyDescent="0.25">
      <c r="AI63" s="47" t="s">
        <v>5</v>
      </c>
      <c r="AJ63" s="47">
        <f>AVERAGE(AJ54:AJ62)</f>
        <v>26.142857142857142</v>
      </c>
      <c r="AK63" s="47">
        <f>AVERAGE(AK54:AK62)</f>
        <v>24.428571428571427</v>
      </c>
      <c r="AL63" s="47">
        <f>AVERAGE(AL54:AL62)</f>
        <v>24.857142857142858</v>
      </c>
      <c r="AM63" s="47">
        <f>AVERAGE(AM54:AM62)</f>
        <v>26.714285714285715</v>
      </c>
    </row>
    <row r="64" spans="2:39" x14ac:dyDescent="0.25">
      <c r="AI64" s="47" t="s">
        <v>21</v>
      </c>
      <c r="AJ64" s="47">
        <f>_xlfn.STDEV.S(AJ54:AJ62)</f>
        <v>2.6726124191242442</v>
      </c>
      <c r="AK64" s="47">
        <f>_xlfn.STDEV.S(AK54:AK62)</f>
        <v>1.9880595947760098</v>
      </c>
      <c r="AL64" s="47">
        <f>_xlfn.STDEV.S(AL54:AL62)</f>
        <v>5.0473944244719497</v>
      </c>
      <c r="AM64" s="47">
        <f>_xlfn.STDEV.S(AM54:AM62)</f>
        <v>5.8227795686220105</v>
      </c>
    </row>
    <row r="65" spans="34:39" x14ac:dyDescent="0.25">
      <c r="AI65" s="47" t="s">
        <v>22</v>
      </c>
      <c r="AJ65" s="47">
        <f>TTEST(AJ54:AJ62,AJ22:AJ31,2,2)</f>
        <v>0.85150983038787209</v>
      </c>
      <c r="AK65" s="47">
        <f>TTEST(AK54:AK62,AK22:AK31,2,2)</f>
        <v>0.14556882227839105</v>
      </c>
      <c r="AL65" s="47">
        <f>TTEST(AL54:AL62,AL22:AL31,2,2)</f>
        <v>0.23461720337448752</v>
      </c>
      <c r="AM65" s="47">
        <f>TTEST(AM54:AM62,AM22:AM31,2,2)</f>
        <v>1.1967419585221294E-3</v>
      </c>
    </row>
    <row r="69" spans="34:39" x14ac:dyDescent="0.25">
      <c r="AH69" s="7" t="s">
        <v>209</v>
      </c>
    </row>
  </sheetData>
  <mergeCells count="4">
    <mergeCell ref="F4:G4"/>
    <mergeCell ref="J4:K4"/>
    <mergeCell ref="AH4:AI4"/>
    <mergeCell ref="AH36:AI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BCF7-3296-4235-9B22-160C8CF43C36}">
  <dimension ref="A1:AN70"/>
  <sheetViews>
    <sheetView topLeftCell="V1" workbookViewId="0">
      <selection activeCell="AC70" sqref="AC70"/>
    </sheetView>
  </sheetViews>
  <sheetFormatPr defaultRowHeight="15.75" x14ac:dyDescent="0.25"/>
  <cols>
    <col min="1" max="5" width="9.140625" style="7"/>
    <col min="6" max="6" width="13.42578125" style="7" customWidth="1"/>
    <col min="7" max="10" width="9.140625" style="7"/>
    <col min="11" max="11" width="12" style="7" customWidth="1"/>
    <col min="12" max="19" width="9.140625" style="7"/>
    <col min="20" max="20" width="17.5703125" style="7" customWidth="1"/>
    <col min="21" max="21" width="17.140625" style="7" customWidth="1"/>
    <col min="22" max="22" width="15.5703125" style="7" customWidth="1"/>
    <col min="23" max="23" width="17.28515625" style="7" customWidth="1"/>
    <col min="24" max="24" width="13.140625" style="7" customWidth="1"/>
    <col min="25" max="16384" width="9.140625" style="7"/>
  </cols>
  <sheetData>
    <row r="1" spans="1:40" x14ac:dyDescent="0.25">
      <c r="G1" s="46"/>
      <c r="U1" s="46"/>
    </row>
    <row r="2" spans="1:40" x14ac:dyDescent="0.25">
      <c r="A2" s="11" t="s">
        <v>183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  <c r="V2" s="5"/>
      <c r="W2" s="5"/>
      <c r="X2" s="11" t="s">
        <v>184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5" spans="1:40" x14ac:dyDescent="0.25">
      <c r="E5" s="42"/>
      <c r="F5" s="43" t="s">
        <v>0</v>
      </c>
      <c r="G5" s="42"/>
      <c r="K5" s="43" t="s">
        <v>2</v>
      </c>
      <c r="L5" s="42"/>
      <c r="AE5" s="43" t="s">
        <v>0</v>
      </c>
    </row>
    <row r="6" spans="1:40" x14ac:dyDescent="0.25">
      <c r="E6" s="48">
        <v>0</v>
      </c>
      <c r="F6" s="7">
        <v>462</v>
      </c>
      <c r="G6" s="7">
        <v>32.619010000000003</v>
      </c>
      <c r="J6" s="48">
        <v>0</v>
      </c>
      <c r="K6" s="7">
        <v>434.1</v>
      </c>
      <c r="L6" s="7">
        <v>24.736160000000002</v>
      </c>
      <c r="AE6" s="47" t="s">
        <v>9</v>
      </c>
      <c r="AF6" s="47" t="s">
        <v>16</v>
      </c>
      <c r="AG6" s="47" t="s">
        <v>11</v>
      </c>
      <c r="AH6" s="47" t="s">
        <v>12</v>
      </c>
      <c r="AI6" s="47" t="s">
        <v>13</v>
      </c>
    </row>
    <row r="7" spans="1:40" x14ac:dyDescent="0.25">
      <c r="E7" s="48">
        <v>1</v>
      </c>
      <c r="F7" s="7">
        <v>379.83330000000001</v>
      </c>
      <c r="G7" s="7">
        <v>26.947479999999999</v>
      </c>
      <c r="J7" s="48">
        <v>1</v>
      </c>
      <c r="K7" s="7">
        <v>220.7</v>
      </c>
      <c r="L7" s="7">
        <v>37.315620000000003</v>
      </c>
      <c r="AE7" s="47">
        <v>1</v>
      </c>
      <c r="AF7" s="47">
        <v>440</v>
      </c>
      <c r="AG7" s="47">
        <v>378</v>
      </c>
      <c r="AH7" s="47">
        <v>389</v>
      </c>
      <c r="AI7" s="47">
        <v>445</v>
      </c>
    </row>
    <row r="8" spans="1:40" x14ac:dyDescent="0.25">
      <c r="E8" s="48">
        <v>2</v>
      </c>
      <c r="F8" s="7">
        <v>387.33330000000001</v>
      </c>
      <c r="G8" s="7">
        <v>14.51436</v>
      </c>
      <c r="J8" s="48">
        <v>2</v>
      </c>
      <c r="K8" s="7">
        <v>237.4</v>
      </c>
      <c r="L8" s="7">
        <v>22.959869999999999</v>
      </c>
      <c r="AE8" s="47">
        <v>2</v>
      </c>
      <c r="AF8" s="47">
        <v>490</v>
      </c>
      <c r="AG8" s="47">
        <v>445</v>
      </c>
      <c r="AH8" s="47">
        <v>402</v>
      </c>
      <c r="AI8" s="47">
        <v>419</v>
      </c>
    </row>
    <row r="9" spans="1:40" x14ac:dyDescent="0.25">
      <c r="E9" s="48">
        <v>3</v>
      </c>
      <c r="F9" s="7">
        <v>388.33330000000001</v>
      </c>
      <c r="G9" s="7">
        <v>16.788889999999999</v>
      </c>
      <c r="J9" s="48">
        <v>3</v>
      </c>
      <c r="K9" s="7">
        <v>248</v>
      </c>
      <c r="L9" s="7">
        <v>22.010100000000001</v>
      </c>
      <c r="AE9" s="47">
        <v>3</v>
      </c>
      <c r="AF9" s="47">
        <v>450</v>
      </c>
      <c r="AG9" s="47">
        <v>390</v>
      </c>
      <c r="AH9" s="47">
        <v>406</v>
      </c>
      <c r="AI9" s="47">
        <v>439</v>
      </c>
    </row>
    <row r="10" spans="1:40" x14ac:dyDescent="0.25">
      <c r="E10" s="48">
        <v>4</v>
      </c>
      <c r="F10" s="7">
        <v>391.16669999999999</v>
      </c>
      <c r="G10" s="7">
        <v>13.99166</v>
      </c>
      <c r="J10" s="48">
        <v>4</v>
      </c>
      <c r="K10" s="7">
        <v>250.5</v>
      </c>
      <c r="L10" s="7">
        <v>22.90682</v>
      </c>
      <c r="AE10" s="47">
        <v>4</v>
      </c>
      <c r="AF10" s="47">
        <v>460</v>
      </c>
      <c r="AG10" s="47">
        <v>389</v>
      </c>
      <c r="AH10" s="47">
        <v>420</v>
      </c>
      <c r="AI10" s="47">
        <v>522</v>
      </c>
    </row>
    <row r="11" spans="1:40" x14ac:dyDescent="0.25">
      <c r="E11" s="48">
        <v>5</v>
      </c>
      <c r="F11" s="7">
        <v>410.16669999999999</v>
      </c>
      <c r="G11" s="7">
        <v>29.13017</v>
      </c>
      <c r="J11" s="48">
        <v>5</v>
      </c>
      <c r="K11" s="7">
        <v>251.6</v>
      </c>
      <c r="L11" s="7">
        <v>22.662739999999999</v>
      </c>
      <c r="AE11" s="47">
        <v>5</v>
      </c>
      <c r="AF11" s="47">
        <v>510</v>
      </c>
      <c r="AG11" s="47">
        <v>443</v>
      </c>
      <c r="AH11" s="47">
        <v>442</v>
      </c>
      <c r="AI11" s="47">
        <v>499</v>
      </c>
    </row>
    <row r="12" spans="1:40" x14ac:dyDescent="0.25">
      <c r="E12" s="48">
        <v>6</v>
      </c>
      <c r="F12" s="7">
        <v>418.5</v>
      </c>
      <c r="G12" s="7">
        <v>27.754280000000001</v>
      </c>
      <c r="J12" s="48">
        <v>6</v>
      </c>
      <c r="K12" s="7">
        <v>270.5</v>
      </c>
      <c r="L12" s="7">
        <v>37.904119999999999</v>
      </c>
      <c r="AE12" s="47">
        <v>6</v>
      </c>
      <c r="AF12" s="47">
        <v>422</v>
      </c>
      <c r="AG12" s="47">
        <v>410</v>
      </c>
      <c r="AH12" s="47">
        <v>390</v>
      </c>
      <c r="AI12" s="47">
        <v>413</v>
      </c>
    </row>
    <row r="13" spans="1:40" x14ac:dyDescent="0.25">
      <c r="E13" s="48">
        <v>7</v>
      </c>
      <c r="F13" s="7">
        <v>420</v>
      </c>
      <c r="G13" s="7">
        <v>32.619010000000003</v>
      </c>
      <c r="J13" s="48">
        <v>7</v>
      </c>
      <c r="K13" s="7">
        <v>275</v>
      </c>
      <c r="L13" s="7">
        <v>24.736160000000002</v>
      </c>
      <c r="AE13" s="47">
        <v>7</v>
      </c>
      <c r="AF13" s="47">
        <v>422</v>
      </c>
      <c r="AG13" s="47">
        <v>410</v>
      </c>
      <c r="AH13" s="47">
        <v>390</v>
      </c>
      <c r="AI13" s="47">
        <v>413</v>
      </c>
    </row>
    <row r="14" spans="1:40" x14ac:dyDescent="0.25">
      <c r="E14" s="48">
        <v>8</v>
      </c>
      <c r="F14" s="7">
        <v>421</v>
      </c>
      <c r="G14" s="7">
        <v>26.947479999999999</v>
      </c>
      <c r="J14" s="48">
        <v>8</v>
      </c>
      <c r="K14" s="7">
        <v>280</v>
      </c>
      <c r="L14" s="7">
        <v>37.315620000000003</v>
      </c>
      <c r="AE14" s="47"/>
      <c r="AF14" s="47"/>
      <c r="AG14" s="47"/>
      <c r="AH14" s="47"/>
      <c r="AI14" s="47"/>
    </row>
    <row r="15" spans="1:40" x14ac:dyDescent="0.25">
      <c r="E15" s="48">
        <v>9</v>
      </c>
      <c r="F15" s="7">
        <v>412</v>
      </c>
      <c r="G15" s="7">
        <v>14.51436</v>
      </c>
      <c r="J15" s="48">
        <v>9</v>
      </c>
      <c r="K15" s="7">
        <v>280</v>
      </c>
      <c r="L15" s="7">
        <v>22.959869999999999</v>
      </c>
      <c r="AE15" s="47"/>
      <c r="AF15" s="47"/>
      <c r="AG15" s="47"/>
      <c r="AH15" s="47"/>
      <c r="AI15" s="47"/>
    </row>
    <row r="16" spans="1:40" x14ac:dyDescent="0.25">
      <c r="E16" s="48">
        <v>10</v>
      </c>
      <c r="F16" s="7">
        <v>423</v>
      </c>
      <c r="G16" s="7">
        <v>16.788889999999999</v>
      </c>
      <c r="J16" s="48">
        <v>10</v>
      </c>
      <c r="K16" s="7">
        <v>284</v>
      </c>
      <c r="L16" s="7">
        <v>22.010100000000001</v>
      </c>
      <c r="AE16" s="47"/>
      <c r="AF16" s="47"/>
      <c r="AG16" s="47"/>
      <c r="AH16" s="47"/>
      <c r="AI16" s="47"/>
    </row>
    <row r="17" spans="5:35" x14ac:dyDescent="0.25">
      <c r="E17" s="48">
        <v>11</v>
      </c>
      <c r="F17" s="7">
        <v>412</v>
      </c>
      <c r="G17" s="7">
        <v>13.99166</v>
      </c>
      <c r="J17" s="48">
        <v>11</v>
      </c>
      <c r="K17" s="7">
        <v>285</v>
      </c>
      <c r="L17" s="7">
        <v>22.90682</v>
      </c>
      <c r="AE17" s="47" t="s">
        <v>14</v>
      </c>
      <c r="AF17" s="47">
        <f>AVERAGE(AF7:AF12)</f>
        <v>462</v>
      </c>
      <c r="AG17" s="47">
        <f t="shared" ref="AG17:AI17" si="0">AVERAGE(AG7:AG12)</f>
        <v>409.16666666666669</v>
      </c>
      <c r="AH17" s="47">
        <f t="shared" si="0"/>
        <v>408.16666666666669</v>
      </c>
      <c r="AI17" s="47">
        <f t="shared" si="0"/>
        <v>456.16666666666669</v>
      </c>
    </row>
    <row r="18" spans="5:35" x14ac:dyDescent="0.25">
      <c r="E18" s="48">
        <v>12</v>
      </c>
      <c r="F18" s="7">
        <v>423</v>
      </c>
      <c r="G18" s="7">
        <v>29.13017</v>
      </c>
      <c r="J18" s="48">
        <v>12</v>
      </c>
      <c r="K18" s="7">
        <v>285</v>
      </c>
      <c r="L18" s="7">
        <v>22.662739999999999</v>
      </c>
      <c r="AE18" s="47" t="s">
        <v>6</v>
      </c>
      <c r="AF18" s="47">
        <f>_xlfn.STDEV.S(AF7:AF12)</f>
        <v>32.619012860600179</v>
      </c>
      <c r="AG18" s="47">
        <f t="shared" ref="AG18:AI18" si="1">_xlfn.STDEV.S(AG7:AG12)</f>
        <v>28.895789774059931</v>
      </c>
      <c r="AH18" s="47">
        <f t="shared" si="1"/>
        <v>20.123783607131802</v>
      </c>
      <c r="AI18" s="47">
        <f t="shared" si="1"/>
        <v>44.345988168792296</v>
      </c>
    </row>
    <row r="19" spans="5:35" ht="16.5" customHeight="1" x14ac:dyDescent="0.25">
      <c r="E19" s="48">
        <v>13</v>
      </c>
      <c r="F19" s="7">
        <v>423</v>
      </c>
      <c r="G19" s="7">
        <v>29.13017</v>
      </c>
      <c r="J19" s="48">
        <v>13</v>
      </c>
      <c r="K19" s="7">
        <v>286</v>
      </c>
      <c r="L19" s="7">
        <v>22.662739999999999</v>
      </c>
      <c r="AE19" s="47" t="s">
        <v>15</v>
      </c>
      <c r="AF19" s="47"/>
      <c r="AG19" s="47"/>
      <c r="AH19" s="47"/>
      <c r="AI19" s="47"/>
    </row>
    <row r="20" spans="5:35" x14ac:dyDescent="0.25">
      <c r="E20" s="48">
        <v>14</v>
      </c>
      <c r="F20" s="7">
        <v>422.66669999999999</v>
      </c>
      <c r="G20" s="7">
        <v>27.754280000000001</v>
      </c>
      <c r="J20" s="48">
        <v>14</v>
      </c>
      <c r="K20" s="7">
        <v>235.7</v>
      </c>
      <c r="L20" s="7">
        <v>37.904119999999999</v>
      </c>
    </row>
    <row r="21" spans="5:35" x14ac:dyDescent="0.25">
      <c r="E21" s="48">
        <v>15</v>
      </c>
      <c r="F21" s="7">
        <v>420</v>
      </c>
      <c r="G21" s="7">
        <v>43</v>
      </c>
      <c r="J21" s="48">
        <v>15</v>
      </c>
      <c r="K21" s="7">
        <v>240</v>
      </c>
      <c r="L21" s="7">
        <v>24.736160000000002</v>
      </c>
      <c r="AE21" s="60" t="s">
        <v>1</v>
      </c>
      <c r="AF21" s="60"/>
    </row>
    <row r="22" spans="5:35" x14ac:dyDescent="0.25">
      <c r="E22" s="48">
        <v>16</v>
      </c>
      <c r="F22" s="7">
        <v>426.16669999999999</v>
      </c>
      <c r="G22" s="7">
        <v>56.456769999999999</v>
      </c>
      <c r="J22" s="48">
        <v>16</v>
      </c>
      <c r="K22" s="7">
        <v>263</v>
      </c>
      <c r="L22" s="7">
        <v>37.315620000000003</v>
      </c>
      <c r="AE22" s="47" t="s">
        <v>9</v>
      </c>
      <c r="AF22" s="47" t="s">
        <v>16</v>
      </c>
      <c r="AG22" s="47" t="s">
        <v>11</v>
      </c>
      <c r="AH22" s="47" t="s">
        <v>12</v>
      </c>
      <c r="AI22" s="47" t="s">
        <v>13</v>
      </c>
    </row>
    <row r="23" spans="5:35" x14ac:dyDescent="0.25">
      <c r="E23" s="48">
        <v>17</v>
      </c>
      <c r="F23" s="7">
        <v>422</v>
      </c>
      <c r="G23" s="7">
        <v>30</v>
      </c>
      <c r="J23" s="48">
        <v>17</v>
      </c>
      <c r="K23" s="7">
        <v>270</v>
      </c>
      <c r="L23" s="7">
        <v>22.959869999999999</v>
      </c>
      <c r="AE23" s="47">
        <v>1</v>
      </c>
      <c r="AF23" s="47">
        <v>440</v>
      </c>
      <c r="AG23" s="47">
        <v>119</v>
      </c>
      <c r="AH23" s="47">
        <v>121</v>
      </c>
      <c r="AI23" s="47">
        <v>161</v>
      </c>
    </row>
    <row r="24" spans="5:35" x14ac:dyDescent="0.25">
      <c r="E24" s="48">
        <v>18</v>
      </c>
      <c r="F24" s="7">
        <v>433.16669999999999</v>
      </c>
      <c r="G24" s="7">
        <v>41.758429999999997</v>
      </c>
      <c r="J24" s="48">
        <v>18</v>
      </c>
      <c r="K24" s="7">
        <v>278.3</v>
      </c>
      <c r="L24" s="7">
        <v>22.010100000000001</v>
      </c>
      <c r="AE24" s="47">
        <v>2</v>
      </c>
      <c r="AF24" s="47">
        <v>399</v>
      </c>
      <c r="AG24" s="47">
        <v>102</v>
      </c>
      <c r="AH24" s="47">
        <v>140</v>
      </c>
      <c r="AI24" s="47">
        <v>167</v>
      </c>
    </row>
    <row r="25" spans="5:35" x14ac:dyDescent="0.25">
      <c r="E25" s="48">
        <v>19</v>
      </c>
      <c r="F25" s="7">
        <v>430</v>
      </c>
      <c r="G25" s="7">
        <v>32</v>
      </c>
      <c r="J25" s="48">
        <v>19</v>
      </c>
      <c r="K25" s="7">
        <v>280</v>
      </c>
      <c r="L25" s="7">
        <v>22.90682</v>
      </c>
      <c r="AE25" s="47">
        <v>3</v>
      </c>
      <c r="AF25" s="47">
        <v>450</v>
      </c>
      <c r="AG25" s="47">
        <v>119</v>
      </c>
      <c r="AH25" s="47">
        <v>150</v>
      </c>
      <c r="AI25" s="47">
        <v>110</v>
      </c>
    </row>
    <row r="26" spans="5:35" x14ac:dyDescent="0.25">
      <c r="E26" s="48">
        <v>20</v>
      </c>
      <c r="F26" s="7">
        <v>433</v>
      </c>
      <c r="G26" s="7">
        <v>32</v>
      </c>
      <c r="J26" s="48">
        <v>20</v>
      </c>
      <c r="K26" s="7">
        <v>284</v>
      </c>
      <c r="L26" s="7">
        <v>22.662739999999999</v>
      </c>
      <c r="AE26" s="47">
        <v>4</v>
      </c>
      <c r="AF26" s="47">
        <v>460</v>
      </c>
      <c r="AG26" s="47">
        <v>140</v>
      </c>
      <c r="AH26" s="47">
        <v>111</v>
      </c>
      <c r="AI26" s="47">
        <v>79</v>
      </c>
    </row>
    <row r="27" spans="5:35" x14ac:dyDescent="0.25">
      <c r="E27" s="48">
        <v>21</v>
      </c>
      <c r="F27" s="7">
        <v>452.83330000000001</v>
      </c>
      <c r="G27" s="7">
        <v>45.32291</v>
      </c>
      <c r="J27" s="48">
        <v>21</v>
      </c>
      <c r="K27" s="7">
        <v>286</v>
      </c>
      <c r="L27" s="7">
        <v>37.904119999999999</v>
      </c>
      <c r="AE27" s="47">
        <v>5</v>
      </c>
      <c r="AF27" s="47">
        <v>412</v>
      </c>
      <c r="AG27" s="47">
        <v>150</v>
      </c>
      <c r="AH27" s="47">
        <v>120</v>
      </c>
      <c r="AI27" s="47">
        <v>125</v>
      </c>
    </row>
    <row r="28" spans="5:35" x14ac:dyDescent="0.25">
      <c r="AE28" s="47">
        <v>6</v>
      </c>
      <c r="AF28" s="47">
        <v>422</v>
      </c>
      <c r="AG28" s="47">
        <v>143</v>
      </c>
      <c r="AH28" s="47">
        <v>131</v>
      </c>
      <c r="AI28" s="47">
        <v>160</v>
      </c>
    </row>
    <row r="29" spans="5:35" x14ac:dyDescent="0.25">
      <c r="AE29" s="47">
        <v>7</v>
      </c>
      <c r="AF29" s="47">
        <v>416</v>
      </c>
      <c r="AG29" s="47">
        <v>120</v>
      </c>
      <c r="AH29" s="47">
        <v>140</v>
      </c>
      <c r="AI29" s="47">
        <v>170</v>
      </c>
    </row>
    <row r="30" spans="5:35" x14ac:dyDescent="0.25">
      <c r="AE30" s="47"/>
      <c r="AF30" s="47"/>
      <c r="AG30" s="47"/>
      <c r="AH30" s="47"/>
      <c r="AI30" s="47"/>
    </row>
    <row r="31" spans="5:35" x14ac:dyDescent="0.25">
      <c r="F31" s="60" t="s">
        <v>1</v>
      </c>
      <c r="G31" s="60"/>
      <c r="K31" s="60" t="s">
        <v>3</v>
      </c>
      <c r="L31" s="60"/>
      <c r="AE31" s="47"/>
      <c r="AF31" s="47"/>
      <c r="AG31" s="47"/>
      <c r="AH31" s="47"/>
      <c r="AI31" s="47"/>
    </row>
    <row r="32" spans="5:35" x14ac:dyDescent="0.25">
      <c r="E32" s="48">
        <v>0</v>
      </c>
      <c r="F32" s="7">
        <v>427.2</v>
      </c>
      <c r="G32" s="7">
        <v>23.00628</v>
      </c>
      <c r="J32" s="48">
        <v>0</v>
      </c>
      <c r="K32" s="7">
        <v>434.77780000000001</v>
      </c>
      <c r="L32" s="7">
        <v>15.841229999999999</v>
      </c>
      <c r="AE32" s="47"/>
      <c r="AF32" s="47"/>
      <c r="AG32" s="47"/>
      <c r="AH32" s="47"/>
      <c r="AI32" s="47"/>
    </row>
    <row r="33" spans="5:35" x14ac:dyDescent="0.25">
      <c r="E33" s="48">
        <v>1</v>
      </c>
      <c r="F33" s="7">
        <v>150.9</v>
      </c>
      <c r="G33" s="7">
        <v>31.359739999999999</v>
      </c>
      <c r="J33" s="48">
        <v>1</v>
      </c>
      <c r="K33" s="7">
        <v>176.75</v>
      </c>
      <c r="L33" s="7">
        <v>37.251080000000002</v>
      </c>
      <c r="AE33" s="47" t="s">
        <v>14</v>
      </c>
      <c r="AF33" s="47">
        <f>AVERAGE(AF23:AF32)</f>
        <v>428.42857142857144</v>
      </c>
      <c r="AG33" s="47">
        <f t="shared" ref="AG33:AI33" si="2">AVERAGE(AG23:AG32)</f>
        <v>127.57142857142857</v>
      </c>
      <c r="AH33" s="47">
        <f t="shared" si="2"/>
        <v>130.42857142857142</v>
      </c>
      <c r="AI33" s="47">
        <f t="shared" si="2"/>
        <v>138.85714285714286</v>
      </c>
    </row>
    <row r="34" spans="5:35" x14ac:dyDescent="0.25">
      <c r="E34" s="48">
        <v>2</v>
      </c>
      <c r="F34" s="7">
        <v>149.1</v>
      </c>
      <c r="G34" s="7">
        <v>41.447290000000002</v>
      </c>
      <c r="J34" s="48">
        <v>2</v>
      </c>
      <c r="K34" s="7">
        <v>201.33330000000001</v>
      </c>
      <c r="L34" s="7">
        <v>32.969679999999997</v>
      </c>
      <c r="AE34" s="47" t="s">
        <v>6</v>
      </c>
      <c r="AF34" s="47">
        <f>_xlfn.STDEV.S(AF23:AF32)</f>
        <v>22.089644201579638</v>
      </c>
      <c r="AG34" s="47">
        <f t="shared" ref="AG34:AI34" si="3">_xlfn.STDEV.S(AG23:AG32)</f>
        <v>17.096365528547725</v>
      </c>
      <c r="AH34" s="47">
        <f t="shared" si="3"/>
        <v>13.794408805226642</v>
      </c>
      <c r="AI34" s="47">
        <f t="shared" si="3"/>
        <v>34.897127730080051</v>
      </c>
    </row>
    <row r="35" spans="5:35" x14ac:dyDescent="0.25">
      <c r="E35" s="48">
        <v>3</v>
      </c>
      <c r="F35" s="7">
        <v>148.19999999999999</v>
      </c>
      <c r="G35" s="7">
        <v>21.45693</v>
      </c>
      <c r="J35" s="48">
        <v>3</v>
      </c>
      <c r="K35" s="7">
        <v>229.22219999999999</v>
      </c>
      <c r="L35" s="7">
        <v>33.435679999999998</v>
      </c>
      <c r="AE35" s="47" t="s">
        <v>15</v>
      </c>
      <c r="AF35" s="47"/>
      <c r="AG35" s="47"/>
      <c r="AH35" s="47"/>
      <c r="AI35" s="47"/>
    </row>
    <row r="36" spans="5:35" x14ac:dyDescent="0.25">
      <c r="E36" s="48">
        <v>4</v>
      </c>
      <c r="F36" s="7">
        <v>145.5</v>
      </c>
      <c r="G36" s="7">
        <v>28.182929999999999</v>
      </c>
      <c r="J36" s="48">
        <v>4</v>
      </c>
      <c r="K36" s="7">
        <v>250.33330000000001</v>
      </c>
      <c r="L36" s="7">
        <v>29.150469999999999</v>
      </c>
    </row>
    <row r="37" spans="5:35" x14ac:dyDescent="0.25">
      <c r="E37" s="48">
        <v>5</v>
      </c>
      <c r="F37" s="7">
        <v>144.5</v>
      </c>
      <c r="G37" s="7">
        <v>25.17605</v>
      </c>
      <c r="J37" s="48">
        <v>5</v>
      </c>
      <c r="K37" s="7">
        <v>251.8</v>
      </c>
      <c r="L37" s="7">
        <v>43.002330000000001</v>
      </c>
      <c r="AE37" s="43" t="s">
        <v>2</v>
      </c>
    </row>
    <row r="38" spans="5:35" x14ac:dyDescent="0.25">
      <c r="E38" s="48">
        <v>6</v>
      </c>
      <c r="F38" s="7">
        <v>141.5</v>
      </c>
      <c r="G38" s="7">
        <v>46.907119999999999</v>
      </c>
      <c r="J38" s="48">
        <v>6</v>
      </c>
      <c r="K38" s="7">
        <v>269.22219999999999</v>
      </c>
      <c r="L38" s="7">
        <v>25.008890000000001</v>
      </c>
      <c r="AE38" s="47" t="s">
        <v>9</v>
      </c>
      <c r="AF38" s="47" t="s">
        <v>16</v>
      </c>
      <c r="AG38" s="47" t="s">
        <v>11</v>
      </c>
      <c r="AH38" s="47" t="s">
        <v>12</v>
      </c>
      <c r="AI38" s="47" t="s">
        <v>13</v>
      </c>
    </row>
    <row r="39" spans="5:35" x14ac:dyDescent="0.25">
      <c r="E39" s="48">
        <v>7</v>
      </c>
      <c r="F39" s="7">
        <v>137</v>
      </c>
      <c r="G39" s="7">
        <v>23.00628</v>
      </c>
      <c r="J39" s="48">
        <v>7</v>
      </c>
      <c r="K39" s="7">
        <v>271</v>
      </c>
      <c r="L39" s="7">
        <v>15.841229999999999</v>
      </c>
      <c r="AE39" s="47">
        <v>1</v>
      </c>
      <c r="AF39" s="47">
        <v>425</v>
      </c>
      <c r="AG39" s="47">
        <v>250</v>
      </c>
      <c r="AH39" s="47">
        <v>268</v>
      </c>
      <c r="AI39" s="47">
        <v>243</v>
      </c>
    </row>
    <row r="40" spans="5:35" x14ac:dyDescent="0.25">
      <c r="E40" s="48">
        <v>8</v>
      </c>
      <c r="F40" s="7">
        <v>138</v>
      </c>
      <c r="G40" s="7">
        <v>31.359739999999999</v>
      </c>
      <c r="J40" s="48">
        <v>8</v>
      </c>
      <c r="K40" s="7">
        <v>275</v>
      </c>
      <c r="L40" s="7">
        <v>37.251080000000002</v>
      </c>
      <c r="AE40" s="47">
        <v>2</v>
      </c>
      <c r="AF40" s="47">
        <v>434</v>
      </c>
      <c r="AG40" s="47">
        <v>260</v>
      </c>
      <c r="AH40" s="47">
        <v>220</v>
      </c>
      <c r="AI40" s="47">
        <v>424</v>
      </c>
    </row>
    <row r="41" spans="5:35" x14ac:dyDescent="0.25">
      <c r="E41" s="48">
        <v>9</v>
      </c>
      <c r="F41" s="7">
        <v>141</v>
      </c>
      <c r="G41" s="7">
        <v>41.447290000000002</v>
      </c>
      <c r="J41" s="48">
        <v>9</v>
      </c>
      <c r="K41" s="7">
        <v>273</v>
      </c>
      <c r="L41" s="7">
        <v>32.969679999999997</v>
      </c>
      <c r="AE41" s="47">
        <v>3</v>
      </c>
      <c r="AF41" s="47">
        <v>480</v>
      </c>
      <c r="AG41" s="47">
        <v>300</v>
      </c>
      <c r="AH41" s="47">
        <v>270</v>
      </c>
      <c r="AI41" s="47">
        <v>237</v>
      </c>
    </row>
    <row r="42" spans="5:35" x14ac:dyDescent="0.25">
      <c r="E42" s="48">
        <v>10</v>
      </c>
      <c r="F42" s="7">
        <v>139</v>
      </c>
      <c r="G42" s="7">
        <v>21.45693</v>
      </c>
      <c r="J42" s="48">
        <v>10</v>
      </c>
      <c r="K42" s="7">
        <v>278</v>
      </c>
      <c r="L42" s="7">
        <v>33.435679999999998</v>
      </c>
      <c r="AE42" s="47">
        <v>4</v>
      </c>
      <c r="AF42" s="47">
        <v>423</v>
      </c>
      <c r="AG42" s="47">
        <v>180</v>
      </c>
      <c r="AH42" s="47">
        <v>197</v>
      </c>
      <c r="AI42" s="47">
        <v>247</v>
      </c>
    </row>
    <row r="43" spans="5:35" x14ac:dyDescent="0.25">
      <c r="E43" s="48">
        <v>11</v>
      </c>
      <c r="F43" s="7">
        <v>145</v>
      </c>
      <c r="G43" s="7">
        <v>28.182929999999999</v>
      </c>
      <c r="J43" s="48">
        <v>11</v>
      </c>
      <c r="K43" s="7">
        <v>275</v>
      </c>
      <c r="L43" s="7">
        <v>29.150469999999999</v>
      </c>
      <c r="AE43" s="47">
        <v>5</v>
      </c>
      <c r="AF43" s="47">
        <v>412</v>
      </c>
      <c r="AG43" s="47">
        <v>190</v>
      </c>
      <c r="AH43" s="47">
        <v>240</v>
      </c>
      <c r="AI43" s="47">
        <v>323</v>
      </c>
    </row>
    <row r="44" spans="5:35" x14ac:dyDescent="0.25">
      <c r="E44" s="48">
        <v>12</v>
      </c>
      <c r="F44" s="7">
        <v>144</v>
      </c>
      <c r="G44" s="7">
        <v>25.17605</v>
      </c>
      <c r="J44" s="48">
        <v>12</v>
      </c>
      <c r="K44" s="7">
        <v>280</v>
      </c>
      <c r="L44" s="7">
        <v>43.002330000000001</v>
      </c>
      <c r="AE44" s="47">
        <v>6</v>
      </c>
      <c r="AF44" s="47">
        <v>414</v>
      </c>
      <c r="AG44" s="47">
        <v>220</v>
      </c>
      <c r="AH44" s="47">
        <v>260</v>
      </c>
      <c r="AI44" s="47">
        <v>306</v>
      </c>
    </row>
    <row r="45" spans="5:35" x14ac:dyDescent="0.25">
      <c r="E45" s="48">
        <v>13</v>
      </c>
      <c r="F45" s="7">
        <v>145</v>
      </c>
      <c r="G45" s="7">
        <v>25.17605</v>
      </c>
      <c r="J45" s="48">
        <v>13</v>
      </c>
      <c r="K45" s="7">
        <v>280</v>
      </c>
      <c r="L45" s="7">
        <v>43.002330000000001</v>
      </c>
      <c r="AE45" s="47">
        <v>7</v>
      </c>
      <c r="AF45" s="47">
        <v>422</v>
      </c>
      <c r="AG45" s="47">
        <v>245</v>
      </c>
      <c r="AH45" s="47">
        <v>270</v>
      </c>
      <c r="AI45" s="47">
        <v>224</v>
      </c>
    </row>
    <row r="46" spans="5:35" x14ac:dyDescent="0.25">
      <c r="E46" s="48">
        <v>14</v>
      </c>
      <c r="F46" s="7">
        <v>137.5</v>
      </c>
      <c r="G46" s="7">
        <v>46.907119999999999</v>
      </c>
      <c r="J46" s="48">
        <v>14</v>
      </c>
      <c r="K46" s="7">
        <v>232.77780000000001</v>
      </c>
      <c r="L46" s="7">
        <v>25.008890000000001</v>
      </c>
      <c r="AE46" s="47"/>
      <c r="AF46" s="47"/>
      <c r="AG46" s="47"/>
      <c r="AH46" s="47"/>
      <c r="AI46" s="47"/>
    </row>
    <row r="47" spans="5:35" x14ac:dyDescent="0.25">
      <c r="E47" s="48">
        <v>15</v>
      </c>
      <c r="F47" s="7">
        <v>137</v>
      </c>
      <c r="G47" s="7">
        <v>23.00628</v>
      </c>
      <c r="J47" s="48">
        <v>15</v>
      </c>
      <c r="K47" s="7">
        <v>235</v>
      </c>
      <c r="L47" s="7">
        <v>15.841229999999999</v>
      </c>
      <c r="AE47" s="47"/>
      <c r="AF47" s="47"/>
      <c r="AG47" s="47"/>
      <c r="AH47" s="47"/>
      <c r="AI47" s="47"/>
    </row>
    <row r="48" spans="5:35" x14ac:dyDescent="0.25">
      <c r="E48" s="48">
        <v>16</v>
      </c>
      <c r="F48" s="7">
        <v>140.6</v>
      </c>
      <c r="G48" s="7">
        <v>31.359739999999999</v>
      </c>
      <c r="J48" s="48">
        <v>16</v>
      </c>
      <c r="K48" s="7">
        <v>258.44450000000001</v>
      </c>
      <c r="L48" s="7">
        <v>37.251080000000002</v>
      </c>
      <c r="AE48" s="47"/>
      <c r="AF48" s="47"/>
      <c r="AG48" s="47"/>
      <c r="AH48" s="47"/>
      <c r="AI48" s="47"/>
    </row>
    <row r="49" spans="3:35" x14ac:dyDescent="0.25">
      <c r="E49" s="48">
        <v>17</v>
      </c>
      <c r="F49" s="7">
        <v>135</v>
      </c>
      <c r="G49" s="7">
        <v>41.447290000000002</v>
      </c>
      <c r="J49" s="48">
        <v>17</v>
      </c>
      <c r="K49" s="7">
        <v>260</v>
      </c>
      <c r="L49" s="7">
        <v>32.969679999999997</v>
      </c>
      <c r="AE49" s="47" t="s">
        <v>14</v>
      </c>
      <c r="AF49" s="47">
        <f>AVERAGE(AF39:AF48)</f>
        <v>430</v>
      </c>
      <c r="AG49" s="47">
        <f t="shared" ref="AG49:AI49" si="4">AVERAGE(AG39:AG48)</f>
        <v>235</v>
      </c>
      <c r="AH49" s="47">
        <f t="shared" si="4"/>
        <v>246.42857142857142</v>
      </c>
      <c r="AI49" s="47">
        <f t="shared" si="4"/>
        <v>286.28571428571428</v>
      </c>
    </row>
    <row r="50" spans="3:35" x14ac:dyDescent="0.25">
      <c r="E50" s="48">
        <v>18</v>
      </c>
      <c r="F50" s="7">
        <v>139.19999999999999</v>
      </c>
      <c r="G50" s="7">
        <v>21.45693</v>
      </c>
      <c r="J50" s="48">
        <v>18</v>
      </c>
      <c r="K50" s="7">
        <v>273.83330000000001</v>
      </c>
      <c r="L50" s="7">
        <v>33.435679999999998</v>
      </c>
      <c r="AE50" s="47" t="s">
        <v>6</v>
      </c>
      <c r="AF50" s="47">
        <f>_xlfn.STDEV.S(AF39:AF48)</f>
        <v>23.2163735324878</v>
      </c>
      <c r="AG50" s="47">
        <f t="shared" ref="AG50:AI50" si="5">_xlfn.STDEV.S(AG39:AG48)</f>
        <v>41.733280085163052</v>
      </c>
      <c r="AH50" s="47">
        <f t="shared" si="5"/>
        <v>28.704570732766179</v>
      </c>
      <c r="AI50" s="47">
        <f t="shared" si="5"/>
        <v>71.212625953815859</v>
      </c>
    </row>
    <row r="51" spans="3:35" x14ac:dyDescent="0.25">
      <c r="E51" s="48">
        <v>19</v>
      </c>
      <c r="F51" s="7">
        <v>130</v>
      </c>
      <c r="G51" s="7">
        <v>28.182929999999999</v>
      </c>
      <c r="J51" s="48">
        <v>19</v>
      </c>
      <c r="K51" s="7">
        <v>275</v>
      </c>
      <c r="L51" s="7">
        <v>29.150469999999999</v>
      </c>
      <c r="AE51" s="47" t="s">
        <v>15</v>
      </c>
      <c r="AF51" s="47">
        <f t="shared" ref="AF51:AI51" si="6">TTEST(AF39:AF48,AF23:AF32,2,2)</f>
        <v>0.89892274434433972</v>
      </c>
      <c r="AG51" s="47">
        <f t="shared" si="6"/>
        <v>3.9342125925264116E-5</v>
      </c>
      <c r="AH51" s="47">
        <f t="shared" si="6"/>
        <v>5.3327930289490315E-7</v>
      </c>
      <c r="AI51" s="47">
        <f t="shared" si="6"/>
        <v>3.546624402813467E-4</v>
      </c>
    </row>
    <row r="52" spans="3:35" x14ac:dyDescent="0.25">
      <c r="E52" s="48">
        <v>20</v>
      </c>
      <c r="F52" s="7">
        <v>110</v>
      </c>
      <c r="G52" s="7">
        <v>25.17605</v>
      </c>
      <c r="J52" s="48">
        <v>20</v>
      </c>
      <c r="K52" s="7">
        <v>280</v>
      </c>
      <c r="L52" s="7">
        <v>43.002330000000001</v>
      </c>
    </row>
    <row r="53" spans="3:35" x14ac:dyDescent="0.25">
      <c r="E53" s="48">
        <v>21</v>
      </c>
      <c r="F53" s="7">
        <v>97.7</v>
      </c>
      <c r="G53" s="7">
        <v>46.907119999999999</v>
      </c>
      <c r="J53" s="48">
        <v>21</v>
      </c>
      <c r="K53" s="7">
        <v>282.55549999999999</v>
      </c>
      <c r="L53" s="7">
        <v>25.008890000000001</v>
      </c>
      <c r="AE53" s="60" t="s">
        <v>3</v>
      </c>
      <c r="AF53" s="60"/>
    </row>
    <row r="54" spans="3:35" x14ac:dyDescent="0.25">
      <c r="AE54" s="47" t="s">
        <v>9</v>
      </c>
      <c r="AF54" s="47" t="s">
        <v>17</v>
      </c>
      <c r="AG54" s="47" t="s">
        <v>26</v>
      </c>
      <c r="AH54" s="47" t="s">
        <v>27</v>
      </c>
      <c r="AI54" s="47" t="s">
        <v>28</v>
      </c>
    </row>
    <row r="55" spans="3:35" x14ac:dyDescent="0.25">
      <c r="C55" s="7" t="s">
        <v>209</v>
      </c>
      <c r="AE55" s="47">
        <v>1</v>
      </c>
      <c r="AF55" s="47">
        <v>449</v>
      </c>
      <c r="AG55" s="47">
        <v>217</v>
      </c>
      <c r="AH55" s="47">
        <v>213</v>
      </c>
      <c r="AI55" s="47">
        <v>247</v>
      </c>
    </row>
    <row r="56" spans="3:35" x14ac:dyDescent="0.25">
      <c r="AE56" s="47">
        <v>2</v>
      </c>
      <c r="AF56" s="47">
        <v>423</v>
      </c>
      <c r="AG56" s="47">
        <v>220</v>
      </c>
      <c r="AH56" s="47">
        <v>242</v>
      </c>
      <c r="AI56" s="47">
        <v>276</v>
      </c>
    </row>
    <row r="57" spans="3:35" x14ac:dyDescent="0.25">
      <c r="AE57" s="47">
        <v>3</v>
      </c>
      <c r="AF57" s="47">
        <v>442</v>
      </c>
      <c r="AG57" s="47">
        <v>164</v>
      </c>
      <c r="AH57" s="47">
        <v>270</v>
      </c>
      <c r="AI57" s="47">
        <v>260</v>
      </c>
    </row>
    <row r="58" spans="3:35" x14ac:dyDescent="0.25">
      <c r="AE58" s="47">
        <v>4</v>
      </c>
      <c r="AF58" s="47">
        <v>442</v>
      </c>
      <c r="AG58" s="47">
        <v>242</v>
      </c>
      <c r="AH58" s="47">
        <v>260</v>
      </c>
      <c r="AI58" s="47">
        <v>272</v>
      </c>
    </row>
    <row r="59" spans="3:35" x14ac:dyDescent="0.25">
      <c r="AE59" s="47">
        <v>5</v>
      </c>
      <c r="AF59" s="47">
        <v>423</v>
      </c>
      <c r="AG59" s="47">
        <v>250</v>
      </c>
      <c r="AH59" s="47">
        <v>272</v>
      </c>
      <c r="AI59" s="47">
        <v>290</v>
      </c>
    </row>
    <row r="60" spans="3:35" x14ac:dyDescent="0.25">
      <c r="AE60" s="47">
        <v>6</v>
      </c>
      <c r="AF60" s="47">
        <v>460</v>
      </c>
      <c r="AG60" s="47">
        <v>218</v>
      </c>
      <c r="AH60" s="47">
        <v>282</v>
      </c>
      <c r="AI60" s="47">
        <v>260</v>
      </c>
    </row>
    <row r="61" spans="3:35" x14ac:dyDescent="0.25">
      <c r="AE61" s="47">
        <v>7</v>
      </c>
      <c r="AF61" s="47">
        <v>425</v>
      </c>
      <c r="AG61" s="47">
        <v>260</v>
      </c>
      <c r="AH61" s="47">
        <v>250</v>
      </c>
      <c r="AI61" s="47">
        <v>250</v>
      </c>
    </row>
    <row r="62" spans="3:35" x14ac:dyDescent="0.25">
      <c r="AE62" s="47"/>
      <c r="AF62" s="47"/>
      <c r="AG62" s="47"/>
      <c r="AH62" s="47"/>
      <c r="AI62" s="47"/>
    </row>
    <row r="63" spans="3:35" x14ac:dyDescent="0.25">
      <c r="AE63" s="47"/>
      <c r="AF63" s="47"/>
      <c r="AG63" s="47"/>
      <c r="AH63" s="47"/>
      <c r="AI63" s="47"/>
    </row>
    <row r="64" spans="3:35" x14ac:dyDescent="0.25">
      <c r="AE64" s="47" t="s">
        <v>5</v>
      </c>
      <c r="AF64" s="47">
        <f>AVERAGE(AF55:AF63)</f>
        <v>437.71428571428572</v>
      </c>
      <c r="AG64" s="47">
        <f t="shared" ref="AG64:AI64" si="7">AVERAGE(AG55:AG63)</f>
        <v>224.42857142857142</v>
      </c>
      <c r="AH64" s="47">
        <f t="shared" si="7"/>
        <v>255.57142857142858</v>
      </c>
      <c r="AI64" s="47">
        <f t="shared" si="7"/>
        <v>265</v>
      </c>
    </row>
    <row r="65" spans="29:35" x14ac:dyDescent="0.25">
      <c r="AE65" s="47" t="s">
        <v>21</v>
      </c>
      <c r="AF65" s="47">
        <f>_xlfn.STDEV.S(AF55:AF63)</f>
        <v>14.465064646868857</v>
      </c>
      <c r="AG65" s="47">
        <f t="shared" ref="AG65:AI65" si="8">_xlfn.STDEV.S(AG55:AG63)</f>
        <v>31.611480735418109</v>
      </c>
      <c r="AH65" s="47">
        <f t="shared" si="8"/>
        <v>23.179424373476454</v>
      </c>
      <c r="AI65" s="47">
        <f t="shared" si="8"/>
        <v>15.242484486898235</v>
      </c>
    </row>
    <row r="66" spans="29:35" x14ac:dyDescent="0.25">
      <c r="AE66" s="47" t="s">
        <v>22</v>
      </c>
      <c r="AF66" s="47">
        <f t="shared" ref="AF66:AI66" si="9">TTEST(AF55:AF63,AF23:AF32,2,2)</f>
        <v>0.37048345720440357</v>
      </c>
      <c r="AG66" s="47">
        <f t="shared" si="9"/>
        <v>1.1960198618734719E-5</v>
      </c>
      <c r="AH66" s="47">
        <f t="shared" si="9"/>
        <v>3.7558681862978084E-8</v>
      </c>
      <c r="AI66" s="47">
        <f t="shared" si="9"/>
        <v>1.4602981114663239E-6</v>
      </c>
    </row>
    <row r="70" spans="29:35" x14ac:dyDescent="0.25">
      <c r="AC70" s="7" t="s">
        <v>209</v>
      </c>
    </row>
  </sheetData>
  <mergeCells count="4">
    <mergeCell ref="F31:G31"/>
    <mergeCell ref="K31:L31"/>
    <mergeCell ref="AE21:AF21"/>
    <mergeCell ref="AE53:AF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7B54-0D1F-48B8-B4E3-B5D9FE9AE6B0}">
  <dimension ref="B2:Q70"/>
  <sheetViews>
    <sheetView workbookViewId="0">
      <selection activeCell="B70" sqref="B70"/>
    </sheetView>
  </sheetViews>
  <sheetFormatPr defaultRowHeight="15.75" x14ac:dyDescent="0.25"/>
  <cols>
    <col min="1" max="2" width="9.140625" style="5"/>
    <col min="3" max="3" width="16" style="5" customWidth="1"/>
    <col min="4" max="4" width="9.28515625" style="5" bestFit="1" customWidth="1"/>
    <col min="5" max="11" width="13.140625" style="5" bestFit="1" customWidth="1"/>
    <col min="12" max="15" width="9.140625" style="5"/>
    <col min="16" max="16" width="11.7109375" style="5" customWidth="1"/>
    <col min="17" max="17" width="13.42578125" style="5" customWidth="1"/>
    <col min="18" max="16384" width="9.140625" style="5"/>
  </cols>
  <sheetData>
    <row r="2" spans="3:11" x14ac:dyDescent="0.25">
      <c r="C2" s="11" t="s">
        <v>185</v>
      </c>
    </row>
    <row r="3" spans="3:11" ht="16.5" thickBot="1" x14ac:dyDescent="0.3">
      <c r="C3" s="11" t="s">
        <v>0</v>
      </c>
    </row>
    <row r="4" spans="3:11" ht="16.5" thickBot="1" x14ac:dyDescent="0.3">
      <c r="C4" s="13" t="s">
        <v>32</v>
      </c>
      <c r="D4" s="14" t="s">
        <v>8</v>
      </c>
      <c r="E4" s="14" t="s">
        <v>33</v>
      </c>
      <c r="F4" s="14" t="s">
        <v>34</v>
      </c>
      <c r="G4" s="14" t="s">
        <v>35</v>
      </c>
      <c r="H4" s="14" t="s">
        <v>36</v>
      </c>
      <c r="I4" s="14" t="s">
        <v>37</v>
      </c>
      <c r="J4" s="14" t="s">
        <v>38</v>
      </c>
      <c r="K4" s="14" t="s">
        <v>39</v>
      </c>
    </row>
    <row r="5" spans="3:11" ht="16.5" thickBot="1" x14ac:dyDescent="0.3">
      <c r="C5" s="15">
        <v>1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3:11" ht="16.5" thickBot="1" x14ac:dyDescent="0.3">
      <c r="C6" s="15">
        <v>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/>
    </row>
    <row r="7" spans="3:11" ht="16.5" thickBot="1" x14ac:dyDescent="0.3">
      <c r="C7" s="15">
        <v>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3:11" ht="16.5" thickBot="1" x14ac:dyDescent="0.3">
      <c r="C8" s="15">
        <v>4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3:11" ht="16.5" thickBot="1" x14ac:dyDescent="0.3">
      <c r="C9" s="15">
        <v>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/>
    </row>
    <row r="10" spans="3:11" ht="16.5" thickBot="1" x14ac:dyDescent="0.3">
      <c r="C10" s="15">
        <v>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3:11" ht="16.5" thickBot="1" x14ac:dyDescent="0.3">
      <c r="C11" s="15">
        <v>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3:11" ht="16.5" thickBot="1" x14ac:dyDescent="0.3">
      <c r="C12" s="15"/>
      <c r="D12" s="16"/>
      <c r="E12" s="16"/>
      <c r="F12" s="16"/>
      <c r="G12" s="16"/>
      <c r="H12" s="16"/>
      <c r="I12" s="16"/>
      <c r="J12" s="16"/>
      <c r="K12" s="16"/>
    </row>
    <row r="13" spans="3:11" ht="16.5" thickBot="1" x14ac:dyDescent="0.3">
      <c r="C13" s="15"/>
      <c r="D13" s="16"/>
      <c r="E13" s="16"/>
      <c r="F13" s="16"/>
      <c r="G13" s="16"/>
      <c r="H13" s="16"/>
      <c r="I13" s="16"/>
      <c r="J13" s="16"/>
      <c r="K13" s="16"/>
    </row>
    <row r="14" spans="3:11" ht="16.5" thickBot="1" x14ac:dyDescent="0.3">
      <c r="C14" s="15"/>
      <c r="D14" s="16"/>
      <c r="E14" s="16"/>
      <c r="F14" s="16"/>
      <c r="G14" s="16"/>
      <c r="H14" s="16"/>
      <c r="I14" s="16"/>
      <c r="J14" s="16"/>
      <c r="K14" s="16"/>
    </row>
    <row r="15" spans="3:11" ht="16.5" thickBot="1" x14ac:dyDescent="0.3">
      <c r="C15" s="15" t="s">
        <v>5</v>
      </c>
      <c r="D15" s="16">
        <f>AVERAGE(D5:D14)</f>
        <v>0</v>
      </c>
      <c r="E15" s="16">
        <f t="shared" ref="E15:K15" si="0">AVERAGE(E5:E14)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0</v>
      </c>
    </row>
    <row r="16" spans="3:11" ht="16.5" thickBot="1" x14ac:dyDescent="0.3">
      <c r="C16" s="15" t="s">
        <v>6</v>
      </c>
      <c r="D16" s="16">
        <f>_xlfn.STDEV.S(D5:D14)</f>
        <v>0</v>
      </c>
      <c r="E16" s="16">
        <f t="shared" ref="E16:K16" si="1">_xlfn.STDEV.S(E5:E14)</f>
        <v>0</v>
      </c>
      <c r="F16" s="16">
        <f t="shared" si="1"/>
        <v>0</v>
      </c>
      <c r="G16" s="16">
        <f t="shared" si="1"/>
        <v>0</v>
      </c>
      <c r="H16" s="16">
        <f t="shared" si="1"/>
        <v>0</v>
      </c>
      <c r="I16" s="16">
        <f t="shared" si="1"/>
        <v>0</v>
      </c>
      <c r="J16" s="16">
        <f t="shared" si="1"/>
        <v>0</v>
      </c>
      <c r="K16" s="16">
        <f t="shared" si="1"/>
        <v>0</v>
      </c>
    </row>
    <row r="17" spans="3:11" ht="16.5" thickBot="1" x14ac:dyDescent="0.3">
      <c r="C17" s="15" t="s">
        <v>40</v>
      </c>
      <c r="D17" s="16"/>
      <c r="E17" s="16"/>
      <c r="F17" s="16"/>
      <c r="G17" s="16"/>
      <c r="H17" s="16"/>
      <c r="I17" s="16"/>
      <c r="J17" s="16"/>
      <c r="K17" s="16"/>
    </row>
    <row r="18" spans="3:11" ht="16.5" thickBot="1" x14ac:dyDescent="0.3">
      <c r="C18" s="15"/>
      <c r="D18" s="16"/>
      <c r="E18" s="16"/>
      <c r="F18" s="16"/>
      <c r="G18" s="16"/>
      <c r="H18" s="16"/>
      <c r="I18" s="16"/>
      <c r="J18" s="16"/>
      <c r="K18" s="16"/>
    </row>
    <row r="20" spans="3:11" ht="32.25" thickBot="1" x14ac:dyDescent="0.3">
      <c r="C20" s="66" t="s">
        <v>1</v>
      </c>
    </row>
    <row r="21" spans="3:11" ht="16.5" thickBot="1" x14ac:dyDescent="0.3">
      <c r="C21" s="13" t="s">
        <v>32</v>
      </c>
      <c r="D21" s="14" t="s">
        <v>8</v>
      </c>
      <c r="E21" s="14" t="s">
        <v>33</v>
      </c>
      <c r="F21" s="14" t="s">
        <v>34</v>
      </c>
      <c r="G21" s="14" t="s">
        <v>35</v>
      </c>
      <c r="H21" s="14" t="s">
        <v>36</v>
      </c>
      <c r="I21" s="14" t="s">
        <v>37</v>
      </c>
      <c r="J21" s="14" t="s">
        <v>38</v>
      </c>
      <c r="K21" s="14" t="s">
        <v>39</v>
      </c>
    </row>
    <row r="22" spans="3:11" ht="16.5" thickBot="1" x14ac:dyDescent="0.3">
      <c r="C22" s="15">
        <v>1</v>
      </c>
      <c r="D22" s="16">
        <v>0</v>
      </c>
      <c r="E22" s="16">
        <v>0.5</v>
      </c>
      <c r="F22" s="16">
        <v>2</v>
      </c>
      <c r="G22" s="16">
        <v>2</v>
      </c>
      <c r="H22" s="16">
        <v>2</v>
      </c>
      <c r="I22" s="16">
        <v>3</v>
      </c>
      <c r="J22" s="16">
        <v>3</v>
      </c>
      <c r="K22" s="16">
        <v>3</v>
      </c>
    </row>
    <row r="23" spans="3:11" ht="16.5" thickBot="1" x14ac:dyDescent="0.3">
      <c r="C23" s="15">
        <v>2</v>
      </c>
      <c r="D23" s="16">
        <v>0</v>
      </c>
      <c r="E23" s="16">
        <v>0.5</v>
      </c>
      <c r="F23" s="16">
        <v>1</v>
      </c>
      <c r="G23" s="16">
        <v>2</v>
      </c>
      <c r="H23" s="16">
        <v>1</v>
      </c>
      <c r="I23" s="16">
        <v>2</v>
      </c>
      <c r="J23" s="16">
        <v>2</v>
      </c>
      <c r="K23" s="16">
        <v>3</v>
      </c>
    </row>
    <row r="24" spans="3:11" ht="16.5" thickBot="1" x14ac:dyDescent="0.3">
      <c r="C24" s="15">
        <v>3</v>
      </c>
      <c r="D24" s="16">
        <v>0</v>
      </c>
      <c r="E24" s="16">
        <v>0.5</v>
      </c>
      <c r="F24" s="16">
        <v>2</v>
      </c>
      <c r="G24" s="16">
        <v>3</v>
      </c>
      <c r="H24" s="16">
        <v>2</v>
      </c>
      <c r="I24" s="16">
        <v>2</v>
      </c>
      <c r="J24" s="16"/>
      <c r="K24" s="16"/>
    </row>
    <row r="25" spans="3:11" ht="16.5" thickBot="1" x14ac:dyDescent="0.3">
      <c r="C25" s="15">
        <v>4</v>
      </c>
      <c r="D25" s="16">
        <v>0</v>
      </c>
      <c r="E25" s="16">
        <v>1</v>
      </c>
      <c r="F25" s="16">
        <v>2</v>
      </c>
      <c r="G25" s="16">
        <v>3</v>
      </c>
      <c r="H25" s="16">
        <v>3</v>
      </c>
      <c r="I25" s="16">
        <v>3</v>
      </c>
      <c r="J25" s="16">
        <v>2</v>
      </c>
      <c r="K25" s="16">
        <v>3</v>
      </c>
    </row>
    <row r="26" spans="3:11" ht="16.5" thickBot="1" x14ac:dyDescent="0.3">
      <c r="C26" s="15">
        <v>5</v>
      </c>
      <c r="D26" s="16">
        <v>0</v>
      </c>
      <c r="E26" s="16">
        <v>1</v>
      </c>
      <c r="F26" s="16">
        <v>3</v>
      </c>
      <c r="G26" s="16">
        <v>2</v>
      </c>
      <c r="H26" s="16">
        <v>2</v>
      </c>
      <c r="I26" s="16">
        <v>1</v>
      </c>
      <c r="J26" s="16">
        <v>2</v>
      </c>
      <c r="K26" s="16">
        <v>3</v>
      </c>
    </row>
    <row r="27" spans="3:11" ht="16.5" thickBot="1" x14ac:dyDescent="0.3">
      <c r="C27" s="15">
        <v>6</v>
      </c>
      <c r="D27" s="16">
        <v>0</v>
      </c>
      <c r="E27" s="16">
        <v>3</v>
      </c>
      <c r="F27" s="16">
        <v>3</v>
      </c>
      <c r="G27" s="16">
        <v>3</v>
      </c>
      <c r="H27" s="16">
        <v>3</v>
      </c>
      <c r="I27" s="16">
        <v>3</v>
      </c>
      <c r="J27" s="16">
        <v>3</v>
      </c>
      <c r="K27" s="16">
        <v>3</v>
      </c>
    </row>
    <row r="28" spans="3:11" ht="16.5" thickBot="1" x14ac:dyDescent="0.3">
      <c r="C28" s="15">
        <v>7</v>
      </c>
      <c r="D28" s="16">
        <v>0</v>
      </c>
      <c r="E28" s="16">
        <v>3</v>
      </c>
      <c r="F28" s="16">
        <v>3</v>
      </c>
      <c r="G28" s="16">
        <v>2</v>
      </c>
      <c r="H28" s="16">
        <v>3</v>
      </c>
      <c r="I28" s="16">
        <v>3</v>
      </c>
      <c r="J28" s="16">
        <v>3</v>
      </c>
      <c r="K28" s="16">
        <v>3</v>
      </c>
    </row>
    <row r="29" spans="3:11" ht="16.5" thickBot="1" x14ac:dyDescent="0.3">
      <c r="C29" s="15"/>
      <c r="D29" s="16"/>
      <c r="E29" s="16"/>
      <c r="F29" s="16"/>
      <c r="G29" s="16"/>
      <c r="H29" s="16"/>
      <c r="I29" s="16"/>
      <c r="J29" s="16"/>
      <c r="K29" s="16"/>
    </row>
    <row r="30" spans="3:11" ht="16.5" thickBot="1" x14ac:dyDescent="0.3">
      <c r="C30" s="15"/>
      <c r="D30" s="16"/>
      <c r="E30" s="16"/>
      <c r="F30" s="16"/>
      <c r="G30" s="16"/>
      <c r="H30" s="16"/>
      <c r="I30" s="16"/>
      <c r="J30" s="16"/>
      <c r="K30" s="16"/>
    </row>
    <row r="31" spans="3:11" ht="16.5" thickBot="1" x14ac:dyDescent="0.3">
      <c r="C31" s="15"/>
      <c r="D31" s="16"/>
      <c r="E31" s="16"/>
      <c r="F31" s="16"/>
      <c r="G31" s="16"/>
      <c r="H31" s="16"/>
      <c r="I31" s="16"/>
      <c r="J31" s="16"/>
      <c r="K31" s="16"/>
    </row>
    <row r="32" spans="3:11" ht="16.5" thickBot="1" x14ac:dyDescent="0.3">
      <c r="C32" s="15" t="s">
        <v>5</v>
      </c>
      <c r="D32" s="16">
        <f>AVERAGE(D22:D31)</f>
        <v>0</v>
      </c>
      <c r="E32" s="16">
        <f t="shared" ref="E32:K32" si="2">AVERAGE(E22:E31)</f>
        <v>1.3571428571428572</v>
      </c>
      <c r="F32" s="16">
        <f t="shared" si="2"/>
        <v>2.2857142857142856</v>
      </c>
      <c r="G32" s="16">
        <f t="shared" si="2"/>
        <v>2.4285714285714284</v>
      </c>
      <c r="H32" s="16">
        <f t="shared" si="2"/>
        <v>2.2857142857142856</v>
      </c>
      <c r="I32" s="16">
        <f t="shared" si="2"/>
        <v>2.4285714285714284</v>
      </c>
      <c r="J32" s="16">
        <f t="shared" si="2"/>
        <v>2.5</v>
      </c>
      <c r="K32" s="16">
        <f t="shared" si="2"/>
        <v>3</v>
      </c>
    </row>
    <row r="33" spans="3:17" ht="16.5" thickBot="1" x14ac:dyDescent="0.3">
      <c r="C33" s="15" t="s">
        <v>6</v>
      </c>
      <c r="D33" s="16">
        <f>_xlfn.STDEV.S(D22:D31)</f>
        <v>0</v>
      </c>
      <c r="E33" s="16">
        <f t="shared" ref="E33:K33" si="3">_xlfn.STDEV.S(E22:E31)</f>
        <v>1.1443442705426587</v>
      </c>
      <c r="F33" s="16">
        <f t="shared" si="3"/>
        <v>0.75592894601845462</v>
      </c>
      <c r="G33" s="16">
        <f t="shared" si="3"/>
        <v>0.5345224838248489</v>
      </c>
      <c r="H33" s="16">
        <f t="shared" si="3"/>
        <v>0.75592894601845462</v>
      </c>
      <c r="I33" s="16">
        <f t="shared" si="3"/>
        <v>0.7867957924694432</v>
      </c>
      <c r="J33" s="16">
        <f t="shared" si="3"/>
        <v>0.54772255750516607</v>
      </c>
      <c r="K33" s="16">
        <f t="shared" si="3"/>
        <v>0</v>
      </c>
    </row>
    <row r="34" spans="3:17" ht="16.5" thickBot="1" x14ac:dyDescent="0.3">
      <c r="C34" s="15" t="s">
        <v>40</v>
      </c>
      <c r="D34" s="16"/>
      <c r="E34" s="16"/>
      <c r="F34" s="16"/>
      <c r="G34" s="16"/>
      <c r="H34" s="16"/>
      <c r="I34" s="16"/>
      <c r="J34" s="16"/>
      <c r="K34" s="16"/>
    </row>
    <row r="35" spans="3:17" ht="16.5" thickBot="1" x14ac:dyDescent="0.3">
      <c r="C35" s="15"/>
      <c r="D35" s="16"/>
      <c r="E35" s="16"/>
      <c r="F35" s="16"/>
      <c r="G35" s="16"/>
      <c r="H35" s="16"/>
      <c r="I35" s="16"/>
      <c r="J35" s="16"/>
      <c r="K35" s="16"/>
    </row>
    <row r="37" spans="3:17" ht="16.5" thickBot="1" x14ac:dyDescent="0.3">
      <c r="C37" s="66" t="s">
        <v>2</v>
      </c>
    </row>
    <row r="38" spans="3:17" ht="16.5" thickBot="1" x14ac:dyDescent="0.3">
      <c r="C38" s="13" t="s">
        <v>32</v>
      </c>
      <c r="D38" s="14" t="s">
        <v>8</v>
      </c>
      <c r="E38" s="14" t="s">
        <v>33</v>
      </c>
      <c r="F38" s="14" t="s">
        <v>34</v>
      </c>
      <c r="G38" s="14" t="s">
        <v>35</v>
      </c>
      <c r="H38" s="14" t="s">
        <v>36</v>
      </c>
      <c r="I38" s="14" t="s">
        <v>37</v>
      </c>
      <c r="J38" s="14" t="s">
        <v>38</v>
      </c>
      <c r="K38" s="14" t="s">
        <v>39</v>
      </c>
    </row>
    <row r="39" spans="3:17" ht="16.5" thickBot="1" x14ac:dyDescent="0.3">
      <c r="C39" s="15">
        <v>1</v>
      </c>
      <c r="D39" s="16">
        <v>0</v>
      </c>
      <c r="E39" s="16">
        <v>0.5</v>
      </c>
      <c r="F39" s="16">
        <v>0.5</v>
      </c>
      <c r="G39" s="16">
        <v>1</v>
      </c>
      <c r="H39" s="16">
        <v>0.5</v>
      </c>
      <c r="I39" s="16">
        <v>2</v>
      </c>
      <c r="J39" s="16">
        <v>2</v>
      </c>
      <c r="K39" s="16">
        <v>2</v>
      </c>
    </row>
    <row r="40" spans="3:17" ht="16.5" thickBot="1" x14ac:dyDescent="0.3">
      <c r="C40" s="15">
        <v>2</v>
      </c>
      <c r="D40" s="16">
        <v>0</v>
      </c>
      <c r="E40" s="16">
        <v>1</v>
      </c>
      <c r="F40" s="16">
        <v>2</v>
      </c>
      <c r="G40" s="16">
        <v>1</v>
      </c>
      <c r="H40" s="16">
        <v>0.5</v>
      </c>
      <c r="I40" s="16">
        <v>1</v>
      </c>
      <c r="J40" s="16">
        <v>1</v>
      </c>
      <c r="K40" s="16">
        <v>0.5</v>
      </c>
    </row>
    <row r="41" spans="3:17" ht="16.5" thickBot="1" x14ac:dyDescent="0.3">
      <c r="C41" s="15">
        <v>3</v>
      </c>
      <c r="D41" s="16">
        <v>0</v>
      </c>
      <c r="E41" s="16">
        <v>3</v>
      </c>
      <c r="F41" s="16">
        <v>2</v>
      </c>
      <c r="G41" s="16">
        <v>0.5</v>
      </c>
      <c r="H41" s="16">
        <v>1</v>
      </c>
      <c r="I41" s="16">
        <v>1</v>
      </c>
      <c r="J41" s="16">
        <v>1</v>
      </c>
      <c r="K41" s="16">
        <v>0.5</v>
      </c>
    </row>
    <row r="42" spans="3:17" ht="16.5" thickBot="1" x14ac:dyDescent="0.3">
      <c r="C42" s="15">
        <v>4</v>
      </c>
      <c r="D42" s="16">
        <v>0</v>
      </c>
      <c r="E42" s="16">
        <v>0.5</v>
      </c>
      <c r="F42" s="16">
        <v>3</v>
      </c>
      <c r="G42" s="16">
        <v>2</v>
      </c>
      <c r="H42" s="16">
        <v>1</v>
      </c>
      <c r="I42" s="16">
        <v>2</v>
      </c>
      <c r="J42" s="16">
        <v>2</v>
      </c>
      <c r="K42" s="16">
        <v>0.5</v>
      </c>
    </row>
    <row r="43" spans="3:17" ht="16.5" thickBot="1" x14ac:dyDescent="0.3">
      <c r="C43" s="15">
        <v>5</v>
      </c>
      <c r="D43" s="16">
        <v>0</v>
      </c>
      <c r="E43" s="16">
        <v>1</v>
      </c>
      <c r="F43" s="16">
        <v>3</v>
      </c>
      <c r="G43" s="16">
        <v>1</v>
      </c>
      <c r="H43" s="16">
        <v>0.5</v>
      </c>
      <c r="I43" s="16">
        <v>1</v>
      </c>
      <c r="J43" s="16">
        <v>1</v>
      </c>
      <c r="K43" s="16">
        <v>1</v>
      </c>
    </row>
    <row r="44" spans="3:17" ht="16.5" thickBot="1" x14ac:dyDescent="0.3">
      <c r="C44" s="15">
        <v>6</v>
      </c>
      <c r="D44" s="16">
        <v>0</v>
      </c>
      <c r="E44" s="16">
        <v>3</v>
      </c>
      <c r="F44" s="16">
        <v>2</v>
      </c>
      <c r="G44" s="16">
        <v>1</v>
      </c>
      <c r="H44" s="16">
        <v>1</v>
      </c>
      <c r="I44" s="16">
        <v>0.5</v>
      </c>
      <c r="J44" s="16">
        <v>0.5</v>
      </c>
      <c r="K44" s="16">
        <v>0.5</v>
      </c>
    </row>
    <row r="45" spans="3:17" ht="16.5" thickBot="1" x14ac:dyDescent="0.3">
      <c r="C45" s="15">
        <v>7</v>
      </c>
      <c r="D45" s="16">
        <v>0</v>
      </c>
      <c r="E45" s="16">
        <v>1</v>
      </c>
      <c r="F45" s="16">
        <v>3</v>
      </c>
      <c r="G45" s="16">
        <v>2</v>
      </c>
      <c r="H45" s="16">
        <v>0.5</v>
      </c>
      <c r="I45" s="16">
        <v>2</v>
      </c>
      <c r="J45" s="16">
        <v>2</v>
      </c>
      <c r="K45" s="16">
        <v>1</v>
      </c>
    </row>
    <row r="46" spans="3:17" ht="16.5" thickBot="1" x14ac:dyDescent="0.3">
      <c r="C46" s="15"/>
      <c r="D46" s="16"/>
      <c r="E46" s="16"/>
      <c r="F46" s="16"/>
      <c r="G46" s="16"/>
      <c r="H46" s="16"/>
      <c r="I46" s="16"/>
      <c r="J46" s="16"/>
      <c r="K46" s="16"/>
    </row>
    <row r="47" spans="3:17" ht="16.5" thickBot="1" x14ac:dyDescent="0.3">
      <c r="C47" s="15"/>
      <c r="D47" s="16"/>
      <c r="E47" s="16"/>
      <c r="F47" s="16"/>
      <c r="G47" s="16"/>
      <c r="H47" s="16"/>
      <c r="I47" s="16"/>
      <c r="J47" s="16"/>
      <c r="K47" s="16"/>
      <c r="P47" s="26">
        <v>0</v>
      </c>
      <c r="Q47" s="26" t="s">
        <v>29</v>
      </c>
    </row>
    <row r="48" spans="3:17" ht="16.5" thickBot="1" x14ac:dyDescent="0.3">
      <c r="C48" s="15"/>
      <c r="D48" s="16"/>
      <c r="E48" s="16"/>
      <c r="F48" s="16"/>
      <c r="G48" s="16"/>
      <c r="H48" s="16"/>
      <c r="I48" s="16"/>
      <c r="J48" s="16"/>
      <c r="K48" s="16"/>
      <c r="P48" s="26">
        <v>0.5</v>
      </c>
      <c r="Q48" s="17" t="s">
        <v>41</v>
      </c>
    </row>
    <row r="49" spans="3:17" ht="16.5" thickBot="1" x14ac:dyDescent="0.3">
      <c r="C49" s="15" t="s">
        <v>5</v>
      </c>
      <c r="D49" s="16">
        <f>AVERAGE(D39:D48)</f>
        <v>0</v>
      </c>
      <c r="E49" s="16">
        <f t="shared" ref="E49:K49" si="4">AVERAGE(E39:E48)</f>
        <v>1.4285714285714286</v>
      </c>
      <c r="F49" s="16">
        <f t="shared" si="4"/>
        <v>2.2142857142857144</v>
      </c>
      <c r="G49" s="16">
        <f t="shared" si="4"/>
        <v>1.2142857142857142</v>
      </c>
      <c r="H49" s="16">
        <f t="shared" si="4"/>
        <v>0.7142857142857143</v>
      </c>
      <c r="I49" s="16">
        <f t="shared" si="4"/>
        <v>1.3571428571428572</v>
      </c>
      <c r="J49" s="16">
        <f t="shared" si="4"/>
        <v>1.3571428571428572</v>
      </c>
      <c r="K49" s="16">
        <f t="shared" si="4"/>
        <v>0.8571428571428571</v>
      </c>
      <c r="P49" s="26">
        <v>1</v>
      </c>
      <c r="Q49" s="17" t="s">
        <v>42</v>
      </c>
    </row>
    <row r="50" spans="3:17" ht="16.5" thickBot="1" x14ac:dyDescent="0.3">
      <c r="C50" s="15" t="s">
        <v>6</v>
      </c>
      <c r="D50" s="16">
        <f>_xlfn.STDEV.S(D39:D48)</f>
        <v>0</v>
      </c>
      <c r="E50" s="16">
        <f t="shared" ref="E50:K50" si="5">_xlfn.STDEV.S(E39:E48)</f>
        <v>1.096531327587567</v>
      </c>
      <c r="F50" s="16">
        <f t="shared" si="5"/>
        <v>0.90632696717496586</v>
      </c>
      <c r="G50" s="16">
        <f t="shared" si="5"/>
        <v>0.56694670951384085</v>
      </c>
      <c r="H50" s="16">
        <f t="shared" si="5"/>
        <v>0.26726124191242434</v>
      </c>
      <c r="I50" s="16">
        <f t="shared" si="5"/>
        <v>0.6267831705280088</v>
      </c>
      <c r="J50" s="16">
        <f t="shared" si="5"/>
        <v>0.6267831705280088</v>
      </c>
      <c r="K50" s="16">
        <f t="shared" si="5"/>
        <v>0.55634864026418673</v>
      </c>
      <c r="P50" s="26">
        <v>2</v>
      </c>
      <c r="Q50" s="17" t="s">
        <v>43</v>
      </c>
    </row>
    <row r="51" spans="3:17" ht="16.5" thickBot="1" x14ac:dyDescent="0.3">
      <c r="C51" s="15" t="s">
        <v>40</v>
      </c>
      <c r="D51" s="16"/>
      <c r="E51" s="16">
        <f t="shared" ref="E51:K51" si="6">TTEST(E39:E48,E22:E31,2,2)</f>
        <v>0.90705871126308057</v>
      </c>
      <c r="F51" s="16">
        <f t="shared" si="6"/>
        <v>0.87544398044496663</v>
      </c>
      <c r="G51" s="16">
        <f t="shared" si="6"/>
        <v>1.412794458050764E-3</v>
      </c>
      <c r="H51" s="16">
        <f t="shared" si="6"/>
        <v>2.2728441569786053E-4</v>
      </c>
      <c r="I51" s="16">
        <f t="shared" si="6"/>
        <v>1.5517141292522043E-2</v>
      </c>
      <c r="J51" s="16">
        <f t="shared" si="6"/>
        <v>5.2489093627691181E-3</v>
      </c>
      <c r="K51" s="16">
        <f t="shared" si="6"/>
        <v>1.4051012022019471E-6</v>
      </c>
      <c r="P51" s="26">
        <v>3</v>
      </c>
      <c r="Q51" s="17" t="s">
        <v>44</v>
      </c>
    </row>
    <row r="52" spans="3:17" ht="16.5" thickBot="1" x14ac:dyDescent="0.3">
      <c r="C52" s="15"/>
      <c r="D52" s="16"/>
      <c r="E52" s="16"/>
      <c r="F52" s="16"/>
      <c r="G52" s="16"/>
      <c r="H52" s="16"/>
      <c r="I52" s="16"/>
      <c r="J52" s="16"/>
      <c r="K52" s="16"/>
      <c r="P52" s="26">
        <v>4</v>
      </c>
      <c r="Q52" s="17" t="s">
        <v>45</v>
      </c>
    </row>
    <row r="54" spans="3:17" ht="16.5" thickBot="1" x14ac:dyDescent="0.3">
      <c r="C54" s="66" t="s">
        <v>3</v>
      </c>
    </row>
    <row r="55" spans="3:17" ht="16.5" thickBot="1" x14ac:dyDescent="0.3">
      <c r="C55" s="13" t="s">
        <v>9</v>
      </c>
      <c r="D55" s="14" t="s">
        <v>46</v>
      </c>
      <c r="E55" s="14" t="s">
        <v>47</v>
      </c>
      <c r="F55" s="14" t="s">
        <v>48</v>
      </c>
      <c r="G55" s="14" t="s">
        <v>49</v>
      </c>
      <c r="H55" s="14" t="s">
        <v>50</v>
      </c>
      <c r="I55" s="14" t="s">
        <v>51</v>
      </c>
      <c r="J55" s="14" t="s">
        <v>52</v>
      </c>
      <c r="K55" s="14" t="s">
        <v>53</v>
      </c>
    </row>
    <row r="56" spans="3:17" ht="16.5" thickBot="1" x14ac:dyDescent="0.3">
      <c r="C56" s="15">
        <v>1</v>
      </c>
      <c r="D56" s="16">
        <v>0</v>
      </c>
      <c r="E56" s="16">
        <v>2</v>
      </c>
      <c r="F56" s="16">
        <v>3</v>
      </c>
      <c r="G56" s="16">
        <v>2</v>
      </c>
      <c r="H56" s="16">
        <v>2</v>
      </c>
      <c r="I56" s="16">
        <v>2</v>
      </c>
      <c r="J56" s="16">
        <v>2</v>
      </c>
      <c r="K56" s="16">
        <v>1</v>
      </c>
    </row>
    <row r="57" spans="3:17" ht="16.5" thickBot="1" x14ac:dyDescent="0.3">
      <c r="C57" s="15">
        <v>2</v>
      </c>
      <c r="D57" s="16">
        <v>0</v>
      </c>
      <c r="E57" s="16">
        <v>0</v>
      </c>
      <c r="F57" s="16">
        <v>0.5</v>
      </c>
      <c r="G57" s="16">
        <v>1</v>
      </c>
      <c r="H57" s="16">
        <v>0.5</v>
      </c>
      <c r="I57" s="16">
        <v>1</v>
      </c>
      <c r="J57" s="16">
        <v>1</v>
      </c>
      <c r="K57" s="16">
        <v>1</v>
      </c>
    </row>
    <row r="58" spans="3:17" ht="16.5" thickBot="1" x14ac:dyDescent="0.3">
      <c r="C58" s="15">
        <v>3</v>
      </c>
      <c r="D58" s="16">
        <v>0</v>
      </c>
      <c r="E58" s="16">
        <v>3</v>
      </c>
      <c r="F58" s="16">
        <v>2</v>
      </c>
      <c r="G58" s="16">
        <v>1</v>
      </c>
      <c r="H58" s="16">
        <v>0.5</v>
      </c>
      <c r="I58" s="16">
        <v>2</v>
      </c>
      <c r="J58" s="16">
        <v>1</v>
      </c>
      <c r="K58" s="16">
        <v>0.5</v>
      </c>
    </row>
    <row r="59" spans="3:17" ht="16.5" thickBot="1" x14ac:dyDescent="0.3">
      <c r="C59" s="15">
        <v>4</v>
      </c>
      <c r="D59" s="16">
        <v>0</v>
      </c>
      <c r="E59" s="16">
        <v>0</v>
      </c>
      <c r="F59" s="16">
        <v>0</v>
      </c>
      <c r="G59" s="16">
        <v>2</v>
      </c>
      <c r="H59" s="16">
        <v>0.5</v>
      </c>
      <c r="I59" s="16">
        <v>1</v>
      </c>
      <c r="J59" s="16">
        <v>1</v>
      </c>
      <c r="K59" s="16">
        <v>1</v>
      </c>
    </row>
    <row r="60" spans="3:17" ht="16.5" thickBot="1" x14ac:dyDescent="0.3">
      <c r="C60" s="15">
        <v>5</v>
      </c>
      <c r="D60" s="16">
        <v>0</v>
      </c>
      <c r="E60" s="16">
        <v>2</v>
      </c>
      <c r="F60" s="16">
        <v>1</v>
      </c>
      <c r="G60" s="16">
        <v>2</v>
      </c>
      <c r="H60" s="16">
        <v>1</v>
      </c>
      <c r="I60" s="16">
        <v>2</v>
      </c>
      <c r="J60" s="16">
        <v>1</v>
      </c>
      <c r="K60" s="16">
        <v>0.5</v>
      </c>
    </row>
    <row r="61" spans="3:17" ht="16.5" thickBot="1" x14ac:dyDescent="0.3">
      <c r="C61" s="15">
        <v>6</v>
      </c>
      <c r="D61" s="16">
        <v>0</v>
      </c>
      <c r="E61" s="16">
        <v>0.5</v>
      </c>
      <c r="F61" s="16">
        <v>0.5</v>
      </c>
      <c r="G61" s="16">
        <v>1</v>
      </c>
      <c r="H61" s="16">
        <v>0.5</v>
      </c>
      <c r="I61" s="16">
        <v>1</v>
      </c>
      <c r="J61" s="16">
        <v>0.5</v>
      </c>
      <c r="K61" s="16">
        <v>0.5</v>
      </c>
    </row>
    <row r="62" spans="3:17" ht="16.5" thickBot="1" x14ac:dyDescent="0.3">
      <c r="C62" s="15">
        <v>7</v>
      </c>
      <c r="D62" s="16">
        <v>0</v>
      </c>
      <c r="E62" s="16">
        <v>3</v>
      </c>
      <c r="F62" s="16">
        <v>1</v>
      </c>
      <c r="G62" s="16">
        <v>2</v>
      </c>
      <c r="H62" s="16">
        <v>1</v>
      </c>
      <c r="I62" s="16">
        <v>2</v>
      </c>
      <c r="J62" s="16">
        <v>1</v>
      </c>
      <c r="K62" s="16">
        <v>1</v>
      </c>
    </row>
    <row r="63" spans="3:17" ht="16.5" thickBot="1" x14ac:dyDescent="0.3">
      <c r="C63" s="15"/>
      <c r="D63" s="16"/>
      <c r="E63" s="16"/>
      <c r="F63" s="16"/>
      <c r="G63" s="16"/>
      <c r="H63" s="16"/>
      <c r="I63" s="16"/>
      <c r="J63" s="16"/>
      <c r="K63" s="16"/>
    </row>
    <row r="64" spans="3:17" ht="16.5" thickBot="1" x14ac:dyDescent="0.3">
      <c r="C64" s="15"/>
      <c r="D64" s="16"/>
      <c r="E64" s="16"/>
      <c r="F64" s="16"/>
      <c r="G64" s="16"/>
      <c r="H64" s="16"/>
      <c r="I64" s="16"/>
      <c r="J64" s="16"/>
      <c r="K64" s="16"/>
    </row>
    <row r="65" spans="2:11" ht="16.5" thickBot="1" x14ac:dyDescent="0.3">
      <c r="C65" s="15" t="s">
        <v>5</v>
      </c>
      <c r="D65" s="16">
        <f>AVERAGE(D56:D64)</f>
        <v>0</v>
      </c>
      <c r="E65" s="16">
        <f t="shared" ref="E65:K65" si="7">AVERAGE(E56:E64)</f>
        <v>1.5</v>
      </c>
      <c r="F65" s="16">
        <f t="shared" si="7"/>
        <v>1.1428571428571428</v>
      </c>
      <c r="G65" s="16">
        <f t="shared" si="7"/>
        <v>1.5714285714285714</v>
      </c>
      <c r="H65" s="16">
        <f t="shared" si="7"/>
        <v>0.8571428571428571</v>
      </c>
      <c r="I65" s="16">
        <f t="shared" si="7"/>
        <v>1.5714285714285714</v>
      </c>
      <c r="J65" s="16">
        <f t="shared" si="7"/>
        <v>1.0714285714285714</v>
      </c>
      <c r="K65" s="16">
        <f t="shared" si="7"/>
        <v>0.7857142857142857</v>
      </c>
    </row>
    <row r="66" spans="2:11" ht="16.5" thickBot="1" x14ac:dyDescent="0.3">
      <c r="C66" s="15" t="s">
        <v>21</v>
      </c>
      <c r="D66" s="16">
        <f>_xlfn.STDEV.S(D56:D64)</f>
        <v>0</v>
      </c>
      <c r="E66" s="16">
        <f t="shared" ref="E66:K66" si="8">_xlfn.STDEV.S(E56:E64)</f>
        <v>1.3228756555322954</v>
      </c>
      <c r="F66" s="16">
        <f t="shared" si="8"/>
        <v>1.0293317295817757</v>
      </c>
      <c r="G66" s="16">
        <f t="shared" si="8"/>
        <v>0.5345224838248489</v>
      </c>
      <c r="H66" s="16">
        <f t="shared" si="8"/>
        <v>0.55634864026418673</v>
      </c>
      <c r="I66" s="16">
        <f t="shared" si="8"/>
        <v>0.5345224838248489</v>
      </c>
      <c r="J66" s="16">
        <f t="shared" si="8"/>
        <v>0.44986770542121851</v>
      </c>
      <c r="K66" s="16">
        <f t="shared" si="8"/>
        <v>0.26726124191242445</v>
      </c>
    </row>
    <row r="67" spans="2:11" ht="16.5" thickBot="1" x14ac:dyDescent="0.3">
      <c r="C67" s="15" t="s">
        <v>22</v>
      </c>
      <c r="D67" s="16"/>
      <c r="E67" s="16">
        <f>TTEST(E56:E64,E22:E31,2,2)</f>
        <v>0.83255125662650009</v>
      </c>
      <c r="F67" s="16">
        <f t="shared" ref="F67:K67" si="9">TTEST(F56:F64,F22:F31,2,2)</f>
        <v>3.5552141562705995E-2</v>
      </c>
      <c r="G67" s="16">
        <f t="shared" si="9"/>
        <v>1.10666956860337E-2</v>
      </c>
      <c r="H67" s="16">
        <f t="shared" si="9"/>
        <v>1.6784090879745069E-3</v>
      </c>
      <c r="I67" s="16">
        <f t="shared" si="9"/>
        <v>3.4500527743528964E-2</v>
      </c>
      <c r="J67" s="16">
        <f t="shared" si="9"/>
        <v>3.0888519621457883E-4</v>
      </c>
      <c r="K67" s="16">
        <f t="shared" si="9"/>
        <v>4.8965804251842706E-10</v>
      </c>
    </row>
    <row r="70" spans="2:11" x14ac:dyDescent="0.25">
      <c r="B70" s="7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7C77-313D-4A45-AB12-ABB19CF2BE72}">
  <dimension ref="E2:Y129"/>
  <sheetViews>
    <sheetView workbookViewId="0">
      <selection activeCell="E129" sqref="E129"/>
    </sheetView>
  </sheetViews>
  <sheetFormatPr defaultRowHeight="15.75" x14ac:dyDescent="0.25"/>
  <cols>
    <col min="1" max="4" width="9.140625" style="5"/>
    <col min="5" max="5" width="35.5703125" style="5" customWidth="1"/>
    <col min="6" max="13" width="9.28515625" style="5" bestFit="1" customWidth="1"/>
    <col min="14" max="16" width="9.140625" style="5"/>
    <col min="17" max="17" width="28" style="5" customWidth="1"/>
    <col min="18" max="18" width="9.28515625" style="5" bestFit="1" customWidth="1"/>
    <col min="19" max="25" width="16.42578125" style="5" bestFit="1" customWidth="1"/>
    <col min="26" max="16384" width="9.140625" style="5"/>
  </cols>
  <sheetData>
    <row r="2" spans="5:25" ht="16.5" thickBot="1" x14ac:dyDescent="0.3">
      <c r="E2" s="67" t="s">
        <v>186</v>
      </c>
    </row>
    <row r="3" spans="5:25" ht="16.5" thickBot="1" x14ac:dyDescent="0.3">
      <c r="E3" s="18" t="s">
        <v>54</v>
      </c>
      <c r="F3" s="19" t="s">
        <v>8</v>
      </c>
      <c r="G3" s="19" t="s">
        <v>33</v>
      </c>
      <c r="H3" s="18" t="s">
        <v>34</v>
      </c>
      <c r="I3" s="18" t="s">
        <v>55</v>
      </c>
      <c r="J3" s="18" t="s">
        <v>56</v>
      </c>
      <c r="K3" s="18" t="s">
        <v>51</v>
      </c>
      <c r="L3" s="18" t="s">
        <v>52</v>
      </c>
      <c r="M3" s="18" t="s">
        <v>53</v>
      </c>
      <c r="Q3" s="20" t="s">
        <v>66</v>
      </c>
      <c r="R3" s="21" t="s">
        <v>8</v>
      </c>
      <c r="S3" s="21" t="s">
        <v>67</v>
      </c>
      <c r="T3" s="20" t="s">
        <v>48</v>
      </c>
      <c r="U3" s="20" t="s">
        <v>49</v>
      </c>
      <c r="V3" s="20" t="s">
        <v>50</v>
      </c>
      <c r="W3" s="20" t="s">
        <v>51</v>
      </c>
      <c r="X3" s="20" t="s">
        <v>68</v>
      </c>
      <c r="Y3" s="20" t="s">
        <v>69</v>
      </c>
    </row>
    <row r="4" spans="5:25" ht="16.5" thickBot="1" x14ac:dyDescent="0.3">
      <c r="E4" s="22" t="s">
        <v>57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Q4" s="23" t="s">
        <v>57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1</v>
      </c>
      <c r="X4" s="24">
        <v>2</v>
      </c>
      <c r="Y4" s="24">
        <v>2</v>
      </c>
    </row>
    <row r="5" spans="5:25" ht="16.5" thickBot="1" x14ac:dyDescent="0.3">
      <c r="E5" s="22" t="s">
        <v>58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Q5" s="23" t="s">
        <v>58</v>
      </c>
      <c r="R5" s="24">
        <v>0</v>
      </c>
      <c r="S5" s="24">
        <v>0</v>
      </c>
      <c r="T5" s="24">
        <v>2</v>
      </c>
      <c r="U5" s="24">
        <v>0</v>
      </c>
      <c r="V5" s="24">
        <v>0</v>
      </c>
      <c r="W5" s="24">
        <v>2</v>
      </c>
      <c r="X5" s="24">
        <v>3</v>
      </c>
      <c r="Y5" s="24">
        <v>3</v>
      </c>
    </row>
    <row r="6" spans="5:25" ht="16.5" thickBot="1" x14ac:dyDescent="0.3">
      <c r="E6" s="22" t="s">
        <v>59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Q6" s="23" t="s">
        <v>59</v>
      </c>
      <c r="R6" s="24">
        <v>0</v>
      </c>
      <c r="S6" s="24">
        <v>1</v>
      </c>
      <c r="T6" s="24">
        <v>3</v>
      </c>
      <c r="U6" s="24">
        <v>2</v>
      </c>
      <c r="V6" s="24">
        <v>2</v>
      </c>
      <c r="W6" s="24">
        <v>3</v>
      </c>
      <c r="X6" s="24">
        <v>3</v>
      </c>
      <c r="Y6" s="24">
        <v>3</v>
      </c>
    </row>
    <row r="7" spans="5:25" ht="16.5" thickBot="1" x14ac:dyDescent="0.3">
      <c r="E7" s="22" t="s">
        <v>60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Q7" s="23" t="s">
        <v>60</v>
      </c>
      <c r="R7" s="24">
        <v>0</v>
      </c>
      <c r="S7" s="24">
        <v>0</v>
      </c>
      <c r="T7" s="24">
        <v>0</v>
      </c>
      <c r="U7" s="24">
        <v>2</v>
      </c>
      <c r="V7" s="24">
        <v>2</v>
      </c>
      <c r="W7" s="24">
        <v>1</v>
      </c>
      <c r="X7" s="24">
        <v>2</v>
      </c>
      <c r="Y7" s="24">
        <v>2</v>
      </c>
    </row>
    <row r="8" spans="5:25" ht="16.5" thickBot="1" x14ac:dyDescent="0.3">
      <c r="E8" s="22" t="s">
        <v>61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Q8" s="23" t="s">
        <v>61</v>
      </c>
      <c r="R8" s="24">
        <v>0</v>
      </c>
      <c r="S8" s="24">
        <v>0</v>
      </c>
      <c r="T8" s="24">
        <v>0</v>
      </c>
      <c r="U8" s="24">
        <v>0</v>
      </c>
      <c r="V8" s="24">
        <v>1</v>
      </c>
      <c r="W8" s="24">
        <v>0</v>
      </c>
      <c r="X8" s="24">
        <v>1</v>
      </c>
      <c r="Y8" s="24">
        <v>1</v>
      </c>
    </row>
    <row r="9" spans="5:25" ht="16.5" thickBot="1" x14ac:dyDescent="0.3">
      <c r="E9" s="22" t="s">
        <v>62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Q9" s="23" t="s">
        <v>62</v>
      </c>
      <c r="R9" s="24">
        <v>0</v>
      </c>
      <c r="S9" s="24">
        <v>0</v>
      </c>
      <c r="T9" s="24">
        <v>0</v>
      </c>
      <c r="U9" s="24">
        <v>0</v>
      </c>
      <c r="V9" s="24">
        <v>1</v>
      </c>
      <c r="W9" s="24">
        <v>0</v>
      </c>
      <c r="X9" s="24">
        <v>0</v>
      </c>
      <c r="Y9" s="24">
        <v>1</v>
      </c>
    </row>
    <row r="10" spans="5:25" ht="16.5" thickBot="1" x14ac:dyDescent="0.3">
      <c r="E10" s="22" t="s">
        <v>63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Q10" s="23" t="s">
        <v>63</v>
      </c>
      <c r="R10" s="24">
        <v>0</v>
      </c>
      <c r="S10" s="24">
        <v>0</v>
      </c>
      <c r="T10" s="24">
        <v>0</v>
      </c>
      <c r="U10" s="24">
        <v>1</v>
      </c>
      <c r="V10" s="24">
        <v>1</v>
      </c>
      <c r="W10" s="24">
        <v>1</v>
      </c>
      <c r="X10" s="24">
        <v>0</v>
      </c>
      <c r="Y10" s="24">
        <v>2</v>
      </c>
    </row>
    <row r="11" spans="5:25" ht="16.5" thickBot="1" x14ac:dyDescent="0.3">
      <c r="E11" s="22" t="s">
        <v>57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Q11" s="23" t="s">
        <v>57</v>
      </c>
      <c r="R11" s="24">
        <v>0</v>
      </c>
      <c r="S11" s="24">
        <v>0</v>
      </c>
      <c r="T11" s="24">
        <v>0</v>
      </c>
      <c r="U11" s="24">
        <v>1</v>
      </c>
      <c r="V11" s="24">
        <v>1</v>
      </c>
      <c r="W11" s="24">
        <v>3</v>
      </c>
      <c r="X11" s="24">
        <v>3</v>
      </c>
      <c r="Y11" s="24">
        <v>3</v>
      </c>
    </row>
    <row r="12" spans="5:25" ht="16.5" thickBot="1" x14ac:dyDescent="0.3">
      <c r="E12" s="22" t="s">
        <v>58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Q12" s="23" t="s">
        <v>58</v>
      </c>
      <c r="R12" s="24">
        <v>0</v>
      </c>
      <c r="S12" s="24">
        <v>0</v>
      </c>
      <c r="T12" s="24">
        <v>2</v>
      </c>
      <c r="U12" s="24">
        <v>2</v>
      </c>
      <c r="V12" s="24">
        <v>1</v>
      </c>
      <c r="W12" s="24">
        <v>3</v>
      </c>
      <c r="X12" s="24">
        <v>2</v>
      </c>
      <c r="Y12" s="24">
        <v>3</v>
      </c>
    </row>
    <row r="13" spans="5:25" ht="16.5" thickBot="1" x14ac:dyDescent="0.3">
      <c r="E13" s="22" t="s">
        <v>59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Q13" s="23" t="s">
        <v>59</v>
      </c>
      <c r="R13" s="24">
        <v>0</v>
      </c>
      <c r="S13" s="24">
        <v>0</v>
      </c>
      <c r="T13" s="24">
        <v>3</v>
      </c>
      <c r="U13" s="24">
        <v>3</v>
      </c>
      <c r="V13" s="24">
        <v>1</v>
      </c>
      <c r="W13" s="24">
        <v>3</v>
      </c>
      <c r="X13" s="24">
        <v>3</v>
      </c>
      <c r="Y13" s="24">
        <v>2</v>
      </c>
    </row>
    <row r="14" spans="5:25" ht="16.5" thickBot="1" x14ac:dyDescent="0.3">
      <c r="E14" s="22" t="s">
        <v>60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Q14" s="23" t="s">
        <v>60</v>
      </c>
      <c r="R14" s="24">
        <v>0</v>
      </c>
      <c r="S14" s="24">
        <v>0</v>
      </c>
      <c r="T14" s="24">
        <v>0</v>
      </c>
      <c r="U14" s="24">
        <v>1</v>
      </c>
      <c r="V14" s="24">
        <v>1</v>
      </c>
      <c r="W14" s="24">
        <v>2</v>
      </c>
      <c r="X14" s="24">
        <v>2</v>
      </c>
      <c r="Y14" s="24">
        <v>3</v>
      </c>
    </row>
    <row r="15" spans="5:25" ht="16.5" thickBot="1" x14ac:dyDescent="0.3">
      <c r="E15" s="22" t="s">
        <v>61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Q15" s="23" t="s">
        <v>61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1</v>
      </c>
      <c r="Y15" s="24">
        <v>1</v>
      </c>
    </row>
    <row r="16" spans="5:25" ht="16.5" thickBot="1" x14ac:dyDescent="0.3">
      <c r="E16" s="22" t="s">
        <v>62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Q16" s="23" t="s">
        <v>62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1</v>
      </c>
      <c r="Y16" s="24">
        <v>1</v>
      </c>
    </row>
    <row r="17" spans="5:25" ht="16.5" thickBot="1" x14ac:dyDescent="0.3">
      <c r="E17" s="22" t="s">
        <v>63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Q17" s="23" t="s">
        <v>63</v>
      </c>
      <c r="R17" s="24">
        <v>0</v>
      </c>
      <c r="S17" s="24">
        <v>0</v>
      </c>
      <c r="T17" s="24">
        <v>0</v>
      </c>
      <c r="U17" s="24">
        <v>1</v>
      </c>
      <c r="V17" s="24">
        <v>0</v>
      </c>
      <c r="W17" s="24">
        <v>1</v>
      </c>
      <c r="X17" s="24">
        <v>0</v>
      </c>
      <c r="Y17" s="24">
        <v>2</v>
      </c>
    </row>
    <row r="18" spans="5:25" ht="16.5" thickBot="1" x14ac:dyDescent="0.3">
      <c r="E18" s="22" t="s">
        <v>57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Q18" s="23" t="s">
        <v>57</v>
      </c>
      <c r="R18" s="24">
        <v>0</v>
      </c>
      <c r="S18" s="24">
        <v>0</v>
      </c>
      <c r="T18" s="24">
        <v>0</v>
      </c>
      <c r="U18" s="24">
        <v>1</v>
      </c>
      <c r="V18" s="24">
        <v>1</v>
      </c>
      <c r="W18" s="24">
        <v>2</v>
      </c>
      <c r="X18" s="24">
        <v>3</v>
      </c>
      <c r="Y18" s="24">
        <v>2</v>
      </c>
    </row>
    <row r="19" spans="5:25" ht="16.5" thickBot="1" x14ac:dyDescent="0.3">
      <c r="E19" s="22" t="s">
        <v>58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Q19" s="23" t="s">
        <v>58</v>
      </c>
      <c r="R19" s="24">
        <v>0</v>
      </c>
      <c r="S19" s="24">
        <v>0</v>
      </c>
      <c r="T19" s="24">
        <v>0</v>
      </c>
      <c r="U19" s="24">
        <v>3</v>
      </c>
      <c r="V19" s="24">
        <v>2</v>
      </c>
      <c r="W19" s="24">
        <v>3</v>
      </c>
      <c r="X19" s="24">
        <v>2</v>
      </c>
      <c r="Y19" s="24">
        <v>3</v>
      </c>
    </row>
    <row r="20" spans="5:25" ht="16.5" thickBot="1" x14ac:dyDescent="0.3">
      <c r="E20" s="22" t="s">
        <v>59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Q20" s="23" t="s">
        <v>59</v>
      </c>
      <c r="R20" s="24">
        <v>0</v>
      </c>
      <c r="S20" s="24">
        <v>0</v>
      </c>
      <c r="T20" s="24">
        <v>1</v>
      </c>
      <c r="U20" s="24">
        <v>2</v>
      </c>
      <c r="V20" s="24">
        <v>3</v>
      </c>
      <c r="W20" s="24">
        <v>3</v>
      </c>
      <c r="X20" s="24">
        <v>3</v>
      </c>
      <c r="Y20" s="24">
        <v>3</v>
      </c>
    </row>
    <row r="21" spans="5:25" ht="16.5" thickBot="1" x14ac:dyDescent="0.3">
      <c r="E21" s="22" t="s">
        <v>60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Q21" s="23" t="s">
        <v>60</v>
      </c>
      <c r="R21" s="24">
        <v>0</v>
      </c>
      <c r="S21" s="24">
        <v>0</v>
      </c>
      <c r="T21" s="24">
        <v>1</v>
      </c>
      <c r="U21" s="24">
        <v>1</v>
      </c>
      <c r="V21" s="24">
        <v>2</v>
      </c>
      <c r="W21" s="24">
        <v>1</v>
      </c>
      <c r="X21" s="24">
        <v>1</v>
      </c>
      <c r="Y21" s="24">
        <v>1</v>
      </c>
    </row>
    <row r="22" spans="5:25" ht="16.5" thickBot="1" x14ac:dyDescent="0.3">
      <c r="E22" s="22" t="s">
        <v>61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Q22" s="23" t="s">
        <v>61</v>
      </c>
      <c r="R22" s="24">
        <v>0</v>
      </c>
      <c r="S22" s="24">
        <v>2</v>
      </c>
      <c r="T22" s="24">
        <v>0</v>
      </c>
      <c r="U22" s="24">
        <v>0</v>
      </c>
      <c r="V22" s="24">
        <v>0</v>
      </c>
      <c r="W22" s="24">
        <v>2</v>
      </c>
      <c r="X22" s="24">
        <v>1</v>
      </c>
      <c r="Y22" s="24">
        <v>2</v>
      </c>
    </row>
    <row r="23" spans="5:25" ht="16.5" thickBot="1" x14ac:dyDescent="0.3">
      <c r="E23" s="22" t="s">
        <v>62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Q23" s="23" t="s">
        <v>62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</row>
    <row r="24" spans="5:25" ht="16.5" thickBot="1" x14ac:dyDescent="0.3">
      <c r="E24" s="22" t="s">
        <v>63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Q24" s="23" t="s">
        <v>63</v>
      </c>
      <c r="R24" s="24">
        <v>0</v>
      </c>
      <c r="S24" s="24">
        <v>0</v>
      </c>
      <c r="T24" s="24">
        <v>1</v>
      </c>
      <c r="U24" s="24">
        <v>0</v>
      </c>
      <c r="V24" s="24">
        <v>0</v>
      </c>
      <c r="W24" s="24">
        <v>0</v>
      </c>
      <c r="X24" s="24">
        <v>1</v>
      </c>
      <c r="Y24" s="24">
        <v>1</v>
      </c>
    </row>
    <row r="25" spans="5:25" ht="16.5" thickBot="1" x14ac:dyDescent="0.3">
      <c r="E25" s="22" t="s">
        <v>57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Q25" s="23" t="s">
        <v>57</v>
      </c>
      <c r="R25" s="24">
        <v>0</v>
      </c>
      <c r="S25" s="24">
        <v>0</v>
      </c>
      <c r="T25" s="24">
        <v>1</v>
      </c>
      <c r="U25" s="24">
        <v>2</v>
      </c>
      <c r="V25" s="24">
        <v>1</v>
      </c>
      <c r="W25" s="24">
        <v>2</v>
      </c>
      <c r="X25" s="24">
        <v>2</v>
      </c>
      <c r="Y25" s="24">
        <v>2</v>
      </c>
    </row>
    <row r="26" spans="5:25" ht="16.5" thickBot="1" x14ac:dyDescent="0.3">
      <c r="E26" s="22" t="s">
        <v>58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Q26" s="23" t="s">
        <v>58</v>
      </c>
      <c r="R26" s="24">
        <v>0</v>
      </c>
      <c r="S26" s="24">
        <v>0</v>
      </c>
      <c r="T26" s="24">
        <v>0</v>
      </c>
      <c r="U26" s="24">
        <v>3</v>
      </c>
      <c r="V26" s="24">
        <v>2</v>
      </c>
      <c r="W26" s="24">
        <v>3</v>
      </c>
      <c r="X26" s="24">
        <v>3</v>
      </c>
      <c r="Y26" s="24">
        <v>3</v>
      </c>
    </row>
    <row r="27" spans="5:25" ht="16.5" thickBot="1" x14ac:dyDescent="0.3">
      <c r="E27" s="22" t="s">
        <v>59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Q27" s="23" t="s">
        <v>59</v>
      </c>
      <c r="R27" s="24">
        <v>0</v>
      </c>
      <c r="S27" s="24">
        <v>0</v>
      </c>
      <c r="T27" s="24">
        <v>2</v>
      </c>
      <c r="U27" s="24">
        <v>2</v>
      </c>
      <c r="V27" s="24">
        <v>3</v>
      </c>
      <c r="W27" s="24">
        <v>3</v>
      </c>
      <c r="X27" s="24">
        <v>3</v>
      </c>
      <c r="Y27" s="24">
        <v>3</v>
      </c>
    </row>
    <row r="28" spans="5:25" ht="16.5" thickBot="1" x14ac:dyDescent="0.3">
      <c r="E28" s="22" t="s">
        <v>60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Q28" s="23" t="s">
        <v>60</v>
      </c>
      <c r="R28" s="24">
        <v>0</v>
      </c>
      <c r="S28" s="24">
        <v>0</v>
      </c>
      <c r="T28" s="24">
        <v>0</v>
      </c>
      <c r="U28" s="24">
        <v>1</v>
      </c>
      <c r="V28" s="24">
        <v>0</v>
      </c>
      <c r="W28" s="24">
        <v>1</v>
      </c>
      <c r="X28" s="24">
        <v>1</v>
      </c>
      <c r="Y28" s="24">
        <v>2</v>
      </c>
    </row>
    <row r="29" spans="5:25" ht="16.5" thickBot="1" x14ac:dyDescent="0.3">
      <c r="E29" s="22" t="s">
        <v>61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Q29" s="23" t="s">
        <v>61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</row>
    <row r="30" spans="5:25" ht="16.5" thickBot="1" x14ac:dyDescent="0.3">
      <c r="E30" s="22" t="s">
        <v>62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Q30" s="23" t="s">
        <v>62</v>
      </c>
      <c r="R30" s="24">
        <v>0</v>
      </c>
      <c r="S30" s="24">
        <v>0</v>
      </c>
      <c r="T30" s="24">
        <v>0</v>
      </c>
      <c r="U30" s="24">
        <v>1</v>
      </c>
      <c r="V30" s="24">
        <v>0</v>
      </c>
      <c r="W30" s="24">
        <v>0</v>
      </c>
      <c r="X30" s="24">
        <v>0</v>
      </c>
      <c r="Y30" s="24">
        <v>0</v>
      </c>
    </row>
    <row r="31" spans="5:25" ht="16.5" thickBot="1" x14ac:dyDescent="0.3">
      <c r="E31" s="22" t="s">
        <v>63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Q31" s="23" t="s">
        <v>63</v>
      </c>
      <c r="R31" s="24">
        <v>0</v>
      </c>
      <c r="S31" s="24">
        <v>0</v>
      </c>
      <c r="T31" s="24">
        <v>1</v>
      </c>
      <c r="U31" s="24">
        <v>1</v>
      </c>
      <c r="V31" s="24">
        <v>1</v>
      </c>
      <c r="W31" s="24">
        <v>3</v>
      </c>
      <c r="X31" s="24">
        <v>3</v>
      </c>
      <c r="Y31" s="24">
        <v>3</v>
      </c>
    </row>
    <row r="32" spans="5:25" ht="16.5" thickBot="1" x14ac:dyDescent="0.3">
      <c r="E32" s="22" t="s">
        <v>57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Q32" s="23" t="s">
        <v>57</v>
      </c>
      <c r="R32" s="24">
        <v>0</v>
      </c>
      <c r="S32" s="24">
        <v>0</v>
      </c>
      <c r="T32" s="24">
        <v>1</v>
      </c>
      <c r="U32" s="24">
        <v>2</v>
      </c>
      <c r="V32" s="24">
        <v>2</v>
      </c>
      <c r="W32" s="24">
        <v>2</v>
      </c>
      <c r="X32" s="24">
        <v>2</v>
      </c>
      <c r="Y32" s="24">
        <v>3</v>
      </c>
    </row>
    <row r="33" spans="5:25" ht="16.5" thickBot="1" x14ac:dyDescent="0.3">
      <c r="E33" s="22" t="s">
        <v>58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Q33" s="23" t="s">
        <v>58</v>
      </c>
      <c r="R33" s="24">
        <v>0</v>
      </c>
      <c r="S33" s="24">
        <v>0</v>
      </c>
      <c r="T33" s="24">
        <v>0</v>
      </c>
      <c r="U33" s="24">
        <v>1</v>
      </c>
      <c r="V33" s="24">
        <v>3</v>
      </c>
      <c r="W33" s="24">
        <v>1</v>
      </c>
      <c r="X33" s="24">
        <v>3</v>
      </c>
      <c r="Y33" s="24">
        <v>2</v>
      </c>
    </row>
    <row r="34" spans="5:25" ht="16.5" thickBot="1" x14ac:dyDescent="0.3">
      <c r="E34" s="22" t="s">
        <v>59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Q34" s="23" t="s">
        <v>59</v>
      </c>
      <c r="R34" s="24">
        <v>0</v>
      </c>
      <c r="S34" s="24">
        <v>0</v>
      </c>
      <c r="T34" s="24">
        <v>1</v>
      </c>
      <c r="U34" s="24">
        <v>3</v>
      </c>
      <c r="V34" s="24">
        <v>2</v>
      </c>
      <c r="W34" s="24">
        <v>3</v>
      </c>
      <c r="X34" s="24">
        <v>3</v>
      </c>
      <c r="Y34" s="24">
        <v>2</v>
      </c>
    </row>
    <row r="35" spans="5:25" ht="16.5" thickBot="1" x14ac:dyDescent="0.3">
      <c r="E35" s="22" t="s">
        <v>60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Q35" s="23" t="s">
        <v>60</v>
      </c>
      <c r="R35" s="24">
        <v>0</v>
      </c>
      <c r="S35" s="24">
        <v>0</v>
      </c>
      <c r="T35" s="24">
        <v>0</v>
      </c>
      <c r="U35" s="24">
        <v>0</v>
      </c>
      <c r="V35" s="24">
        <v>1</v>
      </c>
      <c r="W35" s="24">
        <v>2</v>
      </c>
      <c r="X35" s="24">
        <v>2</v>
      </c>
      <c r="Y35" s="24">
        <v>0</v>
      </c>
    </row>
    <row r="36" spans="5:25" ht="16.5" thickBot="1" x14ac:dyDescent="0.3">
      <c r="E36" s="22" t="s">
        <v>61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Q36" s="23" t="s">
        <v>61</v>
      </c>
      <c r="R36" s="24">
        <v>0</v>
      </c>
      <c r="S36" s="24">
        <v>0</v>
      </c>
      <c r="T36" s="24">
        <v>0</v>
      </c>
      <c r="U36" s="24">
        <v>0</v>
      </c>
      <c r="V36" s="24">
        <v>2</v>
      </c>
      <c r="W36" s="24">
        <v>0</v>
      </c>
      <c r="X36" s="24">
        <v>1</v>
      </c>
      <c r="Y36" s="24">
        <v>1</v>
      </c>
    </row>
    <row r="37" spans="5:25" ht="16.5" thickBot="1" x14ac:dyDescent="0.3">
      <c r="E37" s="22" t="s">
        <v>62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Q37" s="23" t="s">
        <v>62</v>
      </c>
      <c r="R37" s="24">
        <v>0</v>
      </c>
      <c r="S37" s="24">
        <v>2</v>
      </c>
      <c r="T37" s="24">
        <v>0</v>
      </c>
      <c r="U37" s="24">
        <v>0</v>
      </c>
      <c r="V37" s="24">
        <v>0</v>
      </c>
      <c r="W37" s="24">
        <v>0</v>
      </c>
      <c r="X37" s="24">
        <v>1</v>
      </c>
      <c r="Y37" s="24">
        <v>1</v>
      </c>
    </row>
    <row r="38" spans="5:25" ht="16.5" thickBot="1" x14ac:dyDescent="0.3">
      <c r="E38" s="22" t="s">
        <v>63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Q38" s="23" t="s">
        <v>63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3</v>
      </c>
      <c r="X38" s="24">
        <v>1</v>
      </c>
      <c r="Y38" s="24">
        <v>3</v>
      </c>
    </row>
    <row r="39" spans="5:25" ht="16.5" thickBot="1" x14ac:dyDescent="0.3">
      <c r="E39" s="22" t="s">
        <v>57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Q39" s="23" t="s">
        <v>57</v>
      </c>
      <c r="R39" s="24">
        <v>0</v>
      </c>
      <c r="S39" s="24">
        <v>0</v>
      </c>
      <c r="T39" s="24">
        <v>0</v>
      </c>
      <c r="U39" s="24">
        <v>2</v>
      </c>
      <c r="V39" s="24">
        <v>2</v>
      </c>
      <c r="W39" s="24">
        <v>3</v>
      </c>
      <c r="X39" s="24">
        <v>0</v>
      </c>
      <c r="Y39" s="24">
        <v>2</v>
      </c>
    </row>
    <row r="40" spans="5:25" ht="16.5" thickBot="1" x14ac:dyDescent="0.3">
      <c r="E40" s="22" t="s">
        <v>58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Q40" s="23" t="s">
        <v>58</v>
      </c>
      <c r="R40" s="24">
        <v>0</v>
      </c>
      <c r="S40" s="24">
        <v>0</v>
      </c>
      <c r="T40" s="24">
        <v>0</v>
      </c>
      <c r="U40" s="24">
        <v>1</v>
      </c>
      <c r="V40" s="24">
        <v>2</v>
      </c>
      <c r="W40" s="24">
        <v>3</v>
      </c>
      <c r="X40" s="24">
        <v>3</v>
      </c>
      <c r="Y40" s="24">
        <v>3</v>
      </c>
    </row>
    <row r="41" spans="5:25" ht="16.5" thickBot="1" x14ac:dyDescent="0.3">
      <c r="E41" s="22" t="s">
        <v>59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Q41" s="23" t="s">
        <v>59</v>
      </c>
      <c r="R41" s="24">
        <v>0</v>
      </c>
      <c r="S41" s="24">
        <v>0</v>
      </c>
      <c r="T41" s="24">
        <v>0</v>
      </c>
      <c r="U41" s="24">
        <v>3</v>
      </c>
      <c r="V41" s="24">
        <v>3</v>
      </c>
      <c r="W41" s="24">
        <v>3</v>
      </c>
      <c r="X41" s="24">
        <v>3</v>
      </c>
      <c r="Y41" s="24">
        <v>3</v>
      </c>
    </row>
    <row r="42" spans="5:25" ht="16.5" thickBot="1" x14ac:dyDescent="0.3">
      <c r="E42" s="22" t="s">
        <v>60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Q42" s="23" t="s">
        <v>60</v>
      </c>
      <c r="R42" s="24">
        <v>0</v>
      </c>
      <c r="S42" s="24">
        <v>0</v>
      </c>
      <c r="T42" s="24">
        <v>0</v>
      </c>
      <c r="U42" s="24">
        <v>1</v>
      </c>
      <c r="V42" s="24">
        <v>3</v>
      </c>
      <c r="W42" s="24">
        <v>2</v>
      </c>
      <c r="X42" s="24">
        <v>3</v>
      </c>
      <c r="Y42" s="24">
        <v>2</v>
      </c>
    </row>
    <row r="43" spans="5:25" ht="16.5" thickBot="1" x14ac:dyDescent="0.3">
      <c r="E43" s="22" t="s">
        <v>61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Q43" s="23" t="s">
        <v>61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1</v>
      </c>
    </row>
    <row r="44" spans="5:25" ht="16.5" thickBot="1" x14ac:dyDescent="0.3">
      <c r="E44" s="22" t="s">
        <v>62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Q44" s="23" t="s">
        <v>62</v>
      </c>
      <c r="R44" s="24">
        <v>0</v>
      </c>
      <c r="S44" s="24">
        <v>2</v>
      </c>
      <c r="T44" s="24">
        <v>0</v>
      </c>
      <c r="U44" s="24">
        <v>1</v>
      </c>
      <c r="V44" s="24">
        <v>0</v>
      </c>
      <c r="W44" s="24">
        <v>0</v>
      </c>
      <c r="X44" s="24">
        <v>1</v>
      </c>
      <c r="Y44" s="24">
        <v>1</v>
      </c>
    </row>
    <row r="45" spans="5:25" ht="16.5" thickBot="1" x14ac:dyDescent="0.3">
      <c r="E45" s="22" t="s">
        <v>63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Q45" s="23" t="s">
        <v>63</v>
      </c>
      <c r="R45" s="24">
        <v>0</v>
      </c>
      <c r="S45" s="24">
        <v>0</v>
      </c>
      <c r="T45" s="24">
        <v>1</v>
      </c>
      <c r="U45" s="24">
        <v>1</v>
      </c>
      <c r="V45" s="24">
        <v>3</v>
      </c>
      <c r="W45" s="24">
        <v>2</v>
      </c>
      <c r="X45" s="24">
        <v>3</v>
      </c>
      <c r="Y45" s="24">
        <v>2</v>
      </c>
    </row>
    <row r="46" spans="5:25" ht="16.5" thickBot="1" x14ac:dyDescent="0.3">
      <c r="E46" s="22" t="s">
        <v>57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Q46" s="23" t="s">
        <v>57</v>
      </c>
      <c r="R46" s="24">
        <v>0</v>
      </c>
      <c r="S46" s="24">
        <v>0</v>
      </c>
      <c r="T46" s="24">
        <v>2</v>
      </c>
      <c r="U46" s="24">
        <v>1</v>
      </c>
      <c r="V46" s="24">
        <v>1</v>
      </c>
      <c r="W46" s="24">
        <v>3</v>
      </c>
      <c r="X46" s="24">
        <v>1</v>
      </c>
      <c r="Y46" s="24">
        <v>3</v>
      </c>
    </row>
    <row r="47" spans="5:25" ht="16.5" thickBot="1" x14ac:dyDescent="0.3">
      <c r="E47" s="22" t="s">
        <v>58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Q47" s="23" t="s">
        <v>58</v>
      </c>
      <c r="R47" s="24">
        <v>0</v>
      </c>
      <c r="S47" s="24">
        <v>0</v>
      </c>
      <c r="T47" s="24">
        <v>3</v>
      </c>
      <c r="U47" s="24">
        <v>2</v>
      </c>
      <c r="V47" s="24">
        <v>3</v>
      </c>
      <c r="W47" s="24">
        <v>2</v>
      </c>
      <c r="X47" s="24">
        <v>3</v>
      </c>
      <c r="Y47" s="24">
        <v>3</v>
      </c>
    </row>
    <row r="48" spans="5:25" ht="16.5" thickBot="1" x14ac:dyDescent="0.3">
      <c r="E48" s="22" t="s">
        <v>59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Q48" s="23" t="s">
        <v>59</v>
      </c>
      <c r="R48" s="24">
        <v>0</v>
      </c>
      <c r="S48" s="24">
        <v>3</v>
      </c>
      <c r="T48" s="24">
        <v>2</v>
      </c>
      <c r="U48" s="24">
        <v>3</v>
      </c>
      <c r="V48" s="24">
        <v>2</v>
      </c>
      <c r="W48" s="24">
        <v>3</v>
      </c>
      <c r="X48" s="24">
        <v>3</v>
      </c>
      <c r="Y48" s="24">
        <v>2</v>
      </c>
    </row>
    <row r="49" spans="5:25" ht="16.5" thickBot="1" x14ac:dyDescent="0.3">
      <c r="E49" s="22" t="s">
        <v>60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Q49" s="23" t="s">
        <v>60</v>
      </c>
      <c r="R49" s="24">
        <v>0</v>
      </c>
      <c r="S49" s="24">
        <v>0</v>
      </c>
      <c r="T49" s="24">
        <v>0</v>
      </c>
      <c r="U49" s="24">
        <v>1</v>
      </c>
      <c r="V49" s="24">
        <v>1</v>
      </c>
      <c r="W49" s="24">
        <v>2</v>
      </c>
      <c r="X49" s="24">
        <v>2</v>
      </c>
      <c r="Y49" s="24">
        <v>3</v>
      </c>
    </row>
    <row r="50" spans="5:25" ht="16.5" thickBot="1" x14ac:dyDescent="0.3">
      <c r="E50" s="22" t="s">
        <v>61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Q50" s="23" t="s">
        <v>61</v>
      </c>
      <c r="R50" s="24">
        <v>0</v>
      </c>
      <c r="S50" s="24">
        <v>0</v>
      </c>
      <c r="T50" s="24">
        <v>0</v>
      </c>
      <c r="U50" s="24">
        <v>0</v>
      </c>
      <c r="V50" s="24">
        <v>1</v>
      </c>
      <c r="W50" s="24">
        <v>0</v>
      </c>
      <c r="X50" s="24">
        <v>0</v>
      </c>
      <c r="Y50" s="24">
        <v>1</v>
      </c>
    </row>
    <row r="51" spans="5:25" ht="16.5" thickBot="1" x14ac:dyDescent="0.3">
      <c r="E51" s="22" t="s">
        <v>62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Q51" s="23" t="s">
        <v>62</v>
      </c>
      <c r="R51" s="24">
        <v>0</v>
      </c>
      <c r="S51" s="24">
        <v>0</v>
      </c>
      <c r="T51" s="24">
        <v>1</v>
      </c>
      <c r="U51" s="24">
        <v>0</v>
      </c>
      <c r="V51" s="24">
        <v>0</v>
      </c>
      <c r="W51" s="24">
        <v>0</v>
      </c>
      <c r="X51" s="24">
        <v>0</v>
      </c>
      <c r="Y51" s="24">
        <v>1</v>
      </c>
    </row>
    <row r="52" spans="5:25" ht="16.5" thickBot="1" x14ac:dyDescent="0.3">
      <c r="E52" s="22" t="s">
        <v>63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Q52" s="23" t="s">
        <v>63</v>
      </c>
      <c r="R52" s="24">
        <v>0</v>
      </c>
      <c r="S52" s="24">
        <v>1</v>
      </c>
      <c r="T52" s="24">
        <v>1</v>
      </c>
      <c r="U52" s="24">
        <v>2</v>
      </c>
      <c r="V52" s="24">
        <v>2</v>
      </c>
      <c r="W52" s="24">
        <v>2</v>
      </c>
      <c r="X52" s="24">
        <v>1</v>
      </c>
      <c r="Y52" s="24">
        <v>3</v>
      </c>
    </row>
    <row r="53" spans="5:25" ht="16.5" thickBot="1" x14ac:dyDescent="0.3">
      <c r="E53" s="22" t="s">
        <v>57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Q53" s="23" t="s">
        <v>57</v>
      </c>
      <c r="R53" s="24">
        <v>0</v>
      </c>
      <c r="S53" s="24">
        <v>0</v>
      </c>
      <c r="T53" s="24">
        <v>1</v>
      </c>
      <c r="U53" s="24">
        <v>2</v>
      </c>
      <c r="V53" s="24">
        <v>3</v>
      </c>
      <c r="W53" s="24">
        <v>3</v>
      </c>
      <c r="X53" s="24">
        <v>3</v>
      </c>
      <c r="Y53" s="24">
        <v>2</v>
      </c>
    </row>
    <row r="54" spans="5:25" ht="16.5" thickBot="1" x14ac:dyDescent="0.3">
      <c r="E54" s="22" t="s">
        <v>58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Q54" s="23" t="s">
        <v>58</v>
      </c>
      <c r="R54" s="24">
        <v>0</v>
      </c>
      <c r="S54" s="24">
        <v>0</v>
      </c>
      <c r="T54" s="24">
        <v>3</v>
      </c>
      <c r="U54" s="24">
        <v>2</v>
      </c>
      <c r="V54" s="24">
        <v>2</v>
      </c>
      <c r="W54" s="24">
        <v>3</v>
      </c>
      <c r="X54" s="24">
        <v>3</v>
      </c>
      <c r="Y54" s="24">
        <v>3</v>
      </c>
    </row>
    <row r="55" spans="5:25" ht="16.5" thickBot="1" x14ac:dyDescent="0.3">
      <c r="E55" s="22" t="s">
        <v>59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Q55" s="23" t="s">
        <v>59</v>
      </c>
      <c r="R55" s="24">
        <v>0</v>
      </c>
      <c r="S55" s="24">
        <v>3</v>
      </c>
      <c r="T55" s="24">
        <v>2</v>
      </c>
      <c r="U55" s="24">
        <v>3</v>
      </c>
      <c r="V55" s="24">
        <v>3</v>
      </c>
      <c r="W55" s="24">
        <v>3</v>
      </c>
      <c r="X55" s="24">
        <v>3</v>
      </c>
      <c r="Y55" s="24">
        <v>3</v>
      </c>
    </row>
    <row r="56" spans="5:25" ht="16.5" thickBot="1" x14ac:dyDescent="0.3">
      <c r="E56" s="22" t="s">
        <v>60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Q56" s="23" t="s">
        <v>60</v>
      </c>
      <c r="R56" s="24">
        <v>0</v>
      </c>
      <c r="S56" s="24">
        <v>0</v>
      </c>
      <c r="T56" s="24">
        <v>3</v>
      </c>
      <c r="U56" s="24">
        <v>1</v>
      </c>
      <c r="V56" s="24">
        <v>3</v>
      </c>
      <c r="W56" s="24">
        <v>1</v>
      </c>
      <c r="X56" s="24">
        <v>2</v>
      </c>
      <c r="Y56" s="24">
        <v>1</v>
      </c>
    </row>
    <row r="57" spans="5:25" ht="16.5" thickBot="1" x14ac:dyDescent="0.3">
      <c r="E57" s="22" t="s">
        <v>61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Q57" s="23" t="s">
        <v>61</v>
      </c>
      <c r="R57" s="24">
        <v>0</v>
      </c>
      <c r="S57" s="24">
        <v>0</v>
      </c>
      <c r="T57" s="24">
        <v>0</v>
      </c>
      <c r="U57" s="24">
        <v>0</v>
      </c>
      <c r="V57" s="24">
        <v>2</v>
      </c>
      <c r="W57" s="24">
        <v>0</v>
      </c>
      <c r="X57" s="24">
        <v>0</v>
      </c>
      <c r="Y57" s="24">
        <v>0</v>
      </c>
    </row>
    <row r="58" spans="5:25" ht="16.5" thickBot="1" x14ac:dyDescent="0.3">
      <c r="E58" s="22" t="s">
        <v>62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Q58" s="23" t="s">
        <v>62</v>
      </c>
      <c r="R58" s="24">
        <v>0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</row>
    <row r="59" spans="5:25" ht="16.5" thickBot="1" x14ac:dyDescent="0.3">
      <c r="E59" s="22" t="s">
        <v>63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Q59" s="23" t="s">
        <v>63</v>
      </c>
      <c r="R59" s="24">
        <v>0</v>
      </c>
      <c r="S59" s="24">
        <v>1</v>
      </c>
      <c r="T59" s="24">
        <v>0</v>
      </c>
      <c r="U59" s="24">
        <v>1</v>
      </c>
      <c r="V59" s="24">
        <v>1</v>
      </c>
      <c r="W59" s="24">
        <v>2</v>
      </c>
      <c r="X59" s="24">
        <v>1</v>
      </c>
      <c r="Y59" s="24">
        <v>2</v>
      </c>
    </row>
    <row r="60" spans="5:25" x14ac:dyDescent="0.25">
      <c r="E60" s="22" t="s">
        <v>64</v>
      </c>
      <c r="F60" s="19">
        <f>AVERAGE(F4:F59)</f>
        <v>0</v>
      </c>
      <c r="G60" s="19">
        <f t="shared" ref="G60:M60" si="0">AVERAGE(G4:G59)</f>
        <v>0</v>
      </c>
      <c r="H60" s="19">
        <f t="shared" si="0"/>
        <v>0</v>
      </c>
      <c r="I60" s="19">
        <f t="shared" si="0"/>
        <v>0</v>
      </c>
      <c r="J60" s="19">
        <f t="shared" si="0"/>
        <v>0</v>
      </c>
      <c r="K60" s="19">
        <f t="shared" si="0"/>
        <v>0</v>
      </c>
      <c r="L60" s="19">
        <f t="shared" si="0"/>
        <v>0</v>
      </c>
      <c r="M60" s="19">
        <f t="shared" si="0"/>
        <v>0</v>
      </c>
      <c r="Q60" s="25" t="s">
        <v>64</v>
      </c>
      <c r="R60" s="5">
        <f>AVERAGE(R4:R59)</f>
        <v>0</v>
      </c>
      <c r="S60" s="5">
        <f t="shared" ref="S60:Y60" si="1">AVERAGE(S4:S59)</f>
        <v>0.26785714285714285</v>
      </c>
      <c r="T60" s="5">
        <f t="shared" si="1"/>
        <v>0.6785714285714286</v>
      </c>
      <c r="U60" s="5">
        <f t="shared" si="1"/>
        <v>1.125</v>
      </c>
      <c r="V60" s="5">
        <f t="shared" si="1"/>
        <v>1.3214285714285714</v>
      </c>
      <c r="W60" s="5">
        <f t="shared" si="1"/>
        <v>1.625</v>
      </c>
      <c r="X60" s="5">
        <f t="shared" si="1"/>
        <v>1.6785714285714286</v>
      </c>
      <c r="Y60" s="5">
        <f t="shared" si="1"/>
        <v>1.9107142857142858</v>
      </c>
    </row>
    <row r="61" spans="5:25" x14ac:dyDescent="0.25">
      <c r="E61" s="22" t="s">
        <v>65</v>
      </c>
      <c r="F61" s="26">
        <f>_xlfn.STDEV.S(F4:F59)</f>
        <v>0</v>
      </c>
      <c r="G61" s="26">
        <f t="shared" ref="G61:M61" si="2">_xlfn.STDEV.S(G4:G59)</f>
        <v>0</v>
      </c>
      <c r="H61" s="26">
        <f t="shared" si="2"/>
        <v>0</v>
      </c>
      <c r="I61" s="26">
        <f t="shared" si="2"/>
        <v>0</v>
      </c>
      <c r="J61" s="26">
        <f t="shared" si="2"/>
        <v>0</v>
      </c>
      <c r="K61" s="26">
        <f t="shared" si="2"/>
        <v>0</v>
      </c>
      <c r="L61" s="26">
        <f t="shared" si="2"/>
        <v>0</v>
      </c>
      <c r="M61" s="26">
        <f t="shared" si="2"/>
        <v>0</v>
      </c>
      <c r="Q61" s="25" t="s">
        <v>65</v>
      </c>
      <c r="R61" s="5">
        <f>_xlfn.STDEV.S(R4:R59)</f>
        <v>0</v>
      </c>
      <c r="S61" s="5">
        <f t="shared" ref="S61:Y61" si="3">_xlfn.STDEV.S(S4:S59)</f>
        <v>0.72591187615856789</v>
      </c>
      <c r="T61" s="5">
        <f t="shared" si="3"/>
        <v>0.99283144879394603</v>
      </c>
      <c r="U61" s="5">
        <f t="shared" si="3"/>
        <v>1.0280166252635128</v>
      </c>
      <c r="V61" s="5">
        <f t="shared" si="3"/>
        <v>1.0805241633265159</v>
      </c>
      <c r="W61" s="5">
        <f t="shared" si="3"/>
        <v>1.2293753032998656</v>
      </c>
      <c r="X61" s="5">
        <f t="shared" si="3"/>
        <v>1.1771636613972951</v>
      </c>
      <c r="Y61" s="5">
        <f t="shared" si="3"/>
        <v>1.0140250259469699</v>
      </c>
    </row>
    <row r="63" spans="5:25" ht="16.5" thickBot="1" x14ac:dyDescent="0.3">
      <c r="E63" s="27" t="s">
        <v>24</v>
      </c>
      <c r="Q63" s="27" t="s">
        <v>30</v>
      </c>
    </row>
    <row r="64" spans="5:25" ht="16.5" thickBot="1" x14ac:dyDescent="0.3">
      <c r="Q64" s="20" t="s">
        <v>70</v>
      </c>
      <c r="R64" s="21" t="s">
        <v>8</v>
      </c>
      <c r="S64" s="21" t="s">
        <v>71</v>
      </c>
      <c r="T64" s="20" t="s">
        <v>72</v>
      </c>
      <c r="U64" s="20" t="s">
        <v>73</v>
      </c>
      <c r="V64" s="20" t="s">
        <v>74</v>
      </c>
      <c r="W64" s="20" t="s">
        <v>75</v>
      </c>
      <c r="X64" s="20" t="s">
        <v>76</v>
      </c>
      <c r="Y64" s="20" t="s">
        <v>77</v>
      </c>
    </row>
    <row r="65" spans="5:25" ht="16.5" thickBot="1" x14ac:dyDescent="0.3">
      <c r="E65" s="20" t="s">
        <v>24</v>
      </c>
      <c r="F65" s="21" t="s">
        <v>8</v>
      </c>
      <c r="G65" s="21" t="s">
        <v>47</v>
      </c>
      <c r="H65" s="20" t="s">
        <v>48</v>
      </c>
      <c r="I65" s="20" t="s">
        <v>49</v>
      </c>
      <c r="J65" s="20" t="s">
        <v>79</v>
      </c>
      <c r="K65" s="20" t="s">
        <v>51</v>
      </c>
      <c r="L65" s="20" t="s">
        <v>52</v>
      </c>
      <c r="M65" s="20" t="s">
        <v>77</v>
      </c>
      <c r="Q65" s="23" t="s">
        <v>57</v>
      </c>
      <c r="R65" s="24">
        <v>0</v>
      </c>
      <c r="S65" s="24">
        <v>1</v>
      </c>
      <c r="T65" s="24">
        <v>1</v>
      </c>
      <c r="U65" s="24">
        <v>0</v>
      </c>
      <c r="V65" s="24">
        <v>1</v>
      </c>
      <c r="W65" s="24">
        <v>1</v>
      </c>
      <c r="X65" s="24">
        <v>1</v>
      </c>
      <c r="Y65" s="24">
        <v>1</v>
      </c>
    </row>
    <row r="66" spans="5:25" ht="16.5" thickBot="1" x14ac:dyDescent="0.3">
      <c r="E66" s="23" t="s">
        <v>57</v>
      </c>
      <c r="F66" s="24">
        <v>0</v>
      </c>
      <c r="G66" s="24">
        <v>1</v>
      </c>
      <c r="H66" s="24">
        <v>1</v>
      </c>
      <c r="I66" s="24">
        <v>0</v>
      </c>
      <c r="J66" s="24">
        <v>1</v>
      </c>
      <c r="K66" s="24">
        <v>1</v>
      </c>
      <c r="L66" s="24">
        <v>1</v>
      </c>
      <c r="M66" s="24">
        <v>1</v>
      </c>
      <c r="Q66" s="23" t="s">
        <v>58</v>
      </c>
      <c r="R66" s="24">
        <v>0</v>
      </c>
      <c r="S66" s="24">
        <v>1</v>
      </c>
      <c r="T66" s="24">
        <v>1</v>
      </c>
      <c r="U66" s="24">
        <v>1</v>
      </c>
      <c r="V66" s="24">
        <v>0</v>
      </c>
      <c r="W66" s="24">
        <v>1</v>
      </c>
      <c r="X66" s="24">
        <v>2</v>
      </c>
      <c r="Y66" s="24">
        <v>3</v>
      </c>
    </row>
    <row r="67" spans="5:25" ht="16.5" thickBot="1" x14ac:dyDescent="0.3">
      <c r="E67" s="23" t="s">
        <v>58</v>
      </c>
      <c r="F67" s="24">
        <v>0</v>
      </c>
      <c r="G67" s="24">
        <v>1</v>
      </c>
      <c r="H67" s="24">
        <v>1</v>
      </c>
      <c r="I67" s="24">
        <v>1</v>
      </c>
      <c r="J67" s="24">
        <v>0</v>
      </c>
      <c r="K67" s="24">
        <v>1</v>
      </c>
      <c r="L67" s="24">
        <v>2</v>
      </c>
      <c r="M67" s="24">
        <v>2</v>
      </c>
      <c r="Q67" s="23" t="s">
        <v>59</v>
      </c>
      <c r="R67" s="24">
        <v>0</v>
      </c>
      <c r="S67" s="24">
        <v>1</v>
      </c>
      <c r="T67" s="24">
        <v>1</v>
      </c>
      <c r="U67" s="24">
        <v>1</v>
      </c>
      <c r="V67" s="24">
        <v>1</v>
      </c>
      <c r="W67" s="24">
        <v>2</v>
      </c>
      <c r="X67" s="24">
        <v>2</v>
      </c>
      <c r="Y67" s="24">
        <v>3</v>
      </c>
    </row>
    <row r="68" spans="5:25" ht="16.5" thickBot="1" x14ac:dyDescent="0.3">
      <c r="E68" s="23" t="s">
        <v>59</v>
      </c>
      <c r="F68" s="24">
        <v>0</v>
      </c>
      <c r="G68" s="24">
        <v>2</v>
      </c>
      <c r="H68" s="24">
        <v>1</v>
      </c>
      <c r="I68" s="24">
        <v>1</v>
      </c>
      <c r="J68" s="24">
        <v>1</v>
      </c>
      <c r="K68" s="24">
        <v>2</v>
      </c>
      <c r="L68" s="24">
        <v>2</v>
      </c>
      <c r="M68" s="24">
        <v>2</v>
      </c>
      <c r="Q68" s="23" t="s">
        <v>60</v>
      </c>
      <c r="R68" s="24">
        <v>0</v>
      </c>
      <c r="S68" s="24">
        <v>0</v>
      </c>
      <c r="T68" s="24">
        <v>0</v>
      </c>
      <c r="U68" s="24">
        <v>1</v>
      </c>
      <c r="V68" s="24">
        <v>0</v>
      </c>
      <c r="W68" s="24">
        <v>1</v>
      </c>
      <c r="X68" s="24">
        <v>1</v>
      </c>
      <c r="Y68" s="24">
        <v>1</v>
      </c>
    </row>
    <row r="69" spans="5:25" ht="16.5" thickBot="1" x14ac:dyDescent="0.3">
      <c r="E69" s="23" t="s">
        <v>60</v>
      </c>
      <c r="F69" s="24">
        <v>0</v>
      </c>
      <c r="G69" s="24">
        <v>1</v>
      </c>
      <c r="H69" s="24">
        <v>0</v>
      </c>
      <c r="I69" s="24">
        <v>1</v>
      </c>
      <c r="J69" s="24">
        <v>0</v>
      </c>
      <c r="K69" s="24">
        <v>1</v>
      </c>
      <c r="L69" s="24">
        <v>1</v>
      </c>
      <c r="M69" s="24">
        <v>1</v>
      </c>
      <c r="Q69" s="23" t="s">
        <v>61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</row>
    <row r="70" spans="5:25" ht="16.5" thickBot="1" x14ac:dyDescent="0.3">
      <c r="E70" s="23" t="s">
        <v>61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Q70" s="23" t="s">
        <v>62</v>
      </c>
      <c r="R70" s="24">
        <v>0</v>
      </c>
      <c r="S70" s="24">
        <v>0</v>
      </c>
      <c r="T70" s="24">
        <v>0</v>
      </c>
      <c r="U70" s="24">
        <v>2</v>
      </c>
      <c r="V70" s="24">
        <v>0</v>
      </c>
      <c r="W70" s="24">
        <v>0</v>
      </c>
      <c r="X70" s="24">
        <v>0</v>
      </c>
      <c r="Y70" s="24">
        <v>0</v>
      </c>
    </row>
    <row r="71" spans="5:25" ht="16.5" thickBot="1" x14ac:dyDescent="0.3">
      <c r="E71" s="23" t="s">
        <v>62</v>
      </c>
      <c r="F71" s="24">
        <v>0</v>
      </c>
      <c r="G71" s="24">
        <v>0</v>
      </c>
      <c r="H71" s="24">
        <v>0</v>
      </c>
      <c r="I71" s="24">
        <v>2</v>
      </c>
      <c r="J71" s="24">
        <v>0</v>
      </c>
      <c r="K71" s="24">
        <v>0</v>
      </c>
      <c r="L71" s="24">
        <v>0</v>
      </c>
      <c r="M71" s="24">
        <v>0</v>
      </c>
      <c r="Q71" s="23" t="s">
        <v>63</v>
      </c>
      <c r="R71" s="24">
        <v>0</v>
      </c>
      <c r="S71" s="24">
        <v>0</v>
      </c>
      <c r="T71" s="24">
        <v>0</v>
      </c>
      <c r="U71" s="24">
        <v>1</v>
      </c>
      <c r="V71" s="24">
        <v>1</v>
      </c>
      <c r="W71" s="24">
        <v>1</v>
      </c>
      <c r="X71" s="24">
        <v>1</v>
      </c>
      <c r="Y71" s="24">
        <v>1</v>
      </c>
    </row>
    <row r="72" spans="5:25" ht="16.5" thickBot="1" x14ac:dyDescent="0.3">
      <c r="E72" s="23" t="s">
        <v>63</v>
      </c>
      <c r="F72" s="24">
        <v>0</v>
      </c>
      <c r="G72" s="24">
        <v>0</v>
      </c>
      <c r="H72" s="24">
        <v>0</v>
      </c>
      <c r="I72" s="24">
        <v>1</v>
      </c>
      <c r="J72" s="24">
        <v>1</v>
      </c>
      <c r="K72" s="24">
        <v>1</v>
      </c>
      <c r="L72" s="24">
        <v>1</v>
      </c>
      <c r="M72" s="24">
        <v>1</v>
      </c>
      <c r="Q72" s="23" t="s">
        <v>57</v>
      </c>
      <c r="R72" s="24">
        <v>0</v>
      </c>
      <c r="S72" s="24">
        <v>0</v>
      </c>
      <c r="T72" s="24">
        <v>0</v>
      </c>
      <c r="U72" s="24">
        <v>1</v>
      </c>
      <c r="V72" s="24">
        <v>1</v>
      </c>
      <c r="W72" s="24">
        <v>0</v>
      </c>
      <c r="X72" s="24">
        <v>1</v>
      </c>
      <c r="Y72" s="24">
        <v>1</v>
      </c>
    </row>
    <row r="73" spans="5:25" ht="16.5" thickBot="1" x14ac:dyDescent="0.3">
      <c r="E73" s="23" t="s">
        <v>57</v>
      </c>
      <c r="F73" s="24">
        <v>0</v>
      </c>
      <c r="G73" s="24">
        <v>1</v>
      </c>
      <c r="H73" s="24">
        <v>0</v>
      </c>
      <c r="I73" s="24">
        <v>2</v>
      </c>
      <c r="J73" s="24">
        <v>1</v>
      </c>
      <c r="K73" s="24">
        <v>0</v>
      </c>
      <c r="L73" s="24">
        <v>1</v>
      </c>
      <c r="M73" s="24">
        <v>1</v>
      </c>
      <c r="Q73" s="23" t="s">
        <v>58</v>
      </c>
      <c r="R73" s="24">
        <v>0</v>
      </c>
      <c r="S73" s="24">
        <v>0</v>
      </c>
      <c r="T73" s="24">
        <v>0</v>
      </c>
      <c r="U73" s="24">
        <v>1</v>
      </c>
      <c r="V73" s="24">
        <v>1</v>
      </c>
      <c r="W73" s="24">
        <v>1</v>
      </c>
      <c r="X73" s="24">
        <v>2</v>
      </c>
      <c r="Y73" s="24">
        <v>3</v>
      </c>
    </row>
    <row r="74" spans="5:25" ht="16.5" thickBot="1" x14ac:dyDescent="0.3">
      <c r="E74" s="23" t="s">
        <v>58</v>
      </c>
      <c r="F74" s="24">
        <v>0</v>
      </c>
      <c r="G74" s="24">
        <v>1</v>
      </c>
      <c r="H74" s="24">
        <v>0</v>
      </c>
      <c r="I74" s="24">
        <v>2</v>
      </c>
      <c r="J74" s="24">
        <v>1</v>
      </c>
      <c r="K74" s="24">
        <v>1</v>
      </c>
      <c r="L74" s="24">
        <v>2</v>
      </c>
      <c r="M74" s="24">
        <v>2</v>
      </c>
      <c r="Q74" s="23" t="s">
        <v>59</v>
      </c>
      <c r="R74" s="24">
        <v>0</v>
      </c>
      <c r="S74" s="24">
        <v>0</v>
      </c>
      <c r="T74" s="24">
        <v>0</v>
      </c>
      <c r="U74" s="24">
        <v>0</v>
      </c>
      <c r="V74" s="24">
        <v>1</v>
      </c>
      <c r="W74" s="24">
        <v>1</v>
      </c>
      <c r="X74" s="24">
        <v>1</v>
      </c>
      <c r="Y74" s="24">
        <v>3</v>
      </c>
    </row>
    <row r="75" spans="5:25" ht="16.5" thickBot="1" x14ac:dyDescent="0.3">
      <c r="E75" s="23" t="s">
        <v>59</v>
      </c>
      <c r="F75" s="24">
        <v>0</v>
      </c>
      <c r="G75" s="24">
        <v>1</v>
      </c>
      <c r="H75" s="24">
        <v>0</v>
      </c>
      <c r="I75" s="24">
        <v>0</v>
      </c>
      <c r="J75" s="24">
        <v>1</v>
      </c>
      <c r="K75" s="24">
        <v>1</v>
      </c>
      <c r="L75" s="24">
        <v>1</v>
      </c>
      <c r="M75" s="24">
        <v>2</v>
      </c>
      <c r="Q75" s="23" t="s">
        <v>60</v>
      </c>
      <c r="R75" s="24">
        <v>0</v>
      </c>
      <c r="S75" s="24">
        <v>0</v>
      </c>
      <c r="T75" s="24">
        <v>0</v>
      </c>
      <c r="U75" s="24">
        <v>0</v>
      </c>
      <c r="V75" s="24">
        <v>1</v>
      </c>
      <c r="W75" s="24">
        <v>1</v>
      </c>
      <c r="X75" s="24">
        <v>1</v>
      </c>
      <c r="Y75" s="24">
        <v>1</v>
      </c>
    </row>
    <row r="76" spans="5:25" ht="16.5" thickBot="1" x14ac:dyDescent="0.3">
      <c r="E76" s="23" t="s">
        <v>60</v>
      </c>
      <c r="F76" s="24">
        <v>0</v>
      </c>
      <c r="G76" s="24">
        <v>1</v>
      </c>
      <c r="H76" s="24">
        <v>0</v>
      </c>
      <c r="I76" s="24">
        <v>0</v>
      </c>
      <c r="J76" s="24">
        <v>1</v>
      </c>
      <c r="K76" s="24">
        <v>1</v>
      </c>
      <c r="L76" s="24">
        <v>1</v>
      </c>
      <c r="M76" s="24">
        <v>1</v>
      </c>
      <c r="Q76" s="23" t="s">
        <v>61</v>
      </c>
      <c r="R76" s="24">
        <v>0</v>
      </c>
      <c r="S76" s="24">
        <v>0</v>
      </c>
      <c r="T76" s="24">
        <v>0</v>
      </c>
      <c r="U76" s="24">
        <v>0</v>
      </c>
      <c r="V76" s="24">
        <v>1</v>
      </c>
      <c r="W76" s="24">
        <v>0</v>
      </c>
      <c r="X76" s="24">
        <v>0</v>
      </c>
      <c r="Y76" s="24">
        <v>0</v>
      </c>
    </row>
    <row r="77" spans="5:25" ht="16.5" thickBot="1" x14ac:dyDescent="0.3">
      <c r="E77" s="23" t="s">
        <v>61</v>
      </c>
      <c r="F77" s="24">
        <v>0</v>
      </c>
      <c r="G77" s="24">
        <v>0</v>
      </c>
      <c r="H77" s="24">
        <v>0</v>
      </c>
      <c r="I77" s="24">
        <v>0</v>
      </c>
      <c r="J77" s="24">
        <v>1</v>
      </c>
      <c r="K77" s="24">
        <v>0</v>
      </c>
      <c r="L77" s="24">
        <v>0</v>
      </c>
      <c r="M77" s="24">
        <v>0</v>
      </c>
      <c r="Q77" s="23" t="s">
        <v>62</v>
      </c>
      <c r="R77" s="24">
        <v>0</v>
      </c>
      <c r="S77" s="24">
        <v>0</v>
      </c>
      <c r="T77" s="24">
        <v>0</v>
      </c>
      <c r="U77" s="24">
        <v>1</v>
      </c>
      <c r="V77" s="24">
        <v>0</v>
      </c>
      <c r="W77" s="24">
        <v>0</v>
      </c>
      <c r="X77" s="24">
        <v>0</v>
      </c>
      <c r="Y77" s="24">
        <v>0</v>
      </c>
    </row>
    <row r="78" spans="5:25" ht="16.5" thickBot="1" x14ac:dyDescent="0.3">
      <c r="E78" s="23" t="s">
        <v>62</v>
      </c>
      <c r="F78" s="24">
        <v>0</v>
      </c>
      <c r="G78" s="24">
        <v>0</v>
      </c>
      <c r="H78" s="24">
        <v>0</v>
      </c>
      <c r="I78" s="24">
        <v>1</v>
      </c>
      <c r="J78" s="24">
        <v>0</v>
      </c>
      <c r="K78" s="24">
        <v>0</v>
      </c>
      <c r="L78" s="24">
        <v>0</v>
      </c>
      <c r="M78" s="24">
        <v>0</v>
      </c>
      <c r="Q78" s="23" t="s">
        <v>63</v>
      </c>
      <c r="R78" s="24">
        <v>0</v>
      </c>
      <c r="S78" s="24">
        <v>0</v>
      </c>
      <c r="T78" s="24">
        <v>0</v>
      </c>
      <c r="U78" s="24">
        <v>1</v>
      </c>
      <c r="V78" s="24">
        <v>0</v>
      </c>
      <c r="W78" s="24">
        <v>1</v>
      </c>
      <c r="X78" s="24">
        <v>2</v>
      </c>
      <c r="Y78" s="24">
        <v>2</v>
      </c>
    </row>
    <row r="79" spans="5:25" ht="16.5" thickBot="1" x14ac:dyDescent="0.3">
      <c r="E79" s="23" t="s">
        <v>63</v>
      </c>
      <c r="F79" s="24">
        <v>0</v>
      </c>
      <c r="G79" s="24">
        <v>0</v>
      </c>
      <c r="H79" s="24">
        <v>0</v>
      </c>
      <c r="I79" s="24">
        <v>1</v>
      </c>
      <c r="J79" s="24">
        <v>0</v>
      </c>
      <c r="K79" s="24">
        <v>1</v>
      </c>
      <c r="L79" s="24">
        <v>2</v>
      </c>
      <c r="M79" s="24">
        <v>2</v>
      </c>
      <c r="Q79" s="23" t="s">
        <v>57</v>
      </c>
      <c r="R79" s="24">
        <v>0</v>
      </c>
      <c r="S79" s="24">
        <v>0</v>
      </c>
      <c r="T79" s="24">
        <v>0</v>
      </c>
      <c r="U79" s="24">
        <v>1</v>
      </c>
      <c r="V79" s="24">
        <v>0</v>
      </c>
      <c r="W79" s="24">
        <v>1</v>
      </c>
      <c r="X79" s="24">
        <v>1</v>
      </c>
      <c r="Y79" s="24">
        <v>3</v>
      </c>
    </row>
    <row r="80" spans="5:25" ht="16.5" thickBot="1" x14ac:dyDescent="0.3">
      <c r="E80" s="23" t="s">
        <v>57</v>
      </c>
      <c r="F80" s="24">
        <v>0</v>
      </c>
      <c r="G80" s="24">
        <v>0</v>
      </c>
      <c r="H80" s="24">
        <v>0</v>
      </c>
      <c r="I80" s="24">
        <v>1</v>
      </c>
      <c r="J80" s="24">
        <v>0</v>
      </c>
      <c r="K80" s="24">
        <v>1</v>
      </c>
      <c r="L80" s="24">
        <v>1</v>
      </c>
      <c r="M80" s="24">
        <v>2</v>
      </c>
      <c r="Q80" s="23" t="s">
        <v>58</v>
      </c>
      <c r="R80" s="24">
        <v>0</v>
      </c>
      <c r="S80" s="24">
        <v>1</v>
      </c>
      <c r="T80" s="24">
        <v>1</v>
      </c>
      <c r="U80" s="24">
        <v>1</v>
      </c>
      <c r="V80" s="24">
        <v>0</v>
      </c>
      <c r="W80" s="24">
        <v>1</v>
      </c>
      <c r="X80" s="24">
        <v>1</v>
      </c>
      <c r="Y80" s="24">
        <v>3</v>
      </c>
    </row>
    <row r="81" spans="5:25" ht="16.5" thickBot="1" x14ac:dyDescent="0.3">
      <c r="E81" s="23" t="s">
        <v>58</v>
      </c>
      <c r="F81" s="24">
        <v>0</v>
      </c>
      <c r="G81" s="24">
        <v>1</v>
      </c>
      <c r="H81" s="24">
        <v>1</v>
      </c>
      <c r="I81" s="24">
        <v>1</v>
      </c>
      <c r="J81" s="24">
        <v>0</v>
      </c>
      <c r="K81" s="24">
        <v>1</v>
      </c>
      <c r="L81" s="24">
        <v>1</v>
      </c>
      <c r="M81" s="24">
        <v>2</v>
      </c>
      <c r="Q81" s="23" t="s">
        <v>59</v>
      </c>
      <c r="R81" s="24">
        <v>0</v>
      </c>
      <c r="S81" s="24">
        <v>1</v>
      </c>
      <c r="T81" s="24">
        <v>1</v>
      </c>
      <c r="U81" s="24">
        <v>0</v>
      </c>
      <c r="V81" s="24">
        <v>0</v>
      </c>
      <c r="W81" s="24">
        <v>2</v>
      </c>
      <c r="X81" s="24">
        <v>1</v>
      </c>
      <c r="Y81" s="24">
        <v>3</v>
      </c>
    </row>
    <row r="82" spans="5:25" ht="16.5" thickBot="1" x14ac:dyDescent="0.3">
      <c r="E82" s="23" t="s">
        <v>59</v>
      </c>
      <c r="F82" s="24">
        <v>0</v>
      </c>
      <c r="G82" s="24">
        <v>1</v>
      </c>
      <c r="H82" s="24">
        <v>1</v>
      </c>
      <c r="I82" s="24">
        <v>1</v>
      </c>
      <c r="J82" s="24">
        <v>0</v>
      </c>
      <c r="K82" s="24">
        <v>2</v>
      </c>
      <c r="L82" s="24">
        <v>1</v>
      </c>
      <c r="M82" s="24">
        <v>3</v>
      </c>
      <c r="Q82" s="23" t="s">
        <v>60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1</v>
      </c>
      <c r="X82" s="24">
        <v>1</v>
      </c>
      <c r="Y82" s="24">
        <v>1</v>
      </c>
    </row>
    <row r="83" spans="5:25" ht="16.5" thickBot="1" x14ac:dyDescent="0.3">
      <c r="E83" s="23" t="s">
        <v>60</v>
      </c>
      <c r="F83" s="24">
        <v>0</v>
      </c>
      <c r="G83" s="24">
        <v>0</v>
      </c>
      <c r="H83" s="24">
        <v>0</v>
      </c>
      <c r="I83" s="24">
        <v>1</v>
      </c>
      <c r="J83" s="24">
        <v>0</v>
      </c>
      <c r="K83" s="24">
        <v>1</v>
      </c>
      <c r="L83" s="24">
        <v>1</v>
      </c>
      <c r="M83" s="24">
        <v>1</v>
      </c>
      <c r="Q83" s="23" t="s">
        <v>61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</row>
    <row r="84" spans="5:25" ht="16.5" thickBot="1" x14ac:dyDescent="0.3">
      <c r="E84" s="23" t="s">
        <v>61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Q84" s="23" t="s">
        <v>62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5:25" ht="16.5" thickBot="1" x14ac:dyDescent="0.3">
      <c r="E85" s="23" t="s">
        <v>62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Q85" s="23" t="s">
        <v>63</v>
      </c>
      <c r="R85" s="24">
        <v>0</v>
      </c>
      <c r="S85" s="24">
        <v>0</v>
      </c>
      <c r="T85" s="24">
        <v>0</v>
      </c>
      <c r="U85" s="24">
        <v>1</v>
      </c>
      <c r="V85" s="24">
        <v>1</v>
      </c>
      <c r="W85" s="24">
        <v>0</v>
      </c>
      <c r="X85" s="24">
        <v>1</v>
      </c>
      <c r="Y85" s="24">
        <v>2</v>
      </c>
    </row>
    <row r="86" spans="5:25" ht="16.5" thickBot="1" x14ac:dyDescent="0.3">
      <c r="E86" s="23" t="s">
        <v>63</v>
      </c>
      <c r="F86" s="24">
        <v>0</v>
      </c>
      <c r="G86" s="24">
        <v>0</v>
      </c>
      <c r="H86" s="24">
        <v>0</v>
      </c>
      <c r="I86" s="24">
        <v>1</v>
      </c>
      <c r="J86" s="24">
        <v>1</v>
      </c>
      <c r="K86" s="24">
        <v>0</v>
      </c>
      <c r="L86" s="24">
        <v>1</v>
      </c>
      <c r="M86" s="24">
        <v>2</v>
      </c>
      <c r="Q86" s="23" t="s">
        <v>57</v>
      </c>
      <c r="R86" s="24">
        <v>0</v>
      </c>
      <c r="S86" s="24">
        <v>0</v>
      </c>
      <c r="T86" s="24">
        <v>0</v>
      </c>
      <c r="U86" s="24">
        <v>1</v>
      </c>
      <c r="V86" s="24">
        <v>1</v>
      </c>
      <c r="W86" s="24">
        <v>1</v>
      </c>
      <c r="X86" s="24">
        <v>1</v>
      </c>
      <c r="Y86" s="24">
        <v>1</v>
      </c>
    </row>
    <row r="87" spans="5:25" ht="16.5" thickBot="1" x14ac:dyDescent="0.3">
      <c r="E87" s="23" t="s">
        <v>57</v>
      </c>
      <c r="F87" s="24">
        <v>0</v>
      </c>
      <c r="G87" s="24">
        <v>0</v>
      </c>
      <c r="H87" s="24">
        <v>0</v>
      </c>
      <c r="I87" s="24">
        <v>1</v>
      </c>
      <c r="J87" s="24">
        <v>1</v>
      </c>
      <c r="K87" s="24">
        <v>1</v>
      </c>
      <c r="L87" s="24">
        <v>2</v>
      </c>
      <c r="M87" s="24">
        <v>1</v>
      </c>
      <c r="Q87" s="23" t="s">
        <v>58</v>
      </c>
      <c r="R87" s="24">
        <v>0</v>
      </c>
      <c r="S87" s="24">
        <v>1</v>
      </c>
      <c r="T87" s="24">
        <v>1</v>
      </c>
      <c r="U87" s="24">
        <v>1</v>
      </c>
      <c r="V87" s="24">
        <v>1</v>
      </c>
      <c r="W87" s="24">
        <v>1</v>
      </c>
      <c r="X87" s="24">
        <v>1</v>
      </c>
      <c r="Y87" s="24">
        <v>2</v>
      </c>
    </row>
    <row r="88" spans="5:25" ht="16.5" thickBot="1" x14ac:dyDescent="0.3">
      <c r="E88" s="23" t="s">
        <v>58</v>
      </c>
      <c r="F88" s="24">
        <v>0</v>
      </c>
      <c r="G88" s="24">
        <v>1</v>
      </c>
      <c r="H88" s="24">
        <v>1</v>
      </c>
      <c r="I88" s="24">
        <v>1</v>
      </c>
      <c r="J88" s="24">
        <v>1</v>
      </c>
      <c r="K88" s="24">
        <v>1</v>
      </c>
      <c r="L88" s="24">
        <v>2</v>
      </c>
      <c r="M88" s="24">
        <v>2</v>
      </c>
      <c r="Q88" s="23" t="s">
        <v>59</v>
      </c>
      <c r="R88" s="24">
        <v>0</v>
      </c>
      <c r="S88" s="24">
        <v>0</v>
      </c>
      <c r="T88" s="24">
        <v>1</v>
      </c>
      <c r="U88" s="24">
        <v>0</v>
      </c>
      <c r="V88" s="24">
        <v>1</v>
      </c>
      <c r="W88" s="24">
        <v>1</v>
      </c>
      <c r="X88" s="24">
        <v>1</v>
      </c>
      <c r="Y88" s="24">
        <v>3</v>
      </c>
    </row>
    <row r="89" spans="5:25" ht="16.5" thickBot="1" x14ac:dyDescent="0.3">
      <c r="E89" s="23" t="s">
        <v>59</v>
      </c>
      <c r="F89" s="24">
        <v>0</v>
      </c>
      <c r="G89" s="24">
        <v>0</v>
      </c>
      <c r="H89" s="24">
        <v>1</v>
      </c>
      <c r="I89" s="24">
        <v>0</v>
      </c>
      <c r="J89" s="24">
        <v>1</v>
      </c>
      <c r="K89" s="24">
        <v>1</v>
      </c>
      <c r="L89" s="24">
        <v>2</v>
      </c>
      <c r="M89" s="24">
        <v>2</v>
      </c>
      <c r="Q89" s="23" t="s">
        <v>60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1</v>
      </c>
      <c r="X89" s="24">
        <v>1</v>
      </c>
      <c r="Y89" s="24">
        <v>3</v>
      </c>
    </row>
    <row r="90" spans="5:25" ht="16.5" thickBot="1" x14ac:dyDescent="0.3">
      <c r="E90" s="23" t="s">
        <v>60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1</v>
      </c>
      <c r="L90" s="24">
        <v>1</v>
      </c>
      <c r="M90" s="24">
        <v>2</v>
      </c>
      <c r="Q90" s="23" t="s">
        <v>61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1</v>
      </c>
      <c r="X90" s="24">
        <v>1</v>
      </c>
      <c r="Y90" s="24">
        <v>3</v>
      </c>
    </row>
    <row r="91" spans="5:25" ht="16.5" thickBot="1" x14ac:dyDescent="0.3">
      <c r="E91" s="23" t="s">
        <v>61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1</v>
      </c>
      <c r="L91" s="24">
        <v>1</v>
      </c>
      <c r="M91" s="24">
        <v>2</v>
      </c>
      <c r="Q91" s="23" t="s">
        <v>62</v>
      </c>
      <c r="R91" s="24">
        <v>0</v>
      </c>
      <c r="S91" s="24">
        <v>0</v>
      </c>
      <c r="T91" s="24">
        <v>0</v>
      </c>
      <c r="U91" s="24">
        <v>1</v>
      </c>
      <c r="V91" s="24">
        <v>0</v>
      </c>
      <c r="W91" s="24">
        <v>0</v>
      </c>
      <c r="X91" s="24">
        <v>0</v>
      </c>
      <c r="Y91" s="24">
        <v>1</v>
      </c>
    </row>
    <row r="92" spans="5:25" ht="16.5" thickBot="1" x14ac:dyDescent="0.3">
      <c r="E92" s="23" t="s">
        <v>62</v>
      </c>
      <c r="F92" s="24">
        <v>0</v>
      </c>
      <c r="G92" s="24">
        <v>0</v>
      </c>
      <c r="H92" s="24">
        <v>0</v>
      </c>
      <c r="I92" s="24">
        <v>1</v>
      </c>
      <c r="J92" s="24">
        <v>0</v>
      </c>
      <c r="K92" s="24">
        <v>0</v>
      </c>
      <c r="L92" s="24">
        <v>0</v>
      </c>
      <c r="M92" s="24">
        <v>1</v>
      </c>
      <c r="Q92" s="23" t="s">
        <v>63</v>
      </c>
      <c r="R92" s="24">
        <v>0</v>
      </c>
      <c r="S92" s="24">
        <v>0</v>
      </c>
      <c r="T92" s="24">
        <v>0</v>
      </c>
      <c r="U92" s="24">
        <v>1</v>
      </c>
      <c r="V92" s="24">
        <v>0</v>
      </c>
      <c r="W92" s="24">
        <v>1</v>
      </c>
      <c r="X92" s="24">
        <v>0</v>
      </c>
      <c r="Y92" s="24">
        <v>0</v>
      </c>
    </row>
    <row r="93" spans="5:25" ht="16.5" thickBot="1" x14ac:dyDescent="0.3">
      <c r="E93" s="23" t="s">
        <v>63</v>
      </c>
      <c r="F93" s="24">
        <v>0</v>
      </c>
      <c r="G93" s="24">
        <v>0</v>
      </c>
      <c r="H93" s="24">
        <v>0</v>
      </c>
      <c r="I93" s="24">
        <v>1</v>
      </c>
      <c r="J93" s="24">
        <v>0</v>
      </c>
      <c r="K93" s="24">
        <v>1</v>
      </c>
      <c r="L93" s="24">
        <v>0</v>
      </c>
      <c r="M93" s="24">
        <v>0</v>
      </c>
      <c r="Q93" s="23" t="s">
        <v>57</v>
      </c>
      <c r="R93" s="24">
        <v>0</v>
      </c>
      <c r="S93" s="24">
        <v>0</v>
      </c>
      <c r="T93" s="24">
        <v>0</v>
      </c>
      <c r="U93" s="24">
        <v>1</v>
      </c>
      <c r="V93" s="24">
        <v>1</v>
      </c>
      <c r="W93" s="24">
        <v>1</v>
      </c>
      <c r="X93" s="24">
        <v>1</v>
      </c>
      <c r="Y93" s="24">
        <v>2</v>
      </c>
    </row>
    <row r="94" spans="5:25" ht="16.5" thickBot="1" x14ac:dyDescent="0.3">
      <c r="E94" s="23" t="s">
        <v>57</v>
      </c>
      <c r="F94" s="24">
        <v>0</v>
      </c>
      <c r="G94" s="24">
        <v>0</v>
      </c>
      <c r="H94" s="24">
        <v>0</v>
      </c>
      <c r="I94" s="24">
        <v>1</v>
      </c>
      <c r="J94" s="24">
        <v>1</v>
      </c>
      <c r="K94" s="24">
        <v>1</v>
      </c>
      <c r="L94" s="24">
        <v>1</v>
      </c>
      <c r="M94" s="24">
        <v>2</v>
      </c>
      <c r="Q94" s="23" t="s">
        <v>58</v>
      </c>
      <c r="R94" s="24">
        <v>0</v>
      </c>
      <c r="S94" s="24">
        <v>0</v>
      </c>
      <c r="T94" s="24">
        <v>0</v>
      </c>
      <c r="U94" s="24">
        <v>1</v>
      </c>
      <c r="V94" s="24">
        <v>1</v>
      </c>
      <c r="W94" s="24">
        <v>1</v>
      </c>
      <c r="X94" s="24">
        <v>1</v>
      </c>
      <c r="Y94" s="24">
        <v>2</v>
      </c>
    </row>
    <row r="95" spans="5:25" ht="16.5" thickBot="1" x14ac:dyDescent="0.3">
      <c r="E95" s="23" t="s">
        <v>58</v>
      </c>
      <c r="F95" s="24">
        <v>0</v>
      </c>
      <c r="G95" s="24">
        <v>1</v>
      </c>
      <c r="H95" s="24">
        <v>1</v>
      </c>
      <c r="I95" s="24">
        <v>1</v>
      </c>
      <c r="J95" s="24">
        <v>1</v>
      </c>
      <c r="K95" s="24">
        <v>1</v>
      </c>
      <c r="L95" s="24">
        <v>1</v>
      </c>
      <c r="M95" s="24">
        <v>2</v>
      </c>
      <c r="Q95" s="23" t="s">
        <v>59</v>
      </c>
      <c r="R95" s="24">
        <v>0</v>
      </c>
      <c r="S95" s="24">
        <v>0</v>
      </c>
      <c r="T95" s="24">
        <v>0</v>
      </c>
      <c r="U95" s="24">
        <v>0</v>
      </c>
      <c r="V95" s="24">
        <v>2</v>
      </c>
      <c r="W95" s="24">
        <v>2</v>
      </c>
      <c r="X95" s="24">
        <v>2</v>
      </c>
      <c r="Y95" s="24">
        <v>3</v>
      </c>
    </row>
    <row r="96" spans="5:25" ht="16.5" thickBot="1" x14ac:dyDescent="0.3">
      <c r="E96" s="23" t="s">
        <v>59</v>
      </c>
      <c r="F96" s="24">
        <v>0</v>
      </c>
      <c r="G96" s="24">
        <v>1</v>
      </c>
      <c r="H96" s="24">
        <v>1</v>
      </c>
      <c r="I96" s="24">
        <v>0</v>
      </c>
      <c r="J96" s="24">
        <v>2</v>
      </c>
      <c r="K96" s="24">
        <v>2</v>
      </c>
      <c r="L96" s="24">
        <v>2</v>
      </c>
      <c r="M96" s="24">
        <v>3</v>
      </c>
      <c r="Q96" s="23" t="s">
        <v>60</v>
      </c>
      <c r="R96" s="24">
        <v>0</v>
      </c>
      <c r="S96" s="24">
        <v>0</v>
      </c>
      <c r="T96" s="24">
        <v>0</v>
      </c>
      <c r="U96" s="24">
        <v>0</v>
      </c>
      <c r="V96" s="24">
        <v>1</v>
      </c>
      <c r="W96" s="24">
        <v>1</v>
      </c>
      <c r="X96" s="24">
        <v>2</v>
      </c>
      <c r="Y96" s="24">
        <v>2</v>
      </c>
    </row>
    <row r="97" spans="5:25" ht="16.5" thickBot="1" x14ac:dyDescent="0.3">
      <c r="E97" s="23" t="s">
        <v>60</v>
      </c>
      <c r="F97" s="24">
        <v>0</v>
      </c>
      <c r="G97" s="24">
        <v>1</v>
      </c>
      <c r="H97" s="24">
        <v>1</v>
      </c>
      <c r="I97" s="24">
        <v>0</v>
      </c>
      <c r="J97" s="24">
        <v>1</v>
      </c>
      <c r="K97" s="24">
        <v>1</v>
      </c>
      <c r="L97" s="24">
        <v>2</v>
      </c>
      <c r="M97" s="24">
        <v>2</v>
      </c>
      <c r="Q97" s="23" t="s">
        <v>61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1</v>
      </c>
      <c r="X97" s="24">
        <v>0</v>
      </c>
      <c r="Y97" s="24">
        <v>0</v>
      </c>
    </row>
    <row r="98" spans="5:25" ht="16.5" thickBot="1" x14ac:dyDescent="0.3">
      <c r="E98" s="23" t="s">
        <v>61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1</v>
      </c>
      <c r="L98" s="24">
        <v>0</v>
      </c>
      <c r="M98" s="24">
        <v>0</v>
      </c>
      <c r="Q98" s="23" t="s">
        <v>62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</row>
    <row r="99" spans="5:25" ht="16.5" thickBot="1" x14ac:dyDescent="0.3">
      <c r="E99" s="23" t="s">
        <v>62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Q99" s="23" t="s">
        <v>63</v>
      </c>
      <c r="R99" s="24">
        <v>0</v>
      </c>
      <c r="S99" s="24">
        <v>0</v>
      </c>
      <c r="T99" s="24">
        <v>0</v>
      </c>
      <c r="U99" s="24">
        <v>0</v>
      </c>
      <c r="V99" s="24">
        <v>1</v>
      </c>
      <c r="W99" s="24">
        <v>1</v>
      </c>
      <c r="X99" s="24">
        <v>1</v>
      </c>
      <c r="Y99" s="24">
        <v>2</v>
      </c>
    </row>
    <row r="100" spans="5:25" ht="16.5" thickBot="1" x14ac:dyDescent="0.3">
      <c r="E100" s="23" t="s">
        <v>63</v>
      </c>
      <c r="F100" s="24">
        <v>0</v>
      </c>
      <c r="G100" s="24">
        <v>0</v>
      </c>
      <c r="H100" s="24">
        <v>0</v>
      </c>
      <c r="I100" s="24">
        <v>0</v>
      </c>
      <c r="J100" s="24">
        <v>1</v>
      </c>
      <c r="K100" s="24">
        <v>1</v>
      </c>
      <c r="L100" s="24">
        <v>1</v>
      </c>
      <c r="M100" s="24">
        <v>2</v>
      </c>
      <c r="Q100" s="23" t="s">
        <v>57</v>
      </c>
      <c r="R100" s="24">
        <v>0</v>
      </c>
      <c r="S100" s="24">
        <v>0</v>
      </c>
      <c r="T100" s="24">
        <v>0</v>
      </c>
      <c r="U100" s="24">
        <v>0</v>
      </c>
      <c r="V100" s="24">
        <v>1</v>
      </c>
      <c r="W100" s="24">
        <v>2</v>
      </c>
      <c r="X100" s="24">
        <v>2</v>
      </c>
      <c r="Y100" s="24">
        <v>2</v>
      </c>
    </row>
    <row r="101" spans="5:25" ht="16.5" thickBot="1" x14ac:dyDescent="0.3">
      <c r="E101" s="23" t="s">
        <v>57</v>
      </c>
      <c r="F101" s="24">
        <v>0</v>
      </c>
      <c r="G101" s="24">
        <v>0</v>
      </c>
      <c r="H101" s="24">
        <v>0</v>
      </c>
      <c r="I101" s="24">
        <v>0</v>
      </c>
      <c r="J101" s="24">
        <v>1</v>
      </c>
      <c r="K101" s="24">
        <v>2</v>
      </c>
      <c r="L101" s="24">
        <v>2</v>
      </c>
      <c r="M101" s="24">
        <v>2</v>
      </c>
      <c r="Q101" s="23" t="s">
        <v>58</v>
      </c>
      <c r="R101" s="24">
        <v>0</v>
      </c>
      <c r="S101" s="24">
        <v>0</v>
      </c>
      <c r="T101" s="24">
        <v>0</v>
      </c>
      <c r="U101" s="24">
        <v>0</v>
      </c>
      <c r="V101" s="24">
        <v>2</v>
      </c>
      <c r="W101" s="24">
        <v>2</v>
      </c>
      <c r="X101" s="24">
        <v>2</v>
      </c>
      <c r="Y101" s="24">
        <v>2</v>
      </c>
    </row>
    <row r="102" spans="5:25" ht="16.5" thickBot="1" x14ac:dyDescent="0.3">
      <c r="E102" s="23" t="s">
        <v>58</v>
      </c>
      <c r="F102" s="24">
        <v>0</v>
      </c>
      <c r="G102" s="24">
        <v>0</v>
      </c>
      <c r="H102" s="24">
        <v>0</v>
      </c>
      <c r="I102" s="24">
        <v>0</v>
      </c>
      <c r="J102" s="24">
        <v>2</v>
      </c>
      <c r="K102" s="24">
        <v>2</v>
      </c>
      <c r="L102" s="24">
        <v>2</v>
      </c>
      <c r="M102" s="24">
        <v>2</v>
      </c>
      <c r="Q102" s="23" t="s">
        <v>59</v>
      </c>
      <c r="R102" s="24">
        <v>0</v>
      </c>
      <c r="S102" s="24">
        <v>1</v>
      </c>
      <c r="T102" s="24">
        <v>1</v>
      </c>
      <c r="U102" s="24">
        <v>0</v>
      </c>
      <c r="V102" s="24">
        <v>2</v>
      </c>
      <c r="W102" s="24">
        <v>1</v>
      </c>
      <c r="X102" s="24">
        <v>2</v>
      </c>
      <c r="Y102" s="24">
        <v>2</v>
      </c>
    </row>
    <row r="103" spans="5:25" ht="16.5" thickBot="1" x14ac:dyDescent="0.3">
      <c r="E103" s="23" t="s">
        <v>59</v>
      </c>
      <c r="F103" s="24">
        <v>0</v>
      </c>
      <c r="G103" s="24">
        <v>1</v>
      </c>
      <c r="H103" s="24">
        <v>1</v>
      </c>
      <c r="I103" s="24">
        <v>0</v>
      </c>
      <c r="J103" s="24">
        <v>2</v>
      </c>
      <c r="K103" s="24">
        <v>1</v>
      </c>
      <c r="L103" s="24">
        <v>2</v>
      </c>
      <c r="M103" s="24">
        <v>2</v>
      </c>
      <c r="Q103" s="23" t="s">
        <v>60</v>
      </c>
      <c r="R103" s="24">
        <v>0</v>
      </c>
      <c r="S103" s="24">
        <v>0</v>
      </c>
      <c r="T103" s="24">
        <v>1</v>
      </c>
      <c r="U103" s="24">
        <v>0</v>
      </c>
      <c r="V103" s="24">
        <v>1</v>
      </c>
      <c r="W103" s="24">
        <v>2</v>
      </c>
      <c r="X103" s="24">
        <v>2</v>
      </c>
      <c r="Y103" s="24">
        <v>2</v>
      </c>
    </row>
    <row r="104" spans="5:25" ht="16.5" thickBot="1" x14ac:dyDescent="0.3">
      <c r="E104" s="23" t="s">
        <v>60</v>
      </c>
      <c r="F104" s="24">
        <v>0</v>
      </c>
      <c r="G104" s="24">
        <v>0</v>
      </c>
      <c r="H104" s="24">
        <v>1</v>
      </c>
      <c r="I104" s="24">
        <v>0</v>
      </c>
      <c r="J104" s="24">
        <v>1</v>
      </c>
      <c r="K104" s="24">
        <v>2</v>
      </c>
      <c r="L104" s="24">
        <v>2</v>
      </c>
      <c r="M104" s="24">
        <v>2</v>
      </c>
      <c r="Q104" s="23" t="s">
        <v>61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1</v>
      </c>
      <c r="X104" s="24">
        <v>1</v>
      </c>
      <c r="Y104" s="24">
        <v>1</v>
      </c>
    </row>
    <row r="105" spans="5:25" ht="16.5" thickBot="1" x14ac:dyDescent="0.3">
      <c r="E105" s="23" t="s">
        <v>61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1</v>
      </c>
      <c r="L105" s="24">
        <v>1</v>
      </c>
      <c r="M105" s="24">
        <v>1</v>
      </c>
      <c r="Q105" s="23" t="s">
        <v>62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</row>
    <row r="106" spans="5:25" ht="16.5" thickBot="1" x14ac:dyDescent="0.3">
      <c r="E106" s="23" t="s">
        <v>62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Q106" s="23" t="s">
        <v>63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</row>
    <row r="107" spans="5:25" ht="16.5" thickBot="1" x14ac:dyDescent="0.3">
      <c r="E107" s="23" t="s">
        <v>63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Q107" s="23" t="s">
        <v>57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</row>
    <row r="108" spans="5:25" ht="16.5" thickBot="1" x14ac:dyDescent="0.3">
      <c r="E108" s="23" t="s">
        <v>57</v>
      </c>
      <c r="F108" s="24">
        <v>0</v>
      </c>
      <c r="G108" s="24">
        <v>0</v>
      </c>
      <c r="H108" s="24">
        <v>0</v>
      </c>
      <c r="I108" s="24">
        <v>0</v>
      </c>
      <c r="J108" s="24">
        <v>1</v>
      </c>
      <c r="K108" s="24">
        <v>0</v>
      </c>
      <c r="L108" s="24">
        <v>0</v>
      </c>
      <c r="M108" s="24">
        <v>0</v>
      </c>
      <c r="Q108" s="23" t="s">
        <v>58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1</v>
      </c>
      <c r="X108" s="24">
        <v>1</v>
      </c>
      <c r="Y108" s="24">
        <v>1</v>
      </c>
    </row>
    <row r="109" spans="5:25" ht="16.5" thickBot="1" x14ac:dyDescent="0.3">
      <c r="E109" s="23" t="s">
        <v>58</v>
      </c>
      <c r="F109" s="24">
        <v>0</v>
      </c>
      <c r="G109" s="24">
        <v>0</v>
      </c>
      <c r="H109" s="24">
        <v>1</v>
      </c>
      <c r="I109" s="24">
        <v>0</v>
      </c>
      <c r="J109" s="24">
        <v>1</v>
      </c>
      <c r="K109" s="24">
        <v>1</v>
      </c>
      <c r="L109" s="24">
        <v>1</v>
      </c>
      <c r="M109" s="24">
        <v>1</v>
      </c>
      <c r="Q109" s="23" t="s">
        <v>59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1</v>
      </c>
      <c r="X109" s="24">
        <v>1</v>
      </c>
      <c r="Y109" s="24">
        <v>1</v>
      </c>
    </row>
    <row r="110" spans="5:25" ht="16.5" thickBot="1" x14ac:dyDescent="0.3">
      <c r="E110" s="23" t="s">
        <v>59</v>
      </c>
      <c r="F110" s="24">
        <v>0</v>
      </c>
      <c r="G110" s="24">
        <v>0</v>
      </c>
      <c r="H110" s="24">
        <v>1</v>
      </c>
      <c r="I110" s="24">
        <v>0</v>
      </c>
      <c r="J110" s="24">
        <v>1</v>
      </c>
      <c r="K110" s="24">
        <v>1</v>
      </c>
      <c r="L110" s="24">
        <v>1</v>
      </c>
      <c r="M110" s="24">
        <v>1</v>
      </c>
      <c r="Q110" s="23" t="s">
        <v>60</v>
      </c>
      <c r="R110" s="24">
        <v>0</v>
      </c>
      <c r="S110" s="24">
        <v>0</v>
      </c>
      <c r="T110" s="24">
        <v>0</v>
      </c>
      <c r="U110" s="24">
        <v>1</v>
      </c>
      <c r="V110" s="24">
        <v>0</v>
      </c>
      <c r="W110" s="24">
        <v>1</v>
      </c>
      <c r="X110" s="24">
        <v>1</v>
      </c>
      <c r="Y110" s="24">
        <v>1</v>
      </c>
    </row>
    <row r="111" spans="5:25" ht="16.5" thickBot="1" x14ac:dyDescent="0.3">
      <c r="E111" s="23" t="s">
        <v>60</v>
      </c>
      <c r="F111" s="24">
        <v>0</v>
      </c>
      <c r="G111" s="24">
        <v>0</v>
      </c>
      <c r="H111" s="24">
        <v>1</v>
      </c>
      <c r="I111" s="24">
        <v>1</v>
      </c>
      <c r="J111" s="24">
        <v>1</v>
      </c>
      <c r="K111" s="24">
        <v>1</v>
      </c>
      <c r="L111" s="24">
        <v>1</v>
      </c>
      <c r="M111" s="24">
        <v>1</v>
      </c>
      <c r="Q111" s="23" t="s">
        <v>61</v>
      </c>
      <c r="R111" s="24">
        <v>0</v>
      </c>
      <c r="S111" s="24">
        <v>0</v>
      </c>
      <c r="T111" s="24">
        <v>0</v>
      </c>
      <c r="U111" s="24">
        <v>1</v>
      </c>
      <c r="V111" s="24">
        <v>0</v>
      </c>
      <c r="W111" s="24">
        <v>0</v>
      </c>
      <c r="X111" s="24">
        <v>1</v>
      </c>
      <c r="Y111" s="24">
        <v>1</v>
      </c>
    </row>
    <row r="112" spans="5:25" ht="16.5" thickBot="1" x14ac:dyDescent="0.3">
      <c r="E112" s="23" t="s">
        <v>61</v>
      </c>
      <c r="F112" s="24">
        <v>0</v>
      </c>
      <c r="G112" s="24">
        <v>0</v>
      </c>
      <c r="H112" s="24">
        <v>0</v>
      </c>
      <c r="I112" s="24">
        <v>1</v>
      </c>
      <c r="J112" s="24">
        <v>0</v>
      </c>
      <c r="K112" s="24">
        <v>0</v>
      </c>
      <c r="L112" s="24">
        <v>1</v>
      </c>
      <c r="M112" s="24">
        <v>1</v>
      </c>
      <c r="Q112" s="23" t="s">
        <v>62</v>
      </c>
      <c r="R112" s="24">
        <v>0</v>
      </c>
      <c r="S112" s="24">
        <v>0</v>
      </c>
      <c r="T112" s="24">
        <v>0</v>
      </c>
      <c r="U112" s="24">
        <v>1</v>
      </c>
      <c r="V112" s="24">
        <v>0</v>
      </c>
      <c r="W112" s="24">
        <v>0</v>
      </c>
      <c r="X112" s="24">
        <v>0</v>
      </c>
      <c r="Y112" s="24">
        <v>0</v>
      </c>
    </row>
    <row r="113" spans="5:25" ht="16.5" thickBot="1" x14ac:dyDescent="0.3">
      <c r="E113" s="23" t="s">
        <v>62</v>
      </c>
      <c r="F113" s="24">
        <v>0</v>
      </c>
      <c r="G113" s="24">
        <v>0</v>
      </c>
      <c r="H113" s="24">
        <v>0</v>
      </c>
      <c r="I113" s="24">
        <v>1</v>
      </c>
      <c r="J113" s="24">
        <v>0</v>
      </c>
      <c r="K113" s="24">
        <v>0</v>
      </c>
      <c r="L113" s="24">
        <v>0</v>
      </c>
      <c r="M113" s="24">
        <v>0</v>
      </c>
      <c r="Q113" s="23" t="s">
        <v>63</v>
      </c>
      <c r="R113" s="24">
        <v>0</v>
      </c>
      <c r="S113" s="24">
        <v>0</v>
      </c>
      <c r="T113" s="24">
        <v>0</v>
      </c>
      <c r="U113" s="24">
        <v>0</v>
      </c>
      <c r="V113" s="24">
        <v>1</v>
      </c>
      <c r="W113" s="24">
        <v>0</v>
      </c>
      <c r="X113" s="24">
        <v>0</v>
      </c>
      <c r="Y113" s="24">
        <v>0</v>
      </c>
    </row>
    <row r="114" spans="5:25" ht="16.5" thickBot="1" x14ac:dyDescent="0.3">
      <c r="E114" s="23" t="s">
        <v>63</v>
      </c>
      <c r="F114" s="24">
        <v>0</v>
      </c>
      <c r="G114" s="24">
        <v>0</v>
      </c>
      <c r="H114" s="24">
        <v>0</v>
      </c>
      <c r="I114" s="24">
        <v>0</v>
      </c>
      <c r="J114" s="24">
        <v>1</v>
      </c>
      <c r="K114" s="24">
        <v>0</v>
      </c>
      <c r="L114" s="24">
        <v>0</v>
      </c>
      <c r="M114" s="24">
        <v>0</v>
      </c>
      <c r="Q114" s="23" t="s">
        <v>57</v>
      </c>
      <c r="R114" s="24">
        <v>0</v>
      </c>
      <c r="S114" s="24">
        <v>0</v>
      </c>
      <c r="T114" s="24">
        <v>0</v>
      </c>
      <c r="U114" s="24">
        <v>0</v>
      </c>
      <c r="V114" s="24">
        <v>1</v>
      </c>
      <c r="W114" s="24">
        <v>1</v>
      </c>
      <c r="X114" s="24">
        <v>1</v>
      </c>
      <c r="Y114" s="24">
        <v>1</v>
      </c>
    </row>
    <row r="115" spans="5:25" ht="16.5" thickBot="1" x14ac:dyDescent="0.3">
      <c r="E115" s="23" t="s">
        <v>57</v>
      </c>
      <c r="F115" s="24">
        <v>0</v>
      </c>
      <c r="G115" s="24">
        <v>0</v>
      </c>
      <c r="H115" s="24">
        <v>1</v>
      </c>
      <c r="I115" s="24">
        <v>2</v>
      </c>
      <c r="J115" s="24">
        <v>2</v>
      </c>
      <c r="K115" s="24">
        <v>1</v>
      </c>
      <c r="L115" s="24">
        <v>1</v>
      </c>
      <c r="M115" s="24">
        <v>1</v>
      </c>
      <c r="Q115" s="23" t="s">
        <v>58</v>
      </c>
      <c r="R115" s="24">
        <v>0</v>
      </c>
      <c r="S115" s="24">
        <v>0</v>
      </c>
      <c r="T115" s="24">
        <v>1</v>
      </c>
      <c r="U115" s="24">
        <v>0</v>
      </c>
      <c r="V115" s="24">
        <v>1</v>
      </c>
      <c r="W115" s="24">
        <v>2</v>
      </c>
      <c r="X115" s="24">
        <v>2</v>
      </c>
      <c r="Y115" s="24">
        <v>2</v>
      </c>
    </row>
    <row r="116" spans="5:25" ht="16.5" thickBot="1" x14ac:dyDescent="0.3">
      <c r="E116" s="23" t="s">
        <v>58</v>
      </c>
      <c r="F116" s="24">
        <v>0</v>
      </c>
      <c r="G116" s="24">
        <v>0</v>
      </c>
      <c r="H116" s="24">
        <v>1</v>
      </c>
      <c r="I116" s="24">
        <v>2</v>
      </c>
      <c r="J116" s="24">
        <v>2</v>
      </c>
      <c r="K116" s="24">
        <v>2</v>
      </c>
      <c r="L116" s="24">
        <v>2</v>
      </c>
      <c r="M116" s="24">
        <v>2</v>
      </c>
      <c r="Q116" s="23" t="s">
        <v>59</v>
      </c>
      <c r="R116" s="24">
        <v>0</v>
      </c>
      <c r="S116" s="24">
        <v>1</v>
      </c>
      <c r="T116" s="24">
        <v>1</v>
      </c>
      <c r="U116" s="24">
        <v>0</v>
      </c>
      <c r="V116" s="24">
        <v>1</v>
      </c>
      <c r="W116" s="24">
        <v>3</v>
      </c>
      <c r="X116" s="24">
        <v>3</v>
      </c>
      <c r="Y116" s="24">
        <v>1</v>
      </c>
    </row>
    <row r="117" spans="5:25" ht="16.5" thickBot="1" x14ac:dyDescent="0.3">
      <c r="E117" s="23" t="s">
        <v>59</v>
      </c>
      <c r="F117" s="24">
        <v>0</v>
      </c>
      <c r="G117" s="24">
        <v>1</v>
      </c>
      <c r="H117" s="24">
        <v>1</v>
      </c>
      <c r="I117" s="24">
        <v>1</v>
      </c>
      <c r="J117" s="24">
        <v>2</v>
      </c>
      <c r="K117" s="24">
        <v>3</v>
      </c>
      <c r="L117" s="24">
        <v>3</v>
      </c>
      <c r="M117" s="24">
        <v>2</v>
      </c>
      <c r="Q117" s="23" t="s">
        <v>60</v>
      </c>
      <c r="R117" s="24">
        <v>0</v>
      </c>
      <c r="S117" s="24">
        <v>0</v>
      </c>
      <c r="T117" s="24">
        <v>0</v>
      </c>
      <c r="U117" s="24">
        <v>0</v>
      </c>
      <c r="V117" s="24">
        <v>1</v>
      </c>
      <c r="W117" s="24">
        <v>0</v>
      </c>
      <c r="X117" s="24">
        <v>1</v>
      </c>
      <c r="Y117" s="24">
        <v>1</v>
      </c>
    </row>
    <row r="118" spans="5:25" ht="16.5" thickBot="1" x14ac:dyDescent="0.3">
      <c r="E118" s="23" t="s">
        <v>60</v>
      </c>
      <c r="F118" s="24">
        <v>0</v>
      </c>
      <c r="G118" s="24">
        <v>0</v>
      </c>
      <c r="H118" s="24">
        <v>1</v>
      </c>
      <c r="I118" s="24">
        <v>1</v>
      </c>
      <c r="J118" s="24">
        <v>1</v>
      </c>
      <c r="K118" s="24">
        <v>1</v>
      </c>
      <c r="L118" s="24">
        <v>2</v>
      </c>
      <c r="M118" s="24">
        <v>2</v>
      </c>
      <c r="Q118" s="23" t="s">
        <v>61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</row>
    <row r="119" spans="5:25" ht="16.5" thickBot="1" x14ac:dyDescent="0.3">
      <c r="E119" s="23" t="s">
        <v>61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Q119" s="23" t="s">
        <v>62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</row>
    <row r="120" spans="5:25" ht="16.5" thickBot="1" x14ac:dyDescent="0.3">
      <c r="E120" s="23" t="s">
        <v>62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Q120" s="23" t="s">
        <v>63</v>
      </c>
      <c r="R120" s="24">
        <v>0</v>
      </c>
      <c r="S120" s="24">
        <v>0</v>
      </c>
      <c r="T120" s="24">
        <v>0</v>
      </c>
      <c r="U120" s="24">
        <v>0</v>
      </c>
      <c r="V120" s="24">
        <v>1</v>
      </c>
      <c r="W120" s="24">
        <v>0</v>
      </c>
      <c r="X120" s="24">
        <v>1</v>
      </c>
      <c r="Y120" s="24">
        <v>1</v>
      </c>
    </row>
    <row r="121" spans="5:25" ht="16.5" thickBot="1" x14ac:dyDescent="0.3">
      <c r="E121" s="23" t="s">
        <v>63</v>
      </c>
      <c r="F121" s="24">
        <v>0</v>
      </c>
      <c r="G121" s="24">
        <v>0</v>
      </c>
      <c r="H121" s="24">
        <v>0</v>
      </c>
      <c r="I121" s="24">
        <v>0</v>
      </c>
      <c r="J121" s="24">
        <v>1</v>
      </c>
      <c r="K121" s="24">
        <v>1</v>
      </c>
      <c r="L121" s="24">
        <v>1</v>
      </c>
      <c r="M121" s="24">
        <v>1</v>
      </c>
      <c r="Q121" s="25" t="s">
        <v>64</v>
      </c>
      <c r="R121" s="28">
        <f>AVERAGE(R65:R120)</f>
        <v>0</v>
      </c>
      <c r="S121" s="28">
        <f t="shared" ref="S121:Y121" si="4">AVERAGE(S65:S120)</f>
        <v>0.14285714285714285</v>
      </c>
      <c r="T121" s="28">
        <f t="shared" si="4"/>
        <v>0.19642857142857142</v>
      </c>
      <c r="U121" s="28">
        <f t="shared" si="4"/>
        <v>0.39285714285714285</v>
      </c>
      <c r="V121" s="28">
        <f t="shared" si="4"/>
        <v>0.5357142857142857</v>
      </c>
      <c r="W121" s="28">
        <f t="shared" si="4"/>
        <v>0.8035714285714286</v>
      </c>
      <c r="X121" s="28">
        <f t="shared" si="4"/>
        <v>0.9285714285714286</v>
      </c>
      <c r="Y121" s="28">
        <f t="shared" si="4"/>
        <v>1.3214285714285714</v>
      </c>
    </row>
    <row r="122" spans="5:25" x14ac:dyDescent="0.25">
      <c r="E122" s="25" t="s">
        <v>64</v>
      </c>
      <c r="F122" s="5">
        <f>AVERAGE(F66:F121)</f>
        <v>0</v>
      </c>
      <c r="G122" s="5">
        <f t="shared" ref="G122:M122" si="5">AVERAGE(G66:G121)</f>
        <v>0.30357142857142855</v>
      </c>
      <c r="H122" s="5">
        <f t="shared" si="5"/>
        <v>0.3392857142857143</v>
      </c>
      <c r="I122" s="5">
        <f t="shared" si="5"/>
        <v>0.5714285714285714</v>
      </c>
      <c r="J122" s="5">
        <f t="shared" si="5"/>
        <v>0.6607142857142857</v>
      </c>
      <c r="K122" s="5">
        <f t="shared" si="5"/>
        <v>0.8392857142857143</v>
      </c>
      <c r="L122" s="5">
        <f t="shared" si="5"/>
        <v>1</v>
      </c>
      <c r="M122" s="5">
        <f t="shared" si="5"/>
        <v>1.1964285714285714</v>
      </c>
      <c r="Q122" s="25" t="s">
        <v>78</v>
      </c>
      <c r="R122" s="28">
        <f>_xlfn.STDEV.S(R65:R120)</f>
        <v>0</v>
      </c>
      <c r="S122" s="28">
        <f t="shared" ref="S122:Y122" si="6">_xlfn.STDEV.S(S65:S120)</f>
        <v>0.35309393180189985</v>
      </c>
      <c r="T122" s="28">
        <f t="shared" si="6"/>
        <v>0.40089186286863659</v>
      </c>
      <c r="U122" s="28">
        <f t="shared" si="6"/>
        <v>0.52841345480672541</v>
      </c>
      <c r="V122" s="28">
        <f t="shared" si="6"/>
        <v>0.60194489975218024</v>
      </c>
      <c r="W122" s="28">
        <f t="shared" si="6"/>
        <v>0.72412060414729906</v>
      </c>
      <c r="X122" s="28">
        <f t="shared" si="6"/>
        <v>0.75935721279472723</v>
      </c>
      <c r="Y122" s="28">
        <f t="shared" si="6"/>
        <v>1.0972219938991852</v>
      </c>
    </row>
    <row r="123" spans="5:25" x14ac:dyDescent="0.25">
      <c r="E123" s="25" t="s">
        <v>65</v>
      </c>
      <c r="F123" s="5">
        <f>_xlfn.STDEV.S(F66:F121)</f>
        <v>0</v>
      </c>
      <c r="G123" s="5">
        <f t="shared" ref="G123:M123" si="7">_xlfn.STDEV.S(G66:G121)</f>
        <v>0.50162074979348359</v>
      </c>
      <c r="H123" s="5">
        <f t="shared" si="7"/>
        <v>0.4777517694857375</v>
      </c>
      <c r="I123" s="5">
        <f t="shared" si="7"/>
        <v>0.65663447302805478</v>
      </c>
      <c r="J123" s="5">
        <f t="shared" si="7"/>
        <v>0.66815310478106094</v>
      </c>
      <c r="K123" s="5">
        <f t="shared" si="7"/>
        <v>0.70779518645864348</v>
      </c>
      <c r="L123" s="5">
        <f t="shared" si="7"/>
        <v>0.80903983495589049</v>
      </c>
      <c r="M123" s="5">
        <f t="shared" si="7"/>
        <v>0.9029173496282703</v>
      </c>
      <c r="Q123" s="25" t="s">
        <v>15</v>
      </c>
      <c r="S123" s="5">
        <f>TTEST(S65:S120,S4:S59,2,2)</f>
        <v>0.24905022304472754</v>
      </c>
      <c r="T123" s="5">
        <f t="shared" ref="T123:Y123" si="8">TTEST(T65:T120,T4:T59,2,2)</f>
        <v>1.0383539477314577E-3</v>
      </c>
      <c r="U123" s="5">
        <f t="shared" si="8"/>
        <v>6.4384071107117853E-6</v>
      </c>
      <c r="V123" s="5">
        <f t="shared" si="8"/>
        <v>6.0874215846907832E-6</v>
      </c>
      <c r="W123" s="5">
        <f t="shared" si="8"/>
        <v>3.5929985970253211E-5</v>
      </c>
      <c r="X123" s="5">
        <f t="shared" si="8"/>
        <v>1.1236839586308964E-4</v>
      </c>
      <c r="Y123" s="5">
        <f t="shared" si="8"/>
        <v>3.8644761808249981E-3</v>
      </c>
    </row>
    <row r="124" spans="5:25" x14ac:dyDescent="0.25">
      <c r="E124" s="25" t="s">
        <v>15</v>
      </c>
      <c r="G124" s="5">
        <f t="shared" ref="G124:M124" si="9">TTEST(G66:G121,S4:S59,2,2)</f>
        <v>0.76254478208717802</v>
      </c>
      <c r="H124" s="5">
        <f t="shared" si="9"/>
        <v>2.3078027302548432E-2</v>
      </c>
      <c r="I124" s="5">
        <f t="shared" si="9"/>
        <v>9.5227629332883697E-4</v>
      </c>
      <c r="J124" s="5">
        <f t="shared" si="9"/>
        <v>1.7085881003901058E-4</v>
      </c>
      <c r="K124" s="5">
        <f t="shared" si="9"/>
        <v>6.7069098610152559E-5</v>
      </c>
      <c r="L124" s="5">
        <f t="shared" si="9"/>
        <v>5.5837617534435435E-4</v>
      </c>
      <c r="M124" s="5">
        <f t="shared" si="9"/>
        <v>1.4512914784949209E-4</v>
      </c>
    </row>
    <row r="129" spans="5:5" x14ac:dyDescent="0.25">
      <c r="E129" s="7" t="s">
        <v>209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9F99-DB05-4DC7-8DAD-F6D1B4A0F5DB}">
  <dimension ref="E3:T12"/>
  <sheetViews>
    <sheetView topLeftCell="B1" workbookViewId="0">
      <selection activeCell="E12" sqref="E12"/>
    </sheetView>
  </sheetViews>
  <sheetFormatPr defaultColWidth="19.5703125" defaultRowHeight="15.75" x14ac:dyDescent="0.25"/>
  <cols>
    <col min="1" max="16384" width="19.5703125" style="5"/>
  </cols>
  <sheetData>
    <row r="3" spans="5:20" x14ac:dyDescent="0.25">
      <c r="E3" s="67" t="s">
        <v>187</v>
      </c>
    </row>
    <row r="5" spans="5:20" x14ac:dyDescent="0.25">
      <c r="E5" s="11" t="s">
        <v>80</v>
      </c>
      <c r="F5" s="11" t="s">
        <v>114</v>
      </c>
      <c r="G5" s="11" t="s">
        <v>115</v>
      </c>
      <c r="H5" s="11" t="s">
        <v>116</v>
      </c>
      <c r="I5" s="11" t="s">
        <v>117</v>
      </c>
      <c r="J5" s="11" t="s">
        <v>6</v>
      </c>
      <c r="K5" s="11" t="s">
        <v>83</v>
      </c>
      <c r="L5" s="11" t="s">
        <v>84</v>
      </c>
      <c r="M5" s="11" t="s">
        <v>85</v>
      </c>
    </row>
    <row r="6" spans="5:20" x14ac:dyDescent="0.25">
      <c r="E6" s="5" t="s">
        <v>54</v>
      </c>
      <c r="F6" s="7">
        <v>7.8E-2</v>
      </c>
      <c r="G6" s="7">
        <v>9.1999999999999998E-2</v>
      </c>
      <c r="H6" s="7">
        <v>7.2999999999999995E-2</v>
      </c>
      <c r="I6" s="5">
        <f>AVERAGE(F6:H6)</f>
        <v>8.1000000000000003E-2</v>
      </c>
      <c r="J6" s="5">
        <f>_xlfn.STDEV.S(F6:H6)</f>
        <v>9.848857801796106E-3</v>
      </c>
      <c r="K6" s="5">
        <f>(I6-0.0116)/0.0019</f>
        <v>36.526315789473685</v>
      </c>
      <c r="L6" s="5">
        <f>K6/K7*100</f>
        <v>14.659907055344314</v>
      </c>
      <c r="M6" s="5">
        <f>_xlfn.STDEV.S(F6:H6)</f>
        <v>9.848857801796106E-3</v>
      </c>
      <c r="Q6" s="8"/>
      <c r="R6" s="8"/>
      <c r="S6" s="8"/>
      <c r="T6" s="8"/>
    </row>
    <row r="7" spans="5:20" x14ac:dyDescent="0.25">
      <c r="E7" s="5" t="s">
        <v>66</v>
      </c>
      <c r="F7" s="7">
        <v>0.46700000000000003</v>
      </c>
      <c r="G7" s="7">
        <v>0.51</v>
      </c>
      <c r="H7" s="7">
        <v>0.47799999999999998</v>
      </c>
      <c r="I7" s="5">
        <f t="shared" ref="I7:I9" si="0">AVERAGE(F7:H7)</f>
        <v>0.48500000000000004</v>
      </c>
      <c r="J7" s="5">
        <f t="shared" ref="J7:J9" si="1">_xlfn.STDEV.S(F7:H7)</f>
        <v>2.2338307903688674E-2</v>
      </c>
      <c r="K7" s="5">
        <f t="shared" ref="K7:K9" si="2">(I7-0.0116)/0.0019</f>
        <v>249.15789473684214</v>
      </c>
      <c r="L7" s="5">
        <f>K7/K7*100</f>
        <v>100</v>
      </c>
      <c r="M7" s="5">
        <f t="shared" ref="M7:M9" si="3">_xlfn.STDEV.S(F7:H7)</f>
        <v>2.2338307903688674E-2</v>
      </c>
      <c r="Q7" s="7"/>
      <c r="R7" s="7"/>
      <c r="S7" s="7"/>
      <c r="T7" s="7"/>
    </row>
    <row r="8" spans="5:20" x14ac:dyDescent="0.25">
      <c r="E8" s="5" t="s">
        <v>23</v>
      </c>
      <c r="F8" s="7">
        <v>0.184</v>
      </c>
      <c r="G8" s="7">
        <v>0.19500000000000001</v>
      </c>
      <c r="H8" s="7">
        <v>0.186</v>
      </c>
      <c r="I8" s="5">
        <f t="shared" si="0"/>
        <v>0.18833333333333332</v>
      </c>
      <c r="J8" s="5">
        <f t="shared" si="1"/>
        <v>5.8594652770823201E-3</v>
      </c>
      <c r="K8" s="5">
        <f t="shared" si="2"/>
        <v>93.017543859649123</v>
      </c>
      <c r="L8" s="5">
        <f>I8/I7*100</f>
        <v>38.831615120274911</v>
      </c>
      <c r="M8" s="5">
        <f t="shared" si="3"/>
        <v>5.8594652770823201E-3</v>
      </c>
      <c r="Q8" s="7"/>
      <c r="R8" s="7"/>
      <c r="S8" s="7"/>
      <c r="T8" s="7"/>
    </row>
    <row r="9" spans="5:20" x14ac:dyDescent="0.25">
      <c r="E9" s="5" t="s">
        <v>24</v>
      </c>
      <c r="F9" s="7">
        <v>0.17799999999999999</v>
      </c>
      <c r="G9" s="7">
        <v>0.184</v>
      </c>
      <c r="H9" s="7">
        <v>0.16500000000000001</v>
      </c>
      <c r="I9" s="5">
        <f t="shared" si="0"/>
        <v>0.17566666666666667</v>
      </c>
      <c r="J9" s="5">
        <f t="shared" si="1"/>
        <v>9.7125348562223032E-3</v>
      </c>
      <c r="K9" s="5">
        <f t="shared" si="2"/>
        <v>86.350877192982452</v>
      </c>
      <c r="L9" s="5">
        <f>I9/I7*100</f>
        <v>36.219931271477662</v>
      </c>
      <c r="M9" s="5">
        <f t="shared" si="3"/>
        <v>9.7125348562223032E-3</v>
      </c>
      <c r="Q9" s="7"/>
      <c r="R9" s="7"/>
      <c r="S9" s="7"/>
      <c r="T9" s="7"/>
    </row>
    <row r="10" spans="5:20" x14ac:dyDescent="0.25">
      <c r="Q10" s="7"/>
      <c r="R10" s="7"/>
      <c r="S10" s="7"/>
      <c r="T10" s="7"/>
    </row>
    <row r="11" spans="5:20" x14ac:dyDescent="0.25">
      <c r="Q11" s="7"/>
      <c r="R11" s="7"/>
      <c r="S11" s="7"/>
      <c r="T11" s="7"/>
    </row>
    <row r="12" spans="5:20" x14ac:dyDescent="0.25">
      <c r="E12" s="7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7D5A-1B61-4CE3-B156-ED1CCE381B86}">
  <dimension ref="F4:N22"/>
  <sheetViews>
    <sheetView topLeftCell="D1" workbookViewId="0">
      <selection activeCell="I28" sqref="I28"/>
    </sheetView>
  </sheetViews>
  <sheetFormatPr defaultColWidth="22" defaultRowHeight="15" x14ac:dyDescent="0.25"/>
  <cols>
    <col min="1" max="16384" width="22" style="4"/>
  </cols>
  <sheetData>
    <row r="4" spans="6:14" ht="15.75" x14ac:dyDescent="0.25">
      <c r="F4" s="11" t="s">
        <v>188</v>
      </c>
    </row>
    <row r="6" spans="6:14" ht="15.75" x14ac:dyDescent="0.25">
      <c r="F6" s="11" t="s">
        <v>80</v>
      </c>
      <c r="G6" s="11" t="s">
        <v>114</v>
      </c>
      <c r="H6" s="11" t="s">
        <v>115</v>
      </c>
      <c r="I6" s="11" t="s">
        <v>116</v>
      </c>
      <c r="J6" s="11" t="s">
        <v>117</v>
      </c>
      <c r="K6" s="11" t="s">
        <v>6</v>
      </c>
      <c r="L6" s="11" t="s">
        <v>83</v>
      </c>
      <c r="M6" s="11" t="s">
        <v>84</v>
      </c>
      <c r="N6" s="11" t="s">
        <v>85</v>
      </c>
    </row>
    <row r="7" spans="6:14" ht="15.75" x14ac:dyDescent="0.25">
      <c r="F7" s="5" t="s">
        <v>54</v>
      </c>
      <c r="G7" s="7">
        <v>9.8000000000000004E-2</v>
      </c>
      <c r="H7" s="7">
        <v>9.7000000000000003E-2</v>
      </c>
      <c r="I7" s="7">
        <v>0.1069</v>
      </c>
      <c r="J7" s="5">
        <f>AVERAGE(G7:I7)</f>
        <v>0.10063333333333334</v>
      </c>
      <c r="K7" s="5">
        <f>_xlfn.STDEV.S(G7:I7)</f>
        <v>5.4500764520631524E-3</v>
      </c>
      <c r="L7" s="5">
        <f>(J7-0.0116)/0.0019</f>
        <v>46.859649122807021</v>
      </c>
      <c r="M7" s="5">
        <f>L7/L8*100</f>
        <v>18.980955088118254</v>
      </c>
      <c r="N7" s="5">
        <f>_xlfn.STDEV.S(G7:I7)</f>
        <v>5.4500764520631524E-3</v>
      </c>
    </row>
    <row r="8" spans="6:14" ht="15.75" x14ac:dyDescent="0.25">
      <c r="F8" s="5" t="s">
        <v>66</v>
      </c>
      <c r="G8" s="7">
        <v>0.46899999999999997</v>
      </c>
      <c r="H8" s="7">
        <v>0.49199999999999999</v>
      </c>
      <c r="I8" s="7">
        <v>0.48099999999999998</v>
      </c>
      <c r="J8" s="5">
        <f t="shared" ref="J8:J10" si="0">AVERAGE(G8:I8)</f>
        <v>0.48066666666666663</v>
      </c>
      <c r="K8" s="5">
        <f t="shared" ref="K8:K10" si="1">_xlfn.STDEV.S(G8:I8)</f>
        <v>1.150362261782494E-2</v>
      </c>
      <c r="L8" s="5">
        <f t="shared" ref="L8:L10" si="2">(J8-0.0116)/0.0019</f>
        <v>246.87719298245611</v>
      </c>
      <c r="M8" s="5">
        <f>L8/L8*100</f>
        <v>100</v>
      </c>
      <c r="N8" s="5">
        <f t="shared" ref="N8:N10" si="3">_xlfn.STDEV.S(G8:I8)</f>
        <v>1.150362261782494E-2</v>
      </c>
    </row>
    <row r="9" spans="6:14" ht="15.75" x14ac:dyDescent="0.25">
      <c r="F9" s="5" t="s">
        <v>23</v>
      </c>
      <c r="G9" s="7">
        <v>0.16900000000000001</v>
      </c>
      <c r="H9" s="7">
        <v>0.16700000000000001</v>
      </c>
      <c r="I9" s="7">
        <v>0.16</v>
      </c>
      <c r="J9" s="5">
        <f t="shared" si="0"/>
        <v>0.16533333333333333</v>
      </c>
      <c r="K9" s="5">
        <f t="shared" si="1"/>
        <v>4.7258156262526127E-3</v>
      </c>
      <c r="L9" s="5">
        <f t="shared" si="2"/>
        <v>80.912280701754383</v>
      </c>
      <c r="M9" s="5">
        <f>J9/J8*100</f>
        <v>34.396671289875172</v>
      </c>
      <c r="N9" s="5">
        <f t="shared" si="3"/>
        <v>4.7258156262526127E-3</v>
      </c>
    </row>
    <row r="10" spans="6:14" ht="15.75" x14ac:dyDescent="0.25">
      <c r="F10" s="5" t="s">
        <v>24</v>
      </c>
      <c r="G10" s="7">
        <v>0.19600000000000001</v>
      </c>
      <c r="H10" s="7">
        <v>0.25</v>
      </c>
      <c r="I10" s="7">
        <v>0.23</v>
      </c>
      <c r="J10" s="5">
        <f t="shared" si="0"/>
        <v>0.22533333333333336</v>
      </c>
      <c r="K10" s="5">
        <f t="shared" si="1"/>
        <v>2.7300793639257692E-2</v>
      </c>
      <c r="L10" s="5">
        <f t="shared" si="2"/>
        <v>112.49122807017545</v>
      </c>
      <c r="M10" s="5">
        <f>J10/J8*100</f>
        <v>46.879334257975039</v>
      </c>
      <c r="N10" s="5">
        <f t="shared" si="3"/>
        <v>2.7300793639257692E-2</v>
      </c>
    </row>
    <row r="12" spans="6:14" ht="15.75" x14ac:dyDescent="0.25">
      <c r="F12" s="7" t="s">
        <v>210</v>
      </c>
    </row>
    <row r="17" spans="6:9" x14ac:dyDescent="0.25">
      <c r="F17" s="29"/>
      <c r="G17" s="29"/>
      <c r="H17" s="29"/>
      <c r="I17" s="29"/>
    </row>
    <row r="18" spans="6:9" x14ac:dyDescent="0.25">
      <c r="F18" s="30"/>
      <c r="G18" s="30"/>
      <c r="H18" s="30"/>
      <c r="I18" s="30"/>
    </row>
    <row r="19" spans="6:9" x14ac:dyDescent="0.25">
      <c r="F19" s="30"/>
      <c r="G19" s="30"/>
      <c r="H19" s="30"/>
      <c r="I19" s="30"/>
    </row>
    <row r="20" spans="6:9" x14ac:dyDescent="0.25">
      <c r="F20" s="30"/>
      <c r="G20" s="30"/>
      <c r="H20" s="30"/>
      <c r="I20" s="30"/>
    </row>
    <row r="21" spans="6:9" x14ac:dyDescent="0.25">
      <c r="F21" s="30"/>
      <c r="G21" s="30"/>
      <c r="H21" s="30"/>
      <c r="I21" s="30"/>
    </row>
    <row r="22" spans="6:9" x14ac:dyDescent="0.25">
      <c r="F22" s="30"/>
      <c r="G22" s="30"/>
      <c r="H22" s="30"/>
      <c r="I22" s="3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F3A8-727D-4550-BC6D-752ECBB86648}">
  <dimension ref="B4:AK33"/>
  <sheetViews>
    <sheetView workbookViewId="0">
      <selection activeCell="D33" sqref="D33"/>
    </sheetView>
  </sheetViews>
  <sheetFormatPr defaultColWidth="16.140625" defaultRowHeight="15.75" x14ac:dyDescent="0.25"/>
  <cols>
    <col min="1" max="7" width="16.140625" style="5"/>
    <col min="8" max="8" width="24.140625" style="5" customWidth="1"/>
    <col min="9" max="16384" width="16.140625" style="5"/>
  </cols>
  <sheetData>
    <row r="4" spans="3:37" x14ac:dyDescent="0.25">
      <c r="G4" s="51" t="s">
        <v>86</v>
      </c>
      <c r="H4" s="51" t="s">
        <v>87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3:37" x14ac:dyDescent="0.25">
      <c r="G5" s="52">
        <v>0</v>
      </c>
      <c r="H5" s="52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3:37" x14ac:dyDescent="0.25">
      <c r="G6" s="52">
        <v>1</v>
      </c>
      <c r="H6" s="52" t="s">
        <v>88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3:37" x14ac:dyDescent="0.25">
      <c r="G7" s="52">
        <v>2</v>
      </c>
      <c r="H7" s="52" t="s">
        <v>89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3:37" x14ac:dyDescent="0.25">
      <c r="G8" s="52">
        <v>3</v>
      </c>
      <c r="H8" s="52" t="s">
        <v>90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3:37" x14ac:dyDescent="0.25">
      <c r="G9" s="52">
        <v>4</v>
      </c>
      <c r="H9" s="52" t="s">
        <v>91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3:37" x14ac:dyDescent="0.25">
      <c r="G10" s="52">
        <v>5</v>
      </c>
      <c r="H10" s="52" t="s">
        <v>92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3:37" x14ac:dyDescent="0.25">
      <c r="G11" s="53"/>
      <c r="H11" s="53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AF11" s="7"/>
    </row>
    <row r="12" spans="3:37" x14ac:dyDescent="0.25">
      <c r="C12" s="67" t="s">
        <v>189</v>
      </c>
      <c r="F12" s="7"/>
      <c r="G12" s="46"/>
      <c r="H12" s="7"/>
      <c r="I12" s="7"/>
      <c r="K12" s="7"/>
      <c r="L12" s="46" t="s">
        <v>190</v>
      </c>
      <c r="M12" s="46"/>
      <c r="N12" s="7"/>
      <c r="O12" s="7"/>
      <c r="P12" s="7"/>
      <c r="Q12" s="7"/>
      <c r="R12" s="7"/>
      <c r="S12" s="7"/>
      <c r="U12" s="46" t="s">
        <v>191</v>
      </c>
      <c r="V12" s="46"/>
      <c r="W12" s="7"/>
      <c r="X12" s="7"/>
      <c r="Y12" s="7"/>
      <c r="Z12" s="7"/>
      <c r="AF12" s="7"/>
      <c r="AG12" s="11" t="s">
        <v>192</v>
      </c>
      <c r="AH12" s="11"/>
    </row>
    <row r="13" spans="3:37" x14ac:dyDescent="0.25">
      <c r="F13" s="7"/>
      <c r="G13" s="7"/>
      <c r="H13" s="7"/>
      <c r="I13" s="7"/>
      <c r="K13" s="7"/>
      <c r="L13" s="7"/>
      <c r="M13" s="7"/>
      <c r="N13" s="7"/>
      <c r="O13" s="7"/>
      <c r="P13" s="7"/>
      <c r="Q13" s="7"/>
      <c r="R13" s="7"/>
      <c r="S13" s="7"/>
      <c r="U13" s="7"/>
      <c r="V13" s="7"/>
      <c r="W13" s="7"/>
      <c r="X13" s="7"/>
      <c r="Y13" s="7"/>
      <c r="Z13" s="7"/>
      <c r="AF13" s="7"/>
    </row>
    <row r="14" spans="3:37" x14ac:dyDescent="0.25">
      <c r="F14" s="7"/>
      <c r="G14" s="7"/>
      <c r="H14" s="7"/>
      <c r="I14" s="7"/>
      <c r="K14" s="7"/>
      <c r="L14" s="7"/>
      <c r="M14" s="7"/>
      <c r="N14" s="7"/>
      <c r="O14" s="7"/>
      <c r="P14" s="7"/>
      <c r="Q14" s="7"/>
      <c r="R14" s="7"/>
      <c r="S14" s="7"/>
      <c r="U14" s="7"/>
      <c r="V14" s="7"/>
      <c r="W14" s="7"/>
      <c r="X14" s="7"/>
      <c r="Y14" s="7"/>
      <c r="Z14" s="7"/>
      <c r="AF14" s="7"/>
    </row>
    <row r="15" spans="3:37" x14ac:dyDescent="0.25">
      <c r="D15" s="51" t="s">
        <v>93</v>
      </c>
      <c r="E15" s="51" t="s">
        <v>54</v>
      </c>
      <c r="F15" s="51" t="s">
        <v>94</v>
      </c>
      <c r="G15" s="51" t="s">
        <v>23</v>
      </c>
      <c r="H15" s="51" t="s">
        <v>24</v>
      </c>
      <c r="I15" s="7"/>
      <c r="K15" s="7"/>
      <c r="L15" s="51" t="s">
        <v>93</v>
      </c>
      <c r="M15" s="51" t="s">
        <v>54</v>
      </c>
      <c r="N15" s="51" t="s">
        <v>94</v>
      </c>
      <c r="O15" s="51" t="s">
        <v>23</v>
      </c>
      <c r="P15" s="51" t="s">
        <v>24</v>
      </c>
      <c r="Q15" s="7"/>
      <c r="R15" s="7"/>
      <c r="S15" s="7"/>
      <c r="U15" s="51" t="s">
        <v>93</v>
      </c>
      <c r="V15" s="51" t="s">
        <v>54</v>
      </c>
      <c r="W15" s="51" t="s">
        <v>94</v>
      </c>
      <c r="X15" s="51" t="s">
        <v>23</v>
      </c>
      <c r="Y15" s="51" t="s">
        <v>24</v>
      </c>
      <c r="Z15" s="7"/>
      <c r="AF15" s="7"/>
      <c r="AG15" s="31" t="s">
        <v>93</v>
      </c>
      <c r="AH15" s="31" t="s">
        <v>54</v>
      </c>
      <c r="AI15" s="31" t="s">
        <v>94</v>
      </c>
      <c r="AJ15" s="31" t="s">
        <v>23</v>
      </c>
      <c r="AK15" s="31" t="s">
        <v>24</v>
      </c>
    </row>
    <row r="16" spans="3:37" x14ac:dyDescent="0.25">
      <c r="D16" s="52">
        <v>1</v>
      </c>
      <c r="E16" s="52">
        <v>1</v>
      </c>
      <c r="F16" s="52">
        <v>5</v>
      </c>
      <c r="G16" s="52">
        <v>2</v>
      </c>
      <c r="H16" s="52">
        <v>3</v>
      </c>
      <c r="I16" s="7"/>
      <c r="K16" s="7"/>
      <c r="L16" s="52">
        <v>1</v>
      </c>
      <c r="M16" s="52">
        <v>1</v>
      </c>
      <c r="N16" s="52">
        <v>4</v>
      </c>
      <c r="O16" s="52">
        <v>1</v>
      </c>
      <c r="P16" s="52">
        <v>2</v>
      </c>
      <c r="Q16" s="7"/>
      <c r="R16" s="7"/>
      <c r="S16" s="7"/>
      <c r="U16" s="52">
        <v>1</v>
      </c>
      <c r="V16" s="52">
        <v>2</v>
      </c>
      <c r="W16" s="52">
        <v>4</v>
      </c>
      <c r="X16" s="52">
        <v>2</v>
      </c>
      <c r="Y16" s="52">
        <v>3</v>
      </c>
      <c r="Z16" s="7"/>
      <c r="AF16" s="7"/>
      <c r="AG16" s="26">
        <v>1</v>
      </c>
      <c r="AH16" s="26">
        <v>2</v>
      </c>
      <c r="AI16" s="26">
        <v>5</v>
      </c>
      <c r="AJ16" s="26">
        <v>2</v>
      </c>
      <c r="AK16" s="26">
        <v>3</v>
      </c>
    </row>
    <row r="17" spans="2:37" x14ac:dyDescent="0.25">
      <c r="D17" s="52">
        <v>2</v>
      </c>
      <c r="E17" s="52">
        <v>2</v>
      </c>
      <c r="F17" s="52">
        <v>4</v>
      </c>
      <c r="G17" s="52">
        <v>2</v>
      </c>
      <c r="H17" s="52">
        <v>3</v>
      </c>
      <c r="I17" s="7"/>
      <c r="K17" s="7"/>
      <c r="L17" s="52">
        <v>2</v>
      </c>
      <c r="M17" s="52">
        <v>2</v>
      </c>
      <c r="N17" s="52">
        <v>5</v>
      </c>
      <c r="O17" s="52">
        <v>3</v>
      </c>
      <c r="P17" s="52">
        <v>2</v>
      </c>
      <c r="Q17" s="7"/>
      <c r="R17" s="7"/>
      <c r="S17" s="7"/>
      <c r="U17" s="52">
        <v>2</v>
      </c>
      <c r="V17" s="52">
        <v>1</v>
      </c>
      <c r="W17" s="52">
        <v>5</v>
      </c>
      <c r="X17" s="52">
        <v>1</v>
      </c>
      <c r="Y17" s="52">
        <v>2</v>
      </c>
      <c r="Z17" s="7"/>
      <c r="AF17" s="7"/>
      <c r="AG17" s="26">
        <v>2</v>
      </c>
      <c r="AH17" s="26">
        <v>1</v>
      </c>
      <c r="AI17" s="26">
        <v>5</v>
      </c>
      <c r="AJ17" s="26">
        <v>3</v>
      </c>
      <c r="AK17" s="26">
        <v>2</v>
      </c>
    </row>
    <row r="18" spans="2:37" x14ac:dyDescent="0.25">
      <c r="D18" s="52">
        <v>3</v>
      </c>
      <c r="E18" s="52">
        <v>1</v>
      </c>
      <c r="F18" s="52">
        <v>4</v>
      </c>
      <c r="G18" s="52">
        <v>2</v>
      </c>
      <c r="H18" s="52">
        <v>2</v>
      </c>
      <c r="I18" s="7"/>
      <c r="K18" s="7"/>
      <c r="L18" s="52">
        <v>3</v>
      </c>
      <c r="M18" s="52">
        <v>1</v>
      </c>
      <c r="N18" s="52">
        <v>4</v>
      </c>
      <c r="O18" s="52">
        <v>2</v>
      </c>
      <c r="P18" s="52">
        <v>2</v>
      </c>
      <c r="Q18" s="7"/>
      <c r="R18" s="7"/>
      <c r="S18" s="7"/>
      <c r="U18" s="52">
        <v>3</v>
      </c>
      <c r="V18" s="52">
        <v>1</v>
      </c>
      <c r="W18" s="52">
        <v>4</v>
      </c>
      <c r="X18" s="52">
        <v>3</v>
      </c>
      <c r="Y18" s="52">
        <v>2</v>
      </c>
      <c r="Z18" s="7"/>
      <c r="AF18" s="7"/>
      <c r="AG18" s="26">
        <v>3</v>
      </c>
      <c r="AH18" s="26">
        <v>2</v>
      </c>
      <c r="AI18" s="26">
        <v>4</v>
      </c>
      <c r="AJ18" s="26">
        <v>2</v>
      </c>
      <c r="AK18" s="26">
        <v>2</v>
      </c>
    </row>
    <row r="19" spans="2:37" x14ac:dyDescent="0.25">
      <c r="D19" s="52">
        <v>4</v>
      </c>
      <c r="E19" s="52">
        <v>1</v>
      </c>
      <c r="F19" s="52">
        <v>5</v>
      </c>
      <c r="G19" s="52">
        <v>2</v>
      </c>
      <c r="H19" s="52">
        <v>3</v>
      </c>
      <c r="I19" s="7"/>
      <c r="K19" s="7"/>
      <c r="L19" s="52">
        <v>4</v>
      </c>
      <c r="M19" s="52">
        <v>1</v>
      </c>
      <c r="N19" s="52">
        <v>5</v>
      </c>
      <c r="O19" s="52">
        <v>1</v>
      </c>
      <c r="P19" s="52">
        <v>1</v>
      </c>
      <c r="Q19" s="7"/>
      <c r="R19" s="7"/>
      <c r="S19" s="7"/>
      <c r="U19" s="52">
        <v>4</v>
      </c>
      <c r="V19" s="52">
        <v>2</v>
      </c>
      <c r="W19" s="52">
        <v>3</v>
      </c>
      <c r="X19" s="52">
        <v>1</v>
      </c>
      <c r="Y19" s="52">
        <v>2</v>
      </c>
      <c r="Z19" s="7"/>
      <c r="AF19" s="7"/>
      <c r="AG19" s="26">
        <v>4</v>
      </c>
      <c r="AH19" s="26">
        <v>2</v>
      </c>
      <c r="AI19" s="26">
        <v>5</v>
      </c>
      <c r="AJ19" s="26">
        <v>3</v>
      </c>
      <c r="AK19" s="26">
        <v>2</v>
      </c>
    </row>
    <row r="20" spans="2:37" x14ac:dyDescent="0.25">
      <c r="D20" s="52">
        <v>5</v>
      </c>
      <c r="E20" s="52">
        <v>1</v>
      </c>
      <c r="F20" s="52">
        <v>5</v>
      </c>
      <c r="G20" s="52">
        <v>3</v>
      </c>
      <c r="H20" s="52">
        <v>2</v>
      </c>
      <c r="I20" s="7"/>
      <c r="K20" s="7"/>
      <c r="L20" s="52">
        <v>5</v>
      </c>
      <c r="M20" s="52">
        <v>1</v>
      </c>
      <c r="N20" s="52">
        <v>4</v>
      </c>
      <c r="O20" s="52">
        <v>2</v>
      </c>
      <c r="P20" s="52">
        <v>2</v>
      </c>
      <c r="Q20" s="7"/>
      <c r="R20" s="7"/>
      <c r="S20" s="7"/>
      <c r="U20" s="52">
        <v>5</v>
      </c>
      <c r="V20" s="52">
        <v>2</v>
      </c>
      <c r="W20" s="52">
        <v>5</v>
      </c>
      <c r="X20" s="52">
        <v>2</v>
      </c>
      <c r="Y20" s="52">
        <v>1</v>
      </c>
      <c r="Z20" s="7"/>
      <c r="AF20" s="7"/>
      <c r="AG20" s="26">
        <v>5</v>
      </c>
      <c r="AH20" s="26">
        <v>1</v>
      </c>
      <c r="AI20" s="26">
        <v>5</v>
      </c>
      <c r="AJ20" s="26">
        <v>2</v>
      </c>
      <c r="AK20" s="26">
        <v>2</v>
      </c>
    </row>
    <row r="21" spans="2:37" x14ac:dyDescent="0.25">
      <c r="F21" s="7"/>
      <c r="G21" s="7"/>
      <c r="H21" s="7"/>
      <c r="I21" s="7"/>
      <c r="K21" s="7"/>
      <c r="L21" s="7"/>
      <c r="M21" s="7"/>
      <c r="N21" s="7"/>
      <c r="O21" s="7"/>
      <c r="P21" s="7"/>
      <c r="Q21" s="7"/>
      <c r="R21" s="7"/>
      <c r="S21" s="7"/>
      <c r="U21" s="7"/>
      <c r="V21" s="7"/>
      <c r="W21" s="7"/>
      <c r="X21" s="7"/>
      <c r="Y21" s="7"/>
      <c r="Z21" s="7"/>
      <c r="AF21" s="7"/>
    </row>
    <row r="22" spans="2:37" x14ac:dyDescent="0.25">
      <c r="D22" s="26" t="s">
        <v>64</v>
      </c>
      <c r="E22" s="26">
        <f>AVERAGE(E16:E20)</f>
        <v>1.2</v>
      </c>
      <c r="F22" s="52">
        <f>AVERAGE(F16:F20)</f>
        <v>4.5999999999999996</v>
      </c>
      <c r="G22" s="52">
        <f>AVERAGE(G16:G20)</f>
        <v>2.2000000000000002</v>
      </c>
      <c r="H22" s="52">
        <f>AVERAGE(H16:H20)</f>
        <v>2.6</v>
      </c>
      <c r="I22" s="7"/>
      <c r="K22" s="7"/>
      <c r="L22" s="52" t="s">
        <v>64</v>
      </c>
      <c r="M22" s="52">
        <f>AVERAGE(M16:M20)</f>
        <v>1.2</v>
      </c>
      <c r="N22" s="52">
        <f>AVERAGE(N16:N20)</f>
        <v>4.4000000000000004</v>
      </c>
      <c r="O22" s="52">
        <f>AVERAGE(O16:O20)</f>
        <v>1.8</v>
      </c>
      <c r="P22" s="52">
        <f>AVERAGE(P16:P20)</f>
        <v>1.8</v>
      </c>
      <c r="Q22" s="7"/>
      <c r="R22" s="7"/>
      <c r="S22" s="7"/>
      <c r="U22" s="52" t="s">
        <v>64</v>
      </c>
      <c r="V22" s="52">
        <f>AVERAGE(V16:V20)</f>
        <v>1.6</v>
      </c>
      <c r="W22" s="52">
        <f>AVERAGE(W16:W20)</f>
        <v>4.2</v>
      </c>
      <c r="X22" s="52">
        <f>AVERAGE(X16:X20)</f>
        <v>1.8</v>
      </c>
      <c r="Y22" s="52">
        <f>AVERAGE(Y16:Y20)</f>
        <v>2</v>
      </c>
      <c r="Z22" s="7"/>
      <c r="AF22" s="7"/>
      <c r="AG22" s="26" t="s">
        <v>64</v>
      </c>
      <c r="AH22" s="26">
        <f>AVERAGE(AH16:AH20)</f>
        <v>1.6</v>
      </c>
      <c r="AI22" s="26">
        <f>AVERAGE(AI16:AI20)</f>
        <v>4.8</v>
      </c>
      <c r="AJ22" s="26">
        <f>AVERAGE(AJ16:AJ20)</f>
        <v>2.4</v>
      </c>
      <c r="AK22" s="26">
        <f>AVERAGE(AK16:AK20)</f>
        <v>2.2000000000000002</v>
      </c>
    </row>
    <row r="23" spans="2:37" x14ac:dyDescent="0.25">
      <c r="D23" s="26" t="s">
        <v>78</v>
      </c>
      <c r="E23" s="26">
        <f>_xlfn.STDEV.S(E16:E20)</f>
        <v>0.44721359549995787</v>
      </c>
      <c r="F23" s="52">
        <f t="shared" ref="F23:H23" si="0">_xlfn.STDEV.S(F16:F20)</f>
        <v>0.54772255750516674</v>
      </c>
      <c r="G23" s="52">
        <f t="shared" si="0"/>
        <v>0.44721359549995815</v>
      </c>
      <c r="H23" s="52">
        <f t="shared" si="0"/>
        <v>0.54772255750516674</v>
      </c>
      <c r="I23" s="7"/>
      <c r="K23" s="7"/>
      <c r="L23" s="52" t="s">
        <v>78</v>
      </c>
      <c r="M23" s="52">
        <f>_xlfn.STDEV.S(M16:M20)</f>
        <v>0.44721359549995787</v>
      </c>
      <c r="N23" s="52">
        <f t="shared" ref="N23:AE23" si="1">_xlfn.STDEV.S(N16:N20)</f>
        <v>0.54772255750516674</v>
      </c>
      <c r="O23" s="52">
        <f t="shared" si="1"/>
        <v>0.83666002653407567</v>
      </c>
      <c r="P23" s="54">
        <f t="shared" si="1"/>
        <v>0.44721359549995815</v>
      </c>
      <c r="Q23" s="53"/>
      <c r="R23" s="53"/>
      <c r="S23" s="53"/>
      <c r="U23" s="55" t="s">
        <v>78</v>
      </c>
      <c r="V23" s="52">
        <f>_xlfn.STDEV.S(V16:V20)</f>
        <v>0.54772255750516596</v>
      </c>
      <c r="W23" s="52">
        <f>_xlfn.STDEV.S(W16:W20)</f>
        <v>0.83666002653407512</v>
      </c>
      <c r="X23" s="52">
        <f>_xlfn.STDEV.S(X16:X20)</f>
        <v>0.83666002653407567</v>
      </c>
      <c r="Y23" s="54">
        <f>_xlfn.STDEV.S(Y16:Y20)</f>
        <v>0.70710678118654757</v>
      </c>
      <c r="Z23" s="53"/>
      <c r="AF23" s="53"/>
      <c r="AG23" s="32" t="s">
        <v>78</v>
      </c>
      <c r="AH23" s="26">
        <f>_xlfn.STDEV.S(AH16:AH20)</f>
        <v>0.54772255750516596</v>
      </c>
      <c r="AI23" s="26">
        <f>_xlfn.STDEV.S(AI16:AI20)</f>
        <v>0.44721359549995793</v>
      </c>
      <c r="AJ23" s="26">
        <f>_xlfn.STDEV.S(AJ16:AJ20)</f>
        <v>0.54772255750516596</v>
      </c>
      <c r="AK23" s="26">
        <f>_xlfn.STDEV.S(AK16:AK20)</f>
        <v>0.44721359549995815</v>
      </c>
    </row>
    <row r="24" spans="2:37" x14ac:dyDescent="0.25">
      <c r="D24" s="26" t="s">
        <v>95</v>
      </c>
      <c r="E24" s="26"/>
      <c r="F24" s="52"/>
      <c r="G24" s="52"/>
      <c r="H24" s="52"/>
      <c r="I24" s="7"/>
      <c r="K24" s="7"/>
      <c r="L24" s="52" t="s">
        <v>95</v>
      </c>
      <c r="M24" s="52"/>
      <c r="N24" s="52"/>
      <c r="O24" s="52"/>
      <c r="P24" s="52"/>
      <c r="Q24" s="7"/>
      <c r="R24" s="7"/>
      <c r="S24" s="7"/>
      <c r="U24" s="52" t="s">
        <v>95</v>
      </c>
      <c r="V24" s="52"/>
      <c r="W24" s="52"/>
      <c r="X24" s="52"/>
      <c r="Y24" s="52"/>
      <c r="Z24" s="7"/>
      <c r="AF24" s="7"/>
      <c r="AG24" s="26" t="s">
        <v>95</v>
      </c>
      <c r="AH24" s="26"/>
      <c r="AI24" s="26"/>
      <c r="AJ24" s="26"/>
      <c r="AK24" s="26"/>
    </row>
    <row r="25" spans="2:37" x14ac:dyDescent="0.25">
      <c r="F25" s="7"/>
      <c r="G25" s="7"/>
      <c r="H25" s="7"/>
      <c r="I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AF25" s="7"/>
    </row>
    <row r="26" spans="2:37" x14ac:dyDescent="0.25">
      <c r="F26" s="7"/>
      <c r="G26" s="7"/>
      <c r="H26" s="7"/>
      <c r="I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2:37" x14ac:dyDescent="0.25">
      <c r="F27" s="7"/>
      <c r="G27" s="7"/>
      <c r="H27" s="7"/>
      <c r="I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2:37" x14ac:dyDescent="0.25">
      <c r="B28" s="7" t="s">
        <v>210</v>
      </c>
      <c r="G28" s="7"/>
      <c r="H28" s="7"/>
      <c r="I28" s="7"/>
      <c r="J28" s="7"/>
      <c r="K28" s="7" t="s">
        <v>210</v>
      </c>
      <c r="L28" s="7"/>
      <c r="M28" s="7"/>
      <c r="N28" s="7"/>
      <c r="O28" s="7"/>
      <c r="P28" s="7"/>
      <c r="Q28" s="7"/>
      <c r="R28" s="7"/>
      <c r="S28" s="7"/>
      <c r="T28" s="7"/>
      <c r="U28" s="7" t="s">
        <v>210</v>
      </c>
      <c r="V28" s="7"/>
      <c r="W28" s="7"/>
      <c r="X28" s="7"/>
      <c r="Y28" s="7"/>
      <c r="Z28" s="7"/>
      <c r="AE28" s="7" t="s">
        <v>210</v>
      </c>
    </row>
    <row r="29" spans="2:37" x14ac:dyDescent="0.25"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2:37" x14ac:dyDescent="0.25"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2:37" x14ac:dyDescent="0.25"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2:37" x14ac:dyDescent="0.25"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7:26" x14ac:dyDescent="0.25"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67F1-1FD8-4D6C-A59F-E61D57B084D4}">
  <dimension ref="A1:H41"/>
  <sheetViews>
    <sheetView workbookViewId="0">
      <selection activeCell="A41" sqref="A41"/>
    </sheetView>
  </sheetViews>
  <sheetFormatPr defaultRowHeight="15" x14ac:dyDescent="0.25"/>
  <cols>
    <col min="1" max="1" width="44.140625" style="4" customWidth="1"/>
    <col min="2" max="2" width="19.28515625" style="4" customWidth="1"/>
    <col min="3" max="4" width="9.140625" style="4"/>
    <col min="5" max="5" width="58" style="4" customWidth="1"/>
    <col min="6" max="16384" width="9.140625" style="4"/>
  </cols>
  <sheetData>
    <row r="1" spans="1:8" ht="15.75" x14ac:dyDescent="0.25">
      <c r="A1" s="67" t="s">
        <v>193</v>
      </c>
      <c r="B1" s="5"/>
      <c r="C1" s="5"/>
      <c r="D1" s="5"/>
      <c r="E1" s="5"/>
      <c r="F1" s="5"/>
      <c r="G1" s="5"/>
      <c r="H1" s="5"/>
    </row>
    <row r="2" spans="1:8" ht="31.5" customHeight="1" x14ac:dyDescent="0.25">
      <c r="A2" s="5" t="s">
        <v>0</v>
      </c>
      <c r="B2" s="5"/>
      <c r="C2" s="5"/>
      <c r="D2" s="5"/>
      <c r="E2" s="5"/>
      <c r="F2" s="5"/>
      <c r="G2" s="5"/>
      <c r="H2" s="5"/>
    </row>
    <row r="3" spans="1:8" ht="16.5" thickBot="1" x14ac:dyDescent="0.3">
      <c r="A3" s="5"/>
      <c r="B3" s="5"/>
      <c r="C3" s="5"/>
      <c r="D3" s="5"/>
      <c r="E3" s="5"/>
      <c r="F3" s="5"/>
      <c r="G3" s="5"/>
      <c r="H3" s="5"/>
    </row>
    <row r="4" spans="1:8" ht="16.5" thickBot="1" x14ac:dyDescent="0.3">
      <c r="A4" s="13" t="s">
        <v>96</v>
      </c>
      <c r="B4" s="14" t="s">
        <v>97</v>
      </c>
      <c r="C4" s="14" t="s">
        <v>5</v>
      </c>
      <c r="D4" s="5"/>
      <c r="E4" s="5"/>
      <c r="F4" s="5"/>
      <c r="G4" s="5"/>
      <c r="H4" s="5"/>
    </row>
    <row r="5" spans="1:8" ht="16.5" thickBot="1" x14ac:dyDescent="0.3">
      <c r="A5" s="15" t="s">
        <v>29</v>
      </c>
      <c r="B5" s="16">
        <v>0</v>
      </c>
      <c r="C5" s="16">
        <v>0</v>
      </c>
      <c r="D5" s="5"/>
      <c r="E5" s="5"/>
      <c r="F5" s="5"/>
      <c r="G5" s="5"/>
      <c r="H5" s="5"/>
    </row>
    <row r="6" spans="1:8" ht="16.5" thickBot="1" x14ac:dyDescent="0.3">
      <c r="A6" s="15" t="s">
        <v>98</v>
      </c>
      <c r="B6" s="16">
        <v>1</v>
      </c>
      <c r="C6" s="16">
        <v>0</v>
      </c>
      <c r="D6" s="5"/>
      <c r="E6" s="5"/>
      <c r="F6" s="5"/>
      <c r="G6" s="5"/>
      <c r="H6" s="5"/>
    </row>
    <row r="7" spans="1:8" ht="16.5" thickBot="1" x14ac:dyDescent="0.3">
      <c r="A7" s="15" t="s">
        <v>99</v>
      </c>
      <c r="B7" s="16">
        <v>2</v>
      </c>
      <c r="C7" s="16">
        <v>0</v>
      </c>
      <c r="D7" s="5"/>
      <c r="E7" s="5"/>
      <c r="F7" s="5"/>
      <c r="G7" s="5"/>
      <c r="H7" s="5"/>
    </row>
    <row r="8" spans="1:8" ht="32.25" thickBot="1" x14ac:dyDescent="0.3">
      <c r="A8" s="15" t="s">
        <v>100</v>
      </c>
      <c r="B8" s="16">
        <v>3</v>
      </c>
      <c r="C8" s="16">
        <v>0</v>
      </c>
      <c r="D8" s="5"/>
      <c r="E8" s="5"/>
      <c r="F8" s="5"/>
      <c r="G8" s="5"/>
      <c r="H8" s="5"/>
    </row>
    <row r="9" spans="1:8" ht="16.5" thickBot="1" x14ac:dyDescent="0.3">
      <c r="A9" s="15"/>
      <c r="B9" s="16" t="s">
        <v>101</v>
      </c>
      <c r="C9" s="16">
        <f>AVERAGE(C6:C8)</f>
        <v>0</v>
      </c>
      <c r="D9" s="5"/>
      <c r="E9" s="5"/>
      <c r="F9" s="5"/>
      <c r="G9" s="5"/>
      <c r="H9" s="5"/>
    </row>
    <row r="10" spans="1:8" ht="16.5" thickBot="1" x14ac:dyDescent="0.3">
      <c r="A10" s="15"/>
      <c r="B10" s="16" t="s">
        <v>6</v>
      </c>
      <c r="C10" s="16">
        <f>STDEVA(C6:C8)</f>
        <v>0</v>
      </c>
      <c r="D10" s="5"/>
      <c r="E10" s="5"/>
      <c r="F10" s="5"/>
      <c r="G10" s="5"/>
      <c r="H10" s="5"/>
    </row>
    <row r="11" spans="1:8" ht="16.5" thickBot="1" x14ac:dyDescent="0.3">
      <c r="A11" s="15"/>
      <c r="B11" s="16" t="s">
        <v>102</v>
      </c>
      <c r="C11" s="16"/>
      <c r="D11" s="5"/>
      <c r="E11" s="5"/>
      <c r="F11" s="5"/>
      <c r="G11" s="5"/>
      <c r="H11" s="5"/>
    </row>
    <row r="12" spans="1:8" ht="15.75" x14ac:dyDescent="0.25">
      <c r="A12" s="5"/>
      <c r="B12" s="5"/>
      <c r="C12" s="5"/>
      <c r="D12" s="5"/>
      <c r="E12" s="5"/>
      <c r="F12" s="5"/>
      <c r="G12" s="5"/>
      <c r="H12" s="5"/>
    </row>
    <row r="13" spans="1:8" ht="15.75" x14ac:dyDescent="0.25">
      <c r="A13" s="5"/>
      <c r="B13" s="5"/>
      <c r="C13" s="5"/>
      <c r="D13" s="5"/>
      <c r="E13" s="5"/>
      <c r="F13" s="5"/>
      <c r="G13" s="5"/>
      <c r="H13" s="5"/>
    </row>
    <row r="14" spans="1:8" ht="21.75" customHeight="1" x14ac:dyDescent="0.25">
      <c r="A14" s="5" t="s">
        <v>24</v>
      </c>
      <c r="B14" s="5"/>
      <c r="C14" s="5"/>
      <c r="D14" s="5"/>
      <c r="E14" s="5"/>
      <c r="F14" s="5"/>
      <c r="G14" s="5"/>
      <c r="H14" s="5"/>
    </row>
    <row r="15" spans="1:8" ht="16.5" thickBot="1" x14ac:dyDescent="0.3">
      <c r="A15" s="5"/>
      <c r="B15" s="5"/>
      <c r="C15" s="5"/>
      <c r="D15" s="5"/>
      <c r="E15" s="5"/>
      <c r="F15" s="5"/>
      <c r="G15" s="5"/>
      <c r="H15" s="5"/>
    </row>
    <row r="16" spans="1:8" ht="16.5" thickBot="1" x14ac:dyDescent="0.3">
      <c r="A16" s="13" t="s">
        <v>96</v>
      </c>
      <c r="B16" s="14" t="s">
        <v>97</v>
      </c>
      <c r="C16" s="14" t="s">
        <v>5</v>
      </c>
      <c r="D16" s="5"/>
      <c r="E16" s="5"/>
      <c r="F16" s="5"/>
      <c r="G16" s="5"/>
      <c r="H16" s="5"/>
    </row>
    <row r="17" spans="1:8" ht="16.5" thickBot="1" x14ac:dyDescent="0.3">
      <c r="A17" s="15" t="s">
        <v>29</v>
      </c>
      <c r="B17" s="16">
        <v>0</v>
      </c>
      <c r="C17" s="16">
        <v>0</v>
      </c>
      <c r="D17" s="5"/>
      <c r="E17" s="5"/>
      <c r="F17" s="5"/>
      <c r="G17" s="5"/>
      <c r="H17" s="5"/>
    </row>
    <row r="18" spans="1:8" ht="16.5" thickBot="1" x14ac:dyDescent="0.3">
      <c r="A18" s="15" t="s">
        <v>98</v>
      </c>
      <c r="B18" s="16">
        <v>1</v>
      </c>
      <c r="C18" s="16">
        <v>0</v>
      </c>
      <c r="D18" s="5"/>
      <c r="E18" s="5"/>
      <c r="F18" s="5"/>
      <c r="G18" s="5"/>
      <c r="H18" s="5"/>
    </row>
    <row r="19" spans="1:8" ht="16.5" thickBot="1" x14ac:dyDescent="0.3">
      <c r="A19" s="15" t="s">
        <v>99</v>
      </c>
      <c r="B19" s="16">
        <v>2</v>
      </c>
      <c r="C19" s="16">
        <v>1.22</v>
      </c>
      <c r="D19" s="5"/>
      <c r="E19" s="5"/>
      <c r="F19" s="5"/>
      <c r="G19" s="5"/>
      <c r="H19" s="5"/>
    </row>
    <row r="20" spans="1:8" ht="32.25" thickBot="1" x14ac:dyDescent="0.3">
      <c r="A20" s="15" t="s">
        <v>100</v>
      </c>
      <c r="B20" s="16">
        <v>3</v>
      </c>
      <c r="C20" s="16">
        <v>0</v>
      </c>
      <c r="D20" s="5"/>
      <c r="E20" s="5"/>
      <c r="F20" s="5"/>
      <c r="G20" s="5"/>
      <c r="H20" s="5"/>
    </row>
    <row r="21" spans="1:8" ht="16.5" thickBot="1" x14ac:dyDescent="0.3">
      <c r="A21" s="15"/>
      <c r="B21" s="16" t="s">
        <v>103</v>
      </c>
      <c r="C21" s="16">
        <f>SUM(C17:C20)</f>
        <v>1.22</v>
      </c>
      <c r="D21" s="5"/>
      <c r="E21" s="5"/>
      <c r="F21" s="5"/>
      <c r="G21" s="5"/>
      <c r="H21" s="5"/>
    </row>
    <row r="22" spans="1:8" ht="16.5" thickBot="1" x14ac:dyDescent="0.3">
      <c r="A22" s="15"/>
      <c r="B22" s="16"/>
      <c r="C22" s="16">
        <v>1.21</v>
      </c>
      <c r="D22" s="5"/>
      <c r="E22" s="5"/>
      <c r="F22" s="5"/>
      <c r="G22" s="5"/>
      <c r="H22" s="5"/>
    </row>
    <row r="23" spans="1:8" ht="16.5" thickBot="1" x14ac:dyDescent="0.3">
      <c r="A23" s="15"/>
      <c r="B23" s="16"/>
      <c r="C23" s="16">
        <v>1.23</v>
      </c>
      <c r="D23" s="5"/>
      <c r="E23" s="5"/>
      <c r="F23" s="5"/>
      <c r="G23" s="5"/>
      <c r="H23" s="5"/>
    </row>
    <row r="24" spans="1:8" ht="21" customHeight="1" x14ac:dyDescent="0.25">
      <c r="A24" s="5"/>
      <c r="B24" s="5" t="s">
        <v>64</v>
      </c>
      <c r="C24" s="5">
        <f>AVERAGE(C21:C23)</f>
        <v>1.22</v>
      </c>
      <c r="D24" s="5"/>
      <c r="E24" s="5"/>
      <c r="F24" s="5"/>
      <c r="G24" s="5"/>
      <c r="H24" s="5"/>
    </row>
    <row r="25" spans="1:8" ht="20.25" customHeight="1" x14ac:dyDescent="0.25">
      <c r="A25" s="5"/>
      <c r="B25" s="5" t="s">
        <v>6</v>
      </c>
      <c r="C25" s="5">
        <f>STDEVA(C21:C23)</f>
        <v>1.0000000000000009E-2</v>
      </c>
      <c r="D25" s="5"/>
      <c r="E25" s="5"/>
      <c r="F25" s="5"/>
      <c r="G25" s="5"/>
      <c r="H25" s="5"/>
    </row>
    <row r="26" spans="1:8" ht="20.25" customHeight="1" x14ac:dyDescent="0.25">
      <c r="A26" s="5"/>
      <c r="B26" s="10" t="s">
        <v>40</v>
      </c>
      <c r="C26" s="5"/>
      <c r="D26" s="5"/>
      <c r="E26" s="5"/>
      <c r="F26" s="5"/>
      <c r="G26" s="5"/>
      <c r="H26" s="5"/>
    </row>
    <row r="27" spans="1:8" ht="25.5" customHeight="1" x14ac:dyDescent="0.25">
      <c r="A27" s="5" t="s">
        <v>104</v>
      </c>
      <c r="B27" s="5"/>
      <c r="C27" s="5"/>
      <c r="D27" s="5"/>
      <c r="E27" s="5" t="s">
        <v>105</v>
      </c>
      <c r="F27" s="5"/>
      <c r="G27" s="5"/>
      <c r="H27" s="5"/>
    </row>
    <row r="28" spans="1:8" ht="16.5" thickBot="1" x14ac:dyDescent="0.3">
      <c r="A28" s="5"/>
      <c r="B28" s="5"/>
      <c r="C28" s="5"/>
      <c r="D28" s="5"/>
      <c r="E28" s="5"/>
      <c r="F28" s="5"/>
      <c r="G28" s="5"/>
      <c r="H28" s="5"/>
    </row>
    <row r="29" spans="1:8" ht="16.5" thickBot="1" x14ac:dyDescent="0.3">
      <c r="A29" s="13" t="s">
        <v>96</v>
      </c>
      <c r="B29" s="14" t="s">
        <v>97</v>
      </c>
      <c r="C29" s="14" t="s">
        <v>5</v>
      </c>
      <c r="D29" s="5"/>
      <c r="E29" s="13" t="s">
        <v>96</v>
      </c>
      <c r="F29" s="14" t="s">
        <v>97</v>
      </c>
      <c r="G29" s="14" t="s">
        <v>5</v>
      </c>
      <c r="H29" s="5"/>
    </row>
    <row r="30" spans="1:8" ht="16.5" thickBot="1" x14ac:dyDescent="0.3">
      <c r="A30" s="15" t="s">
        <v>29</v>
      </c>
      <c r="B30" s="16">
        <v>0</v>
      </c>
      <c r="C30" s="16">
        <v>0</v>
      </c>
      <c r="D30" s="5"/>
      <c r="E30" s="15" t="s">
        <v>29</v>
      </c>
      <c r="F30" s="16">
        <v>0</v>
      </c>
      <c r="G30" s="16">
        <v>0</v>
      </c>
      <c r="H30" s="5"/>
    </row>
    <row r="31" spans="1:8" ht="16.5" thickBot="1" x14ac:dyDescent="0.3">
      <c r="A31" s="15" t="s">
        <v>98</v>
      </c>
      <c r="B31" s="16">
        <v>1</v>
      </c>
      <c r="C31" s="16">
        <v>1</v>
      </c>
      <c r="D31" s="5"/>
      <c r="E31" s="15" t="s">
        <v>98</v>
      </c>
      <c r="F31" s="16">
        <v>1</v>
      </c>
      <c r="G31" s="16">
        <v>0</v>
      </c>
      <c r="H31" s="5"/>
    </row>
    <row r="32" spans="1:8" ht="16.5" thickBot="1" x14ac:dyDescent="0.3">
      <c r="A32" s="15" t="s">
        <v>99</v>
      </c>
      <c r="B32" s="16">
        <v>2</v>
      </c>
      <c r="C32" s="16">
        <v>2</v>
      </c>
      <c r="D32" s="5"/>
      <c r="E32" s="15" t="s">
        <v>99</v>
      </c>
      <c r="F32" s="16">
        <v>2</v>
      </c>
      <c r="G32" s="16">
        <v>0</v>
      </c>
      <c r="H32" s="5"/>
    </row>
    <row r="33" spans="1:8" ht="32.25" thickBot="1" x14ac:dyDescent="0.3">
      <c r="A33" s="15" t="s">
        <v>100</v>
      </c>
      <c r="B33" s="16">
        <v>3</v>
      </c>
      <c r="C33" s="16">
        <v>1.5</v>
      </c>
      <c r="D33" s="5"/>
      <c r="E33" s="15" t="s">
        <v>100</v>
      </c>
      <c r="F33" s="16">
        <v>3</v>
      </c>
      <c r="G33" s="16">
        <v>1.2</v>
      </c>
      <c r="H33" s="5"/>
    </row>
    <row r="34" spans="1:8" ht="16.5" thickBot="1" x14ac:dyDescent="0.3">
      <c r="A34" s="15"/>
      <c r="B34" s="16" t="s">
        <v>103</v>
      </c>
      <c r="C34" s="16">
        <f>SUM(C31:C33)</f>
        <v>4.5</v>
      </c>
      <c r="D34" s="5"/>
      <c r="E34" s="15"/>
      <c r="F34" s="16" t="s">
        <v>103</v>
      </c>
      <c r="G34" s="16">
        <f>SUM(G30:G33)</f>
        <v>1.2</v>
      </c>
      <c r="H34" s="5"/>
    </row>
    <row r="35" spans="1:8" ht="16.5" thickBot="1" x14ac:dyDescent="0.3">
      <c r="A35" s="15"/>
      <c r="B35" s="16"/>
      <c r="C35" s="16">
        <v>4.5999999999999996</v>
      </c>
      <c r="D35" s="5"/>
      <c r="E35" s="15"/>
      <c r="F35" s="16"/>
      <c r="G35" s="16">
        <v>1.18</v>
      </c>
      <c r="H35" s="5"/>
    </row>
    <row r="36" spans="1:8" ht="16.5" thickBot="1" x14ac:dyDescent="0.3">
      <c r="A36" s="15"/>
      <c r="B36" s="16"/>
      <c r="C36" s="16">
        <v>4.5</v>
      </c>
      <c r="D36" s="5"/>
      <c r="E36" s="15"/>
      <c r="F36" s="16"/>
      <c r="G36" s="16">
        <v>1.22</v>
      </c>
      <c r="H36" s="5"/>
    </row>
    <row r="37" spans="1:8" ht="21.75" customHeight="1" x14ac:dyDescent="0.25">
      <c r="A37" s="5"/>
      <c r="B37" s="5" t="s">
        <v>64</v>
      </c>
      <c r="C37" s="5">
        <f>AVERAGE(C34:C36)</f>
        <v>4.5333333333333332</v>
      </c>
      <c r="D37" s="5"/>
      <c r="E37" s="5"/>
      <c r="F37" s="5" t="s">
        <v>64</v>
      </c>
      <c r="G37" s="5">
        <f>AVERAGE(G34:G36)</f>
        <v>1.2</v>
      </c>
      <c r="H37" s="5"/>
    </row>
    <row r="38" spans="1:8" ht="21.75" customHeight="1" x14ac:dyDescent="0.25">
      <c r="A38" s="5"/>
      <c r="B38" s="5" t="s">
        <v>106</v>
      </c>
      <c r="C38" s="5">
        <f>STDEVA(C34:C36)</f>
        <v>5.7735026918962373E-2</v>
      </c>
      <c r="D38" s="5"/>
      <c r="E38" s="5"/>
      <c r="F38" s="5" t="s">
        <v>106</v>
      </c>
      <c r="G38" s="5">
        <f>STDEVA(G34:G36)</f>
        <v>2.0000000000000018E-2</v>
      </c>
      <c r="H38" s="5"/>
    </row>
    <row r="39" spans="1:8" ht="16.5" customHeight="1" x14ac:dyDescent="0.25">
      <c r="A39" s="5"/>
      <c r="B39" s="5"/>
      <c r="C39" s="5"/>
      <c r="D39" s="5"/>
      <c r="E39" s="5"/>
      <c r="F39" s="10" t="s">
        <v>40</v>
      </c>
      <c r="G39" s="5">
        <f>TTEST(G34:G36,C34:C36,2,2)</f>
        <v>7.5207835906150399E-8</v>
      </c>
      <c r="H39" s="5"/>
    </row>
    <row r="41" spans="1:8" ht="15.75" x14ac:dyDescent="0.25">
      <c r="A41" s="7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CBE0-10E1-40A2-8752-147ABB0B23F7}">
  <dimension ref="C2:U12"/>
  <sheetViews>
    <sheetView topLeftCell="C1" workbookViewId="0">
      <selection activeCell="F28" sqref="F28"/>
    </sheetView>
  </sheetViews>
  <sheetFormatPr defaultRowHeight="15.75" x14ac:dyDescent="0.25"/>
  <cols>
    <col min="1" max="3" width="9.140625" style="5"/>
    <col min="4" max="4" width="22.85546875" style="5" customWidth="1"/>
    <col min="5" max="5" width="13.85546875" style="5" customWidth="1"/>
    <col min="6" max="6" width="30" style="5" customWidth="1"/>
    <col min="7" max="7" width="18.140625" style="5" customWidth="1"/>
    <col min="8" max="13" width="9.140625" style="5"/>
    <col min="14" max="14" width="22.42578125" style="5" customWidth="1"/>
    <col min="15" max="15" width="18.28515625" style="5" customWidth="1"/>
    <col min="16" max="16" width="20" style="5" customWidth="1"/>
    <col min="17" max="17" width="17.5703125" style="5" customWidth="1"/>
    <col min="18" max="16384" width="9.140625" style="5"/>
  </cols>
  <sheetData>
    <row r="2" spans="3:21" x14ac:dyDescent="0.25">
      <c r="D2" s="67" t="s">
        <v>194</v>
      </c>
      <c r="N2" s="67" t="s">
        <v>195</v>
      </c>
    </row>
    <row r="3" spans="3:21" ht="18.75" x14ac:dyDescent="0.3">
      <c r="F3" s="12"/>
      <c r="P3" s="12" t="s">
        <v>113</v>
      </c>
    </row>
    <row r="4" spans="3:21" x14ac:dyDescent="0.25">
      <c r="D4" s="11" t="s">
        <v>107</v>
      </c>
      <c r="E4" s="11" t="s">
        <v>108</v>
      </c>
      <c r="F4" s="11" t="s">
        <v>108</v>
      </c>
      <c r="G4" s="11" t="s">
        <v>108</v>
      </c>
      <c r="H4" s="11" t="s">
        <v>101</v>
      </c>
      <c r="I4" s="11" t="s">
        <v>109</v>
      </c>
      <c r="J4" s="11" t="s">
        <v>110</v>
      </c>
      <c r="K4" s="11" t="s">
        <v>111</v>
      </c>
      <c r="N4" s="11" t="s">
        <v>107</v>
      </c>
      <c r="O4" s="11" t="s">
        <v>113</v>
      </c>
      <c r="P4" s="11" t="s">
        <v>113</v>
      </c>
      <c r="Q4" s="11" t="s">
        <v>113</v>
      </c>
      <c r="R4" s="11" t="s">
        <v>101</v>
      </c>
      <c r="S4" s="11" t="s">
        <v>109</v>
      </c>
      <c r="T4" s="11" t="s">
        <v>110</v>
      </c>
      <c r="U4" s="11" t="s">
        <v>111</v>
      </c>
    </row>
    <row r="5" spans="3:21" x14ac:dyDescent="0.25">
      <c r="D5" s="33" t="s">
        <v>112</v>
      </c>
      <c r="N5" s="33" t="s">
        <v>112</v>
      </c>
    </row>
    <row r="6" spans="3:21" x14ac:dyDescent="0.25">
      <c r="D6" s="5" t="s">
        <v>0</v>
      </c>
      <c r="E6" s="5">
        <v>7</v>
      </c>
      <c r="F6" s="5">
        <v>8</v>
      </c>
      <c r="G6" s="5">
        <v>9</v>
      </c>
      <c r="H6" s="5">
        <f>AVERAGE(E6:G6)</f>
        <v>8</v>
      </c>
      <c r="I6" s="5">
        <f>_xlfn.STDEV.S(E6:G6)</f>
        <v>1</v>
      </c>
      <c r="J6" s="5">
        <f>H6/H7*100</f>
        <v>9.4117647058823533</v>
      </c>
      <c r="K6" s="5">
        <f>J6*I6/H6</f>
        <v>1.1764705882352942</v>
      </c>
      <c r="N6" s="5" t="s">
        <v>0</v>
      </c>
      <c r="O6" s="5">
        <v>8</v>
      </c>
      <c r="P6" s="5">
        <v>9</v>
      </c>
      <c r="Q6" s="5">
        <v>11</v>
      </c>
      <c r="R6" s="5">
        <f>AVERAGE(O6:Q6)</f>
        <v>9.3333333333333339</v>
      </c>
      <c r="S6" s="5">
        <f>_xlfn.STDEV.S(O6:Q6)</f>
        <v>1.5275252316519499</v>
      </c>
      <c r="T6" s="5">
        <f>R6/R7*100</f>
        <v>9.7902097902097918</v>
      </c>
      <c r="U6" s="5">
        <f>T6*S6/R6</f>
        <v>1.6022991940405071</v>
      </c>
    </row>
    <row r="7" spans="3:21" x14ac:dyDescent="0.25">
      <c r="D7" s="5" t="s">
        <v>66</v>
      </c>
      <c r="E7" s="5">
        <v>87</v>
      </c>
      <c r="F7" s="5">
        <v>85</v>
      </c>
      <c r="G7" s="5">
        <v>83</v>
      </c>
      <c r="H7" s="5">
        <f t="shared" ref="H7:H9" si="0">AVERAGE(E7:G7)</f>
        <v>85</v>
      </c>
      <c r="I7" s="5">
        <f t="shared" ref="I7:I9" si="1">_xlfn.STDEV.S(E7:G7)</f>
        <v>2</v>
      </c>
      <c r="J7" s="5">
        <f>H7/H7*100</f>
        <v>100</v>
      </c>
      <c r="K7" s="5">
        <f t="shared" ref="K7:K9" si="2">J7*I7/H7</f>
        <v>2.3529411764705883</v>
      </c>
      <c r="N7" s="5" t="s">
        <v>66</v>
      </c>
      <c r="O7" s="5">
        <v>96</v>
      </c>
      <c r="P7" s="5">
        <v>91</v>
      </c>
      <c r="Q7" s="5">
        <v>99</v>
      </c>
      <c r="R7" s="5">
        <f t="shared" ref="R7:R9" si="3">AVERAGE(O7:Q7)</f>
        <v>95.333333333333329</v>
      </c>
      <c r="S7" s="5">
        <f t="shared" ref="S7:S9" si="4">_xlfn.STDEV.S(O7:Q7)</f>
        <v>4.0414518843273806</v>
      </c>
      <c r="T7" s="5">
        <f>R7/R7*100</f>
        <v>100</v>
      </c>
      <c r="U7" s="5">
        <f t="shared" ref="U7:U9" si="5">T7*S7/R7</f>
        <v>4.2392851933503994</v>
      </c>
    </row>
    <row r="8" spans="3:21" x14ac:dyDescent="0.25">
      <c r="D8" s="5" t="s">
        <v>23</v>
      </c>
      <c r="E8" s="5">
        <v>15</v>
      </c>
      <c r="F8" s="5">
        <v>17</v>
      </c>
      <c r="G8" s="5">
        <v>16</v>
      </c>
      <c r="H8" s="5">
        <f t="shared" si="0"/>
        <v>16</v>
      </c>
      <c r="I8" s="5">
        <f t="shared" si="1"/>
        <v>1</v>
      </c>
      <c r="J8" s="5">
        <f>H8/H7*100</f>
        <v>18.823529411764707</v>
      </c>
      <c r="K8" s="5">
        <f t="shared" si="2"/>
        <v>1.1764705882352942</v>
      </c>
      <c r="N8" s="5" t="s">
        <v>23</v>
      </c>
      <c r="O8" s="5">
        <v>16</v>
      </c>
      <c r="P8" s="5">
        <v>14</v>
      </c>
      <c r="Q8" s="5">
        <v>17</v>
      </c>
      <c r="R8" s="5">
        <f t="shared" si="3"/>
        <v>15.666666666666666</v>
      </c>
      <c r="S8" s="5">
        <f t="shared" si="4"/>
        <v>1.5275252316519468</v>
      </c>
      <c r="T8" s="5">
        <f>R8/R7*100</f>
        <v>16.433566433566433</v>
      </c>
      <c r="U8" s="5">
        <f t="shared" si="5"/>
        <v>1.6022991940405036</v>
      </c>
    </row>
    <row r="9" spans="3:21" x14ac:dyDescent="0.25">
      <c r="D9" s="5" t="s">
        <v>24</v>
      </c>
      <c r="E9" s="5">
        <v>18</v>
      </c>
      <c r="F9" s="5">
        <v>16</v>
      </c>
      <c r="G9" s="5">
        <v>15</v>
      </c>
      <c r="H9" s="5">
        <f t="shared" si="0"/>
        <v>16.333333333333332</v>
      </c>
      <c r="I9" s="5">
        <f t="shared" si="1"/>
        <v>1.5275252316519465</v>
      </c>
      <c r="J9" s="5">
        <f>H9/H7*100</f>
        <v>19.215686274509803</v>
      </c>
      <c r="K9" s="5">
        <f t="shared" si="2"/>
        <v>1.7970885078258194</v>
      </c>
      <c r="N9" s="5" t="s">
        <v>24</v>
      </c>
      <c r="O9" s="5">
        <v>15</v>
      </c>
      <c r="P9" s="5">
        <v>17</v>
      </c>
      <c r="Q9" s="5">
        <v>17</v>
      </c>
      <c r="R9" s="5">
        <f t="shared" si="3"/>
        <v>16.333333333333332</v>
      </c>
      <c r="S9" s="5">
        <f t="shared" si="4"/>
        <v>1.1547005383792515</v>
      </c>
      <c r="T9" s="5">
        <f>R9/R7*100</f>
        <v>17.132867132867133</v>
      </c>
      <c r="U9" s="5">
        <f t="shared" si="5"/>
        <v>1.211224340957257</v>
      </c>
    </row>
    <row r="12" spans="3:21" x14ac:dyDescent="0.25">
      <c r="C12" s="7" t="s">
        <v>210</v>
      </c>
      <c r="N12" s="7" t="s">
        <v>210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46494-ADE8-4789-87F0-AC9AA07A7C57}">
  <dimension ref="C1:L14"/>
  <sheetViews>
    <sheetView workbookViewId="0">
      <selection activeCell="C9" sqref="C9"/>
    </sheetView>
  </sheetViews>
  <sheetFormatPr defaultRowHeight="15" x14ac:dyDescent="0.25"/>
  <cols>
    <col min="1" max="2" width="9.140625" style="4"/>
    <col min="3" max="3" width="18.42578125" style="4" customWidth="1"/>
    <col min="4" max="4" width="12.85546875" style="4" customWidth="1"/>
    <col min="5" max="5" width="15.28515625" style="4" customWidth="1"/>
    <col min="6" max="6" width="16.5703125" style="4" customWidth="1"/>
    <col min="7" max="7" width="12.7109375" style="4" customWidth="1"/>
    <col min="8" max="8" width="15.5703125" style="4" customWidth="1"/>
    <col min="9" max="9" width="17.42578125" style="4" customWidth="1"/>
    <col min="10" max="10" width="17.140625" style="4" customWidth="1"/>
    <col min="11" max="11" width="16.140625" style="4" customWidth="1"/>
    <col min="12" max="12" width="17.140625" style="4" customWidth="1"/>
    <col min="13" max="16384" width="9.140625" style="4"/>
  </cols>
  <sheetData>
    <row r="1" spans="3:12" ht="15.75" x14ac:dyDescent="0.25">
      <c r="C1" s="67" t="s">
        <v>208</v>
      </c>
    </row>
    <row r="3" spans="3:12" ht="15.75" x14ac:dyDescent="0.25">
      <c r="C3" s="7" t="s">
        <v>80</v>
      </c>
      <c r="D3" s="7" t="s">
        <v>81</v>
      </c>
      <c r="E3" s="7" t="s">
        <v>82</v>
      </c>
      <c r="F3" s="7" t="s">
        <v>7</v>
      </c>
      <c r="G3" s="7" t="s">
        <v>5</v>
      </c>
      <c r="H3" s="7" t="s">
        <v>118</v>
      </c>
      <c r="I3" s="7" t="s">
        <v>119</v>
      </c>
      <c r="J3" s="7" t="s">
        <v>120</v>
      </c>
      <c r="K3" s="7" t="s">
        <v>121</v>
      </c>
      <c r="L3" s="7" t="s">
        <v>122</v>
      </c>
    </row>
    <row r="4" spans="3:12" ht="15.75" x14ac:dyDescent="0.25">
      <c r="C4" s="7" t="s">
        <v>0</v>
      </c>
      <c r="D4" s="7">
        <v>0.16</v>
      </c>
      <c r="E4" s="7">
        <v>0.159</v>
      </c>
      <c r="F4" s="7">
        <v>0.14000000000000001</v>
      </c>
      <c r="G4" s="7">
        <f>AVERAGE(D4:F4)</f>
        <v>0.153</v>
      </c>
      <c r="H4" s="7">
        <f>_xlfn.STDEV.S(D4:F4)</f>
        <v>1.1269427669584638E-2</v>
      </c>
      <c r="I4" s="7">
        <f>(G4-0.0017)/0.0083</f>
        <v>18.2289156626506</v>
      </c>
      <c r="J4" s="7">
        <f>I4*H4/G4</f>
        <v>1.3426761212758134</v>
      </c>
      <c r="K4" s="7">
        <f>G4/G5*100</f>
        <v>20.491071428571427</v>
      </c>
      <c r="L4" s="7">
        <f>K4*H4/G4</f>
        <v>1.5092983486050853</v>
      </c>
    </row>
    <row r="5" spans="3:12" ht="15.75" x14ac:dyDescent="0.25">
      <c r="C5" s="7" t="s">
        <v>66</v>
      </c>
      <c r="D5" s="7">
        <v>0.82</v>
      </c>
      <c r="E5" s="7">
        <v>0.74</v>
      </c>
      <c r="F5" s="7">
        <v>0.68</v>
      </c>
      <c r="G5" s="7">
        <f>AVERAGE(D5:F5)</f>
        <v>0.7466666666666667</v>
      </c>
      <c r="H5" s="7">
        <f t="shared" ref="H5:H7" si="0">_xlfn.STDEV.S(D5:F5)</f>
        <v>7.0237691685684875E-2</v>
      </c>
      <c r="I5" s="7">
        <f>(G5-0.0017)/0.0083</f>
        <v>89.755020080321287</v>
      </c>
      <c r="J5" s="7">
        <f>I5*H5/G5</f>
        <v>8.443105483451868</v>
      </c>
      <c r="K5" s="7">
        <f>G5/G5*100</f>
        <v>100</v>
      </c>
      <c r="L5" s="7">
        <f t="shared" ref="L5:L7" si="1">K5*H5/G5</f>
        <v>9.4068337079042248</v>
      </c>
    </row>
    <row r="6" spans="3:12" ht="15.75" x14ac:dyDescent="0.25">
      <c r="C6" s="7" t="s">
        <v>23</v>
      </c>
      <c r="D6" s="7">
        <v>0.16600000000000001</v>
      </c>
      <c r="E6" s="7">
        <v>0.17399999999999999</v>
      </c>
      <c r="F6" s="7">
        <v>0.16500000000000001</v>
      </c>
      <c r="G6" s="7">
        <f t="shared" ref="G6:G7" si="2">AVERAGE(D6:F6)</f>
        <v>0.16833333333333333</v>
      </c>
      <c r="H6" s="7">
        <f t="shared" si="0"/>
        <v>4.9328828623162362E-3</v>
      </c>
      <c r="I6" s="7">
        <f t="shared" ref="I6:I7" si="3">(G6-0.0017)/0.0083</f>
        <v>20.076305220883533</v>
      </c>
      <c r="J6" s="7">
        <f t="shared" ref="J6:J7" si="4">I6*H6/G6</f>
        <v>0.588321160174612</v>
      </c>
      <c r="K6" s="7">
        <f>G6/G5*100</f>
        <v>22.544642857142858</v>
      </c>
      <c r="L6" s="7">
        <f t="shared" si="1"/>
        <v>0.66065395477449596</v>
      </c>
    </row>
    <row r="7" spans="3:12" ht="15.75" x14ac:dyDescent="0.25">
      <c r="C7" s="7" t="s">
        <v>24</v>
      </c>
      <c r="D7" s="7">
        <v>0.16200000000000001</v>
      </c>
      <c r="E7" s="7">
        <v>0.17799999999999999</v>
      </c>
      <c r="F7" s="7">
        <v>0.16800000000000001</v>
      </c>
      <c r="G7" s="7">
        <f t="shared" si="2"/>
        <v>0.16933333333333334</v>
      </c>
      <c r="H7" s="7">
        <f t="shared" si="0"/>
        <v>8.0829037686547534E-3</v>
      </c>
      <c r="I7" s="7">
        <f t="shared" si="3"/>
        <v>20.196787148594378</v>
      </c>
      <c r="J7" s="7">
        <f t="shared" si="4"/>
        <v>0.96406704896510664</v>
      </c>
      <c r="K7" s="7">
        <f>G7/G5*100</f>
        <v>22.678571428571427</v>
      </c>
      <c r="L7" s="7">
        <f t="shared" si="1"/>
        <v>1.0825317547305473</v>
      </c>
    </row>
    <row r="8" spans="3:12" ht="15.75" x14ac:dyDescent="0.25">
      <c r="C8" s="1"/>
      <c r="D8" s="2"/>
      <c r="E8" s="2"/>
      <c r="F8" s="2"/>
      <c r="G8" s="2"/>
      <c r="H8" s="2"/>
      <c r="I8" s="2"/>
      <c r="J8" s="2"/>
      <c r="K8" s="2"/>
      <c r="L8" s="2"/>
    </row>
    <row r="9" spans="3:12" ht="15.75" x14ac:dyDescent="0.25">
      <c r="C9" s="7" t="s">
        <v>210</v>
      </c>
      <c r="D9" s="2"/>
      <c r="E9" s="2"/>
      <c r="F9" s="2"/>
      <c r="G9" s="2"/>
      <c r="H9" s="2"/>
      <c r="I9" s="2"/>
      <c r="J9" s="2"/>
      <c r="K9" s="2"/>
      <c r="L9" s="2"/>
    </row>
    <row r="10" spans="3:12" ht="15.75" x14ac:dyDescent="0.25">
      <c r="C10" s="1"/>
      <c r="D10" s="2"/>
      <c r="E10" s="2"/>
      <c r="F10" s="2"/>
      <c r="G10" s="3"/>
      <c r="H10" s="2"/>
      <c r="I10" s="2"/>
      <c r="J10" s="2"/>
      <c r="K10" s="2"/>
      <c r="L10" s="2"/>
    </row>
    <row r="11" spans="3:12" ht="15.75" x14ac:dyDescent="0.25">
      <c r="C11" s="1"/>
      <c r="D11" s="2"/>
      <c r="E11" s="2"/>
      <c r="F11" s="2"/>
      <c r="G11" s="3"/>
      <c r="H11" s="2"/>
      <c r="I11" s="2"/>
      <c r="J11" s="2"/>
      <c r="K11" s="2"/>
      <c r="L11" s="2"/>
    </row>
    <row r="12" spans="3:12" ht="15.75" x14ac:dyDescent="0.25">
      <c r="C12" s="1"/>
      <c r="D12" s="2"/>
      <c r="E12" s="2"/>
      <c r="F12" s="2"/>
      <c r="G12" s="3"/>
      <c r="H12" s="2"/>
      <c r="I12" s="2"/>
      <c r="J12" s="2"/>
      <c r="K12" s="2"/>
      <c r="L12" s="2"/>
    </row>
    <row r="13" spans="3:12" ht="15.75" x14ac:dyDescent="0.25">
      <c r="C13" s="1"/>
      <c r="D13" s="2"/>
      <c r="E13" s="2"/>
      <c r="F13" s="2"/>
      <c r="G13" s="3"/>
      <c r="H13" s="2"/>
      <c r="I13" s="2"/>
      <c r="J13" s="2"/>
      <c r="K13" s="2"/>
      <c r="L13" s="2"/>
    </row>
    <row r="14" spans="3:12" ht="15.75" x14ac:dyDescent="0.25">
      <c r="C14" s="1"/>
      <c r="D14" s="2"/>
      <c r="E14" s="2"/>
      <c r="F14" s="2"/>
      <c r="G14" s="3"/>
      <c r="H14" s="2"/>
      <c r="I14" s="2"/>
      <c r="J14" s="2"/>
      <c r="K14" s="2"/>
      <c r="L14" s="2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5F5A-3583-437F-AE99-CFB8D90C365D}">
  <dimension ref="B1:O11"/>
  <sheetViews>
    <sheetView workbookViewId="0">
      <selection activeCell="B11" sqref="B11"/>
    </sheetView>
  </sheetViews>
  <sheetFormatPr defaultColWidth="30.7109375" defaultRowHeight="15" x14ac:dyDescent="0.25"/>
  <cols>
    <col min="1" max="4" width="30.7109375" style="4"/>
    <col min="5" max="5" width="23" style="4" customWidth="1"/>
    <col min="6" max="6" width="19.5703125" style="4" customWidth="1"/>
    <col min="7" max="7" width="20.28515625" style="4" customWidth="1"/>
    <col min="8" max="8" width="23" style="4" customWidth="1"/>
    <col min="9" max="9" width="17" style="4" customWidth="1"/>
    <col min="10" max="10" width="20.85546875" style="4" customWidth="1"/>
    <col min="11" max="11" width="18.7109375" style="4" customWidth="1"/>
    <col min="12" max="12" width="20.42578125" style="4" customWidth="1"/>
    <col min="13" max="13" width="20.7109375" style="4" customWidth="1"/>
    <col min="14" max="14" width="19.7109375" style="4" customWidth="1"/>
    <col min="15" max="15" width="17.7109375" style="4" customWidth="1"/>
    <col min="16" max="16384" width="30.7109375" style="4"/>
  </cols>
  <sheetData>
    <row r="1" spans="2:15" ht="15.75" x14ac:dyDescent="0.25">
      <c r="B1" s="67" t="s">
        <v>207</v>
      </c>
    </row>
    <row r="3" spans="2:15" ht="15.75" x14ac:dyDescent="0.25">
      <c r="B3" s="11" t="s">
        <v>123</v>
      </c>
      <c r="C3" s="35" t="s">
        <v>124</v>
      </c>
      <c r="D3" s="35" t="s">
        <v>125</v>
      </c>
      <c r="E3" s="35" t="s">
        <v>126</v>
      </c>
      <c r="F3" s="35" t="s">
        <v>127</v>
      </c>
      <c r="G3" s="35" t="s">
        <v>128</v>
      </c>
      <c r="H3" s="35" t="s">
        <v>129</v>
      </c>
      <c r="I3" s="35" t="s">
        <v>130</v>
      </c>
      <c r="J3" s="35" t="s">
        <v>130</v>
      </c>
      <c r="K3" s="35" t="s">
        <v>130</v>
      </c>
      <c r="L3" s="35" t="s">
        <v>101</v>
      </c>
      <c r="M3" s="35" t="s">
        <v>6</v>
      </c>
      <c r="N3" s="35" t="s">
        <v>131</v>
      </c>
      <c r="O3" s="35" t="s">
        <v>122</v>
      </c>
    </row>
    <row r="4" spans="2:15" ht="15.75" x14ac:dyDescent="0.25"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ht="15.75" x14ac:dyDescent="0.25">
      <c r="B5" s="7" t="s">
        <v>0</v>
      </c>
      <c r="C5" s="5">
        <v>2.25</v>
      </c>
      <c r="D5" s="56">
        <v>0.83</v>
      </c>
      <c r="E5" s="56">
        <v>1.347</v>
      </c>
      <c r="F5" s="56">
        <v>2.9999999999999997E-4</v>
      </c>
      <c r="G5" s="56">
        <v>29</v>
      </c>
      <c r="H5" s="5">
        <f>(E5-F5)/G5</f>
        <v>4.6437931034482759E-2</v>
      </c>
      <c r="I5" s="57">
        <f t="shared" ref="I5:I8" si="0">H5*1000</f>
        <v>46.437931034482759</v>
      </c>
      <c r="J5" s="57">
        <v>40</v>
      </c>
      <c r="K5" s="57">
        <v>39.5</v>
      </c>
      <c r="L5" s="57">
        <f>AVERAGE(I5:K5)</f>
        <v>41.979310344827589</v>
      </c>
      <c r="M5" s="5">
        <f>STDEVA(I5:K5)</f>
        <v>3.8693634929618432</v>
      </c>
      <c r="N5" s="5">
        <v>100</v>
      </c>
      <c r="O5" s="5">
        <f>H5*M5/L5</f>
        <v>4.280328417916637E-3</v>
      </c>
    </row>
    <row r="6" spans="2:15" ht="15.75" x14ac:dyDescent="0.25">
      <c r="B6" s="7" t="s">
        <v>66</v>
      </c>
      <c r="C6" s="5">
        <v>1.099</v>
      </c>
      <c r="D6" s="56">
        <v>0.83</v>
      </c>
      <c r="E6" s="56">
        <f t="shared" ref="E6:E7" si="1">C6-D6</f>
        <v>0.26900000000000002</v>
      </c>
      <c r="F6" s="56">
        <v>2.9999999999999997E-4</v>
      </c>
      <c r="G6" s="56">
        <v>29</v>
      </c>
      <c r="H6" s="5">
        <f>(E6-F6)/G6</f>
        <v>9.2655172413793098E-3</v>
      </c>
      <c r="I6" s="57">
        <f>H6*1000</f>
        <v>9.2655172413793103</v>
      </c>
      <c r="J6" s="57">
        <v>9.1</v>
      </c>
      <c r="K6" s="57">
        <v>10.4</v>
      </c>
      <c r="L6" s="57">
        <f t="shared" ref="L6:L7" si="2">AVERAGE(I6:K6)</f>
        <v>9.588505747126435</v>
      </c>
      <c r="M6" s="5">
        <f t="shared" ref="M6:M8" si="3">STDEVA(I6:K6)</f>
        <v>0.70763068131163698</v>
      </c>
      <c r="N6" s="5">
        <f>L6/L5*100</f>
        <v>22.841027325995285</v>
      </c>
      <c r="O6" s="5">
        <f>H6*M6/L6</f>
        <v>6.837941647150691E-4</v>
      </c>
    </row>
    <row r="7" spans="2:15" ht="15.75" x14ac:dyDescent="0.25">
      <c r="B7" s="7" t="s">
        <v>23</v>
      </c>
      <c r="C7" s="5">
        <v>1.853</v>
      </c>
      <c r="D7" s="56">
        <v>0.83</v>
      </c>
      <c r="E7" s="56">
        <f t="shared" si="1"/>
        <v>1.0230000000000001</v>
      </c>
      <c r="F7" s="56">
        <v>2.9999999999999997E-4</v>
      </c>
      <c r="G7" s="56">
        <v>29</v>
      </c>
      <c r="H7" s="5">
        <f t="shared" ref="H7" si="4">(E7-F7)/G7</f>
        <v>3.5265517241379316E-2</v>
      </c>
      <c r="I7" s="57">
        <f t="shared" si="0"/>
        <v>35.265517241379314</v>
      </c>
      <c r="J7" s="57">
        <v>36.229999999999997</v>
      </c>
      <c r="K7" s="57">
        <v>36.9</v>
      </c>
      <c r="L7" s="57">
        <f t="shared" si="2"/>
        <v>36.13183908045977</v>
      </c>
      <c r="M7" s="5">
        <f t="shared" si="3"/>
        <v>0.8216508666403316</v>
      </c>
      <c r="N7" s="5">
        <f>L7/L5*100</f>
        <v>86.070587591041019</v>
      </c>
      <c r="O7" s="5">
        <f t="shared" ref="O7:O8" si="5">H7*M7/L7</f>
        <v>8.0195040001628838E-4</v>
      </c>
    </row>
    <row r="8" spans="2:15" ht="15.75" x14ac:dyDescent="0.25">
      <c r="B8" s="7" t="s">
        <v>24</v>
      </c>
      <c r="C8" s="5">
        <v>1.794</v>
      </c>
      <c r="D8" s="56">
        <v>0.83</v>
      </c>
      <c r="E8" s="56">
        <f>C8-D8</f>
        <v>0.96400000000000008</v>
      </c>
      <c r="F8" s="56">
        <v>2.9999999999999997E-4</v>
      </c>
      <c r="G8" s="56">
        <v>29</v>
      </c>
      <c r="H8" s="5">
        <f>(E8-F8)/G8</f>
        <v>3.3231034482758624E-2</v>
      </c>
      <c r="I8" s="57">
        <f t="shared" si="0"/>
        <v>33.231034482758623</v>
      </c>
      <c r="J8" s="57">
        <v>34.200000000000003</v>
      </c>
      <c r="K8" s="57">
        <v>33.78</v>
      </c>
      <c r="L8" s="57">
        <f>AVERAGE(I8:K8)</f>
        <v>33.737011494252876</v>
      </c>
      <c r="M8" s="5">
        <f t="shared" si="3"/>
        <v>0.48591105371301385</v>
      </c>
      <c r="N8" s="5">
        <f>L8/L5*100</f>
        <v>80.365806910903018</v>
      </c>
      <c r="O8" s="5">
        <f t="shared" si="5"/>
        <v>4.7862351365180795E-4</v>
      </c>
    </row>
    <row r="11" spans="2:15" ht="15.75" x14ac:dyDescent="0.25">
      <c r="B11" s="7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1847-9ED2-4697-9E04-282D3E217D89}">
  <dimension ref="C3:P12"/>
  <sheetViews>
    <sheetView workbookViewId="0">
      <selection activeCell="E25" sqref="E25"/>
    </sheetView>
  </sheetViews>
  <sheetFormatPr defaultRowHeight="15.75" x14ac:dyDescent="0.25"/>
  <cols>
    <col min="1" max="2" width="9.140625" style="5"/>
    <col min="3" max="3" width="22.140625" style="5" customWidth="1"/>
    <col min="4" max="4" width="25.42578125" style="5" customWidth="1"/>
    <col min="5" max="5" width="42.5703125" style="5" customWidth="1"/>
    <col min="6" max="6" width="35.7109375" style="5" customWidth="1"/>
    <col min="7" max="7" width="19.5703125" style="5" customWidth="1"/>
    <col min="8" max="8" width="9.140625" style="5"/>
    <col min="9" max="9" width="25.28515625" style="5" customWidth="1"/>
    <col min="10" max="16384" width="9.140625" style="5"/>
  </cols>
  <sheetData>
    <row r="3" spans="3:16" x14ac:dyDescent="0.25">
      <c r="C3" s="67" t="s">
        <v>206</v>
      </c>
    </row>
    <row r="5" spans="3:16" x14ac:dyDescent="0.25">
      <c r="C5" s="11" t="s">
        <v>123</v>
      </c>
      <c r="D5" s="35" t="s">
        <v>124</v>
      </c>
      <c r="E5" s="35" t="s">
        <v>125</v>
      </c>
      <c r="F5" s="35" t="s">
        <v>126</v>
      </c>
      <c r="G5" s="35" t="s">
        <v>127</v>
      </c>
      <c r="H5" s="35" t="s">
        <v>128</v>
      </c>
      <c r="I5" s="35" t="s">
        <v>129</v>
      </c>
      <c r="J5" s="35" t="s">
        <v>130</v>
      </c>
      <c r="K5" s="35" t="s">
        <v>130</v>
      </c>
      <c r="L5" s="35" t="s">
        <v>130</v>
      </c>
      <c r="M5" s="35" t="s">
        <v>101</v>
      </c>
      <c r="N5" s="35" t="s">
        <v>6</v>
      </c>
      <c r="O5" s="35" t="s">
        <v>131</v>
      </c>
      <c r="P5" s="35" t="s">
        <v>122</v>
      </c>
    </row>
    <row r="6" spans="3:16" x14ac:dyDescent="0.25">
      <c r="C6" s="5" t="s">
        <v>80</v>
      </c>
    </row>
    <row r="7" spans="3:16" x14ac:dyDescent="0.25">
      <c r="C7" s="7" t="s">
        <v>0</v>
      </c>
      <c r="D7" s="5">
        <v>2.25</v>
      </c>
      <c r="E7" s="56">
        <v>0.83</v>
      </c>
      <c r="F7" s="56">
        <v>1.347</v>
      </c>
      <c r="G7" s="56">
        <v>2.9999999999999997E-4</v>
      </c>
      <c r="H7" s="56">
        <v>29</v>
      </c>
      <c r="I7" s="5">
        <f>(F7-G7)/H7</f>
        <v>4.6437931034482759E-2</v>
      </c>
      <c r="J7" s="57">
        <f t="shared" ref="J7:J10" si="0">I7*1000</f>
        <v>46.437931034482759</v>
      </c>
      <c r="K7" s="57">
        <v>40</v>
      </c>
      <c r="L7" s="57">
        <v>39.5</v>
      </c>
      <c r="M7" s="57">
        <f>AVERAGE(J7:L7)</f>
        <v>41.979310344827589</v>
      </c>
      <c r="N7" s="5">
        <f>STDEVA(J7:L7)</f>
        <v>3.8693634929618432</v>
      </c>
      <c r="O7" s="5">
        <v>100</v>
      </c>
      <c r="P7" s="5">
        <f>I7*N7/M7</f>
        <v>4.280328417916637E-3</v>
      </c>
    </row>
    <row r="8" spans="3:16" x14ac:dyDescent="0.25">
      <c r="C8" s="7" t="s">
        <v>66</v>
      </c>
      <c r="D8" s="5">
        <v>1.2010000000000001</v>
      </c>
      <c r="E8" s="56">
        <v>0.83</v>
      </c>
      <c r="F8" s="56">
        <f t="shared" ref="F8:F9" si="1">D8-E8</f>
        <v>0.37100000000000011</v>
      </c>
      <c r="G8" s="56">
        <v>2.9999999999999997E-4</v>
      </c>
      <c r="H8" s="56">
        <v>29</v>
      </c>
      <c r="I8" s="5">
        <f>(F8-G8)/H8</f>
        <v>1.2782758620689658E-2</v>
      </c>
      <c r="J8" s="57">
        <f>I8*1000</f>
        <v>12.782758620689657</v>
      </c>
      <c r="K8" s="57">
        <v>13.2</v>
      </c>
      <c r="L8" s="57">
        <v>12.7</v>
      </c>
      <c r="M8" s="57">
        <f t="shared" ref="M8:M9" si="2">AVERAGE(J8:L8)</f>
        <v>12.894252873563218</v>
      </c>
      <c r="N8" s="5">
        <f t="shared" ref="N8:N10" si="3">STDEVA(J8:L8)</f>
        <v>0.26799855655931287</v>
      </c>
      <c r="O8" s="5">
        <f>M8/M7*100</f>
        <v>30.715732982859645</v>
      </c>
      <c r="P8" s="5">
        <f>I8*N8/M8</f>
        <v>2.6568122191978239E-4</v>
      </c>
    </row>
    <row r="9" spans="3:16" x14ac:dyDescent="0.25">
      <c r="C9" s="7" t="s">
        <v>23</v>
      </c>
      <c r="D9" s="5">
        <v>1.821</v>
      </c>
      <c r="E9" s="56">
        <v>0.83</v>
      </c>
      <c r="F9" s="56">
        <f t="shared" si="1"/>
        <v>0.99099999999999999</v>
      </c>
      <c r="G9" s="56">
        <v>2.9999999999999997E-4</v>
      </c>
      <c r="H9" s="56">
        <v>29</v>
      </c>
      <c r="I9" s="5">
        <f t="shared" ref="I9" si="4">(F9-G9)/H9</f>
        <v>3.4162068965517239E-2</v>
      </c>
      <c r="J9" s="57">
        <f t="shared" si="0"/>
        <v>34.162068965517243</v>
      </c>
      <c r="K9" s="57">
        <v>35.1</v>
      </c>
      <c r="L9" s="57">
        <v>34.6</v>
      </c>
      <c r="M9" s="57">
        <f t="shared" si="2"/>
        <v>34.620689655172413</v>
      </c>
      <c r="N9" s="5">
        <f t="shared" si="3"/>
        <v>0.46930768450435534</v>
      </c>
      <c r="O9" s="5">
        <f>M9/M7*100</f>
        <v>82.470839494003613</v>
      </c>
      <c r="P9" s="5">
        <f t="shared" ref="P9:P10" si="5">I9*N9/M9</f>
        <v>4.6309075999847088E-4</v>
      </c>
    </row>
    <row r="10" spans="3:16" x14ac:dyDescent="0.25">
      <c r="C10" s="7" t="s">
        <v>24</v>
      </c>
      <c r="D10" s="5">
        <v>1.7430000000000001</v>
      </c>
      <c r="E10" s="56">
        <v>0.83</v>
      </c>
      <c r="F10" s="56">
        <f>D10-E10</f>
        <v>0.91300000000000014</v>
      </c>
      <c r="G10" s="56">
        <v>2.9999999999999997E-4</v>
      </c>
      <c r="H10" s="56">
        <v>29</v>
      </c>
      <c r="I10" s="5">
        <f>(F10-G10)/H10</f>
        <v>3.1472413793103456E-2</v>
      </c>
      <c r="J10" s="57">
        <f t="shared" si="0"/>
        <v>31.472413793103456</v>
      </c>
      <c r="K10" s="57">
        <v>32.200000000000003</v>
      </c>
      <c r="L10" s="57">
        <v>32.49</v>
      </c>
      <c r="M10" s="57">
        <f>AVERAGE(J10:L10)</f>
        <v>32.054137931034489</v>
      </c>
      <c r="N10" s="5">
        <f t="shared" si="3"/>
        <v>0.52423966798469246</v>
      </c>
      <c r="O10" s="5">
        <f>M10/M7*100</f>
        <v>76.356990307212101</v>
      </c>
      <c r="P10" s="5">
        <f t="shared" si="5"/>
        <v>5.1472567420380254E-4</v>
      </c>
    </row>
    <row r="12" spans="3:16" x14ac:dyDescent="0.25">
      <c r="C12" s="7" t="s">
        <v>210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02FF-49DC-4C0A-9ECC-4476BC9D12C9}">
  <dimension ref="C1:N10"/>
  <sheetViews>
    <sheetView workbookViewId="0">
      <selection activeCell="C10" sqref="C10"/>
    </sheetView>
  </sheetViews>
  <sheetFormatPr defaultColWidth="25.42578125" defaultRowHeight="15.75" x14ac:dyDescent="0.25"/>
  <cols>
    <col min="1" max="16384" width="25.42578125" style="5"/>
  </cols>
  <sheetData>
    <row r="1" spans="3:14" x14ac:dyDescent="0.25">
      <c r="C1" s="67" t="s">
        <v>205</v>
      </c>
    </row>
    <row r="3" spans="3:14" x14ac:dyDescent="0.25">
      <c r="C3" s="7" t="s">
        <v>80</v>
      </c>
      <c r="D3" s="46" t="s">
        <v>132</v>
      </c>
      <c r="E3" s="41" t="s">
        <v>133</v>
      </c>
      <c r="F3" s="41" t="s">
        <v>134</v>
      </c>
      <c r="G3" s="41" t="s">
        <v>135</v>
      </c>
      <c r="H3" s="41" t="s">
        <v>136</v>
      </c>
      <c r="I3" s="41" t="s">
        <v>136</v>
      </c>
      <c r="J3" s="41" t="s">
        <v>136</v>
      </c>
      <c r="K3" s="41" t="s">
        <v>101</v>
      </c>
      <c r="L3" s="41" t="s">
        <v>6</v>
      </c>
      <c r="M3" s="41" t="s">
        <v>131</v>
      </c>
      <c r="N3" s="41" t="s">
        <v>122</v>
      </c>
    </row>
    <row r="4" spans="3:14" x14ac:dyDescent="0.25">
      <c r="C4" s="7" t="s">
        <v>0</v>
      </c>
      <c r="D4" s="7">
        <v>1.83</v>
      </c>
      <c r="E4" s="7">
        <v>0.56999999999999995</v>
      </c>
      <c r="F4" s="7">
        <v>0.05</v>
      </c>
      <c r="G4" s="7">
        <f>D4-E4</f>
        <v>1.2600000000000002</v>
      </c>
      <c r="H4" s="7">
        <f>G4/F4</f>
        <v>25.200000000000003</v>
      </c>
      <c r="I4" s="7">
        <v>24</v>
      </c>
      <c r="J4" s="7">
        <v>26.5</v>
      </c>
      <c r="K4" s="7">
        <f t="shared" ref="K4:K7" si="0">AVERAGE(H4:J4)</f>
        <v>25.233333333333334</v>
      </c>
      <c r="L4" s="7">
        <f t="shared" ref="L4:L7" si="1">_xlfn.STDEV.P(H4:J4)</f>
        <v>1.0208928554075705</v>
      </c>
      <c r="M4" s="46">
        <v>100</v>
      </c>
      <c r="N4" s="46">
        <f t="shared" ref="N4:N7" si="2">H4*L4/K4</f>
        <v>1.0195442518997666</v>
      </c>
    </row>
    <row r="5" spans="3:14" x14ac:dyDescent="0.25">
      <c r="C5" s="7" t="s">
        <v>66</v>
      </c>
      <c r="D5" s="7">
        <v>0.998</v>
      </c>
      <c r="E5" s="7">
        <v>0.56999999999999995</v>
      </c>
      <c r="F5" s="7">
        <v>0.05</v>
      </c>
      <c r="G5" s="7">
        <f>D5-E5</f>
        <v>0.42800000000000005</v>
      </c>
      <c r="H5" s="7">
        <f>G5/F5</f>
        <v>8.56</v>
      </c>
      <c r="I5" s="7">
        <v>10</v>
      </c>
      <c r="J5" s="7">
        <v>10.5</v>
      </c>
      <c r="K5" s="7">
        <f t="shared" si="0"/>
        <v>9.6866666666666674</v>
      </c>
      <c r="L5" s="7">
        <f t="shared" si="1"/>
        <v>0.82240838733293264</v>
      </c>
      <c r="M5" s="46">
        <f>K5/K4*100</f>
        <v>38.388375165125495</v>
      </c>
      <c r="N5" s="46">
        <f t="shared" si="2"/>
        <v>0.72675317917101556</v>
      </c>
    </row>
    <row r="6" spans="3:14" x14ac:dyDescent="0.25">
      <c r="C6" s="7" t="s">
        <v>138</v>
      </c>
      <c r="D6" s="7">
        <v>1.72</v>
      </c>
      <c r="E6" s="7">
        <v>0.56999999999999995</v>
      </c>
      <c r="F6" s="7">
        <v>0.05</v>
      </c>
      <c r="G6" s="7">
        <f t="shared" ref="G6:G7" si="3">D6-E6</f>
        <v>1.1499999999999999</v>
      </c>
      <c r="H6" s="7">
        <f t="shared" ref="H6:H7" si="4">G6/F6</f>
        <v>22.999999999999996</v>
      </c>
      <c r="I6" s="7">
        <v>20</v>
      </c>
      <c r="J6" s="7">
        <v>20.5</v>
      </c>
      <c r="K6" s="7">
        <f t="shared" si="0"/>
        <v>21.166666666666668</v>
      </c>
      <c r="L6" s="7">
        <f t="shared" si="1"/>
        <v>1.3123346456686336</v>
      </c>
      <c r="M6" s="46">
        <f>K6/K4*100</f>
        <v>83.883751651254954</v>
      </c>
      <c r="N6" s="46">
        <f t="shared" si="2"/>
        <v>1.426001426002137</v>
      </c>
    </row>
    <row r="7" spans="3:14" x14ac:dyDescent="0.25">
      <c r="C7" s="7" t="s">
        <v>24</v>
      </c>
      <c r="D7" s="7">
        <v>1.6830000000000001</v>
      </c>
      <c r="E7" s="7">
        <v>0.56999999999999995</v>
      </c>
      <c r="F7" s="7">
        <v>0.05</v>
      </c>
      <c r="G7" s="7">
        <f t="shared" si="3"/>
        <v>1.113</v>
      </c>
      <c r="H7" s="7">
        <f t="shared" si="4"/>
        <v>22.259999999999998</v>
      </c>
      <c r="I7" s="7">
        <v>19</v>
      </c>
      <c r="J7" s="7">
        <v>19.100000000000001</v>
      </c>
      <c r="K7" s="7">
        <f t="shared" si="0"/>
        <v>20.12</v>
      </c>
      <c r="L7" s="7">
        <f t="shared" si="1"/>
        <v>1.5137591177815124</v>
      </c>
      <c r="M7" s="46">
        <f>K7/K4*100</f>
        <v>79.735799207397633</v>
      </c>
      <c r="N7" s="46">
        <f t="shared" si="2"/>
        <v>1.6747653062533032</v>
      </c>
    </row>
    <row r="10" spans="3:14" x14ac:dyDescent="0.25">
      <c r="C10" s="7" t="s">
        <v>210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A848-F80B-438E-AA15-9AFD1E80BCF3}">
  <dimension ref="B1:I10"/>
  <sheetViews>
    <sheetView workbookViewId="0">
      <selection activeCell="D24" sqref="D24"/>
    </sheetView>
  </sheetViews>
  <sheetFormatPr defaultColWidth="26.140625" defaultRowHeight="15.75" x14ac:dyDescent="0.25"/>
  <cols>
    <col min="1" max="16384" width="26.140625" style="5"/>
  </cols>
  <sheetData>
    <row r="1" spans="2:9" x14ac:dyDescent="0.25">
      <c r="B1" s="67" t="s">
        <v>204</v>
      </c>
    </row>
    <row r="3" spans="2:9" x14ac:dyDescent="0.25">
      <c r="B3" s="5" t="s">
        <v>80</v>
      </c>
      <c r="C3" s="5" t="s">
        <v>81</v>
      </c>
      <c r="D3" s="5" t="s">
        <v>82</v>
      </c>
      <c r="E3" s="5" t="s">
        <v>7</v>
      </c>
      <c r="F3" s="5" t="s">
        <v>5</v>
      </c>
      <c r="G3" s="5" t="s">
        <v>6</v>
      </c>
      <c r="H3" s="5" t="s">
        <v>137</v>
      </c>
      <c r="I3" s="5" t="s">
        <v>122</v>
      </c>
    </row>
    <row r="4" spans="2:9" x14ac:dyDescent="0.25">
      <c r="B4" s="7" t="s">
        <v>0</v>
      </c>
      <c r="C4" s="58">
        <v>0.29899999999999999</v>
      </c>
      <c r="D4" s="58">
        <v>0.3</v>
      </c>
      <c r="E4" s="58">
        <v>0.3</v>
      </c>
      <c r="F4" s="52">
        <f>AVERAGE(C4:E4)</f>
        <v>0.29966666666666669</v>
      </c>
      <c r="G4" s="52">
        <f>_xlfn.STDEV.S(C4:E4)</f>
        <v>5.7735026918962634E-4</v>
      </c>
      <c r="H4" s="52">
        <f>F4/F4*100</f>
        <v>100</v>
      </c>
      <c r="I4" s="52">
        <f t="shared" ref="I4:I7" si="0">H4*G4/F4</f>
        <v>0.19266416101989756</v>
      </c>
    </row>
    <row r="5" spans="2:9" x14ac:dyDescent="0.25">
      <c r="B5" s="7" t="s">
        <v>66</v>
      </c>
      <c r="C5" s="58">
        <v>0.12</v>
      </c>
      <c r="D5" s="58">
        <v>0.11799999999999999</v>
      </c>
      <c r="E5" s="58">
        <v>0.109</v>
      </c>
      <c r="F5" s="52">
        <f>AVERAGE(C5:E5)</f>
        <v>0.11566666666666665</v>
      </c>
      <c r="G5" s="52">
        <f>_xlfn.STDEV.S(C5:E5)</f>
        <v>5.8594652770823132E-3</v>
      </c>
      <c r="H5" s="52">
        <f>F5/F4*100</f>
        <v>38.598442714126804</v>
      </c>
      <c r="I5" s="52">
        <f t="shared" si="0"/>
        <v>1.955327678670405</v>
      </c>
    </row>
    <row r="6" spans="2:9" x14ac:dyDescent="0.25">
      <c r="B6" s="7" t="s">
        <v>23</v>
      </c>
      <c r="C6" s="58">
        <v>0.23100000000000001</v>
      </c>
      <c r="D6" s="58">
        <v>0.24</v>
      </c>
      <c r="E6" s="58">
        <v>0.22700000000000001</v>
      </c>
      <c r="F6" s="52">
        <f t="shared" ref="F6:F7" si="1">AVERAGE(C6:E6)</f>
        <v>0.23266666666666666</v>
      </c>
      <c r="G6" s="52">
        <f t="shared" ref="G6:G7" si="2">_xlfn.STDEV.S(C6:E6)</f>
        <v>6.6583281184793832E-3</v>
      </c>
      <c r="H6" s="52">
        <f>F6/F4*100</f>
        <v>77.641824249165737</v>
      </c>
      <c r="I6" s="52">
        <f t="shared" si="0"/>
        <v>2.2219114967116962</v>
      </c>
    </row>
    <row r="7" spans="2:9" x14ac:dyDescent="0.25">
      <c r="B7" s="7" t="s">
        <v>24</v>
      </c>
      <c r="C7" s="58">
        <v>0.22900000000000001</v>
      </c>
      <c r="D7" s="58">
        <v>0.245</v>
      </c>
      <c r="E7" s="58">
        <v>0.22600000000000001</v>
      </c>
      <c r="F7" s="52">
        <f t="shared" si="1"/>
        <v>0.23333333333333331</v>
      </c>
      <c r="G7" s="52">
        <f t="shared" si="2"/>
        <v>1.0214368964029701E-2</v>
      </c>
      <c r="H7" s="52">
        <f>F7/F4*100</f>
        <v>77.864293659621779</v>
      </c>
      <c r="I7" s="52">
        <f t="shared" si="0"/>
        <v>3.4085769624125803</v>
      </c>
    </row>
    <row r="10" spans="2:9" x14ac:dyDescent="0.25">
      <c r="B10" s="7" t="s">
        <v>210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7CB4-FF13-45EE-8CBE-C5CE4F394B8D}">
  <dimension ref="C1:P10"/>
  <sheetViews>
    <sheetView workbookViewId="0">
      <selection activeCell="F24" sqref="F24"/>
    </sheetView>
  </sheetViews>
  <sheetFormatPr defaultColWidth="22.140625" defaultRowHeight="15.75" x14ac:dyDescent="0.25"/>
  <cols>
    <col min="1" max="3" width="22.140625" style="5"/>
    <col min="4" max="4" width="32.7109375" style="5" customWidth="1"/>
    <col min="5" max="7" width="22.140625" style="5"/>
    <col min="8" max="8" width="15" style="5" customWidth="1"/>
    <col min="9" max="16384" width="22.140625" style="5"/>
  </cols>
  <sheetData>
    <row r="1" spans="3:16" x14ac:dyDescent="0.25">
      <c r="C1" s="67" t="s">
        <v>196</v>
      </c>
    </row>
    <row r="3" spans="3:16" x14ac:dyDescent="0.25">
      <c r="C3" s="11" t="s">
        <v>123</v>
      </c>
      <c r="D3" s="35" t="s">
        <v>124</v>
      </c>
      <c r="E3" s="35" t="s">
        <v>125</v>
      </c>
      <c r="F3" s="35" t="s">
        <v>126</v>
      </c>
      <c r="G3" s="35" t="s">
        <v>127</v>
      </c>
      <c r="H3" s="35" t="s">
        <v>128</v>
      </c>
      <c r="I3" s="35" t="s">
        <v>129</v>
      </c>
      <c r="J3" s="35" t="s">
        <v>130</v>
      </c>
      <c r="K3" s="35" t="s">
        <v>130</v>
      </c>
      <c r="L3" s="35" t="s">
        <v>130</v>
      </c>
      <c r="M3" s="35" t="s">
        <v>101</v>
      </c>
      <c r="N3" s="35" t="s">
        <v>6</v>
      </c>
      <c r="O3" s="35" t="s">
        <v>131</v>
      </c>
      <c r="P3" s="35" t="s">
        <v>122</v>
      </c>
    </row>
    <row r="4" spans="3:16" x14ac:dyDescent="0.25">
      <c r="C4" s="7" t="s">
        <v>0</v>
      </c>
      <c r="D4" s="7">
        <v>0.22900000000000001</v>
      </c>
      <c r="E4" s="42">
        <v>0.15</v>
      </c>
      <c r="F4" s="42">
        <f>D4-E4</f>
        <v>7.9000000000000015E-2</v>
      </c>
      <c r="G4" s="42">
        <v>2.9999999999999997E-4</v>
      </c>
      <c r="H4" s="42">
        <v>32.07</v>
      </c>
      <c r="I4" s="7">
        <f t="shared" ref="I4:I7" si="0">(F4-G4)/H4</f>
        <v>2.454006859993764E-3</v>
      </c>
      <c r="J4" s="59">
        <f>I4*1000</f>
        <v>2.4540068599937639</v>
      </c>
      <c r="K4" s="59">
        <v>2.4</v>
      </c>
      <c r="L4" s="59">
        <v>2.38</v>
      </c>
      <c r="M4" s="59">
        <f>AVERAGE(J4:L4)</f>
        <v>2.4113356199979212</v>
      </c>
      <c r="N4" s="7">
        <f>STDEVA(J4:L4)</f>
        <v>3.8283495687921471E-2</v>
      </c>
      <c r="O4" s="7">
        <f>M4/M5*100</f>
        <v>20.423667144227721</v>
      </c>
      <c r="P4" s="7">
        <f>I4*N4/M4</f>
        <v>3.8960964315196393E-5</v>
      </c>
    </row>
    <row r="5" spans="3:16" x14ac:dyDescent="0.25">
      <c r="C5" s="7" t="s">
        <v>66</v>
      </c>
      <c r="D5" s="7">
        <v>0.53</v>
      </c>
      <c r="E5" s="42">
        <v>0.15</v>
      </c>
      <c r="F5" s="42">
        <f t="shared" ref="F5:F6" si="1">D5-E5</f>
        <v>0.38</v>
      </c>
      <c r="G5" s="42">
        <v>2.9999999999999997E-4</v>
      </c>
      <c r="H5" s="42">
        <v>32.07</v>
      </c>
      <c r="I5" s="7">
        <f t="shared" si="0"/>
        <v>1.1839725600249453E-2</v>
      </c>
      <c r="J5" s="59">
        <f t="shared" ref="J5:J6" si="2">I5*1000</f>
        <v>11.839725600249453</v>
      </c>
      <c r="K5" s="59">
        <v>11.8</v>
      </c>
      <c r="L5" s="59">
        <v>11.78</v>
      </c>
      <c r="M5" s="59">
        <f t="shared" ref="M5" si="3">AVERAGE(J5:L5)</f>
        <v>11.806575200083152</v>
      </c>
      <c r="N5" s="7">
        <f t="shared" ref="N5" si="4">STDEVA(J5:L5)</f>
        <v>3.0400851524085459E-2</v>
      </c>
      <c r="O5" s="7">
        <f>M5/M5*100</f>
        <v>100</v>
      </c>
      <c r="P5" s="7">
        <f>I5*N5/M5</f>
        <v>3.0486210773176818E-5</v>
      </c>
    </row>
    <row r="6" spans="3:16" x14ac:dyDescent="0.25">
      <c r="C6" s="7" t="s">
        <v>23</v>
      </c>
      <c r="D6" s="7">
        <v>0.23</v>
      </c>
      <c r="E6" s="42">
        <v>0.15</v>
      </c>
      <c r="F6" s="42">
        <f t="shared" si="1"/>
        <v>8.0000000000000016E-2</v>
      </c>
      <c r="G6" s="42">
        <v>2.9999999999999997E-4</v>
      </c>
      <c r="H6" s="42">
        <v>32.07</v>
      </c>
      <c r="I6" s="7">
        <f t="shared" si="0"/>
        <v>2.4851886498285006E-3</v>
      </c>
      <c r="J6" s="59">
        <f t="shared" si="2"/>
        <v>2.4851886498285007</v>
      </c>
      <c r="K6" s="59">
        <f>I6*1000</f>
        <v>2.4851886498285007</v>
      </c>
      <c r="L6" s="59">
        <v>2.6</v>
      </c>
      <c r="M6" s="59">
        <f>AVERAGE(J6:L6)</f>
        <v>2.5234590998856672</v>
      </c>
      <c r="N6" s="7">
        <f>_xlfn.STDEV.S(J6:L6)</f>
        <v>6.6286363927539532E-2</v>
      </c>
      <c r="O6" s="7">
        <f>M6/M5*100</f>
        <v>21.373336950988929</v>
      </c>
      <c r="P6" s="7">
        <f>I6*N6/M6</f>
        <v>6.5281073617791686E-5</v>
      </c>
    </row>
    <row r="7" spans="3:16" x14ac:dyDescent="0.25">
      <c r="C7" s="7" t="s">
        <v>24</v>
      </c>
      <c r="D7" s="7">
        <v>0.23200000000000001</v>
      </c>
      <c r="E7" s="42">
        <v>0.15</v>
      </c>
      <c r="F7" s="42">
        <f>D7-E7</f>
        <v>8.2000000000000017E-2</v>
      </c>
      <c r="G7" s="42">
        <v>2.9999999999999997E-4</v>
      </c>
      <c r="H7" s="42">
        <v>32.07</v>
      </c>
      <c r="I7" s="7">
        <f t="shared" si="0"/>
        <v>2.5475522294979738E-3</v>
      </c>
      <c r="J7" s="59">
        <f>I7*1000</f>
        <v>2.547552229497974</v>
      </c>
      <c r="K7" s="59">
        <v>2.6</v>
      </c>
      <c r="L7" s="59">
        <v>2.73</v>
      </c>
      <c r="M7" s="59">
        <v>2.74</v>
      </c>
      <c r="N7" s="7">
        <f t="shared" ref="N7" si="5">_xlfn.STDEV.S(J7:L7)</f>
        <v>9.3930787987568376E-2</v>
      </c>
      <c r="O7" s="7">
        <f>M7/M5*100</f>
        <v>23.207407343500446</v>
      </c>
      <c r="P7" s="7">
        <f>I7*N7/M7</f>
        <v>8.7333426407383685E-5</v>
      </c>
    </row>
    <row r="10" spans="3:16" x14ac:dyDescent="0.25">
      <c r="C10" s="7" t="s">
        <v>210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293AC-318B-4371-9AE6-3954989C3BE4}">
  <dimension ref="E3:O11"/>
  <sheetViews>
    <sheetView workbookViewId="0">
      <selection activeCell="E11" sqref="E11:O11"/>
    </sheetView>
  </sheetViews>
  <sheetFormatPr defaultRowHeight="15" x14ac:dyDescent="0.25"/>
  <cols>
    <col min="1" max="4" width="9.140625" style="4"/>
    <col min="5" max="5" width="17.7109375" style="4" customWidth="1"/>
    <col min="6" max="7" width="22.42578125" style="4" customWidth="1"/>
    <col min="8" max="8" width="26.28515625" style="4" customWidth="1"/>
    <col min="9" max="9" width="26.7109375" style="4" customWidth="1"/>
    <col min="10" max="10" width="24.28515625" style="4" customWidth="1"/>
    <col min="11" max="11" width="34.140625" style="4" customWidth="1"/>
    <col min="12" max="16384" width="9.140625" style="4"/>
  </cols>
  <sheetData>
    <row r="3" spans="5:15" ht="15.75" x14ac:dyDescent="0.25">
      <c r="E3" s="67" t="s">
        <v>203</v>
      </c>
    </row>
    <row r="4" spans="5:15" ht="15.75" thickBot="1" x14ac:dyDescent="0.3"/>
    <row r="5" spans="5:15" ht="16.5" thickTop="1" x14ac:dyDescent="0.25">
      <c r="E5" s="61" t="s">
        <v>139</v>
      </c>
      <c r="F5" s="36" t="s">
        <v>140</v>
      </c>
      <c r="G5" s="36" t="s">
        <v>142</v>
      </c>
      <c r="H5" s="36" t="s">
        <v>143</v>
      </c>
      <c r="I5" s="36" t="s">
        <v>144</v>
      </c>
      <c r="J5" s="36" t="s">
        <v>145</v>
      </c>
      <c r="K5" s="36" t="s">
        <v>147</v>
      </c>
    </row>
    <row r="6" spans="5:15" ht="19.5" thickBot="1" x14ac:dyDescent="0.3">
      <c r="E6" s="62"/>
      <c r="F6" s="37" t="s">
        <v>141</v>
      </c>
      <c r="G6" s="37" t="s">
        <v>141</v>
      </c>
      <c r="H6" s="37" t="s">
        <v>141</v>
      </c>
      <c r="I6" s="37" t="s">
        <v>141</v>
      </c>
      <c r="J6" s="37" t="s">
        <v>146</v>
      </c>
      <c r="K6" s="37" t="s">
        <v>141</v>
      </c>
    </row>
    <row r="7" spans="5:15" ht="16.5" thickTop="1" x14ac:dyDescent="0.25">
      <c r="E7" s="38" t="s">
        <v>0</v>
      </c>
      <c r="F7" s="27" t="s">
        <v>148</v>
      </c>
      <c r="G7" s="27" t="s">
        <v>149</v>
      </c>
      <c r="H7" s="27" t="s">
        <v>150</v>
      </c>
      <c r="I7" s="27" t="s">
        <v>151</v>
      </c>
      <c r="J7" s="27" t="s">
        <v>152</v>
      </c>
      <c r="K7" s="27" t="s">
        <v>153</v>
      </c>
    </row>
    <row r="8" spans="5:15" ht="18.75" x14ac:dyDescent="0.25">
      <c r="E8" s="38" t="s">
        <v>66</v>
      </c>
      <c r="F8" s="27" t="s">
        <v>154</v>
      </c>
      <c r="G8" s="27" t="s">
        <v>155</v>
      </c>
      <c r="H8" s="27" t="s">
        <v>156</v>
      </c>
      <c r="I8" s="27" t="s">
        <v>157</v>
      </c>
      <c r="J8" s="27" t="s">
        <v>158</v>
      </c>
      <c r="K8" s="27" t="s">
        <v>159</v>
      </c>
    </row>
    <row r="9" spans="5:15" ht="16.5" thickBot="1" x14ac:dyDescent="0.3">
      <c r="E9" s="39" t="s">
        <v>160</v>
      </c>
      <c r="F9" s="40" t="s">
        <v>161</v>
      </c>
      <c r="G9" s="40" t="s">
        <v>162</v>
      </c>
      <c r="H9" s="40" t="s">
        <v>163</v>
      </c>
      <c r="I9" s="40" t="s">
        <v>164</v>
      </c>
      <c r="J9" s="40" t="s">
        <v>165</v>
      </c>
      <c r="K9" s="40" t="s">
        <v>166</v>
      </c>
    </row>
    <row r="10" spans="5:15" ht="15.75" thickTop="1" x14ac:dyDescent="0.25"/>
    <row r="11" spans="5:15" ht="15.75" x14ac:dyDescent="0.25">
      <c r="E11" s="5" t="s">
        <v>201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</row>
  </sheetData>
  <mergeCells count="1">
    <mergeCell ref="E5:E6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E958-4238-41D9-A634-23BD6E6A5E41}">
  <dimension ref="E1:J9"/>
  <sheetViews>
    <sheetView tabSelected="1" workbookViewId="0">
      <selection activeCell="I26" sqref="I26"/>
    </sheetView>
  </sheetViews>
  <sheetFormatPr defaultRowHeight="15.75" x14ac:dyDescent="0.25"/>
  <cols>
    <col min="1" max="6" width="9.140625" style="5"/>
    <col min="7" max="7" width="23.42578125" style="5" customWidth="1"/>
    <col min="8" max="8" width="26.42578125" style="5" customWidth="1"/>
    <col min="9" max="9" width="19.85546875" style="5" customWidth="1"/>
    <col min="10" max="10" width="26" style="5" customWidth="1"/>
    <col min="11" max="16384" width="9.140625" style="5"/>
  </cols>
  <sheetData>
    <row r="1" spans="5:10" x14ac:dyDescent="0.25">
      <c r="G1" s="67" t="s">
        <v>202</v>
      </c>
    </row>
    <row r="2" spans="5:10" ht="13.5" customHeight="1" thickBot="1" x14ac:dyDescent="0.3"/>
    <row r="3" spans="5:10" ht="16.5" hidden="1" thickBot="1" x14ac:dyDescent="0.3"/>
    <row r="4" spans="5:10" ht="43.5" customHeight="1" thickTop="1" thickBot="1" x14ac:dyDescent="0.3">
      <c r="G4" s="68" t="s">
        <v>167</v>
      </c>
      <c r="H4" s="69" t="s">
        <v>168</v>
      </c>
      <c r="I4" s="69" t="s">
        <v>169</v>
      </c>
      <c r="J4" s="69" t="s">
        <v>170</v>
      </c>
    </row>
    <row r="5" spans="5:10" ht="16.5" thickTop="1" x14ac:dyDescent="0.25">
      <c r="G5" s="70" t="s">
        <v>0</v>
      </c>
      <c r="H5" s="27" t="s">
        <v>171</v>
      </c>
      <c r="I5" s="27" t="s">
        <v>172</v>
      </c>
      <c r="J5" s="27" t="s">
        <v>173</v>
      </c>
    </row>
    <row r="6" spans="5:10" ht="18.75" x14ac:dyDescent="0.25">
      <c r="G6" s="70" t="s">
        <v>66</v>
      </c>
      <c r="H6" s="27" t="s">
        <v>197</v>
      </c>
      <c r="I6" s="27" t="s">
        <v>198</v>
      </c>
      <c r="J6" s="27" t="s">
        <v>199</v>
      </c>
    </row>
    <row r="7" spans="5:10" ht="19.5" thickBot="1" x14ac:dyDescent="0.3">
      <c r="G7" s="45" t="s">
        <v>160</v>
      </c>
      <c r="H7" s="40" t="s">
        <v>200</v>
      </c>
      <c r="I7" s="40" t="s">
        <v>174</v>
      </c>
      <c r="J7" s="40" t="s">
        <v>175</v>
      </c>
    </row>
    <row r="8" spans="5:10" ht="16.5" thickTop="1" x14ac:dyDescent="0.25"/>
    <row r="9" spans="5:10" x14ac:dyDescent="0.25">
      <c r="E9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Paw edema</vt:lpstr>
      <vt:lpstr>Allodynia</vt:lpstr>
      <vt:lpstr>Thermal hyperalgesia</vt:lpstr>
      <vt:lpstr>Mechanical hyperalgesia</vt:lpstr>
      <vt:lpstr>Arthritic index</vt:lpstr>
      <vt:lpstr>Distress symtpoms</vt:lpstr>
      <vt:lpstr>IL-1B</vt:lpstr>
      <vt:lpstr>TNF-a</vt:lpstr>
      <vt:lpstr>IHC scoring</vt:lpstr>
      <vt:lpstr>Radiological scoring</vt:lpstr>
      <vt:lpstr>Comet data</vt:lpstr>
      <vt:lpstr>NO</vt:lpstr>
      <vt:lpstr>GST</vt:lpstr>
      <vt:lpstr>GSH</vt:lpstr>
      <vt:lpstr>Catalase</vt:lpstr>
      <vt:lpstr>SOD</vt:lpstr>
      <vt:lpstr>MDA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2022-02-06T14:20:11Z</dcterms:created>
  <dcterms:modified xsi:type="dcterms:W3CDTF">2022-04-27T05:32:57Z</dcterms:modified>
</cp:coreProperties>
</file>