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2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Ex3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4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Ex5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6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charts/chartEx7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charts/chartEx8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harts/chartEx9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ujchmura-my.sharepoint.com/personal/robert_kupis_uj_edu_pl/Documents/Naukowe/Updated PolMEd/Do wysłania/"/>
    </mc:Choice>
  </mc:AlternateContent>
  <xr:revisionPtr revIDLastSave="827" documentId="8_{97990A51-EC12-C74D-80FD-D29F1D45484B}" xr6:coauthVersionLast="47" xr6:coauthVersionMax="47" xr10:uidLastSave="{476BAFCA-56B9-3F44-8D62-292F7D785CAC}"/>
  <bookViews>
    <workbookView xWindow="0" yWindow="500" windowWidth="28800" windowHeight="17500" activeTab="6" xr2:uid="{00000000-000D-0000-FFFF-FFFF00000000}"/>
  </bookViews>
  <sheets>
    <sheet name="Index" sheetId="1" r:id="rId1"/>
    <sheet name="Sheet 1" sheetId="7" r:id="rId2"/>
    <sheet name="Sheet 2" sheetId="2" r:id="rId3"/>
    <sheet name="Sheet 3" sheetId="3" r:id="rId4"/>
    <sheet name="Sheet 4" sheetId="5" r:id="rId5"/>
    <sheet name="Sheet 5" sheetId="4" r:id="rId6"/>
    <sheet name="Sheet 6" sheetId="6" r:id="rId7"/>
  </sheets>
  <definedNames>
    <definedName name="_xlchart.v5.0" hidden="1">'Sheet 3'!$AV$3</definedName>
    <definedName name="_xlchart.v5.1" hidden="1">'Sheet 3'!$AV$4:$AV$20</definedName>
    <definedName name="_xlchart.v5.10" hidden="1">'Sheet 3'!$BF$3</definedName>
    <definedName name="_xlchart.v5.11" hidden="1">'Sheet 3'!$BF$4:$BF$20</definedName>
    <definedName name="_xlchart.v5.12" hidden="1">'Sheet 3'!$B$24</definedName>
    <definedName name="_xlchart.v5.13" hidden="1">'Sheet 3'!$B$25:$B$40</definedName>
    <definedName name="_xlchart.v5.14" hidden="1">'Sheet 3'!$D$24</definedName>
    <definedName name="_xlchart.v5.15" hidden="1">'Sheet 3'!$D$25:$D$40</definedName>
    <definedName name="_xlchart.v5.16" hidden="1">'Sheet 3'!$B$3</definedName>
    <definedName name="_xlchart.v5.17" hidden="1">'Sheet 3'!$B$4:$B$19</definedName>
    <definedName name="_xlchart.v5.18" hidden="1">'Sheet 3'!$BH$3</definedName>
    <definedName name="_xlchart.v5.19" hidden="1">'Sheet 3'!$BH$4:$BH$19</definedName>
    <definedName name="_xlchart.v5.2" hidden="1">'Sheet 3'!$B$3</definedName>
    <definedName name="_xlchart.v5.20" hidden="1">'Sheet 3'!$B$3</definedName>
    <definedName name="_xlchart.v5.21" hidden="1">'Sheet 3'!$B$4:$B$19</definedName>
    <definedName name="_xlchart.v5.22" hidden="1">'Sheet 3'!$C$3</definedName>
    <definedName name="_xlchart.v5.23" hidden="1">'Sheet 3'!$C$4:$C$19</definedName>
    <definedName name="_xlchart.v5.24" hidden="1">'Sheet 3'!$AK$3</definedName>
    <definedName name="_xlchart.v5.25" hidden="1">'Sheet 3'!$AK$4:$AK$19</definedName>
    <definedName name="_xlchart.v5.26" hidden="1">'Sheet 3'!$B$3</definedName>
    <definedName name="_xlchart.v5.27" hidden="1">'Sheet 3'!$B$4:$B$19</definedName>
    <definedName name="_xlchart.v5.28" hidden="1">'Sheet 3'!$B$3</definedName>
    <definedName name="_xlchart.v5.29" hidden="1">'Sheet 3'!$B$4:$B$19</definedName>
    <definedName name="_xlchart.v5.3" hidden="1">'Sheet 3'!$B$4:$B$19</definedName>
    <definedName name="_xlchart.v5.30" hidden="1">'Sheet 3'!$M$3</definedName>
    <definedName name="_xlchart.v5.31" hidden="1">'Sheet 3'!$M$4:$M$19</definedName>
    <definedName name="_xlchart.v5.32" hidden="1">'Sheet 3'!$B$24</definedName>
    <definedName name="_xlchart.v5.33" hidden="1">'Sheet 3'!$B$25:$B$40</definedName>
    <definedName name="_xlchart.v5.34" hidden="1">'Sheet 3'!$C$24</definedName>
    <definedName name="_xlchart.v5.35" hidden="1">'Sheet 3'!$C$25:$C$40</definedName>
    <definedName name="_xlchart.v5.4" hidden="1">'Sheet 3'!$AT$4:$AT$19</definedName>
    <definedName name="_xlchart.v5.5" hidden="1">'Sheet 3'!$B$3</definedName>
    <definedName name="_xlchart.v5.6" hidden="1">'Sheet 3'!$B$4:$B$19</definedName>
    <definedName name="_xlchart.v5.7" hidden="1">'Sheet 3'!$N$3</definedName>
    <definedName name="_xlchart.v5.8" hidden="1">'Sheet 3'!$B$3</definedName>
    <definedName name="_xlchart.v5.9" hidden="1">'Sheet 3'!$B$4:$B$19</definedName>
    <definedName name="_xlcn.WorksheetConnection_Arkusz3M23M38" hidden="1">'Sheet 3'!$Z$4:$Z$19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Zakres" name="Zakres" connection="WorksheetConnection_Arkusz3!$M$23:$M$38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22" i="3" l="1"/>
  <c r="BI5" i="3"/>
  <c r="BI6" i="3"/>
  <c r="BI7" i="3"/>
  <c r="BI8" i="3"/>
  <c r="BI9" i="3"/>
  <c r="BI10" i="3"/>
  <c r="BI11" i="3"/>
  <c r="BI12" i="3"/>
  <c r="BI13" i="3"/>
  <c r="BI14" i="3"/>
  <c r="BI15" i="3"/>
  <c r="BI16" i="3"/>
  <c r="BI18" i="3"/>
  <c r="BI19" i="3"/>
  <c r="BI4" i="3"/>
  <c r="C41" i="3"/>
  <c r="AG4" i="3"/>
  <c r="BG20" i="3"/>
  <c r="E36" i="7"/>
  <c r="AU20" i="3"/>
  <c r="D22" i="4" l="1"/>
  <c r="E15" i="5"/>
  <c r="F15" i="5"/>
  <c r="G15" i="5"/>
  <c r="H15" i="5"/>
  <c r="I15" i="5"/>
  <c r="J15" i="5"/>
  <c r="K15" i="5"/>
  <c r="L15" i="5"/>
  <c r="M15" i="5"/>
  <c r="N15" i="5"/>
  <c r="O15" i="5"/>
  <c r="D15" i="5"/>
  <c r="AE31" i="4"/>
  <c r="AF4" i="4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" i="4"/>
  <c r="AE3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M13" i="4"/>
  <c r="V30" i="4"/>
  <c r="L30" i="4"/>
  <c r="V29" i="4"/>
  <c r="L29" i="4"/>
  <c r="V28" i="4"/>
  <c r="L28" i="4"/>
  <c r="V27" i="4"/>
  <c r="L27" i="4"/>
  <c r="V26" i="4"/>
  <c r="L26" i="4"/>
  <c r="V25" i="4"/>
  <c r="L25" i="4"/>
  <c r="V24" i="4"/>
  <c r="L24" i="4"/>
  <c r="V23" i="4"/>
  <c r="L23" i="4"/>
  <c r="V22" i="4"/>
  <c r="L22" i="4"/>
  <c r="AE21" i="4"/>
  <c r="AD21" i="4"/>
  <c r="AC21" i="4"/>
  <c r="AB21" i="4"/>
  <c r="AA21" i="4"/>
  <c r="Z21" i="4"/>
  <c r="Y21" i="4"/>
  <c r="X21" i="4"/>
  <c r="W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V20" i="4"/>
  <c r="L20" i="4"/>
  <c r="V19" i="4"/>
  <c r="L19" i="4"/>
  <c r="V18" i="4"/>
  <c r="L18" i="4"/>
  <c r="V17" i="4"/>
  <c r="L17" i="4"/>
  <c r="V16" i="4"/>
  <c r="L16" i="4"/>
  <c r="V15" i="4"/>
  <c r="L15" i="4"/>
  <c r="V14" i="4"/>
  <c r="L14" i="4"/>
  <c r="V13" i="4"/>
  <c r="L13" i="4"/>
  <c r="V12" i="4"/>
  <c r="L12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K11" i="4"/>
  <c r="J11" i="4"/>
  <c r="I11" i="4"/>
  <c r="H11" i="4"/>
  <c r="G11" i="4"/>
  <c r="F11" i="4"/>
  <c r="E11" i="4"/>
  <c r="D11" i="4"/>
  <c r="V10" i="4"/>
  <c r="L10" i="4"/>
  <c r="V9" i="4"/>
  <c r="L9" i="4"/>
  <c r="V8" i="4"/>
  <c r="L8" i="4"/>
  <c r="V7" i="4"/>
  <c r="L7" i="4"/>
  <c r="V6" i="4"/>
  <c r="L6" i="4"/>
  <c r="V5" i="4"/>
  <c r="L5" i="4"/>
  <c r="V4" i="4"/>
  <c r="L4" i="4"/>
  <c r="V3" i="4"/>
  <c r="L3" i="4"/>
  <c r="X4" i="4"/>
  <c r="Y4" i="4"/>
  <c r="Z4" i="4"/>
  <c r="AA4" i="4"/>
  <c r="AB4" i="4"/>
  <c r="AC4" i="4"/>
  <c r="AD4" i="4"/>
  <c r="AE4" i="4"/>
  <c r="X5" i="4"/>
  <c r="Y5" i="4"/>
  <c r="Z5" i="4"/>
  <c r="AA5" i="4"/>
  <c r="AB5" i="4"/>
  <c r="AC5" i="4"/>
  <c r="AD5" i="4"/>
  <c r="AE5" i="4"/>
  <c r="X6" i="4"/>
  <c r="Y6" i="4"/>
  <c r="Z6" i="4"/>
  <c r="AA6" i="4"/>
  <c r="AB6" i="4"/>
  <c r="AC6" i="4"/>
  <c r="AD6" i="4"/>
  <c r="AE6" i="4"/>
  <c r="X7" i="4"/>
  <c r="Y7" i="4"/>
  <c r="Z7" i="4"/>
  <c r="AA7" i="4"/>
  <c r="AB7" i="4"/>
  <c r="AC7" i="4"/>
  <c r="AD7" i="4"/>
  <c r="AE7" i="4"/>
  <c r="X8" i="4"/>
  <c r="Y8" i="4"/>
  <c r="Z8" i="4"/>
  <c r="AA8" i="4"/>
  <c r="AB8" i="4"/>
  <c r="AC8" i="4"/>
  <c r="AD8" i="4"/>
  <c r="AE8" i="4"/>
  <c r="X9" i="4"/>
  <c r="Y9" i="4"/>
  <c r="Z9" i="4"/>
  <c r="AA9" i="4"/>
  <c r="AB9" i="4"/>
  <c r="AC9" i="4"/>
  <c r="AD9" i="4"/>
  <c r="AE9" i="4"/>
  <c r="X10" i="4"/>
  <c r="Y10" i="4"/>
  <c r="Z10" i="4"/>
  <c r="AA10" i="4"/>
  <c r="AB10" i="4"/>
  <c r="AC10" i="4"/>
  <c r="AD10" i="4"/>
  <c r="AE10" i="4"/>
  <c r="X12" i="4"/>
  <c r="Y12" i="4"/>
  <c r="Z12" i="4"/>
  <c r="AA12" i="4"/>
  <c r="AB12" i="4"/>
  <c r="AC12" i="4"/>
  <c r="AD12" i="4"/>
  <c r="AE12" i="4"/>
  <c r="X13" i="4"/>
  <c r="Y13" i="4"/>
  <c r="Z13" i="4"/>
  <c r="AA13" i="4"/>
  <c r="AB13" i="4"/>
  <c r="AC13" i="4"/>
  <c r="AD13" i="4"/>
  <c r="AE13" i="4"/>
  <c r="X14" i="4"/>
  <c r="Y14" i="4"/>
  <c r="Z14" i="4"/>
  <c r="AA14" i="4"/>
  <c r="AB14" i="4"/>
  <c r="AC14" i="4"/>
  <c r="AD14" i="4"/>
  <c r="AE14" i="4"/>
  <c r="X15" i="4"/>
  <c r="Y15" i="4"/>
  <c r="Z15" i="4"/>
  <c r="AA15" i="4"/>
  <c r="AB15" i="4"/>
  <c r="AC15" i="4"/>
  <c r="AD15" i="4"/>
  <c r="AE15" i="4"/>
  <c r="X16" i="4"/>
  <c r="Y16" i="4"/>
  <c r="Z16" i="4"/>
  <c r="AA16" i="4"/>
  <c r="AB16" i="4"/>
  <c r="AC16" i="4"/>
  <c r="AD16" i="4"/>
  <c r="AE16" i="4"/>
  <c r="X17" i="4"/>
  <c r="Y17" i="4"/>
  <c r="Z17" i="4"/>
  <c r="AA17" i="4"/>
  <c r="AB17" i="4"/>
  <c r="AC17" i="4"/>
  <c r="AD17" i="4"/>
  <c r="AE17" i="4"/>
  <c r="X18" i="4"/>
  <c r="Y18" i="4"/>
  <c r="Z18" i="4"/>
  <c r="AA18" i="4"/>
  <c r="AB18" i="4"/>
  <c r="AC18" i="4"/>
  <c r="AD18" i="4"/>
  <c r="AE18" i="4"/>
  <c r="X19" i="4"/>
  <c r="Y19" i="4"/>
  <c r="Z19" i="4"/>
  <c r="AA19" i="4"/>
  <c r="AB19" i="4"/>
  <c r="AC19" i="4"/>
  <c r="AD19" i="4"/>
  <c r="AE19" i="4"/>
  <c r="X20" i="4"/>
  <c r="Y20" i="4"/>
  <c r="Z20" i="4"/>
  <c r="AA20" i="4"/>
  <c r="AB20" i="4"/>
  <c r="AC20" i="4"/>
  <c r="AD20" i="4"/>
  <c r="AE20" i="4"/>
  <c r="X22" i="4"/>
  <c r="Y22" i="4"/>
  <c r="Z22" i="4"/>
  <c r="AA22" i="4"/>
  <c r="AB22" i="4"/>
  <c r="AC22" i="4"/>
  <c r="AD22" i="4"/>
  <c r="AE22" i="4"/>
  <c r="Y23" i="4"/>
  <c r="Z23" i="4"/>
  <c r="AA23" i="4"/>
  <c r="AB23" i="4"/>
  <c r="AC23" i="4"/>
  <c r="AD23" i="4"/>
  <c r="AE23" i="4"/>
  <c r="X24" i="4"/>
  <c r="Z24" i="4"/>
  <c r="AA24" i="4"/>
  <c r="AB24" i="4"/>
  <c r="AC24" i="4"/>
  <c r="AD24" i="4"/>
  <c r="AE24" i="4"/>
  <c r="X25" i="4"/>
  <c r="Y25" i="4"/>
  <c r="AA25" i="4"/>
  <c r="AB25" i="4"/>
  <c r="AC25" i="4"/>
  <c r="AD25" i="4"/>
  <c r="AE25" i="4"/>
  <c r="X26" i="4"/>
  <c r="Y26" i="4"/>
  <c r="Z26" i="4"/>
  <c r="AB26" i="4"/>
  <c r="AC26" i="4"/>
  <c r="AD26" i="4"/>
  <c r="AE26" i="4"/>
  <c r="X27" i="4"/>
  <c r="Y27" i="4"/>
  <c r="Z27" i="4"/>
  <c r="AA27" i="4"/>
  <c r="AC27" i="4"/>
  <c r="AD27" i="4"/>
  <c r="AE27" i="4"/>
  <c r="X28" i="4"/>
  <c r="Y28" i="4"/>
  <c r="Z28" i="4"/>
  <c r="AA28" i="4"/>
  <c r="AB28" i="4"/>
  <c r="AD28" i="4"/>
  <c r="AE28" i="4"/>
  <c r="X29" i="4"/>
  <c r="Y29" i="4"/>
  <c r="Z29" i="4"/>
  <c r="AA29" i="4"/>
  <c r="AB29" i="4"/>
  <c r="AC29" i="4"/>
  <c r="AE29" i="4"/>
  <c r="X30" i="4"/>
  <c r="Y30" i="4"/>
  <c r="Z30" i="4"/>
  <c r="AA30" i="4"/>
  <c r="AB30" i="4"/>
  <c r="AC30" i="4"/>
  <c r="AD30" i="4"/>
  <c r="AD3" i="4"/>
  <c r="AC3" i="4"/>
  <c r="AB3" i="4"/>
  <c r="AA3" i="4"/>
  <c r="Z3" i="4"/>
  <c r="Y3" i="4"/>
  <c r="W3" i="4"/>
  <c r="X3" i="4"/>
  <c r="E23" i="4"/>
  <c r="F23" i="4"/>
  <c r="G23" i="4"/>
  <c r="H23" i="4"/>
  <c r="I23" i="4"/>
  <c r="J23" i="4"/>
  <c r="K23" i="4"/>
  <c r="M23" i="4"/>
  <c r="N23" i="4"/>
  <c r="O23" i="4"/>
  <c r="P23" i="4"/>
  <c r="Q23" i="4"/>
  <c r="R23" i="4"/>
  <c r="S23" i="4"/>
  <c r="T23" i="4"/>
  <c r="U23" i="4"/>
  <c r="W23" i="4"/>
  <c r="E24" i="4"/>
  <c r="F24" i="4"/>
  <c r="G24" i="4"/>
  <c r="H24" i="4"/>
  <c r="I24" i="4"/>
  <c r="J24" i="4"/>
  <c r="K24" i="4"/>
  <c r="M24" i="4"/>
  <c r="N24" i="4"/>
  <c r="O24" i="4"/>
  <c r="P24" i="4"/>
  <c r="Q24" i="4"/>
  <c r="R24" i="4"/>
  <c r="S24" i="4"/>
  <c r="T24" i="4"/>
  <c r="U24" i="4"/>
  <c r="W24" i="4"/>
  <c r="E25" i="4"/>
  <c r="F25" i="4"/>
  <c r="G25" i="4"/>
  <c r="H25" i="4"/>
  <c r="I25" i="4"/>
  <c r="J25" i="4"/>
  <c r="K25" i="4"/>
  <c r="M25" i="4"/>
  <c r="N25" i="4"/>
  <c r="O25" i="4"/>
  <c r="P25" i="4"/>
  <c r="Q25" i="4"/>
  <c r="R25" i="4"/>
  <c r="S25" i="4"/>
  <c r="T25" i="4"/>
  <c r="U25" i="4"/>
  <c r="W25" i="4"/>
  <c r="E26" i="4"/>
  <c r="F26" i="4"/>
  <c r="G26" i="4"/>
  <c r="H26" i="4"/>
  <c r="I26" i="4"/>
  <c r="J26" i="4"/>
  <c r="K26" i="4"/>
  <c r="M26" i="4"/>
  <c r="N26" i="4"/>
  <c r="O26" i="4"/>
  <c r="P26" i="4"/>
  <c r="Q26" i="4"/>
  <c r="R26" i="4"/>
  <c r="S26" i="4"/>
  <c r="T26" i="4"/>
  <c r="U26" i="4"/>
  <c r="W26" i="4"/>
  <c r="E27" i="4"/>
  <c r="F27" i="4"/>
  <c r="G27" i="4"/>
  <c r="H27" i="4"/>
  <c r="I27" i="4"/>
  <c r="J27" i="4"/>
  <c r="K27" i="4"/>
  <c r="M27" i="4"/>
  <c r="N27" i="4"/>
  <c r="O27" i="4"/>
  <c r="P27" i="4"/>
  <c r="Q27" i="4"/>
  <c r="R27" i="4"/>
  <c r="S27" i="4"/>
  <c r="T27" i="4"/>
  <c r="U27" i="4"/>
  <c r="W27" i="4"/>
  <c r="E28" i="4"/>
  <c r="F28" i="4"/>
  <c r="G28" i="4"/>
  <c r="H28" i="4"/>
  <c r="I28" i="4"/>
  <c r="J28" i="4"/>
  <c r="K28" i="4"/>
  <c r="M28" i="4"/>
  <c r="N28" i="4"/>
  <c r="O28" i="4"/>
  <c r="P28" i="4"/>
  <c r="Q28" i="4"/>
  <c r="R28" i="4"/>
  <c r="S28" i="4"/>
  <c r="T28" i="4"/>
  <c r="U28" i="4"/>
  <c r="W28" i="4"/>
  <c r="E29" i="4"/>
  <c r="F29" i="4"/>
  <c r="G29" i="4"/>
  <c r="H29" i="4"/>
  <c r="I29" i="4"/>
  <c r="J29" i="4"/>
  <c r="K29" i="4"/>
  <c r="M29" i="4"/>
  <c r="N29" i="4"/>
  <c r="O29" i="4"/>
  <c r="P29" i="4"/>
  <c r="Q29" i="4"/>
  <c r="R29" i="4"/>
  <c r="S29" i="4"/>
  <c r="T29" i="4"/>
  <c r="U29" i="4"/>
  <c r="W29" i="4"/>
  <c r="E30" i="4"/>
  <c r="F30" i="4"/>
  <c r="G30" i="4"/>
  <c r="H30" i="4"/>
  <c r="I30" i="4"/>
  <c r="J30" i="4"/>
  <c r="K30" i="4"/>
  <c r="M30" i="4"/>
  <c r="N30" i="4"/>
  <c r="O30" i="4"/>
  <c r="P30" i="4"/>
  <c r="Q30" i="4"/>
  <c r="R30" i="4"/>
  <c r="S30" i="4"/>
  <c r="T30" i="4"/>
  <c r="U30" i="4"/>
  <c r="W30" i="4"/>
  <c r="D23" i="4"/>
  <c r="D24" i="4"/>
  <c r="D25" i="4"/>
  <c r="D26" i="4"/>
  <c r="D27" i="4"/>
  <c r="D28" i="4"/>
  <c r="D29" i="4"/>
  <c r="D30" i="4"/>
  <c r="G3" i="4"/>
  <c r="G4" i="4"/>
  <c r="G5" i="4"/>
  <c r="M4" i="4"/>
  <c r="N4" i="4"/>
  <c r="O4" i="4"/>
  <c r="P4" i="4"/>
  <c r="Q4" i="4"/>
  <c r="R4" i="4"/>
  <c r="S4" i="4"/>
  <c r="T4" i="4"/>
  <c r="U4" i="4"/>
  <c r="W4" i="4"/>
  <c r="M5" i="4"/>
  <c r="N5" i="4"/>
  <c r="O5" i="4"/>
  <c r="P5" i="4"/>
  <c r="Q5" i="4"/>
  <c r="R5" i="4"/>
  <c r="S5" i="4"/>
  <c r="T5" i="4"/>
  <c r="U5" i="4"/>
  <c r="W5" i="4"/>
  <c r="M6" i="4"/>
  <c r="N6" i="4"/>
  <c r="O6" i="4"/>
  <c r="P6" i="4"/>
  <c r="Q6" i="4"/>
  <c r="R6" i="4"/>
  <c r="S6" i="4"/>
  <c r="T6" i="4"/>
  <c r="U6" i="4"/>
  <c r="W6" i="4"/>
  <c r="M7" i="4"/>
  <c r="N7" i="4"/>
  <c r="O7" i="4"/>
  <c r="P7" i="4"/>
  <c r="Q7" i="4"/>
  <c r="R7" i="4"/>
  <c r="S7" i="4"/>
  <c r="T7" i="4"/>
  <c r="U7" i="4"/>
  <c r="W7" i="4"/>
  <c r="M8" i="4"/>
  <c r="N8" i="4"/>
  <c r="O8" i="4"/>
  <c r="P8" i="4"/>
  <c r="Q8" i="4"/>
  <c r="R8" i="4"/>
  <c r="S8" i="4"/>
  <c r="T8" i="4"/>
  <c r="U8" i="4"/>
  <c r="W8" i="4"/>
  <c r="M9" i="4"/>
  <c r="N9" i="4"/>
  <c r="O9" i="4"/>
  <c r="P9" i="4"/>
  <c r="Q9" i="4"/>
  <c r="R9" i="4"/>
  <c r="S9" i="4"/>
  <c r="T9" i="4"/>
  <c r="U9" i="4"/>
  <c r="W9" i="4"/>
  <c r="M10" i="4"/>
  <c r="N10" i="4"/>
  <c r="O10" i="4"/>
  <c r="P10" i="4"/>
  <c r="Q10" i="4"/>
  <c r="R10" i="4"/>
  <c r="S10" i="4"/>
  <c r="T10" i="4"/>
  <c r="U10" i="4"/>
  <c r="W10" i="4"/>
  <c r="N12" i="4"/>
  <c r="O12" i="4"/>
  <c r="P12" i="4"/>
  <c r="Q12" i="4"/>
  <c r="R12" i="4"/>
  <c r="S12" i="4"/>
  <c r="T12" i="4"/>
  <c r="U12" i="4"/>
  <c r="W12" i="4"/>
  <c r="O13" i="4"/>
  <c r="P13" i="4"/>
  <c r="Q13" i="4"/>
  <c r="R13" i="4"/>
  <c r="S13" i="4"/>
  <c r="T13" i="4"/>
  <c r="U13" i="4"/>
  <c r="W13" i="4"/>
  <c r="M14" i="4"/>
  <c r="N14" i="4"/>
  <c r="P14" i="4"/>
  <c r="Q14" i="4"/>
  <c r="R14" i="4"/>
  <c r="S14" i="4"/>
  <c r="T14" i="4"/>
  <c r="U14" i="4"/>
  <c r="W14" i="4"/>
  <c r="M15" i="4"/>
  <c r="N15" i="4"/>
  <c r="O15" i="4"/>
  <c r="Q15" i="4"/>
  <c r="R15" i="4"/>
  <c r="S15" i="4"/>
  <c r="T15" i="4"/>
  <c r="U15" i="4"/>
  <c r="W15" i="4"/>
  <c r="M16" i="4"/>
  <c r="N16" i="4"/>
  <c r="O16" i="4"/>
  <c r="P16" i="4"/>
  <c r="R16" i="4"/>
  <c r="S16" i="4"/>
  <c r="T16" i="4"/>
  <c r="U16" i="4"/>
  <c r="W16" i="4"/>
  <c r="M17" i="4"/>
  <c r="N17" i="4"/>
  <c r="O17" i="4"/>
  <c r="P17" i="4"/>
  <c r="Q17" i="4"/>
  <c r="S17" i="4"/>
  <c r="T17" i="4"/>
  <c r="U17" i="4"/>
  <c r="W17" i="4"/>
  <c r="M18" i="4"/>
  <c r="N18" i="4"/>
  <c r="O18" i="4"/>
  <c r="P18" i="4"/>
  <c r="Q18" i="4"/>
  <c r="R18" i="4"/>
  <c r="T18" i="4"/>
  <c r="U18" i="4"/>
  <c r="W18" i="4"/>
  <c r="M19" i="4"/>
  <c r="N19" i="4"/>
  <c r="O19" i="4"/>
  <c r="P19" i="4"/>
  <c r="Q19" i="4"/>
  <c r="R19" i="4"/>
  <c r="S19" i="4"/>
  <c r="U19" i="4"/>
  <c r="W19" i="4"/>
  <c r="M20" i="4"/>
  <c r="N20" i="4"/>
  <c r="O20" i="4"/>
  <c r="P20" i="4"/>
  <c r="Q20" i="4"/>
  <c r="R20" i="4"/>
  <c r="S20" i="4"/>
  <c r="T20" i="4"/>
  <c r="W20" i="4"/>
  <c r="M22" i="4"/>
  <c r="N22" i="4"/>
  <c r="O22" i="4"/>
  <c r="P22" i="4"/>
  <c r="Q22" i="4"/>
  <c r="R22" i="4"/>
  <c r="S22" i="4"/>
  <c r="T22" i="4"/>
  <c r="U22" i="4"/>
  <c r="U3" i="4"/>
  <c r="T3" i="4"/>
  <c r="S3" i="4"/>
  <c r="R3" i="4"/>
  <c r="Q3" i="4"/>
  <c r="P3" i="4"/>
  <c r="O3" i="4"/>
  <c r="N3" i="4"/>
  <c r="M3" i="4"/>
  <c r="K4" i="4"/>
  <c r="K5" i="4"/>
  <c r="K6" i="4"/>
  <c r="K7" i="4"/>
  <c r="K8" i="4"/>
  <c r="K9" i="4"/>
  <c r="K12" i="4"/>
  <c r="K13" i="4"/>
  <c r="K14" i="4"/>
  <c r="K15" i="4"/>
  <c r="K16" i="4"/>
  <c r="K17" i="4"/>
  <c r="K18" i="4"/>
  <c r="K19" i="4"/>
  <c r="K20" i="4"/>
  <c r="K22" i="4"/>
  <c r="K3" i="4"/>
  <c r="J4" i="4"/>
  <c r="J5" i="4"/>
  <c r="J6" i="4"/>
  <c r="J7" i="4"/>
  <c r="J8" i="4"/>
  <c r="J10" i="4"/>
  <c r="J12" i="4"/>
  <c r="J13" i="4"/>
  <c r="J14" i="4"/>
  <c r="J15" i="4"/>
  <c r="J16" i="4"/>
  <c r="J17" i="4"/>
  <c r="J18" i="4"/>
  <c r="J19" i="4"/>
  <c r="J20" i="4"/>
  <c r="J22" i="4"/>
  <c r="J3" i="4"/>
  <c r="I4" i="4"/>
  <c r="I5" i="4"/>
  <c r="I6" i="4"/>
  <c r="I7" i="4"/>
  <c r="I9" i="4"/>
  <c r="I10" i="4"/>
  <c r="I12" i="4"/>
  <c r="I13" i="4"/>
  <c r="I14" i="4"/>
  <c r="I15" i="4"/>
  <c r="I16" i="4"/>
  <c r="I17" i="4"/>
  <c r="I18" i="4"/>
  <c r="I19" i="4"/>
  <c r="I20" i="4"/>
  <c r="I22" i="4"/>
  <c r="I3" i="4"/>
  <c r="H4" i="4"/>
  <c r="H5" i="4"/>
  <c r="H6" i="4"/>
  <c r="H8" i="4"/>
  <c r="H9" i="4"/>
  <c r="H10" i="4"/>
  <c r="H12" i="4"/>
  <c r="H13" i="4"/>
  <c r="H14" i="4"/>
  <c r="H15" i="4"/>
  <c r="H16" i="4"/>
  <c r="H17" i="4"/>
  <c r="H18" i="4"/>
  <c r="H19" i="4"/>
  <c r="H20" i="4"/>
  <c r="H22" i="4"/>
  <c r="H3" i="4"/>
  <c r="G7" i="4"/>
  <c r="G8" i="4"/>
  <c r="G9" i="4"/>
  <c r="G10" i="4"/>
  <c r="G12" i="4"/>
  <c r="G13" i="4"/>
  <c r="G14" i="4"/>
  <c r="G15" i="4"/>
  <c r="G16" i="4"/>
  <c r="G17" i="4"/>
  <c r="G18" i="4"/>
  <c r="G19" i="4"/>
  <c r="G20" i="4"/>
  <c r="G22" i="4"/>
  <c r="F18" i="4"/>
  <c r="F19" i="4"/>
  <c r="F20" i="4"/>
  <c r="F22" i="4"/>
  <c r="F4" i="4"/>
  <c r="F6" i="4"/>
  <c r="F7" i="4"/>
  <c r="F8" i="4"/>
  <c r="F9" i="4"/>
  <c r="F10" i="4"/>
  <c r="F12" i="4"/>
  <c r="F13" i="4"/>
  <c r="F14" i="4"/>
  <c r="F15" i="4"/>
  <c r="F16" i="4"/>
  <c r="F17" i="4"/>
  <c r="F3" i="4"/>
  <c r="E3" i="4"/>
  <c r="E5" i="4"/>
  <c r="E6" i="4"/>
  <c r="E7" i="4"/>
  <c r="E8" i="4"/>
  <c r="E9" i="4"/>
  <c r="E10" i="4"/>
  <c r="E12" i="4"/>
  <c r="E13" i="4"/>
  <c r="E14" i="4"/>
  <c r="E15" i="4"/>
  <c r="E16" i="4"/>
  <c r="E17" i="4"/>
  <c r="E18" i="4"/>
  <c r="E19" i="4"/>
  <c r="E20" i="4"/>
  <c r="E22" i="4"/>
  <c r="D4" i="4"/>
  <c r="D5" i="4"/>
  <c r="D6" i="4"/>
  <c r="D7" i="4"/>
  <c r="D8" i="4"/>
  <c r="D9" i="4"/>
  <c r="D10" i="4"/>
  <c r="D12" i="4"/>
  <c r="D13" i="4"/>
  <c r="D14" i="4"/>
  <c r="D15" i="4"/>
  <c r="D16" i="4"/>
  <c r="D17" i="4"/>
  <c r="D18" i="4"/>
  <c r="D19" i="4"/>
  <c r="D20" i="4"/>
  <c r="F32" i="4" l="1"/>
  <c r="N32" i="4"/>
  <c r="R32" i="4"/>
  <c r="Y32" i="4"/>
  <c r="AC32" i="4"/>
  <c r="L32" i="4"/>
  <c r="J32" i="4"/>
  <c r="O32" i="4"/>
  <c r="S32" i="4"/>
  <c r="Z32" i="4"/>
  <c r="AD32" i="4"/>
  <c r="V32" i="4"/>
  <c r="AF32" i="4"/>
  <c r="P15" i="5"/>
  <c r="Q15" i="5"/>
  <c r="H32" i="4"/>
  <c r="M32" i="4"/>
  <c r="Q32" i="4"/>
  <c r="U32" i="4"/>
  <c r="W32" i="4"/>
  <c r="AB32" i="4"/>
  <c r="I32" i="4"/>
  <c r="AE32" i="4"/>
  <c r="G32" i="4"/>
  <c r="K32" i="4"/>
  <c r="P32" i="4"/>
  <c r="T32" i="4"/>
  <c r="X32" i="4"/>
  <c r="AA32" i="4"/>
  <c r="D32" i="4"/>
  <c r="E32" i="4"/>
  <c r="AH32" i="4" l="1"/>
  <c r="BH4" i="3"/>
  <c r="BH5" i="3"/>
  <c r="BH6" i="3"/>
  <c r="BH7" i="3"/>
  <c r="BH8" i="3"/>
  <c r="BH9" i="3"/>
  <c r="BH10" i="3"/>
  <c r="BH11" i="3"/>
  <c r="BH12" i="3"/>
  <c r="BH13" i="3"/>
  <c r="BH14" i="3"/>
  <c r="BH15" i="3"/>
  <c r="BH16" i="3"/>
  <c r="BH17" i="3"/>
  <c r="BH18" i="3"/>
  <c r="BH19" i="3"/>
  <c r="BH20" i="3"/>
  <c r="AJ5" i="3"/>
  <c r="AJ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4" i="3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4" i="3"/>
  <c r="AH5" i="3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4" i="3"/>
  <c r="AG5" i="3"/>
  <c r="AG6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4" i="3"/>
  <c r="AE5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4" i="3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4" i="3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4" i="3"/>
  <c r="CP4" i="2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36" i="2"/>
  <c r="CP37" i="2"/>
  <c r="CP38" i="2"/>
  <c r="CP39" i="2"/>
  <c r="CP40" i="2"/>
  <c r="CP41" i="2"/>
  <c r="CQ4" i="2"/>
  <c r="CJ5" i="2" l="1"/>
  <c r="CK5" i="2"/>
  <c r="CL5" i="2"/>
  <c r="CM5" i="2"/>
  <c r="CJ6" i="2"/>
  <c r="CK6" i="2"/>
  <c r="CL6" i="2"/>
  <c r="CM6" i="2"/>
  <c r="CJ7" i="2"/>
  <c r="CK7" i="2"/>
  <c r="CL7" i="2"/>
  <c r="CM7" i="2"/>
  <c r="CJ8" i="2"/>
  <c r="CK8" i="2"/>
  <c r="CL8" i="2"/>
  <c r="CM8" i="2"/>
  <c r="CJ9" i="2"/>
  <c r="CK9" i="2"/>
  <c r="CL9" i="2"/>
  <c r="CM9" i="2"/>
  <c r="CJ10" i="2"/>
  <c r="CK10" i="2"/>
  <c r="CL10" i="2"/>
  <c r="CM10" i="2"/>
  <c r="CJ11" i="2"/>
  <c r="CK11" i="2"/>
  <c r="CL11" i="2"/>
  <c r="CM11" i="2"/>
  <c r="CJ12" i="2"/>
  <c r="CK12" i="2"/>
  <c r="CL12" i="2"/>
  <c r="CM12" i="2"/>
  <c r="CJ13" i="2"/>
  <c r="CK13" i="2"/>
  <c r="CL13" i="2"/>
  <c r="CM13" i="2"/>
  <c r="CJ14" i="2"/>
  <c r="CK14" i="2"/>
  <c r="CL14" i="2"/>
  <c r="CM14" i="2"/>
  <c r="CJ15" i="2"/>
  <c r="CK15" i="2"/>
  <c r="CL15" i="2"/>
  <c r="CM15" i="2"/>
  <c r="CJ16" i="2"/>
  <c r="CK16" i="2"/>
  <c r="CL16" i="2"/>
  <c r="CM16" i="2"/>
  <c r="CJ17" i="2"/>
  <c r="CK17" i="2"/>
  <c r="CL17" i="2"/>
  <c r="CM17" i="2"/>
  <c r="CJ18" i="2"/>
  <c r="CK18" i="2"/>
  <c r="CL18" i="2"/>
  <c r="CM18" i="2"/>
  <c r="CJ19" i="2"/>
  <c r="CK19" i="2"/>
  <c r="CL19" i="2"/>
  <c r="CM19" i="2"/>
  <c r="CJ20" i="2"/>
  <c r="CK20" i="2"/>
  <c r="CL20" i="2"/>
  <c r="CM20" i="2"/>
  <c r="CJ21" i="2"/>
  <c r="CK21" i="2"/>
  <c r="CL21" i="2"/>
  <c r="CM21" i="2"/>
  <c r="CJ22" i="2"/>
  <c r="CK22" i="2"/>
  <c r="CL22" i="2"/>
  <c r="CM22" i="2"/>
  <c r="CJ23" i="2"/>
  <c r="CK23" i="2"/>
  <c r="CL23" i="2"/>
  <c r="CM23" i="2"/>
  <c r="CJ24" i="2"/>
  <c r="CK24" i="2"/>
  <c r="CL24" i="2"/>
  <c r="CM24" i="2"/>
  <c r="CJ25" i="2"/>
  <c r="CK25" i="2"/>
  <c r="CL25" i="2"/>
  <c r="CM25" i="2"/>
  <c r="CJ26" i="2"/>
  <c r="CK26" i="2"/>
  <c r="CL26" i="2"/>
  <c r="CM26" i="2"/>
  <c r="CJ27" i="2"/>
  <c r="CK27" i="2"/>
  <c r="CL27" i="2"/>
  <c r="CM27" i="2"/>
  <c r="CJ28" i="2"/>
  <c r="CK28" i="2"/>
  <c r="CL28" i="2"/>
  <c r="CM28" i="2"/>
  <c r="CJ29" i="2"/>
  <c r="CK29" i="2"/>
  <c r="CL29" i="2"/>
  <c r="CM29" i="2"/>
  <c r="CJ30" i="2"/>
  <c r="CK30" i="2"/>
  <c r="CL30" i="2"/>
  <c r="CM30" i="2"/>
  <c r="CJ31" i="2"/>
  <c r="CK31" i="2"/>
  <c r="CL31" i="2"/>
  <c r="CM31" i="2"/>
  <c r="CJ32" i="2"/>
  <c r="CK32" i="2"/>
  <c r="CL32" i="2"/>
  <c r="CM32" i="2"/>
  <c r="CJ33" i="2"/>
  <c r="CK33" i="2"/>
  <c r="CL33" i="2"/>
  <c r="CM33" i="2"/>
  <c r="CJ34" i="2"/>
  <c r="CK34" i="2"/>
  <c r="CL34" i="2"/>
  <c r="CM34" i="2"/>
  <c r="CJ35" i="2"/>
  <c r="CK35" i="2"/>
  <c r="CL35" i="2"/>
  <c r="CM35" i="2"/>
  <c r="CJ36" i="2"/>
  <c r="CK36" i="2"/>
  <c r="CL36" i="2"/>
  <c r="CM36" i="2"/>
  <c r="CJ37" i="2"/>
  <c r="CK37" i="2"/>
  <c r="CL37" i="2"/>
  <c r="CM37" i="2"/>
  <c r="CJ38" i="2"/>
  <c r="CK38" i="2"/>
  <c r="CL38" i="2"/>
  <c r="CM38" i="2"/>
  <c r="CJ39" i="2"/>
  <c r="CK39" i="2"/>
  <c r="CL39" i="2"/>
  <c r="CM39" i="2"/>
  <c r="CJ40" i="2"/>
  <c r="CK40" i="2"/>
  <c r="CL40" i="2"/>
  <c r="CM40" i="2"/>
  <c r="CJ41" i="2"/>
  <c r="CK41" i="2"/>
  <c r="CL41" i="2"/>
  <c r="CM41" i="2"/>
  <c r="CK4" i="2"/>
  <c r="CL4" i="2"/>
  <c r="CM4" i="2"/>
  <c r="CJ4" i="2"/>
  <c r="BD4" i="2"/>
  <c r="BE4" i="2"/>
  <c r="BF4" i="2"/>
  <c r="BG4" i="2"/>
  <c r="BH4" i="2"/>
  <c r="BI4" i="2"/>
  <c r="BJ4" i="2"/>
  <c r="BK4" i="2"/>
  <c r="BL4" i="2"/>
  <c r="BM4" i="2"/>
  <c r="BN4" i="2"/>
  <c r="BO4" i="2"/>
  <c r="BP4" i="2"/>
  <c r="BQ4" i="2"/>
  <c r="BR4" i="2"/>
  <c r="BS4" i="2"/>
  <c r="BT4" i="2"/>
  <c r="BU4" i="2"/>
  <c r="BV4" i="2"/>
  <c r="BW4" i="2"/>
  <c r="BX4" i="2"/>
  <c r="BY4" i="2"/>
  <c r="BZ4" i="2"/>
  <c r="CA4" i="2"/>
  <c r="CB4" i="2"/>
  <c r="CC4" i="2"/>
  <c r="CD4" i="2"/>
  <c r="CE4" i="2"/>
  <c r="CF4" i="2"/>
  <c r="CG4" i="2"/>
  <c r="CH4" i="2"/>
  <c r="CI4" i="2"/>
  <c r="BD5" i="2"/>
  <c r="BE5" i="2"/>
  <c r="BF5" i="2"/>
  <c r="BG5" i="2"/>
  <c r="BH5" i="2"/>
  <c r="BI5" i="2"/>
  <c r="BJ5" i="2"/>
  <c r="BK5" i="2"/>
  <c r="BL5" i="2"/>
  <c r="BM5" i="2"/>
  <c r="BN5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H5" i="2"/>
  <c r="CI5" i="2"/>
  <c r="BD6" i="2"/>
  <c r="BE6" i="2"/>
  <c r="BF6" i="2"/>
  <c r="BG6" i="2"/>
  <c r="BH6" i="2"/>
  <c r="BI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BQ23" i="2"/>
  <c r="BR23" i="2"/>
  <c r="BS23" i="2"/>
  <c r="BT23" i="2"/>
  <c r="BU23" i="2"/>
  <c r="BV23" i="2"/>
  <c r="BW23" i="2"/>
  <c r="BX23" i="2"/>
  <c r="BY23" i="2"/>
  <c r="BZ23" i="2"/>
  <c r="CA23" i="2"/>
  <c r="CB23" i="2"/>
  <c r="CC23" i="2"/>
  <c r="CD23" i="2"/>
  <c r="CE23" i="2"/>
  <c r="CF23" i="2"/>
  <c r="CG23" i="2"/>
  <c r="CH23" i="2"/>
  <c r="CI23" i="2"/>
  <c r="BD24" i="2"/>
  <c r="BE24" i="2"/>
  <c r="BF24" i="2"/>
  <c r="BG24" i="2"/>
  <c r="BH24" i="2"/>
  <c r="BI24" i="2"/>
  <c r="BJ24" i="2"/>
  <c r="BK24" i="2"/>
  <c r="BL24" i="2"/>
  <c r="BM24" i="2"/>
  <c r="BN24" i="2"/>
  <c r="BO24" i="2"/>
  <c r="BP24" i="2"/>
  <c r="BQ24" i="2"/>
  <c r="BR24" i="2"/>
  <c r="BS24" i="2"/>
  <c r="BT24" i="2"/>
  <c r="BU24" i="2"/>
  <c r="BV24" i="2"/>
  <c r="BW24" i="2"/>
  <c r="BX24" i="2"/>
  <c r="BY24" i="2"/>
  <c r="BZ24" i="2"/>
  <c r="CA24" i="2"/>
  <c r="CB24" i="2"/>
  <c r="CC24" i="2"/>
  <c r="CD24" i="2"/>
  <c r="CE24" i="2"/>
  <c r="CF24" i="2"/>
  <c r="CG24" i="2"/>
  <c r="CH24" i="2"/>
  <c r="CI24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BP25" i="2"/>
  <c r="BQ25" i="2"/>
  <c r="BR25" i="2"/>
  <c r="BS25" i="2"/>
  <c r="BT25" i="2"/>
  <c r="BU25" i="2"/>
  <c r="BV25" i="2"/>
  <c r="BW25" i="2"/>
  <c r="BX25" i="2"/>
  <c r="BY25" i="2"/>
  <c r="BZ25" i="2"/>
  <c r="CA25" i="2"/>
  <c r="CB25" i="2"/>
  <c r="CC25" i="2"/>
  <c r="CD25" i="2"/>
  <c r="CE25" i="2"/>
  <c r="CF25" i="2"/>
  <c r="CG25" i="2"/>
  <c r="CH25" i="2"/>
  <c r="CI25" i="2"/>
  <c r="BD26" i="2"/>
  <c r="BE26" i="2"/>
  <c r="BF26" i="2"/>
  <c r="BG26" i="2"/>
  <c r="BH26" i="2"/>
  <c r="BI26" i="2"/>
  <c r="BJ26" i="2"/>
  <c r="BK26" i="2"/>
  <c r="BL26" i="2"/>
  <c r="BM26" i="2"/>
  <c r="BN26" i="2"/>
  <c r="BO26" i="2"/>
  <c r="BP26" i="2"/>
  <c r="BQ26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CE26" i="2"/>
  <c r="CF26" i="2"/>
  <c r="CG26" i="2"/>
  <c r="CH26" i="2"/>
  <c r="CI26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G27" i="2"/>
  <c r="CH27" i="2"/>
  <c r="CI27" i="2"/>
  <c r="BD28" i="2"/>
  <c r="BE28" i="2"/>
  <c r="BF28" i="2"/>
  <c r="BG28" i="2"/>
  <c r="BH28" i="2"/>
  <c r="BI28" i="2"/>
  <c r="BJ28" i="2"/>
  <c r="BK28" i="2"/>
  <c r="BL28" i="2"/>
  <c r="BM28" i="2"/>
  <c r="BN28" i="2"/>
  <c r="BO28" i="2"/>
  <c r="BP28" i="2"/>
  <c r="BQ28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CG28" i="2"/>
  <c r="CH28" i="2"/>
  <c r="CI28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CG29" i="2"/>
  <c r="CH29" i="2"/>
  <c r="CI29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BT30" i="2"/>
  <c r="BU30" i="2"/>
  <c r="BV30" i="2"/>
  <c r="BW30" i="2"/>
  <c r="BX30" i="2"/>
  <c r="BY30" i="2"/>
  <c r="BZ30" i="2"/>
  <c r="CA30" i="2"/>
  <c r="CB30" i="2"/>
  <c r="CC30" i="2"/>
  <c r="CD30" i="2"/>
  <c r="CE30" i="2"/>
  <c r="CF30" i="2"/>
  <c r="CG30" i="2"/>
  <c r="CH30" i="2"/>
  <c r="CI30" i="2"/>
  <c r="BD31" i="2"/>
  <c r="BE31" i="2"/>
  <c r="BF31" i="2"/>
  <c r="BG31" i="2"/>
  <c r="BH31" i="2"/>
  <c r="BI31" i="2"/>
  <c r="BJ31" i="2"/>
  <c r="BK31" i="2"/>
  <c r="BL31" i="2"/>
  <c r="BM31" i="2"/>
  <c r="BN31" i="2"/>
  <c r="BO31" i="2"/>
  <c r="BP31" i="2"/>
  <c r="BQ31" i="2"/>
  <c r="BR31" i="2"/>
  <c r="BS31" i="2"/>
  <c r="BT31" i="2"/>
  <c r="BU31" i="2"/>
  <c r="BV31" i="2"/>
  <c r="BW31" i="2"/>
  <c r="BX31" i="2"/>
  <c r="BY31" i="2"/>
  <c r="BZ31" i="2"/>
  <c r="CA31" i="2"/>
  <c r="CB31" i="2"/>
  <c r="CC31" i="2"/>
  <c r="CD31" i="2"/>
  <c r="CE31" i="2"/>
  <c r="CF31" i="2"/>
  <c r="CG31" i="2"/>
  <c r="CH31" i="2"/>
  <c r="CI31" i="2"/>
  <c r="BD32" i="2"/>
  <c r="BE32" i="2"/>
  <c r="BF32" i="2"/>
  <c r="BG32" i="2"/>
  <c r="BH32" i="2"/>
  <c r="BI32" i="2"/>
  <c r="BJ32" i="2"/>
  <c r="BK32" i="2"/>
  <c r="BL32" i="2"/>
  <c r="BM32" i="2"/>
  <c r="BN32" i="2"/>
  <c r="BO32" i="2"/>
  <c r="BP32" i="2"/>
  <c r="BQ32" i="2"/>
  <c r="BR32" i="2"/>
  <c r="BS32" i="2"/>
  <c r="BT32" i="2"/>
  <c r="BU32" i="2"/>
  <c r="BV32" i="2"/>
  <c r="BW32" i="2"/>
  <c r="BX32" i="2"/>
  <c r="BY32" i="2"/>
  <c r="BZ32" i="2"/>
  <c r="CA32" i="2"/>
  <c r="CB32" i="2"/>
  <c r="CC32" i="2"/>
  <c r="CD32" i="2"/>
  <c r="CE32" i="2"/>
  <c r="CF32" i="2"/>
  <c r="CG32" i="2"/>
  <c r="CH32" i="2"/>
  <c r="CI32" i="2"/>
  <c r="BD33" i="2"/>
  <c r="BE33" i="2"/>
  <c r="BF33" i="2"/>
  <c r="BG33" i="2"/>
  <c r="BH33" i="2"/>
  <c r="BI33" i="2"/>
  <c r="BJ33" i="2"/>
  <c r="BK33" i="2"/>
  <c r="BL33" i="2"/>
  <c r="BM33" i="2"/>
  <c r="BN33" i="2"/>
  <c r="BO33" i="2"/>
  <c r="BP33" i="2"/>
  <c r="BQ33" i="2"/>
  <c r="BR33" i="2"/>
  <c r="BS33" i="2"/>
  <c r="BT33" i="2"/>
  <c r="BU33" i="2"/>
  <c r="BV33" i="2"/>
  <c r="BW33" i="2"/>
  <c r="BX33" i="2"/>
  <c r="BY33" i="2"/>
  <c r="BZ33" i="2"/>
  <c r="CA33" i="2"/>
  <c r="CB33" i="2"/>
  <c r="CC33" i="2"/>
  <c r="CD33" i="2"/>
  <c r="CE33" i="2"/>
  <c r="CF33" i="2"/>
  <c r="CG33" i="2"/>
  <c r="CH33" i="2"/>
  <c r="CI33" i="2"/>
  <c r="BD34" i="2"/>
  <c r="BE34" i="2"/>
  <c r="BF34" i="2"/>
  <c r="BG34" i="2"/>
  <c r="BH34" i="2"/>
  <c r="BI34" i="2"/>
  <c r="BJ34" i="2"/>
  <c r="BK34" i="2"/>
  <c r="BL34" i="2"/>
  <c r="BM34" i="2"/>
  <c r="BN34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H39" i="2"/>
  <c r="CI39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AZ5" i="2"/>
  <c r="BA5" i="2"/>
  <c r="BB5" i="2"/>
  <c r="BC5" i="2"/>
  <c r="AZ6" i="2"/>
  <c r="BA6" i="2"/>
  <c r="BB6" i="2"/>
  <c r="BC6" i="2"/>
  <c r="AZ7" i="2"/>
  <c r="BA7" i="2"/>
  <c r="BB7" i="2"/>
  <c r="BC7" i="2"/>
  <c r="AZ8" i="2"/>
  <c r="BA8" i="2"/>
  <c r="BB8" i="2"/>
  <c r="BC8" i="2"/>
  <c r="AZ9" i="2"/>
  <c r="BA9" i="2"/>
  <c r="BB9" i="2"/>
  <c r="BC9" i="2"/>
  <c r="AZ10" i="2"/>
  <c r="BA10" i="2"/>
  <c r="BB10" i="2"/>
  <c r="BC10" i="2"/>
  <c r="AZ11" i="2"/>
  <c r="BA11" i="2"/>
  <c r="BB11" i="2"/>
  <c r="BC11" i="2"/>
  <c r="AZ12" i="2"/>
  <c r="BA12" i="2"/>
  <c r="BB12" i="2"/>
  <c r="BC12" i="2"/>
  <c r="AZ13" i="2"/>
  <c r="BA13" i="2"/>
  <c r="BB13" i="2"/>
  <c r="BC13" i="2"/>
  <c r="AZ14" i="2"/>
  <c r="BA14" i="2"/>
  <c r="BB14" i="2"/>
  <c r="BC14" i="2"/>
  <c r="AZ15" i="2"/>
  <c r="BA15" i="2"/>
  <c r="BB15" i="2"/>
  <c r="BC15" i="2"/>
  <c r="AZ16" i="2"/>
  <c r="BA16" i="2"/>
  <c r="BB16" i="2"/>
  <c r="BC16" i="2"/>
  <c r="AZ17" i="2"/>
  <c r="BA17" i="2"/>
  <c r="BB17" i="2"/>
  <c r="BC17" i="2"/>
  <c r="AZ18" i="2"/>
  <c r="BA18" i="2"/>
  <c r="BB18" i="2"/>
  <c r="BC18" i="2"/>
  <c r="AZ19" i="2"/>
  <c r="BA19" i="2"/>
  <c r="BB19" i="2"/>
  <c r="BC19" i="2"/>
  <c r="AZ20" i="2"/>
  <c r="BA20" i="2"/>
  <c r="BB20" i="2"/>
  <c r="BC20" i="2"/>
  <c r="AZ21" i="2"/>
  <c r="BA21" i="2"/>
  <c r="BB21" i="2"/>
  <c r="BC21" i="2"/>
  <c r="AZ22" i="2"/>
  <c r="BA22" i="2"/>
  <c r="BB22" i="2"/>
  <c r="BC22" i="2"/>
  <c r="AZ23" i="2"/>
  <c r="BA23" i="2"/>
  <c r="BB23" i="2"/>
  <c r="BC23" i="2"/>
  <c r="AZ24" i="2"/>
  <c r="BA24" i="2"/>
  <c r="BB24" i="2"/>
  <c r="BC24" i="2"/>
  <c r="AZ25" i="2"/>
  <c r="BA25" i="2"/>
  <c r="BB25" i="2"/>
  <c r="BC25" i="2"/>
  <c r="AZ26" i="2"/>
  <c r="BA26" i="2"/>
  <c r="BB26" i="2"/>
  <c r="BC26" i="2"/>
  <c r="AZ27" i="2"/>
  <c r="BA27" i="2"/>
  <c r="BB27" i="2"/>
  <c r="BC27" i="2"/>
  <c r="AZ28" i="2"/>
  <c r="BA28" i="2"/>
  <c r="BB28" i="2"/>
  <c r="BC28" i="2"/>
  <c r="AZ29" i="2"/>
  <c r="BA29" i="2"/>
  <c r="BB29" i="2"/>
  <c r="BC29" i="2"/>
  <c r="AZ30" i="2"/>
  <c r="BA30" i="2"/>
  <c r="BB30" i="2"/>
  <c r="BC30" i="2"/>
  <c r="AZ31" i="2"/>
  <c r="BA31" i="2"/>
  <c r="BB31" i="2"/>
  <c r="BC31" i="2"/>
  <c r="AZ32" i="2"/>
  <c r="BA32" i="2"/>
  <c r="BB32" i="2"/>
  <c r="BC32" i="2"/>
  <c r="AZ33" i="2"/>
  <c r="BA33" i="2"/>
  <c r="BB33" i="2"/>
  <c r="BC33" i="2"/>
  <c r="AZ34" i="2"/>
  <c r="BA34" i="2"/>
  <c r="BB34" i="2"/>
  <c r="BC34" i="2"/>
  <c r="AZ35" i="2"/>
  <c r="BA35" i="2"/>
  <c r="BB35" i="2"/>
  <c r="BC35" i="2"/>
  <c r="AZ36" i="2"/>
  <c r="BA36" i="2"/>
  <c r="BB36" i="2"/>
  <c r="BC36" i="2"/>
  <c r="AZ37" i="2"/>
  <c r="BA37" i="2"/>
  <c r="BB37" i="2"/>
  <c r="BC37" i="2"/>
  <c r="AZ38" i="2"/>
  <c r="BA38" i="2"/>
  <c r="BB38" i="2"/>
  <c r="BC38" i="2"/>
  <c r="AZ39" i="2"/>
  <c r="BA39" i="2"/>
  <c r="BB39" i="2"/>
  <c r="BC39" i="2"/>
  <c r="AZ40" i="2"/>
  <c r="BA40" i="2"/>
  <c r="BB40" i="2"/>
  <c r="BC40" i="2"/>
  <c r="AZ41" i="2"/>
  <c r="BA41" i="2"/>
  <c r="BB41" i="2"/>
  <c r="BC41" i="2"/>
  <c r="AZ4" i="2"/>
  <c r="BA4" i="2"/>
  <c r="BB4" i="2"/>
  <c r="BC4" i="2"/>
  <c r="AV5" i="2"/>
  <c r="AW5" i="2"/>
  <c r="AX5" i="2"/>
  <c r="AY5" i="2"/>
  <c r="AV6" i="2"/>
  <c r="AW6" i="2"/>
  <c r="AX6" i="2"/>
  <c r="AY6" i="2"/>
  <c r="AV7" i="2"/>
  <c r="AW7" i="2"/>
  <c r="AX7" i="2"/>
  <c r="AY7" i="2"/>
  <c r="AV8" i="2"/>
  <c r="AW8" i="2"/>
  <c r="AX8" i="2"/>
  <c r="AY8" i="2"/>
  <c r="AV9" i="2"/>
  <c r="AW9" i="2"/>
  <c r="AX9" i="2"/>
  <c r="AY9" i="2"/>
  <c r="AV10" i="2"/>
  <c r="AW10" i="2"/>
  <c r="AX10" i="2"/>
  <c r="AY10" i="2"/>
  <c r="AV11" i="2"/>
  <c r="AW11" i="2"/>
  <c r="AX11" i="2"/>
  <c r="AY11" i="2"/>
  <c r="AV12" i="2"/>
  <c r="AW12" i="2"/>
  <c r="AX12" i="2"/>
  <c r="AY12" i="2"/>
  <c r="AV13" i="2"/>
  <c r="AW13" i="2"/>
  <c r="AX13" i="2"/>
  <c r="AY13" i="2"/>
  <c r="AV14" i="2"/>
  <c r="AW14" i="2"/>
  <c r="AX14" i="2"/>
  <c r="AY14" i="2"/>
  <c r="AV15" i="2"/>
  <c r="AW15" i="2"/>
  <c r="AX15" i="2"/>
  <c r="AY15" i="2"/>
  <c r="AV16" i="2"/>
  <c r="AW16" i="2"/>
  <c r="AX16" i="2"/>
  <c r="AY16" i="2"/>
  <c r="AV17" i="2"/>
  <c r="AW17" i="2"/>
  <c r="AX17" i="2"/>
  <c r="AY17" i="2"/>
  <c r="AV18" i="2"/>
  <c r="AW18" i="2"/>
  <c r="AX18" i="2"/>
  <c r="AY18" i="2"/>
  <c r="AV19" i="2"/>
  <c r="AW19" i="2"/>
  <c r="AX19" i="2"/>
  <c r="AY19" i="2"/>
  <c r="AV20" i="2"/>
  <c r="AW20" i="2"/>
  <c r="AX20" i="2"/>
  <c r="AY20" i="2"/>
  <c r="AV21" i="2"/>
  <c r="AW21" i="2"/>
  <c r="AX21" i="2"/>
  <c r="AY21" i="2"/>
  <c r="AV22" i="2"/>
  <c r="AW22" i="2"/>
  <c r="AX22" i="2"/>
  <c r="AY22" i="2"/>
  <c r="AV23" i="2"/>
  <c r="AW23" i="2"/>
  <c r="AX23" i="2"/>
  <c r="AY23" i="2"/>
  <c r="AV24" i="2"/>
  <c r="AW24" i="2"/>
  <c r="AX24" i="2"/>
  <c r="AY24" i="2"/>
  <c r="AV25" i="2"/>
  <c r="AW25" i="2"/>
  <c r="AX25" i="2"/>
  <c r="AY25" i="2"/>
  <c r="AV26" i="2"/>
  <c r="AW26" i="2"/>
  <c r="AX26" i="2"/>
  <c r="AY26" i="2"/>
  <c r="AV27" i="2"/>
  <c r="AW27" i="2"/>
  <c r="AX27" i="2"/>
  <c r="AY27" i="2"/>
  <c r="AV28" i="2"/>
  <c r="AW28" i="2"/>
  <c r="AX28" i="2"/>
  <c r="AY28" i="2"/>
  <c r="AV29" i="2"/>
  <c r="AW29" i="2"/>
  <c r="AX29" i="2"/>
  <c r="AY29" i="2"/>
  <c r="AV30" i="2"/>
  <c r="AW30" i="2"/>
  <c r="AX30" i="2"/>
  <c r="AY30" i="2"/>
  <c r="AV31" i="2"/>
  <c r="AW31" i="2"/>
  <c r="AX31" i="2"/>
  <c r="AY31" i="2"/>
  <c r="AV32" i="2"/>
  <c r="AW32" i="2"/>
  <c r="AX32" i="2"/>
  <c r="AY32" i="2"/>
  <c r="AV33" i="2"/>
  <c r="AW33" i="2"/>
  <c r="AX33" i="2"/>
  <c r="AY33" i="2"/>
  <c r="AV34" i="2"/>
  <c r="AW34" i="2"/>
  <c r="AX34" i="2"/>
  <c r="AY34" i="2"/>
  <c r="AV35" i="2"/>
  <c r="AW35" i="2"/>
  <c r="AX35" i="2"/>
  <c r="AY35" i="2"/>
  <c r="AV36" i="2"/>
  <c r="AW36" i="2"/>
  <c r="AX36" i="2"/>
  <c r="AY36" i="2"/>
  <c r="AV37" i="2"/>
  <c r="AW37" i="2"/>
  <c r="AX37" i="2"/>
  <c r="AY37" i="2"/>
  <c r="AV38" i="2"/>
  <c r="AW38" i="2"/>
  <c r="AX38" i="2"/>
  <c r="AY38" i="2"/>
  <c r="AV39" i="2"/>
  <c r="AW39" i="2"/>
  <c r="AX39" i="2"/>
  <c r="AY39" i="2"/>
  <c r="AV40" i="2"/>
  <c r="AW40" i="2"/>
  <c r="AX40" i="2"/>
  <c r="AY40" i="2"/>
  <c r="AV41" i="2"/>
  <c r="AW41" i="2"/>
  <c r="AX41" i="2"/>
  <c r="AY41" i="2"/>
  <c r="AY4" i="2"/>
  <c r="AX4" i="2"/>
  <c r="AW4" i="2"/>
  <c r="AV4" i="2"/>
  <c r="CU4" i="2"/>
  <c r="EJ5" i="2"/>
  <c r="EK5" i="2"/>
  <c r="EL5" i="2"/>
  <c r="EM5" i="2"/>
  <c r="EN5" i="2"/>
  <c r="EO5" i="2"/>
  <c r="EP5" i="2"/>
  <c r="EQ5" i="2"/>
  <c r="ER5" i="2"/>
  <c r="EJ6" i="2"/>
  <c r="EK6" i="2"/>
  <c r="EL6" i="2"/>
  <c r="EM6" i="2"/>
  <c r="EN6" i="2"/>
  <c r="EO6" i="2"/>
  <c r="EP6" i="2"/>
  <c r="EQ6" i="2"/>
  <c r="L14" i="3" s="1"/>
  <c r="ER6" i="2"/>
  <c r="M14" i="3" s="1"/>
  <c r="EJ7" i="2"/>
  <c r="EK7" i="2"/>
  <c r="EL7" i="2"/>
  <c r="EM7" i="2"/>
  <c r="EN7" i="2"/>
  <c r="EO7" i="2"/>
  <c r="EP7" i="2"/>
  <c r="EQ7" i="2"/>
  <c r="ER7" i="2"/>
  <c r="EJ8" i="2"/>
  <c r="EK8" i="2"/>
  <c r="EL8" i="2"/>
  <c r="EM8" i="2"/>
  <c r="EN8" i="2"/>
  <c r="EO8" i="2"/>
  <c r="EP8" i="2"/>
  <c r="EQ8" i="2"/>
  <c r="ER8" i="2"/>
  <c r="EJ9" i="2"/>
  <c r="EK9" i="2"/>
  <c r="EL9" i="2"/>
  <c r="EM9" i="2"/>
  <c r="EN9" i="2"/>
  <c r="EO9" i="2"/>
  <c r="EP9" i="2"/>
  <c r="EQ9" i="2"/>
  <c r="ER9" i="2"/>
  <c r="EJ10" i="2"/>
  <c r="EK10" i="2"/>
  <c r="EL10" i="2"/>
  <c r="EM10" i="2"/>
  <c r="EN10" i="2"/>
  <c r="EO10" i="2"/>
  <c r="EP10" i="2"/>
  <c r="EQ10" i="2"/>
  <c r="ER10" i="2"/>
  <c r="EJ11" i="2"/>
  <c r="EK11" i="2"/>
  <c r="EL11" i="2"/>
  <c r="EM11" i="2"/>
  <c r="EN11" i="2"/>
  <c r="EO11" i="2"/>
  <c r="EP11" i="2"/>
  <c r="EQ11" i="2"/>
  <c r="ER11" i="2"/>
  <c r="EJ12" i="2"/>
  <c r="E19" i="3" s="1"/>
  <c r="EK12" i="2"/>
  <c r="F19" i="3" s="1"/>
  <c r="EL12" i="2"/>
  <c r="G19" i="3" s="1"/>
  <c r="EM12" i="2"/>
  <c r="H19" i="3" s="1"/>
  <c r="EN12" i="2"/>
  <c r="I19" i="3" s="1"/>
  <c r="EO12" i="2"/>
  <c r="J19" i="3" s="1"/>
  <c r="EP12" i="2"/>
  <c r="K19" i="3" s="1"/>
  <c r="EQ12" i="2"/>
  <c r="L19" i="3" s="1"/>
  <c r="ER12" i="2"/>
  <c r="M19" i="3" s="1"/>
  <c r="EJ13" i="2"/>
  <c r="EK13" i="2"/>
  <c r="EL13" i="2"/>
  <c r="EM13" i="2"/>
  <c r="EN13" i="2"/>
  <c r="EO13" i="2"/>
  <c r="EP13" i="2"/>
  <c r="EQ13" i="2"/>
  <c r="ER13" i="2"/>
  <c r="EJ14" i="2"/>
  <c r="EK14" i="2"/>
  <c r="EL14" i="2"/>
  <c r="EM14" i="2"/>
  <c r="EN14" i="2"/>
  <c r="EO14" i="2"/>
  <c r="EP14" i="2"/>
  <c r="EQ14" i="2"/>
  <c r="ER14" i="2"/>
  <c r="EJ15" i="2"/>
  <c r="E17" i="3" s="1"/>
  <c r="EK15" i="2"/>
  <c r="F17" i="3" s="1"/>
  <c r="EL15" i="2"/>
  <c r="G17" i="3" s="1"/>
  <c r="EM15" i="2"/>
  <c r="H17" i="3" s="1"/>
  <c r="EN15" i="2"/>
  <c r="I17" i="3" s="1"/>
  <c r="EO15" i="2"/>
  <c r="J17" i="3" s="1"/>
  <c r="EP15" i="2"/>
  <c r="K17" i="3" s="1"/>
  <c r="EQ15" i="2"/>
  <c r="ER15" i="2"/>
  <c r="EJ16" i="2"/>
  <c r="E16" i="3" s="1"/>
  <c r="EK16" i="2"/>
  <c r="F16" i="3" s="1"/>
  <c r="EL16" i="2"/>
  <c r="G16" i="3" s="1"/>
  <c r="EM16" i="2"/>
  <c r="H16" i="3" s="1"/>
  <c r="EN16" i="2"/>
  <c r="I16" i="3" s="1"/>
  <c r="EO16" i="2"/>
  <c r="J16" i="3" s="1"/>
  <c r="EP16" i="2"/>
  <c r="K16" i="3" s="1"/>
  <c r="EQ16" i="2"/>
  <c r="L16" i="3" s="1"/>
  <c r="ER16" i="2"/>
  <c r="EJ17" i="2"/>
  <c r="E12" i="3" s="1"/>
  <c r="EK17" i="2"/>
  <c r="F12" i="3" s="1"/>
  <c r="EL17" i="2"/>
  <c r="G12" i="3" s="1"/>
  <c r="EM17" i="2"/>
  <c r="H12" i="3" s="1"/>
  <c r="EN17" i="2"/>
  <c r="I12" i="3" s="1"/>
  <c r="EO17" i="2"/>
  <c r="J12" i="3" s="1"/>
  <c r="EP17" i="2"/>
  <c r="K12" i="3" s="1"/>
  <c r="EQ17" i="2"/>
  <c r="L12" i="3" s="1"/>
  <c r="ER17" i="2"/>
  <c r="M12" i="3" s="1"/>
  <c r="N12" i="3" s="1"/>
  <c r="EJ18" i="2"/>
  <c r="E7" i="3" s="1"/>
  <c r="EK18" i="2"/>
  <c r="F7" i="3" s="1"/>
  <c r="EL18" i="2"/>
  <c r="G7" i="3" s="1"/>
  <c r="EM18" i="2"/>
  <c r="H7" i="3" s="1"/>
  <c r="EN18" i="2"/>
  <c r="I7" i="3" s="1"/>
  <c r="EO18" i="2"/>
  <c r="J7" i="3" s="1"/>
  <c r="EP18" i="2"/>
  <c r="K7" i="3" s="1"/>
  <c r="EQ18" i="2"/>
  <c r="L7" i="3" s="1"/>
  <c r="ER18" i="2"/>
  <c r="EJ19" i="2"/>
  <c r="EK19" i="2"/>
  <c r="EL19" i="2"/>
  <c r="EM19" i="2"/>
  <c r="EN19" i="2"/>
  <c r="EO19" i="2"/>
  <c r="EP19" i="2"/>
  <c r="EQ19" i="2"/>
  <c r="ER19" i="2"/>
  <c r="EJ20" i="2"/>
  <c r="EK20" i="2"/>
  <c r="EL20" i="2"/>
  <c r="EM20" i="2"/>
  <c r="EN20" i="2"/>
  <c r="EO20" i="2"/>
  <c r="EP20" i="2"/>
  <c r="EQ20" i="2"/>
  <c r="ER20" i="2"/>
  <c r="EJ21" i="2"/>
  <c r="E11" i="3" s="1"/>
  <c r="EK21" i="2"/>
  <c r="F11" i="3" s="1"/>
  <c r="EL21" i="2"/>
  <c r="G11" i="3" s="1"/>
  <c r="EM21" i="2"/>
  <c r="H11" i="3" s="1"/>
  <c r="EN21" i="2"/>
  <c r="I11" i="3" s="1"/>
  <c r="EO21" i="2"/>
  <c r="J11" i="3" s="1"/>
  <c r="EP21" i="2"/>
  <c r="K11" i="3" s="1"/>
  <c r="EQ21" i="2"/>
  <c r="L11" i="3" s="1"/>
  <c r="ER21" i="2"/>
  <c r="EJ22" i="2"/>
  <c r="EK22" i="2"/>
  <c r="EL22" i="2"/>
  <c r="EM22" i="2"/>
  <c r="EN22" i="2"/>
  <c r="EO22" i="2"/>
  <c r="EP22" i="2"/>
  <c r="EQ22" i="2"/>
  <c r="ER22" i="2"/>
  <c r="EJ23" i="2"/>
  <c r="EK23" i="2"/>
  <c r="EL23" i="2"/>
  <c r="EM23" i="2"/>
  <c r="EN23" i="2"/>
  <c r="EO23" i="2"/>
  <c r="EP23" i="2"/>
  <c r="EQ23" i="2"/>
  <c r="ER23" i="2"/>
  <c r="EJ24" i="2"/>
  <c r="EK24" i="2"/>
  <c r="EL24" i="2"/>
  <c r="EM24" i="2"/>
  <c r="EN24" i="2"/>
  <c r="EO24" i="2"/>
  <c r="EP24" i="2"/>
  <c r="EQ24" i="2"/>
  <c r="ER24" i="2"/>
  <c r="EJ25" i="2"/>
  <c r="EK25" i="2"/>
  <c r="EL25" i="2"/>
  <c r="EM25" i="2"/>
  <c r="EN25" i="2"/>
  <c r="EO25" i="2"/>
  <c r="EP25" i="2"/>
  <c r="EQ25" i="2"/>
  <c r="ER25" i="2"/>
  <c r="EJ26" i="2"/>
  <c r="EK26" i="2"/>
  <c r="EL26" i="2"/>
  <c r="EM26" i="2"/>
  <c r="EN26" i="2"/>
  <c r="EO26" i="2"/>
  <c r="EP26" i="2"/>
  <c r="EQ26" i="2"/>
  <c r="ER26" i="2"/>
  <c r="EJ27" i="2"/>
  <c r="EK27" i="2"/>
  <c r="EL27" i="2"/>
  <c r="EM27" i="2"/>
  <c r="EN27" i="2"/>
  <c r="EO27" i="2"/>
  <c r="EP27" i="2"/>
  <c r="EQ27" i="2"/>
  <c r="ER27" i="2"/>
  <c r="EJ28" i="2"/>
  <c r="EK28" i="2"/>
  <c r="EL28" i="2"/>
  <c r="EM28" i="2"/>
  <c r="EN28" i="2"/>
  <c r="EO28" i="2"/>
  <c r="EP28" i="2"/>
  <c r="EQ28" i="2"/>
  <c r="ER28" i="2"/>
  <c r="CO28" i="2" s="1"/>
  <c r="EJ29" i="2"/>
  <c r="EK29" i="2"/>
  <c r="EL29" i="2"/>
  <c r="EM29" i="2"/>
  <c r="EN29" i="2"/>
  <c r="EO29" i="2"/>
  <c r="EP29" i="2"/>
  <c r="EQ29" i="2"/>
  <c r="ER29" i="2"/>
  <c r="CO29" i="2" s="1"/>
  <c r="EJ30" i="2"/>
  <c r="EK30" i="2"/>
  <c r="EL30" i="2"/>
  <c r="EM30" i="2"/>
  <c r="EN30" i="2"/>
  <c r="EO30" i="2"/>
  <c r="EP30" i="2"/>
  <c r="EQ30" i="2"/>
  <c r="ER30" i="2"/>
  <c r="CO30" i="2" s="1"/>
  <c r="EJ31" i="2"/>
  <c r="EK31" i="2"/>
  <c r="EL31" i="2"/>
  <c r="EM31" i="2"/>
  <c r="EN31" i="2"/>
  <c r="EO31" i="2"/>
  <c r="EP31" i="2"/>
  <c r="EQ31" i="2"/>
  <c r="ER31" i="2"/>
  <c r="CO31" i="2" s="1"/>
  <c r="EJ32" i="2"/>
  <c r="EK32" i="2"/>
  <c r="EL32" i="2"/>
  <c r="EM32" i="2"/>
  <c r="EN32" i="2"/>
  <c r="EO32" i="2"/>
  <c r="EP32" i="2"/>
  <c r="EQ32" i="2"/>
  <c r="ER32" i="2"/>
  <c r="CO32" i="2" s="1"/>
  <c r="EJ33" i="2"/>
  <c r="EK33" i="2"/>
  <c r="EL33" i="2"/>
  <c r="EM33" i="2"/>
  <c r="EN33" i="2"/>
  <c r="EO33" i="2"/>
  <c r="EP33" i="2"/>
  <c r="EQ33" i="2"/>
  <c r="ER33" i="2"/>
  <c r="CO33" i="2" s="1"/>
  <c r="EJ34" i="2"/>
  <c r="EK34" i="2"/>
  <c r="EL34" i="2"/>
  <c r="EM34" i="2"/>
  <c r="EN34" i="2"/>
  <c r="EO34" i="2"/>
  <c r="EP34" i="2"/>
  <c r="EQ34" i="2"/>
  <c r="ER34" i="2"/>
  <c r="CO34" i="2" s="1"/>
  <c r="EJ35" i="2"/>
  <c r="EK35" i="2"/>
  <c r="EL35" i="2"/>
  <c r="EM35" i="2"/>
  <c r="EN35" i="2"/>
  <c r="EO35" i="2"/>
  <c r="EP35" i="2"/>
  <c r="EQ35" i="2"/>
  <c r="ER35" i="2"/>
  <c r="CO35" i="2" s="1"/>
  <c r="EJ36" i="2"/>
  <c r="EK36" i="2"/>
  <c r="EL36" i="2"/>
  <c r="EM36" i="2"/>
  <c r="EN36" i="2"/>
  <c r="EO36" i="2"/>
  <c r="EP36" i="2"/>
  <c r="EQ36" i="2"/>
  <c r="ER36" i="2"/>
  <c r="CO36" i="2" s="1"/>
  <c r="EJ37" i="2"/>
  <c r="EK37" i="2"/>
  <c r="EL37" i="2"/>
  <c r="EM37" i="2"/>
  <c r="EN37" i="2"/>
  <c r="EO37" i="2"/>
  <c r="EP37" i="2"/>
  <c r="EQ37" i="2"/>
  <c r="ER37" i="2"/>
  <c r="CO37" i="2" s="1"/>
  <c r="EJ38" i="2"/>
  <c r="EK38" i="2"/>
  <c r="EL38" i="2"/>
  <c r="EM38" i="2"/>
  <c r="EN38" i="2"/>
  <c r="EO38" i="2"/>
  <c r="EP38" i="2"/>
  <c r="EQ38" i="2"/>
  <c r="ER38" i="2"/>
  <c r="CO38" i="2" s="1"/>
  <c r="EJ39" i="2"/>
  <c r="EK39" i="2"/>
  <c r="EL39" i="2"/>
  <c r="EM39" i="2"/>
  <c r="EN39" i="2"/>
  <c r="EO39" i="2"/>
  <c r="EP39" i="2"/>
  <c r="EQ39" i="2"/>
  <c r="ER39" i="2"/>
  <c r="CO39" i="2" s="1"/>
  <c r="EJ40" i="2"/>
  <c r="EK40" i="2"/>
  <c r="EL40" i="2"/>
  <c r="EM40" i="2"/>
  <c r="EN40" i="2"/>
  <c r="EO40" i="2"/>
  <c r="EP40" i="2"/>
  <c r="EQ40" i="2"/>
  <c r="ER40" i="2"/>
  <c r="EJ41" i="2"/>
  <c r="EK41" i="2"/>
  <c r="EL41" i="2"/>
  <c r="EM41" i="2"/>
  <c r="EN41" i="2"/>
  <c r="EO41" i="2"/>
  <c r="EP41" i="2"/>
  <c r="EQ41" i="2"/>
  <c r="ER41" i="2"/>
  <c r="ER4" i="2"/>
  <c r="EQ4" i="2"/>
  <c r="EP4" i="2"/>
  <c r="EO4" i="2"/>
  <c r="EN4" i="2"/>
  <c r="EM4" i="2"/>
  <c r="EL4" i="2"/>
  <c r="EK4" i="2"/>
  <c r="EJ4" i="2"/>
  <c r="EI5" i="2"/>
  <c r="EI6" i="2"/>
  <c r="EI7" i="2"/>
  <c r="EI8" i="2"/>
  <c r="EI9" i="2"/>
  <c r="EI10" i="2"/>
  <c r="EI11" i="2"/>
  <c r="EI12" i="2"/>
  <c r="D19" i="3" s="1"/>
  <c r="EI13" i="2"/>
  <c r="EI14" i="2"/>
  <c r="EI15" i="2"/>
  <c r="D17" i="3" s="1"/>
  <c r="EI16" i="2"/>
  <c r="D16" i="3" s="1"/>
  <c r="EI17" i="2"/>
  <c r="D12" i="3" s="1"/>
  <c r="EI18" i="2"/>
  <c r="D7" i="3" s="1"/>
  <c r="EI19" i="2"/>
  <c r="EI20" i="2"/>
  <c r="EI21" i="2"/>
  <c r="D11" i="3" s="1"/>
  <c r="EI22" i="2"/>
  <c r="EI23" i="2"/>
  <c r="EI24" i="2"/>
  <c r="EI25" i="2"/>
  <c r="EI26" i="2"/>
  <c r="EI27" i="2"/>
  <c r="EI28" i="2"/>
  <c r="EI29" i="2"/>
  <c r="EI30" i="2"/>
  <c r="EI31" i="2"/>
  <c r="EI32" i="2"/>
  <c r="EI33" i="2"/>
  <c r="EI34" i="2"/>
  <c r="EI35" i="2"/>
  <c r="EI36" i="2"/>
  <c r="EI37" i="2"/>
  <c r="EI38" i="2"/>
  <c r="EI39" i="2"/>
  <c r="EI40" i="2"/>
  <c r="EI41" i="2"/>
  <c r="EI4" i="2"/>
  <c r="EH5" i="2"/>
  <c r="EH6" i="2"/>
  <c r="EH7" i="2"/>
  <c r="EH8" i="2"/>
  <c r="EH9" i="2"/>
  <c r="EH10" i="2"/>
  <c r="EH11" i="2"/>
  <c r="EH12" i="2"/>
  <c r="C19" i="3" s="1"/>
  <c r="EH13" i="2"/>
  <c r="EH14" i="2"/>
  <c r="EH15" i="2"/>
  <c r="C17" i="3" s="1"/>
  <c r="EH16" i="2"/>
  <c r="EH17" i="2"/>
  <c r="EH18" i="2"/>
  <c r="EH19" i="2"/>
  <c r="EH20" i="2"/>
  <c r="EH21" i="2"/>
  <c r="EH22" i="2"/>
  <c r="EH23" i="2"/>
  <c r="EH24" i="2"/>
  <c r="EH25" i="2"/>
  <c r="EH26" i="2"/>
  <c r="EH27" i="2"/>
  <c r="EH28" i="2"/>
  <c r="EH29" i="2"/>
  <c r="EH30" i="2"/>
  <c r="EH31" i="2"/>
  <c r="EH32" i="2"/>
  <c r="EH33" i="2"/>
  <c r="EH34" i="2"/>
  <c r="EH35" i="2"/>
  <c r="EH36" i="2"/>
  <c r="EH37" i="2"/>
  <c r="EH38" i="2"/>
  <c r="EH39" i="2"/>
  <c r="EH40" i="2"/>
  <c r="EH41" i="2"/>
  <c r="EH4" i="2"/>
  <c r="DZ15" i="2"/>
  <c r="EE15" i="2"/>
  <c r="EF15" i="2"/>
  <c r="EG15" i="2"/>
  <c r="EE16" i="2"/>
  <c r="EF16" i="2"/>
  <c r="EG16" i="2"/>
  <c r="EE17" i="2"/>
  <c r="EF17" i="2"/>
  <c r="EG17" i="2"/>
  <c r="EE18" i="2"/>
  <c r="EF18" i="2"/>
  <c r="EG18" i="2"/>
  <c r="EE19" i="2"/>
  <c r="EF19" i="2"/>
  <c r="EG19" i="2"/>
  <c r="EE20" i="2"/>
  <c r="EF20" i="2"/>
  <c r="EG20" i="2"/>
  <c r="EE21" i="2"/>
  <c r="EF21" i="2"/>
  <c r="EG21" i="2"/>
  <c r="EE22" i="2"/>
  <c r="EF22" i="2"/>
  <c r="EG22" i="2"/>
  <c r="EE23" i="2"/>
  <c r="EF23" i="2"/>
  <c r="EG23" i="2"/>
  <c r="EE24" i="2"/>
  <c r="EF24" i="2"/>
  <c r="EG24" i="2"/>
  <c r="EE25" i="2"/>
  <c r="EF25" i="2"/>
  <c r="EG25" i="2"/>
  <c r="EE26" i="2"/>
  <c r="EF26" i="2"/>
  <c r="EG26" i="2"/>
  <c r="EE27" i="2"/>
  <c r="EF27" i="2"/>
  <c r="EG27" i="2"/>
  <c r="ED27" i="2"/>
  <c r="ED26" i="2"/>
  <c r="ED25" i="2"/>
  <c r="ED24" i="2"/>
  <c r="ED23" i="2"/>
  <c r="ED22" i="2"/>
  <c r="ED21" i="2"/>
  <c r="ED20" i="2"/>
  <c r="ED19" i="2"/>
  <c r="ED18" i="2"/>
  <c r="ED17" i="2"/>
  <c r="ED16" i="2"/>
  <c r="ED5" i="2"/>
  <c r="EE5" i="2"/>
  <c r="EF5" i="2"/>
  <c r="EG5" i="2"/>
  <c r="ED6" i="2"/>
  <c r="EE6" i="2"/>
  <c r="EF6" i="2"/>
  <c r="EG6" i="2"/>
  <c r="ED7" i="2"/>
  <c r="EE7" i="2"/>
  <c r="EF7" i="2"/>
  <c r="EG7" i="2"/>
  <c r="ED8" i="2"/>
  <c r="EE8" i="2"/>
  <c r="EF8" i="2"/>
  <c r="EG8" i="2"/>
  <c r="ED9" i="2"/>
  <c r="EE9" i="2"/>
  <c r="EF9" i="2"/>
  <c r="EG9" i="2"/>
  <c r="ED10" i="2"/>
  <c r="EE10" i="2"/>
  <c r="EF10" i="2"/>
  <c r="EG10" i="2"/>
  <c r="ED11" i="2"/>
  <c r="EE11" i="2"/>
  <c r="EF11" i="2"/>
  <c r="EG11" i="2"/>
  <c r="ED12" i="2"/>
  <c r="EE12" i="2"/>
  <c r="EF12" i="2"/>
  <c r="EG12" i="2"/>
  <c r="ED13" i="2"/>
  <c r="EE13" i="2"/>
  <c r="EF13" i="2"/>
  <c r="EG13" i="2"/>
  <c r="ED14" i="2"/>
  <c r="EE14" i="2"/>
  <c r="EF14" i="2"/>
  <c r="EG14" i="2"/>
  <c r="ED15" i="2"/>
  <c r="ED28" i="2"/>
  <c r="EE28" i="2"/>
  <c r="EF28" i="2"/>
  <c r="EG28" i="2"/>
  <c r="ED29" i="2"/>
  <c r="EE29" i="2"/>
  <c r="EF29" i="2"/>
  <c r="EG29" i="2"/>
  <c r="ED30" i="2"/>
  <c r="EE30" i="2"/>
  <c r="EF30" i="2"/>
  <c r="EG30" i="2"/>
  <c r="ED31" i="2"/>
  <c r="EE31" i="2"/>
  <c r="EF31" i="2"/>
  <c r="EG31" i="2"/>
  <c r="ED32" i="2"/>
  <c r="EE32" i="2"/>
  <c r="EF32" i="2"/>
  <c r="EG32" i="2"/>
  <c r="ED33" i="2"/>
  <c r="EE33" i="2"/>
  <c r="EF33" i="2"/>
  <c r="EG33" i="2"/>
  <c r="ED34" i="2"/>
  <c r="EE34" i="2"/>
  <c r="EF34" i="2"/>
  <c r="EG34" i="2"/>
  <c r="ED35" i="2"/>
  <c r="EE35" i="2"/>
  <c r="EF35" i="2"/>
  <c r="EG35" i="2"/>
  <c r="ED36" i="2"/>
  <c r="EE36" i="2"/>
  <c r="EF36" i="2"/>
  <c r="EG36" i="2"/>
  <c r="ED37" i="2"/>
  <c r="EE37" i="2"/>
  <c r="EF37" i="2"/>
  <c r="EG37" i="2"/>
  <c r="ED38" i="2"/>
  <c r="EE38" i="2"/>
  <c r="EF38" i="2"/>
  <c r="EG38" i="2"/>
  <c r="ED39" i="2"/>
  <c r="EE39" i="2"/>
  <c r="EF39" i="2"/>
  <c r="EG39" i="2"/>
  <c r="ED40" i="2"/>
  <c r="EE40" i="2"/>
  <c r="EF40" i="2"/>
  <c r="EG40" i="2"/>
  <c r="ED41" i="2"/>
  <c r="EE41" i="2"/>
  <c r="EF41" i="2"/>
  <c r="EG41" i="2"/>
  <c r="EE4" i="2"/>
  <c r="EF4" i="2"/>
  <c r="EG4" i="2"/>
  <c r="ED4" i="2"/>
  <c r="EC41" i="2"/>
  <c r="EB41" i="2"/>
  <c r="EA41" i="2"/>
  <c r="DZ41" i="2"/>
  <c r="EC40" i="2"/>
  <c r="EB40" i="2"/>
  <c r="EA40" i="2"/>
  <c r="DZ40" i="2"/>
  <c r="EC39" i="2"/>
  <c r="EB39" i="2"/>
  <c r="EA39" i="2"/>
  <c r="DZ39" i="2"/>
  <c r="EC38" i="2"/>
  <c r="EB38" i="2"/>
  <c r="EA38" i="2"/>
  <c r="DZ38" i="2"/>
  <c r="EC37" i="2"/>
  <c r="EB37" i="2"/>
  <c r="EA37" i="2"/>
  <c r="DZ37" i="2"/>
  <c r="EC36" i="2"/>
  <c r="EB36" i="2"/>
  <c r="EA36" i="2"/>
  <c r="DZ36" i="2"/>
  <c r="EC35" i="2"/>
  <c r="EB35" i="2"/>
  <c r="EA35" i="2"/>
  <c r="DZ35" i="2"/>
  <c r="EC34" i="2"/>
  <c r="EB34" i="2"/>
  <c r="EA34" i="2"/>
  <c r="DZ34" i="2"/>
  <c r="EC33" i="2"/>
  <c r="EB33" i="2"/>
  <c r="EA33" i="2"/>
  <c r="DZ33" i="2"/>
  <c r="EC32" i="2"/>
  <c r="EB32" i="2"/>
  <c r="EA32" i="2"/>
  <c r="DZ32" i="2"/>
  <c r="EC31" i="2"/>
  <c r="EB31" i="2"/>
  <c r="EA31" i="2"/>
  <c r="DZ31" i="2"/>
  <c r="EC30" i="2"/>
  <c r="EB30" i="2"/>
  <c r="EA30" i="2"/>
  <c r="DZ30" i="2"/>
  <c r="EC29" i="2"/>
  <c r="EB29" i="2"/>
  <c r="EA29" i="2"/>
  <c r="DZ29" i="2"/>
  <c r="EC28" i="2"/>
  <c r="EB28" i="2"/>
  <c r="EA28" i="2"/>
  <c r="DZ28" i="2"/>
  <c r="EC27" i="2"/>
  <c r="EB27" i="2"/>
  <c r="EA27" i="2"/>
  <c r="DZ27" i="2"/>
  <c r="EC26" i="2"/>
  <c r="EB26" i="2"/>
  <c r="EA26" i="2"/>
  <c r="DZ26" i="2"/>
  <c r="EC25" i="2"/>
  <c r="EB25" i="2"/>
  <c r="EA25" i="2"/>
  <c r="DZ25" i="2"/>
  <c r="EC24" i="2"/>
  <c r="EB24" i="2"/>
  <c r="EA24" i="2"/>
  <c r="DZ24" i="2"/>
  <c r="EC23" i="2"/>
  <c r="EB23" i="2"/>
  <c r="EA23" i="2"/>
  <c r="DZ23" i="2"/>
  <c r="EC22" i="2"/>
  <c r="EB22" i="2"/>
  <c r="EA22" i="2"/>
  <c r="DZ22" i="2"/>
  <c r="EC21" i="2"/>
  <c r="EB21" i="2"/>
  <c r="EA21" i="2"/>
  <c r="DZ21" i="2"/>
  <c r="EC20" i="2"/>
  <c r="EB20" i="2"/>
  <c r="EA20" i="2"/>
  <c r="DZ20" i="2"/>
  <c r="EC19" i="2"/>
  <c r="EB19" i="2"/>
  <c r="EA19" i="2"/>
  <c r="DZ19" i="2"/>
  <c r="EC18" i="2"/>
  <c r="EB18" i="2"/>
  <c r="EA18" i="2"/>
  <c r="DZ18" i="2"/>
  <c r="EC17" i="2"/>
  <c r="EB17" i="2"/>
  <c r="EA17" i="2"/>
  <c r="DZ17" i="2"/>
  <c r="EC16" i="2"/>
  <c r="EB16" i="2"/>
  <c r="EA16" i="2"/>
  <c r="DZ16" i="2"/>
  <c r="EC15" i="2"/>
  <c r="EB15" i="2"/>
  <c r="EA15" i="2"/>
  <c r="EC14" i="2"/>
  <c r="EB14" i="2"/>
  <c r="EA14" i="2"/>
  <c r="DZ14" i="2"/>
  <c r="EC13" i="2"/>
  <c r="EB13" i="2"/>
  <c r="EA13" i="2"/>
  <c r="DZ13" i="2"/>
  <c r="EC12" i="2"/>
  <c r="EB12" i="2"/>
  <c r="EA12" i="2"/>
  <c r="DZ12" i="2"/>
  <c r="EC11" i="2"/>
  <c r="EB11" i="2"/>
  <c r="EA11" i="2"/>
  <c r="DZ11" i="2"/>
  <c r="EC10" i="2"/>
  <c r="EB10" i="2"/>
  <c r="EA10" i="2"/>
  <c r="DZ10" i="2"/>
  <c r="EC9" i="2"/>
  <c r="EB9" i="2"/>
  <c r="EA9" i="2"/>
  <c r="DZ9" i="2"/>
  <c r="EC8" i="2"/>
  <c r="EB8" i="2"/>
  <c r="EA8" i="2"/>
  <c r="DZ8" i="2"/>
  <c r="EC7" i="2"/>
  <c r="EB7" i="2"/>
  <c r="EA7" i="2"/>
  <c r="DZ7" i="2"/>
  <c r="EC6" i="2"/>
  <c r="EB6" i="2"/>
  <c r="EA6" i="2"/>
  <c r="DZ6" i="2"/>
  <c r="EC5" i="2"/>
  <c r="EB5" i="2"/>
  <c r="EA5" i="2"/>
  <c r="DZ5" i="2"/>
  <c r="EC4" i="2"/>
  <c r="EB4" i="2"/>
  <c r="EA4" i="2"/>
  <c r="DZ4" i="2"/>
  <c r="DY41" i="2"/>
  <c r="DX41" i="2"/>
  <c r="DW41" i="2"/>
  <c r="DV41" i="2"/>
  <c r="DY40" i="2"/>
  <c r="DX40" i="2"/>
  <c r="DW40" i="2"/>
  <c r="DV40" i="2"/>
  <c r="DY39" i="2"/>
  <c r="DX39" i="2"/>
  <c r="DW39" i="2"/>
  <c r="DV39" i="2"/>
  <c r="DY38" i="2"/>
  <c r="DX38" i="2"/>
  <c r="DW38" i="2"/>
  <c r="DV38" i="2"/>
  <c r="DY37" i="2"/>
  <c r="DX37" i="2"/>
  <c r="DW37" i="2"/>
  <c r="DV37" i="2"/>
  <c r="DY36" i="2"/>
  <c r="DX36" i="2"/>
  <c r="DW36" i="2"/>
  <c r="DV36" i="2"/>
  <c r="DY35" i="2"/>
  <c r="DX35" i="2"/>
  <c r="DW35" i="2"/>
  <c r="DV35" i="2"/>
  <c r="DY34" i="2"/>
  <c r="DX34" i="2"/>
  <c r="DW34" i="2"/>
  <c r="DV34" i="2"/>
  <c r="DY33" i="2"/>
  <c r="DX33" i="2"/>
  <c r="DW33" i="2"/>
  <c r="DV33" i="2"/>
  <c r="DY32" i="2"/>
  <c r="DX32" i="2"/>
  <c r="DW32" i="2"/>
  <c r="DV32" i="2"/>
  <c r="DY31" i="2"/>
  <c r="DX31" i="2"/>
  <c r="DW31" i="2"/>
  <c r="DV31" i="2"/>
  <c r="DY30" i="2"/>
  <c r="DX30" i="2"/>
  <c r="DW30" i="2"/>
  <c r="DV30" i="2"/>
  <c r="DY29" i="2"/>
  <c r="DX29" i="2"/>
  <c r="DW29" i="2"/>
  <c r="DV29" i="2"/>
  <c r="DY28" i="2"/>
  <c r="DX28" i="2"/>
  <c r="DW28" i="2"/>
  <c r="DV28" i="2"/>
  <c r="DY27" i="2"/>
  <c r="DX27" i="2"/>
  <c r="DW27" i="2"/>
  <c r="DV27" i="2"/>
  <c r="DY26" i="2"/>
  <c r="DX26" i="2"/>
  <c r="DW26" i="2"/>
  <c r="DV26" i="2"/>
  <c r="DY25" i="2"/>
  <c r="DX25" i="2"/>
  <c r="DW25" i="2"/>
  <c r="DV25" i="2"/>
  <c r="DY24" i="2"/>
  <c r="DX24" i="2"/>
  <c r="DW24" i="2"/>
  <c r="DV24" i="2"/>
  <c r="DY23" i="2"/>
  <c r="DX23" i="2"/>
  <c r="DW23" i="2"/>
  <c r="DV23" i="2"/>
  <c r="DY22" i="2"/>
  <c r="DX22" i="2"/>
  <c r="DW22" i="2"/>
  <c r="DV22" i="2"/>
  <c r="DY21" i="2"/>
  <c r="DX21" i="2"/>
  <c r="DW21" i="2"/>
  <c r="DV21" i="2"/>
  <c r="DY20" i="2"/>
  <c r="DX20" i="2"/>
  <c r="DW20" i="2"/>
  <c r="DV20" i="2"/>
  <c r="DY19" i="2"/>
  <c r="DX19" i="2"/>
  <c r="DW19" i="2"/>
  <c r="DV19" i="2"/>
  <c r="DY18" i="2"/>
  <c r="DX18" i="2"/>
  <c r="DW18" i="2"/>
  <c r="DV18" i="2"/>
  <c r="DY17" i="2"/>
  <c r="DX17" i="2"/>
  <c r="DW17" i="2"/>
  <c r="DV17" i="2"/>
  <c r="DY16" i="2"/>
  <c r="DX16" i="2"/>
  <c r="DW16" i="2"/>
  <c r="DV16" i="2"/>
  <c r="DY15" i="2"/>
  <c r="DX15" i="2"/>
  <c r="DW15" i="2"/>
  <c r="DV15" i="2"/>
  <c r="DY14" i="2"/>
  <c r="DX14" i="2"/>
  <c r="DW14" i="2"/>
  <c r="DV14" i="2"/>
  <c r="DY13" i="2"/>
  <c r="DX13" i="2"/>
  <c r="DW13" i="2"/>
  <c r="DV13" i="2"/>
  <c r="DY12" i="2"/>
  <c r="DX12" i="2"/>
  <c r="DW12" i="2"/>
  <c r="DV12" i="2"/>
  <c r="DY11" i="2"/>
  <c r="DX11" i="2"/>
  <c r="DW11" i="2"/>
  <c r="DV11" i="2"/>
  <c r="DY10" i="2"/>
  <c r="DX10" i="2"/>
  <c r="DW10" i="2"/>
  <c r="DV10" i="2"/>
  <c r="DY9" i="2"/>
  <c r="DX9" i="2"/>
  <c r="DW9" i="2"/>
  <c r="DV9" i="2"/>
  <c r="DY8" i="2"/>
  <c r="DX8" i="2"/>
  <c r="DW8" i="2"/>
  <c r="DV8" i="2"/>
  <c r="DY7" i="2"/>
  <c r="DX7" i="2"/>
  <c r="DW7" i="2"/>
  <c r="DV7" i="2"/>
  <c r="DY6" i="2"/>
  <c r="DX6" i="2"/>
  <c r="DW6" i="2"/>
  <c r="DV6" i="2"/>
  <c r="DY5" i="2"/>
  <c r="DX5" i="2"/>
  <c r="DW5" i="2"/>
  <c r="DV5" i="2"/>
  <c r="DY4" i="2"/>
  <c r="DX4" i="2"/>
  <c r="DW4" i="2"/>
  <c r="DV4" i="2"/>
  <c r="DU41" i="2"/>
  <c r="DT41" i="2"/>
  <c r="DS41" i="2"/>
  <c r="DR41" i="2"/>
  <c r="DU40" i="2"/>
  <c r="DT40" i="2"/>
  <c r="DS40" i="2"/>
  <c r="DR40" i="2"/>
  <c r="DU39" i="2"/>
  <c r="DT39" i="2"/>
  <c r="DS39" i="2"/>
  <c r="DR39" i="2"/>
  <c r="DU38" i="2"/>
  <c r="DT38" i="2"/>
  <c r="DS38" i="2"/>
  <c r="DR38" i="2"/>
  <c r="DU37" i="2"/>
  <c r="DT37" i="2"/>
  <c r="DS37" i="2"/>
  <c r="DR37" i="2"/>
  <c r="DU36" i="2"/>
  <c r="DT36" i="2"/>
  <c r="DS36" i="2"/>
  <c r="DR36" i="2"/>
  <c r="DU35" i="2"/>
  <c r="DT35" i="2"/>
  <c r="DS35" i="2"/>
  <c r="DR35" i="2"/>
  <c r="DU34" i="2"/>
  <c r="DT34" i="2"/>
  <c r="DS34" i="2"/>
  <c r="DR34" i="2"/>
  <c r="DU33" i="2"/>
  <c r="DT33" i="2"/>
  <c r="DS33" i="2"/>
  <c r="DR33" i="2"/>
  <c r="DU32" i="2"/>
  <c r="DT32" i="2"/>
  <c r="DS32" i="2"/>
  <c r="DR32" i="2"/>
  <c r="DU31" i="2"/>
  <c r="DT31" i="2"/>
  <c r="DS31" i="2"/>
  <c r="DR31" i="2"/>
  <c r="DU30" i="2"/>
  <c r="DT30" i="2"/>
  <c r="DS30" i="2"/>
  <c r="DR30" i="2"/>
  <c r="DU29" i="2"/>
  <c r="DT29" i="2"/>
  <c r="DS29" i="2"/>
  <c r="DR29" i="2"/>
  <c r="DU28" i="2"/>
  <c r="DT28" i="2"/>
  <c r="DS28" i="2"/>
  <c r="DR28" i="2"/>
  <c r="DU27" i="2"/>
  <c r="DT27" i="2"/>
  <c r="DS27" i="2"/>
  <c r="DR27" i="2"/>
  <c r="DU26" i="2"/>
  <c r="DT26" i="2"/>
  <c r="DS26" i="2"/>
  <c r="DR26" i="2"/>
  <c r="DU25" i="2"/>
  <c r="DT25" i="2"/>
  <c r="DS25" i="2"/>
  <c r="DR25" i="2"/>
  <c r="DU24" i="2"/>
  <c r="DT24" i="2"/>
  <c r="DS24" i="2"/>
  <c r="DR24" i="2"/>
  <c r="DU23" i="2"/>
  <c r="DT23" i="2"/>
  <c r="DS23" i="2"/>
  <c r="DR23" i="2"/>
  <c r="DU22" i="2"/>
  <c r="DT22" i="2"/>
  <c r="DS22" i="2"/>
  <c r="DR22" i="2"/>
  <c r="DU21" i="2"/>
  <c r="DT21" i="2"/>
  <c r="DS21" i="2"/>
  <c r="DR21" i="2"/>
  <c r="DU20" i="2"/>
  <c r="DT20" i="2"/>
  <c r="DS20" i="2"/>
  <c r="DR20" i="2"/>
  <c r="DU19" i="2"/>
  <c r="DT19" i="2"/>
  <c r="DS19" i="2"/>
  <c r="DR19" i="2"/>
  <c r="DU18" i="2"/>
  <c r="DT18" i="2"/>
  <c r="DS18" i="2"/>
  <c r="DR18" i="2"/>
  <c r="DU17" i="2"/>
  <c r="DT17" i="2"/>
  <c r="DS17" i="2"/>
  <c r="DR17" i="2"/>
  <c r="DU16" i="2"/>
  <c r="DT16" i="2"/>
  <c r="DS16" i="2"/>
  <c r="DR16" i="2"/>
  <c r="DU15" i="2"/>
  <c r="DT15" i="2"/>
  <c r="DS15" i="2"/>
  <c r="DR15" i="2"/>
  <c r="DU14" i="2"/>
  <c r="DT14" i="2"/>
  <c r="DS14" i="2"/>
  <c r="DR14" i="2"/>
  <c r="DU13" i="2"/>
  <c r="DT13" i="2"/>
  <c r="DS13" i="2"/>
  <c r="DR13" i="2"/>
  <c r="DU12" i="2"/>
  <c r="DT12" i="2"/>
  <c r="DS12" i="2"/>
  <c r="DR12" i="2"/>
  <c r="DU11" i="2"/>
  <c r="DT11" i="2"/>
  <c r="DS11" i="2"/>
  <c r="DR11" i="2"/>
  <c r="DU10" i="2"/>
  <c r="DT10" i="2"/>
  <c r="DS10" i="2"/>
  <c r="DR10" i="2"/>
  <c r="DU9" i="2"/>
  <c r="DT9" i="2"/>
  <c r="DS9" i="2"/>
  <c r="DR9" i="2"/>
  <c r="DU8" i="2"/>
  <c r="DT8" i="2"/>
  <c r="DS8" i="2"/>
  <c r="DR8" i="2"/>
  <c r="DU7" i="2"/>
  <c r="DT7" i="2"/>
  <c r="DS7" i="2"/>
  <c r="DR7" i="2"/>
  <c r="DU6" i="2"/>
  <c r="DT6" i="2"/>
  <c r="DS6" i="2"/>
  <c r="DR6" i="2"/>
  <c r="DU5" i="2"/>
  <c r="DT5" i="2"/>
  <c r="DS5" i="2"/>
  <c r="DR5" i="2"/>
  <c r="DU4" i="2"/>
  <c r="DT4" i="2"/>
  <c r="DS4" i="2"/>
  <c r="DR4" i="2"/>
  <c r="DQ41" i="2"/>
  <c r="DP41" i="2"/>
  <c r="DO41" i="2"/>
  <c r="DN41" i="2"/>
  <c r="DQ40" i="2"/>
  <c r="DP40" i="2"/>
  <c r="DO40" i="2"/>
  <c r="DN40" i="2"/>
  <c r="DQ39" i="2"/>
  <c r="DP39" i="2"/>
  <c r="DO39" i="2"/>
  <c r="DN39" i="2"/>
  <c r="DQ38" i="2"/>
  <c r="DP38" i="2"/>
  <c r="DO38" i="2"/>
  <c r="DN38" i="2"/>
  <c r="DQ37" i="2"/>
  <c r="DP37" i="2"/>
  <c r="DO37" i="2"/>
  <c r="DN37" i="2"/>
  <c r="DQ36" i="2"/>
  <c r="DP36" i="2"/>
  <c r="DO36" i="2"/>
  <c r="DN36" i="2"/>
  <c r="DQ35" i="2"/>
  <c r="DP35" i="2"/>
  <c r="DO35" i="2"/>
  <c r="DN35" i="2"/>
  <c r="DQ34" i="2"/>
  <c r="DP34" i="2"/>
  <c r="DO34" i="2"/>
  <c r="DN34" i="2"/>
  <c r="DQ33" i="2"/>
  <c r="DP33" i="2"/>
  <c r="DO33" i="2"/>
  <c r="DN33" i="2"/>
  <c r="DQ32" i="2"/>
  <c r="DP32" i="2"/>
  <c r="DO32" i="2"/>
  <c r="DN32" i="2"/>
  <c r="DQ31" i="2"/>
  <c r="DP31" i="2"/>
  <c r="DO31" i="2"/>
  <c r="DN31" i="2"/>
  <c r="DQ30" i="2"/>
  <c r="DP30" i="2"/>
  <c r="DO30" i="2"/>
  <c r="DN30" i="2"/>
  <c r="DQ29" i="2"/>
  <c r="DP29" i="2"/>
  <c r="DO29" i="2"/>
  <c r="DN29" i="2"/>
  <c r="DQ28" i="2"/>
  <c r="DP28" i="2"/>
  <c r="DO28" i="2"/>
  <c r="DN28" i="2"/>
  <c r="DQ27" i="2"/>
  <c r="DP27" i="2"/>
  <c r="DO27" i="2"/>
  <c r="DN27" i="2"/>
  <c r="DQ26" i="2"/>
  <c r="DP26" i="2"/>
  <c r="DO26" i="2"/>
  <c r="DN26" i="2"/>
  <c r="DQ25" i="2"/>
  <c r="DP25" i="2"/>
  <c r="DO25" i="2"/>
  <c r="DN25" i="2"/>
  <c r="DQ24" i="2"/>
  <c r="DP24" i="2"/>
  <c r="DO24" i="2"/>
  <c r="DN24" i="2"/>
  <c r="DQ23" i="2"/>
  <c r="DP23" i="2"/>
  <c r="DO23" i="2"/>
  <c r="DN23" i="2"/>
  <c r="DQ22" i="2"/>
  <c r="DP22" i="2"/>
  <c r="DO22" i="2"/>
  <c r="DN22" i="2"/>
  <c r="DQ21" i="2"/>
  <c r="DP21" i="2"/>
  <c r="DO21" i="2"/>
  <c r="DN21" i="2"/>
  <c r="DQ20" i="2"/>
  <c r="DP20" i="2"/>
  <c r="DO20" i="2"/>
  <c r="DN20" i="2"/>
  <c r="DQ19" i="2"/>
  <c r="DP19" i="2"/>
  <c r="DO19" i="2"/>
  <c r="DN19" i="2"/>
  <c r="DQ18" i="2"/>
  <c r="DP18" i="2"/>
  <c r="DO18" i="2"/>
  <c r="DN18" i="2"/>
  <c r="DQ17" i="2"/>
  <c r="DP17" i="2"/>
  <c r="DO17" i="2"/>
  <c r="DN17" i="2"/>
  <c r="DQ16" i="2"/>
  <c r="DP16" i="2"/>
  <c r="DO16" i="2"/>
  <c r="DN16" i="2"/>
  <c r="DQ15" i="2"/>
  <c r="DP15" i="2"/>
  <c r="DO15" i="2"/>
  <c r="DN15" i="2"/>
  <c r="DQ14" i="2"/>
  <c r="DP14" i="2"/>
  <c r="DO14" i="2"/>
  <c r="DN14" i="2"/>
  <c r="DQ13" i="2"/>
  <c r="DP13" i="2"/>
  <c r="DO13" i="2"/>
  <c r="DN13" i="2"/>
  <c r="DQ12" i="2"/>
  <c r="DP12" i="2"/>
  <c r="DO12" i="2"/>
  <c r="DN12" i="2"/>
  <c r="DQ11" i="2"/>
  <c r="DP11" i="2"/>
  <c r="DO11" i="2"/>
  <c r="DN11" i="2"/>
  <c r="DQ10" i="2"/>
  <c r="DP10" i="2"/>
  <c r="DO10" i="2"/>
  <c r="DN10" i="2"/>
  <c r="DQ9" i="2"/>
  <c r="DP9" i="2"/>
  <c r="DO9" i="2"/>
  <c r="DN9" i="2"/>
  <c r="DQ8" i="2"/>
  <c r="DP8" i="2"/>
  <c r="DO8" i="2"/>
  <c r="DN8" i="2"/>
  <c r="DQ7" i="2"/>
  <c r="DP7" i="2"/>
  <c r="DO7" i="2"/>
  <c r="DN7" i="2"/>
  <c r="DQ6" i="2"/>
  <c r="DP6" i="2"/>
  <c r="DO6" i="2"/>
  <c r="DN6" i="2"/>
  <c r="DQ5" i="2"/>
  <c r="DP5" i="2"/>
  <c r="DO5" i="2"/>
  <c r="DN5" i="2"/>
  <c r="DQ4" i="2"/>
  <c r="DP4" i="2"/>
  <c r="DO4" i="2"/>
  <c r="DN4" i="2"/>
  <c r="DM41" i="2"/>
  <c r="DL41" i="2"/>
  <c r="DK41" i="2"/>
  <c r="DJ41" i="2"/>
  <c r="DM40" i="2"/>
  <c r="DL40" i="2"/>
  <c r="DK40" i="2"/>
  <c r="DJ40" i="2"/>
  <c r="DM39" i="2"/>
  <c r="DL39" i="2"/>
  <c r="DK39" i="2"/>
  <c r="DJ39" i="2"/>
  <c r="DM38" i="2"/>
  <c r="DL38" i="2"/>
  <c r="DK38" i="2"/>
  <c r="DJ38" i="2"/>
  <c r="DM37" i="2"/>
  <c r="DL37" i="2"/>
  <c r="DK37" i="2"/>
  <c r="DJ37" i="2"/>
  <c r="DM36" i="2"/>
  <c r="DL36" i="2"/>
  <c r="DK36" i="2"/>
  <c r="DJ36" i="2"/>
  <c r="DM35" i="2"/>
  <c r="DL35" i="2"/>
  <c r="DK35" i="2"/>
  <c r="DJ35" i="2"/>
  <c r="DM34" i="2"/>
  <c r="DL34" i="2"/>
  <c r="DK34" i="2"/>
  <c r="DJ34" i="2"/>
  <c r="DM33" i="2"/>
  <c r="DL33" i="2"/>
  <c r="DK33" i="2"/>
  <c r="DJ33" i="2"/>
  <c r="DM32" i="2"/>
  <c r="DL32" i="2"/>
  <c r="DK32" i="2"/>
  <c r="DJ32" i="2"/>
  <c r="DM31" i="2"/>
  <c r="DL31" i="2"/>
  <c r="DK31" i="2"/>
  <c r="DJ31" i="2"/>
  <c r="DM30" i="2"/>
  <c r="DL30" i="2"/>
  <c r="DK30" i="2"/>
  <c r="DJ30" i="2"/>
  <c r="DM29" i="2"/>
  <c r="DL29" i="2"/>
  <c r="DK29" i="2"/>
  <c r="DJ29" i="2"/>
  <c r="DM28" i="2"/>
  <c r="DL28" i="2"/>
  <c r="DK28" i="2"/>
  <c r="DJ28" i="2"/>
  <c r="DM27" i="2"/>
  <c r="DL27" i="2"/>
  <c r="DK27" i="2"/>
  <c r="DJ27" i="2"/>
  <c r="DM26" i="2"/>
  <c r="DL26" i="2"/>
  <c r="DK26" i="2"/>
  <c r="DJ26" i="2"/>
  <c r="DM25" i="2"/>
  <c r="DL25" i="2"/>
  <c r="DK25" i="2"/>
  <c r="DJ25" i="2"/>
  <c r="DM24" i="2"/>
  <c r="DL24" i="2"/>
  <c r="DK24" i="2"/>
  <c r="DJ24" i="2"/>
  <c r="DM23" i="2"/>
  <c r="DL23" i="2"/>
  <c r="DK23" i="2"/>
  <c r="DJ23" i="2"/>
  <c r="DM22" i="2"/>
  <c r="DL22" i="2"/>
  <c r="DK22" i="2"/>
  <c r="DJ22" i="2"/>
  <c r="DM21" i="2"/>
  <c r="DL21" i="2"/>
  <c r="DK21" i="2"/>
  <c r="DJ21" i="2"/>
  <c r="DM20" i="2"/>
  <c r="DL20" i="2"/>
  <c r="DK20" i="2"/>
  <c r="DJ20" i="2"/>
  <c r="DM19" i="2"/>
  <c r="DL19" i="2"/>
  <c r="DK19" i="2"/>
  <c r="DJ19" i="2"/>
  <c r="DM18" i="2"/>
  <c r="DL18" i="2"/>
  <c r="DK18" i="2"/>
  <c r="DJ18" i="2"/>
  <c r="DM17" i="2"/>
  <c r="DL17" i="2"/>
  <c r="DK17" i="2"/>
  <c r="DJ17" i="2"/>
  <c r="DM16" i="2"/>
  <c r="DL16" i="2"/>
  <c r="DK16" i="2"/>
  <c r="DJ16" i="2"/>
  <c r="DM15" i="2"/>
  <c r="DL15" i="2"/>
  <c r="DK15" i="2"/>
  <c r="DJ15" i="2"/>
  <c r="DM14" i="2"/>
  <c r="DL14" i="2"/>
  <c r="DK14" i="2"/>
  <c r="DJ14" i="2"/>
  <c r="DM13" i="2"/>
  <c r="DL13" i="2"/>
  <c r="DK13" i="2"/>
  <c r="DJ13" i="2"/>
  <c r="DM12" i="2"/>
  <c r="DL12" i="2"/>
  <c r="DK12" i="2"/>
  <c r="DJ12" i="2"/>
  <c r="DM11" i="2"/>
  <c r="DL11" i="2"/>
  <c r="DK11" i="2"/>
  <c r="DJ11" i="2"/>
  <c r="DM10" i="2"/>
  <c r="DL10" i="2"/>
  <c r="DK10" i="2"/>
  <c r="DJ10" i="2"/>
  <c r="DM9" i="2"/>
  <c r="DL9" i="2"/>
  <c r="DK9" i="2"/>
  <c r="DJ9" i="2"/>
  <c r="DM8" i="2"/>
  <c r="DL8" i="2"/>
  <c r="DK8" i="2"/>
  <c r="DJ8" i="2"/>
  <c r="DM7" i="2"/>
  <c r="DL7" i="2"/>
  <c r="DK7" i="2"/>
  <c r="DJ7" i="2"/>
  <c r="DM6" i="2"/>
  <c r="DL6" i="2"/>
  <c r="DK6" i="2"/>
  <c r="DJ6" i="2"/>
  <c r="DM5" i="2"/>
  <c r="DL5" i="2"/>
  <c r="DK5" i="2"/>
  <c r="DJ5" i="2"/>
  <c r="DM4" i="2"/>
  <c r="DL4" i="2"/>
  <c r="DK4" i="2"/>
  <c r="DJ4" i="2"/>
  <c r="DI41" i="2"/>
  <c r="DH41" i="2"/>
  <c r="DG41" i="2"/>
  <c r="DF41" i="2"/>
  <c r="DI40" i="2"/>
  <c r="DH40" i="2"/>
  <c r="DG40" i="2"/>
  <c r="DF40" i="2"/>
  <c r="DI39" i="2"/>
  <c r="DH39" i="2"/>
  <c r="DG39" i="2"/>
  <c r="DF39" i="2"/>
  <c r="DI38" i="2"/>
  <c r="DH38" i="2"/>
  <c r="DG38" i="2"/>
  <c r="DF38" i="2"/>
  <c r="DI37" i="2"/>
  <c r="DH37" i="2"/>
  <c r="DG37" i="2"/>
  <c r="DF37" i="2"/>
  <c r="DI36" i="2"/>
  <c r="DH36" i="2"/>
  <c r="DG36" i="2"/>
  <c r="DF36" i="2"/>
  <c r="DI35" i="2"/>
  <c r="DH35" i="2"/>
  <c r="DG35" i="2"/>
  <c r="DF35" i="2"/>
  <c r="DI34" i="2"/>
  <c r="DH34" i="2"/>
  <c r="DG34" i="2"/>
  <c r="DF34" i="2"/>
  <c r="DI33" i="2"/>
  <c r="DH33" i="2"/>
  <c r="DG33" i="2"/>
  <c r="DF33" i="2"/>
  <c r="DI32" i="2"/>
  <c r="DH32" i="2"/>
  <c r="DG32" i="2"/>
  <c r="DF32" i="2"/>
  <c r="DI31" i="2"/>
  <c r="DH31" i="2"/>
  <c r="DG31" i="2"/>
  <c r="DF31" i="2"/>
  <c r="DI30" i="2"/>
  <c r="DH30" i="2"/>
  <c r="DG30" i="2"/>
  <c r="DF30" i="2"/>
  <c r="DI29" i="2"/>
  <c r="DH29" i="2"/>
  <c r="DG29" i="2"/>
  <c r="DF29" i="2"/>
  <c r="DI28" i="2"/>
  <c r="DH28" i="2"/>
  <c r="DG28" i="2"/>
  <c r="DF28" i="2"/>
  <c r="DI27" i="2"/>
  <c r="DH27" i="2"/>
  <c r="DG27" i="2"/>
  <c r="DF27" i="2"/>
  <c r="DI26" i="2"/>
  <c r="DH26" i="2"/>
  <c r="DG26" i="2"/>
  <c r="DF26" i="2"/>
  <c r="DI25" i="2"/>
  <c r="DH25" i="2"/>
  <c r="DG25" i="2"/>
  <c r="DF25" i="2"/>
  <c r="DI24" i="2"/>
  <c r="DH24" i="2"/>
  <c r="DG24" i="2"/>
  <c r="DF24" i="2"/>
  <c r="DI23" i="2"/>
  <c r="DH23" i="2"/>
  <c r="DG23" i="2"/>
  <c r="DF23" i="2"/>
  <c r="DI22" i="2"/>
  <c r="DH22" i="2"/>
  <c r="DG22" i="2"/>
  <c r="DF22" i="2"/>
  <c r="DI21" i="2"/>
  <c r="DH21" i="2"/>
  <c r="DG21" i="2"/>
  <c r="DF21" i="2"/>
  <c r="DI20" i="2"/>
  <c r="DH20" i="2"/>
  <c r="DG20" i="2"/>
  <c r="DF20" i="2"/>
  <c r="DI19" i="2"/>
  <c r="DH19" i="2"/>
  <c r="DG19" i="2"/>
  <c r="DF19" i="2"/>
  <c r="DI18" i="2"/>
  <c r="DH18" i="2"/>
  <c r="DG18" i="2"/>
  <c r="DF18" i="2"/>
  <c r="DI17" i="2"/>
  <c r="DH17" i="2"/>
  <c r="DG17" i="2"/>
  <c r="DF17" i="2"/>
  <c r="DI16" i="2"/>
  <c r="DH16" i="2"/>
  <c r="DG16" i="2"/>
  <c r="DF16" i="2"/>
  <c r="DI15" i="2"/>
  <c r="DH15" i="2"/>
  <c r="DG15" i="2"/>
  <c r="DF15" i="2"/>
  <c r="DI14" i="2"/>
  <c r="DH14" i="2"/>
  <c r="DG14" i="2"/>
  <c r="DF14" i="2"/>
  <c r="DI13" i="2"/>
  <c r="DH13" i="2"/>
  <c r="DG13" i="2"/>
  <c r="DF13" i="2"/>
  <c r="DI12" i="2"/>
  <c r="DH12" i="2"/>
  <c r="DG12" i="2"/>
  <c r="DF12" i="2"/>
  <c r="DI11" i="2"/>
  <c r="DH11" i="2"/>
  <c r="DG11" i="2"/>
  <c r="DF11" i="2"/>
  <c r="DI10" i="2"/>
  <c r="DH10" i="2"/>
  <c r="DG10" i="2"/>
  <c r="DF10" i="2"/>
  <c r="DI9" i="2"/>
  <c r="DH9" i="2"/>
  <c r="DG9" i="2"/>
  <c r="DF9" i="2"/>
  <c r="DI8" i="2"/>
  <c r="DH8" i="2"/>
  <c r="DG8" i="2"/>
  <c r="DF8" i="2"/>
  <c r="DI7" i="2"/>
  <c r="DH7" i="2"/>
  <c r="DG7" i="2"/>
  <c r="DF7" i="2"/>
  <c r="DI6" i="2"/>
  <c r="DH6" i="2"/>
  <c r="DG6" i="2"/>
  <c r="DF6" i="2"/>
  <c r="DI5" i="2"/>
  <c r="DH5" i="2"/>
  <c r="DG5" i="2"/>
  <c r="DF5" i="2"/>
  <c r="DI4" i="2"/>
  <c r="DH4" i="2"/>
  <c r="DG4" i="2"/>
  <c r="DF4" i="2"/>
  <c r="DE41" i="2"/>
  <c r="DD41" i="2"/>
  <c r="DC41" i="2"/>
  <c r="DB41" i="2"/>
  <c r="DE40" i="2"/>
  <c r="DD40" i="2"/>
  <c r="DC40" i="2"/>
  <c r="DB40" i="2"/>
  <c r="DE39" i="2"/>
  <c r="DD39" i="2"/>
  <c r="DC39" i="2"/>
  <c r="DB39" i="2"/>
  <c r="DE38" i="2"/>
  <c r="DD38" i="2"/>
  <c r="DC38" i="2"/>
  <c r="DB38" i="2"/>
  <c r="DE37" i="2"/>
  <c r="DD37" i="2"/>
  <c r="DC37" i="2"/>
  <c r="DB37" i="2"/>
  <c r="DE36" i="2"/>
  <c r="DD36" i="2"/>
  <c r="DC36" i="2"/>
  <c r="DB36" i="2"/>
  <c r="DE35" i="2"/>
  <c r="DD35" i="2"/>
  <c r="DC35" i="2"/>
  <c r="DB35" i="2"/>
  <c r="DE34" i="2"/>
  <c r="DD34" i="2"/>
  <c r="DC34" i="2"/>
  <c r="DB34" i="2"/>
  <c r="DE33" i="2"/>
  <c r="DD33" i="2"/>
  <c r="DC33" i="2"/>
  <c r="DB33" i="2"/>
  <c r="DE32" i="2"/>
  <c r="DD32" i="2"/>
  <c r="DC32" i="2"/>
  <c r="DB32" i="2"/>
  <c r="DE31" i="2"/>
  <c r="DD31" i="2"/>
  <c r="DC31" i="2"/>
  <c r="DB31" i="2"/>
  <c r="DE30" i="2"/>
  <c r="DD30" i="2"/>
  <c r="DC30" i="2"/>
  <c r="DB30" i="2"/>
  <c r="DE29" i="2"/>
  <c r="DD29" i="2"/>
  <c r="DC29" i="2"/>
  <c r="DB29" i="2"/>
  <c r="DE28" i="2"/>
  <c r="DD28" i="2"/>
  <c r="DC28" i="2"/>
  <c r="DB28" i="2"/>
  <c r="DE27" i="2"/>
  <c r="DD27" i="2"/>
  <c r="DC27" i="2"/>
  <c r="DB27" i="2"/>
  <c r="DE26" i="2"/>
  <c r="DD26" i="2"/>
  <c r="DC26" i="2"/>
  <c r="DB26" i="2"/>
  <c r="DE25" i="2"/>
  <c r="DD25" i="2"/>
  <c r="DC25" i="2"/>
  <c r="DB25" i="2"/>
  <c r="DE24" i="2"/>
  <c r="DD24" i="2"/>
  <c r="DC24" i="2"/>
  <c r="DB24" i="2"/>
  <c r="DE23" i="2"/>
  <c r="DD23" i="2"/>
  <c r="DC23" i="2"/>
  <c r="DB23" i="2"/>
  <c r="DE22" i="2"/>
  <c r="DD22" i="2"/>
  <c r="DC22" i="2"/>
  <c r="DB22" i="2"/>
  <c r="DE21" i="2"/>
  <c r="DD21" i="2"/>
  <c r="DC21" i="2"/>
  <c r="DB21" i="2"/>
  <c r="DE20" i="2"/>
  <c r="DD20" i="2"/>
  <c r="DC20" i="2"/>
  <c r="DB20" i="2"/>
  <c r="DE19" i="2"/>
  <c r="DD19" i="2"/>
  <c r="DC19" i="2"/>
  <c r="DB19" i="2"/>
  <c r="DE18" i="2"/>
  <c r="DD18" i="2"/>
  <c r="DC18" i="2"/>
  <c r="DB18" i="2"/>
  <c r="DE17" i="2"/>
  <c r="DD17" i="2"/>
  <c r="DC17" i="2"/>
  <c r="DB17" i="2"/>
  <c r="DE16" i="2"/>
  <c r="DD16" i="2"/>
  <c r="DC16" i="2"/>
  <c r="DB16" i="2"/>
  <c r="DE15" i="2"/>
  <c r="DD15" i="2"/>
  <c r="DC15" i="2"/>
  <c r="DB15" i="2"/>
  <c r="DE14" i="2"/>
  <c r="DD14" i="2"/>
  <c r="DC14" i="2"/>
  <c r="DB14" i="2"/>
  <c r="DE13" i="2"/>
  <c r="DD13" i="2"/>
  <c r="DC13" i="2"/>
  <c r="DB13" i="2"/>
  <c r="DE12" i="2"/>
  <c r="DD12" i="2"/>
  <c r="DC12" i="2"/>
  <c r="DB12" i="2"/>
  <c r="DE11" i="2"/>
  <c r="DD11" i="2"/>
  <c r="DC11" i="2"/>
  <c r="DB11" i="2"/>
  <c r="DE10" i="2"/>
  <c r="DD10" i="2"/>
  <c r="DC10" i="2"/>
  <c r="DB10" i="2"/>
  <c r="DE9" i="2"/>
  <c r="DD9" i="2"/>
  <c r="DC9" i="2"/>
  <c r="DB9" i="2"/>
  <c r="DE8" i="2"/>
  <c r="DD8" i="2"/>
  <c r="DC8" i="2"/>
  <c r="DB8" i="2"/>
  <c r="DE7" i="2"/>
  <c r="DD7" i="2"/>
  <c r="DC7" i="2"/>
  <c r="DB7" i="2"/>
  <c r="DE6" i="2"/>
  <c r="DD6" i="2"/>
  <c r="DC6" i="2"/>
  <c r="DB6" i="2"/>
  <c r="DE5" i="2"/>
  <c r="DD5" i="2"/>
  <c r="DC5" i="2"/>
  <c r="DB5" i="2"/>
  <c r="DE4" i="2"/>
  <c r="DD4" i="2"/>
  <c r="DC4" i="2"/>
  <c r="DB4" i="2"/>
  <c r="DA41" i="2"/>
  <c r="CZ41" i="2"/>
  <c r="CY41" i="2"/>
  <c r="CX41" i="2"/>
  <c r="DA40" i="2"/>
  <c r="CZ40" i="2"/>
  <c r="CY40" i="2"/>
  <c r="CX40" i="2"/>
  <c r="DA39" i="2"/>
  <c r="CZ39" i="2"/>
  <c r="CY39" i="2"/>
  <c r="CX39" i="2"/>
  <c r="DA38" i="2"/>
  <c r="CZ38" i="2"/>
  <c r="CY38" i="2"/>
  <c r="CX38" i="2"/>
  <c r="DA37" i="2"/>
  <c r="CZ37" i="2"/>
  <c r="CY37" i="2"/>
  <c r="CX37" i="2"/>
  <c r="DA36" i="2"/>
  <c r="CZ36" i="2"/>
  <c r="CY36" i="2"/>
  <c r="CX36" i="2"/>
  <c r="DA35" i="2"/>
  <c r="CZ35" i="2"/>
  <c r="CY35" i="2"/>
  <c r="CX35" i="2"/>
  <c r="DA34" i="2"/>
  <c r="CZ34" i="2"/>
  <c r="CY34" i="2"/>
  <c r="CX34" i="2"/>
  <c r="DA33" i="2"/>
  <c r="CZ33" i="2"/>
  <c r="CY33" i="2"/>
  <c r="CX33" i="2"/>
  <c r="DA32" i="2"/>
  <c r="CZ32" i="2"/>
  <c r="CY32" i="2"/>
  <c r="CX32" i="2"/>
  <c r="DA31" i="2"/>
  <c r="CZ31" i="2"/>
  <c r="CY31" i="2"/>
  <c r="CX31" i="2"/>
  <c r="DA30" i="2"/>
  <c r="CZ30" i="2"/>
  <c r="CY30" i="2"/>
  <c r="CX30" i="2"/>
  <c r="DA29" i="2"/>
  <c r="CZ29" i="2"/>
  <c r="CY29" i="2"/>
  <c r="CX29" i="2"/>
  <c r="DA28" i="2"/>
  <c r="CZ28" i="2"/>
  <c r="CY28" i="2"/>
  <c r="CX28" i="2"/>
  <c r="DA27" i="2"/>
  <c r="CZ27" i="2"/>
  <c r="CY27" i="2"/>
  <c r="CX27" i="2"/>
  <c r="DA26" i="2"/>
  <c r="CZ26" i="2"/>
  <c r="CY26" i="2"/>
  <c r="CX26" i="2"/>
  <c r="DA25" i="2"/>
  <c r="CZ25" i="2"/>
  <c r="CY25" i="2"/>
  <c r="CX25" i="2"/>
  <c r="DA24" i="2"/>
  <c r="CZ24" i="2"/>
  <c r="CY24" i="2"/>
  <c r="CX24" i="2"/>
  <c r="DA23" i="2"/>
  <c r="CZ23" i="2"/>
  <c r="CY23" i="2"/>
  <c r="CX23" i="2"/>
  <c r="DA22" i="2"/>
  <c r="CZ22" i="2"/>
  <c r="CY22" i="2"/>
  <c r="CX22" i="2"/>
  <c r="DA21" i="2"/>
  <c r="CZ21" i="2"/>
  <c r="CY21" i="2"/>
  <c r="CX21" i="2"/>
  <c r="DA20" i="2"/>
  <c r="CZ20" i="2"/>
  <c r="CY20" i="2"/>
  <c r="CX20" i="2"/>
  <c r="DA19" i="2"/>
  <c r="CZ19" i="2"/>
  <c r="CY19" i="2"/>
  <c r="CX19" i="2"/>
  <c r="DA18" i="2"/>
  <c r="CZ18" i="2"/>
  <c r="CY18" i="2"/>
  <c r="CX18" i="2"/>
  <c r="DA17" i="2"/>
  <c r="CZ17" i="2"/>
  <c r="CY17" i="2"/>
  <c r="CX17" i="2"/>
  <c r="DA16" i="2"/>
  <c r="CZ16" i="2"/>
  <c r="CY16" i="2"/>
  <c r="CX16" i="2"/>
  <c r="DA15" i="2"/>
  <c r="CZ15" i="2"/>
  <c r="CY15" i="2"/>
  <c r="CX15" i="2"/>
  <c r="DA14" i="2"/>
  <c r="CZ14" i="2"/>
  <c r="CY14" i="2"/>
  <c r="CX14" i="2"/>
  <c r="DA13" i="2"/>
  <c r="CZ13" i="2"/>
  <c r="CY13" i="2"/>
  <c r="CX13" i="2"/>
  <c r="DA12" i="2"/>
  <c r="CZ12" i="2"/>
  <c r="CY12" i="2"/>
  <c r="CX12" i="2"/>
  <c r="DA11" i="2"/>
  <c r="CZ11" i="2"/>
  <c r="CY11" i="2"/>
  <c r="CX11" i="2"/>
  <c r="DA10" i="2"/>
  <c r="CZ10" i="2"/>
  <c r="CY10" i="2"/>
  <c r="CX10" i="2"/>
  <c r="DA9" i="2"/>
  <c r="CZ9" i="2"/>
  <c r="CY9" i="2"/>
  <c r="CX9" i="2"/>
  <c r="DA8" i="2"/>
  <c r="CZ8" i="2"/>
  <c r="CY8" i="2"/>
  <c r="CX8" i="2"/>
  <c r="DA7" i="2"/>
  <c r="CZ7" i="2"/>
  <c r="CY7" i="2"/>
  <c r="CX7" i="2"/>
  <c r="DA6" i="2"/>
  <c r="CZ6" i="2"/>
  <c r="CY6" i="2"/>
  <c r="CX6" i="2"/>
  <c r="DA5" i="2"/>
  <c r="CZ5" i="2"/>
  <c r="CY5" i="2"/>
  <c r="CX5" i="2"/>
  <c r="DA4" i="2"/>
  <c r="CZ4" i="2"/>
  <c r="CY4" i="2"/>
  <c r="CX4" i="2"/>
  <c r="CT16" i="2"/>
  <c r="CU16" i="2"/>
  <c r="CV16" i="2"/>
  <c r="CW16" i="2"/>
  <c r="CT17" i="2"/>
  <c r="CU17" i="2"/>
  <c r="CV17" i="2"/>
  <c r="CW17" i="2"/>
  <c r="CT18" i="2"/>
  <c r="CU18" i="2"/>
  <c r="CV18" i="2"/>
  <c r="CW18" i="2"/>
  <c r="CT19" i="2"/>
  <c r="CU19" i="2"/>
  <c r="CV19" i="2"/>
  <c r="CW19" i="2"/>
  <c r="CT20" i="2"/>
  <c r="CU20" i="2"/>
  <c r="CV20" i="2"/>
  <c r="CW20" i="2"/>
  <c r="CT21" i="2"/>
  <c r="CU21" i="2"/>
  <c r="CV21" i="2"/>
  <c r="CW21" i="2"/>
  <c r="CT22" i="2"/>
  <c r="CU22" i="2"/>
  <c r="CV22" i="2"/>
  <c r="CW22" i="2"/>
  <c r="CT23" i="2"/>
  <c r="CU23" i="2"/>
  <c r="CV23" i="2"/>
  <c r="CW23" i="2"/>
  <c r="CT24" i="2"/>
  <c r="CU24" i="2"/>
  <c r="CV24" i="2"/>
  <c r="CW24" i="2"/>
  <c r="CT25" i="2"/>
  <c r="CU25" i="2"/>
  <c r="CV25" i="2"/>
  <c r="CW25" i="2"/>
  <c r="CT26" i="2"/>
  <c r="CU26" i="2"/>
  <c r="CV26" i="2"/>
  <c r="CW26" i="2"/>
  <c r="CT27" i="2"/>
  <c r="CU27" i="2"/>
  <c r="CV27" i="2"/>
  <c r="CW27" i="2"/>
  <c r="CT28" i="2"/>
  <c r="CU28" i="2"/>
  <c r="CV28" i="2"/>
  <c r="CW28" i="2"/>
  <c r="CT29" i="2"/>
  <c r="CU29" i="2"/>
  <c r="CV29" i="2"/>
  <c r="CW29" i="2"/>
  <c r="CT30" i="2"/>
  <c r="CU30" i="2"/>
  <c r="CV30" i="2"/>
  <c r="CW30" i="2"/>
  <c r="CT31" i="2"/>
  <c r="CU31" i="2"/>
  <c r="CV31" i="2"/>
  <c r="CW31" i="2"/>
  <c r="CT32" i="2"/>
  <c r="CU32" i="2"/>
  <c r="CV32" i="2"/>
  <c r="CW32" i="2"/>
  <c r="CT33" i="2"/>
  <c r="CU33" i="2"/>
  <c r="CV33" i="2"/>
  <c r="CW33" i="2"/>
  <c r="CT34" i="2"/>
  <c r="CU34" i="2"/>
  <c r="CV34" i="2"/>
  <c r="CW34" i="2"/>
  <c r="CT35" i="2"/>
  <c r="CU35" i="2"/>
  <c r="CV35" i="2"/>
  <c r="CW35" i="2"/>
  <c r="CT36" i="2"/>
  <c r="CU36" i="2"/>
  <c r="CV36" i="2"/>
  <c r="CW36" i="2"/>
  <c r="CT37" i="2"/>
  <c r="CU37" i="2"/>
  <c r="CV37" i="2"/>
  <c r="CW37" i="2"/>
  <c r="CT38" i="2"/>
  <c r="CU38" i="2"/>
  <c r="CV38" i="2"/>
  <c r="CW38" i="2"/>
  <c r="CT39" i="2"/>
  <c r="CU39" i="2"/>
  <c r="CV39" i="2"/>
  <c r="CW39" i="2"/>
  <c r="CT40" i="2"/>
  <c r="CU40" i="2"/>
  <c r="CV40" i="2"/>
  <c r="CW40" i="2"/>
  <c r="CT41" i="2"/>
  <c r="CU41" i="2"/>
  <c r="CV41" i="2"/>
  <c r="CW41" i="2"/>
  <c r="CQ16" i="2"/>
  <c r="CR16" i="2"/>
  <c r="CS16" i="2"/>
  <c r="CQ17" i="2"/>
  <c r="CR17" i="2"/>
  <c r="CS17" i="2"/>
  <c r="CQ18" i="2"/>
  <c r="CR18" i="2"/>
  <c r="CS18" i="2"/>
  <c r="CQ19" i="2"/>
  <c r="CR19" i="2"/>
  <c r="CS19" i="2"/>
  <c r="CQ20" i="2"/>
  <c r="CR20" i="2"/>
  <c r="CS20" i="2"/>
  <c r="CQ21" i="2"/>
  <c r="CR21" i="2"/>
  <c r="CS21" i="2"/>
  <c r="CQ22" i="2"/>
  <c r="CR22" i="2"/>
  <c r="CS22" i="2"/>
  <c r="CQ23" i="2"/>
  <c r="CR23" i="2"/>
  <c r="CS23" i="2"/>
  <c r="CQ24" i="2"/>
  <c r="CR24" i="2"/>
  <c r="CS24" i="2"/>
  <c r="CQ25" i="2"/>
  <c r="CR25" i="2"/>
  <c r="CS25" i="2"/>
  <c r="CQ26" i="2"/>
  <c r="CR26" i="2"/>
  <c r="CS26" i="2"/>
  <c r="CQ27" i="2"/>
  <c r="CR27" i="2"/>
  <c r="CS27" i="2"/>
  <c r="CQ28" i="2"/>
  <c r="CR28" i="2"/>
  <c r="CS28" i="2"/>
  <c r="CQ29" i="2"/>
  <c r="CR29" i="2"/>
  <c r="CS29" i="2"/>
  <c r="CQ30" i="2"/>
  <c r="CR30" i="2"/>
  <c r="CS30" i="2"/>
  <c r="CQ31" i="2"/>
  <c r="CR31" i="2"/>
  <c r="CS31" i="2"/>
  <c r="CQ32" i="2"/>
  <c r="CR32" i="2"/>
  <c r="CS32" i="2"/>
  <c r="CQ33" i="2"/>
  <c r="CR33" i="2"/>
  <c r="CS33" i="2"/>
  <c r="CQ34" i="2"/>
  <c r="CR34" i="2"/>
  <c r="CS34" i="2"/>
  <c r="CQ35" i="2"/>
  <c r="CR35" i="2"/>
  <c r="CS35" i="2"/>
  <c r="CQ36" i="2"/>
  <c r="CR36" i="2"/>
  <c r="CS36" i="2"/>
  <c r="CQ37" i="2"/>
  <c r="CR37" i="2"/>
  <c r="CS37" i="2"/>
  <c r="CQ38" i="2"/>
  <c r="CR38" i="2"/>
  <c r="CS38" i="2"/>
  <c r="CQ39" i="2"/>
  <c r="CR39" i="2"/>
  <c r="CS39" i="2"/>
  <c r="CQ40" i="2"/>
  <c r="CR40" i="2"/>
  <c r="CS40" i="2"/>
  <c r="CQ41" i="2"/>
  <c r="CR41" i="2"/>
  <c r="CS41" i="2"/>
  <c r="CT4" i="2"/>
  <c r="CV4" i="2"/>
  <c r="CW4" i="2"/>
  <c r="CT5" i="2"/>
  <c r="CU5" i="2"/>
  <c r="CV5" i="2"/>
  <c r="CW5" i="2"/>
  <c r="CT6" i="2"/>
  <c r="CU6" i="2"/>
  <c r="CV6" i="2"/>
  <c r="CW6" i="2"/>
  <c r="CT7" i="2"/>
  <c r="CU7" i="2"/>
  <c r="CV7" i="2"/>
  <c r="CW7" i="2"/>
  <c r="CT8" i="2"/>
  <c r="CU8" i="2"/>
  <c r="CV8" i="2"/>
  <c r="CW8" i="2"/>
  <c r="CT9" i="2"/>
  <c r="CU9" i="2"/>
  <c r="CV9" i="2"/>
  <c r="CW9" i="2"/>
  <c r="CT10" i="2"/>
  <c r="CU10" i="2"/>
  <c r="CV10" i="2"/>
  <c r="CW10" i="2"/>
  <c r="CT11" i="2"/>
  <c r="CU11" i="2"/>
  <c r="CV11" i="2"/>
  <c r="CW11" i="2"/>
  <c r="CT12" i="2"/>
  <c r="CU12" i="2"/>
  <c r="CV12" i="2"/>
  <c r="CW12" i="2"/>
  <c r="CT13" i="2"/>
  <c r="CU13" i="2"/>
  <c r="CV13" i="2"/>
  <c r="CW13" i="2"/>
  <c r="CT14" i="2"/>
  <c r="CU14" i="2"/>
  <c r="CV14" i="2"/>
  <c r="CW14" i="2"/>
  <c r="CT15" i="2"/>
  <c r="CU15" i="2"/>
  <c r="CV15" i="2"/>
  <c r="CW15" i="2"/>
  <c r="CR4" i="2"/>
  <c r="CS4" i="2"/>
  <c r="CQ5" i="2"/>
  <c r="CR5" i="2"/>
  <c r="CS5" i="2"/>
  <c r="CQ6" i="2"/>
  <c r="CR6" i="2"/>
  <c r="CS6" i="2"/>
  <c r="CQ7" i="2"/>
  <c r="CR7" i="2"/>
  <c r="CS7" i="2"/>
  <c r="CQ8" i="2"/>
  <c r="CR8" i="2"/>
  <c r="CS8" i="2"/>
  <c r="CQ9" i="2"/>
  <c r="CR9" i="2"/>
  <c r="CS9" i="2"/>
  <c r="CQ10" i="2"/>
  <c r="CR10" i="2"/>
  <c r="CS10" i="2"/>
  <c r="CQ11" i="2"/>
  <c r="CR11" i="2"/>
  <c r="CS11" i="2"/>
  <c r="CQ12" i="2"/>
  <c r="CR12" i="2"/>
  <c r="CS12" i="2"/>
  <c r="CQ13" i="2"/>
  <c r="CR13" i="2"/>
  <c r="CS13" i="2"/>
  <c r="CQ14" i="2"/>
  <c r="CR14" i="2"/>
  <c r="CS14" i="2"/>
  <c r="CQ15" i="2"/>
  <c r="CR15" i="2"/>
  <c r="CS15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BF19" i="3" l="1"/>
  <c r="N19" i="3"/>
  <c r="BF12" i="3"/>
  <c r="O12" i="3"/>
  <c r="O19" i="3"/>
  <c r="BF14" i="3"/>
  <c r="CN26" i="2"/>
  <c r="CO26" i="2" s="1"/>
  <c r="CN27" i="2"/>
  <c r="CN20" i="2"/>
  <c r="CO20" i="2" s="1"/>
  <c r="M17" i="3"/>
  <c r="CN22" i="2"/>
  <c r="CO22" i="2" s="1"/>
  <c r="L17" i="3"/>
  <c r="BE17" i="3" s="1"/>
  <c r="EH42" i="2"/>
  <c r="C13" i="3"/>
  <c r="AV11" i="3"/>
  <c r="AV7" i="3"/>
  <c r="AV12" i="3"/>
  <c r="AV16" i="3"/>
  <c r="AV17" i="3"/>
  <c r="C4" i="3"/>
  <c r="C10" i="3"/>
  <c r="AV19" i="3"/>
  <c r="C18" i="3"/>
  <c r="C8" i="3"/>
  <c r="C6" i="3"/>
  <c r="C9" i="3"/>
  <c r="C15" i="3"/>
  <c r="C14" i="3"/>
  <c r="O14" i="3" s="1"/>
  <c r="C5" i="3"/>
  <c r="EI42" i="2"/>
  <c r="D13" i="3"/>
  <c r="AW11" i="3"/>
  <c r="AW7" i="3"/>
  <c r="AW12" i="3"/>
  <c r="AW16" i="3"/>
  <c r="AW17" i="3"/>
  <c r="D4" i="3"/>
  <c r="D10" i="3"/>
  <c r="AW19" i="3"/>
  <c r="D18" i="3"/>
  <c r="D8" i="3"/>
  <c r="D6" i="3"/>
  <c r="D9" i="3"/>
  <c r="D15" i="3"/>
  <c r="D14" i="3"/>
  <c r="D5" i="3"/>
  <c r="EJ42" i="2"/>
  <c r="E13" i="3"/>
  <c r="EK42" i="2"/>
  <c r="F13" i="3"/>
  <c r="EL42" i="2"/>
  <c r="G13" i="3"/>
  <c r="EM42" i="2"/>
  <c r="H13" i="3"/>
  <c r="EN42" i="2"/>
  <c r="I13" i="3"/>
  <c r="EO42" i="2"/>
  <c r="J13" i="3"/>
  <c r="EP42" i="2"/>
  <c r="K13" i="3"/>
  <c r="EQ42" i="2"/>
  <c r="L13" i="3"/>
  <c r="ER42" i="2"/>
  <c r="M13" i="3"/>
  <c r="CN21" i="2"/>
  <c r="CO21" i="2" s="1"/>
  <c r="M11" i="3"/>
  <c r="N11" i="3" s="1"/>
  <c r="BE11" i="3"/>
  <c r="BD11" i="3"/>
  <c r="BC11" i="3"/>
  <c r="BB11" i="3"/>
  <c r="BA11" i="3"/>
  <c r="AZ11" i="3"/>
  <c r="AY11" i="3"/>
  <c r="AX11" i="3"/>
  <c r="CN18" i="2"/>
  <c r="CO18" i="2" s="1"/>
  <c r="M7" i="3"/>
  <c r="N7" i="3" s="1"/>
  <c r="BE7" i="3"/>
  <c r="BD7" i="3"/>
  <c r="BC7" i="3"/>
  <c r="BB7" i="3"/>
  <c r="BA7" i="3"/>
  <c r="AZ7" i="3"/>
  <c r="AY7" i="3"/>
  <c r="AX7" i="3"/>
  <c r="BE12" i="3"/>
  <c r="BD12" i="3"/>
  <c r="BC12" i="3"/>
  <c r="BB12" i="3"/>
  <c r="BA12" i="3"/>
  <c r="AZ12" i="3"/>
  <c r="AY12" i="3"/>
  <c r="AX12" i="3"/>
  <c r="CN16" i="2"/>
  <c r="CO16" i="2" s="1"/>
  <c r="M16" i="3"/>
  <c r="N16" i="3" s="1"/>
  <c r="BE16" i="3"/>
  <c r="BD16" i="3"/>
  <c r="BC16" i="3"/>
  <c r="BB16" i="3"/>
  <c r="BA16" i="3"/>
  <c r="AZ16" i="3"/>
  <c r="AY16" i="3"/>
  <c r="AX16" i="3"/>
  <c r="BD17" i="3"/>
  <c r="BC17" i="3"/>
  <c r="BB17" i="3"/>
  <c r="BA17" i="3"/>
  <c r="AZ17" i="3"/>
  <c r="AY17" i="3"/>
  <c r="AX17" i="3"/>
  <c r="M4" i="3"/>
  <c r="L4" i="3"/>
  <c r="BE4" i="3" s="1"/>
  <c r="K4" i="3"/>
  <c r="J4" i="3"/>
  <c r="I4" i="3"/>
  <c r="H4" i="3"/>
  <c r="G4" i="3"/>
  <c r="F4" i="3"/>
  <c r="E4" i="3"/>
  <c r="M10" i="3"/>
  <c r="L10" i="3"/>
  <c r="K10" i="3"/>
  <c r="J10" i="3"/>
  <c r="I10" i="3"/>
  <c r="H10" i="3"/>
  <c r="G10" i="3"/>
  <c r="F10" i="3"/>
  <c r="E10" i="3"/>
  <c r="BE19" i="3"/>
  <c r="BD19" i="3"/>
  <c r="BC19" i="3"/>
  <c r="BB19" i="3"/>
  <c r="BA19" i="3"/>
  <c r="AZ19" i="3"/>
  <c r="AY19" i="3"/>
  <c r="AX19" i="3"/>
  <c r="M18" i="3"/>
  <c r="N18" i="3" s="1"/>
  <c r="L18" i="3"/>
  <c r="K18" i="3"/>
  <c r="J18" i="3"/>
  <c r="I18" i="3"/>
  <c r="H18" i="3"/>
  <c r="G18" i="3"/>
  <c r="F18" i="3"/>
  <c r="E18" i="3"/>
  <c r="M8" i="3"/>
  <c r="L8" i="3"/>
  <c r="K8" i="3"/>
  <c r="J8" i="3"/>
  <c r="I8" i="3"/>
  <c r="H8" i="3"/>
  <c r="G8" i="3"/>
  <c r="F8" i="3"/>
  <c r="E8" i="3"/>
  <c r="M6" i="3"/>
  <c r="L6" i="3"/>
  <c r="K6" i="3"/>
  <c r="J6" i="3"/>
  <c r="I6" i="3"/>
  <c r="H6" i="3"/>
  <c r="G6" i="3"/>
  <c r="F6" i="3"/>
  <c r="E6" i="3"/>
  <c r="M9" i="3"/>
  <c r="N9" i="3" s="1"/>
  <c r="L9" i="3"/>
  <c r="K9" i="3"/>
  <c r="J9" i="3"/>
  <c r="I9" i="3"/>
  <c r="H9" i="3"/>
  <c r="G9" i="3"/>
  <c r="F9" i="3"/>
  <c r="E9" i="3"/>
  <c r="M15" i="3"/>
  <c r="N15" i="3" s="1"/>
  <c r="L15" i="3"/>
  <c r="K15" i="3"/>
  <c r="J15" i="3"/>
  <c r="I15" i="3"/>
  <c r="H15" i="3"/>
  <c r="G15" i="3"/>
  <c r="F15" i="3"/>
  <c r="E15" i="3"/>
  <c r="K14" i="3"/>
  <c r="J14" i="3"/>
  <c r="I14" i="3"/>
  <c r="H14" i="3"/>
  <c r="G14" i="3"/>
  <c r="F14" i="3"/>
  <c r="E14" i="3"/>
  <c r="M5" i="3"/>
  <c r="L5" i="3"/>
  <c r="K5" i="3"/>
  <c r="J5" i="3"/>
  <c r="I5" i="3"/>
  <c r="H5" i="3"/>
  <c r="G5" i="3"/>
  <c r="F5" i="3"/>
  <c r="E5" i="3"/>
  <c r="AO45" i="2"/>
  <c r="AI45" i="2"/>
  <c r="CN12" i="2"/>
  <c r="CO12" i="2" s="1"/>
  <c r="AJ43" i="2"/>
  <c r="AJ44" i="2" s="1"/>
  <c r="CN6" i="2"/>
  <c r="CO6" i="2" s="1"/>
  <c r="AP45" i="2"/>
  <c r="AJ45" i="2"/>
  <c r="ES36" i="2"/>
  <c r="ET36" i="2" s="1"/>
  <c r="ES30" i="2"/>
  <c r="ET30" i="2" s="1"/>
  <c r="ES24" i="2"/>
  <c r="ES18" i="2"/>
  <c r="AG45" i="2"/>
  <c r="AL45" i="2"/>
  <c r="AF45" i="2"/>
  <c r="AQ45" i="2"/>
  <c r="AK45" i="2"/>
  <c r="AM45" i="2"/>
  <c r="ES40" i="2"/>
  <c r="ET40" i="2" s="1"/>
  <c r="ES34" i="2"/>
  <c r="ET34" i="2" s="1"/>
  <c r="ES28" i="2"/>
  <c r="ET28" i="2" s="1"/>
  <c r="ES22" i="2"/>
  <c r="ES16" i="2"/>
  <c r="ES39" i="2"/>
  <c r="ET39" i="2" s="1"/>
  <c r="ES33" i="2"/>
  <c r="ET33" i="2" s="1"/>
  <c r="ES27" i="2"/>
  <c r="ES21" i="2"/>
  <c r="AN45" i="2"/>
  <c r="ES38" i="2"/>
  <c r="ET38" i="2" s="1"/>
  <c r="ES32" i="2"/>
  <c r="ET32" i="2" s="1"/>
  <c r="ES26" i="2"/>
  <c r="ES20" i="2"/>
  <c r="CN24" i="2"/>
  <c r="CO24" i="2" s="1"/>
  <c r="CN10" i="2"/>
  <c r="CO10" i="2" s="1"/>
  <c r="ES37" i="2"/>
  <c r="ET37" i="2" s="1"/>
  <c r="ES31" i="2"/>
  <c r="ET31" i="2" s="1"/>
  <c r="ES25" i="2"/>
  <c r="ES19" i="2"/>
  <c r="CN4" i="2"/>
  <c r="ES41" i="2"/>
  <c r="ET41" i="2" s="1"/>
  <c r="ES35" i="2"/>
  <c r="ET35" i="2" s="1"/>
  <c r="ES29" i="2"/>
  <c r="ET29" i="2" s="1"/>
  <c r="ES23" i="2"/>
  <c r="ES17" i="2"/>
  <c r="CN25" i="2"/>
  <c r="CO25" i="2" s="1"/>
  <c r="CN23" i="2"/>
  <c r="CO23" i="2" s="1"/>
  <c r="CN19" i="2"/>
  <c r="CO19" i="2" s="1"/>
  <c r="CN17" i="2"/>
  <c r="CO17" i="2" s="1"/>
  <c r="CN15" i="2"/>
  <c r="CO15" i="2" s="1"/>
  <c r="CN13" i="2"/>
  <c r="CO13" i="2" s="1"/>
  <c r="CN11" i="2"/>
  <c r="CO11" i="2" s="1"/>
  <c r="CN9" i="2"/>
  <c r="CO9" i="2" s="1"/>
  <c r="CN7" i="2"/>
  <c r="CO7" i="2" s="1"/>
  <c r="CN5" i="2"/>
  <c r="CO5" i="2" s="1"/>
  <c r="CN14" i="2"/>
  <c r="CO14" i="2" s="1"/>
  <c r="CN8" i="2"/>
  <c r="CO8" i="2" s="1"/>
  <c r="ET4" i="2"/>
  <c r="ES4" i="2"/>
  <c r="ET15" i="2"/>
  <c r="ES15" i="2"/>
  <c r="ET14" i="2"/>
  <c r="ES14" i="2"/>
  <c r="ET13" i="2"/>
  <c r="ES13" i="2"/>
  <c r="ET12" i="2"/>
  <c r="ES12" i="2"/>
  <c r="ET11" i="2"/>
  <c r="ES11" i="2"/>
  <c r="ET10" i="2"/>
  <c r="ES10" i="2"/>
  <c r="ET9" i="2"/>
  <c r="ES9" i="2"/>
  <c r="ET8" i="2"/>
  <c r="ES8" i="2"/>
  <c r="ET7" i="2"/>
  <c r="ES7" i="2"/>
  <c r="ET6" i="2"/>
  <c r="ES6" i="2"/>
  <c r="ET5" i="2"/>
  <c r="ES5" i="2"/>
  <c r="ET27" i="2"/>
  <c r="ET26" i="2"/>
  <c r="ET25" i="2"/>
  <c r="ET24" i="2"/>
  <c r="ET23" i="2"/>
  <c r="ET22" i="2"/>
  <c r="ET21" i="2"/>
  <c r="ET20" i="2"/>
  <c r="ET19" i="2"/>
  <c r="ET18" i="2"/>
  <c r="ET17" i="2"/>
  <c r="ET16" i="2"/>
  <c r="H45" i="2"/>
  <c r="L43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U45" i="2"/>
  <c r="AU48" i="2"/>
  <c r="AT48" i="2"/>
  <c r="AT45" i="2"/>
  <c r="AS48" i="2"/>
  <c r="AS45" i="2"/>
  <c r="AR45" i="2"/>
  <c r="AR48" i="2"/>
  <c r="AF43" i="2"/>
  <c r="AF44" i="2" s="1"/>
  <c r="AH45" i="2"/>
  <c r="AE45" i="2"/>
  <c r="AD45" i="2"/>
  <c r="AC45" i="2"/>
  <c r="AB45" i="2"/>
  <c r="H43" i="2"/>
  <c r="I45" i="2"/>
  <c r="J45" i="2"/>
  <c r="K45" i="2"/>
  <c r="P43" i="2"/>
  <c r="AR43" i="2"/>
  <c r="AN43" i="2"/>
  <c r="AB43" i="2"/>
  <c r="X43" i="2"/>
  <c r="T43" i="2"/>
  <c r="D43" i="2"/>
  <c r="D44" i="2" s="1"/>
  <c r="N17" i="3" l="1"/>
  <c r="BI17" i="3"/>
  <c r="N10" i="3"/>
  <c r="N5" i="3"/>
  <c r="N6" i="3"/>
  <c r="N4" i="3"/>
  <c r="N8" i="3"/>
  <c r="N13" i="3"/>
  <c r="N14" i="3"/>
  <c r="BF8" i="3"/>
  <c r="O8" i="3"/>
  <c r="BF5" i="3"/>
  <c r="O5" i="3"/>
  <c r="BF15" i="3"/>
  <c r="O15" i="3"/>
  <c r="BF18" i="3"/>
  <c r="O18" i="3"/>
  <c r="BF7" i="3"/>
  <c r="O7" i="3"/>
  <c r="BF13" i="3"/>
  <c r="O13" i="3"/>
  <c r="BF9" i="3"/>
  <c r="O9" i="3"/>
  <c r="BF10" i="3"/>
  <c r="O10" i="3"/>
  <c r="BF17" i="3"/>
  <c r="O17" i="3"/>
  <c r="BF6" i="3"/>
  <c r="O6" i="3"/>
  <c r="BF4" i="3"/>
  <c r="O4" i="3"/>
  <c r="BF16" i="3"/>
  <c r="O16" i="3"/>
  <c r="BF11" i="3"/>
  <c r="O11" i="3"/>
  <c r="AR46" i="2"/>
  <c r="AX5" i="3"/>
  <c r="AY5" i="3"/>
  <c r="AZ5" i="3"/>
  <c r="BA5" i="3"/>
  <c r="BB5" i="3"/>
  <c r="BC5" i="3"/>
  <c r="BD5" i="3"/>
  <c r="BE5" i="3"/>
  <c r="AX14" i="3"/>
  <c r="AY14" i="3"/>
  <c r="AZ14" i="3"/>
  <c r="BA14" i="3"/>
  <c r="BB14" i="3"/>
  <c r="BC14" i="3"/>
  <c r="BD14" i="3"/>
  <c r="BE14" i="3"/>
  <c r="AX15" i="3"/>
  <c r="AY15" i="3"/>
  <c r="AZ15" i="3"/>
  <c r="BA15" i="3"/>
  <c r="BB15" i="3"/>
  <c r="BC15" i="3"/>
  <c r="BD15" i="3"/>
  <c r="BE15" i="3"/>
  <c r="AX9" i="3"/>
  <c r="AY9" i="3"/>
  <c r="AZ9" i="3"/>
  <c r="BA9" i="3"/>
  <c r="BB9" i="3"/>
  <c r="BC9" i="3"/>
  <c r="BD9" i="3"/>
  <c r="BE9" i="3"/>
  <c r="AX6" i="3"/>
  <c r="AY6" i="3"/>
  <c r="AZ6" i="3"/>
  <c r="BA6" i="3"/>
  <c r="BB6" i="3"/>
  <c r="BC6" i="3"/>
  <c r="BD6" i="3"/>
  <c r="BE6" i="3"/>
  <c r="AX8" i="3"/>
  <c r="AY8" i="3"/>
  <c r="AZ8" i="3"/>
  <c r="BA8" i="3"/>
  <c r="BB8" i="3"/>
  <c r="BC8" i="3"/>
  <c r="BD8" i="3"/>
  <c r="BE8" i="3"/>
  <c r="AX18" i="3"/>
  <c r="AY18" i="3"/>
  <c r="AZ18" i="3"/>
  <c r="BA18" i="3"/>
  <c r="BB18" i="3"/>
  <c r="BC18" i="3"/>
  <c r="BD18" i="3"/>
  <c r="BE18" i="3"/>
  <c r="AX10" i="3"/>
  <c r="AY10" i="3"/>
  <c r="AZ10" i="3"/>
  <c r="BA10" i="3"/>
  <c r="BB10" i="3"/>
  <c r="BC10" i="3"/>
  <c r="BD10" i="3"/>
  <c r="BE10" i="3"/>
  <c r="AX4" i="3"/>
  <c r="E20" i="3"/>
  <c r="R13" i="3" s="1"/>
  <c r="AY4" i="3"/>
  <c r="F20" i="3"/>
  <c r="AZ4" i="3"/>
  <c r="G20" i="3"/>
  <c r="T13" i="3" s="1"/>
  <c r="H20" i="3"/>
  <c r="U4" i="3" s="1"/>
  <c r="BA4" i="3"/>
  <c r="BB4" i="3"/>
  <c r="I20" i="3"/>
  <c r="V13" i="3" s="1"/>
  <c r="BC4" i="3"/>
  <c r="J20" i="3"/>
  <c r="BD4" i="3"/>
  <c r="K20" i="3"/>
  <c r="X13" i="3" s="1"/>
  <c r="L20" i="3"/>
  <c r="Y13" i="3" s="1"/>
  <c r="M20" i="3"/>
  <c r="BI20" i="3" s="1"/>
  <c r="BE13" i="3"/>
  <c r="BD13" i="3"/>
  <c r="BC13" i="3"/>
  <c r="BB13" i="3"/>
  <c r="BA13" i="3"/>
  <c r="AZ13" i="3"/>
  <c r="AY13" i="3"/>
  <c r="S13" i="3"/>
  <c r="AX13" i="3"/>
  <c r="AW5" i="3"/>
  <c r="AW14" i="3"/>
  <c r="AW15" i="3"/>
  <c r="AW9" i="3"/>
  <c r="AW6" i="3"/>
  <c r="AW8" i="3"/>
  <c r="AW18" i="3"/>
  <c r="AW10" i="3"/>
  <c r="AW4" i="3"/>
  <c r="D20" i="3"/>
  <c r="Q13" i="3" s="1"/>
  <c r="AW13" i="3"/>
  <c r="AV5" i="3"/>
  <c r="AV14" i="3"/>
  <c r="AV15" i="3"/>
  <c r="AV9" i="3"/>
  <c r="AV6" i="3"/>
  <c r="AV8" i="3"/>
  <c r="AV18" i="3"/>
  <c r="AV10" i="3"/>
  <c r="AV4" i="3"/>
  <c r="C20" i="3"/>
  <c r="P13" i="3" s="1"/>
  <c r="AV13" i="3"/>
  <c r="CO4" i="2"/>
  <c r="T44" i="2"/>
  <c r="T46" i="2"/>
  <c r="X44" i="2"/>
  <c r="X46" i="2"/>
  <c r="AB44" i="2"/>
  <c r="AF47" i="2" s="1"/>
  <c r="AB46" i="2"/>
  <c r="AN44" i="2"/>
  <c r="AN47" i="2" s="1"/>
  <c r="AN46" i="2"/>
  <c r="AJ47" i="2"/>
  <c r="AR44" i="2"/>
  <c r="P44" i="2"/>
  <c r="P46" i="2"/>
  <c r="AF46" i="2"/>
  <c r="AJ46" i="2"/>
  <c r="L44" i="2"/>
  <c r="L46" i="2"/>
  <c r="H44" i="2"/>
  <c r="H47" i="2" s="1"/>
  <c r="H46" i="2"/>
  <c r="N20" i="3" l="1"/>
  <c r="W13" i="3"/>
  <c r="W11" i="3"/>
  <c r="Z7" i="3"/>
  <c r="O20" i="3"/>
  <c r="AR49" i="2"/>
  <c r="AR50" i="2"/>
  <c r="Z13" i="3"/>
  <c r="Z11" i="3"/>
  <c r="BF20" i="3"/>
  <c r="U13" i="3"/>
  <c r="Z16" i="3"/>
  <c r="AV20" i="3"/>
  <c r="P11" i="3"/>
  <c r="P7" i="3"/>
  <c r="P12" i="3"/>
  <c r="P16" i="3"/>
  <c r="P17" i="3"/>
  <c r="P19" i="3"/>
  <c r="P5" i="3"/>
  <c r="P14" i="3"/>
  <c r="P15" i="3"/>
  <c r="P9" i="3"/>
  <c r="P6" i="3"/>
  <c r="P8" i="3"/>
  <c r="P18" i="3"/>
  <c r="P10" i="3"/>
  <c r="P4" i="3"/>
  <c r="AW20" i="3"/>
  <c r="Q11" i="3"/>
  <c r="Q7" i="3"/>
  <c r="Q12" i="3"/>
  <c r="Q16" i="3"/>
  <c r="Q17" i="3"/>
  <c r="Q19" i="3"/>
  <c r="Q5" i="3"/>
  <c r="Q14" i="3"/>
  <c r="Q15" i="3"/>
  <c r="Q9" i="3"/>
  <c r="Q6" i="3"/>
  <c r="Q8" i="3"/>
  <c r="Q18" i="3"/>
  <c r="Q10" i="3"/>
  <c r="Q4" i="3"/>
  <c r="Z12" i="3"/>
  <c r="Z17" i="3"/>
  <c r="Z19" i="3"/>
  <c r="Z5" i="3"/>
  <c r="Z14" i="3"/>
  <c r="Z15" i="3"/>
  <c r="Z9" i="3"/>
  <c r="Z6" i="3"/>
  <c r="Z8" i="3"/>
  <c r="Z18" i="3"/>
  <c r="Z10" i="3"/>
  <c r="Z4" i="3"/>
  <c r="BE20" i="3"/>
  <c r="Y11" i="3"/>
  <c r="Y7" i="3"/>
  <c r="Y12" i="3"/>
  <c r="Y16" i="3"/>
  <c r="Y17" i="3"/>
  <c r="Y19" i="3"/>
  <c r="Y5" i="3"/>
  <c r="Y14" i="3"/>
  <c r="Y15" i="3"/>
  <c r="Y9" i="3"/>
  <c r="Y6" i="3"/>
  <c r="Y8" i="3"/>
  <c r="Y18" i="3"/>
  <c r="Y10" i="3"/>
  <c r="Y4" i="3"/>
  <c r="BD20" i="3"/>
  <c r="X11" i="3"/>
  <c r="X7" i="3"/>
  <c r="X12" i="3"/>
  <c r="X16" i="3"/>
  <c r="X17" i="3"/>
  <c r="X19" i="3"/>
  <c r="X5" i="3"/>
  <c r="X14" i="3"/>
  <c r="X15" i="3"/>
  <c r="X9" i="3"/>
  <c r="X6" i="3"/>
  <c r="X8" i="3"/>
  <c r="X18" i="3"/>
  <c r="X10" i="3"/>
  <c r="X4" i="3"/>
  <c r="BC20" i="3"/>
  <c r="W7" i="3"/>
  <c r="W12" i="3"/>
  <c r="W16" i="3"/>
  <c r="W17" i="3"/>
  <c r="W19" i="3"/>
  <c r="W5" i="3"/>
  <c r="W14" i="3"/>
  <c r="W15" i="3"/>
  <c r="W9" i="3"/>
  <c r="W6" i="3"/>
  <c r="W8" i="3"/>
  <c r="W18" i="3"/>
  <c r="W10" i="3"/>
  <c r="W4" i="3"/>
  <c r="BB20" i="3"/>
  <c r="V11" i="3"/>
  <c r="V7" i="3"/>
  <c r="V12" i="3"/>
  <c r="V16" i="3"/>
  <c r="V17" i="3"/>
  <c r="V19" i="3"/>
  <c r="V5" i="3"/>
  <c r="V14" i="3"/>
  <c r="V15" i="3"/>
  <c r="V9" i="3"/>
  <c r="V6" i="3"/>
  <c r="V8" i="3"/>
  <c r="V18" i="3"/>
  <c r="V10" i="3"/>
  <c r="V4" i="3"/>
  <c r="BA20" i="3"/>
  <c r="U11" i="3"/>
  <c r="U7" i="3"/>
  <c r="U12" i="3"/>
  <c r="U16" i="3"/>
  <c r="U17" i="3"/>
  <c r="U19" i="3"/>
  <c r="U5" i="3"/>
  <c r="U14" i="3"/>
  <c r="U15" i="3"/>
  <c r="U9" i="3"/>
  <c r="U6" i="3"/>
  <c r="U8" i="3"/>
  <c r="U18" i="3"/>
  <c r="U10" i="3"/>
  <c r="AZ20" i="3"/>
  <c r="T11" i="3"/>
  <c r="T7" i="3"/>
  <c r="T12" i="3"/>
  <c r="T16" i="3"/>
  <c r="T17" i="3"/>
  <c r="T19" i="3"/>
  <c r="T5" i="3"/>
  <c r="T14" i="3"/>
  <c r="T15" i="3"/>
  <c r="T9" i="3"/>
  <c r="T6" i="3"/>
  <c r="T8" i="3"/>
  <c r="T18" i="3"/>
  <c r="T10" i="3"/>
  <c r="T4" i="3"/>
  <c r="AY20" i="3"/>
  <c r="S11" i="3"/>
  <c r="S7" i="3"/>
  <c r="S12" i="3"/>
  <c r="S16" i="3"/>
  <c r="S17" i="3"/>
  <c r="S19" i="3"/>
  <c r="S5" i="3"/>
  <c r="S14" i="3"/>
  <c r="S15" i="3"/>
  <c r="S9" i="3"/>
  <c r="S6" i="3"/>
  <c r="S8" i="3"/>
  <c r="S18" i="3"/>
  <c r="S10" i="3"/>
  <c r="S4" i="3"/>
  <c r="AX20" i="3"/>
  <c r="AX21" i="3" s="1"/>
  <c r="R11" i="3"/>
  <c r="R7" i="3"/>
  <c r="R12" i="3"/>
  <c r="R16" i="3"/>
  <c r="R17" i="3"/>
  <c r="R19" i="3"/>
  <c r="R5" i="3"/>
  <c r="R14" i="3"/>
  <c r="R15" i="3"/>
  <c r="R9" i="3"/>
  <c r="R6" i="3"/>
  <c r="R8" i="3"/>
  <c r="R18" i="3"/>
  <c r="R10" i="3"/>
  <c r="R4" i="3"/>
  <c r="X47" i="2"/>
  <c r="AB47" i="2"/>
  <c r="L47" i="2"/>
  <c r="P47" i="2"/>
  <c r="AR47" i="2"/>
  <c r="T47" i="2"/>
  <c r="CO27" i="2"/>
  <c r="AW21" i="3" l="1"/>
  <c r="BF22" i="3"/>
  <c r="P20" i="3"/>
  <c r="BF21" i="3"/>
  <c r="X20" i="3"/>
  <c r="V20" i="3"/>
  <c r="R20" i="3"/>
  <c r="Y20" i="3"/>
  <c r="W20" i="3"/>
  <c r="Q20" i="3"/>
  <c r="S20" i="3"/>
  <c r="T20" i="3"/>
  <c r="Z20" i="3"/>
  <c r="AY21" i="3"/>
  <c r="AZ21" i="3"/>
  <c r="U20" i="3"/>
  <c r="BA21" i="3"/>
  <c r="BB21" i="3"/>
  <c r="BC21" i="3"/>
  <c r="BD21" i="3"/>
  <c r="BE21" i="3"/>
  <c r="AG3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tc={BF78087B-9E52-6340-B6D6-E316AC169AFE}</author>
    <author>tc={7D7D0C21-731C-B443-96D6-CE8EDDB823E5}</author>
  </authors>
  <commentList>
    <comment ref="AU2" authorId="0" shapeId="0" xr:uid="{00000000-0006-0000-0200-000001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Ludność. Stan i struktura ludności oraz ruch naturalny w przekroju terytorialnym w 2023 r. Stan w dniu 31.12. Publikacja w formacie PDF</t>
      </text>
    </comment>
    <comment ref="BG2" authorId="1" shapeId="0" xr:uid="{7D7D0C21-731C-B443-96D6-CE8EDDB823E5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https://nil.org.pl/uploaded_files/1720084289_zestawienie-2.pdf 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 danych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Arkusz3!$M$23:$M$38" type="102" refreshedVersion="6" minRefreshableVersion="5">
    <extLst>
      <ext xmlns:x15="http://schemas.microsoft.com/office/spreadsheetml/2010/11/main" uri="{DE250136-89BD-433C-8126-D09CA5730AF9}">
        <x15:connection id="Zakres">
          <x15:rangePr sourceName="_xlcn.WorksheetConnection_Arkusz3M23M38"/>
        </x15:connection>
      </ext>
    </extLst>
  </connection>
</connections>
</file>

<file path=xl/sharedStrings.xml><?xml version="1.0" encoding="utf-8"?>
<sst xmlns="http://schemas.openxmlformats.org/spreadsheetml/2006/main" count="642" uniqueCount="171">
  <si>
    <t>Lp.</t>
  </si>
  <si>
    <t>Uniwersytet Medyczny w Białymstoku</t>
  </si>
  <si>
    <t>Gdański Uniwersytet Medyczny</t>
  </si>
  <si>
    <t>Śląski Uniwersytet Medyczny w Katowicach</t>
  </si>
  <si>
    <t>Uniwersytet Jagielloński w Krakowie</t>
  </si>
  <si>
    <t>Uniwersytet Medyczny w Lublinie</t>
  </si>
  <si>
    <t>Uniwersytet Medyczny im. Piastów Śląskich we Wrocławiu</t>
  </si>
  <si>
    <t>Uniwersytet Warmińsko-Mazurski w Olsztynie</t>
  </si>
  <si>
    <t>Uniwersytet Zielonogórski w Zielonej Górze</t>
  </si>
  <si>
    <t>Akademia WSB</t>
  </si>
  <si>
    <t>2014/2013</t>
  </si>
  <si>
    <t>2015/2014</t>
  </si>
  <si>
    <t>2016/2015</t>
  </si>
  <si>
    <t>2017/2016</t>
  </si>
  <si>
    <t>2018/2017</t>
  </si>
  <si>
    <t>2019/2018</t>
  </si>
  <si>
    <t>2020/2019</t>
  </si>
  <si>
    <t>2021/2020</t>
  </si>
  <si>
    <t>2022/2021</t>
  </si>
  <si>
    <t>2023/2022</t>
  </si>
  <si>
    <t>2023/2013</t>
  </si>
  <si>
    <t>2023-2013*</t>
  </si>
  <si>
    <t>MAX</t>
  </si>
  <si>
    <t>MIN</t>
  </si>
  <si>
    <t>Uniwersytet Mikołaja Kopernika w Toruniu</t>
  </si>
  <si>
    <t>Uniwersytet Medyczny w Łodzi</t>
  </si>
  <si>
    <t>Uniwersytet Mediczny im. K. Marcinkowskiego w Poznaniu</t>
  </si>
  <si>
    <t>Pomorski Uniwersytet Medyczny w Szczecinie</t>
  </si>
  <si>
    <t xml:space="preserve">Warszawski Uniwersytet Medyczny </t>
  </si>
  <si>
    <t>Uniwersytet Jana Kochanowskiego w Kielcach</t>
  </si>
  <si>
    <t>Uniwersytet Rzeszowski</t>
  </si>
  <si>
    <t>Uczelnia Łazarskiego z siedzibą w Warszawie</t>
  </si>
  <si>
    <t>Uniwersytet Opolski</t>
  </si>
  <si>
    <t>Akademia Śląska</t>
  </si>
  <si>
    <t>Uniwesytet Kardynała Stefana Wyszyńskiego w Warszawie</t>
  </si>
  <si>
    <t>Uczelnia Medyczna im. Marii Skłodowskiej-Curie w Warszawie</t>
  </si>
  <si>
    <t>Uniwersytet Jana Długosza w Częstochowie</t>
  </si>
  <si>
    <t>Akademia Medycznych i Społecznych Nauk Stosowanych w Elblągu</t>
  </si>
  <si>
    <t>Uniwersytet Kaliski im. Prezydenta Stanisława Wojciechowskiego</t>
  </si>
  <si>
    <t>Katolicki Uniwersytet Lubelski Jana Pawła II w Lublinie</t>
  </si>
  <si>
    <t>Akademia Mazowiecka w Płocku</t>
  </si>
  <si>
    <t>Uniwersytet Przyrodniczo-Humanistyczny w Siedlcach</t>
  </si>
  <si>
    <t>Politechnika Wrocławska</t>
  </si>
  <si>
    <t>Akademia Nauk Stosowanych w Nowym Sączu</t>
  </si>
  <si>
    <t>Uniwersytet Warszawski</t>
  </si>
  <si>
    <t>Społeczna Akademia Nauk z siedzibą w Łodzi</t>
  </si>
  <si>
    <t>Akademia Kultury Społecznej i Medialnej w Toruniu - Akademia Nauk Stosowanych</t>
  </si>
  <si>
    <t>Akademia Tarnowska</t>
  </si>
  <si>
    <t>Politechnika Bydgoska im. Jana i Jędrzeja Śniadeckich w Bydgoszczy</t>
  </si>
  <si>
    <t>Lp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</si>
  <si>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</si>
  <si>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</si>
  <si>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</si>
  <si>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</si>
  <si>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</si>
  <si>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</si>
  <si>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</si>
  <si>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</si>
  <si>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</si>
  <si>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</si>
  <si>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</si>
  <si>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</si>
  <si>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</si>
  <si>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</si>
  <si>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</si>
  <si>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</si>
  <si>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Miasto</t>
  </si>
  <si>
    <t>Szerokość geograficzna</t>
  </si>
  <si>
    <t>Długość geograficzna</t>
  </si>
  <si>
    <t>Szczecin</t>
  </si>
  <si>
    <t>Gdańsk</t>
  </si>
  <si>
    <t>Elbląg</t>
  </si>
  <si>
    <t>Olsztyn</t>
  </si>
  <si>
    <t>Białystok</t>
  </si>
  <si>
    <t>Warszawa</t>
  </si>
  <si>
    <t>Siedlce</t>
  </si>
  <si>
    <t>Płock</t>
  </si>
  <si>
    <t>Bydgoszcz</t>
  </si>
  <si>
    <t>Poznań</t>
  </si>
  <si>
    <t>Zielona Góra</t>
  </si>
  <si>
    <t>Kalisz</t>
  </si>
  <si>
    <t>Łódź</t>
  </si>
  <si>
    <t>Wałbrzych</t>
  </si>
  <si>
    <t>Bielsko-Biała</t>
  </si>
  <si>
    <t>Opole</t>
  </si>
  <si>
    <t>Katowice</t>
  </si>
  <si>
    <t>Kraków</t>
  </si>
  <si>
    <t>Rzeszów</t>
  </si>
  <si>
    <t>Lublin</t>
  </si>
  <si>
    <t>Kielce</t>
  </si>
  <si>
    <t>Tarnów</t>
  </si>
  <si>
    <t>Dąbrowa Górnicza</t>
  </si>
  <si>
    <t>Toruń</t>
  </si>
  <si>
    <t>Nowy Sącz</t>
  </si>
  <si>
    <t>Nowy Targ</t>
  </si>
  <si>
    <t>Częstochowa</t>
  </si>
  <si>
    <t>Radom</t>
  </si>
  <si>
    <t>Wrocław</t>
  </si>
  <si>
    <t>x</t>
  </si>
  <si>
    <t>Sheet 1</t>
  </si>
  <si>
    <t xml:space="preserve">Quotas between 2013 and 2023, callculations. </t>
  </si>
  <si>
    <t>Sheet 2</t>
  </si>
  <si>
    <t>Students vs population</t>
  </si>
  <si>
    <t>Sheet 3</t>
  </si>
  <si>
    <t>Sheet 4</t>
  </si>
  <si>
    <t>Distance between cities 2013</t>
  </si>
  <si>
    <t>Distance between cities 2023</t>
  </si>
  <si>
    <t>Sheet 5</t>
  </si>
  <si>
    <t>Maps</t>
  </si>
  <si>
    <t>University (in Polish)</t>
  </si>
  <si>
    <t>Higher Education Institutions - general information</t>
  </si>
  <si>
    <t>Sheet 6</t>
  </si>
  <si>
    <t>Voivodeship</t>
  </si>
  <si>
    <t>Świętokrzystkie</t>
  </si>
  <si>
    <t>Akademia WSB w Dąbrowie Górniczej</t>
  </si>
  <si>
    <t>Olsztyńska Szkoła Wyższa filia w Cieszynie</t>
  </si>
  <si>
    <t>Uniwersytet Radomski im. Kazimierza Pułaskiego</t>
  </si>
  <si>
    <t>Akademia Nauk Stosowanych w Nowym Targu</t>
  </si>
  <si>
    <t>Poznańska Akademia Medyczna  Nauk Stosowanych im. Księcia Mieszka I</t>
  </si>
  <si>
    <t>Krakowska Uniwersytet im. Andrzeja Frycza Modrzewskiego z siedzibą w Krakowie</t>
  </si>
  <si>
    <t>before 2014</t>
  </si>
  <si>
    <t>2017</t>
  </si>
  <si>
    <t>2018</t>
  </si>
  <si>
    <t>PUBLIC</t>
  </si>
  <si>
    <t>Public /private</t>
  </si>
  <si>
    <t>PRIVATE</t>
  </si>
  <si>
    <t>Full-time programme in Polish for foreigners</t>
  </si>
  <si>
    <t>Part-time programme in Polish</t>
  </si>
  <si>
    <t>Full-time programme in Polish</t>
  </si>
  <si>
    <t>Full/Part-time programme in English</t>
  </si>
  <si>
    <t>SUM</t>
  </si>
  <si>
    <t>CHANGE YEAR-TO-YEAR [%]</t>
  </si>
  <si>
    <t>CHANGE 2013-2023 [%]</t>
  </si>
  <si>
    <t>(2023-2013)/2013</t>
  </si>
  <si>
    <t>CHANGE</t>
  </si>
  <si>
    <t>*Or the first year of functioning</t>
  </si>
  <si>
    <t>Academic</t>
  </si>
  <si>
    <t>Occupational</t>
  </si>
  <si>
    <t>Type of HEI 2024</t>
  </si>
  <si>
    <t>Typo of HEI when starting MD Programme</t>
  </si>
  <si>
    <t>2022</t>
  </si>
  <si>
    <t>2020</t>
  </si>
  <si>
    <t>Year of entitlement</t>
  </si>
  <si>
    <t>2015</t>
  </si>
  <si>
    <t>2014</t>
  </si>
  <si>
    <t>2016</t>
  </si>
  <si>
    <t>Name of HEIs  (in Polish)</t>
  </si>
  <si>
    <t>Poznańska Akademia Medyczna Nauk Stosowanych im. Księcia Mieszka I w Poznaniu</t>
  </si>
  <si>
    <t>Uniwersytet w Siedlcach</t>
  </si>
  <si>
    <t>Number of physicians - 30.06.2024</t>
  </si>
  <si>
    <t>Poland</t>
  </si>
  <si>
    <t>2023-2013</t>
  </si>
  <si>
    <t>The total number of enrolled students</t>
  </si>
  <si>
    <t>% of enrolled students in each voivodeship out of the total number of enrollments</t>
  </si>
  <si>
    <t>% of population in each voivodeship out ot the total population</t>
  </si>
  <si>
    <t>Population in each voivodeship</t>
  </si>
  <si>
    <t>Population given as of 30.06.2024</t>
  </si>
  <si>
    <t>The ratio of enrolled students per 100000 citizens in each voivodeship</t>
  </si>
  <si>
    <t>Change year-to-year</t>
  </si>
  <si>
    <t>Change 2023 to 2013</t>
  </si>
  <si>
    <t>Nnumber of HEIs</t>
  </si>
  <si>
    <t>MEDIAN</t>
  </si>
  <si>
    <t>AVERAGE</t>
  </si>
  <si>
    <t>Table 1. Polish Higher Education Institutions eligible to conduct MD Programme.</t>
  </si>
  <si>
    <t>Table 2 Presentation of change in quotas between 2013 and 2023.</t>
  </si>
  <si>
    <t>Table 3. Change in the number of enrolled students between 2013 and 2023 vs. population of Poland.</t>
  </si>
  <si>
    <t>Table 5. Distance between cities with HEIs eligable to conduct MD Programme in 2013.</t>
  </si>
  <si>
    <t>Table 6. Distance between cities with HEIs eligable to conduct MD Programme in 2023.</t>
  </si>
  <si>
    <t>Enrolled students/ 1000 physicians - 2023</t>
  </si>
  <si>
    <t>Physicians/ 1000 citizens</t>
  </si>
  <si>
    <t>Table 4. The number of HEIs and their branches eligable to conduct MD Programme in different voivodeships.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</si>
</sst>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1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u/>
      <sz val="12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0" fontId="12" fillId="0" borderId="0" applyNumberFormat="0" applyFill="0" applyBorder="0" applyAlignment="0" applyProtection="0"/>
  </cellStyleXfs>
  <cellXfs count="301">
    <xf numFmtId="0" fontId="0" fillId="0" borderId="0" xfId="0"/>
    <xf numFmtId="10" fontId="0" fillId="0" borderId="0" xfId="1" applyNumberFormat="1" applyFont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6" xfId="0" applyBorder="1"/>
    <xf numFmtId="0" fontId="0" fillId="0" borderId="27" xfId="0" applyBorder="1"/>
    <xf numFmtId="0" fontId="0" fillId="0" borderId="25" xfId="0" applyBorder="1"/>
    <xf numFmtId="0" fontId="0" fillId="0" borderId="3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1" fontId="0" fillId="0" borderId="2" xfId="0" applyNumberFormat="1" applyBorder="1"/>
    <xf numFmtId="1" fontId="0" fillId="0" borderId="3" xfId="0" applyNumberFormat="1" applyBorder="1"/>
    <xf numFmtId="1" fontId="0" fillId="0" borderId="4" xfId="0" applyNumberFormat="1" applyBorder="1"/>
    <xf numFmtId="1" fontId="0" fillId="2" borderId="6" xfId="0" applyNumberFormat="1" applyFill="1" applyBorder="1"/>
    <xf numFmtId="10" fontId="0" fillId="0" borderId="0" xfId="0" applyNumberFormat="1"/>
    <xf numFmtId="1" fontId="0" fillId="2" borderId="55" xfId="0" applyNumberFormat="1" applyFill="1" applyBorder="1"/>
    <xf numFmtId="1" fontId="0" fillId="0" borderId="0" xfId="0" applyNumberFormat="1"/>
    <xf numFmtId="0" fontId="0" fillId="0" borderId="37" xfId="0" applyBorder="1"/>
    <xf numFmtId="0" fontId="0" fillId="0" borderId="45" xfId="0" applyBorder="1"/>
    <xf numFmtId="0" fontId="0" fillId="0" borderId="79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82" xfId="0" applyBorder="1" applyAlignment="1">
      <alignment wrapText="1"/>
    </xf>
    <xf numFmtId="0" fontId="0" fillId="0" borderId="83" xfId="0" applyBorder="1"/>
    <xf numFmtId="0" fontId="0" fillId="0" borderId="83" xfId="0" applyBorder="1" applyAlignment="1">
      <alignment wrapText="1"/>
    </xf>
    <xf numFmtId="0" fontId="0" fillId="0" borderId="84" xfId="0" applyBorder="1"/>
    <xf numFmtId="0" fontId="0" fillId="0" borderId="56" xfId="0" applyBorder="1"/>
    <xf numFmtId="0" fontId="0" fillId="0" borderId="69" xfId="0" applyBorder="1"/>
    <xf numFmtId="0" fontId="0" fillId="0" borderId="42" xfId="0" applyBorder="1"/>
    <xf numFmtId="0" fontId="0" fillId="0" borderId="43" xfId="0" applyBorder="1"/>
    <xf numFmtId="0" fontId="0" fillId="0" borderId="49" xfId="0" applyBorder="1"/>
    <xf numFmtId="1" fontId="0" fillId="0" borderId="0" xfId="0" applyNumberFormat="1" applyAlignment="1">
      <alignment horizontal="center"/>
    </xf>
    <xf numFmtId="1" fontId="0" fillId="0" borderId="50" xfId="0" applyNumberFormat="1" applyBorder="1"/>
    <xf numFmtId="1" fontId="0" fillId="0" borderId="85" xfId="0" applyNumberFormat="1" applyBorder="1"/>
    <xf numFmtId="0" fontId="0" fillId="0" borderId="44" xfId="0" applyBorder="1"/>
    <xf numFmtId="0" fontId="0" fillId="0" borderId="79" xfId="0" applyBorder="1"/>
    <xf numFmtId="0" fontId="0" fillId="0" borderId="80" xfId="0" applyBorder="1"/>
    <xf numFmtId="0" fontId="0" fillId="0" borderId="81" xfId="0" applyBorder="1"/>
    <xf numFmtId="0" fontId="0" fillId="0" borderId="86" xfId="0" applyBorder="1"/>
    <xf numFmtId="0" fontId="0" fillId="0" borderId="50" xfId="0" applyBorder="1"/>
    <xf numFmtId="0" fontId="0" fillId="0" borderId="85" xfId="0" applyBorder="1"/>
    <xf numFmtId="10" fontId="1" fillId="0" borderId="43" xfId="0" applyNumberFormat="1" applyFont="1" applyBorder="1"/>
    <xf numFmtId="0" fontId="1" fillId="0" borderId="0" xfId="0" applyFont="1"/>
    <xf numFmtId="10" fontId="1" fillId="0" borderId="50" xfId="0" applyNumberFormat="1" applyFont="1" applyBorder="1"/>
    <xf numFmtId="10" fontId="1" fillId="0" borderId="49" xfId="0" applyNumberFormat="1" applyFont="1" applyBorder="1"/>
    <xf numFmtId="10" fontId="1" fillId="0" borderId="42" xfId="0" applyNumberFormat="1" applyFont="1" applyBorder="1"/>
    <xf numFmtId="10" fontId="1" fillId="0" borderId="44" xfId="0" applyNumberFormat="1" applyFont="1" applyBorder="1"/>
    <xf numFmtId="10" fontId="1" fillId="0" borderId="0" xfId="0" applyNumberFormat="1" applyFont="1"/>
    <xf numFmtId="10" fontId="1" fillId="0" borderId="0" xfId="1" applyNumberFormat="1" applyFont="1"/>
    <xf numFmtId="1" fontId="5" fillId="0" borderId="0" xfId="3" applyNumberFormat="1" applyAlignment="1">
      <alignment horizontal="right" vertical="center"/>
    </xf>
    <xf numFmtId="0" fontId="5" fillId="0" borderId="0" xfId="3" applyAlignment="1">
      <alignment horizontal="right" vertical="center"/>
    </xf>
    <xf numFmtId="0" fontId="0" fillId="0" borderId="29" xfId="0" applyBorder="1"/>
    <xf numFmtId="0" fontId="0" fillId="0" borderId="30" xfId="0" applyBorder="1"/>
    <xf numFmtId="164" fontId="4" fillId="0" borderId="15" xfId="2" applyFont="1" applyBorder="1"/>
    <xf numFmtId="164" fontId="4" fillId="0" borderId="1" xfId="2" applyFont="1" applyBorder="1"/>
    <xf numFmtId="10" fontId="4" fillId="0" borderId="14" xfId="1" applyNumberFormat="1" applyFont="1" applyBorder="1" applyAlignment="1">
      <alignment horizontal="center" vertical="center"/>
    </xf>
    <xf numFmtId="10" fontId="4" fillId="0" borderId="15" xfId="1" applyNumberFormat="1" applyFont="1" applyBorder="1" applyAlignment="1">
      <alignment horizontal="center" vertical="center"/>
    </xf>
    <xf numFmtId="10" fontId="4" fillId="0" borderId="16" xfId="1" applyNumberFormat="1" applyFont="1" applyBorder="1" applyAlignment="1">
      <alignment horizontal="center" vertical="center"/>
    </xf>
    <xf numFmtId="10" fontId="4" fillId="0" borderId="5" xfId="1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4" fillId="0" borderId="6" xfId="1" applyNumberFormat="1" applyFont="1" applyBorder="1" applyAlignment="1">
      <alignment horizontal="center" vertical="center"/>
    </xf>
    <xf numFmtId="165" fontId="4" fillId="0" borderId="14" xfId="2" applyNumberFormat="1" applyFont="1" applyBorder="1"/>
    <xf numFmtId="165" fontId="4" fillId="0" borderId="15" xfId="2" applyNumberFormat="1" applyFont="1" applyBorder="1"/>
    <xf numFmtId="165" fontId="4" fillId="0" borderId="5" xfId="2" applyNumberFormat="1" applyFont="1" applyBorder="1"/>
    <xf numFmtId="165" fontId="4" fillId="0" borderId="1" xfId="2" applyNumberFormat="1" applyFont="1" applyBorder="1"/>
    <xf numFmtId="10" fontId="1" fillId="0" borderId="0" xfId="0" applyNumberFormat="1" applyFont="1" applyAlignment="1">
      <alignment horizontal="center"/>
    </xf>
    <xf numFmtId="10" fontId="1" fillId="0" borderId="56" xfId="0" applyNumberFormat="1" applyFont="1" applyBorder="1"/>
    <xf numFmtId="10" fontId="1" fillId="0" borderId="54" xfId="0" applyNumberFormat="1" applyFont="1" applyBorder="1"/>
    <xf numFmtId="10" fontId="1" fillId="0" borderId="57" xfId="0" applyNumberFormat="1" applyFont="1" applyBorder="1"/>
    <xf numFmtId="10" fontId="4" fillId="0" borderId="87" xfId="1" applyNumberFormat="1" applyFont="1" applyBorder="1" applyAlignment="1">
      <alignment horizontal="center" vertical="center"/>
    </xf>
    <xf numFmtId="165" fontId="4" fillId="0" borderId="88" xfId="2" applyNumberFormat="1" applyFont="1" applyFill="1" applyBorder="1"/>
    <xf numFmtId="165" fontId="0" fillId="0" borderId="0" xfId="2" applyNumberFormat="1" applyFont="1"/>
    <xf numFmtId="165" fontId="4" fillId="0" borderId="18" xfId="2" applyNumberFormat="1" applyFont="1" applyBorder="1"/>
    <xf numFmtId="165" fontId="4" fillId="0" borderId="10" xfId="2" applyNumberFormat="1" applyFont="1" applyBorder="1"/>
    <xf numFmtId="165" fontId="7" fillId="0" borderId="31" xfId="2" applyNumberFormat="1" applyFont="1" applyBorder="1" applyAlignment="1">
      <alignment horizontal="center" vertical="center"/>
    </xf>
    <xf numFmtId="0" fontId="0" fillId="0" borderId="92" xfId="0" applyBorder="1"/>
    <xf numFmtId="0" fontId="0" fillId="0" borderId="88" xfId="0" applyBorder="1"/>
    <xf numFmtId="164" fontId="4" fillId="0" borderId="39" xfId="2" applyFont="1" applyBorder="1"/>
    <xf numFmtId="10" fontId="4" fillId="0" borderId="41" xfId="1" applyNumberFormat="1" applyFont="1" applyBorder="1" applyAlignment="1">
      <alignment horizontal="center" vertical="center"/>
    </xf>
    <xf numFmtId="10" fontId="4" fillId="0" borderId="39" xfId="1" applyNumberFormat="1" applyFont="1" applyBorder="1" applyAlignment="1">
      <alignment horizontal="center" vertical="center"/>
    </xf>
    <xf numFmtId="10" fontId="4" fillId="0" borderId="40" xfId="1" applyNumberFormat="1" applyFont="1" applyBorder="1" applyAlignment="1">
      <alignment horizontal="center" vertical="center"/>
    </xf>
    <xf numFmtId="10" fontId="4" fillId="0" borderId="0" xfId="1" applyNumberFormat="1" applyFont="1" applyBorder="1" applyAlignment="1">
      <alignment horizontal="center" vertical="center"/>
    </xf>
    <xf numFmtId="165" fontId="4" fillId="0" borderId="41" xfId="2" applyNumberFormat="1" applyFont="1" applyBorder="1"/>
    <xf numFmtId="165" fontId="4" fillId="0" borderId="39" xfId="2" applyNumberFormat="1" applyFont="1" applyBorder="1"/>
    <xf numFmtId="165" fontId="4" fillId="0" borderId="93" xfId="2" applyNumberFormat="1" applyFont="1" applyBorder="1"/>
    <xf numFmtId="165" fontId="8" fillId="0" borderId="94" xfId="2" applyNumberFormat="1" applyFont="1" applyBorder="1" applyAlignment="1">
      <alignment horizontal="center" vertical="center"/>
    </xf>
    <xf numFmtId="0" fontId="0" fillId="0" borderId="19" xfId="0" applyBorder="1"/>
    <xf numFmtId="0" fontId="0" fillId="0" borderId="23" xfId="0" applyBorder="1"/>
    <xf numFmtId="164" fontId="4" fillId="0" borderId="19" xfId="2" applyFont="1" applyBorder="1"/>
    <xf numFmtId="164" fontId="4" fillId="0" borderId="20" xfId="2" applyFont="1" applyBorder="1"/>
    <xf numFmtId="164" fontId="4" fillId="0" borderId="21" xfId="2" applyFont="1" applyBorder="1"/>
    <xf numFmtId="10" fontId="4" fillId="0" borderId="19" xfId="1" applyNumberFormat="1" applyFont="1" applyBorder="1" applyAlignment="1">
      <alignment horizontal="center" vertical="center"/>
    </xf>
    <xf numFmtId="10" fontId="4" fillId="0" borderId="20" xfId="1" applyNumberFormat="1" applyFont="1" applyBorder="1" applyAlignment="1">
      <alignment horizontal="center" vertical="center"/>
    </xf>
    <xf numFmtId="10" fontId="4" fillId="0" borderId="21" xfId="1" applyNumberFormat="1" applyFont="1" applyBorder="1" applyAlignment="1">
      <alignment horizontal="center" vertical="center"/>
    </xf>
    <xf numFmtId="10" fontId="4" fillId="0" borderId="95" xfId="1" applyNumberFormat="1" applyFont="1" applyBorder="1" applyAlignment="1">
      <alignment horizontal="center" vertical="center"/>
    </xf>
    <xf numFmtId="164" fontId="4" fillId="0" borderId="23" xfId="2" applyFont="1" applyBorder="1"/>
    <xf numFmtId="10" fontId="4" fillId="0" borderId="22" xfId="1" applyNumberFormat="1" applyFont="1" applyBorder="1"/>
    <xf numFmtId="10" fontId="4" fillId="0" borderId="20" xfId="1" applyNumberFormat="1" applyFont="1" applyBorder="1"/>
    <xf numFmtId="164" fontId="0" fillId="0" borderId="0" xfId="0" applyNumberFormat="1"/>
    <xf numFmtId="164" fontId="4" fillId="0" borderId="98" xfId="2" applyFont="1" applyBorder="1"/>
    <xf numFmtId="164" fontId="4" fillId="0" borderId="99" xfId="2" applyFont="1" applyBorder="1"/>
    <xf numFmtId="164" fontId="4" fillId="0" borderId="100" xfId="2" applyFont="1" applyBorder="1"/>
    <xf numFmtId="10" fontId="4" fillId="0" borderId="101" xfId="1" applyNumberFormat="1" applyFont="1" applyBorder="1"/>
    <xf numFmtId="10" fontId="4" fillId="0" borderId="102" xfId="1" applyNumberFormat="1" applyFont="1" applyBorder="1"/>
    <xf numFmtId="9" fontId="0" fillId="0" borderId="50" xfId="1" applyFont="1" applyBorder="1"/>
    <xf numFmtId="9" fontId="0" fillId="0" borderId="43" xfId="1" applyFont="1" applyBorder="1"/>
    <xf numFmtId="9" fontId="0" fillId="0" borderId="49" xfId="1" applyFont="1" applyBorder="1"/>
    <xf numFmtId="9" fontId="0" fillId="0" borderId="42" xfId="1" applyFont="1" applyBorder="1"/>
    <xf numFmtId="9" fontId="0" fillId="0" borderId="44" xfId="1" applyFont="1" applyBorder="1"/>
    <xf numFmtId="9" fontId="0" fillId="0" borderId="51" xfId="1" applyFont="1" applyBorder="1"/>
    <xf numFmtId="9" fontId="0" fillId="0" borderId="37" xfId="1" applyFont="1" applyBorder="1"/>
    <xf numFmtId="9" fontId="0" fillId="0" borderId="77" xfId="1" applyFont="1" applyBorder="1"/>
    <xf numFmtId="9" fontId="0" fillId="0" borderId="45" xfId="1" applyFont="1" applyBorder="1"/>
    <xf numFmtId="9" fontId="0" fillId="0" borderId="70" xfId="1" applyFont="1" applyBorder="1"/>
    <xf numFmtId="9" fontId="0" fillId="0" borderId="52" xfId="1" applyFont="1" applyBorder="1"/>
    <xf numFmtId="9" fontId="0" fillId="0" borderId="47" xfId="1" applyFont="1" applyBorder="1"/>
    <xf numFmtId="9" fontId="0" fillId="0" borderId="78" xfId="1" applyFont="1" applyBorder="1"/>
    <xf numFmtId="9" fontId="0" fillId="0" borderId="46" xfId="1" applyFont="1" applyBorder="1"/>
    <xf numFmtId="9" fontId="0" fillId="0" borderId="48" xfId="1" applyFont="1" applyBorder="1"/>
    <xf numFmtId="0" fontId="0" fillId="3" borderId="0" xfId="0" applyFill="1"/>
    <xf numFmtId="2" fontId="0" fillId="0" borderId="0" xfId="0" applyNumberFormat="1"/>
    <xf numFmtId="0" fontId="0" fillId="0" borderId="103" xfId="0" applyBorder="1" applyAlignment="1">
      <alignment horizontal="center"/>
    </xf>
    <xf numFmtId="0" fontId="0" fillId="0" borderId="104" xfId="0" applyBorder="1"/>
    <xf numFmtId="164" fontId="4" fillId="0" borderId="87" xfId="2" applyFont="1" applyBorder="1"/>
    <xf numFmtId="164" fontId="4" fillId="0" borderId="95" xfId="2" applyFont="1" applyBorder="1"/>
    <xf numFmtId="2" fontId="0" fillId="3" borderId="0" xfId="0" applyNumberFormat="1" applyFill="1"/>
    <xf numFmtId="0" fontId="0" fillId="0" borderId="90" xfId="0" applyBorder="1" applyAlignment="1">
      <alignment horizontal="center" vertical="center" wrapText="1"/>
    </xf>
    <xf numFmtId="1" fontId="4" fillId="0" borderId="14" xfId="2" applyNumberFormat="1" applyFont="1" applyBorder="1"/>
    <xf numFmtId="1" fontId="4" fillId="0" borderId="15" xfId="2" applyNumberFormat="1" applyFont="1" applyBorder="1"/>
    <xf numFmtId="1" fontId="4" fillId="0" borderId="16" xfId="2" applyNumberFormat="1" applyFont="1" applyBorder="1"/>
    <xf numFmtId="1" fontId="4" fillId="0" borderId="87" xfId="2" applyNumberFormat="1" applyFont="1" applyBorder="1"/>
    <xf numFmtId="1" fontId="4" fillId="0" borderId="5" xfId="2" applyNumberFormat="1" applyFont="1" applyBorder="1"/>
    <xf numFmtId="1" fontId="4" fillId="0" borderId="1" xfId="2" applyNumberFormat="1" applyFont="1" applyBorder="1"/>
    <xf numFmtId="1" fontId="4" fillId="0" borderId="6" xfId="2" applyNumberFormat="1" applyFont="1" applyBorder="1"/>
    <xf numFmtId="1" fontId="4" fillId="0" borderId="41" xfId="2" applyNumberFormat="1" applyFont="1" applyBorder="1"/>
    <xf numFmtId="1" fontId="4" fillId="0" borderId="39" xfId="2" applyNumberFormat="1" applyFont="1" applyBorder="1"/>
    <xf numFmtId="1" fontId="4" fillId="0" borderId="40" xfId="2" applyNumberFormat="1" applyFont="1" applyBorder="1"/>
    <xf numFmtId="0" fontId="12" fillId="0" borderId="0" xfId="4"/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29" xfId="0" applyBorder="1" applyAlignment="1">
      <alignment wrapText="1"/>
    </xf>
    <xf numFmtId="49" fontId="0" fillId="0" borderId="0" xfId="0" applyNumberFormat="1"/>
    <xf numFmtId="0" fontId="0" fillId="0" borderId="32" xfId="0" applyBorder="1"/>
    <xf numFmtId="49" fontId="0" fillId="0" borderId="6" xfId="0" applyNumberFormat="1" applyBorder="1"/>
    <xf numFmtId="0" fontId="0" fillId="0" borderId="87" xfId="0" applyBorder="1"/>
    <xf numFmtId="0" fontId="1" fillId="0" borderId="19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0" fillId="0" borderId="105" xfId="0" applyBorder="1"/>
    <xf numFmtId="0" fontId="0" fillId="0" borderId="106" xfId="0" applyBorder="1"/>
    <xf numFmtId="0" fontId="0" fillId="0" borderId="107" xfId="0" applyBorder="1"/>
    <xf numFmtId="0" fontId="0" fillId="0" borderId="108" xfId="0" applyBorder="1"/>
    <xf numFmtId="0" fontId="0" fillId="0" borderId="109" xfId="0" applyBorder="1"/>
    <xf numFmtId="0" fontId="0" fillId="0" borderId="86" xfId="0" applyBorder="1" applyAlignment="1">
      <alignment horizontal="center" vertical="center" wrapText="1"/>
    </xf>
    <xf numFmtId="0" fontId="0" fillId="0" borderId="96" xfId="0" applyBorder="1"/>
    <xf numFmtId="0" fontId="0" fillId="0" borderId="77" xfId="0" applyBorder="1"/>
    <xf numFmtId="0" fontId="0" fillId="0" borderId="110" xfId="0" applyBorder="1"/>
    <xf numFmtId="0" fontId="0" fillId="0" borderId="2" xfId="0" applyBorder="1"/>
    <xf numFmtId="0" fontId="0" fillId="0" borderId="4" xfId="0" applyBorder="1"/>
    <xf numFmtId="0" fontId="1" fillId="0" borderId="23" xfId="0" applyFont="1" applyBorder="1" applyAlignment="1">
      <alignment horizontal="center" vertical="center" textRotation="90" wrapText="1"/>
    </xf>
    <xf numFmtId="1" fontId="0" fillId="0" borderId="111" xfId="0" applyNumberFormat="1" applyBorder="1"/>
    <xf numFmtId="1" fontId="0" fillId="0" borderId="112" xfId="0" applyNumberFormat="1" applyBorder="1"/>
    <xf numFmtId="0" fontId="1" fillId="0" borderId="22" xfId="0" applyFont="1" applyBorder="1" applyAlignment="1">
      <alignment horizontal="center" vertical="center" textRotation="90" wrapText="1"/>
    </xf>
    <xf numFmtId="10" fontId="0" fillId="0" borderId="6" xfId="1" applyNumberFormat="1" applyFont="1" applyFill="1" applyBorder="1"/>
    <xf numFmtId="10" fontId="0" fillId="0" borderId="9" xfId="1" applyNumberFormat="1" applyFont="1" applyFill="1" applyBorder="1"/>
    <xf numFmtId="10" fontId="0" fillId="0" borderId="16" xfId="1" applyNumberFormat="1" applyFont="1" applyFill="1" applyBorder="1"/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9" fontId="0" fillId="0" borderId="9" xfId="0" applyNumberFormat="1" applyBorder="1"/>
    <xf numFmtId="0" fontId="0" fillId="4" borderId="89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wrapText="1"/>
    </xf>
    <xf numFmtId="0" fontId="0" fillId="4" borderId="20" xfId="0" applyFill="1" applyBorder="1" applyAlignment="1">
      <alignment horizontal="center" wrapText="1"/>
    </xf>
    <xf numFmtId="49" fontId="0" fillId="4" borderId="21" xfId="0" applyNumberFormat="1" applyFill="1" applyBorder="1" applyAlignment="1">
      <alignment horizontal="center" wrapText="1"/>
    </xf>
    <xf numFmtId="164" fontId="4" fillId="0" borderId="32" xfId="2" applyFont="1" applyBorder="1"/>
    <xf numFmtId="164" fontId="4" fillId="0" borderId="35" xfId="2" applyFont="1" applyBorder="1"/>
    <xf numFmtId="164" fontId="4" fillId="0" borderId="1" xfId="2" applyFont="1" applyFill="1" applyBorder="1"/>
    <xf numFmtId="164" fontId="4" fillId="0" borderId="114" xfId="2" applyFont="1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89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/>
    <xf numFmtId="3" fontId="10" fillId="0" borderId="0" xfId="0" applyNumberFormat="1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164" fontId="0" fillId="0" borderId="0" xfId="2" applyFont="1"/>
    <xf numFmtId="0" fontId="14" fillId="0" borderId="0" xfId="0" applyFont="1"/>
    <xf numFmtId="0" fontId="14" fillId="3" borderId="0" xfId="0" applyFont="1" applyFill="1"/>
    <xf numFmtId="0" fontId="14" fillId="0" borderId="0" xfId="0" applyFont="1" applyAlignment="1">
      <alignment horizontal="center" vertical="center"/>
    </xf>
    <xf numFmtId="10" fontId="14" fillId="0" borderId="0" xfId="1" applyNumberFormat="1" applyFont="1"/>
    <xf numFmtId="164" fontId="14" fillId="0" borderId="0" xfId="0" applyNumberFormat="1" applyFont="1"/>
    <xf numFmtId="0" fontId="14" fillId="0" borderId="0" xfId="0" applyFont="1" applyAlignment="1">
      <alignment wrapText="1"/>
    </xf>
    <xf numFmtId="49" fontId="14" fillId="0" borderId="0" xfId="0" applyNumberFormat="1" applyFont="1"/>
    <xf numFmtId="2" fontId="4" fillId="0" borderId="17" xfId="2" applyNumberFormat="1" applyFont="1" applyBorder="1" applyAlignment="1">
      <alignment horizontal="center"/>
    </xf>
    <xf numFmtId="2" fontId="4" fillId="0" borderId="12" xfId="2" applyNumberFormat="1" applyFont="1" applyBorder="1" applyAlignment="1">
      <alignment horizontal="center"/>
    </xf>
    <xf numFmtId="2" fontId="4" fillId="0" borderId="38" xfId="2" applyNumberFormat="1" applyFont="1" applyBorder="1" applyAlignment="1">
      <alignment horizontal="center"/>
    </xf>
    <xf numFmtId="165" fontId="7" fillId="0" borderId="30" xfId="2" applyNumberFormat="1" applyFont="1" applyBorder="1" applyAlignment="1">
      <alignment horizontal="center" vertical="center"/>
    </xf>
    <xf numFmtId="0" fontId="0" fillId="0" borderId="115" xfId="0" applyBorder="1"/>
    <xf numFmtId="0" fontId="0" fillId="0" borderId="116" xfId="0" applyBorder="1" applyAlignment="1">
      <alignment horizontal="center" vertical="center"/>
    </xf>
    <xf numFmtId="165" fontId="0" fillId="0" borderId="2" xfId="2" applyNumberFormat="1" applyFont="1" applyBorder="1"/>
    <xf numFmtId="164" fontId="4" fillId="0" borderId="3" xfId="2" applyFont="1" applyFill="1" applyBorder="1"/>
    <xf numFmtId="165" fontId="0" fillId="0" borderId="5" xfId="2" applyNumberFormat="1" applyFont="1" applyBorder="1"/>
    <xf numFmtId="165" fontId="0" fillId="0" borderId="7" xfId="0" applyNumberFormat="1" applyBorder="1"/>
    <xf numFmtId="164" fontId="4" fillId="0" borderId="8" xfId="2" applyFont="1" applyFill="1" applyBorder="1"/>
    <xf numFmtId="2" fontId="0" fillId="0" borderId="4" xfId="1" applyNumberFormat="1" applyFont="1" applyBorder="1"/>
    <xf numFmtId="2" fontId="0" fillId="0" borderId="6" xfId="1" applyNumberFormat="1" applyFont="1" applyBorder="1"/>
    <xf numFmtId="2" fontId="0" fillId="0" borderId="9" xfId="1" applyNumberFormat="1" applyFont="1" applyBorder="1"/>
    <xf numFmtId="2" fontId="15" fillId="0" borderId="0" xfId="0" applyNumberFormat="1" applyFont="1"/>
    <xf numFmtId="0" fontId="0" fillId="0" borderId="113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72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41" xfId="0" applyNumberFormat="1" applyBorder="1" applyAlignment="1">
      <alignment horizontal="center"/>
    </xf>
    <xf numFmtId="1" fontId="0" fillId="0" borderId="39" xfId="0" applyNumberFormat="1" applyBorder="1" applyAlignment="1">
      <alignment horizontal="center"/>
    </xf>
    <xf numFmtId="1" fontId="0" fillId="0" borderId="40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0" fontId="1" fillId="0" borderId="51" xfId="0" applyNumberFormat="1" applyFont="1" applyBorder="1" applyAlignment="1">
      <alignment horizontal="center"/>
    </xf>
    <xf numFmtId="10" fontId="1" fillId="0" borderId="37" xfId="0" applyNumberFormat="1" applyFont="1" applyBorder="1" applyAlignment="1">
      <alignment horizontal="center"/>
    </xf>
    <xf numFmtId="1" fontId="0" fillId="0" borderId="38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0" fontId="1" fillId="0" borderId="45" xfId="0" applyNumberFormat="1" applyFont="1" applyBorder="1" applyAlignment="1">
      <alignment horizontal="center"/>
    </xf>
    <xf numFmtId="10" fontId="1" fillId="0" borderId="46" xfId="0" applyNumberFormat="1" applyFont="1" applyBorder="1" applyAlignment="1">
      <alignment horizontal="center"/>
    </xf>
    <xf numFmtId="10" fontId="1" fillId="0" borderId="47" xfId="0" applyNumberFormat="1" applyFont="1" applyBorder="1" applyAlignment="1">
      <alignment horizontal="center"/>
    </xf>
    <xf numFmtId="10" fontId="1" fillId="0" borderId="48" xfId="0" applyNumberFormat="1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67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8" xfId="0" applyBorder="1" applyAlignment="1">
      <alignment horizontal="center"/>
    </xf>
    <xf numFmtId="10" fontId="1" fillId="0" borderId="52" xfId="0" applyNumberFormat="1" applyFont="1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3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165" fontId="6" fillId="0" borderId="2" xfId="2" applyNumberFormat="1" applyFont="1" applyBorder="1" applyAlignment="1">
      <alignment horizontal="center" wrapText="1"/>
    </xf>
    <xf numFmtId="165" fontId="6" fillId="0" borderId="7" xfId="2" applyNumberFormat="1" applyFont="1" applyBorder="1" applyAlignment="1">
      <alignment horizontal="center" wrapText="1"/>
    </xf>
    <xf numFmtId="0" fontId="0" fillId="0" borderId="9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5" xfId="0" applyBorder="1" applyAlignment="1">
      <alignment horizontal="center"/>
    </xf>
    <xf numFmtId="0" fontId="0" fillId="0" borderId="114" xfId="0" applyBorder="1" applyAlignment="1">
      <alignment horizontal="center"/>
    </xf>
  </cellXfs>
  <cellStyles count="5">
    <cellStyle name="Dziesiętny" xfId="2" builtinId="3"/>
    <cellStyle name="Hiperłącze" xfId="4" builtinId="8"/>
    <cellStyle name="Normalny" xfId="0" builtinId="0"/>
    <cellStyle name="Normalny 2" xfId="3" xr:uid="{00000000-0005-0000-0000-000002000000}"/>
    <cellStyle name="Procentowy" xfId="1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10/relationships/person" Target="persons/person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owerPivotData" Target="model/item.data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tyles" Target="styles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9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Quotas for Polish full-time MDs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'Sheet 2'!$D$59:$N$59</c:f>
              <c:numCache>
                <c:formatCode>General</c:formatCode>
                <c:ptCount val="11"/>
              </c:numCache>
            </c:numRef>
          </c:cat>
          <c:val>
            <c:numRef>
              <c:f>('Sheet 2'!$D$42,'Sheet 2'!$H$42,'Sheet 2'!$L$42,'Sheet 2'!$P$42,'Sheet 2'!$T$42,'Sheet 2'!$X$42,'Sheet 2'!$AB$42,'Sheet 2'!$AF$42,'Sheet 2'!$AJ$42,'Sheet 2'!$AN$42,'Sheet 2'!$AR$42)</c:f>
              <c:numCache>
                <c:formatCode>0</c:formatCode>
                <c:ptCount val="11"/>
                <c:pt idx="0">
                  <c:v>3107</c:v>
                </c:pt>
                <c:pt idx="1">
                  <c:v>3133</c:v>
                </c:pt>
                <c:pt idx="2">
                  <c:v>3529</c:v>
                </c:pt>
                <c:pt idx="3">
                  <c:v>4122</c:v>
                </c:pt>
                <c:pt idx="4">
                  <c:v>4368</c:v>
                </c:pt>
                <c:pt idx="5">
                  <c:v>4591</c:v>
                </c:pt>
                <c:pt idx="6">
                  <c:v>4965</c:v>
                </c:pt>
                <c:pt idx="7">
                  <c:v>5022</c:v>
                </c:pt>
                <c:pt idx="8">
                  <c:v>5387</c:v>
                </c:pt>
                <c:pt idx="9">
                  <c:v>5727</c:v>
                </c:pt>
                <c:pt idx="10">
                  <c:v>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85-C746-95E9-291E5E2CB355}"/>
            </c:ext>
          </c:extLst>
        </c:ser>
        <c:ser>
          <c:idx val="1"/>
          <c:order val="1"/>
          <c:tx>
            <c:v>All quotas for Polish MDs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'Sheet 2'!$D$59:$N$59</c:f>
              <c:numCache>
                <c:formatCode>General</c:formatCode>
                <c:ptCount val="11"/>
              </c:numCache>
            </c:numRef>
          </c:cat>
          <c:val>
            <c:numRef>
              <c:f>('Sheet 2'!$D$43,'Sheet 2'!$H$43,'Sheet 2'!$L$43,'Sheet 2'!$P$43,'Sheet 2'!$T$43,'Sheet 2'!$X$43,'Sheet 2'!$AB$43,'Sheet 2'!$AF$43,'Sheet 2'!$AJ$43,'Sheet 2'!$AN$43,'Sheet 2'!$AR$43)</c:f>
              <c:numCache>
                <c:formatCode>0</c:formatCode>
                <c:ptCount val="11"/>
                <c:pt idx="0">
                  <c:v>3991</c:v>
                </c:pt>
                <c:pt idx="1">
                  <c:v>4059</c:v>
                </c:pt>
                <c:pt idx="2">
                  <c:v>4637</c:v>
                </c:pt>
                <c:pt idx="3">
                  <c:v>5359</c:v>
                </c:pt>
                <c:pt idx="4">
                  <c:v>5722</c:v>
                </c:pt>
                <c:pt idx="5">
                  <c:v>5955</c:v>
                </c:pt>
                <c:pt idx="6">
                  <c:v>6278</c:v>
                </c:pt>
                <c:pt idx="7">
                  <c:v>6342</c:v>
                </c:pt>
                <c:pt idx="8">
                  <c:v>7215</c:v>
                </c:pt>
                <c:pt idx="9">
                  <c:v>7602</c:v>
                </c:pt>
                <c:pt idx="10">
                  <c:v>8460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85-C746-95E9-291E5E2CB355}"/>
            </c:ext>
          </c:extLst>
        </c:ser>
        <c:ser>
          <c:idx val="2"/>
          <c:order val="2"/>
          <c:tx>
            <c:v>Total quotas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'Sheet 2'!$D$59:$N$59</c:f>
              <c:numCache>
                <c:formatCode>General</c:formatCode>
                <c:ptCount val="11"/>
              </c:numCache>
            </c:numRef>
          </c:cat>
          <c:val>
            <c:numRef>
              <c:f>('Sheet 2'!$D$44,'Sheet 2'!$H$44,'Sheet 2'!$L$44,'Sheet 2'!$P$44,'Sheet 2'!$T$44,'Sheet 2'!$X$44,'Sheet 2'!$AB$44,'Sheet 2'!$AF$44,'Sheet 2'!$AJ$44,'Sheet 2'!$AN$44,'Sheet 2'!$AR$44)</c:f>
              <c:numCache>
                <c:formatCode>0</c:formatCode>
                <c:ptCount val="11"/>
                <c:pt idx="0">
                  <c:v>5352</c:v>
                </c:pt>
                <c:pt idx="1">
                  <c:v>5510</c:v>
                </c:pt>
                <c:pt idx="2">
                  <c:v>6188</c:v>
                </c:pt>
                <c:pt idx="3">
                  <c:v>7100</c:v>
                </c:pt>
                <c:pt idx="4">
                  <c:v>7587</c:v>
                </c:pt>
                <c:pt idx="5">
                  <c:v>7846</c:v>
                </c:pt>
                <c:pt idx="6">
                  <c:v>8170</c:v>
                </c:pt>
                <c:pt idx="7">
                  <c:v>8309</c:v>
                </c:pt>
                <c:pt idx="8">
                  <c:v>9039</c:v>
                </c:pt>
                <c:pt idx="9">
                  <c:v>9481</c:v>
                </c:pt>
                <c:pt idx="10">
                  <c:v>10289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85-C746-95E9-291E5E2CB355}"/>
            </c:ext>
          </c:extLst>
        </c:ser>
        <c:ser>
          <c:idx val="3"/>
          <c:order val="3"/>
          <c:tx>
            <c:v>Quotas for English MDs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('Sheet 2'!$G$42,'Sheet 2'!$K$42,'Sheet 2'!$O$42,'Sheet 2'!$S$42,'Sheet 2'!$W$42,'Sheet 2'!$AA$42,'Sheet 2'!$AE$42,'Sheet 2'!$AI$42,'Sheet 2'!$AM$42,'Sheet 2'!$AQ$42,'Sheet 2'!$AU$42)</c:f>
              <c:numCache>
                <c:formatCode>0</c:formatCode>
                <c:ptCount val="11"/>
                <c:pt idx="0">
                  <c:v>1361</c:v>
                </c:pt>
                <c:pt idx="1">
                  <c:v>1451</c:v>
                </c:pt>
                <c:pt idx="2">
                  <c:v>1551</c:v>
                </c:pt>
                <c:pt idx="3">
                  <c:v>1741</c:v>
                </c:pt>
                <c:pt idx="4">
                  <c:v>1865</c:v>
                </c:pt>
                <c:pt idx="5">
                  <c:v>1891</c:v>
                </c:pt>
                <c:pt idx="6">
                  <c:v>1892</c:v>
                </c:pt>
                <c:pt idx="7">
                  <c:v>1967</c:v>
                </c:pt>
                <c:pt idx="8">
                  <c:v>1824</c:v>
                </c:pt>
                <c:pt idx="9">
                  <c:v>1879</c:v>
                </c:pt>
                <c:pt idx="10">
                  <c:v>1829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85-C746-95E9-291E5E2CB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7756111"/>
        <c:axId val="1778373791"/>
      </c:lineChart>
      <c:catAx>
        <c:axId val="1777756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78373791"/>
        <c:crosses val="autoZero"/>
        <c:auto val="1"/>
        <c:lblAlgn val="ctr"/>
        <c:lblOffset val="100"/>
        <c:noMultiLvlLbl val="0"/>
      </c:catAx>
      <c:valAx>
        <c:axId val="177837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77756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Quotas for Polish full-time MDs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'Sheet 2'!$D$59:$N$59</c:f>
              <c:numCache>
                <c:formatCode>General</c:formatCode>
                <c:ptCount val="11"/>
              </c:numCache>
            </c:numRef>
          </c:cat>
          <c:val>
            <c:numRef>
              <c:f>('Sheet 2'!$D$42,'Sheet 2'!$H$42,'Sheet 2'!$L$42,'Sheet 2'!$P$42,'Sheet 2'!$T$42,'Sheet 2'!$X$42,'Sheet 2'!$AB$42,'Sheet 2'!$AF$42,'Sheet 2'!$AJ$42,'Sheet 2'!$AN$42,'Sheet 2'!$AR$42)</c:f>
              <c:numCache>
                <c:formatCode>0</c:formatCode>
                <c:ptCount val="11"/>
                <c:pt idx="0">
                  <c:v>3107</c:v>
                </c:pt>
                <c:pt idx="1">
                  <c:v>3133</c:v>
                </c:pt>
                <c:pt idx="2">
                  <c:v>3529</c:v>
                </c:pt>
                <c:pt idx="3">
                  <c:v>4122</c:v>
                </c:pt>
                <c:pt idx="4">
                  <c:v>4368</c:v>
                </c:pt>
                <c:pt idx="5">
                  <c:v>4591</c:v>
                </c:pt>
                <c:pt idx="6">
                  <c:v>4965</c:v>
                </c:pt>
                <c:pt idx="7">
                  <c:v>5022</c:v>
                </c:pt>
                <c:pt idx="8">
                  <c:v>5387</c:v>
                </c:pt>
                <c:pt idx="9">
                  <c:v>5727</c:v>
                </c:pt>
                <c:pt idx="10">
                  <c:v>6598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4-1842-8C0B-C69367BF3869}"/>
            </c:ext>
          </c:extLst>
        </c:ser>
        <c:ser>
          <c:idx val="1"/>
          <c:order val="1"/>
          <c:tx>
            <c:v>All quotas for Polish MDs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'Sheet 2'!$D$59:$N$59</c:f>
              <c:numCache>
                <c:formatCode>General</c:formatCode>
                <c:ptCount val="11"/>
              </c:numCache>
            </c:numRef>
          </c:cat>
          <c:val>
            <c:numRef>
              <c:f>('Sheet 2'!$D$43,'Sheet 2'!$H$43,'Sheet 2'!$L$43,'Sheet 2'!$P$43,'Sheet 2'!$T$43,'Sheet 2'!$X$43,'Sheet 2'!$AB$43,'Sheet 2'!$AF$43,'Sheet 2'!$AJ$43,'Sheet 2'!$AN$43,'Sheet 2'!$AR$43)</c:f>
              <c:numCache>
                <c:formatCode>0</c:formatCode>
                <c:ptCount val="11"/>
                <c:pt idx="0">
                  <c:v>3991</c:v>
                </c:pt>
                <c:pt idx="1">
                  <c:v>4059</c:v>
                </c:pt>
                <c:pt idx="2">
                  <c:v>4637</c:v>
                </c:pt>
                <c:pt idx="3">
                  <c:v>5359</c:v>
                </c:pt>
                <c:pt idx="4">
                  <c:v>5722</c:v>
                </c:pt>
                <c:pt idx="5">
                  <c:v>5955</c:v>
                </c:pt>
                <c:pt idx="6">
                  <c:v>6278</c:v>
                </c:pt>
                <c:pt idx="7">
                  <c:v>6342</c:v>
                </c:pt>
                <c:pt idx="8">
                  <c:v>7215</c:v>
                </c:pt>
                <c:pt idx="9">
                  <c:v>7602</c:v>
                </c:pt>
                <c:pt idx="10">
                  <c:v>8460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4-1842-8C0B-C69367BF3869}"/>
            </c:ext>
          </c:extLst>
        </c:ser>
        <c:ser>
          <c:idx val="2"/>
          <c:order val="2"/>
          <c:tx>
            <c:v>Total quotas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'Sheet 2'!$D$59:$N$59</c:f>
              <c:numCache>
                <c:formatCode>General</c:formatCode>
                <c:ptCount val="11"/>
              </c:numCache>
            </c:numRef>
          </c:cat>
          <c:val>
            <c:numRef>
              <c:f>('Sheet 2'!$D$44,'Sheet 2'!$H$44,'Sheet 2'!$L$44,'Sheet 2'!$P$44,'Sheet 2'!$T$44,'Sheet 2'!$X$44,'Sheet 2'!$AB$44,'Sheet 2'!$AF$44,'Sheet 2'!$AJ$44,'Sheet 2'!$AN$44,'Sheet 2'!$AR$44)</c:f>
              <c:numCache>
                <c:formatCode>0</c:formatCode>
                <c:ptCount val="11"/>
                <c:pt idx="0">
                  <c:v>5352</c:v>
                </c:pt>
                <c:pt idx="1">
                  <c:v>5510</c:v>
                </c:pt>
                <c:pt idx="2">
                  <c:v>6188</c:v>
                </c:pt>
                <c:pt idx="3">
                  <c:v>7100</c:v>
                </c:pt>
                <c:pt idx="4">
                  <c:v>7587</c:v>
                </c:pt>
                <c:pt idx="5">
                  <c:v>7846</c:v>
                </c:pt>
                <c:pt idx="6">
                  <c:v>8170</c:v>
                </c:pt>
                <c:pt idx="7">
                  <c:v>8309</c:v>
                </c:pt>
                <c:pt idx="8">
                  <c:v>9039</c:v>
                </c:pt>
                <c:pt idx="9">
                  <c:v>9481</c:v>
                </c:pt>
                <c:pt idx="10">
                  <c:v>10289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4-1842-8C0B-C69367BF3869}"/>
            </c:ext>
          </c:extLst>
        </c:ser>
        <c:ser>
          <c:idx val="3"/>
          <c:order val="3"/>
          <c:tx>
            <c:v>Quotas for English MDs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('Sheet 2'!$G$42,'Sheet 2'!$K$42,'Sheet 2'!$O$42,'Sheet 2'!$S$42,'Sheet 2'!$W$42,'Sheet 2'!$AA$42,'Sheet 2'!$AE$42,'Sheet 2'!$AI$42,'Sheet 2'!$AM$42,'Sheet 2'!$AQ$42,'Sheet 2'!$AU$42)</c:f>
              <c:numCache>
                <c:formatCode>0</c:formatCode>
                <c:ptCount val="11"/>
                <c:pt idx="0">
                  <c:v>1361</c:v>
                </c:pt>
                <c:pt idx="1">
                  <c:v>1451</c:v>
                </c:pt>
                <c:pt idx="2">
                  <c:v>1551</c:v>
                </c:pt>
                <c:pt idx="3">
                  <c:v>1741</c:v>
                </c:pt>
                <c:pt idx="4">
                  <c:v>1865</c:v>
                </c:pt>
                <c:pt idx="5">
                  <c:v>1891</c:v>
                </c:pt>
                <c:pt idx="6">
                  <c:v>1892</c:v>
                </c:pt>
                <c:pt idx="7">
                  <c:v>1967</c:v>
                </c:pt>
                <c:pt idx="8">
                  <c:v>1824</c:v>
                </c:pt>
                <c:pt idx="9">
                  <c:v>1879</c:v>
                </c:pt>
                <c:pt idx="10">
                  <c:v>1829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74-1842-8C0B-C69367BF3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77756111"/>
        <c:axId val="1778373791"/>
      </c:barChart>
      <c:catAx>
        <c:axId val="1777756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78373791"/>
        <c:crosses val="autoZero"/>
        <c:auto val="1"/>
        <c:lblAlgn val="ctr"/>
        <c:lblOffset val="100"/>
        <c:noMultiLvlLbl val="0"/>
      </c:catAx>
      <c:valAx>
        <c:axId val="177837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77756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_xlchart.v5.17</cx:f>
        <cx:nf>_xlchart.v5.16</cx:nf>
      </cx:strDim>
      <cx:numDim type="colorVal">
        <cx:f>_xlchart.v5.19</cx:f>
        <cx:nf>_xlchart.v5.18</cx:nf>
      </cx:numDim>
    </cx:data>
  </cx:chartData>
  <cx:chart>
    <cx:title pos="t" align="ctr" overlay="0">
      <cx:tx>
        <cx:txData>
          <cx:v>The number of physicians per 1000 citizens - 30.06.2024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l-PL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The number of physicians per 1000 citizens - 30.06.2024</a:t>
          </a:r>
        </a:p>
      </cx:txPr>
    </cx:title>
    <cx:plotArea>
      <cx:plotAreaRegion>
        <cx:series layoutId="regionMap" uniqueId="{4FB7AF9D-34DD-784F-B258-61E6441E4E78}">
          <cx:tx>
            <cx:txData>
              <cx:f/>
              <cx:v>Ratio</cx:v>
            </cx:txData>
          </cx:tx>
          <cx:spPr>
            <a:ln w="1270">
              <a:solidFill>
                <a:schemeClr val="tx1"/>
              </a:solidFill>
            </a:ln>
          </cx:spPr>
          <cx:dataLabels>
            <cx:visibility seriesName="0" categoryName="0" value="1"/>
          </cx:dataLabels>
          <cx:dataId val="0"/>
          <cx:layoutPr>
            <cx:regionLabelLayout val="showAll"/>
            <cx:geography projectionType="albers" cultureLanguage="pl-PL" cultureRegion="PL" attribution="Obsługiwane przez usługę Bing">
              <cx:geoCache provider="{E9337A44-BEBE-4D9F-B70C-5C5E7DAFC167}">
                <cx:binary>1Hvbct26st2vuPwcagEgCAK79t5VAcl5l6YutmTrhSVLMgkSBK8gCb4llXxETj4jn5Cz/iste11s
LS8fryqf1LbKZVvkBGYTA909ejT49/v5b/f68a57MVfa9H+7n//xMh+G5m8//dTf54/VXX9Sqfuu
7uv3w8l9Xf1Uv3+v7h9/eujuJmWynwjC9Kf7/K4bHueX//w7zJY91of6/m5Qtbmwj527fOytHvqv
3PvirRd3D5UyseqHTt0P+B8vb+/u8/rBqLqpq7rrS/X48sWjGdTgXrnm8R8vP/v8yxc/PZ/1Dxa8
0GDkYB9gbOCfBJxghkSAPvyQly90bbJfbuPgJGCECRT6v37n2V0F427q4uTFXzPsg1l3Dw/dY9/D
M3749ysTffZUsAjnL1/c19YMT+uawRL/4+V5rfvy7uUL1dfRxztR/fRM54cPi/DT55D88+/PLsCy
PLvyCWrP1/A/uvUH0G7uukr9/D/6svZO7xb7/WHjgR+GmCDx4Yd/BhtBJ9z3Bac+XP+4VT6B7a+a
9hXgvjzVM+huTn8s6H7+N/3v//M7uxk68X0cYsrAjz71L34iBCU+RfwjjuILeH2TPV8B6ZPxz5C5
Ak/5kZzqvH4o77rm7v67xkAqTkTgM44F/QgC+wwjQk5wiDBi/EvgfKtJX8Hn8ymeQXS+/7EgOjZP
Ufm7pih0wmgI6TbwvxTrcHgCvsM5/PUxg+EvuNC3WPUVhH4f/gyd44+WldSjLoFHfG+ICIQ3JEIa
8I8YPIty4QmhhIQCBV/A5uZbbfoKQM/meIbSzQ+GUlxrU//8v79/FsInkGcCyDe/ZJvPWQNmJxRj
HITsSy707UZ9BafnkzwDKr76sYLd3hZ30xPFO/9PYebAugkPBfsiM+cnlIdIsPArzOGv2fcV3L40
0TPs9j+YkwErryf1+H2pRACBEIIg84HRffgBT/qE7hFwQMEIYiz87fYf6Pk3GvYVtD6b4RlMp//1
x3Kxn//b//0/D8v3JRT4hCHKGSGfo4MFxL8QsPkkPP4BnW+y5yvYfDL+GTKH+F8bmT8pFD6u0Ecl
4rOP/FUlAmg2oSzE4heaB2z7E9d5AgchShgHdv4pKr+qAH9ux5fR+HXcZzb/i4sKP//bpP79fw11
2S3uu5PskPmIwPJ/jEyfMzgQFEImABr2S4n0JV3hr1j3ZUw+qEp/nOaZo1zd/Gs7ymfmgn53sO8e
vzfhxieEII7D4PdE8omzQMkKMIJqF5A/zzPfZNZXcPpk/GdPDA/8+scC6PTu5//+/YsikBV4IAgK
8S/S6h9cigB4ApSFP8foWy37CkyfT/EMqdMfjLT9Z/BsegLKAoLyNPw84YQnIgTtm/6qjH+pKPom
e74CzifjnyFz/oOJphAN7HdOSUAIoPbxQ/KMCQTAsQnDPoFexadM4EP2+BY7vgLI78Of4XGQP1ZM
A1FR331nQPwTcAeKqP9LxPq8V/SUdIigEO++hMs32fMVYD4Z/wyZ8//fvPnPu0a/ddriu+Eu+dCi
+6Rx9PW7H54dWojPhv6yw7/Y6fu4+bcP/3iJEcEBQxDBfuv+Pc3zR/f485bd59M83vUDTMsgBpKQ
P0VHxjD2IYVNjx/uQNQkRHDBAhpQjDCwclN3Qw4tRQo9QyGALoYhEHok6MsXfW0/3CJQeaEnSQPu
ckED/7fOKdBxl9XmtzX65fcXxlbntTJDD9YEBB6w+fjBJ3NBled+KPiThT5U3QGDr2ru7y6hP/v0
+f/SjCakKtcuSonZKBf1bWYlL0glXco7aUdxV1OaRmZglbSCXDc2wsItssuIibspbDbIRb7q3gkX
ZlJrz8mpp1vhz6U0umnWTUCPS4MrWVhxUKryduErMpllk3vptqYmW7W4qaNKD4eiFWeuI5ecDaVs
M7VI0s5gSVvGuPBu8DC9K4KUywCVdDcGZlu1TjaiNruxUUPkOu3LdMQ8yex0HnqqX8EHb2r6irI0
kAb5eVzkTaQq5UdLjmjS0DmmeaViM9ZHOntVNOkbl/XBoQzFtgFsYj91vfStelN6qonn5TEo9SxZ
4782VAxS48yL+qnfFThdNqPHj7kgK1IEcdGwTFaoSqO0z+FJyo3z/Ac/tKV03nQ3DeKwtOZ2cmhT
E3RElgfSn+d93S1zxMy1XY5+U+5LxpZVMGSdDHJXyKpKrB/WsvW9B+F8WTn/1FvIvd00xXBjhWKR
W3ohJy+Lp35OJvVqYL6QNlM2smxw0hOjOnhFGPHZb2TPl0NbTSs/7W46vg3a7EyL4rTipVkvqdBJ
yABWWqWNVOMUqZ4aKXh2hhtxKjqOtlThq6kJ8722Fh89PUYmmJdTtxT4yD1NdoUKL/yO15uM0POF
6pVVTStxbb01alrvyGxrDt5stgiFdNXaKqnQrGUzCk+Wc5iuAtE+qKEiUapCX2qWMskViXqLXzOP
jzJFWTQ2uDj3rZvXZNBqlU8oEdZLkKsfAjNs587fj1N5Kxxtk4o4vEpRQaUNxbxT4XLIqT2Ywasl
nfnemsWX3PiBHCd6aUNabZQe4rFDU5RjxbdCEyfHQFRrgcdBZrMqTn2cS6TZJPsep0nKh+7MmaD9
+FcntMx6+7os2MWE5/d2xIOktKwlW5zk+dtQqU4Wo1fEBTyWRMbs2sn1G9KHuTQtYXHO6o3yvevG
5eYgLPaSmrQ4skjvG699XU2qlpbSTjbMvu/Gdi26qZd5OQlZTZ0v67K8blTfwBbLRazwW+21KvG9
7N2SzbvUpGdlkF+ljjWwKugoyF2rr5eQnqkOXfl8Xfv2rlJtJfPavO9peRHAvNiPdOlfFG11HZbV
KLPrWvC1Vv7FlI6y0+NROH5d+dSXi6vNOnT8jHrlRdqlcRmmEUPNtQmrDa3Cy8kZScTNqMb2rPOC
m8Xz8ji1bbSM9XUfNG94a65060fV6O140e8XKrqoyDiNB6+Sqc2yc2jnr32sr+tWFVKPbb3lRPhR
U9TdprN0VdSeASAKLgs/ayQl6Tu9uGA79EdcV+WZSwmRAya9DD1LZVptp9QbJXPzIieC3apXi4rz
Yr4eOd0XSJ9ldmkhsIWv6eAdh3HcK8wiCMNDFIDd0qisTPopjzuIOfIwpOo6SDt2rLMmCRaPbhDP
b3WAR1nC48EOyNZFWPRbHXpI9mRAEHJxkNAiU6cdmYp1m2IjWei8DQrYoam6nQ16dcVpZeI8EKls
qb5dJtodpvq+CYJKUht6SVOQldfWeNu15rIdwL2IVzRyZt77YMKXuuLrKveH2POKlVPktvK6W9K+
Tpu2izlqwN/o2b5rxiGeDc1jf1YXRUYvS7oiei7XoSU20niW+USalfV3fr2cw//nJCyxL/20wJHo
xdu6VFhO+fCWZ82jmj0TZVk0XUymmqKsCZfEdgCkeNexzG61H6n6nTHCl5jwU6HT67lqonGZttWQ
RqIOtITq/hAItiMo8KTu4qJUKi4ZOmcBiqpUPTmPffM+qE1sc5NMBq0r1J5yPyoc383ak5nTFeSp
4vVSjzgy9bRFeXqXsR7J0wKL133Z9dKa8FVKs1dl6G7I3BRy5vNZIJZzCz5W1PiSeMO0qbNpr5V3
TPth3KCiz6TfsStDE5bNQjZz5UFUXua4rbxXRjkW82zGsjJqMwehjtq6i1A9dRLxpw06ew9DQzZp
sUGevp0EzaSqzC5QI0Q7dWYKY2PHvDFyfu1Wi6OQi8Jhlh7KN55/5oKVS20uBS7ORkoStDQPee3i
phWrMpwO2NdZgoPgPA3MqWvaq2bJgmimYR/jkW+KoLRybgclERsKaWh9zBbyOiDFxtfmpu3Av81E
k2UKYuC7LgL/j5zjeRKK3iaTpVdYQ5LWiJ4isx9bVR5qlTdb6/S2yfggra5tPI7dkc0mlz3Kj33Z
9JBpvHSTph6JOA1goYvgxrV1KlleJVrbQfYZbpKQF9usQnhPaPcW06BaV21JpMtZHveeuyo5WU2m
aHeVyCBBBPm+g/63rFr6ZkHoobReIZnd1GH7oPP0wSu8TgqUr1PqbQY66/WM20XWxr0bF+4O5lgG
aF1wn0m/tkrO+aikL0rJR2NlUdldSsHb24orSbs5jVWqraxwH4ftvE+X4q0NWxXNRM6k0JtuKjLZ
1OlrlUY6DV6L0oyxUqqPirraQN67r7D/GnwwWw3Uj1CG6T4oZyZt3+DYN6Tf1CJbm5Za6Q/1kjg2
LNs6UEcvqPVB2xzJIq3b68WG1aqjbRiFQ/GmqbJI676QAcfvwrm7KGl/Haajjvxx3fGqlUpNVWKK
cNfO3RtBZMg7FbOmRqtWhNdzTnM5q6GL3FSBMa19V7rqjdIBPfRZGeGZKViMt2NdsH06+f2qRR7w
q1StfOORY0DyPYbddFoV2U3FI97Vy2lg+nVuzFqXeblaZiIiPeZiPXZrL22eNoF0qpz33kA2jS2W
/ciWJIUGUdQi066W0axLpzbZ5GeSzHUam15kUcPaeocK9kQOuzkZXbHZl0BygjmvVhkvgEV47RQt
te2l1xUXeDLpZuLTW8jIggdp1NAqwosGoqEXOfs48aolDj1SyEGUbwlv/LjsgXosfV8m3pQeuc0g
baPifTMvXUQy4M8LxStNg6uPvwx+H7EKr13f+Wvc4pu5D7vYTu6+RuOGOc9ustYjSYAcOK0Ferb4
CFY6aCSpCh41edNGA2NpQop8lGHKmuPiq2gsTVRi1J6xYVz7dUaPNrdRIZYs6iZHTvFymXl82QuH
sGz7TMlA1OnG6m6AyNWvGF6YrJcGHWvuqzit8OUwlXFr1Ja5UEs+4S7y3C12rI5pWTYyp1gWvV5T
TQ5YLGdVfXS2fzBi4uu8Cg7hkAEV6t1TdZD1sukS1LaQcAyToq2ZLHRwk+dUR4SidW0PxE5nCJ5d
FoF4XYpUxKbom3MD2UMzddl34MYi4D7MCYQwKE9DVqVSeeR6nGsn3WCuOG92uefvvLm/on132RTR
bNpHCLa3wNFRhCrkJ6QVaSw0OBBOhlqxt071/SZDaE0y/yxDeblWkEKq0Ns2Dd2mU2+lyMnat9Od
K7JD5WYeG52d9tfThOZo8AGROuiQ9BnkKKX1sIJjstnGsfSxtLrdKd5vcr5s/CrkG1ZWWzwXy6We
0C4dgQJndZKG9N5ycQyXTG9aCkXSUEaBX7O1GiC1ZN3sZMfEXY9pI9Pe9KuhmPYG6V3eL0am5VhF
aTqJxO/aTHLLL8aevp14O0nfpQlnKXisYEfjWJf4QcLH6yIkidUMJu+Bh7Dx1mPoFeF2mxUQnopD
mN83/Noj42rg02td88vBBmeG4UhlPKltsNKj9eOewC5UIcFSzzyLgoqucEWbTZMPK58DKYKiN9zh
8N6Z3pdlvtzxrtu6jKg1Lx4aXfK1t/gQevLlsqd8iFtFhayD5Vz1bFyzCuqNfvZPfcaoXFKyy1Nw
zpEoFGdMnwnUFjFCKTqEZnzX+Z6IekbOmtbUcY0nF0OtVUadV7Ftmc2bhmf13gQeiTtM2sgGY5kU
3VjHE0shj0E+VH3A1mxeoExtm+qsDoakc0LJ2u+9faCmNXfz/CoM3hTtctpBHXUcbFqdDdaUktRH
1C4tREJUyal7BS2i6dCTtlvpvN+icLxexokkNeSxXUmra526+oLY9YhUEKMC8S0r5j1sDnzwXKpj
OGoHhZ3ozHHq0B6PQSnnVA/7PsvMpp6BaCMvfKOhQLjRBSq3PmvG2K1GrsYbr3oPVQtLZseruJ5q
/6J6osxNehwR02u/A9KfFbkshpkdxxxojnMDWvVswKe1t1rqtDy0yBdxo00grcurPTCwTeG3t1kY
4LiHY4Ab2A07O5fj3oXj/Wh6u3Km8GH5xCteaQKrUqwJa9xpCKSezXaK/bxxcREQeigVWc02q087
qP9jywobDYWzSVCgJkJuvLYBy7eqFPXWeviqQSM6BdYLsTSsSlkwMuxNxU5Zk7Vr5sbLdCpuS11O
sQZCLIbJ7Eg63hOXjofRnBeDWiB4Q5ZeCubvuHDlhgf5NhyhOuxotkhsVLvJLb/qrJ0PXTMwmQdZ
ljg+ZQdfZStY+nY3+SWLhjCnSdfpVwswMsg/FHhI/VgM1G3Ykqlj/wbly3ymgXkkpA/8aO652wde
ts4YVsfKdvmup/ZC2So7s0Ahfb2AowaBihetWiIXNLzzSad3y6AniUCD2PAr7Ff1WeMPxaaw+P3y
VFSmeAGaKDIVt352FINZTkd1o9ycn2a4L87gILzEFKpSG0LaMWmKYlWOEAlGb5vb4NijHmrAig1x
wHkl59n0T9e7aGoCcEnEz/MA75XtMcAlXZ1OZ7QJzupS0G2P0KsJlJZtlwQ9j1M/RGc+0NDBBys8
Tl4V3Vzsu27FQtg7NXng7YaAOyeoq/Q6A74TixbKOiyMiaqOimhOx3DtSErXtRjLaOHz5UAUxEe3
sNivKrxHOl95WaY2U8Y2i/bmdbDoi3yalwRPhSfbfB5XdT1AVQ8UpcgCOQ+4jAdfzUBigZTWmfJl
FlY8ETnOYtz7K1iUMGK+qmK16AzCfkkT5KlVO7dkUw3tuV95ucQOMVmmFSgDWepFRaUO3IxZ0pRO
x6TB0aAt+F9fJY2X0W3xGJqpilHYnIXUjRHoTqeQ0UksOlHGuR1lUYBAxvxUr8ailDkUHiHFr9I6
CCI+6luab5tpmSI2QLIhuNhlI29kSXa8hAtITzyuCtrLGSslU44vuUHlakD0/QQJKKrH6goF5l1h
qtMgI2/SD1876jIKcX5hpxlJUS1amk6/7rkC57+eRPDGa9IuYm1TS1L0y6rM821X9GEchnMILKHe
LtiSxOMOyTKrb4ecozj0Y+oB9dKa7hbSLHui0+0ChfqZGbIq4RXgYo2CirE313oBCcBboDzRLjil
i5iAxrAgmor5ZvBpHA6My9TTTZKlZQvjyixKwfUjMgUkIu/JaKa4KIKoKI2ARBi+Cpuwl64ckRzT
p/Kg6zaZ17Vy7Ng2I10NZGxQkZfBHCllO0N2OoRyyHsaaqAUSPWyzeYG3Bz0RE6NWvd8XjGPXGmN
kExFA2WZB5Uvn+okM5WOhzKPlAF2VhR+GWtXhHKeBitJw8p4nKd4CYGm8QGEEVL3Zw1zEa5gxUZM
Vks7ZyuGdrid3Xruy/cfHm6A5CJZMUGVX+fvGA3O8oXE2HM3vcgrUOumMfqw6DldRvhuuJY7fck7
etks8MzNHHmD4+u2RUA2cifFuOqdn90CL7qY0y6LBj62+75wJVB8u+IZE7uSBO8pCHdJk01DRNLC
xHpqq3gR7abVnr/F9aI2HaabrLIJs34qy1qD9TpYgZIRHOcQnzcB2ZVZ0W3nBur7JacpiFP7yR/d
SqD0XbVU9zODaVrrktCIpzoRNi0ZaRk7JbhsEKgUVsCGbUBsWcNpzjGaywm29OS94YGjoGMMY4Ra
82YcprgmGOQQ7ynIw/n2fpKtsOfeDCLK5HXnWHhn2Wt2dGWTJ7NywTnUspetXTZ9nkYTJnhFEGz6
ZhCXi8peaSAi83py5bBT6S0Uj+IqwAz2fqeLqG4ToYI8sn4XxkGVpzuWWlj2ykIRrNAeDctxgeg2
ln65621Tgs4UXFR1s1m4KY9dOZ5OdGMC00qTu3pVhWINAlgl+9m7qebh1CzankJAi0kLVTB6kmEY
FBCmSFchnBCOxvEARJPEqqC1LDg/0maEleBq2E2jE7v26HzYiX6LttVcponpzttBCuKGOG8LJOFV
JBo1oT7a0Wjpl/fQXc/2zVKrqLTmMKnquu28KRl00kzZJYMAElHUF1HZZXdQnfqRaWHXMpPuxUjI
BjZg3Njl3ZgVoNC2VYS8pT1Yf7rBGQFtDS+nuJ1ueQhi39BDfQ7uJhduK8gjTQM8g7Zb2J8MpNUW
9NxCREUQXBrFRFItkxdVYXiKAjEmWDGyczUN5dJkq6wuD3Bo/cojWSxAdScKBLnA+hVwSZtFhVer
lQdaPUvDSLsn6QT1dJ85f49KL+mbtLjw6+msp31/yCg+y4zoric9ZjKo4NFdcyH4EkoNJ0CO2VCY
aDF1u9bVbHfa03HmmkESClQrVbPdMiAtfVvlUYvzbU47u1pU0z1VYXlsA/E2J8EE0ag7iCCH9Az1
RzGmJDHYNjHkDfC87qIrtPcW9WpN+HClc3Jsuq6NddXvPDWLiDZkieElMzB3Ko5ILN1G9523tWja
GYxA5awCvZuC5dUMBOMqBOXwYDC+tn5+UTGDzjvEl/MUD+UOsvA77jfbqZxYokD8WoPANIMU5q8t
a6xEYarXDju1zwkyMlB2kbTGsccLtjVVfTpjurMEwkOBXEIYhI6czX206HdoaK9Z3t6TNATijLoh
mceLtOjHcy78RJGmhtJydoCPWLll9CJgnSwyzt2BrJavQjS/m6wHCYiJAUT7tIunvKURy0MUgby4
+vS9tM8aXvd14zqV5b+8Lfjbr/88/fUVxA/vqv1+/el9w99/e1VX8OerH/nTiZ66mb/N9Ps7cU/t
w99ekHvWk/z4YuOfNCy/evMvdTPhwMV/0M18duz/D/3QpyMbHxuZ4gROtsNx6UDAqyTQKIQW9S+N
zOAkhIYkgTeAqIBgiuCwwa+NTP8EjiMyn1PO4fRb4MN0vzYy8Qm0XBFl0MkMoC3p07/SyCTIR88a
mXCJw+lGH2Z8OjnMwIpPG5lh7mihtSORh4hsO5dv3VLtIPkOEg/1G5qCt8+23WcpdM84mm0CPjjs
zLyqRihLerMnbTlfZDVudkRBhcRSn+8nFdyBJBHEgQahpWu6c1LjMfL9PKrzfIEyc1ERdfoi6G11
YCYP160gQbTcV4L1K5GDDOiypO/KPNEj86N+Bo2w1kBSoEXhlcUim8ZWoN2n0KPD4x5DoJIdFJxR
OoRAL1OcBCG5JdVEJdWqjmj5oOysIjYyI/OwOaeVtnFNxwbYHzSFgLZB0wHF7RsxFx7ERtD3SjND
q4RUN+UIPcJsvCor2kaQXAbZQrsMeqZLmaBimhOvdBel371RqAUhguomGpyQvK8GCW1utGrS/iga
b5JeU7l4sm4DepaSk99CAY7IJe7yt6pYxMqvq1xaTr31VGXd3sx5IcOxFckIwScJcB2LZvEi5WAZ
Oledp135vh2DS1CvGinS3MZDR98WWXlo+oiGcVuqPCqsa5I2zW6Hyi+ikAR4BXVXpAs3H8PRLetu
AopZ4xK6PCAk7xoMEnHfk+syy88BwTw2jSkijt3DqgHRF0jNTckpWWVLGKGOQNXkDTmEqy7BKRbS
8GyIymlq5KpAgYKKZORxi+broKig01ZTG/sWgyXAXMZQXBlo9MeLx2wcoKWKxsGCFG6mDVCEJSop
wZtKvVf9Ux1b1irJeN8mxQRFvbZvgL2cUebWTWESzwBHAlLfx52GfJhyW0i7sANt73XoVzGIPW9N
BbJuzYLDhGFpUbopA9dDPQiUkjdDlnAfugihHJZ2OuMztL+tbeeNcLmLzDzouFv6XEIfJgdVEERe
nueR4/Usgbs9CZjAbhdkVsKZI+kK6E8FCPDMe+DqHHbXVMJ3Ip5J1iK7hlKUxWTs4mApXs0YmpPA
dLI4JaD8sGaJfFZmcZOqWy8ETrL0JU+w765QQ8yaBiWP86y4hGYVjnJLUpmV+sKGbEtYSld2XnY+
VILbvgIexEl+0y3WbFiqb0VHbWJZCbqBySOMGnWAE7rQd6zCFUj7r4BVz9DqJCiGKPU0ooxyZMOI
zpmsvZbKrnHtmgu9HUKKYmLAs9u7sQXZ0wGHKKDicgF0BN0CjTgl0HTuvCKC89WHeZxXaGwJJPZp
ikg/wmqENQgurepiYZtJ/j/2zmzLTpzL1k9EDQkkmlua3caOPsIO3zAibAdCQggQjeDpa5L1/zWq
zrk4L3BunHZm2mFvxNJac35zOQLckc9ye2pN+MOrPDi4Hez7cboEzNtgI5BbyQL/juHDrHXwJ5nE
kkMi4zlAi+tg2yiXrXTpuFrYoPvTQZj5gRBV0E00qYbrlHu2/y2NLBaKRsubRqieiT1rM7k0YUGA
HpU1ebhsf2GS/m6k6XNaYUKAaZ5pnHoMV8udW5fxvMFIzKZtPdOmwccXDJmrPC8twSeknUDP19T8
FefrEofmurr3DZpaiuu4zcYRpkaPEXQYLU3DutN5FdmTkhjujdHnEJqTxfG/kIq9sJasB4xS+H/m
HhiJ6QZ0PEkIDUb/7vmr9NvmCFTkx9o2Y7apNRe+HFMxUfTbcQ9rHweK1WWdRbJ/7OV8IUl7lN20
pjLCQxuCAB+8rI5U+UNGW/zcMk6ehiZEGRPSHKIB5sBQD2f0on26rCyvZFtmvIfz3zB1dCvefllW
JIvYkjUhFVls8VyWdryfS1YX/lAnKcRxTtNAjlVWJ/S0GL86Bv4EqzVIlhNfuyotA/LTlMlPM9q3
JqiwD2HAiXRz6oWDSFk4X5gaecY43suqgbOF8T5bzGKvATzVuOwKQH32ysNXOQuS421qs1Z6f/SG
SjCs9edGxWFS7N548dck6i4LS++iWZQJuMDwZwwejRvFtR3EnLNw8HGd8XMYRNfS8UsivcfhDHHu
2lfjcey2QzBDPbHB6tJo8t68vn9Gy3nfMJTbnlYnwaMzgI6XaIGYggnjOanXAQa1/2PojMGrDbvB
iPqrHWDkR81LIsjdPNVZUPboj73okIBbgR95bMmUzkH11CZ4eAYFysPj34bpYfa9t9i2r463OvNH
wEO+TOJiS4Zzy+3w1MouOq/xDJugI7fK+T8QefnVGoVCmDx0NZyVUjW5MrTMoLlXp5mX4B/CDa4S
qZMjqkebusH/FZHUdQlYmNJLUjXS67ihsvurR7IAVIY1a4TfFUnQ/Sek8MXyNSQjxOAGUjqH8AVh
FsNjkhyaIe6uOCLXtgqmtJqD32K1UG7E06C9WyRDmeugJLeJ6DlX3fRb2PG61vNF+v0dW8NrzOqU
wnDD7HZFh8yLsksO4zQeRRn83kx7B68IgmxFigleVqoHIfDeuzfTbl8MOfl0nF15L/3FPjjWQCrr
nV/EqryOpRFgV8bf8+CN+aqhSOyDagylZsa9fNdFKR88lTM76tSr3NMgVhjdQgM8meZ8zqp4nQ/t
Fj7Va5egZtko6/7EXM4Z9w0+4wCSV/uzs3ZIQxu+cd4YCFVeBH0O1xXDhXEeZ3M/a53k6ArqooMz
fVzILokKHwDR1qC10jIoymVK8NmlSTg++JhW4hVElq0Y8I2pr49erT4nz6VKjz/4qI5tnRxiz8Of
BTiVLfFIsNZCZCPHR9kRM9wS9wzKC7dlWcsj6Z9sgzYExoJIGIyFZr/j2EMiRMEsOWhnvyKVfI+6
CQ6DXlMcmThVBPXPst02cpmR/ZzGMEmhmwWP8zA80UhcAPtdmPZvWxjhY6fhdI+TkaouuOqZvw5G
fS5DtOSrEPQqAvcUNq3KiWqDbJDmtZppd5oGct9W3lc9mrPfvnqrua9XoALNfOABnuM0MpPxzuWL
q37NfD1b/lLV9YcTzS30o5z4j72yoMaGW3mOynhBLzilZbi+hMa8983y6LftlzDhQxclC9oXqIeB
9yH76So1bP0xbK/gDH7HpXjwI3kU3oTS59kXvrk2pZD9wrDNmm27gkzZLgTS98nGTBaRC+B7uoAc
kh4TazQtESg3e59s7Ijugx2UN7zjbWmuAx++ExH193KTLZjCO880jw1FN8XBq6QoFZGn32k1/aI9
u9VyDQurguVhicQZrMuzXil+FqpkOz8I5u7tZdsdb/jrL7MBmzjb9tQty33ZBON9WE/5pDxzs13c
g8QqSs/mfuXO42lg4R2FQzKw+EIT8RM6I0073f01jQ8JdgC6UrILgLQPjq8E2uKhneWToDDEVVSL
g2CezWAAFIraOq0pVLZo0+o8lwQ4IlqpFjBlqpb5r7+imumSH/T+oXB7X3dWpWTj7YH65uQP3rH3
2YMI5IuNpcgZWrTGhJhQ4hKvv0DfElXbmitF3kWD8YN79Ufvwhdmu+FUb2QpItYr+NgsKNwCbXOr
XXMnObqSEC267uRDuX5Gpb4J3b5FoVFHyHRfHoeAbRrM+gmd4sw5nqq+Ofk9e4qX5mfd4k6gdZNP
bIse55IuzwFjuC6jYc0NGtxcemrOK5o8CGJeBpQel8Be5eZnqPjFddOF0+mpq/bfR7uzjoNtLiyW
mTY0G6hJ4CH0ECBQCrMlrN78VeXw9H5bI6+RWl4r7T8bzSGrD/DBpH0miIhe6849RVMvb8LpXE+R
fTNehztz+6OV3S6bhIUfujgqIEObQii05BR/YBLi/TXwy9NA1z7kYX8+ThTSf6C646T8Ou2nuj97
gW6yhGziSSqHCz8GFOgHNV7jZKwORjbbdVnggw1Vu2BwxIwzm9dFCpOuJGjRadVQsnz9rPwqo2IB
g9FNNytFhiICli+a4PChFvLuUi0ThXSauKIuDSYTgHZFvQDf2SCmYAYK4vaZGJiRqoJcBCksyLdA
36PqrOeNwXRg85vuxCudrou1F4FZMlvZfCXBaq+rLFNJkiUdJQxhGX7X8XogtXvv1+UjovPnpFd9
52ik7xpnz2uDIxzC68n8GUc0bpqrRT+f9VP3HbsjrMENurJ+8Wvv1ZUKEwIH81dFc50vntH3ZaKA
qE38W9DAXijHW0iJBZDrn/ytPZWoIjCm6i6Hi4PvbUMeDtX7jAk12ECNaq+6+aSejyz2TipJcK+Y
qiygX9GcV1SldoOQNjgF7ExAFNsgUBUROIgZl69wt5KTkw0tvzV6CG8q6H4aeBGvYaTZS2uvyzQs
ReNCW1Rb8MEm2WVtIFLIRjZ3mEWfYU3cbFO9q63BLe8iDYxkWM7zhHuqAuAQjRoIX+THWUlhSwgn
dR7zUD1um/kFULcZCa683q8PPopiHfhfCafNXUwOI7XmPlTmTMoI4CjxbRbwB9n46OsSC4hgvDWc
3C3glNPFlY+TSW4D8DzlmjOhMnmAHfK4UFKMVj/g8ijcpBqcyh9ihpMFqLUEiRXfONyfwxg2w3kY
QSVsa6Zr3Kq+BzJOO1AjQxetadQH6rBG5VWOCfZk6Ro3+xx/9hw8r8+enekOcfhF8Oc/lJUsi1HZ
ObMqkkVv8Mhq7QORqL3HzecfnOr3oRphI3rjo6fIj2qf+FoOFSWc6f3Yw+1bwy8zElG0hkCyQK8a
TIpmXjuVxzUkcaaM7M5RNAEXNfD1lvqFVSQ+cLqo09B1TUamcMIJft1c/C6bEh5WHeVuiU++h4kk
QTluZbpRtx26IJQHKLTH0etxwZfrDb+qZsk796TEzSiu7B/WCNDR2oUu98FxHKKS82vLfnYgZnBN
y2ydZjjRjfrp+8PX6tcYQQJoyFSB4kUn9l6DDj+0JcDwbktr1f2UqJCoYbqYiezTzRzDnZuCE/fe
uu4JlsmXQPFNKfpTrxI/Z6+JMs8j+tDGUfcO2n9Dl+uBgUuqB5Ts7bwNMKZB5aNz9GG7u8metCdp
PvYwoNGBsOsE9KvdGbAWMNjQJr/bBAi5D+i13HkxXDNvsgQ1WL4FtKoAjsQK4z2uHV1nUyM+gHBc
GyBoYmfRgp1K63Y+TW/WABK0FyWB+GEWT1Fw0QDvXFu9E24SqJt+mP7h3gDALTsJZ3cmLgEcF++Q
3E7LcVb9rdbxD59gS4OmW4HVNcDr+p2zgwp+bXbybt4ZPAkYbwCU53Y6r9k5PZR3faRA97wGAk0I
mG/YqT61830coJ/bib8F6B/2pUioQaAB4caWp2EnBAeggnxnBifAg+NOEZqdJxwBFrY7YbihS7kj
5UVE/k0MUXCBx/TilTCztp1PbEe4TtC1s9mxfBgDOIAhWOVQ/UBpPJmevEWRfth26nHZ+cfZQsPD
cTxR59t8jCOWOeCSCbBJAnyS7BxlrOa7UcaHGoAlBWi5ALgUsbgH0gcdcT1U7L6i4qR3PpPspOb2
D7O505tm5ziXGv0LuE4JwNPtpCcEhV9TfLQAQIHJ/iFVhb7U29vtuQcTBlrUj6tTPIzgR3eStANS
WtHJwZasvZTvvKlciwFVkRiMoxNt5lOnMCcBUQ12VhVz0vMMwggH8xG3172/apmqefmht/JFV/w1
BpgHNi56K4zuSArZ5HPjsLoJoHMD1xpGJIIZAGhnVV7wik/W3thCjzMw2xC4LRSWfvqpUXrT0Nuy
OFwfgyYRudB5SaiX0oFfQh7dxTvG24DnjdR8HieTiSh675LwpnfwV5gvmAnzxsbzFIZf6GIWTbfC
MLFkyyMkCrFDxLHRf5e1/2DoyKBVJh9wNWkW7uhxtQAj2zr36E8X6s3doRNAZKsV8x9O4tE6wEr0
eXPVE6ZgkXuiH/Mjaf37CNRzsuPPtH/DW/hrAxVdVerQ7pi0Bi8dgpsGf/sd7A5eP0xN6rXN81ZV
9Nwk5LAoqGCUggNc+NfsTcNdbeSvJuQlxmbR5j6r6pcRWjMYoLs67r3TygHL2B3y5jvuPe/g97gj
4HqHwVGc7VmBD292UFxzIOMU7Hi4Q+QdjNBwx8ox9bx7EIIKaZofnpX00Hbf8G+n+074r9McU7Ae
XU4chw073FViTtAy2dSGDphhSR+JWJ6JHR6mxkLHw0cw2aKn8ZqRoKep6Ok7LAJV8Ll/0eP2vrjh
ooAqXGjAn/jyVZHtgckWhW2CrKsS+YsMN11jKi6rqUzHoScprPZzjYRIiiTO69wAhCLquvYcJ2L0
smlY76WB280ZOZX1GILixvUPjQ+nEfR1Wvdoc7rY39J25g9ewB79cngTizguI/TKhfifZLAPYTQj
JsRLlRr3KOrpr3D2TQ9L1tmpvBmjLpAqcPvO+jtIosenwY2nKew/QgAwuY3L4Ogq0mS6Uz7UJPMW
yfqB7O0khm+T4gW8rsPwNasfg6yXQx8hBtI0bZKLADBPiFH44s39fzFE/STMgYfrn8nG9MK5Cg4N
z0MI9l9OwWSMphkXZPDYdvJDzlEmwwpnycTfftl/rZSfKCpWTwPo538Drj5pPeyKfH+/VV2d0QFq
HycNDs0ABL8u2DpcgmFXtaLyOWnHE8WsHemQIgAQvper+uMU3VJOQaVwFjyGS/cBjupxEbJJ6yW5
jyv7rKfkQpmBlIFbHwM9iYp15vIdAKKeINNOfYdWYzZ+vs2Q4PqTtgOg1NZghrBjfIAuc1B2urMl
b84aym6WoTV8HMX82mz+Q+kdy/AutBdQKbfQbmeEnBAWwuX7D0rTb/VzEuEjRNgCo+NlSJzJunWF
LNqkk1ze55j/jLoWtKyH2IuGQjR9uhCqrr+FX7Mfv2GyrdLIX24QEQaMI+TXMtiPkUQSUbUVr+As
C2+zdwktfQDKxs/UXi38UQE79Jbm2LnBw2+Z5a5s7+VqXDaBjSqGcOYnzy81BnmaKWQJ8Co23dGG
4uJkRa5uAmPYRZHJmmQ9DVFss64zYAeIvSX+cW39u8D/JSSoqg32mh8WW+keECj6BiuTIDPWD5Cn
tt/eiNPXM/I7nhH88UcBfEb/MBMO/0xAMMHJitPqt9wqNFsYPQ7J1KYsbn9hFFgvUKY/6pB9lHMA
bXxBo8DGN7a+jC4oYljjqb8gujbM+gF45R0zyX0pghMP5Ns0eIUK/SObV3cGFnS/Vng1+bbnE2h1
QCIOulUHqirW8bMN14cQGU6YLSDM1w6ytBgfaYAGsBaVu2vq6zJu8K3Q2IedD7QrMd+N562Zjy4W
XfAZB+K8mSSr9xAHmkabbl78tATTI/BqhTd+vsL3e3ITbw4wLH7bLTqHbHmJRP0Rta2fa57cSn+9
MDl9uMqyovRRyjQb2jT651KZ4jyp4DUrxDE6X3zhK1bpEu4ZpP57BC/hb+pHZdyUsTp4DbczW9DH
AR/qqUwDD2k306oohb+W0l4+N174VW5AmaPSfXV8fE/K6ZvWf9zSTwc5zzQ1CXmrlYRDNtIgh5kR
qObUkpllcR1+QbKfi0nGZylaXrR+02cwj4rK8GOErNxUrTdP0Aduea7XFjifTx5L9HdHtXRfnheI
w1i3f2BOrceyBuAjTINpw2CYYWV44AO+p0v1RDgOXp9oPxurxp1jSapzvHq/pnK+dZO449SD4ILx
3PsZhewXWb3fwlt9xDBAzA3QFRYe6mPY6EfPJPzStjrlgdIHWDQyX3vvT9Vsp9pPlmwlyyvCPcN2
mbwrWekZuDtIgT6e8q4bD2FYu+PmiSGNN/Bu4ejd0Mach+U0Kugu2r6tc3Xn2/pXFzGgu2R4C4bF
KxyHPMOi29r4b0lL8k0Y0FcwdzjCjlfnDl7SmXyNuyFT4VMPoOkwIQlJPE3v1jn3CKZTtFQQCbn6
Pfce6DQUzNZvsx5VK3uKtMF1MN3N/QxIZMYI6jUWnaYfFdzRpJhqTLWwkoEAsmmq0i1c0KYoDEDh
XaX7LzIr8IUW/ZxIvjvYIxndTRhVvVcs+NtAZIVh+YP1YLvEhsHS2OVMR/alel9mlsIgUtV9vCH2
pelFze3BJLoYN/IAisjbUwfwFsKAXP/5xq8MHs2w9kjxlWCgqma6W9BdT5N6gR3yw1+qBvoNjrpQ
DW49+tYQuxSMA7eayrVJZUvROq4Qr/vByPO6QB7uO4ZQLcPYiDVPYGa7+hho9pMFkqbziJSsT0pE
LaAK58ohVao88bhF9iGIoUoL6ecQykHy2uROTGh+gv6cRHV705ShbzIePkHItGVcQ/lzVBYkCFKk
Y8ODUlDLIxffJsSO863rGAzu1hw7kKKWUsQB0PZ4DZIcpLoX1jz7Q/XtGcsLbowoFka7NNqpbaQc
uFaoAGh2VRRl/RhAREBrWqJ155txd93aXEayhMheIa/TxNEZ5jOGH8OeKxWsr0HU/17DXt3mFoLz
NongQJPKY0i59s+ax8jitmcWJQhErwPgnNW/QkcHpe51pDDXUceAjZXi0CoY+hG0al0MTj7EUHL0
J3X5MyNAcx3gFGXQFH5xYaAYmc8EsuR1KyckT3sMRABCMxPbX4Sfk07qW+1bhmJfurR3Fn7ME+8h
n9KAmvPsgvswMOXzMpxGfAC+5Ke2FHHWo9Kn6AbAU4GVQ2nvu/hZYEyzCzOXzsLZr9bo1nQNuyoV
XkE5DKfZq/oUZHVhXKkRoXP+WartqQ7jF0bkpbEOAkTfhtnijyc+6Cq3a4kE1Jj8lMj81QZRYwt9
wXrkV8/Mm4SKA9OsjtJVUswrflBBlYPLIgJySSAyGUPuWLS5PDG2y/dWZLluXLvTsAGvG5l4DoPl
t9cahLgo7MSkHuM7fjFWPi4eeUV6E/wE92jmBkQbIpRsQFug3sCRtkGTdxR9jQV/mK5XdJhrFk7u
uwWfuwA/PZAqeZ95p0/wow3xoLbhQlrbfswcpmRIwOK3Gyd5LXuIWmoMrwsx5lZvE+pP+A+gQd8t
dEvLl2wu7SNV9Z10NSBUkrwYhJR2wO1ZbGTbT1oDmknxoufLjY70Gef50DiGbnRFdmUYYELRaD2C
UXghy7zlFhh1oRC6BcIN46Uqwj1bYktk8OxSIqwZAkin5W1d/Sm3kyLQkBBp9Icc8wZ+QJoeOx7A
Av1r88L/R6f+1wqMf29B+e8NDjzBntX/Bzr1f2/Z+j/oqX9+kf+ip7C2MA7jANuKeIj0L9Tz/6an
kv8AIfWvXQ7Ux5f9NztF/yNA/x0AuMIOlySI8J/+zU6R/8DuhxCYEwOYGu6rI/6Nkv2vB4tdGP/6
8f9aAkEollB0/3MJhI8ZB7vOQxaD74JHg91k/5OdgkEfzIh/hpnsbqHa1HlZ7CWIPVaoAF21XJJX
TCkVQgTRu7T9x7ps5DjW7jqvy581GJfCCH0z0VCmlPTjZUbvFlWYr6cNIqaY2qKjCux3BMe3GfVf
ByOsKZFp5CGA7RjO8wlaoT4AO+mBRuxXrddnmrbo2dbwaeNVKjqoEGbBbEv5KvGub2hLgXakMcIg
AUfZDNYrXo834QLUv8nqfErA1A/idR3lFyKg4BlIaU81tQWwnhiuP725tokLAScydW35PSOqmDtp
/+joafZCfakxtmVxTNa0nzXceOTMVxHF6cp8DHmBfxqtg+LxjL8NABLs9qMNhk/P8+CuGZm3MFHP
7dwfghrNdoBxOpta7+CIBBQkQcpix/AVNeGsoLyizy5/botAJ8uYw2efXNvWxZkttxcpzV3Vyo8x
9ioEgbjOKdoYA79SW8zBYXKvK+BXdan9C2wPmWNCgAfei8tGkEFu4jPclLSRFUIPjYc5OiTPgd30
SesaogCBPRQvuQ0hvpXwlyFYDGesIv7s4LJAVvPPzksIUPq9l6ndiUXoa3Wy/WUYwZDYAqWMJMaV
D82WDfFynfm+uKHkDyA7PyODORxZHdzxfMyZTspDfBnHbtchxyNfIlz6XQKdm8+5Q85zBnxROOMu
Q8/vORw+NO0RlK6IXl0dWHxx6M4WPhNWU4D6mAJw536Y1qEboFYN5cmsXkrkGD+v9STzxRfYSYL7
BMEQfkU675V1j7BMPk1FmwxCtLjEri8sQQB9FFt3jFpLnsA6pVsjprOv8Scs5xlpNuf2vJCHRQrz
BqJiITmogukUC5PkswPsuoT8HsPFlntbV7jKyEPVQJXAhpJnijRKqjaS3A2itbkKgj5feOlyRfWD
64EsU/WEugEmrWRZsDEHoAlpjqgzd9aiFZyaCmB40j+JSf8Ne/HY1OOxIRjNBVZGp6vGZo5p1S/C
wNQhkxhzH6MJx2PJID0Damh7kq8dPFAMUlcPKH67ycMQlR+hz2QeR4YhRk5/DbFX4pDGHxqAAzy0
9QMLZ9RlFeakpxJW3rahQADdWKqfmtUgyv3m1im2pNoUdcA/qxL+WIXhFFMqEiFJ++4hWIO4SSDA
X+k7MyaPeFZw0/tKpw04iYUuSR7q+qGp0NArr7krh5lcKpi4tV03JHH3KULWRb1p5IUWDiVgwhvu
RgTVV9yUpsR2mhmNTwjNHY+ojHIKOKEk65IuS4z2O44yP1j/YvPSr3JA94hgb5X5ChkkVf5AJ+ul
gYDt6fZEcLRIxHTYxzZ/y9CSU921Axg/nKJdToeIyH1k9pYATQYImM+lig4ak0zaqTlM28C7x19o
0oLNfE0knJ+yfqQL8/JwhX3TCdS03leygL51SEJwRZtsakz5U163CU9tjQ9PNvqbYp1QCjenSamu
PsmGCAbMfYnHiHhiDYoUNMrR90RZ8IHlwRqQLLTweMy6D4TqEnG4DxZFAO8WNJEV4QrPxSqDYP53
juW7hCJzdER9wzybiyjq0UBv4N0JUqF2/p56/BNzyhWa0xunBHJ1In9LtUAlmYYfW+uRfN4XTnDd
xQePYYYmJbi0QechneFyokzp1fcz2u0defjUGCyksW3p5XEzX8bV/cIIVWjIYVm5sTojDMYVEBLa
VQ/A+Z5nCuJ8ZGN/lKABux4pnSipL2HF+AVJzvBi+Yo0BpvOeNPbXQ7Evxv2b/gYuSOKxUcUdvex
qr+2icSXWbfwuwVLVS3/bAKQGHD9X2v9yLD+C1QtvYD/m4stCrF1aHei4IzE4P/QmEcrNr00t2CO
aOF7TmIPUkSOEbS/ksd1MU/KHds1+GbV+pu0SAlvtF7vx05kTDMfZsbW5JIu+ThbLyfj/LSIeAdh
sEYJjKZrPV5g8C6StkEio9c60xsrltUg9gv6EFIEuC98JFBoMe/VfnAYsTMiJ8wBMTUxBikIAYAb
k0KM9Dth7LOdS2xt4vJ58WaBxx506Vjyi+rqP2MbBjeQMhn+yp06g399UZRSiDf0Dq13osmaVz6y
FcBwUUyj+hxZ3Fed5sU8fkKVNMdhG7FgCaUAOacZIBhpMH7TCB0vyFC8pe59DMs+jUx1dWOf5A5s
c9qb6jG0psr7fTasaHxeHGiZjsIeR92ts3qIXJH0luDGhpg/Vt1pxP4JMJglnFn6VEGQOLumK/M5
BKZcIWwnmwHxUCI/UPBinPAVQmiC7ScBGo/OAQXc97SEmw+fhEJzlpvAChYOwx9DzR12Xz0zw5Oi
8XE+q9VRLB/xMPzwI0DEHeipWCYW73NyHCk6Gx8WABXQDgZE4LqyUN1HY6uznhFqRL17Uo33jgS8
SucKCa3Ygzu9On0fyRkHXkukrpGAWwhCNRH5xKBQH1RWmXLMY4sqrn2/WBUkPX+VR7ZiSmIrsrEB
ct0jvEcTqWMX8us/LNFiOOQOf7kLlgVUBCWX5isS0C2G9diHAkrtVB+xKeNjmCs/911wxSSOcb4p
75KesXQpGS8oTPdKuwJmC4P9Dci48b5bAFWP1rG7rURQKMFfxpMJRFCOE+jOjWNNFEZPePrbXRJh
K0IbrBr+WtPl0jDEh8BURPuSir76TQjMikTIDXmu6egGKBdBzVFDw/kTLVOVqZptWTkRkS2KTBmc
XijOPSTcBc1E00i8zZiH2YRNStv81sP/82CtpTRBbF9g90QDZzLdepDpK9mgw03sBe9Le8HvCwTf
mnMBHDSxDcnG1rEMarRCo4g2lDpB023boJD5FcgZG504N9El6mKGSRL7w7DpIIBHgqOkYozzV61l
g9hdF4Esao+DxCKd0YZYPTP3W9ZuHcBQEkL1SgBDb6XwMoCCh9U1PdY6tfIQY1lROBukhBG3mi2g
gsSDXaGCv4EJoJhAzzTYLcb6Fb0CgTrGV/BR6AXO3Wyx2MDZY82BzZgTYN/4UqoSrZN47DVi842s
x8O4yh8TA2fhwcAe7AD404An5SQ4MpQhKJrapQF2KUhf/CQLJk8Ys0A4hvC4bgZL2UqV1z4kzp5A
SpbTM5ILa+Yt/HHC546RGHesL1j3ovEoisGQ17GRquj/k73zWJJcubLtF4EGDcc0gECoFJFaTGCV
WZXQyh3663uh2G2Pj5PunveEtMvLEhnC4WeLdfqJNLJlHLgbcHzG6lGrJnO7ocdBYz21aYZzadZ/
jJaU1zQkNpdEKCaZjmK2rlzl7fLYVzkulau+HYKhVr8MV0u/bydoSZbWPPSiYbh3iifH0p47p2j2
q5V/iXH8mueJvGR3RPYM7G+al7xOLseK17ivNvEA02/vtshAWagbIauLNy2PUyObkND9Zy2ce8u4
7bmSUdPkb0zDI0Lyr5HnM7qmhMMAfPENKd7i0Q+NGAQKTyk9yqzky5z4yXBf6bo+9jTLpnkUJHWN
k5NlLVli0q5mSa/VoRdB8nTgYnwr+BgTuqVfmNr5c1O+j2u9AZCM7Jaob260PLMRvmmdXbNpubFb
HN40J3jrrCSMF+p8fIBMBgSXysm63qqYD3M3GDCo/P4xbQgxy+0BOiXOsNfkFOkaldGcmDMpiLUN
SZ3zljKBaD1Vt8wICzFrwSoXJiS+4tirPNGsVd5pUzVHpeLGvNBaiYseVwUB/LJp/g4L3sIkJYip
/NO80cNEy09czRTzdN2g1lJ4AQnAp1wS9MKy7okN0pTbRol+4VshzWUI8wx4Rq+bUa+N3DIE09jc
RQuVhNka5kPRL4CExH3TDAtqyPI+exOie8P8ki95IFXic7iTe9aJtMtYfgwG4aTBdESEFSxujfYh
j53kYEvlBsNRWUcav1ybs/3mV+3XlBfAG+fNldHOpMu/k4GTtFShVQzPrcbdoFM1LXDA4YExdsdJ
T3W+Flyf4hkuVEVSZa+b7pOb4FQn9ARKmfvYT1UEYXGBfAQTUEPB2i2jQjJU1pm6yXDqOHIwC4dg
ZSDda86U3kvrTs/6kefY0OJyGi9kxnWvOtgapmMpyK6VsoBQBWumyp8RrJDJcRYDT/mPViVvZcPQ
PGmeh8zqvFKv+IVR9+5tXXl69NxlSzJ3yGdd5CkgNpPeBQRSYzqe7r09NUuQQJyKZvOPbtQ2AbiU
xGLa36bruuwJoM1krlxeYdIIbczhW6w8NatVFgHtb2Ybrs6dQx4vJazb4WhQIuCrk3b2nlAvSThv
Enud0czhf3GFqVGOqg55r75MqgF1zVUEixv7LNEfXK8Z9lnt/fESN/RqGDFWW1oh2f7yTEzaWLbZ
DS2Z6gUek0UuZIiTVyzZgEq9BRwGL2LyI7cRxl44cozoioqjga8gerf/8Jo1wL/RDryev8wChVdi
r4QCIItWan98DaUuSeTz4jhfZSpRFV3jUwA/WqdzLIgwuIOGbwRMYBCY36to32eZOke6btmhSN3v
RCImu3ZuM2NQHMmHsHQhq1W5mR+XghN1Wo4kFvLqb98HpkJuIcqr+I3GXLyrClQNl7J73HfeOY9t
6rDKCOBF8t3J1xMuG1Vzurt8f6p9ugAKhD9BkbuiC6oxyp49qFo74hipR+pIn6UOPsrHfSzjl7R1
W54Imtr/nyr4T9Xuf4KHdXyEsf9WFfy3pUP/oiluyP//KlOydsZCILRNZDeXf/GfXUrxD50vosOO
IV2gFbrohP9PDzR0rBjdtB1rYzfzi/5TD4STjkxIOdy2hUmLTIj/lR5oCqTFf9MDXdOnnmn9/eNs
h67nv+qBSawGMbSlwbjqlhFsqipwpHMaHZsuXgwxRJv58thm81BOF2+pXpVLPCIf2/24ksj8mLlN
2yPnv6nb2a6uh5pAvXWbSb757SK6EO9CcwY30CzgonO23R/rFHRAUwZ9Szts8VokPkY7K66qnT/P
t2nzoRc8WmzYWwGm9LvZcVV0h4yo7vKakRwL5kHWAX4HpU385xGizPybvwU2tHevmvpjmtVNlQwv
Hfne2pP7IvPHI9Nsw5PeO5a0k3ZrQmhWkqLT3ONSe3mkSSruNEb3hadfpQ8xB3Grz9RrKmbwUE81
/ZAiluQS38kjezAGCM14rXtnlum7qkHaNKY09oP9PmIzBLE3Xddeu2pG4nFauAxFd1K3Lt7sHIXm
cxwarg5jjOo/EJnfzEjabh7fE0e2gdbNETeHOVqpw3EfJnNODyHbeyY0Vd36tdZgN0vbPtCp3I90
oSA8EWR25jiwWveqOTjxs+88FaUR+Zn5RZX8ds29p8GtX2KaBWuWxafMJsQ8M5GSh+TRRZL3rDEp
WY2iSWZYV6PLHo1spAdutaHo/XkX18rbZanNJMMJlNHBpRWlHswOgoyTujwW7UdHeUU06pKwY9L+
KsNpmumRuSnXeuJi2tgXEANTrPBseMP2Ptky5V2zHnGXxl2jxL0rMPOdmIED0NSJsy459oyrk9Vn
ob6irMrJjSoz85B26/bZWRkfXG8az0JhtUCm/LPK+m3J4ACNiSoijvt6b1u7OscE8hKgtZCOLlB1
xtCpeQfcaSi3qwGfe2E/pGT8LkNjko6FvMW7g3RFc73T80B3uX5lBiXAJl3I8OK/W95EnBpubUkf
SVkrAUthPvH8+Ta8H7OkTxgrvOZpxQ5aG9u8SyvrzKexpF5rFbyYOtcSCVk5sH0gK8Nk3QM4feIh
7eHEgfkadPejQRS40YsqDbORVtnoOZG2mbn0s5j3Vhoz0sWoBEWBbXwG/AI+zZs1dN34pSqaWy0n
xpRJ8qBWhR3oCJ5kBFGUQyKtsiRkTS/JD0l3TQdaGfZahX28OGTgq3uU9A81TRHAgjkyP3ONb+6Y
1NwXGKKRCOlkLn0cehkltqmtw3mml7sQActlGS5Jv9nOxvPIVfRXvSCGGflpxgPUz1s+8CxWKzm0
xfxhq/Rkk3pDI/B+JA9pQvhrHXg+0LukOqRKUp3mSNyVysLPBFZlkm7YJRVkNX49857vNWdaAPB/
KJN1FmCd4YpLjkcBzjiqdfgGBJMx30QdGF3r7Fa7enb7EY2tw+4FhQXBJed3sqgO+lo6QWzD5lZi
uhrz+NGo8aL5HThYIkaNRrCPtjexPbEv0sl4AHYyHLVG7urEO7QWN2K0ERhSec2JSJboAHzqRuuG
IozpKPEfHJJ5W3/WdfHN2jK+WCJ+riugs9rS+6hUqHzc3x5hNX2aCEcgPwj6usSLCaZYl44QzEiJ
by8AavvFiNQ7FfYNHK1DhaFbVDH510m7GmNWH8ea8lMMSyPpGLS2r3HQuo+ralHSWwSBKmsPiF3g
AOti3FmTCfGreuM62B5dN3XCrEQWowVu7K2ckRsS4yFrh5/R4NbEVHPr2nUTTApTIkkREFRMF7g1
p5DC82XoKZpM3cilmcl396zRxjllfsE8Zzzk9FMCnyH9ZeiJejk9jwETBtEaA91sUj8CHAe4OnbD
vEuYUHHvg9S1h/N8X2444IS4d1ik3UuZqKu7kb24Lu3NeaqDoYfqPEsSpubIgDir5j6fHHoJM51e
a7B/XE8iDaTJtAOhlYV2Q+yHkGBYZroX9fH6oxa9CjtAAljO9UXTIYJ1uD6B1bh3qMNpQCkdZpIq
1N6sLWOnTznZs2U5LuvRzXkUkGbuQ1U7gBTJhAUZ1ZSwJ6pNFgxTw5QqXCM3dQt4SuChUrBphGHt
3ZiWa8QvfV4QYXYwP6J+7ua9zTBA2PWR3dx+QGdjoCH67P+dGxggqm2ScLaZgurHIZ6OLqMGXas2
MLbpQ0E8dJlG9G0ucbcJRXJwuNvM4mzTy8oYkwzMM1R6Z7TbdA36ghjj2vIwGB2uuyIOCiGeht4s
9jGqBbIhEauElhFitTyCuJNB16okLK3SZtycnvWEn3BagtUdv4nIaeexRW0Qkwe5UxmwEMtsn2vn
3jqOxA2Y40iKcRbE1+Imw3PfZj26ELBiGf/qFWHVZiBU22RobzNiu02LC2NjoYz3iXEmtOsrxqqD
vmXMAMaWY2xKqIZwqbYZlMaCGRWMpWqbTzn/mVS3mRU1OYAFxeGwzbME956qbcKNt1l3MIC9w57Z
cWOAz0WipBnTX+42IUtG5Xqbmc1u4jDVetJYax4mnG2RzYidbbO22qZufZu/QVloaGFGaG6zudim
9M3MUHYb8qX3L2DA0agIOjEXDnu1Tfnl1Hc7Xxsfu97lsbfVIJkYbgFpA4cC3DRveoG9KQfJXw1h
UxOWSr9py/U6jQK1F71hxnP8qz9sSkRbvrubMuEhUfibVjFuqgUWoYuIYc4XaAlxoHySpYnwfxTK
lPJdDlWLB/cCItWaEFBNIxFBmvN08KAjcYql5aCHZVvfV16t3XjFGvqBqJh96Gr6Qbe+82MR91WI
JZnSfhptWjknLOIexa8+tZ9UouBCeMW+HmlhC737llI3QvKej6nXP+LIkG4HGheO4mklHMwfE/QL
UZrBFg401v68gOgiEYfzBD/+oeb5FVIA5J8ouh5Kpf1K1uw0I/6RS4YRrbXDoevJesezrh89r/iA
coZIKQTQKFs9TYK3TrgOYgvPM+LAVEO75s2ujTWMEJ2m65hmCRL1rivSoyzcBCOJA39cQbFqK1lQ
dyanMo0n9oomodAem4Jy5eCOd+vc/Xa0yT7nmnGuKPA+ZAkpt15fuZEWOsDSgYJQz5/tew6kLRfc
5GysawD46GnW1JWs/im2e+9m0jMbjzCZw4ZarEpMOEDFCp6tJwhGdXbMLR30PXIsaSdwsmiWChRF
YFtvFDq4oKfFvG83yLAnvnDXiGuv37U1+PeIuSFIN28nabTsufkd00b/XgQy9dgeRsTuQ2wQeKzR
Ve/AEl3mXcKRdUT27feFrOXDUOFoxvGF88C9sRrPuQq9RUEWlUlTN57AFuH2xnTbxvFPnuDRJdRY
eLkNXMBqtHe98mAB99T2TOAdAfpyExhKPLmTJBHvuC+wDMUF/XDz/uR+VZXGNghcSMmDinchjmxx
66XNcBAATDoyoLf2b6QNL+qarN9daftNu3IC85kMTn03yim7adqTNTC6q74Ldf/eclLClz44eeSA
V6nZ5b5ejC70yvJdc9FrBzpNqEXFPbDs6iCz0bxX/bvu6GZA3+Ch5BrN9NGHfcp+gpX0nUJK5Fhb
kfzq86ptpnbha6FnnmWRtXx7MkBnXTayMIHScIM3Aj72DR03hcxQXMakRSOU+oekgUArcMHiaLg+
cg3mGqZsaN7e+mXY9dMkU3GzDlLdjgwzxk9OoHxdmud6XKkMkxVkvwXXiGpyrxIlRnUdSa9vPLch
Ijy+SY/kHFFbMLVqytjeAuu7n0yxz3CAqKQ4oM9nvOguRs6hW7tIEA2l/4YWGJ8Wwm7grD9jV3E5
kOW1nUjWrhM/dwv/WUPXDPjojQfDEYhUNGXX6WYW6y90fMSUuubO76Q0C2kgttWvVerxoZg52rzE
enE8nwe/SzmNFmaS2TWatEVxDCnUH8vqfhK1uiusX54z8MXNgrGzmijFg+HQAJud6tlxnIrbIfGp
jCt+j0o9DP6plL9KPX8tzOHopMa7lWvZXkxcAKdSABcmu7EOLu53jGBM7gfFS78AGRW3f/9j6ptH
ryuLw9Kv8WFo+lNXEO/qxQLVde3u2GgGLUUU6mxPsjuMBi5NjDnjJK+Wq1c3eVkcM5cmul12D+3i
xJGW/jWEKbM67nPf2DKwR/VIMmK+ZOZbVW38LmrBXeE10Voy5LQ1BWE7h9NCQudMAOKsWfH3nKxr
aOqufzNU1oUaAAKkKSryC3gT1DIB1XnhWrW3XsGTuGZphTFSbmnMFyBj61mbJGmXotp71RLN0sOA
sUgJGAxuMpnncFy056JAvrJ1kuzcHAOR+zZAYV5uTtmeJh4taRpR+bpPtPx9qa0/buV+C1sQXpza
YEgNb9+6dKn0TOyGma4l39mvfISAsUKoc+w0ovTCYGsYRHKIpgaNT0a1r+jau4qTHfjjZC13pZa8
jQWREH9YPkqY+kHpeAvna9nuWsgM1E+9gz3Lr4Tr4QnDF6qOAXuw6o9VfGwBnoKsGaOxdblDYTru
ao+rsvvm13j62zkra+dsD+B21i007dX9Lhvg6I3TcW4w2gsWHjM6TLDk9OnqdpZ3yF0ranSS8YUO
GcBqD9U8csT6bcEcenUT2NskPWgwGz3MjVajVQduefXrj1Rzf0x0/bDu0s9Z57trdny/YtsIHKBb
qNR83/WJdA6kl6JpOMhI53JX0FFAcCKUUz/WrfVsTUNGCKQ2DxzFV209rl5Kn5RyQibkEg2Syehv
NrI2mGDutGzgQ9P4p2Sq791EtpeFtZpYf+ODNk6YQGRhtOTPIsxLzlKIHTTaL1mK15XqMFx8LdBa
78MiJ1bHS3eqclouNiF4s2OoJuFd078rC9IMr/7HONl/XNccdukoqDvPCqa0+yueLBBKWRVwTs/7
eOXb4wu++1S2g7bGpZxWTowYgJetEH5aOZLG4brcp5upUecvVbWtKzmVZr+PR5p5TJa3SetGhEWc
w9g29s4iJBJaL0b+A165YaPMXNzNlfWU86zyK3B0noC7zcEEl0F+UttkDYjDVcQwt1Ybz0yD+S7O
9TnybQc38admJQ+TMu+MGi4laKfDusTPgxBgRobjLGsb+buN3K5OT04/IyFDCQFM7oULsRHfS8cn
l6gyl6Xipozj/cLd69BNxn0x+CB2IeCTcMng1hbTWaNR1/dPg6SbOxPOtW3HZ8hH7HFohMMVXrRr
Xbgn5EKoDR2hoEEH2DvXub3PyunFlzxde216LQeGLrP271l3xE4A2QQyFl/rhoMdLZ6L3dKP0Ddp
F3LMa0xyBN87mhoxpe22bVWYEZAr7g0wzr8s1KwwH4CHZYruSa2RFSjMtT+2W0+JtBHLQ/z6q275
DdLytevjHAjndIsABYGIZiIedXeUDCIh0ThsAA6OrbphZV0ZxWP3p6f9Nk3Gn0nj0YxbT0JNU/eA
GSBsbqqhKeENcSebtebcuOtAWzLDqZBuZG33gYlrRcUD1ACeEc3usWvmJRJltlUuaViXULkgS95s
8QbuZ7caP+POkjz0VQJ0uGqaPU6ZE5roGRljUATgllN50j8rl4lhMuMjDK8TOcDLVOYDwKxOhHCk
SE4QEWxU1bNeQXudlgy1ARqcgd+Fk4bNJGZJOgoXaVqrt3U9AAj700/e2Uz400rHOgAj51kFMX8m
ncDlnQS8tkJ37ONTrfkXI8v9Q+mOtF1096Qny0M9V8iEBoeuN3NQ6vVbwSi7nwW2Sr3PKxOYPDfU
0NcIB+rOeaYhxw3rSVYwX0rQJrh342EdrKe6WA6DRc547dhio4b64sPPg/i83baNT70lZpjPPqgZ
Od/E6/psJD5H/cK5m6MLKa4JVD0KJKCiCP7PkPifGxIs4f5vDYl/Wfv3b/nkv7/6P/PJ1j9822WC
dmzbx0DYwsb/dCRILru6KUxBQvjvv8J2+C9Hwv6HbToejoRhC/v/Cyib/2DdnaF7HuFY4fjW/86Q
4LH1b4YExgar6YQOLNTHzt/2I/6rIZGPtup6e6rDzne5HOn6psrbjOgtmrZOCl6LoDVxF6luxgK7
TFsd+21t5NV1huxSpDoHMYrT5M46wGv7d1LoN32afiBZNG+s4SGS573WfrcEreZ0Rz0FGFERNrFz
iHyxZJcFawzQQlhT9OhoPqaFCYkbBo1F6KiRWkuMn1st/OFN/aWoz8nZO5/DRDrGgSJ7a8x//T2J
6E9ZBu0TqoEoP2pRRl6TX31gWRFANfYS4fDDv01JaK56MNMyOFDbKctsesCWp45oebvO6X+LAXq+
soX/yNFJYoeUJ83bMeoq+6sp9PScD0McigEAgMi8n5a17UfHQKDh8BO2bVw8vrRqqXnYritDVFG2
b2lGz1iBKnAWRLPc3/mM0e6qTmuK+22s5z5+1W4M5NTc/u2D+fcRSNP3pHwgsXupyRLq7Bcxi/bk
xsu+VG3QYYlU3rA32RzFb3hglgv0/F7IG89PjqYHDx3YmgZWqDHNUK/yE/Zoj+rhUuTXXcjDAGm3
NDNPIO7zu9y0IGQuT/E4xZcqmcpnm6IbqFr9tcqy8b56JZr9ass8v+tmxEM7J4Lbe99jL2wWEdjT
G5sv6n1JK8nKXR+mCR+pOL1OZquBNaFgo0L2CQKGHkr4JL11GEcA2aBHBi7hRHRmm7p6w2UrICkQ
jrkaONTID83I6Ix58DlnNdBMYtsGBEdvgjApo8R66gbWAxlDqJsoH1Q3ZjMYZuOa6rk8G938lS8A
fgiqLIcVtiD5p0J75sBdGtZ9gRpGIjMo0JhObe0d914Zk8aHDVqaYGVbcpeljHBJSsrwe2VNY8XF
n90r1L62TBO3YOiT3J/2AstMn28b2AkjlDXbOPvLiHSY7eQIGGRC7+XZ4I2bRsD2Ixv0irNZNtzO
KYpboMnHn9KUO4m6O9ovVtIfpz5sJBLl+qiAgvrJF7lRfCHeV+eXRnKA/Q7kr2nh6SGL2gocnyb7
7VkYayxHBBgEiYNfnWwxXRQ5mpKVNh9Vdp6dz6ruYfoPp9iBY+bt8AuD1ueu9lCSdgJoDJQChyMh
W9kepH00ke642eesMiTaPcNyrtfIsLpogkZTkk9a8RIQbfn0v9fOr9zOiWvdZeVets9V+yaAaI+6
ogFFuoyrQ4yY4j0AkERxq4ieAI1gHnL8FcPlg6JAUKEtm/w4urrJvBtLPbSQZlCAw4KyMd7UaLw1
zDoWXR0y+YEWP7s6C0Ga95FHosENXbk1eSh07TkJaptRd7tlreyOgkTb/kiIjiT8s+XAIgoAkAaI
inuPMdXyipMEZFpw83GJ4qlzu9T7baR1cKHKJ/K2y3Aw+hs9I5MfOvG9607Ax5Yo7ePDbB+mDezv
fI7G44bQZ8HWLl0iN6OjuO5TXEO6ZGC3Tr7GqiEKpL5gVlE+13lry3Ls0t+2T2mwv7EG9MxaBqK+
FNlvFBnuKdhrLSXEz4qwptPcx90dJi41SrZVNBwGv5rqKavZB1H1eDfl3hpUAJUhdFQHYqOLZl4a
c7iJl7BzUc68dx/nY8jeW16a2eH/w7vSgPxvumiASCTQJgxWMXpML+Jt3Todxl2r8ktD6pV79E3d
QmkF3qJOXVXA0j3nsCxx0FrjkkDriq/tNS5AGGUj6/1uma3CWp7VAlZ/hLd2mcBJ9MQ72vWRbA9k
vzLU5MWLn6EF7jzOe9YUHObyuYJEWdhkx9qnhYSH/F637CuAtvR3lwGJJ6jE7sfpdvH/xHjkRrI1
lGE9TFsRBXuFzN6qRw5rIFkkkh+WLYj0x0fiqFvGF77EMmlCzSEH7/+4SPU5wcxidsj2/9FTFQii
w+wDGfMk6upzTrrfsF90RDkeZ+Ryz3G+T+NLlr/UyDhODtXMjLL2p5/5AcSdYnGdzUoSxMsmMoiN
xOUM94C697kREIbjA2NWlNgaSzRJFusPWkeg0d5lxr2F6KfEgSxOI9+NhMpc+Y3Bi9XCfoXmdZ4u
uhuJ5aBnCiwBG7G2RAtQN502ArmlOePsiKy5ICsGknJbBogFcR2XGiv3HR4wD1qS2mME7ZHaPtIG
aOQhV0TTXjEMgrY6WcXz6v5R4zEpPx19P3W/m6wIKZQv/bdbkZMBjtMqesudRNgd1Rp4aw2DtHxW
2dxeBULNoqujocidym78XqY22bYNMDUtkAs8gUDfuN2uo6G6VyxeizCh0wNoDS2UGpOz1pP/rfgR
y/WPpdsf8DiWwKF7Qk7ViaHE3LNG6uQZmf2q0e9vJ/ae4eECheqW36lTiVc1kreKCTRgTWG/Nc1D
PA36nZiM84SWcONg38yzuLPG3MEV+zTZz7avS7OCDBjkpdAeOncLNJffPkiiozlzVGl2j7EFJnAH
Keinapc3t+TpqWfbO/jQlA0vp/uEj8LGrsGN3ER9GGOtvqqOBkKFkmDLqoggYVeYqhz46E+Eb6kZ
RxUlJpYH+veJwSKC4UXna2/zF7E8Ihzxg5HxZaBu4W8Z9PqQ2U8mGV8B8UMHdqEfa6SI4mbwlygn
NT6IH5EfCFYsTfEM/zh06/UszZ+4Jx41NYd1+uk9tuU9d9qNKH/bWv6Q8fJGTMCweV4Bx7FQ9YhG
vR8sLBBGqYkByKPH5NqPijtigmucUrE3itt6fvVH+873PzX0dW1ceDXutoejVU6hFDTd0ulGUkFn
HfC52KqalCimK8vZYLVkdLMz/aOU5t1apTUgE+1UsB03cJwOwD/mOcZ90As8K9dlI5YmjN+0Zw+2
MxQ3UIvzOF2vXcaSHYgGXIjgKedulbLkAC5VOeftgSf/W6+Fquyme2eA9SFW3pxEucecBu2hKHgM
s+wqq4u7bOS8W0iL7BqDKX8t3KdyyxN6nRM2Gsax2bbzyScY1oLJ3vUkMfbzSq9lynXvWmr5TRxv
vToOZ74Lxs4UOdKhteAvgcNhx/SraMfm1mRb0R6XfoI8DeHMGojA6Xb/GNt3HXsj2IjrHYxEoZ+w
0WIHNHrhXmTSXO7de1mBVK3wwYIsc6coOxtscyP1kZrBRlBV89LeluDi5hhHOe2KL9/EmOBCbBy4
01EkVyvvVDg02nPaU2Ur7mVSgcP00D9yraewXH0agAPoaHwtjj6ffWx0TTnrQRV4ymNR/jGALGss
cISUUnN6DPyFeDXCThivTeaQXsiu/HDwvXwxB0afRZJGGTYlUoY7ML1m6AeVw8/T8XLi7GJv0Yw/
xPAssUN7IOvpsQWvQlaA/rUv8aBWxRayJAfOUY9sDpRbmGn2T1rfbtMJN8VEn1WkFZZiLSqURPrv
T5WDZJhRz2tSUCAdfIKm4tEPM/Gj7vPTUGZnPyFdWMuCRAvTSFjH88toMT9MAp5hLe33rSa6kx50
5xRmh2G86Jq4QYMlI0SQw++qd6vuh/uZ6pjobzVSIiyNAWLW8ZNPBfINlCH0y6k6kgyu957eJeGY
2V/4vBnP9OIODUFhOdgCQPIa5B3vJftzP/skeUlNpAE6H4d6o/7UhUYUtGDPcUf33yJnhUTto2U4
F2gVX6PME1IYLotL4CwvCUmRlX3SgTWveuh0UMhk3fE5yaeC22ZLSwwGdFT31b0mdCAP7nlxK7gW
7OWJjE7cT3Pyk1hENRokLS1VWgAxnD16hZXgu3qA0ga6mDobxY96Xl1tBcp7BOjm19qPaRU/FV/U
mwXMmKwkgo2yx4NgI1PUdVsYvwZ44HIAk/jCwFhKkirNp2PEUVIkmLsGR2FaAeKv01mwNK4Ay4kT
A0fQLk/KLnw+R+PbTMKOsgzyPq9Exb6NS7PW981QqYshbXvPNr63Av4kC2EHebTagSi1KcBcyLU7
rLn1BdlL3iygKgJcnFMm5hYwyPIEDxJYgaW+9c5JjsIGaiLG5SbrIQYMU2dun18OUNi0277Flqr4
jY+n8EiVBC2eVKpJh9TzsZBJlmK489+sKNq6jnM4j/ocpo22hJ72lvYdvcSCCy0AdDgYELyL1WOp
0uzlFyGp37G/FsmJzjx9p6zgMliIhzT1GPLyl7J3T66T/hpk/khWK+Ea7I6PufksC8l9/yYBTLPr
y43gQS0mtYqvLDXtc40F5CfSeGVpZ7FfJri9QKdvlfJ+8WxmvhFqv1g+c0khWDEjLWYcBiWvTrj3
JJzIyvx27RW33CesaCjzVW/s957rzNTwZjWs/zsxtcFrYAXUjkzBszVscYXOV3tIA3Y0j3RxpkxE
+0Vy0c61hNw9WzDYo7NEmJXw3Jbu0hh3ee3kbIYa6DzXa1DJSoWjlSYcHUX/XoGSsP1MPs3cF5NE
b+hueA9tto6vmCF7Jzbae8zfreRTXosVgJmWT6HhM51y8Nt+M0SuIB5ixU6Pc4IenGWXgaABGu+Q
R9M4HK2RbHOb4fvbxUysMgtk76Z7KTsj9JL5cwTSCrWnjsT0sJhWEwqjn1htivvroeXFeWHez0Pz
1asiAcVYgJOzIP05LYli2eLprW56J+IvHid8HOjeSmHkB6PsB25lmBk1gEzNdnFr3PXTgkOkHNIw
Awm9q853j/krv1lZwUrFnH3ynf6bfiPPeaKPASWK+XaFOjiTDYVHxod2omJwR3IFPw9ceMn6LcOY
r8zoJKfiIzvf3ribscXPUSZJ08SFV9odbdZ4HAcasCiPHTlN7m2zfNH64lnjNTnDykEGTdzHxORo
Hth0JZnirvg1n1Y/n5YiHyEj52UEI/vWTO87GBBGUp0FgwubK+7afPrxK6XOvvRPiqW6E88xngVs
hffXW3C+LwxtILvXB5uHUC0x30ePpYa2ue2A9XgIZCy335V19lXa9N6qav7ppctuqqankTlQzE11
YltO+oNRFtqWe1ln71VPckxWXJdiJNnVcVuK1/Y7H5jaiF4gDLEabs3nsGIllcHNIifonoy++TYO
fRvh6GX//MfS4ErnLXGwaKbJakJtjDgeQZOXwmCbVva14W6x9+vuvmUS2Tuzdl38BTwaKzpmvzgk
24evXOPXxTE4/Au8X02yEGVNxrPmJdWtFOrQsq6DjIxJs/v3mPJlMVma7JjJE5a8GzYFYaHSvxV5
/uWNngGoymU5gk5odDHsazH5Ty4rQkjNspIl2ZfV6Ia61z+tq/Xcp0MbZeu1xd+f7O8iRY2ARPST
tyBX/oO981iSHcm2679wTJQ5HMKBASehIzIiI7WawFLcC601hvw3/heXF7sem2006+55D17Zs666
MiMB93PWXnsp1WVajI8hVjoE44WHRRDQG50He2FOd1CW4iEYio9yIbHPEOjLESWUlWPI2yY1bjrH
vsZ0U5wmOT7MIla7qXQuo8zuY8tHM9q0/ADlMb0Rr2Pr3iNCB6+tm9uM62PQWuvOkPWOEC+C7Zy0
F8uPx9HsuKD70cHPmCik7XcBzF/XsGeu/5LnpP5UcNtMxa8m+ab19S33i48hKJxd0rCsU91EuDaI
n+OZzMFks/WA3aSjyZ37Y6+6r1l3T3nepUXCuIulY6yda5hnIa2qcc9xH+LMYLbjKg4d7M0OSdhh
I3YI69AyRjE72jBhufvAIBeBTZd0Dz5Zo9kWPYVw+zw1kNgiX5xmfxs0Pa1TDRNOZol8k/R1tKp0
sdlstceRLt+VnY6s2trYZIV4GPBmbtO+Pxtm+mbHrwRjkDmM/rJ3p4e44QZcDBgTeaDX3rFyrVfa
Un6U6jq6C+Inmw/j8o5jPt6Y+ahLtc19SstbUvyOq0w7tiPrFjvj09Is4C11k58j1d9MLh+7KvwF
sMJGVsKqDRnyldBhnxtVjBSX9o3e2g8qjSqKa7vxsetO9EhdXMyfJspUrT1kbsDefauS6TOEowJ/
L/fxRMC0yK+0TXBNJnOxW5z6js/RHVGTZZehhFk4EucRq8DWafO9xaiWe3yQcPOfhhtaRA5MnYZT
H6b+DeXE675U+bGc8U3kMmCuSLtPybDEtbOd25Thsff7lzpf4CUtHrwB8r/YTPce+bO929PkGOyD
jgt0IHnIU4kXkpFC7rUBiGde5xnMikz7SG5p2QxVzWExAwDS/+CmcB+UB0/273ypeMpnbrSvqSKV
rBy9jKGUMzrkZxOOR3/+w26GaxuTRGWty6CPNScBKXiK6A7xwgdJcs4aIH5w+0W8MSYjRKMaA0eP
04c15HzquidU9twf3Ya6P9l9lbP5Fs+6W9thndhWQ7bRTbmBz03MhHdcEYa+Fqb9FvolXdPuc6nC
zyBKepJoOWvPiJE1/PZqJGW9EQF9YTGhIkO+2oLRN+PTXyHWsRVLsVOT0Eg8Q/muiTNfTeCiFWK/
i0zhvedIfrjx/DLP47ky+0viM47M6+pBLYz09Dx8FvD0fqd2eOip03PTj8zv6TkocaS+GOOUrpqW
xdsQcx9bgvrHMCsPjpfDpwdfEnr8UYQvH/hl38uIRX3EeRYuCIFUp3iCxx5XliA2PhEq4RS39UfU
XrYdC1wbk9+qFaBGswOU2D+B5Vzq+nUmeQZiT6MUu+OHyWlea5bsN71iC+1yM9j0ZjXd9JG1Mdi6
8vjg5etmnr6LEs7Nltuka47tyBfCTqpt385vjhoel5ILDAaCZ6N/TSMYv2VJjH2EhGmU47QXFQqp
IbQhbngJzo4XAH2vfdtjnI3G3iXrSlcIJUvaOx7RvwlGV2PLaGjN6lkiQ2h2NUWGNsf/8ElCXUmR
THvXR1inCJKiTAQWp1My5X041ObLf3aC/+JOkAiibbK7+ychpStpH9QGv/5f79FfP/hvGSXvDyX4
n7ALScuxHCRDf4WU3D88bEESZZvl8S8Fv+BfK0HzDylM0/ecv1Z/fx9S8mlRkmSeaN2iP875d0JK
/NB/WAkiUZI2fItkI0jwSWeo/n4lOJiE7fvAwjkj3G+u7WggUgO3Fk9pT3n7lBfy0e6Mkw/usan0
Nxayzy2NUwMzwMY6pv6E5ZlAvYjMeyPNfOQWAE+2/dJ0tbdeiG1Csn4Zwa8sdVEfKJZnWCIoso9G
LugCUmoa2MVRvkOBCTY4LBAxZHM3MEqJKvbjCs06nn/mvT5MQkq5rM15vP0MxRDs4B9cLePJFQM/
2olpaQYfbOuvtrm1rc7cwhwEDGnYWs0zTFyDQ3RJLkodRBDeAzbg6NRATzM6T2QAHlyN+iBdgPFk
t5BpDIjWTJEKwiwlExBTF8zxduGMhvjRd4g1wJ58mBos6hz/94DWKdbI0Sy5o084bFoPfN3RYJJl
3U0mjemZRpZktWeONKLn05pPqKYY5cqee9HdnyB+G2Lx7XgxrccRhgkoqtN41Fwx4CnbbgPBdsp5
lmlwB17Ce4UrtTVipUTAvhXqqtT4VRYc+qLvDtPIcZGRDqpigcet/0IhhKWh4QQzlhW7k3Q5VRoC
rgLxnvQsGlLNfsGApRoGm6DCfI2HVXBi9CZQoKvRMakhMhearNBYWQpfhsfnK1fcI3uNntUwaIOG
0WqoNJ57wMRwanXo/grbnO3RVjC1hVyFreCR52nAzdeoGwEI1JlQuynbSEZdxhPYyMR2mhkk1XE+
hcAeKPS8G6HowknjdBqsq+RzJXPskRq5w1qypTbpIiVVz4xHFySy4Gsoo/3OgReF3LM0wjdrmC+A
6kuh+waN+Vms/UoN/g1zjXZDRNXOggrMNB4YSa5O4ILW0D7gfaDpG5KwmOQqjAUnDg0ZOtCGJPIR
98Ef8hSnNQIiERM7aCJRLo0qBhyzTh4m7o3sWkLq0kLS4yukq/1x0rCjq7HHAf4x0DTkn/9YBAXE
ZKVT2mtgvjQZOmBLLqvgwaPRl5on4EpzsN68aDzkUJd58xlkJ2nd5x0g9aDRzBFGEyN/fCigNom3
pXx2fdII2DY02JlZn5MGPZl/51eok3FXQYFGf+KgmunUgKjpGFfIqGdKMFhGaYh0gibF1bVhPsFc
Gsw0G03EAYP8jOr57ECiwkusY42mNjXOiiwyLyyNGR8NZImHqriTvpbw5S7NEPNNawfB0anfEAHQ
gqJIz5mdAdAv+PB7gEYeygeH7DAVR1yhmC4B0v6J1Gq4VmrMdtHAbTd/43auN6m/KeBxbQ3mYsln
WKJhXQG1y+1n3dn274Y8vdleCJl4zKiqR3OQX0aC80zWeuKZkKvI2Elu+IxXqCble2O2QI55fsPZ
AAJqMF/tASWlLOsnikmGHbjcuBrctrpaxilw4nArNJRssg5VNZswjSvHGlymcGxXaJQZ+y7J5P5e
9LR0p+pt8B15XZwh35O6vw4aiF5a3vHUjLxxCKzRBlH+2Ofdy7RAUSo+ujumIgL03taodUVnbQN6
TT9JcduCV/iO6laJEhMZHjJtqmRvuBi6ivwpMW6MQHrvZnEUNt8vPER/DRR62gFzARTiJCSm5Nlb
CE4OjLf4xogxtHdiA8W4x40d7WAlr3GNi16lzGcYwLJgLF1KFbGvbqvYuMVotWyqHvysaaRxUwQt
L5AhLU5d3hIB9KDLmpnSB6OdkNzBNU7xRPiCUGlmEkla4rfF6L+rouY5OezmkkthH3Dpj3nPiO6+
nermxuK6GYwntrat0O04NSnRFkkYrBhDA5j4FTmdhHLk/g63+MJKJXo0mc1vRuUcPdMjaMEMvyf5
OAcE7by+vnUqemEGhyaUEh5NVcx7CiT2k2NvEp9Tmxf8Dlz7l9M8xUV7dliXFD7WB+PDpZwdU6nj
7n0/zc/oSO4X3W9a6aZTFUbrwEEvYdXVHZUMJHl7G2cD3y+x6L0bmQOthILPGmeU8b4NTtJu7bPf
7aqGO5dnNj2kK8FWLIA3pf50TmH+1lQLs+ckO811HR0TTvGTdllG2mo5oLe0iVx5rv4cafPlggLT
+tOFqa2YlfZjqgr6eImwY8Y7b3A+CbqprfDEsoE0fnJSsbcM1rjjWLNT0mudkOyfRMnZOOOl1o7O
XNs66VYCe0HgWfF0YcrpPyK9JWCL5LPhFuqxE5ZcRQRjpR1U7ScXmTvTW/Id7CR+XXa8OyvqHJLE
IT/PyKPeJd3LfbC8qozlPnurfB9aAcdp17o3Onl1HGs3p2mEcJT7Tc0SbdNO4uAJyMOwbPjGCMJD
mbchD1WPfVFLhMTtZbRG1nxVATmtRY9pCl6diAtWhPPKtT9xJa0CABQjp6k0jwMtjwbqyVJ5GeFy
nYHK7NpIeV3Sd0fB3oruWr6xmJ9QJ9hujLAcz/2Y6En0uG3L8Tpwy1ixVKjX/DXBi4vswiuBYCKP
B3PO+cu/9cqrMTECaQeITyPmpSjQRK9lW/iHxC8R1+iTjXYR0j73nORUh7n2EPNzwdCjsEVNTARy
VdU+NwosbSvenmfkRZ8R31mbSkT3bgqGmcydy2/Q3Hfj7O/abAHZl2ApCFNOPTZIPygdOIjpKZa3
LZ5b6rZ/JpN+1WA6VZ3F6JKr41a4aHYjncZppk1FY65R1cF+7Gg/c2OUKvM396t7uThfFqTkITWK
xxY6Rj9EPoiNHanWE9s2EtfR5GyAcZYWKOiagnRGulhX+lGKTTS0NIzHkgcTxyxnMPMV39Z8BsW3
ivXxwsbWi0V8y3V/Xjc9+8PeTg6e39c3eeM8hgNrZ7C2bmUkP10CxDB5pFqx4Ic7UqE3VUG3z2rp
e9IrA9YJg2RKU7mEBGl6I2FERM/K2ZpGHW0pcfZWszVBwht8Mbj3L6H3YtOdcL8wKVx30B68Yy2u
00pebA7Nq7FLUeHwQ6OguYtgTDiakpanMO7WNshutn5/bjqqcURivanB8055latL3xf3Nv7/1jLE
PU4TwqjOyislX2KVPhpGkx/cLpx3fmtRVhPHJvbc8uJGM5WZGd2ykVk5u7Atzz45oAz9y3OXilu/
zylhbQd1woU87qXTPJQ4o4nrwdZ0zlObwIt0qY6yIs1bT4sJB+Ml7/xdchdQZkdWNcA14/Igb1N3
p4gIWd2MR7JC3JbmF6P/jeGMj/gMCRfE9tucYCNowhHLXz1Em5x/4CoIz5OYihM+P5mPJ6+0SUP1
I5O1qdn1DrbP0BAX5pxwWGmVb1s74ZutDvGFq5jDVP3klqbFGikidpDviSWo2ywP7/KMR7pNRGaD
eyLY1O206cMEZVxdHpv6o0o+0Kk668rBmbz4HnSi/JpL58sOeIOjF8h3Y5Td0iiGN8k2PyYnfSBf
yliq6J/pKqD6pGi4a8+3FStinhHgJkDA6cb3Pz1msskiGfel32PXvbCZ2Q1UlMw2TM8k2a5Ri4DL
scR5WtBcqER7I9t6PM2SD7yJxd4q+qeMQGlSdszd4RF3c4suebJZMy3lfGT+e4HKrE4LGZhtSp8k
Si4IromtamriiQvqoN1J1hoYreJ1ErprriWrEa8JFdY6hlv+CfIzI3CVvdVvZUmMYJ/5qmLqmOQr
12n0/jnhv/Dw1qfhgzmIG8VRApVA/lJj3678hpkgtYvbMLV5oHch807zd9UAjEdZ8JHH0RnUnYTq
5H/baQo7xBpR0CbQw9NJQua16M3tmLpfPCkf2dkS5K65vkEtyfkxa5iMKuPeN06t1WXbLIAwKjIu
mW5ZlTxSTEmHc6iO7TAc8yBwbkKQyIIP2glnuF6+d4Ch0HZLTv2PSY6BtejWdVq2t2Z2ZRX0ngse
AMPcGcy/BuQ0Wo+GSWgr9/GIZzCoU4+VJ7gkfcF7XyQfKUDBejar9tQ5w4+qSJW4U7ETI1PK2OTJ
MSBTmEDn13kBT1lXjwnEIH+kLGG+v6rj8rfKAn9TOsGyV2P6UsOZjey21qT8EUsmyTbmm4K9ASVN
fKMd3e4upcaNO7O9yd0y27ZUjWB9FXuMHVv4BUpyTe8Tg2Xi8gWTgi9J6qa0T6X6GiWbz7iEfWuL
uyzSsazGvoqCTUYDr1PXPONNBVACTRfuFlqzmMG5xCGLchdXcKUzw6f1NJoU89nEDkLs73TdYgKo
Uv6oTvlkBCiDIg71Kxky2DI8LPZtZP5kWfmMj3NVSCO56SXtI00FgJbk7acxTDcuwMrKtqd3yjtp
fLTTN9euqQ5uUXLG/V4YzV5Rj1NS4LNqumo4SEfcBrM6lE3zZMr2HHojTRtzeOkdw137ZfFTkZNC
1+O9W7n/WaYOT53qKrzkCWUrDk6jLg5JzM1Z2PvWKihEVRT7eNjkE2eT8IRgesZBfGQBtIrpTdwN
buOuENwBPlfJ/j9TtH9xiiYZTwnxT6do5/4Lq+M/TtH++sF/m6K5f9gWOyKIdLJCfE7Vf03R7D8c
y3IVdm9+iMc07f9O0aw/TGkLhmv8O480ILj7X+pvrOCuFD7/yvIYfzn/nvqbMd4/jNFMD/8c0D8/
oXRs1+WP/fdjNO34wgMG2I5Q7Z7nQMwpOAIVo+JGdtREdk5drzPRy5MlGZ/0UUrrTgt5IinLOdj9
zFWOQ0Ph1TG3X18eptljDRBzU6r4WZOi5XtgkOBwhn3j15mxKYaQ79C5ZIkKSV5DEa9AiBijBJCO
ipwPMe0th83hxIBM0oPI8dggqi90EafgV+UFr+74TnrgUc2jLXK/TAMcOGCsRERZ93W8zMl9E3V8
Q4uiWhUTP2fqJtcluRty7nu9rgBaajyREZOLrT+3r2VXfgdghm463TFSuHA4CvaeYx2JOZzHYWAT
/U0mOV1RXeCgd/DMXTX7Lz4bmlyyY7Rli0FhTbmNRhwDNg8DyobiseySF/h/Yy0IyxQUPhwwhkI/
Oq1+N+ztC80BsK3F/OmmgPT8CVMx2cSKIsQ32M3b1HutqXBDQ5mjC8PBTqsCg4S4M/cU4R3miN2y
IQlRhj4P6b57SetW3qd0eTVZ3T9WOXoYaZLTzhbt1HsowKFBOJ3qnn0uxzvBrgx4I6Ziwg8vmTXg
ugYwOeQFFl+v4SxRtHJvCEY2cYXu1+HGQmrrk+vphKg29M8GWW8inTjUR+L9U5/0e3bmeAFEufVy
gb6cz4cAGViJlECeNdMMWYdiH3dZzIRLtOR7sWgY0fSLUAnkWzOQlObvIKJgfegqoBOLT1LRGNCX
Nq9fUfF1iLznvORwPHeYydknBABSpyAyt3E+fqR5/9NX1bxd3N7ZDRJgnC7Qm8QeLW08/QKcufqF
HCnn6a52FZwdeg+HkrVbjeqND3l3648AQymkAyivR0xqlc+0BJYURYQRfT0xb4vEQCdhzbO74t58
FC2zmFCNP6qWR1h1yEwamuIqPbng8sGUPy05sc8SBwee04UgFr8T9qljRmfuZOMz5n7JJBGjZgOn
75fHivfWDYXb5zbEOyKTPcDWc1Hi9CxHLqlJUV2VSelSjN/O6zMKAPkdVJJbpxfaB6qzBdpf9Wqn
1l7GL33P/1bSb2SVl6FiBCFi5rvj2D00Xl9uG5UwB2jk2Wgou4Jsu4/y8F6LBOpv18JImTIEdZ3f
uMALyoh8dCATtBtw7IYSy5c5sLZLQmIySHUViqYTfTkGm0QRcCi8a+KZLm9UMC8/uAE1epcWnwr8
A9U+zohOBGUljlHUfSU6/1jPrjpZXSX3DHw6nKJTSFdOJPxTXATZrib2cjvE1Tlu4OeDLmUJWMJp
Ts702ubxge/B0i2PObkzWOMXRa/21PPFDqsbO6XSvuutayzB7w28MqTkR2TZ9M1Q6kKLoLtWRDXt
rM92aThfuWD179IP1qb9kzsFtStoRIP8mAx75EMgYDOxdipxgK5JsgQjapm+vPUM+WR2jK7Bhb/m
IP6JEbd2fMhQ3YoNnnBd6FJL6uD5Hepqo4COI9dbnitbkRVqfylTGtvR655rXYvE3vZjoScpz9vn
Hr8hzDZr/aPqjIuva5WELlhSLlVLNbZ0UVO+ZIU8kUz6mAbjZvLFadrUan6iCpYDCG6GhQ4nV5c5
uYwTdyX9TmFF0ZOi8WlyqH5q6YAihT3pwQVrYfqhPHqiCvqiErQ7nn/JHOMGZ9GljfwPkaBDjlgP
Ht2SLHLb2S1+/vjeHFHoeLqYasSLFeuqKkOXVrFyhxqkxyoMmcFnI81WuuLKlvMdTa4hjSn2hu+w
a46hjB3UyZ7cfTGBfoa8i4qiY2az+Ecmi8MWqO0LRpdYQNUCP6/DnnICVPF8tXPrGQ0S2+CRai4Z
/wQ0dXXJ+OIF05ehK7xQVH4hFXqwUy0ZCxGEukBkqR7pvXNLo9OU054ST6ULu9mX8St2/1U/F79L
N76vmMzAhkZfqKBXgW4Y85CGE30JCHPwIjIkZNmsG8mcpH/vs+kkDXUBKpLsGigvsyERFq4FS/s9
63azXDr3CEpv2g4mjy0sShHjPtElnLGZU4VH1Ws0jvhXgyPs0S7XLWqCOjWle9UcCtaYv9vQWzeJ
bl6TFsuZPm7uCIFmK14Na5YwELAUts0ezW0+oAQ8pXsDTLZzdbvbEtbEEOqA0gWa30Rik9XiX1nJ
s35wjHAhdDadraa85j5PMA+BCBEOmyD/4xCOz8JRz4ae/ySu/Q5/+G769NA5FNIFuphON9QZToob
hj8tCIqaUN+Fi+SFLV4pOibarXvuGlsgZqX5DmPPN1ce1jGuLlUMnd+WWq78ItuF2ryYU0qSfdaB
da6C/dL2F1JJdNzyxmCvLA5+EnIB6mnim3UnH0DcKWfmvRe9RQTYR/eNVnDdanHFoFv9Ut3vN1P0
Z1D4V080/yW6A9BCDYxImF5Ah6swjdDomhhwnj1WYU2kzfTwemtuKe8mBYOdbhrEzX1RCYBETwlh
XvpfWBZ5fzXTpzxB4OMFIn8P5+u9yW5+sVj3dABcVibLdSHKUwKlHVB8yGPtgaVFvvUN3jPAcldX
iePQJZeZzJZ79o19So1iGw1P2p6yKxxWIWjesyMO3zPtlruhpYXR032MBeOrVXMQuqexpftsM+ju
xgADHnL73Tzk6Ysj6XfE9U4Zpe58LHr/REnJg9sYt1BoGD6m6U6N1ETa1p2reyPxlUNX099Efv3F
092SEihhWvqDaYSPnPnQzSbdCUht6ya0d1JPyReI7lvdWOlTXRmBqvHXUnx6vxoT2r3KyOXE6tDP
3VdA9WWsOzAL1rDKyt5F4dxZuiVzTju9gq2+cmfTzY21y3M68/zJ/HH9P2+DbnhuODzWbemdMkmZ
S2W3/qYumDFb1Mrs1PRaG92XT4K57CQWJ93oCTh1lVR8Frrrc9atn53u/6ybgDLLqnuH7Tg8oOK7
yygLLRtaQys6FmrdI1o0xMCJTccUjFbTHeWuHGht/OSc5q8o6T4B3YpdSAbRpKR0sdw71aprN7BE
YpRbrNCnm69OWqGLrpyG2Sl9p9T+0M4L8t3n4pZ5pMGV1l3JIiddQ9aE0lRoLtJ5aPP6httgb0ws
ZSeyX8K8tF3+4enuVUe3sJaTeTWNr8pR95nbTacx7k5Ft7y41LdKRY8r248X3kPgW1rw1c9M0dFX
wn09mZTAkhl7sDhIdi6Psoms2BjMfNUojvVGd2P29YbJLsvDSDIGupXUsf1u0trcIbl+bQKYxjeD
LD33+niTACJtTWemOpUS5HWM3LBKphs8j3eF5T+PEoclltDb0bMJKlEjoP39k0R+p2b+sFNgIDnM
j57R25QZSy0fYJ8syzy97dsrU1SHaVPwBdnIMh45Mu8ZYF+jsHZMKZqDBw/GmpehWlHzlyPNjNiN
3PejaVydLsfHJ222aXwJ2rG+4Up2criyiDx7bJzqbXDql56h2MzhfmPM1mtip/VtPr7aIWBerh4A
uw5KVC8C/p+oHKnS+N6dvdsZL/0+s/BMerP3UmfDNeR7kZ77e+LGe/vRkJz9h5BvwNi8710Op9xT
bN6bPWy6gfg0zNrPxtzH+fw4K5sh3osnPzslrj4PVKi+6NEvdEXndFra4HMqEagxMFLaTdZBH6xs
N3rh0MKWlhMbX1dG8+1Q7wnX0XVko66oOYhkDOW51mFNpdjVSQdjmwG3nlnsvvCNQiO2pBKhVVym
xpmoVFGcaHalz2YAdvfQNqA9fFfYiWkbRBgxMGGZzOl3lrj3Uds/G0QQKMqpb//8Rz4n7AsQ3209
k+N3A9xcSju+RDVOHWVJvI4CYxNNFYq+eJheYtfEQKb8kHTyodVj/nwcEMD47o3KmZv7UXee0/k8
KH86Gby2mObM5i7ALbhla/yRWZg36DNKyQ9VTbA1u4X/y+Kd7NFW9ZVJ9lqEiPJYsTS9+aw4v6TQ
xqu+IQo5wxavs6L8AaMIdt3gGFwD2PfMTPoQwtq7JM2PsxEW57Yxguvk5AZpiIzPskh3fKjvFkuU
hyF0yIj5JnVStrgqLrsXxYliWhLzSgwsuuHL/0gWSxxlRZupF94mpCJWCX98Jw+qFbAsqxO2SNve
9QmDZfElm4KLsRyTpXqlGGTnZfPZnyw++9CQYUDycXA7hqIhHFzP/R9U74n5+VazesvCbHHg3LSu
k+6V5JyQ3zSYINhlBmoZPyzJWEeEBJ4GbiGpz90tEctOyfhGlmRJn21q9YgODDdL7zn8dYvrMIvD
XIOxdv45npdPqXrOI4b1A6shXX9eBXZER0/H4N9ikhX7cjca3rVQcjkwKjzxgMKq3rh8BCrr2RSE
blHZwAWg8yD9KYO5JXJlik3beEfiys65tF9CnsS8wfJrmUQxsfpxYyhmqe7oyzXZB5oWEWKFkXK4
Tz21tvnqGjFLzm4kbG8idBEgIInvE9uqw+KUy4n3UX7MXArjC5xOK8fpvhDdvcKDb0BRkIJSpQmX
T7IFDezD0KvbfGjOdUeazu4YTWaDf8wtYz6wm45z44Sy5SwqvfuBMi6zqtoHZB017X4keMJfysyX
NRnKLw70nG6qw+AjOHBqDpkEbINZvCwVew16boJ1N/ifU8BCXCVQ5U3NCSyaufPmh9Hjy94NvFy7
hY8K7uhDO3+bc8OeuckfVECQ1p4Jo7MbotPGNm8bO6k3dTf1e7tVX6q0nRsx/Syes++qGfsigI8R
q3cOLnKTlpVzYbt/doz5hubl946xwEbUyXzyZt6WU2kce4kjR4zNLyMw4D35sq29ttx1Eb1tWt6e
8ubgZTFsMp9QQlIPjxNOwL3RkxxN+juRwq9mZv4WzfK3aSsLfVFlbXKZY8sS3ygZMbAERYZryeFu
5devwKcJMIyJqjHLgR83vZXN3K6S19YhCNcl4BMFU6Uff74r2uy7lNmhV1m6LkyFjjiHaaA/vdk2
CRdzrMWomlS9E7KhZha7NK+N6SVKmFFNNRkZIFCp5mxnJ+8+jOiejEKxtvv64tMroPOfa7/oDXrF
jacqHdkZJNlb7/QvEY030UwY03bkY7uY8F7tVheelBlWuEb+AnPOzh0+P19G/AWGPl+oIeODV2V7
p7b6m9nzwDufc8cO6NHMWMERxXEGurAsc9iBVd0vPXoox6sYcycpADwfKI/IreXVrKozo4FeiU9z
lzxwWA2a8neojGBfJLXNPAbs2g9/cfsDzZ1pZYuqekNI9xDhsdtWPo6u2Qt/2yM1VkMqYL0N81dJ
twxf6unTVMZzMQJClQVx7BnRlSsjbgdwMf5o31rTFFMuUf7Y7ZvtjtNuduqv2gc3CmawBsNsPmY0
qvRuulsXLpoBP5VC1qDfH8I+KDfDh8uETHrnDgNEOWOJRo0X4fUIdqBot0XO/a9eMdt36bfphYbL
2zcnwHmqT0y9sh6ynIXavVMknwzC7F0fspYoioxV4PgWRgHZ9V79CsvJ2jN2A3zGKyRGIhlNamK4
/k5DTGsKU9iwvMwpmfG6za1LL5m9mYwTa5uroa4Apuv9lCbRM4s+rARdYh6a8tPpI6rIyga3OZUj
Cec77g4MrybB6qe5T5jE8nlCmhu3MD0eIUpfpQiMipmpkilY5gpvjYKa31dsHyE4aCHMkItMkfVi
L5TiuSwEU7DHlKuhr60OC7V/CCcmr+elKpotvpSXxJ7LrTWEOPHCmwAOrUmDzRjzZKBJr96nzT62
SMMVJCqcysp2mQ3xYLmkNdWcHiDSLp5JjC3mTLShgvgxmdRN6Ja3g4eutgs6XGqDfwYGpFl+FrvU
mJ8rbVhrIoogkpFf0HMpDBLUNdJSN2ln9rfNf1xwhjGHnNWq+kitI7mBgthJrYhhlse44reWB/Hb
NHRPsyDF2XXuwYtEvQ17tS95bLl5yWmDbU6OucIu8rvUVZdyikji3Y8iues9XSNV8rVOCknctgp/
soZvElAq5M3iXE8jNLVLyYS+E9e43wPzwWnI8w0EGTO6sdqEYR83Q+LogfX+n73Kv75Xocf9n+5V
Lp//63+yHP3/EMosSv78Cf4mLTLZrUhf+j4QsHKUx27j/0iLTP8PViSO9D02OcrydFfCX4Sy+IPU
rusIR1nKErbr/9duhRoFLDgcSAiH/Ht0Mv85Pw2/5RnRuC58ULQ0kET0qeh2SHh6pqUrV78/H+gW
a//HfzP/e451TWKXQehDJFD6MzMPQomCRwo9lTynZxlj9eUVWzjsRMoi+Y4m454L+2NiD69LgJwc
3PWbQo9y24EsV51zyAZKRRo/PfaswjP8GtJqEEoPUXvwXRdELqq2VfRZWNqDPxRnTo8UmzoB99Em
OdrEXVZ1jqk0p18J1Nhlhzvj1+vNSygW49TbxvPSNF+RshA0jsMbME12rqJnUfsJ11ES2ebjMjM1
cUrCqWkOQNNxmxt5vhFZIwROTscv8TmkFQ1KKTvbhiEyxaTmu2zmky+KD4xzSv0UBPSsht2tEWRr
JDp3ldGfupSNdDkVH4k3UuttvmPdTZFY8NZPm8ja1k78MFivKPiZXsbpuZlp+uFEj/YIqWJ76Nry
hM7uc7DM96Jhrp/aLy0EEXENixQgnBTxR+ZOq2WIP9EkPZp4mPnb4x7O65OKg2EvzZj+GZfDnmuK
22H2hg2fpXAb8xcrervc4RO9NkjgSPS9zOC4JzXy//BKOZnuCExIM1cfUg62OMHdn8O7UM87m9BC
Vzulj73weMBWe+zSz4HPqoWTPTXXWfpWlx0T/areufXOx/XBPDercDK2WAnTmm3CzEEy99LtkMVn
N6Z6kNw/uUbGHZtSUTbgXL2CA/tgQlLIWrabhFYg3zbuULW/hk5L4reMbvDysufJuBzJ/s5VtF/1
frWCCss3ScDJ0jNpPxvmEBUPpffJZOfbMcJmRd6SK+eL8gtGC2xtjPytRrS/GwS/kr0kNxTuPrQc
HPjOg6htp9/FnN76ObcHmc+3g6OLCpoE5tb8csIyv5G+Hl9orBNvPkk6ZxelqK6Cwr2KOHtRjyic
/cNg8TpJk+M41HhmoNGqqbtbMoaJHrSORakHwsMF3ZfhHK2cZ32dXP83e2eSHLmSZdmt1AaQgh6K
qRmsZ9+7TyCkk0QPKHooxrm12lcd5Y+MzAhJkayY5yBc3P034Z80M6i+d+855LrA7ankaXKKwzBN
zo03epFvA14SOqNppm3Kf0N3str822qKY9+/lIX8HbAvRI013jUxfyQi44x8fkmH8V2bMI8uU5xY
FlW07eiEgMStb2b9zo1NdNWaKa3FVUj9a0jOYe/u2To9Crd5kSNOXN35q30SIXVr7KZs/O0XFQmb
ebkahrLek3K3IzLAV3aws/J43AvhiSi0nDdpGdEIPDBahuk517h5u4Okb/A5tBknJfcQm/aGyfyi
N4MaolL1mfPojjIR2Ht3KM5FR6LDqtSnC5WVScjyNJLf3QtdMBZcjEvbo1aqiLA75UoceSG1xo1l
kzwI33rORE7skhBE5AQ6DK0Ag4FK41I8GyfWcoDkKT455kfS5qcsDn55LrHzSU/AJ6FnIeFB+qS0
mqFK2YFFdeODwNf/7azRXmQTkpcFRGEktBgCLsNs0TieJ6ugpR9qt1b77LXVSwC+ZZiz97FiJLjU
DmVgpxy2LCoj7gmo4ji+sACgpfCqGibwvIJhGvGh2bWffIcmvmlMaTO+hYZiWUgy9G0KUgrukqYr
crFyb9JNu9RZjpF0eGX2F296ZtXUJtw7pti6rUDheoZ9Cnu2PHR8GXLRFLzgFtr+grZ1ARsewtKR
HKt3g3ppjgSOug2NkYV81ppEuVrQu4q2Y3ygm4BJne1m4lu8SeWJbhQ1uoD0F+HMgGHCRqLZohdF
C28ZjJNRr0EESI1zeEZ3ulBVcVU4syL2jnTTEfKzXqviAYwZ28tx2CcQ8DYuoRCWWSUyhaTZjtTy
ARp7rAQE2eOErlkxJ89jbLMTTMR7OEG36J64aersa5S1Oe7RjpdhwWdzJfTUtFYsx0xyV0XzJl0J
lTUwvG1ae7+qVU89KvSPBZCkxeFwuDAp2yZd9ofVIAfMkX66sai3cpEzy1z6HgXmFFQO29QozuFA
yKoc2b8IIliWIziHkeaNFkF0gFfvbkC8vSVL4fBNT4j8W85n/zWjzD1LRBbb1SkGUOttRS9iARRi
pUc0PliwFbetLNF0HYC0BnNgX/VEmEIPS4BDTqABLSGnK2Nc79uEadgi9TE/NXuWSYJJn0N/vbOt
vdkRqyzm6gQL42tKPngsnRbR8pyVwZUcfPeSLMVLbpN/NtYCUxs94sSLPWY2ulVUjQ9mkz+mylgO
RuiC8LNuitTjDiYCTHWE4EHb+5+gxQPY8iOjmxQUQU+3EjASG/8jWINj0DFK9AE00ldldmC1sX9u
BzgN9sDqkVv50enqmUsh07bWM/aZiH+blfuZNv6nHvf6pbR29ty8Zykr9tWqxTZNas4Dtf1s04DY
rnmMj3sAzT4lvwbxqx7FlqOJf0nzcowKoBab1lg1n6/UhcSBguAirhfwaysN6a2/MLtzZj6uS9l1
24BLKRH6Re5sLZB2+9mJSntiitej4+k9mBi5dbKWZuWxFLw3XXsyfnyBPmn0xId4xkXwg5Dxk6tF
5UlgPnAE7FnZeXy05fA2bP80FQnmUxTeHXzREKB91JJ7oNbKV71dbyoPTVKnNelQVZTWpi8JWWZK
pL+mobrqveWxG3pWDLXguTgjXSfsdW5V8NYHnn/DterkLu2FfTkNDi1tn7DhuouFbMimEt+1cr+a
7XSSzLe7lE//vJTvDhb4BtRrYN0v+XxQ5mQffY+uZsEIJgS2DWqvuoQCzExOp3s786l9roN7hXW+
83h2gtX5hgikWwUE2cNlvS7qRmzV2u3s2O6PsU8fu/WTj6IyHnFRb9sR1X1YUDMhcPfM8PwSpOW1
ObjXVrqiYg14b6f+QEJVkcIcLPwcE5mKRvn3tVUnm8pot24zczF24S00Y8zH7XHuxLAvW3J20ywu
YB4ZlH5RVYMUWzKdKwdcfNyot5AEikPX0aImp3qWQcdSLK2uW6ee0SkPn8s4XVqU6gfy0b+Yg704
C3AZDAB01jhgBFyEdzMTQEWGAYwttnOUdZlkuN1isSu0zs4sgC1mWnHHxkpo5R0Cw/7sag3eqIV4
QCqxQTt4pHBiMbQnS8x19GQ29I3ovlhg2nlOacleUDCZ1do9Wwv4PFCTWY6WAmDJXaElfSPENeyA
HDT/EMHKj1KAtyeJw0KZE7jLcDnVyr8S95+nJYBK6wBNwYaA1MimTPhgSTkPG1oeaM7nwhZnq3N/
p1RtOBF6Hym2QXL3mieSfhfSOnp5rqJRS47SsHrPm8k4OHxWhgP6QpuxYOIk4hh6qA350ls7NPPs
2tjZa/0h6yruq8kLvKpdHnKRJRPU4B/jTeGDyNASRYS1bJu1WFEkGHO0aVErF/vEvB/sGSaw1jE6
eBmLAdABBYU2YXgSwpg0l4X6YCt23pomTMCd3ZjFtF208DEkANU6vOhQXAD3pWnBirfA+QnusdXK
yF7LI/FKRmXCpDjTYkk2s9eo6nkIGvR+wopJUpLRO0dHSQvgtteCSiCelAwwUgxaXulqjaUxBVrO
PvrR0lVvRVO/E4B+4RsRbJyBFycNmmVXIcSBmQkWwhueui5W+yHDdRyw8Is4hVLBXIrzxIWIi9ii
RTvauENr2Y4aAaeD6XYT1QvsP+VPcut30AmxUdWkZi1t8ZkQau/sEuVQ4pB6dcGbUAaChBHy/Avt
8pLBnWIdSVFlRBKUwobaM8uO3IEnmq1NQrV2CnFzDHi2Wt/BEOhUs0luf65uK10GYmLZgP1hrzHy
uc8EipLb6stjhcSoRGaU9N4MI5H11HrzQ5X3aht5vTYghfy56NzB4td2JBNNEnQmmKsWaAGuCxsQ
c+tzPdFGbdr7rEq8bax9S4+QJeB1eRACJ+1jShEzGRJDEydXAHj0xBLFp6inPU6ZJa9HbXZKUTyt
qJ5s7XzC2gISTnugqKe4YKJEc2Ts/8r47Ghoa1Si9H86IilIHUBxFNroYXwoQpfap/661zHD7RkR
la2NVCZqKlEBhEJP8Jj5AdIq37lKIZFFRWHsuiUbdmTzqEpaSGkZOHs/1X/twZoRYnE8e3C0ISvW
rqxKW7PI0z8FNMfIwhd/MsRaoTZshT+uLW3dctBvVcx4Dr02cqF19reNtnRV6LpisO7W5I5szQuL
UmSwW2RPuosxKtmDbpPEbTS7w4U/1S/qEHduNrWnFCUN7+xqL/G7MebFHpZrjxgzaSL0qMXMVpIU
RjbG/GyNKpMrfsq5BLoS3aRmHpHrOSe8SqxdSnBM1O6oQsCyiFkoxYbPlxQE4IbhxaUlekT7oUZg
anCcx4g2azcaNU7eYb37nZQ0FD0Eai0itVAb1diepOfiZPnT0a0xuy8IHtSwvHuCUBCchyjOKkbs
at7OtMhs7W3zEbj5AzVEU427ljceA2ZOwgYu9X31NpvTsmfOvA8X8atZi9u05EHT22MVJSjjEuN2
El524IVTbvpykGc/nW9d5XEPRTiXavNcDpWffEVzzfT3ue8ltwrtqWsR1rk5a4yB5PdqkORpKHCt
Pk0+BLdcFEk0Mnyg2DjiwBuQ4U02BzcuaMEWQ9ljPEBEGVI34nsXbIt8iPJkhhaLGW8PSxLZntLW
vUn792wmsPouZQPc+u7z9M/imI+mDX/Mq4uoXdj6ddkMtYogU1PMt6rsZ/xVyJgk8j/Ej1EfYgNU
hLS5Jzg8XsfkMsT+fd6pCkoFkirCUmS8tFkQGfKFXMO0paGNx5UtprYQjtpHCEqDfndSvnpi/DJd
uBheME9ndx3nTaCNhqXNTKdFcriuHECAS2cRx5uo53ZxdFEi0qvEk/KTPkKX2GlvYpE5D0mao7yU
iGzm1wadCF9BXIt0lHaLD/ximvEwQs4zGuyR4BMH+Lj7fHgImfpThqH2Sx7yPot50suV+ahy7IPd
80HGHZV92eDIyMyQQSKF9Cznzm6wRK4hM5mlkxR2+BjptEsyRSqptF0yzLJf9Iie69h9hOVx7Y3r
R2EgUAq9x1j7KW1J5TUkPtI0xo61Iy3tJd3RgHQPWLHu2aJERpoZ3ITqozPCYCk+FjTBh55Y5Lae
Z/akKQt+etRQZ+djNrb00/tDXvFZvdi+OLSs9baEcilc2PXKsYzl02C8WKUMGTXxNKGBlJ4M+VyW
i94G8k/RoKBTUY4Hhzk9g/0DxSw+/lfMBmbAtWG1hovFyokoDbXbma8VVmvwZeUDgeHvar1IKKQh
YOVsJWnISVFEtSAa6vOibNJ8RqpDalm2fn8sq/Cqt4bxAkw8AyVIuNLp3IsQ7qu58t4s6nbCmv7H
cHueol57M1vkt7AKPbGpdI5ch15AHjK6jnEewJ4iXlXFkckKFuYBQJAOPG3X0CiWc+vvDFG8uwUr
B2mtHyKhReGJ5YnOqU07buL4o3oKf5bHnS1bCw5bVR7hM+3auwkQ7wYz5ifHkStubWLvlJwrjY4X
Dwf8MV3daG29dz+BRg10nZCI95DO7CVUkamNw3Y7q+n/L23RbkeBDTNd+X3DorsxH4m2faVO95qn
3oGe08PiiN+YhODRuHeMY6bYyjZhxct3jFOPeSLAaBHzOO3Y4acOuz/LPiYertgAu1GdC8RAFRnd
OjYO1bryqiciuFTTnVPY7Z0xUiF00+5UMb2iJzceYDvdWO2QYftUOiAbn4Qn/7DIuTIUj5M8Dfpt
PoK5Js+BPlIv2ZYbnpRGBNeB/1KrsCj+JS9lWo6n/90d/P/vDnzzfyabvL53VfZ//71HsHP9vjIf
/e/7GfyL/rZDsP9NMPqDZxK4fy0R/ssOwaIuwaezR0IC+cB/UTEjPnADiyG/x01Q4HH++w7Bo7qB
noA+hwOyxOc5/K9QTiw+gv55j8D/PWUUE8gE7WjP/Kd+RklFz+4TkvIpjkW6S9rFtoCGMwyIYnZO
WrjYmxh7ABPscWQBj+X9D+qNWnFwg2ql2OZZPZ/0FK3ugj+pM39JY/rleMVhmbJX1CPXGbeWnWqa
k1m672a7huidUwjxtHazsvxdwuHuR/k+ADi4y6VAMgdCgWf39ZQonrJjPr17ZAdzj4PTzLYeTwNK
ZZtDGCfMxrq2w2w/lQPunInZ3lIQAC+6l9RSLUdqCn8ohW4bQr2DWgYCPSh4nPEubrvf8QAgcrip
Yuv3zJye2Z2P2SxJQF2UQBM6wxaUwEMT39IUAea9IAwMEdkZzWHgPZ77WHGSZkDtnLvbqsx/FLXf
zYVLzTu1lhtjyu5oeHN2Li997F/xJWa1urRyk2Xp62fvAbKTSv1uKaaELUytZCw5bmd8LORpu0N4
X9wy68b+tVTnvLaIQplwG9ypJlHuMo9wLO8Y9vmyRx730ieEhRZc2puiEjcjG4ktHxOAOoIW/pNf
fufc2Tam/+Yp9yqXpbsLE0KcTV88jQZ/MMh3vzPoUCI9LWb4zClL9+1BL0sOezNQ58gKQMfmsPyu
upnQF7AFN3Jb59nGLXxZuB2GtJRup+m6remvKcYPnJkQdxZ6vpaYaudNx5nuJE80ouPATjvacYNK
6hdXs3OM5onYMWgCDjfn3FK/Yy7qB0P3a4vKfDcYY9ggMeBAV3SUW7RgMZI3FDgbZ5nJ6UqCALFO
2iv9WWsGy0OhYGWIyVluLR4cN0Xz6Qn/o5iNN7sAE1PPL3MXP4VyPFnzvItT4zdvOeJl1YtRiC4K
STLzUjK2JG0vDVixnYlcbxOI8LdrlNfDDGCrIEefcUDczMm1o3gS0e23dol+CJl0kS2GFhOFlYav
IZO4q5wo1MFfpyPo2M2a95y8Ow4UPjhqyt7IR8t5ug+0ayCxfqVJ2m+MsbBg9sMqyEgu3wTV3Eec
IRbyhhmdSLIqxcaVA07YJf4TaHJlbVtk2oFZovEyjjGzAiCXPHDaTd7vxgahRZM44Y1yUQvNP2xM
IJl08Zdr5nH+lr6EjBQozU4zNVHu7ExHUzbBbTIQ7O46IBY3NjuSASRnYLH9E03DqZw6aooYe8/h
Iz8AJd5IG5ywGP6UfpHd9A4JPOnRMkW8XR40kScVaLbLrPsgOW/fToxDzR9uqCaILpolGsz3DWjR
UTNGfWCjjjtZkZMn2U4vHpIclu9IA2i7pvV7E0zHjlH3vuJtRc/lQi8/3rHNpFfk6S6Ypp32dMhS
AiKNlGh8uVz5TVXdWSsTJytpb5dE7cIymV+yJrx3eZvflawh5nTqOD1622pSw1tet8nZXjoU2ilT
Rh8iiMEaNHKNm7nsqSwU3g2la7wclbjUBt+cLOYedd30lJtKVkaJF7j06vNht3o9e5o2f0J7xftK
82JrTY6dNEO2J1+KvftNOu6LxyiVwTHhcjf1/lB1kowvs2evbiiuUa4KEcRs6JGTz0+5x47YLEBF
v7OTuiZam2772Cp2snItEl/qitGte05A4UrNxO2B4zIzYSp6Y4wjS6/sefWq+SEY2KzaQ/mgaP9Q
iDsFXf5M3O0WgcU9lkOG8Vww4pDLKn+Wo8CgttBuzkEAbMkf75VLGs+aPMW7aKEjNbwBhSWSo5Ml
o89gOdM8YC5CXGKcY03xn+50s1UVka7S4lwsyuGh4j1FS4kxi+cz+5ob9gCjXt9My6bHPFuYrBIt
TSi2QRXbaUNkmwtWLqAYL+CMoYaPwP8hHMMS+PA7mMe1Df3Y1RzkRhORS81GLgL71e6gJUvNTZYA
lDP74mieMrdll1U6jGXy4a+Dpi5T8C5PRNcRcWgmM+9Esck0pxlXmwlxqhoYDTDIRehWjWQqS5Ve
taq68jXvudPk51AzoBdNg+41F3rNvde4t8QVx83vGHT0qhnSvJEJDfHi1HRpQ3Om0wXidKfZ046m
UCe4bZlyuzg1GAIg+fi2QVZzH5I4erqeS4I4d7F9v8rmdpEI+IKCin5TrOypGWdFNJpItyysY2qT
mYFvhAxHFCmX0AhOrOmTEw3MD8f1L7H0yFlmZrI3c7bI4VI9YwQ1tiuFpjEuu0NprIe0yZ7rOv8N
ZhfCNhjvcIXnTSecbBKI72AkLR/Y/oex0DE0Srdm6Q3iVt+XaLHB7QoSpsCB0XKla7etNdG5+AoM
Z7xNWTTzWKNmwvRX2PFVYlvPNijyXiPJNZu86dy32egkJgkGqkFlPrcTdOmGyh7VGWarieu1GvF1
pxamPjr+Nc9yZySsgGFwvnjs3gaGQlGNXHuzJlZHkWKysouTLVBIJbzUy8+v3ZZMLjmHR6W5YMz9
1nMBZI07iP7pz2/+/PBjg8ztmdXpz09/fnNomcX0nEXCNgyhXBkz8z39UzISXs3nPZt1n2fftmTE
WkEv1nvXGvaI/mEJ4vWvH35+7z9/+fNX/+n3fv7qMMz/9R+TVGDPojszgzJRjTBFPKspJupl0bfn
hg6GJ3CGu9BKhsOUUeLcyIV3udGa+d9+albBJLYht9OTaOMtGRF5qaaxufz1FywMEuZ4tskKnw3u
fxUjtFGd//phyoG8ztRUE6aHZ5IVwfnnZ/LvP/vrl5nHLCHjbp2zxUiL//jBAX66tUXCCx7m8sWL
q+JClOfS9/l66CB91mq42Jwd/vqBKc1wcfQP//R75NFLFkHTDklnQN9hALitf+ZNdnCxC+VsWeFF
LhQuIti1g74bifOho2AF25bgOWPm4Wos2XFiVK33jS0h2fBVgyfFLXopGN1VTgaMvpjdi5E7//Dr
FD3qJX39z7/h55/6+VvHGmRFjFp4t5qLcZWNwd9+WN0YYSDTlj02kFOqrIJhOMF2tfofeRuCjSnc
j8oOmeIMMa6JrdXycl9I9LHxBRI0WkypIJyU1aMRMLKqDX4Rz+5u6mHRlevt2rlMw2aForSBBT17
3i4OK4e57103r/1laOm2GB3z3UyMDpMWGonsffYJ34hbY3Ywzz8SgroM0jH28TpUETbnXc3NZisb
Y9jaE/gsmqQ7b+AVofHkoMAyMn8CDi4DhipT44mkuVGQahGl5otL0zmBWeVTyjGPfKiSB/byo6Ho
wYnMoWTjoTlal+wITp1nP9t9ZdPmDchUc0H5DvlfWU647WNW5naXvKp0fGC3NtxTDPiqYiL3qFkD
IoG3Y0InIvfY1HLTYCLZPFszc3YGHtmVMI1jMcWERNoZdptElx606oTe62sZ3cc4c74IiNWHxIQD
uJaL2riOXHZiNSxm/u4Y4b24hI57P9R/ZjLvu64tvgSnObYq8Nli8cpMWDsb0908deFeWLLlNMee
YMnRr3O+P/RtJQ5+SRvNGYsbFz3tOQSXYljedYq5vrY4oKS8/F3Puhqa1tgPyk0uTZvNGy8ssJxa
7cGUdDjH0TrYE0Mp0DOqJMdtBn+qtUivvJ6yMqEGOxNvlhwQPEYlLLVE4OAccHcNc0wS2EuXB/qY
x8a3uoODzSMvdH7ASw8Z3XeS33XK5IMGty8Dh4qYgFVSPxGrOzZrfJumzXU3RosVy2PrBrAWM/te
gp31Q04AONM+7AVJQ1wSfe4y3HUGJYw4Y7fKBSKmCnaCRsfOrYDj58Ifjqa0/pjF+OH1PlU71X0H
k7yVKx1qz2KuWJmK8X2f7Np4GXntSoiP3o0SLCUVeoEtMo7PPAs/soqWyUJyFPhJ8OZjK+pZV/Ft
uA6oFtbwMSGfkTMx34uSfem05MdcjYzonNXazjn7u26EulTG86Xh4LrXY6E8Qy0WcG2kLUGV278C
pSY0c+vYgs7bK2k8J25sbTD1ArANpghUE9meeGkhXIp9UXFNNShdb/gDksdS3UvdzI9TtRK4MznK
Oj6MH6bVVXdtlxnE7lHZFB/3ELz4HVV9VnCB0pzBuOiO0hi6e4d1al9mzDLkhQ8YuUkrsvfO8Cwn
hMF59s4DMryjkc8o23Bfye1f5ty4bRMWoWPF31/gAOl/uymfG87yRFWeXug43TBRwMjeMwwAZPqa
MrHmOF8dSjfprrgqjoHiYs6YnG9A1+xZu24aMD4ozdSlHNG5AUq+ccPNHO5nX0fA1wJ37nQF2uzc
meopFe4dThLMQPKZY9vtYI9P4zrdtxNrXSsOXruJQDVYaJ/jhfpVNyaABvvFzwvg6fz/DLNRXMGm
wJc32N6d8svPUZzqTj2wK5sMnzt3/oM7fFz79V3TEY2ZrCRVHCPlTa6MoxkMpPO8BsSCczf5+ZfZ
OhdOK3dA1Z6k4uZeNY/xGH6R/+F93T1N9pPDrPh6dbk0pI13qVhNXrEm/k4quta+fZjUe9XWz62H
9CYza6JeYpAsNkfOdQSyiZmWR8Orn6di6I5JS6aHDSKjefL0uZt+hoVYz0EK7hCSC4kTsmKhaWfn
3NtbY8EGVT1mYjjz0fLZu0HJ1pbaKZeP58WvvzzaImrI3qwmJNnDv43d0SmtqvPaquekBW3PWiA+
4HqI/DT5RSDjUvxJDRNXA6sQBZqCZ8b6OFknx6+uYGXcU9l4NWinWcn0JBIAEfapzhJyKg1rFbMP
Dn4XXOfV2uzMbA9FkMa9FVzCmO+7bX1lhnfnO0e4ZI/cm64FkY0FOUORpDeTyQzdNGHWKrWTEws9
fek2zSer6ne5qK8VH11sppw9zPE/+cyqoAvTbypW63Ew9mWQfi+UcNbfdWog1yTJ3oW/kgZcbzLe
VPZ6Ev74YpbhL89LcIiTjAJg0u4a5LmyIw8DXSBqZvGSJ8l9mFWXLg/IHQ1sR8WbAhLRZ/bRsy6m
cJ7ynuuXbOpX32uuc9v8xdaYD/HhAkT01uWRY4/+e2WGr3UFVBKCawjzlBPLuEts8yrO2lPz6Obx
o9TKT5JhUI3S/OiHLe0anydB3ZkbySd8wOova2VySYNgRD9CgjAcyausXV8fBBxg0lzYSrrT4DnI
MHxaoXPhvaG5R2a08i9YgwSvEB/rGJdJ01TDdSvN69AJrQNPVoPF+jweuwxaeOhL1M/MfkiDtTt3
Et9NRZANCprsHt3So5sNFTEQ9k4t0OfqlgbxOobinK3Gm28FV0Vn96ySoLb7x2AqEUez7ZQKykrD
l9rrekbyIaP+eEWq5QD8WslXydVpD45fkFjhKnTT21x4lGkarJAAgpRWll4P+uO+JP5Dr4NfGuY+
aJvf0nIuKeRPRRZya5v159glw852X0PFCmOM731pHNq1vAu78Hmax+Au8A0WQ0E0loRrIHZqN7d4
0D0PVqLPic/lS7YBBW+DihuIFIB7JTUfRj3GDeKldFNY88dahXf5QM+ep/rWNYhneJKCOMa2Oehu
+fT6Ha9UpcjDUgfNqRuZxkMRQ2QE0bQtevONlgXRklRo9KeIut5/FGHJEZr672g6L60hDvYw9Yck
gQ3jqJCHOzHNjWXC/1pYckdNGd4awfIWypWlQEDSMW+zD6AgYAuNuWX2F2zaefnOh/w1geRIQmWT
q/Y6NQhRVV3zOZKh2i64L5ME0ukEmcxDL8qHTLcr3PFPMcjs3JB77FaasSQWx0NOBjk3u+Z/SVD/
51/ZOhDd/x946qwaQK58/fnvlw38839bNrAccCy2Ca4wvdAUYJ3+3ldg8m+7oWdZwV/25f+oKzj/
5gbCwb7scB4zbYctxH+ioEzL0z0HVhFBQDrtX1k1UKXQq4R/qCxY7BpMhyGwYNuBcfkfKwtFQxd1
iRcGB4PFo3sWSPq6OnJMBpzl2L0a0N23GOn/uNBrNzZoiM7OEV34BBCnb5NIoIgZItY8ylhsZjMm
BeQdleexf61e7Hr8Cmy2o1Xa86lec12AKrV1FMWfhEJ9rajhao17DhOIi7cXxU0TIw465JPv4K61
qw1NdMKLK+Ets0reicnxrge9xJqi+iYI2PBZQMZIcrhXSFm2ZHOJAK3THkZGvgs77u5EEvmHZ9eI
wuxO5JxsvOmJcyKuH8e4aYrJh5LIx0RT81+vunfuOHyUV43HsRIK8nLBkUTAauy7iOAX6uG2uQ/9
Hh4DKxo3tVyIFAhorcdizraFRXfUaOAAraZxD4PrNWiTiiM1h+u0yv1tuWQPhNJBhogFpanK3H1Z
7V0UzIxEJi4exP7xXMC2gFcYHkbFYxKtBMxciulDe5ob3LFs8+mmc5Wn2Hei9855zKb2USj/IMKv
YSnLWweIu7EM4FmC5xF/5E1Thfe297YSI36pakiZ2fptp+C2PauG3SLHTzalNSkOUlxmK+66wG0p
IohTLpgowpGESuDHTy2z3m2cmd4+s9S7NxGF4AV0J8mcbasCc308+sQGvSbKKIhi/uAUiEYLPvfA
1Qoz1qn2AqRMQ2piz4A2MZAmY+VGmXUuqnuANtD9gup6cb3P2bF3WTCTD8nDadtbECGlMiKY3fY2
Q8GEriaVR7hIVsWQaVDWI8MFTuSWQ5g0ZUI9TV+tZ0qQMS2Aa3EvivlD2KngYjAdPZqax2m1dr6S
66lwJqxEiY7eOv6RTtJdxrsQYHGJrltAoiiWOepVRW6jCSIzpU/eWiTYmyF+psECdypPwltfJOOe
B5LJMJETJwB4AJkJjzTjCQzPfo5dNANAcqGd1P1+IgCxdTMoTlxnsW1xWZvHe3hX0ZzCFRBF76Lg
ERc/JItCtBbqj44l9kW02rwDG5UTLPEa+p2zAx8gNyPXVw+57RDbG5TcpSOvl6IknZADe13K4WAT
MK2Ctt0HJYLOQMh9XcjHzi8/pJDhDpa1vfH97HZxHWogM/6cYsJQZOirYdVYu1aod2IOH37LS9q3
WDOAOHck+OYho7TjloaxIZ161XZBiGSwBuCTVvCJG1Qg80xTc7ASaCRhRKb1eiLOdi3VsrGGlJRO
iFZtqp8J8LMSKbHPlaV3Fae9TTSiRl+rMQ5u0OwXDxorrRL4aBxk1eDmsIWdu7qEzylrQ+0lpCi3
IEnrxwsH8+KhMaoi8grwo4ZEJVe5He8ghanQy/qt/uiiEYz2cHxH3WVeEVZ6IC2cgSxbpl3MMS7q
A/8kTHjHFtIbike/phD0sgUelswuLi1UlyzWionYc/XRuupa5skjcsIW21yoKVkPJCzvPOXHFxSR
9HvQSO9SD+63HZTerX3fwleIxpFsQ5rm3z0J8aNLlBkO5LTv/eGP0bnWtuI6ZC4rX5gQ4oRlRaFS
YDALhAfOysUs8c34rE93U80rzA7lS5uRrbYE6UAG7WyR3yiTmFsryV5WlBC7RRwpFIgz5YmDFa5A
8k3Y5aJ8RHeIah26K9OO6dbLU3BOsEsh9tAkLRk+RMVyi2IGHXoHzngw7eNEPpH4Thvw3CCT3Eoa
yhkYsrDvP3mumJuO++LGmjPiVYwSIbGXe6NEaxvML7KSwzZJ4R0bc8Eade+4C/G0nEvr1ASfvlL1
YWF4eg7Ipg3G6kd+7gJXThzoUvkY+W3bXpWyZgHFjFm5/u+O3kLkzVzMhsXPSMem17XqvtqGj6Qs
o3ENyPt3Y7/TorirV0UqpycFXFB/mKBf8bkCRUH2I2+IF94ACpn5cO8Ny3Q7BSxzWxecMG2ar06Q
4hPDp2XUNSUlZla9SfyLaSU4ofep5G2CBeNbdPynp368a+vsDzU/EpjNOu9VUR+7adUoUa+MAl7I
BF3Y+yEwxN1jYMlqCa2XbSqjEKFzSFaSCOV6F0z0zIVNzLmnOawLCAn2ovskdggN08fxtX5MHXmt
LiiguI4HbhhRuctOPduUrazHG1YiamdOvK1zMPFdN+wceopbY7weG38HdcDlXQ0UfkyI3DLgxyXI
/jazElJLFStOAZYHrteyGUVfQOOw7sHe6eKhYvNbtY+NeugF9H2/Q8JG5EszDdRd6JsvZaMewW1R
+zOqhrtMQRp0JlU+s/oIQIJtBzswUdJ6IeJ0EaNN9WwCuYwV45DkflL7nL/b78JFEBA42Ysr2aZl
hCaZS5TTTWAsciuH1t8UfcACjOOCPaT1QZqAZTM57tCdqW3fxEXUlb+6roQR7ldY43ssvTzVyTcS
5NQDU08OJq7Oied2yJEoo2O96Uz7ELaIUhgMtzehQzZ4zQ9DVZvXjtYdOXiPYEY90lLa9ybDw6og
12dP1ERiLx1PQ8X0Q9CIGbRKKdBSpQC7kjeQF2ByvGrt0oJ/adYiJktqroo9L8BgmItoXZMoM5C7
6StChCdTC52sBC+ob74xXt9RVymIdQM+wQHF94WLpdZCCfxQSTFCwcIYNWl1VKAlUvHA4tZPBNf/
Qb4auf0wzou3XbV8qvt/7J3XbiTLemZfZV4gDzIjvTDQRXnHYtGzeZMgm92R3kT6fHqt4JE0kIDB
YO51U9hsdHOTZcL8n1nNG/yJO9NXz968o0Gq2bgaVtVDrUo0vmrm0zdpoJUB2SoNQFz1GnaFFYPb
lgKABR+ZFnQCYhZsrFhDsug6oOmComMp6mBvMNXh9Ibu1VFlBDAFX2b8SonTrQj7d/h8HxR8d/yQ
/g6GD8ZViapI6OeXKEsMxdzRGmheZJ8uszO8LlC+bI37yi37zh28iDKW+X7RSDDKwq0VZpkTlEHB
lbf/48wRQSUafTC/00jNGAFbIlXbFLj91I5q/JihQWQ1RDK5eC8xhLIKUlkDscxNSEYWs49Zk1Sl
2fBpn2qbT5FGnTGbfPfQznHAZeS/wKGZcNEc+GgKTlrLZGy7DFlMrpD4SKAQByR9CyuzLj7iPr3B
DI53I7kVjWDrNIyNFMC9SFEdfx48jWwLSfrjvMMxruITQjHl4hrwFor+l1EdQrhvktoLSv2y06iR
cJOGw6UWblGNi3Nm/AVdT2ZX9ub7uO3BlhMdJT5RCGM/B++tSK09zta9oJUrSTnf1xpPN8CpI44k
j4kHuo4u9nHARJJoqF0N3Y5FujgmOuWmOsB3pTGclB0cSF4PZ4iVLGYalNe5lFGXGp5nuDg6wpw2
+ZwC+0XcDK+iJqtDhIfOwk0YazEsPiMEygds4oiX/TOPh2IrsinQUT8kasXwpqHFMzu5dTw+Bdr9
kEL9sxbof1AAnRTv1KjBgK6oSTB2rXtq5J9ZwwMTKIJdA07Q1GDBpOmeK40aTJom3xjiLwDs20BX
lKmhhL7GE1LO9avCjJ4/2xWBwmX0v63Ce/Mo+pwFkCQoh6nqX7C3+KWAyNGibY7WqxTZew4dUVm4
bxMQkfosVFXYiCeNUlxgKjYarmhpzGKZY3yf9BjJUEAYS41jnJXDghxeO3enqm0My8CB3ZhFQByF
RVlt5+4dXa2nMY+ZBj7S5ILkhOObAkpjR+dkQZIDN0KacL+pImMXMhJzoTVplKQJU5L0606U6sui
G5emQbCT1Cjl3IMYn2ApfQk0nDLTmMpRAyvJ9HyYMn9v098tPMtMhlccwBtr8F8bjo7KnDhwtr8Z
36xa0CcOIuERKvtTplGZFHOPuwmK5K4HBjU50x/a3a5DC2Bzar0HBXHTI1j2hFT+ldrAOCeonFTf
3y0a0znD60w1uBNh776F5GlqpKen4Z4jlM+aS+HGhPsZaACoZ4COfRzzJyOkeGoc0xgGIi01OWP3
GYKoXsUgfRR/AzslnFh+s7Cem+jWx6BHbc99buX4RBLY20B7lNuq9q6+OudQSxMhbqr2bJ54y2eF
JS5ijvIrXu4AE0drhmzATzUG1Z4vo8ai2l1XfxP4IbW1aeGm0tRa3JmSj4hvuyQdsoJ1H8xqAW/V
YVFdhdB2l3LkAtVOJ4/EaqMhrQRIm/tcg1sLCK7RHItNK3KgriN4V/g44hpAfC00+jUeYMKOGgc7
ajDsz5cZrFgWxPaYm+eKIfQmzHPwtrazzuDLGnBmFQs4hYDIw1FzNgveOdCrXsc2wNzOvrJkfyml
67ZFsMDT+QHZMkwsIdsWaJUkLpKvlIj8asB5tq4Wdvy0R2ysNBzXJXuRRMuDSYlhY7CiRne+MApI
XyNEB/i6kQqPJK+AQITzX64215BNUEDkVZB57fi+7Os7SwN7MSMNxGymI5ixj9YF6jtA94015ldI
j84bSgqlS2hE9tnzrF5yjQY2NCR4oFprdMLu4MAPHn9Awpiz2ORb7gm8TFypuXK1NJquyQG1mzlv
8msSk7X3GblvQsDqK1n+8kRKB9HQPZjaGYYrh/GcdosNfqWxj4RFqp5pdWPvy6G4WFT2rTpLnwqw
nTnYz1hR7NG2tkvASuwIMN902oQuDWyu3lSwsAVY2bgQJatau9tKbG6J9rvVqUezE5azUGWvVYHj
egw+hLbIYZUj3fvST/OrjYUO3u97VzlfgfN7ot3lSlx/ukc1TRg/Do/JNMOjdPpoM5j1tEtT2jQL
xpkCcQ9oXY3qE4ZnkXMfV4X7YC7TZ1p4BgmOBfJ8Nn5UKplPGq9FcdITNazRdqIN/JVTEfJLUnzY
eNkmDIWsQTB8ZghsOA0T7Tm0tPtQYUMch7tIuxJn7Im29im6jf0yaucipQx0MYUCEJFJl12Vy2qT
NjyHozeu5WTzblH+ix8juwMOwRxJeqFE8spQO/BNEtV3tg5WyqB9h0dPbw8WSzz6LeNdlLpB+y/x
gF1n7cgEYpYf1Wi86BbbXVo7HP9Bg40Sez4ydbgBQEMkSPs8fQyfkXZ+ZlhA+f3VKtauUMIDnJUw
inbxqN+M6epPionU/3GTal8pXI4LDX1ndj9SGMnNwYCaJ8ZHDYDB+FtqdyrJBptwlDqUxAU2k2AN
i2z8DSaQGWOBMFH0Wgox13aCjd3RHthWu2F1g/zaoU94XXTLx1ipa59deq/6sJz2FmGopesO4lrj
bOlYu5eaWBQOEBFzr3q1BtKvLjM03BYLLrxkV/94dn/su6528hra08tgfW8x3PNJdH/6uBJRG4u7
VKMpDJ276Zfo1gbFZzy57zGm4V67hyNsxJiakJswFk8YjGPtNM7nCGKL5MyV7vOx+yWxJCvL+U30
D/IpXuVFl1n1g3ul4/HsaD9zlPKx1+T53NzCd+ZC4N35IJV77YRWU8SRbcDsmenZd8YQvNPT8FbP
xWvOzqSPklPOyDzSs/NaT9GlwTx91JP18CManBplIv/uHFw1eBnvFhIS1EicMkbznNb+0kqGJsnM
PtTT+4wxvtLz/EhP9lU/vI+lz8RlmTZTX3ClouKMFidhEALHj8sUs92zPewHZANH6wchQoJB/4jt
jMEmbvneFb9wG03vi1YfcmSIEjmCzWgTa33C0EpFgmSRau3CYTpJPpZ6BCYuWt3IkDkGJKCsXr4U
G+0qNOR9zHpB0JrhLREqdJKmQTGJtXbCUeclURoREwePqm/+RmE8HOkkJacY3aVV6t/cxH9JaEZ0
kWYCJJoAqcZy3jqt3FhIOKQ2kDYJ/4RSnLlXfEhrV2jNp9DqT691oJ8vKWCMzz3FVj3YO2K6RHuR
OvcyM/ADBjM3YI9xiowPmJpuRlx8LJnv7zye6GSgKtSISJrZgfmQsFZZU1/zFJIFDluhqOCzp7WV
edOefRVHFiOz2sek0HpfXlpxI5SHgivdkL7mBjtAMjdvThQy88rum3Ke12VY44vNjLtKpHdZXV7r
0fzThbg+ldasA46C+eB8ZoMbXoDg+isw6cFKzNl9tfT8sOO3jHvIyW59FWnAMUsu5PhIONXJFYXr
kbTT1eA5G6ZlPQ35J7eUcKVcjjCMQMzsiwBydO65Jq8Zfq3Cpn+NQ5v+Y+scdUR+2/om5MTAOYw2
queSGoX9b/ifPDNu/Z31/l2eVg/CGrjEFUwVM8yIwr4rMIEkwjjMS7Wr/Pa+DSUvvdtf7CkC+8j+
1amYtd1l8hEa+b41jIuIBZaPignxqD0B9FVQpj/hdcW1dx9RceEExRWf5Vvd9W8086BHkqOcMh+b
LgfHQ5p7e+ro78eEyXsQUG+Srh2yPs99V9x1hJoqFV5N48SsmEK/rCAG4F3oEydfSsIOg/yUl+6e
ZNkqT6PpufEmgsXR42L4PsZZekWDPr7XtbwrOsgwCTJ99Zz+kRiIvSN2oDFiOGgo1Fvlvf9ku+ph
zu9Kpz7YBdZf5s+CuNYReF2LJSVON6qyv3HmvoQKe1zamue+qnZURcJ+YdNyOW/lMuN2712Lynme
Q8JJPw/Mgp5HFxXXd5Lf+FhoCSmNpyfXa9uDHFwC0GlFh3k07TpOHvdcY81NbZjvtfTj9ex/o5jK
XTeMH9GobqHdHtroIUnD05QQ5Ig7iOdz/VKm9CzU2XvQgdCUHN8Yok07py8a4uUPneXHX9zYVkU6
e4+m1dTnsgH4XITqzifU8OiiE+1imxR5hg6aSNzlCx7aMngrcQo7MnrGuPU3j7DnDswIVd2/+dK8
+BUhKYoF+URwIRttfzxz7SNPPTNjquflrLAA8NQHV8U6cehM8z4yud3nbvDt9HT9dNWbojLEpAdx
Ysymmtcm7PcQcekZyOPfdc1Y05dPlMARB5fftQ1vrEKPqLm0rFPHsbb07tv0wvgjqTTCGC41TU1J
BfvQ8EQTUtOk05kB6gyWyHFy/NVkAZiprW38l+4hoCJbuRvBnGzF5eu9icynwpevYtSO6fHBnBiw
I36fmsz/9MsJml87GoTxvksOXZjrCTpgvOAaQBtRUv6x0hBnf8zsGaqpPrIWa4vL7QpWnsAMRCc7
F87FvVpkfvd4oLCauZehsdVuitSnp48Jk0xOXBnQ0xlwu2xRdt1Sq18z2iVuv2YChF1KAfhx5uzL
Jea9nWdn4nb2W4J+cHdUW8MTKeTf3mf/xTRhH2K0fxADdEMkaXpKM1AP6WJRIm9Z72OxAECoegeB
PrlTZNz2dMXw8RFBZq/jhhF8ym1ozXsFgxs0yrZ/6GqCioqqFjob2Se4jlPGlZyCkRBdFQHnc6zi
3rTZFcsiOI5pUFxab3w3wZlhVKTQsygOdj6SG5EBNmzSRBCZN1Fgyo3f82kfbAmPdwmwBXA4YpBJ
An4AFCGxH882ltMsDwq4bPa5VX13MGf3vOT9OfPCjpOtz+5FOZZkAlj66H5DJ78khZbrVrrUOHVz
sZ0NISkxdL+WiZsz0zrkenaNFe/0mx0KAo8BA/T8mSVm2DJjtI+L7z0IhE7NNwUonyFWqFhyrGon
b61p56Xl7tk7y0uCs1N2KFqE793NbI6/I07ZpOQ7fmfnbXSbu3qqHN6hILooAGPeQFYbYmaNnicU
uJcOvhhPLQF6wqn0XNlbWzobDmvVybSicT+X/a/KcORqqSmfSAWznd6oN8Sn/A2W51uaUy7VFTMq
R/DaAsE+mcGbs9TDVgwhHb02g+Q+Umw+4SgPE2bpTPQcb006zekWxUAvnkrfltsA2/x6TsrntsR1
hNaoA8v4iTskwgrrAhHj+QU3qdwHo8VM0UZ3zdr6QJnNW6liHN+05LYMxgenSXecwV9sDobrJcRm
PMiWLJpFWjWgtCgNkqPRVNhCSvoFxMgfOX0G9V1N8N0yLHwgFrYD58B1Xi8EqmoEkCCfxK6naHUz
lwvszxGyW2ZvIXrMO6moVGv7nvlX2x9ISk1b1yweKlV9qUk+Ga1B1eQL3rt0zXpBh48cC2IC+OJ4
+TGPB7smf5pcTZKxeoudY3rIjPS36tCYl4keSdPG7NkLm7APMYgxmI5ROj9WdGpOipU5BhFOCIdG
nqTlGmb2YbhOQtIckpreLh+PDiSJHe1N+7mXl4Kz7W4RNs8hxt+9ZbG2SF6g2Ia92dYMX4qmq3j5
wC1VKaWpuO/xl8RnVabjherdbb8E841Gg3jdt/X8WjqcF92I96XTMhMPreqPwQgR3ww96GN35ZpM
3UFc1Wsnf/yxKnsu1JWBHQsqanVXy4Rhkkzu6c5Yp6wY61k1yz0xfvqWjL0oXeg29X1kTbiSp4ql
LqdOBIHpPEXOB6EobHO0KjEHEjOTHzpAk+hPLM5eg5wVGku3geDR7Mq8ogkaWVZw9kSXY2UNKJS3
wIKuW6PbEBenDLdnAU2tgGIRfm0x1+9TyXnWbO9jWrIvUNrUGjVfbZQ9PRRoRryBWXdNelq3lJV3
28FUexUwCW7GBDGIzAfV3BSv0YTcuVIycp3Sc+m4O4/5jeADiuMwRnmU2qBrOxGkGf9J2IZ9MIs4
JvbG2RpoAytL2lcrCstSpvjRC6mbA13EfyzFcYsABmftQtIckWZbz5+D/ZK7j2BeUXOCNN9Oyv3Q
aq2Js000HsVqFZ17lTmiIonq5rVucgiTyua9PSVnrQKGdl/tsK3SSF+/qoUhZlnZkgUxZhwbho9e
Pd/6Md+VtY/lOo1GugbCBzg8ksvtUG/swkgOuDjWhjCoJ7ErhVkgNXZZT4Mjklthmq9QDX9hT5rW
Xc7rQMn0tgueKHIlPyUQReeBQEMc0YlKWHknClra3J69105QIgrKCSYj/ZNO/RuoWLnJviStRyfm
C3epJ8YLYE+2+dg6V557jis/24cRd0cCUGuEHVJ25hoJdd+UeMzceBTbNmsZ8kcUMUBIJtPkmZ+D
OZsrvy1fCZW7Wy8dDIrNpgLJxr3rJaCxqSfqAcL1FVjrg2jaeju5McL8L1WM5MaWTm1HUd05sqXE
cHLv5Gh8Cks6a7MsvE3i7o3KEEdjmuj/ETaxtEqzqkv5mLXTpXHpqkkoskA4BaEACYwvQWWHBILw
7NH+8M8OQOzuo+7OjvL4V5Kr6rhIoBzUTtBJxk7nUBB59Af7YR7kacqoW/E7WR86XT/btOYmVqhO
sGhwkVs9q+fEbMwwqTCP6KehklECoJW3sa771dihg3uVPGM6B0OdIjX2tLulFoM4QjNqjaEhRvVj
b8Hxz9YK22OfBvRYutuAg+hOsvKqAZbuKDDS1DPBLtBOTm9fUsvippiEXGeptnVwArelZ9+ldfKt
DdXRRIH4YFBtg/z8qFwija7yP/PS+etlQbg1gEB2wgDW6Ez9Jl4UStEgdore+VXBU0FCnuXJGMON
zHS3qHC3E+kSHD75yBZobiEpeVsLyYgd2CfQGcJhmR5imNsbnHq4WSnJcAsmEC3iHcVv83UpU3mx
5fy7mO2/fZ9Ne9z8yRYp5MtPTXPPugJeGNUBa8AdgvBKpVyREvg7LP1eT70bPxaT5GFr59bJJiNO
Af4tqvoPY2LTIdaIu5Y0nm9i1p9UQDFU8uV59dX3rV8WP8HesGvvxA3X4wjH6ssdWg5Hkzf5z5/h
xvVOc1ukp6qptwlnxtbpGrpOBvjtXvZo1pIF97Q4qa9jVkyaW85ARt5s23n60GQ7RRkBQgKLt+M9
mDXvz3wWgjo8iUcebKupio1lRtn2f/oD/n+cfP/v7uFbVVT/t9IA/vU/fXzUC3tuQHpEQC2zPGH9
n+Jh7x++ZbqWKVxWYI8W4f/sHXb+gY3PpRLY4fOGpYN/8x9GPvsfron9L7ApCjZdXUn8r//79/Qv
8k91+6c/r/1vX/8veAO3inpq3SVsu/xg/8XIh47qOJB1PVMEjsm3/q9GPt1XSkSGsVxl0IE2LgiT
YZI9Wo24uhJ667QBgiT2fjLcvGko2SSCeMXPDhfaDVepXz6bGe4vW9oHsK6MgevgMPeOf03M4ZQq
Dkt4Tp5VaR4C1R2GOn2LG3GJKkzQGWXMq9S2rmFUyxO5fMpYkg9NOZ7j6KGm/rsV4hv2DavuMn6O
ffPSNmOAfcbOVlFPOiIsO/JDY1yuQA9zqgum18CqHjxl/Mntvzk9J/QGcg0fTU4CysZjlAgS+7UJ
l6jJllcrwpAiIN2mfbOzojbdVtGbyOlYs2NdTenTAmThT7MNTFsNqz8pCqx7PQDEZt6ksZmD0OIh
8NPfJLvmFZlEnsnh0ZW03aT13pGp/6j/A/tSvfLJoDdZT9sw7coWdgGvQFuYXWM1F7rXxMm/vYUy
TgTNwzQQzBrze3TjM31N7a02fA+TybxsbfKaY7586oBM09Q3o1K3PiDe3TEnwhoZcI+aIu1VYHZb
wKBghr+yFihfWDWY8bTJuSsgWi90JkkPAgoniY9FC6hAGbBvO/a4b1pYLGZN8oZaZKIStLSHYsQJ
6cbVzikwaLRSrVOMFzs4IrhEwobOqmiX9k+Vlz/DkN+jxL3VRkY0LaC9K1zYiPzsj+f22Jzdy4xw
tirplxTzXYR9jk6megOfwKOul3a9nIvzYpNX92OyPnXCFbtoSy7scbeiTPecCtLnqWyfjay6n+3q
ICfnowv6N2afPHfE7ZnmjTGNO3l975XiI3vj5uu+TsPz0nDiNwrWfnrnvz3qCV0VX4wEPaXL02dp
epex7l5reslmg/gOGTpygiY3aQao/jSRrcYWUgXOxra58NT9vMYrcwwnq8QNmxbkbXZl+lqpwSZJ
FbRHcoc0RVfqOMd5cy3j9nN2nYe5bKpDn7EndNI7c8qYtk5DtMYzqj+yqX/7qfdStjU9y31x7WkZ
3SnY7BvhEXCVjnULwuRXquY/zE15dd3oNQvN76WK463FkNRz/lSyeu6MmyoUg0NFU5hwm2ONFyEM
yxeOibgfcxTFnwc9F1/bNf6s3KYh0a89SGpuN55zjl1e5fa7XGOo55S6QDZ4fii75Wr5CUQA4sP8
JwmHO9Et+bGdwTZifhoJ9+yKkFq/UEG1m4OHjLE/USt6VisMqGs0c3AfzS/pQbwLrVsDbYkyvosj
jOeo7+/BjDMOXE7J5F9TM3yu62Wi8NrDB89le6kZ+tiGT0qe6sv97L23ca7uYiLxBdPpcHB2Oiud
+cW8U4ynMotC6+SrM3t5dINmvQQAcbAc46ms+501YtBywqHaIbo7T4OcGEWo6kTY8EM65adM7A8v
LJ5DOw83os72cTK5nFQZlgD7uUxzE52RaMqD1zUXbunZ2dGp1p+HxAvgqbbhI24Y5kYg7IYgp6y3
usS4f0FzD3V+LkX8u/Xi5z59VwQSvKZ4N1V+s+iN4TMr053f5d+8swtiWKI5hrRgGnrSjIGifEbV
Z0JmbTuztW9NUvB0EUdSOphUMCZM4y/J/ZIgE20g+V8hgkWHqc4GpYNr1Sp5l6YvqEXPLlmbkAwU
ux42LOAzZKMcMlJEyc40lP1xWvdmk6GydJiKrtyjPy5HP2y+OdXSHwhFhPQVVSBPXFCxP4zhx0ju
rze5a/Iqwl+1Yu9W50aFv6fKL5Oj2Ch6dS2yNz9FNYkt81ccUg5gs1QxOtO5MAJivckBMByfjaG9
J+f0ojg6YxC5lb75zBT4RLngZSRxNunoGa2XTgysZLkyxVoe/cY8lzqqBg+Wcg7Ca6gHaIF6eE2V
LpN/BXlbFXtsU2tiVm803lMYZxKHW8jF2UU0oV1Mz3gdN5gLPn4sW+wfOlA3xvGtiZdzTtIOlYBp
WROFN2lln5bl7KhxfElI50EOZbGJ1Tmzs88FDE3XMXU2CTdx1dwLlv6irr9nz2UqK/eioLJWtDgq
ChJ3dWKt0uzSxjFLVe/627TDtBV0r0ZOh4RKSam07eJucy+EWek2+9ltEjrV+g1HzWY9Jj4xGBm+
YIImjlj3ByEIMBbexc2XllQwV2xjkie/sg6y7LJd3Qxnymd0n6OVHqjqsbAbkj72waS2BSBmi/xk
M1uvFXnKgFxlSL4SkiDzy3SlMvc9L2lcSfwJdY1MpiCbmeTuzG0V/77T+Vd/bHazsnqOBDHGL9ZW
zDDsYTruGZD7jMl/eloRAk3yxa7+5eqIqNJh0V7HRqEIWscWMbjUkVKgufCaRhLIUbQrGrNE4+m/
QCQzDrYw35FMVTqiOuuwKi5ZPP93tc6wKgKBYf08RcT1rRTCkjGjeCId7FMdgR11GDYjFeuQjq11
TFZLJb0OzvY6QtvrMC1tk5uCdC33R0HWNhqj97pnuYv9r8jo4kvQfHutQB5nNK7Duixp1t4iv1uQ
482R+ag7ohw55m58dvPJ2I2jfakz5OWKJHBCIlgK9y4iIezqqDCDsWuTsu0y0gj2mcSBlqA5WwnB
soA00NpRM+nLFk5ESE1Op4w3RZNxqCPKJTPqSYeW+/J3RIbZJsvMr80cU8ebXZugs6kjz7EOP3s6
Bl1b5d6anPAk5D1nw3kfDMOVibi/revmVqDogx6tHo3Z/8TQQQTNSA0ui/J5geN9+XnoAyO+eGL+
9y99ozzJYIh4yzBTxh4m10advDFV5CTEDRZVL/POARMPxkPRbZmn8BYQer/ZTPLitmjwfcSOsZqK
ji0d4QE3VnAajHx6W5Z054xLfCRx0u2nyPx07GU+IzxgaqXGa9NO1vzkx8hKgzE9su/v3TAMnm1h
h9c0AQlnqT8B3poDgIv2GlMxfo3Asl4TA79/mlI7PQEoZ2YTrXIzL+7sqQULN/ga+ueaJyI8GIEm
dIawJrGQDukpCBZxpllanFP90HQcqJSMoQWwhy56DzUc5Zy8DGcycImWSGjVRkyQ7eUinOKhxlhp
8f6AqqSc9YKA0JJFOdKsB8O7JQxcYiFB0Cj2nV3Exz4y3mobSO3EkGUn1JjeQ/GKVv3Agdcr+nfi
Ai4jeUauvloODkA5QjjOvqY3xmSuyXd3I22FXyeCSB10gkPix1uhBv/gDfZZFNBAJ9tblxOTYHIL
DBW72d/YjK+5v7Ni8led1UgI4DGnyX92gQFkVAut3dJDbGy4KFM/v4LH9YNPZOY+4Z4N2ieJ3E6Y
oXCxd7hs0uCLi0CFTMvemVhrMK56iDIP8ThoPybb/4O9qAebqBWwzMK5rQ5Lkm9Fw5Zmmd+jJd7s
AgxGaNkeWHq16pz5mHr4Lrheo/9U/Oat4XfbmQQD+Kvp2S8py6A/9TuPETujqOR/PtE4G5LwWcrp
Yhro5waWKPB6eI7ChsQrhkBzYBupInaNYbCeoQu/pMnXWNsCB0R8X3fJy8xoNRvMi/JYqlxsISta
Mfd5QvwigWJIBhU/ULz4j5zQ1wMDxXVRQwRrqSSoo3zmtVQxE5Tq1FbNZzQOMa3ASGw0zF3LNHqe
LQyYJR8eFNZqLXrnzaw4ETn+t3K8NztJP+0G3+Yg3sIxaYl/TCYLga1PuJ+omfeM7AkKhdrU1uVg
oCgMDbob/aVwE2Q5bIoQHGZMJiYcec6s5oMUigslzWipNKdre5V0Bn91Etc65a/HI3/O3AVWKZWY
ME6ehoiBRjSFZMKyZdjSxGnvKMumLhIjf+qzxC4RtzDbXVMl8o39nrIX/c2tYjp1sjrJpUeVdFWl
i2QOtjNcOJodTWzqayuMx1MSAAuI2KiHadjPuhuIrvx8mxTvWNFsrlbhWyp72hEySrOsgfuWfgcQ
iWLlXYq/cUqZ3M9366eL1yIJDKnPe3XINwmBI7Cwj7EfgokKNQpWDetlbsmb5MYtkcFTV8MEg+m2
CYgLnE3Twe5qV94OqTTN271fevXL4N6lM/aEpVXNiR5pkiucJGLMwCtsO1jWMZr4uEcuFBN+jzOi
2WRyQqxZV2aBQTHG23arpHz3qdvH5L28BoVLysFabHiRCbgZT6UTmWoGQmY4Jac2y9H4Bp7iuafR
iD6i41AMqA7kdlYcuenlGUiS+zI7JnvX5n5JzMJfexneXxG8Us0jDwlI19BeUBr68pQT6do0Hj6Z
oUVZmVVgMcH0oHAjfx69BduMhpwwDQjqU5sEBy5HaAkxri+XvIa1xuBzQ4KkOnX2bv9tUfxZHgOX
0u+qsVjkhno+B6Yd4k8m7tOi3p5/HgT2mW3UtHQJUZ9Hq6FepK2J2oYuia11yNTRtcmC/zwMbS7P
7KZ7btDmpdcPSGH6Q+wffv5IWKF1oMrpzkor/H8lttOZpjB8Bz02PD74LHsVRRAhl1NQJN6J80l3
+XnguNJQJ83hAj377uchLzP/4jrvte6U8KgvO7ZsHA+l26oHNwt2nLmnrZHO2MAd4TzUdto+YK0p
ynLv0LVHKxKp9GCZ5GUJkyez3bKVFBTEY6TDTNZB1jTZK3P3iaFuDiMgw57EV8kyG+tAMZXBmtRx
XK3tU9Is/bkxBM7/ptvrssu7ZIzbO+beWM0wYHBpl2S+BOS9OvfuasTytfLEtbFZerxy+FrMiKuM
hTNUSlxgdERtZIQ5fY7ESXgeffbsAXdYSlbeHI/70l1udULrg3KCbiPi5ZEMODpingV7P/2eJC5S
X6ljGi+f81jhW2h/j+FAYZA5YlAIFB53jBf0EVPME+Bn8/HbI28xFhp6e1P2SDOBh3+ft9FiXwkr
PfbB+EKvOgUZr0FME9256rEm9d0xpWSCK/tH3Hr3bIvtihKwbYi9f9mSc2H4H3r3vofWK+ZoS//+
uOpb55ffBw8gmehnEk0IMIE5dAenEGxmdmrT8Ry2JO2CAH+XVpPJdHFE6vAIAHnw9m3GnMSC/bRI
UPKRf18U4neVbKMS+wWXaWID9vyY2Hi3qwWTzjAf5lEdfj4qcxz8mexMHmApMrbnPIChrsLZ3lG6
jEePOsBnKoAuwlABn2X0qX78DGISJHotrmrnmPvGkfvuhn7tbG9J+2os5n5KcJe0VeL9EtY2yK2N
pR1BVDGjJYcdMZhl+hjL5k+VsuR2j9HUPuWdANBbnZoalJhk1yGm/2oHvPmxyt8tLSwUN7CRHdPm
lHnJYyEmaOZxfTOpEdvQuP/SxoWxipb+6lDR4Zh7yRCL1kH3LWgqEnOzu1owx3Pv1S0CLSj4riRd
ClojH+xLEY7BHvHmO5rvXWij8EkvGSHehJSImwFUn4RRobl/ZgF99o3FPMsz02ML8ovF97EMMCKV
NJfdY4P2MNC2uy5XHR02VXRIBtxtbojTz4iC5Wwuj804i7sExg22y34tKunAcx72vEMaPJDEJ6hG
p9m9pl+SdyG9C9G2inUUp4vwYHONGwiurZk7smaaNCHHfNy2PpbQw4h1N/KG312BzZYX/82LCbDB
QGIkR3WMJYkjZ477RPqFCyhfVNNCA4WZ/sX6YDHPiu6xemXbtA1oBQhqe9OG2S/PIJobFctG2379
nFNERwgxJ+gB5JPxnkLYGX+ZYxkdfBU/GGGDGjMwUcT9auvtDloRvF92o+TQoZsDasC9FRZJdVKK
XsWIRW4zmrQkm2V8sMuCrFMJUcyjIa/3IIL36YLDTBzQ4cj+UGoV1YKkxj4bYg55kwhRYCZyGDzP
Q/xAzQ+4oNQ/LFgCN0keUayGFSF9XrTMUuo0KVnm7GBLM9jRpvpEhnzl+T2lTVVaHyeP1pSo7Kkt
oSSTEShJlYDs4pgCTZrr33Rep+dE2dfFAKth1CbW6Mx8K4zuxgybfp42e8W08WtKwltc8Amo6crg
7uin23gZibs2mEFbmZS7oP7ddc1O0PxGvJVkTfAZF2TJE7S4DXVrCNbssFgEZyw8vNiiUqzZDnfe
xLLnteF/YgJRR7WwdLU2EGZFTNz6N/bOJDdybcuyE0r+YM1LIFtmtNpMJlMt7xCSXGJdk5dFL8aU
Q0jkvHJdjxcIvMgqop/A7zi+/LkkY3HP2XuvLbEkyAYwIvkl6eM8qKqrNPRN4jr3CxahKwcOQhvk
0iv/Mk7RDUZcv8ocYqNDfwGTi+LMAsN0rgPG6/USUkbsZBV+na66w9YiHCM/x5b5+f9Vnv+4yuP4
3v+T1/A//vm//7ffy/+O1vDnb/9Fa9D/4bo6mgy2KCjQf8Scv3AN4h+6+ANltk1Ht/mCf5N5zH9Y
PkIPWCp6F5jj+Wb+VebR/8EHarse6s9f1Oh/J+v832UeHcXobzKPCanW5xq1LA/RiFj832WeLBEx
mDt8SzmdF9mU1scsLQ4jB5BVVuEKWDJA+qF7YsM5biI1XPS16tMbrEPVm2Jbp/Nd6bQP9G+B6hWP
TZN+DmlqbGsjtggqhvQXv+Y2xZJWnDCyUmHnVBAJfQhGZEzpopp6/cHT8B56V90sfkUdQRVeWw9+
W5yKrDtHBasSv75zeKSIyn1JFmqvoDfOq/Enitx1nXT7eQIUISUv4+Iz0RucClr8HIXFY9z0RNej
9pZXRbZZtOsyUbXhFsUmc7uvKav7DajPfbcQRlwSPQtKh1jREFGsVWPbYlfyDYVC7ErrMaprfhNE
pmmS7h7KEkHYtIxd3Y/YQnOMHTR6P+UdM40R2/VjFvZdQNkyO/bRuRcm+y4tHx9w636lJux6vSYE
k4zNdWgWd+cs6Z0YqPDQkuytbdv7aCFjZhflvI4yYcFsa0kmZ9z/Nm9PejhWw5y+Fqwptm3B8WqI
77UsFMesMsSx3qdOM63YAe38aGRkNP3skE/lfaxDJnWaOd2C5V/ZS/dlq7j94Dvfk+beLwUlXKCx
NkQhbaAZ9pqO8HS7TKo7pO+3OvBkhiwcWJPuaicgBgD4ErkoCmC4tlR/+UDADmctme0ihdLRn5AT
MOxkuAL1dm0tCY3RtbDXtlN5qN/enqMupYbSAkdQqPO1y2MSCyjg4JDTv8PzHCPwgA1sDtzchb3K
z3Esdfdx0nm1U05Hu0CDu8Kg6nni72zSRjWSIW4Jb3qubbovQAys6xyfjucvXHhRczCchIMjioM2
6PFa18WCcxX7jOnKDxambTC2FWGGbNgJgru8kDUITdGXVof2aaS9UpJg4ACu6nGsueBIx/u3XIxz
F5pW4LLYX9EV0Mdeu6uxr691aIjrfrLPlTCz+0L7aXXabJyMpjuSm9OGmF2Ua1gewAMTjtDOvp+Y
UAWcEx0UTG1j9Y7DfNe6SuNq2bqxM2mVqUYT4yubnm8TnofH9MD2JqbLKGUp4DTmFgWHAQ/wK+dT
Eslub+KyrJ5KsKhUNRMQ4+RHY1L6TinYS9GMHhnwY2XAGGwTRcIi6so4asAMLdL9MhKA7zw2trmp
MZwkDGjKXCRxGXnKbYTraFH2o0oZkaRDtDoTz0STQexVuKMFkxqLk+QUKiMTteHpPho4MdLJh5ui
im/4EYEf4IBqcULNOKIWZY0ylUlKxy3lKdtUyG1m9JzJIjKYbJfSBtfW8k0R1B5v77Oh7FejMmK1
ypLVKnMWDDA+2KW093PjPy5ACDiA5eyG69IPBjQfsvxcy6FLRJyTBLcIoQwrn9euMobhGayVUaxR
lrEB75ilTGSLspOVyliWK4tZg9csUqYzDkL4qJQRbemuODDbq4FDDVMkkweetUSZ1/Dm4IZiF18n
LI/Q6Jf1CO4XcgSILZNuj5A7PVaGuFBZ47yG3Sek4gzPHOahR0KJmHKUnQ5ie/s047CLOvvkKsvd
rMx3ZmaiuOjXwgtRX5VBr4rWizLsZcq6l+Pho1sOLZJ/T7bNpaX7a+0ow5+vgKZW/lA0VHb4yhQo
cQeGyiaIIXIb4hu0mxkDIdofgyumQqnshZMyGkplOWQ1Rz06JsRO2RE9fmpCKcPRwqlYKsuiPjeI
viaDQYyf0VTGRl1ZHCEWQa/5Y3vE/xiJkMchhkjHHA6z6nV0keb1xfbXqbJPTn+MlMpSOStzJRlm
+L/jg92PB6um3L63ZmslNKhlanDRHAqdctyaHq7NJW6wETug+xrnwYy8bYi/s1FGz9w1io3vqWSr
soFmz1GPKVT24YNt5ciD2U2rEWLpB9p3Hs+kWFlKqUqZwX1vEmU2dTu7YUmpkWwMgcpGE6h0IlEk
uVM82L2yrGohZnSBixUvuGoDxdjK3EVwosXsmuG9ipX9tWVnQ59gy1quCNeqB2GdNQZxNmyzgzLQ
djhpFw9L5qS9dlZD+SaZOZ3rak3tUrSTtf5M2T3fvQtvYVEm3UzZdXt8u7x/n3Bed2tUuGgzlvaj
r0y+OW7fXNl+Z/y/tjIC01fGGKHMwZayCZMwlptMvnaajtgrXgZlKMb33GI3y+4dZTaWuI4zZT8m
fc626o8lGW9yN7DjruO5Otr4lmdlYE6VlRlH4qCszZYyOWNoB3Kf3zJlfy7xQY/4oRtljLanjm2Z
+7oYqFSOI07sM756ZaaOla06RfJtlNG6wnGtOAehsmCXNW2Tk7JlhwaStAm146ihrNfKvD0rG3ef
P3W4um1l73bweXfK8O0r6zcEFhBqyg2ubOGGMoj3yioeK9N46/ofsPnSlVPrOpHmVZxTXZwqq7k2
dSc+eFZVRb/3qdcSiVUEizKoxzjViTVaGzxj8H9MCeKKpyo8PVQNG6uLqYHLRiClvdUAZ4GvL80a
qIgwW/CbywA0xFOPZ573Q3FesBRkk4ah2CEv4/EM0VtKMNolOpbKJQ/4V2eXjfdXGfN5Ut2UNlWi
rnCOIKmuTPyWsvPn+Pq9dadM/hNu/1nZ/icVAOgN4y1TkYBMhQNMFRMgvrdKVHCgUBECqcIENQje
sKD+O4/ggmN4/lpU9IAHUbNxVBqhJZbgqoACpMtuzRg7MLG3u2HAVWjYWAAgggkVcGji/Nh39Ydn
j+2WEzQVOdk32Ri5i1riEamxsVRcoiA2oeITrgpSSBWpgI6+MVXIguH8m19ENVIV0dWE+as/gYz4
t6UCGkJFNWI+ElenJUqzyYjGTXbMu1hxcxi0YjnkW/g/A0Y657XEABqUWXesspzQQ1RvawJuhRYf
tajgQT64d3E036P7V2ePm2MXStoYY6O3L053J9pYKKjBcGxa4kZgtEiuMZny0GURbjbNfhEx346i
I9S8yHLAkevCdylrDY+EdOt1qYnPojbvrCnaWhGEsoULDuTr73xi9k0kmCvbfTI9s+OtRTdqZm9l
NXL1iWwCFV1soogRcewx2I71cFzCCo5mP0joOe0WsvwHjjDKs/y3opnf2CviFsT7v7dNNMap4qJP
WYW2KQ9JtBdjtTIH2h/gTCWbqezvUGjHgKQ9j3yNEoCWoxONvDFV1GjgmaiIvkMUGRcrcCacHB14
Lg12P+QqQbu0Z6hLyLvVAt19ciaOhALUWYnT2SKRs0owzawWpTSm8uimzb2do1oWOZswD/9vNBjt
1mCsX0l64xMvorPXn1+lEeU7t3ty5vRLJK5LHSwRwlgiCVQFreSOin12Hjw1nK4gLLPd6GaHNFWW
U7JlUEOKQNqVseJBvq0tctRLC59czyiqXqYXvSxPejkd2UQ+gX+gNgenEKoLIlqXW+2artiVXOYD
D76W7HbVH1hsnEG4mOss4kRdez11fglxGFaBzrh8DxmioLAti4X5MIHH7Q7h0JN4GwpaY6p0E3bN
F0kw9vdLjEdFB3oVOtfQ4yTTzR0t6CUaES2PaJhucWKb6gSo1BzGC+u3Rde2b1vm2az0i2lrrIfy
o1HjoVuk4wYwAF/bZLppLcc90uEjwSi/CYSTUj3ZU5bcTe241q3U3Pr1SMOFc6bHYj3b9Ygj3WZP
lO50m9MxIHTAACL57Ob8U0a5xRsk+Wx68kxDZm6oAY/MAdCaja8jaccgBD8dJIQtV+NkEKiCZ2OP
H1baULKRNK8z5Wg8tshpNbT/zTqmK9/lWOvLjAMWClfg0l/AnzaZURPp7pQ/wOW1hgnKVEwVK/nJ
jAT9yUq9VXsljZEFepH9cDZ4q2H+rUJvOrSJeBsFlO+6dZ7DJgv60YO27rh3jY2pguMMjGYNFC/o
C+i9FEh4lH2ssfTuU8PUgUdR+l17zZOEOrBtkDMnghFno+R2oAaOfAk1h/OQ/tK0ooShEr/2hZRr
yFs0DU/L0cK1veWAd7DT9NbLGeW4QA+JovSBMiV6x2uz3LEgfrQyuGqhV7IhDZNfJpQKnL4c2TV8
k+UEs6FvSfj7PdYgHv6LDyPCaVh9LTr8F5qxObppIHmmwgYRQYI6RPFfibm8zrSwG5gP4cJztTYd
YTRXXVcNGqNOISLSag28hZUzo50PWthIpn3Gc1EFGMY7ogme5oH1KiNmCKtjHwxMfwn30ohxabrO
uShgMTZN9B5TBhvY3ucg7LMJNxH+E+S+To0+qKliVaXlxp6mHf6ouyl604Rd7DWva+CasC9H289o
kfmhGZOKWwrXseEM+2WgepZnGT19ljEEBcthKNT+ozsyjA9GSuUf/gU7JcRT69MLPRRcczonRGIS
lNXQbdCt43j2cSE1hMB5bnUZ2YzIdglJQNme7Zc88cPt2jPm32mRppyXNX71iXYVsf7SGLpxiu1C
O9YGIYduJDwv5LzsyFJOVx2OIXO+sXWSBc/pEL5Lyu82TRpG64qiWFBHEa6d1n4XYTyAvECFrKXD
oiP7oTzkPqbIiG0I+UcfTn0L/m7DlsHfVBO/2qmI2pMUNtANKiZR7zs6P/3wjWqTh8hXFeG9jveI
DytqCpKONZ2XTdhdLY2TShenCJGCuL/NvBzr+BVFXb+F2Xxb0nFidbLQHdMzFSVCQOD02OX0kXxM
Zf+amMVrJiixyWaJhjdU2tr9xc9FpYjZ0aYhN2OsEx0aoJFEHvOcJL8SD5xhrew33TG4b4qRg5xn
/qKihksWcEPZhESF0tSH0TScco/0cl9SIRxmOGJAJWH2cA8tpgKVpUWzJSmzofQ+iMvu3GuP2KO/
vfAHByxBk8kBaVg2z5AO11llhvvFm5gRvQ6ZsLuDJEnygNrLrJ65v03OqZ5z0M2B94MdP8J7W3Z6
MtxrzoilmbYgkgg1F3nWE16ECNjqekGv1i0aeAEsV2pLWmTd/kbf7aoP+/VUAaWJXbmtcAOz8v8a
l+Rtzo2B1PDesCAG9TolnrrWTWv2LpzyFxBSBW0ilczKYxFi75D4j0+UyKMgpty0eRhdbRc4GmAH
qKYNp0SZmRg2akxhetZcbQ/KF23HOxrU0eJqmgxDKcmNLDVxtPQ5qZYksMII2JrZH/0o+aZhorno
5SEMTfGeaKdQPFWcbzcCxwROpBlvFvAz6JQ0kiNBx1Y97iyd2eXFXdQyGhv41vpdxzK6eOqaKuWw
i8o7GapqU59xPSFvQpaB5K5FpoaTFR+lJU7Yc5/dAc9SPYePrFIgHAqDGklqqg5dh6AdF/hDusVo
VnHBCjyLsH715fztS3JIGDyLtIHyPTXsIXi7Hs3Kc+7runPPC45mvMrrtC3bW+wwk2tRvuyx54n4
hOQW3QG9Qc7LZx4wst5NYr5Elf5F7GVvJQXGmajwVhESdGEN/rVbvsa+Q9r1xGc1uas2zrgrUq2k
YZXXJX3SOOtSqLJUZlLRuhpSS99YTp+BbO03YbbsW9BMx5IpYvCjKbAbeEQmIeizKd1DHw5oEfGT
X9o8wV12Uyzx+Y/wUA0Htv+17YQB7HRv32DHXxVCmDdqN462NjJtTc3v3pV3tsBG7GkPhiVYF43y
wKuU4NpSUdKCbDVTpM0MzaPGHRIaNVbMutFhvPndlienXIKlqV71rNKJ/tDL6/FvS0ECprK7R1/g
hE2jalm7XvbuT7q+B3jHOqMedlw+MaNGBcpvTg5Zp32MbTzv9JoLjt8GIpQHftv2sIWmqYVk1R97
qMCEVBo8w9AUZvZ+XvUk3XQMjEz6kCsAMTT2g2ZTaZ81/VfKGmvNl+ebzCHTXLiPpDM/NLSqUhuX
NdTLH5YRo0KRQwdY3soBGKVXULqOw0zVTXmUvoNfuEaAIoOlhyzgopMjMVJsKtTHwEFqtov1f14h
eaoK/vdf/4mgxVdVs2+I4v7PPv7f/nRJvtqqq376f/9Vf/tLbO3Vn0lrBB/9x9/+sCn7pJ9vw3c7
P3zjB/mXf+Cvr/yP/p9/Y1V/VQP5B/5rUVKV5FH+/AOH38RAfOSB/zOmmiBJl338L3/hL6XDprQS
NoBgq6DrJFvos/xL6eD/obNP+K5j80LWDTSGfyVTq0CL6ztK7RCIGoKUyV9Kh+3/Q9dN3fCowBSO
5fC3/hNKh2c46Cl/UzrAUROY8RzCMQLPmuD7q78+HpIyUgGY/+IZrCRcLBSwHfsrIONTRmtIKvRT
azzKGpHfBpzD2SsoR7UYAh3F+wcmE1DIGC09ReH83cMGtdDuMzNdazywZtpxQ3fauwNDWP6eupdo
uikQLm/RFJymZVaM53RLFvsyI76puvQ+aJFDFGY7a6xn2W9VG+EAaDrlOND0H/UfU6+/Mmbzo3gz
iIvNyO1ZxwxmfylMdlqoVwbj3PwSY8ghMHfO5KHjX1CAZhVSHpogLX5NPfg8a0bWfKib13JIH34V
0RMX8UpMFxPuWLmzaFDC0O1hzkmoua7FrezuCsi8DqEA4pb0VBtmuwJRRZT+otU3h352n72zF3gO
Dy/tV5lffIX+gJ0S9yndWtR1em+qOcMcrtJ98OnHtnBOfVQ0CMDVDYc91GZ4Zh3z8RqcNydTfS10
kujxpQXmJY5WK9YNgQH9PfNOKAeB0T7UwItG1c9CYMS0j9L48bp9X9ograZvSbEOgdyHIXOOdnxh
t8gRvCLneh54YMB2zWgflmSRSs7G+Ft3EeUqE+ICdmzpUOTTu3gD+BnTJtsVFml1Bgjz3SSU7lmH
MNoqy55FQjTpTqZ3kSxwMvs1Kb58i02LPNKNEiiKI4Xs+0Ibr412IDOCgRbrOko9HqxVP/kHlNs1
+8u1SWg18mP2x5z+4SMsugkeNr+Y5q2gBqMWsEuYiXSL71U/JBZZHDzHrFUCikICQHzW4+hzAszF
AfguTv38Ys8svQbGCyyDengR7uPshawWlkA6kmYgDg8Zm1Je6GH44A8ulVEMW5gu4+xMbTuJmSY9
GD5t6uLJ94PJerZs517Gw22xrr7FkbFmHI75VQ3XqT2LVN4vUBliILtjglLeXGsoHQ5WD4jfq4Ym
6oocRU3/gIRHCmlPnD37JQ1vcUJAYIv7R+t3FDLDpy1EcpQlbDBCUjm3yEjOWkj/gS7PzcSsMpti
RwHYps6fBTuZJhvX6YRlAbfGQJYpVAhoH3Qfdp0SASShKT5O202pDGO8AEk5t3V8b2EDpNGK1O3E
UEiV+gzyKPrwrJ0LQ283h/LCUQr/UNrg2a1Z0w5TvMdbslQvi4sH8lwi8ZjvIgrvYgX+YE9jsjZu
6Duf/OKUJ8YuNz/a5ccynxucfjMB/BaUGrXsTWMARHNOgjiBQyubQdisixG4rG7LXn4tqNLCWMtx
qatVp834NPYsrlzgcNNeJq9CNIE95TsPS0/ltRD0KQ2S+krqx7gGITJdk/KDeqaz3jwN3U5w7ElY
gS0tfoNu/IVpqa+/4uXT0/GD4pRxQi49/zO3bsucP0hOM7MNoIxLCpvHlnqskDGkRQBpJtSuBGCW
7h2z6NHBWDmULcJuDmnahAjDtiC1JeiGK7EJQWckH0F7zKtklxQ/eKPWns611B71KdvQjbIlR3TI
6s/OY60m861gypnI1zqGf4wkC255NOM+0M1bqquE+5Xt4hZD32YZlo3NFkNRq6K22cnFuoSdhx5J
fCBrDwlz+KKdWoB9BAxYVeJ42oft8pnCOhu8tyV2q3PbjVAD+vhDWkTFC9DSkn77Po/MTe8xpZSG
y+3SZ9ArOS6vPNfgZGoxC7P6YnIg0GX5TOFF3R3ZjV5wEBW0dblP41TXYF/xFTvVfN+22aHkRL62
JcGXZflNRSsL3hnGlO9o7aU6atqaeJ4w3yi8/5JJjlSnCVjlVOahAb2w1/N3aaR9+bF78pwoP06a
qQLdz7TztDs0JSrM2tzZl1CMdVkcZu1xzih6J0okNwIlqTTTrSnZr+Vs2QK7s+aNm/Agn9IGQOfw
bRANWVVYRtdsSqdD5otk42IzZNt1axLJ/WH17NGl+1bhvQWdB7mlj9+9hjkDowMCsmo7Inq159Fe
iDVRtWhdOuzqlr0WowZHvixpzJqGA8pVgm9wwIksG3YLE1g4nsSD3IJNR96+mbnWbmJVwlsd43LK
Aoz/QGox0MYNs78qkbGB7evQrCeccAe8Pt8dhHYVcKyTPYExyr9mVr/oUqT0+l3nvPbh+4R7YiWo
sQSBcG8TXlxVdhbu/an9PW88YDWbJU5VmAD80OwXgMvGQ5yi6oim+TKT/jbO9meMYHHzHd7gBE2G
3dCqGKw3MZjU+jdYe8VD48FI1VFI9xGpNI9MIvAmgF65V98NjffDww150WjFQeDN5Bk+PuQs4B+G
Nmc+4WGvKCBm3g9X2q7kzuouBAnmXWLiYgUrCG4GFIidLMOmnfznDGnimHvzr1RSpzYjR1Enxgcr
8UBI0vl98YQRjSpsrgxIVpJhpO6LF0Tp50XVbzgNTcftG83f3AF+x0PMKvfgfJOg92JsiDxJHFoD
IaHHr03RB4VZ0cO2LHRFplI8axJhPaKNgGUOXeDUD8exPpzSJO9AnpgvkefFlzTxwn0oUx6A/VdD
gPhoWtWq45eDa6FMjzgG9IjcoUF5N06o/IIiBwZHiEDz0S4Hozjk+KL346ah5gBhD/JEbMo+GF3b
3okphzyd34V2FF/DJVXiADgpQZyp4IBEaSmV3C7FIIIS6GbQN6OtyqO5RicLnIiD5lXG1dmy0Fvc
fC43fWaNV/ymj3OUOXsiWbxBLF4vCap/xzV18HP30Y7DbJdS3rXTG/turNetqWP3DFN2IH2ns2sX
sXN0ZtCnQ9/TFFSP+ymkpGGYeB/zZXOgt4k8h2n0woCF0+ssWg/KUOn22wUceC0oKG/5Yt6oQm7T
3mqgQ7IdMZrqyE8HLsf77S/mI8147prtFiYK2Z8dzeq3DEZnqgPkBaY2e41+S9niU5b6H+0g7kxb
7rTWus+xolh9SsqNXLW5t7ujCGUwchSkR4HAGqc1k24Lh8TRPm3PpXUQ6ADITTCIJtTTAVhkEImA
hRLMl22OvyAqloPRf0AuHxFWhmtHtSN7/FXBE9NhtUwV19XOj3n8Kza+3OoE297yr368azk05PwE
cfcoKKyEw8tEcW07kx/yWkQHisd9Xdtp2Y+b3mV9fVew7Us4L4HywGcYDO69NI4Uigdw2g95dayj
civFYzgiiZXlni3cqjdsorQK5DMdpeUAChyBb4Z7lp+rwj/lffKr7BkxrZatJhdvtuU5Q9lYvyUQ
wJkCVL/B2P8+59mWZZouB4QcxV1hdUG1I4SNrHngCO2N7WvF2bX3ly11cwhum5BVstEdYdO0912d
Pbn9wpaVjWlxtBp3M8j3TrYPcXqdyLZ14d6lq4Vzzkqw+bJiLej52OFSLxIVEFMP0CICOFPQjfHZ
G+EZdUdjeaigzCH9bWxNP9n6yTWqJ9vokSV9/36O4DojAWbGnQPwuWvefTZrOmu0lC2D7+wWzT8i
GYLAn+9StsIJvpVCY7W6ZbdsV7ua7mXdeZMkxCaOE0WJIYPjhG+cZHk8cNam5MGu+3uimxBYOVX7
S9CGl5iWu2K5KkVdOssm8g5m/BlPHtcraU8YGcwVEzIebk5TppRf3HQyzjRUsLwyqRH7irOtNWCG
4bNC6WKCuQha7Jbpd9Y5qy5j4Frwmg/fA1GEeSHo0wLO4S3mevA/bNiKFIGf0Muk4qcpIzLLzLOX
XySKjbCri0c+zn3tdq3B3lt5AR6GUVsNw7Nmwh1CP4bzGIKWjTjx+1Sq5bzqwkLdMMYBFQpvDEQm
jBNs/Spib12b0a4ekOXcEDnbdw6QwQlnnO4Bziz49db2LrQ9gK/p8jKw9+C9HKQ2Ck4OFhFu7FSL
jVcdmjm+T1iQphHfBY2qhGE3/ZTgXw8S40CqYk2yJ3LuSf/hZlpp2r0ePVCcKEeXUUs/xP6xGY0z
oW9zYtGIxqdbO9XuqrvpkU7SQOJqo3UnaMffbnIOCbsU7U0UDADs3tLwVxZngcnvs/ZGKlE6Tr10
li0llRk9OfdwHen1A1HuR9Am0p6OFvBcM/b2RNA3qUXxq4g3bDeD2jbXvQAuDuBRq3bWdFK2mjjd
NnHEuYtFNTh8lPDUvc9KJrT+DqHUTiL6NkAM69ZRNy/cjKm7UHrfBg2+mALbEbmdubwzjOXAvFPR
LDtMAYIUNq5f0IAPzeic6vBjSH0EmAfpXq0/gXZqrA3vmZ3bupfNNmH6aogJrhKuWoHom78Bwn+2
bd4NHgWZ89WEITPP2soyYcSCP64ZLzILwoq9HfRL1DAQjpxzl91A0j4UmMglCuzTxMnHirEe0lRD
x481UGGrqaEBTXq0D0N/nGuAafTgQeZd5TbTaDmtOw8pta0fe81+CkNjlyyfU+PQoLEvVWkDW4XF
2JY4q/lWLeOFFfHejnueajhySjJqhrvPWElMtRZM06nQ2bvLh5ncmdS+SJxtQPpyV3c4L5lgR7/Z
TzSzlqwgwmRfG/UuTT3IO3j64HRdI9BlpSjuJxByVOOs4upaFu+jEDs3qg8a90ATmddiTD+rhEe7
EXmbOfLOcNJO08Hi4WWk18h8bCg78eJh53XnZaEAMHaZJp7raT5olIzPjnM2D63b7nybdktPOy24
VXz2xRCCGGYGRsjqkcfCVmu6xxITjB4aAVvyLSPKix5HB9ttbzUvZks0Z+o1wQS9wDJCrz7NBu6s
COntwfGenA5MBRjGOcG5MM/Zm5+S+4mRA7OthxGoc2vc4cOGoBivPvPm6WfDr3c6oHNdNQoknv2r
EMrUfm1jPKk8G3EDbEuNzbg+zxeJFQwIwCa1/V3jpxsPTd9xnid6FIqiVzDLgiMS5TgIsbDmV97A
R9y9mDkvmqg5xaH2exbahvSbKge7Jd5yE4yQBcUlmnhP9dsfKkL1e3KfuuWtTa1jKjLOv89u+JOD
UMxsrF6Gz3OjAxEst1aDTl0N1U0m9smYfxrpbM2IpQVTQuRMXzXV8WIGBdkD6x1i7BUeB1lcdWLq
aUVQZfDAEXJeOQaCSNZtO2d6nVFVdaqlou6aJ2VCyoONhHwTc3FdHLImXHr+wpVMNK68mk5E7Yt3
gFkTWPZDUux18LquutyXO+VR7DlzSCsHEX7MSz14Mez5lpmIkOV76mvEe3D2JjVn3+/Jf52ByUdA
zaT907M5KutrRRl0Qaiumw4uEPaRkc02jznKFTuUbWudWacEjX4J510mOK7mgqjfp14CeFbwDtt5
N2L/DhF4nXnRLVZvMmK6ifWgNwTXO/tucfaOx6sTkdQxC3BwDKYR5v5yODjlRf9pOWIn5rAZOWZg
Rd6zM2uqZ1qsjynKcKtvDafdVzG/BYgmGu46y+UuNpujh8VJetO58nzeRPRUdncUhrk8AO31XH/n
pfVWsalPYWpV/o5ECTWyNnzNBGHy1EEmL+v4Fs73VtzygOXhal1rpzhVpflYjcyK99ZSPdYoRxCk
ii7gruCWe0hw6006r5/204+HJ9sEUjPOQa/6Y/yfId5HhBKqeP4EwMYVAWkTnTWJwMzrxVYzzcek
eeY92qavof85eJ9xf+f5T4U5bhaIxwW9J8Vw8At6N7qz2wSG9rY08WvC1gZUIO+aJbAaNEgLHC5I
Lkjp29LC1nQkT0VxcrH2HyG5YK8WxhbGC8IkvIGzDeIOJrIaNHtse6xHCxRTCFfzY56x7ujGMhCj
u5v5GQ1cUTXl11U87gvMBgx33oB9hbYVGTKRyvRCXeDGrcyjtbVJpZnA28SqR9CxTOqz4uQFqy+K
1X0xmKvbUrWEb1FH6ycIRgDNlJUqoy/nUTdPIh62UfrmJ/ZmWsxDN1A6R8WGlwwX7oaVNf+OfI5s
Ni5wbs4FUDf8kL0p9JVRHqqUDwXzvB6FQPrVyWu7dLfJtFkocyakyUlmtwzUr8lRpdT9Lzz1gYOX
siI6OTvZdtFfDfxtsFG/mvgnzzQ89EfGyk3fnlL4ckMnMZCcylGeJndZmdNTl3zruJq53cCmg/RU
6FjcexP+wMI0V5F5P2G9r8Ai6eXCK8JGjXr38GPFPjsAHqvQCIMeibiZr1kEhsPBWI1LpmYnQSbm
9rDk8SEpO+CrGH1qZqA5ZfQHKoJeV2Al6LNralHHDMbZGOJ1yu1WxdUNF+eD2/FXGEmLIryLZLom
a4OFq9C9kyqu80c4zJyHWoB+PI4yUCzVd8Wjj9dSN+MQtLbshjizdgfJlw+GtpaFyilvI2Zlnw0A
JJ4D1m0qbHbJmG0cuXNJMncUMYTl1SFztngnKzlEBcVdEBAEJJk5JBtLQTVf7Ad2tJXgiJXWSGx3
A0x+ZVNV5diXmWqqJpP7lB+4I/6nUmZVu4eetxrnuxrkRwzasxK/hWpeH9jMlYhVQ7Ozi3nXqlNU
/QOPoIuXfYrurwG+G9jwphheND/ZC6zAOn2I3KUDmmzbDxwX3xeu5Xb+otV449bdXpofkdFxbyxs
pgoYpnsTLw/vah0ZbmflFLA0r5qzs3CypYgENb+Gqb6MC4BLvVmX43aE0UVc4DKl12T+ANu1bgiG
q6WvEnAl8C4O8txCBafvjKn9iFi5pc+QHnrc8KA/jmN/XrDVCu/NmcAqumNAMNjPr7170NAysEkD
AmhwlcpgeElHUD6Sq5+ULEeMpjrVLnXmQPYrXsHiiheYJ+dRASSIVe9r+6XsrqHT781JQwJ+qp1f
tfTXOd+bntzlmHEp0UAfIQdXXNzlqktnE+WriNFpyL/s5GUZ54NnjXtgV7gUuAm64d3y8WXrcNXR
9pEzREaOwiMK3a5M75wiZ+p3TVVvEHQWfYYhDlSGlSLq2Qag7aG4zFAQLW8JZvfxf3J1HsutM2kS
fSJEoOCxFQl6ipQ3G4QsvC+gADz9HOjvnu6ZDUNX19OUyS/z5GAfYFxAk8rZbQjUvpNAWVG/IeqD
xHFWgYNdyrLS6NuUP7n/2HGN6ov7Wk3bXHzEzcPcfip41irjICTMwEJW8wYoouMrVJqVlMmuSY5N
fNAjZ5N01R6n3kqAF07BqxO1DTr4moYBYhsXPmuPpLrSIXCuyMy2uO5NyK5DWayjGa4mz4B9NgVD
3co55vOPoNXPtACuiA+33ZsWK7CGc0ox2G3WjTFskzF8khU2UTybg5DvFWfRRe7VrE2B+jnPDzbr
Vu/lTHi+8CUT9iApAm6DQo7tnJVnh46WhZEi7Owhce1DKpr9wNjMYcbAuStykm0osW0q4AEfdJxA
XETACei12hiCXjFqKz0FieXceiPNNLjbgSoUM2006bedToHvlUepnevmceQkY2IHwznK8/Ou2ThQ
+6NJ8STC0MQRdZiuHZ7jELP+TKYJSYU9o3lZ6OoD1T6DGI8QUM8TVv3CZ3pTXCZvenJJ/oUNdmeC
QC7ZBATG3l9Zfn2wyZv6Hp518RbHxLa9hzg7e/TKzUXyLHkvuWFIefRdLa5l/WiNn0NDOo/aZTOZ
1g02HGpKiCABla1Wmvyt62Ai8nqDyHNi9knI+C5UBS9iGjjU1mudH4jpdR5eAGnY7k68hv0XVnsf
oKNjl9shesLj9JC/zu2lY80addyK1vAEJI+3s447YliJRiL3zgdlvTjSpTClX8+9dx/NHwrvvay8
I/jC04CCmWn5uhVLBw+jSJ1nHCZeXTzOcR2IGX+fN7VvBG2e8xh1zGFPJ8UEWHjXIAZFPvad6W2u
+nVIuHZiq62pDfCoFqrGz5nropU+T+rik2ARznoyikMjqmBpcvKbF5Pm2t7J3xTCnBv7OA6HkxdN
JFhIH9s0GECi9RqBQuVQTSXV2shvoekdIt2lYTTZS2zC8uh70fPAmd9mXbTCF2qxGNwQRG0oqSxT
nv2WTTsKRrdE59Yeba7eqQatbAjK0V9zq1zDh3+ymMRVlA32roW5Tq2kQYy9vKbZo1dXQYdXjdvf
JoKEliXkD0Koea33GEMm8XVrG+vFUSB7E4zaSecVaywHyHinXO+sRHaynbtZcgOukC+5/OltCANK
W5feo+PDoPXe8ualB+k2teMXYZAb/7Yk+GT2DUmRo1kZAQIrgIZDLY/ks5Cp8QwbT25CPZ988vEN
xRdiNGCDrwZk/MmhSxl8kM54O3yojEsiyCzn5lM4l2Snh5hPJQc6xODhN3Mpd8jKbTwDOBqGFyLF
Nza1WaotaH00b3QS9JOg4o/Ct7r57qAgwmY5ttx95jY9SmeN/fPkloRmLMbJy/J/SdlPGnvE3D6s
/Okkh3Bv25iq0nhlWGjZ8IcRuhE397wO87QZzJbLyHCwUPMj8cZGuBu+WAmc7j7qT/q8TYbL6D8m
1kO8EWy4YvhmJ9biS5Y8u60Fm30zNy9pfuel1wmjlbwWlXGEBqfuYazDIpP+pnuirS6DQxfuMm2L
a7/zs1VDqpC0Vep8NPn8lRViM2qc7GKiu4a5EnIJrxAEi52EpD1aOClojdaXm+mnEBB6kgaPTbfB
6vmCRemm4uzE5A5J171T3lUicGBjmYv+qCkgYs1Gsb7LOT2Xi4+gBgCAgaDpQK5MBlGtaiOZyViF
sXaFCAbNQH+8xegfLIOPas42oyqDlEk8VqZ9xmGDueFBZ+DQsMMaFLwV2G1b76HkjUG/hWFFhwQo
0rLBl+24zfHYOiMMALxGZvimzb9OSTXJPLIz1qvOiF8LfLUzbr6qYSgKO4GzVRY6p6SNFitfoCpG
jmOPqHcdPe0jch+AWt5bxp0lT5byiDNRIlShfDoGau6L16Ec5GBR5o1jGvduv3CZp63tfhpi16PW
y1Ksu/BHn145zZNXc1/MCsKBeNeBdnX9h6GGM2uBxTAZwPsqy25leim5CBisUS5vPEztN25JMq3D
MO1yja3Ve519OIm1jvN+K2rWekIZYIS27qc0Yi7BA//Zt8FyUTsWPwaMjOaOnmvykqsOe0AwzNBJ
lvDhxGfXOCbvblhdkooDC1G/XNJ2/VnZb6XCqljEP1rDZlmEV5/0YqI+be3g92RSjOfY1c+SAmXJ
e1szfpR/G8/ihdM39hJSEFry7fZ54A0NGc0M7QtJc2T6DeMS/O9axBwntK3Ohs48dUVN7nPpPkXF
bwm9rg0vxNFfM3O6pNCYJ3ZJK8N+mTu45zru5veVg/NTh7Lc4Z6MMV5SbJRrULzIMNKNhB/SU/4W
4MVjZU8Hz/L3vunu9P7kDU9TSn0x7VgNZzvlvzjFr13yHBy8BNgVGnCXb8KSnCS7a4OsZuUMNOn8
NnF3cNbGrRJYsfaIE4MVgCWSl4XrnIJ77vTnihRI7WLVzZ2dym/dmvBu7aS7mGJqox/3JD8OUT7s
ei1+gNLk5eo6SO3LkH7QuEQYcP/qhFlJHh+gN1KhhdrHoFUWbRB5gYU7USvzx6FNf9yYiAcX+4Je
bYKB+bCNm7fUHblXDxc4iFi8f4x24U1gh2ZkJK3xQu0sR6lnm/RslNG+EMLsQWlrmrPphy8TXjzX
opu8OvIbj3VGWMXjf/HSz4/LhYGR/Jt0eO6yaecaPmUn8Lw1roIVMITql2PUrjDqp4WblBKjve97
pLzQqve2/y1mufL7ZNtKcB/eoRvNnaq7p6xErcJ8kPYveaZvs0r7cTV4EZ7/AORj1VP36AnrkoT6
pVK7iuOGFWLwRSTAktdsJSXTmE5PCO9HYWv3qTHtO7jjUUy3BHEUiSZQ1WLb9lu9U7eV2+9VfDG/
K0RfpecfsDHXPC1Odau3nMAN8QBH54gj4NT07e9YbnL6ekNCywR593FHZ5GtKCGMQbmj9iR0vNTn
eIAOZqwjWNS1IPQ0Mpe0lbM3e2I72bGalgi3sQkr7wAfda27rDS2Dz4SxLnomMYWs7aiQ5NfJR+8
sf8yIb9T6tHSBsnrk97PoJf8vETJa+5ctrXJRJJXn6HVMdsUR4VAyGzh3s/Ar0+U02Nr9ZeOu6K/
xy8StEax1TlKmMQ6NdtZGYjUQHJe5UwJB5uW0ObHxaNZZbh1oBsyEFgXobvm9Lmv8Q4xnaRj606B
xeqT+ipFe3LhEQ262PcDvJ7szQO6RwyYXuW2GvizCQ9O1W5xIaN9BlHChTuvAjtz7oa+B0g3XjWc
G+G10cDLcmDGojQ8ZLH/1np0mrOnN+pJ5Ba6G/6sXgVJ9I0ZO+h481cLToKrY2MdSXDjmrROwpDv
Y6FhQHlqOWwmqbnHXswS0O+A4+d6GNC7ygb8M87fvabtOTFRUEjvRInZx7DAnA7ljxUvurc8YPQG
N3EMNYq4wCC23TMtGUEUc6jr+v3s/nrYl0oa2dtpXlc4j0qM2Q7BzQpzUO66QJyMZ0x+mJK99UhL
HUM49yqGYQ0f84Y0DleTsJI09Fa7OAUND8pQT7d1p3ZQjpjqvXk0E1ctYnQUaRSDazRfbEY0C1JZ
FwYlijdHqfAxgbrs7qSMz9k0rkOed8ti7svlmvDxgNUiBPuXRJR7EIoMBdHJZQgXac8smmuCjI5Y
5s5qk7W3tjUfbVxnOC+OPCG3NP2tJfUVmUYqob9E4a4TwyZU7tFIosA2op2Aydp1w02ERI8eQjoN
xxsYu4UGVBhQCCrnQLzjEhbRuv30eEP2OAOXURFKO7ag6rWsnjVlXHK5bO7ICnQO1VDsFP4t3/Xu
S+7mISnEgpth6bTr6q5pI+ahww30vr1GCWuZ1Q9pP0F4LhEQ3izrDTKg4gUwgTa5ircUULvSODJk
eHY5/ALyQ5s7Z+TF8n54hMFzaO3wy7D4FFdjvVs60zTqEoyOoxIgwW2HBlPoetBO8mDifm567Xac
OBWVhIFxQeuJfgMVsLhRkR50KaW5WLsHg1s4+gWJdLem1LFt1G3iTTfmaO61CDHHizcZt8h0U8ql
/jxDQwi/kxBOMJeyPIueNPINYFtxv9Tra7PEw6iJ8OR8SOfvDAPb2A0U0JqvYbofmG9N1oul/dQI
KSMORr98xXS+jYhMqeZ7Mrcmlagivkj2z5DwSk36pTUetVHsphqWi53c1ZG1W2KeLiwxZwU1aA8I
gQYMbuD46CRs5MFcOXG6t0iOtXjjrIjSsPe53BfAJQkU7ws6n9vus/YfjFTb1bYNwiZmsn87E9eo
743xQ5WIQlaQ+tw7rHQ98cwqgeHL7O7ob/lxC4QUdgaOsnLkQ1J+VPA0zMF+iAt1jCGccnw8V4kW
KLPeTsTwBobqpp2epqGDgaHeRCFuhBI3BLAYwDg7jUGJ4CTo+ltNO4/gv+wBowiLWT3Lu7Hn7OKw
6ruWjdIjTiqhvlwRtas8/0e58VuLtF7ZGYuJ2Z9bFj9KFbknjO8zJXRN91kVmK27MjszoM7M9pYF
1YZQphUEHoRBMkHiURnC1xx4T8xHs7jFHMq7IRpu6ny69nPz0FTx2R5NQm5EAzr9uNgZgSmAfEZZ
/hrQa9v6MM/5RzfO6Q00BkmuZ9G7W3aaDTD7VSWKE2kJ6meghLwg7l4du0+OWaxH23ng8uqM+rPy
rW/q2U4yjt+GLqpePHBs1ew+l2AcV7VmNzs9jlFvgSBYqTNtgS6gjZYwuDFSRfe25rsEYzn48iHm
jHBTtVr9oCsmo3UcmK6CDghc3ZT2e08alxh4MZwFL3YB84/CTMrXMmbFqAr5W+mBT6jSK4mHBAZu
wpieZW6uI/S4GfVuZCy1xahBz7ACeSnBSJkuVyz57REr5dDo+fdhgjXJp4/UArm4ARz6WWV6fEh7
6kW8XnRrL3F/2YadnQ2mDgWUm48lji6Ep45GmQ59p41IMtQvMZ/frEMHtCd9idaS9jNBmXV7eGKB
LuaDDJ+1k4iR/6xv37iV/sTA+pXGqrEaj5x8gsV+YWQ19SQTORCUZGanxXJCx8PDH4gTknaV9OKx
X/rRznBpuSQYq1kQ9peq0gKKV/giR5Decb3XOc/Wzr7Ueceg/DHJZxpvHpeO+nBQ4ZFEWv5okenq
DaXTV8NlsXimZujZatP0thklRVgp8yrpfg2SJcwZLfUCB45ed5Q1JAh/rbQSW0t8VUbN3bAnpbes
CJU8JH2+o6/R3A5DSs98PPYbkknEHHAi3lSKIVeVtesh7foVlaBEp80CjOTELXikaopgCrNKVLol
QtluIvOhwZIMVwV7I9r4iPMRZNYoFiRLexDN+ElzXwswDLzHPNK5g2FNexQ6DnNBc0hSu8wxMp3L
XmkGtnPpBN6FOi4fR5wvU0SvMJHKKF7L4WtGcytSnXk/bme6ZAX7n4++Fs5T4FFJpY/n5WCFWAh3
6+DDLHZqBA2qgQ2VrEMOQi7rAhhITHN64NrsZEQxEGOZjgPM/M25h7ZACQbryYzkTpGUamkwm+87
tC4/+mzwOXi8Wqn9odGQ0zPmySv8ETqR13UWE/zjDmQy6oXUXkf2ilKImyHyYJ5C4MxyLNTjrksO
o/1elHJTVf0+tL8GPNmajS/HfxIpDnuYtjZhQjCDVcTGX6Oz75Yi5dTZpmqD9LkawSmX80aYXL6T
ep3D7ZmZ82kI5p71WtofqcXsSd6ywbb1Y1EDpmO+oHf7xccKXhWIK+O7OwKfdFQx64FMUPkcYnG7
JAMXSaqxmx0VHTeV3p0S98S6XTO0K8x0nenvSp9QGl8qRFsCuYiQ2FfCR0enlaJ6HajOEmyOnYNq
MHNdGtnQST8XPGsd0/OkPBr1L1cIjcMBRTITgkjItbmFVsh2YbrAA2Mm+pSHIT2X3aHGhjMl2cpW
apU/oDhN3IHlSU+OSBh2eHHQ6vVs2sQy3I7WVnHTd+33QdzXLjHsFN7IRN9VhdQQxCaZ3RBEQQpN
Pgw4xIPSrLfEDQEzmyRZEXS/kUVh+5zwO7DgtwTswZN8E+9CpOsxvjBJfi9qXADVJWxulwGSxoAD
+3HTfFQFwQOmFwUjNz0PTKATQhuYe2FHSJoNcdqV0Z9oOmwc8Dzuq4+E2yckeAdecX4Nr0qF+bmi
8n1I6ARD7UTHdCdOES8zorQtbusuPVb0ETlDgm0bBbF+Tbt9Q4W0DA8pQQ9EqFoco+HHCK/1NWRu
O7DZKeM86pwjGSFNBOmJVNhHRVJAckev53sNWo8T52utJXb/aGAWcVnvywyfXP4IcueQcUWP64dJ
0cj4NdPENBpw4L8bAKyYnPAZZeo8+T/hgLYaQQiCAYVZg5rpG1PZN8wpNjYu22nnYJ4sMRr/+F27
zID3OR/ilpu5ZsuN4/86OavLjMg52ivb+dFjLoaUJM38L7jCN+UhtbobYT3pNB6xnfVxdwhh3YXH
JH0qCazaXEMzg2rrX5ygN6XHtWlXWRhrcgSjjQBrHOYj0GG4iocKyS0Ot7ONQ9nS9iNLSa/faU3g
arhpxMXkytJ5FK8GVfsqqKtQ+VfEabaXHp3Fz6M66vR2EBeD1LC8dWam7ClXIL3R1079MZIEaTfm
uMhxBx9lM4rEDf6+qdwUxiuxWDZa2imGTcRqaSYV1xPeDSmVHw1HO7Gqi72ZPc7OTzfsovzdxvDZ
fFP4tq5AEMovh/SzFj7RmYkYAI5h5w7dvHJnqC3IBR3o7KtX3buT3u0EBC8OpsPXpOpoXRnC2YuJ
pnfXS8S6YlbbuCWXLW5CG5siL6IxqbZuF/ecJqu7jEEfIsuPqVtvzkyNlD0lPWMJO3zw7QtwTuyy
ifWsJf66VmjtRhONK9VM37FdeM/dwE0KzNErrNmFVlkxEOh1pBqm5pWHguwW23H0bhlt20+9fDfK
FPoQHJ21IgAJ7f6Oyrjo3sq//HAAOjqyVFHiQFLJMegcLoffogY9mbN7Yg/jFbyrKEw0E+ehC1tv
G/fOxom6N8Fg9bNo6IstuClYjLO4WFIzYvQs+FqsiyA2VLQpgEAqXDNUgDeXqX/S+dhb/ENMN2ES
cicSPgzYJ3z+HsYVCLcGE2nYNon+CXJrV5b3Jb3i/oTdkwGT9+ulW1e/TlX2OBEicsr50Bq/oUTT
VNV2Vr/S3bXqsdFOXv5taeldwtOLJ9rlMP+cKayuDsGnPuhNhDisNMoZ6A2VN45132EkiYgpUa6C
3/hcjs/Uf9xSaaOR29GGv8HisjnSPoqObAVZrE4tpHGASIdsxH6Cj1tdaaQv1wYXWZnob3lr3M4F
83NA+vtsDn3ISU2NNXbpnaff0uuclePQtKp54hu5dWuB+jlBAEjDeKaDo9vHGkeewk3ZH50i3kSV
bQMmpgiInf9FauuOltOL3ZuAgmZenKhzdikgZnoH2IYB8SZldpsMrHf4iNj8BOCMOXMAtnL0cht7
XWmgoYy6Hvc+rCP839xXjAa22KxSwjW6ewWGdAoZc5LJbUCZ82k00Bo3DQjLXHXjJp+iZ68eqrPR
tzHwFo8Y7ZyfPLNHumA0fh9atwyw7pNcuuTiOrU2F8cWOAGyX8qwbjTpXNoCrRykGOyHxMFXeBCl
Ma6VggO32I67carP+Yz9HHv0DhrLp29gUOBALLac6fa+2828UmvS5o8xXmEvu7RRAVCJW1mQapIJ
U/EuaMzjkvk52fqI/JqttY40d5c1jLOz/AcJZ/HjYMvkY8tAhX8QzwYhH3oqElvxHrryn0s47Xm0
gMtk04bs722LecbpMfAlWnWAi2zdNDydXLrJk5qp2Iaxy2imRJBI4l1N0dRN0sQe3A+yroBx/VWU
RogcA/3fLXLykvzSZL3cTjgpRjodwtyou8DNwMoncf5AEAOQKkaLCuPn3GBNqAq2/lZUb6VM9yQD
D5HFzhfFw5UWKfPkOjlPZE3gOfUpJy3w0Wc33FPJ4rt4pOeIyTR7n0iwO4xNxcktTI5/P7Ya3UKO
gG86ZkwHl4cs18ii/335982/h9x2p0NqKMlYcvny75uy0RilmMPFb3z/wOVD2au/LyfsNuUN1FIo
uVXa0qMOOVlWzDQ7vdQP/fIAPXX+5+Hve//54d/P/r/v/f2slOq/f1tdzvHBaw+VyVsQLLWEHjiE
mFlEl6ZrTUPXcE159alx2Q4JB76bejSro9bQsfXPl3rh4u329VbuPSpn+zmqjzgPq+M/PyFYXnXS
Cl4OK6pWZONsvZ8O/zwMUJxSNeANNojptJPjHv6+qv/3q39+CAR7b+LI09KhOMbZvx9MU2Qrw4s0
7pZ0ANlLB5Dgc89Ebd5ijQ7LSR4NTSNeuDzYKbM+c3n4f98LGy3fA4RCS09dtlrpHv++4h6PDJVN
aBLoGRb3mptJlkDIOCJU2zbt3xTAKXlTxlLSWEXYG+RnuamMOt0hgF7j3raOtGslVMuaic3sVVlH
LTX/z4/jMZqP8ct/fsHf7/r7pX3JpyQUThnM+qid0HD/9dDPdXv86V0GTaGeHv8elE916X/92OQ5
YD7aIxxY/y7qkEZr0C1WEqvx3AZDK3BzcLwvtZT4GbiXGNadVhbiFiBloLS0vR1MN4Cm291ZpkwO
jG3fDXJBuMRwqGNs8bZKcgGx2zE/R4rQam/4h1nSYOaS0QnUiCPLAu98clLjA4OODZxGp7zblAit
KJjHvwcCnh0qkIb1oYf5PiYk9Vf0FrNFlj4EglXotuYxmrvPLIsk7mjMMnglurDSgjqKAJJaDUO4
bDi6DLgQrDjHl54CFNxqQYzCeJMmZPzI1h/bHmNMo+n38+Dou8Kd90WpsBV0Y7V3XM5oPkbT2plI
ImfIcYKaz6o0t7YzYxjTmzYYI6obUpTKNLSqfaIendjTniP83uXArcKYKVowDG5seM1D2poSjL6p
th2YLwfm7G+ENq4BOep7eE7czUzuVlIzLhFsFoRzeE1zDBHL4NZ7M1OJtfcmuZGNvswykvvSRzbr
ZpmfqgjIDvbEa3WeXdiO/aDiILFR6ROBp9HLkcmatruAOfr7q+0uJPwQ6qAva7IIKpkfy4nY4BQy
mYLK/ehoxFmwpvz9wqlBRhdcNvelgdvFrCQkVUB2DP9QdCZCSR73mWBokoYhXyU3owVVLGkh/NVo
TXdUNS2n+eKt1dM+EH3RbOKCI2hqag59SKV+LTUOp25DQwf5n/nq081KynZAopfzm+7P6s4hCeni
aYN9N+0MvGnxnP5C2sZWLUR2rWr9PMy1+cJrYQRVUbtg6xlNWqKOthxpe4rbJJaxPHvMqhHoGFIx
8mf0C7PKPsJR8sNijziE/k/V5zk1Jw0D9vhsF2226fJhek/Ix7jUQl8jmd1PHlWCAoWoBh7CLKF3
76VhDlsD4ajmyY5Hw7mz/Ma5c3Hecjc0i81/vtekiypt2Dip+rG/9B281UiX12Fmfk/unbZYpJHr
30NXAHrL+CsNE/xZabvxxZkpcDSW1GjFjbUreZo6Eenbovbb0wjzfiNki6xNwdixEFp0RCKnoczs
RobxKDYuGyEVSTkdbidO2Lp5HjLHYjAN1olbKpKaMUVb6Mv1GedMfQYLVZ+ruvapcG1RVThobzo5
Agsxiuq2kV5JAsput84iqXVtU53DsMHN6/YYYmziKxFi+bruafrgwJ/szTQ/y+XdmM14n2meqHhP
eHgVpUmTktNHn2aGbhaBJDoSmySIOhrMZ0vtPEjRnTSC4aPV/6tfojd6nTFhjzTjnR22lGMuEvca
08hHCltNuw6Luk+g8C7LYyijrSCXu/xZTWF4a9uyrrIZkIyW4ghDk+61tEknafpa9Za+p2ZnfHW5
OzFJdfm4PNmdhym1C4nwcAB00p7CHsfu7jM3fIFP5jKZYtzD36F7ks4aLdZAKaZEhXrPQEmdaXvr
E4GtmDFvk96Ofawfh+6etkd0osL3biOSr0d6IgHNjRO8O4d+d1oBhtu8aobbUUR3Dg3SWDJxZRT0
dN6aWeMFBifCNcAtsdZw7uw8UJhEFOHpmP5zLQExhSXXOiApxlOn1BBY3l4fWJvxoqs9M5J7sydo
Clj7XPkLcV6pFuhvmuMvmh4HrPgnisTwRvQmNPdi/qi9+pFqC/yvqd4ctaRIH/2WgA2SCS979sRZ
qQhCThF7Q8+GtTBxojRacaa3RV7pFerc6NFb6LsdBloiqYW97Rvcc3+LVGgjmhcQr7d2bNw7TWfB
z1dcgbH9gaXKyBq67aSODY09R/A16mhbCeRlHZSXwDlktwQJramKxUJOrQIvXuglS/fwEEnrkGFI
EGnyz/vLJcWjGao/oDziwFRjfJbaqbOhtKzzBB/gGDb1m5pT/WKCcgnL4UEPmQHrkqG/07iXJp60
898bys+WStEqHSlgjJIdx/O9GmgPZfvqgqZ2ndcEL/1inKIOjYXr0gqhbUuvwjmsRH7J4ji6OA9R
JbRLxGK1EQldA7Se8MPlex5ni51hEH3wQ+Ri4bB9Dqbp3srlIbbBSsXJrP/ziZ4G6+xVxryXPSb6
sbr9+8DNijFmWvDHeoMkCKJ1p1rjYBdR1oCFwEfqsWKjuwhVwCbkzXnDIIw8kD48gwQ2LlxgjAuA
Ak4DZYFk0ThbJ7eSWxBNCf7SJP3nq07aKLk9Zkhk/yAaQ6alNg9rX8tezKkTOMUgOHu2Yyx4nXUU
t8YKPjkpwIGQ+jgOr2MfVWcFFOvgoaJlJkgQ0jPJMmHJbkc5NACZvC34vAzB1R6vcvJ+u9hNt46X
h0dQFoNOa89UwziKBdTPztyEoU5zBFSidTLnCD9uZgX6UiyLF3nHCOxqMubERaiTbg8LXNRRyABU
EbEfQfZknu8dG1hrJJD615TaLLeMf3WjweFTJ+bTUHhsKCi6Ezk4W4bpjrx2eshtzMpdZhPWYuv3
OwwJIfbcrWsNm6lQl9Gw1n7Z7THvctCZwC7N0X3Tz7suBu8oDBrfdW59tYT6nESPOUyHcauwSh+S
8N2yC//BFiB6jTaHMdQEfoJPszdbPI1FHB6csIcISQattBKdVWW+zG27GehCRCyrAb8N9l1R1bAy
S25+eLeUtSttyKwlJNlNwQirMJdcAARcUHVn7p/9WV/MJI1HUEfjzO/QnUEf1pL6wSwynOicMNZJ
Cvwz9byLVXMn171EHtQwEaCjKTZjh2v0fTFmrMPtFTEYsIkkhw5cwMHnB8Yxv/QDRD4z+wI/Ex3r
Gax31peMyopnoBeIcHlQczN2vBJqud7BEW6jDyMFIwrmlz+mDI/+YBg7zVu2nflziNK9rqNI6iAl
T72pXmgBgZct5rNo1LvnctuSILq60MK/Tt/rytTr+iaVVrNvdEaDFpZboP2QkW37vkwcnxETxNPC
dc86n5pAJI5xmGA1LxMlxIYMtLj3ANl27Y/zj5EgvaM1YPaK+2iValWy0fKXyYFUglmhBSMNWjqa
zKNO+KBjjbwzK3XbWV13omn2NoIq+6xywGV2wX99qu98b4YsqLv2JZLIeXNZocLjHDvkGE3ZraGN
MQu7CRPgAE5ibDqoAOiM8T622n7DmGNx0zoxXG7/LTbAtkxZe6JauLkNUdAxZhhBKXoEl1DDZNne
tWmuveldsjU8+ZDHxqVu2wb2fHfQCP2RxDbmte7b/HPpvuO41u5Il2v7XleHUuiQTwqwEsqeH0fq
Ux5csownTm3PvRnf/R3//g59IcTxg+YZn55ZYz9RDgfYqtwygBhxCZnbfgka6IAit5OYEtwCeNLt
pMeRCsFT81IGWEV1HrENMqaSq1SfAsOhBZdxKyDn/FOXzbMTAx4IXZqPuaAG43AXpt1AlS9waaOm
DpgeRl4fn1ANt9BBd+C9TNOHHkOCc/XxE4sAuX84xKuhDsHXx80iVpNOqwEMKf7d+Gp7TvBEbDzL
Nnfd9CWmVoI0Ku55wnt0faZVkJ+9oOOFba0UXzgxwq3VuZ9uZdlHffyePRsL1nSQplFvCW6/CT0y
wFLW9lnvbeLo07FP1ZssISbqTYrBbDKog6l4vg2LYKxqfzRYDOsp1QAldpge47vZxs+V4EQlL9IM
6xzRCgzP8DC62bzVeqTltL8SFIZPLYrXeDJ+heWCGk3pwikMxK1Cx3ifYgkPS5z5M7O5Hnexx4q7
9qXAR87b7wgFBKL7VZrpS8clIpBp06xLlPdvf7qWXf5VGfmud8lzlYIXVStobShs0QZtyqArL1pq
D1zoGUYLX4wanhsNMTFeur3GBiibk70b7pRvrPTNZ6i6VT2AdICIZ8qIMOZIegfLnst/pz3WGZxN
meavvd0/x1VEOwZqrWUbD1DwmC93AWqpXuXyVW+NH8iJ+UkS9oYkyhPIwROuCJBqu863dmP2xwlw
Qi9Ag1hhEGd5G0gA6PaQJoGJO0W65d3cl5A4GaIPNoZCFTG49tDkyVGyAELfWMG1PkwyvTc4lrbV
b+Rq4bZMGwowBJgBP/oxs+I1oZFqQ1MIJJqp2MU9dMLah8ozedGvpYyRrmdi8JYmQPHHyMxq/BCu
9kRrFmbwknnNxEnGWTrG4IAOvrKgG5Nxjqvq2+peLUeNWMubz8bn8B5O7OCaaN+nkKOO6JzA6Stc
YfiKapMT8TDouDMQwUIqHxzDO0lGxADPywCLN1nkOdyMYrgtC5BLzU31qDnc0Hud+UvZvXLhIapD
TRrB33sQG+H6zi7TjzZvSPpGOQo/C3zoqNcoXkKHvfsTVaO5jXKUJpol+J9VDGMycS+Sr/9h70x2
JFfSK/0qDe0p0DgYyYU2Pnt4zGNGbIgYMjgYZ9JII59eH9VoCAKE3jSg3txNoW7dygwPd6cN5z/n
OyqRz0Mgj964vM6KoVLbly7KAkNCQbVV653B4oGYlaNFqUr6YqmAseWQc4KpP32d4syvsb2Z0L9b
o0Uidg6+Z2zaC7uH3PGR6vL2mGVUe9khKmu0oiP6amaCIuxD1xCkn/T6ujLvHDTEbcIC94FJ3VeK
PfBf+Wan5HenyuAqWse+S8Nclut+CMygoPzM69vXnNPoHhrGsa6SS2wMvUhUP2WsDJmLkxDgTOY2
3O4YAPuNWxw4UzFnlsi5wUwMzyGjL2iwzPqp3WEefcpNcEkwDo7hAhUhHlbAaXSN6kywd7YPyppf
Gio78LvSG59P/MBQLvAe5hxbCveWIu6+vdXNSYO4GEtCjcGHcjH1BNUennSATouY0fDSaJX6Y8bh
eWbrBPwiTyFY032ig2PNsiVL7kUk8oHXZBCpy3slgxs4qtuKS7+d3+sQ4k9Y81nnFbe2skl+io6H
RAcN0Q37uiUFAJ6juMpg5zEPDU6xeIRLY2/HmB2tx0XlIRg01dPU4diAE6lFYJ9E+pOk5rtEddp4
GdZ2bp/bqsJyzjKHh1W0n1GP5Uw0xcNSzvSY2FQLV9kzrY3niUsY72S7zSqQ/G4M77xiVwLVM74O
YPLO9Im4PMYMZ+0SDwdsMQqwZnAn4FMuaF+Ujrf5yr1/8aruhFH1w7Yfp6F5aqoKTIJLZWyo3S2+
8vWNwZnYzfPVWLP+xLF3stt0POi4rpkSdA9enr6HFMdvfDYp2qSrS9FN5b6kF7RScg/5l01/Ng92
RmLBgeYKaFruOI92lPwVJ05V6MDs311vt4fB8Ca1AUUPZtjbNpwlKyLdF6inKvOILZXD0dbwJD07
Ks5l5BEFlI9gPhugvP3fLJ43ek0TEhnDo9igFebETX1XSGxyDxOPQFx1ZDPUCs2e5aHzNHSI+Ikp
C9kwc6PQxXdaM0lpp/YGyemB7sH01K3v3xjAuBGGi2ga5Vd2RJxVyOc09K/VYOFzMPq3Lbt4J8UI
M6X6Vmvqz/WCdmsIEG9s13tznAFS5QwC2jTOjx6Ke6xzA8IibDtqGG6Vi7BXL/kd/GN6BBL/YCXy
jRcJOZ1e92Kmf4MsDZw/b7kB7IdeFgpUQx6A49KIXdARYCX1ewki5qCwuaYuw/0JBBj4gdxxi6Zg
hRMeEJ8WBwvsqUzMYqvBRswSspfrcXaoA3w4dW2jjWBJaKwCZ8yE11ORPYUi8jZGtD0zOuCL3LWQ
/+vmXDRud7EUsyu4B0tVXDd8nUJXTidl9HXEIuVgiPOq4I+I9YWl+aKT6JcOFUnnncHlBj1qdrwn
lDZAh6nLzq0+lkV3x6QcbosueFNBDbqlOub1V2I1NzyrH+1/IHrQJitSNgSaVjp9Y1/CxLkpcn09
J9N9FTvtPuW8x2TT57hImIffnOxxwBDFx0FFWkaD/GmhgfVKUpUxgQZq2F0BKHwQg0MeGUV1Z7ny
e6J2YJzDTciEFAw9BurauwvyZLoqy3Pth4RgureZ8SofoPzMAz5yZwFgbbQN7Zfz9dZix+BMULi3
EzSZZRJHhTTBJbBPtvzmCCKSRgrtjc9L37zg8aFctOf4n4rW3kRLOFxBuN5yMPvAewa0I/GAHiAb
XcLBLBvegGdc6lGZR/elm+5qSh+2U9jANHSCRwzDGElwWtAaNb9FRJ19FvpiuJsc91XSjcV0hNyd
xWCO0tw95dC4wzprxsVsYbfCgsE47XHuXVITFjUzdmP/0Fu6dKzAha52uQp4gODo7JbCay8ckt46
wzAeHsy+DpqXirtik6fNiaqNaDMBXgmKDCHXJXSm+guE4a+FwNjgJWvRsCJRA++XtFrCQr2eeh9L
q2MtCAomJk6LGbuSYpubttjKtfoHEEuK647+JAsY4uzBDgMbRhFR9CjWXglpUT809X7KD0PRpcEX
hlmLUxSMPPjsECRMXNLpxB/ux+jUujHAFosrnc4dUCDhWykeoNdyRgRBsqGoCu9u9xauFB9njF/7
Xn/oFouBHFBfC/pO3OEkCvepd83yoAtF3knwp+ehxBzvGVo06BrzN3khndsuU5c4BoIdD3O6Yw5z
1yQipiXBxkzSFd9icllNQzpYwuKNPYMvchIJjJmGL2MnL0iU7d6jntRp9Y3bv/rKFZD1xl2U0+MI
sOOQjNkHUS+O/aJ+jBEc9hQr3+jV7VtnpjtAO30aajBJUeFi9YxRxefevu4BKMaYYI5R4uBNK8VH
vjCSdwPnXI4s5roRZx5ClpXc2cap/GlSSoV8WCucQlish54G+gxkZYNiVYSEl2PZkTCLLd5hfyTh
4NOK2Ljs1ZTZPDK3IwYUEY2yivpZ1zE3Ahc9cmmgXbnJd4ksyJkS0gnzj+fWOHe1i1xtE1T2FiUO
Czo6Kl9zDB00YjsfZhJNY3dkhT1EVhQdLByItibEb3nMp2MzqZu+Km/6iMmn7MuGekXOVn6PCTvM
Gv+0QoqLhJ097TThAqBRIiP5M7vpwVWVfYpbZHnNRHXx9GdeK2BVD3S3j1vOLoSsXRKMiZNfaL0+
cPdTu4k+DTvG9ErLBvRxEgMLGLt6Au0QxQ5sYgaSlUKdESXjD1PCqIgXOtuSV7ofNmqdrlNu+VCy
SSfFrinxwMEbY8B+KeNI7fsRD6pIi2c6TU89hlRsSsS6ATUGy3hJBQGUOIDDaMvqflDWj102FrmR
wGyTsHlYrPp6mMSHRkbbUiQwb+j2uP+Pf4IUWO+qAh5pwkxhFzBKoaxjKk4JS2bs2isFHuNWPxN2
TArqtaTkjY6ngyMh81ABSL6VntKhn0DQwrXrcdS3WfoLehKrmxMuK/nxhN9mfNFOc8XhrjpJmo12
uU+8zWnwNKWZpw+2xDlrV/eaGnHG4/jV5pzKOeKYWyeACjiK8Jys21Vm88nphIxU5U2HehxuRTZe
4Yk8j5Yy99lsfltuppwL3G3gAJlXPdkBGrnAFwTmMisiY/4wRTsXOi2mSCxBGRvT+vWA3dKAtVk5
OzXHPbcYPjI9mIMFHaDzDI3SavzNluptjL1y71r7gRsCj+m07DRxuMbhXD95gCq9ArNHjpknim8Y
FTF+CLPVo00CgmVxHP7adkLR2pxe90v1UTRq5tw0PIRGqovsqus4bLHaQRzMVFfeMCV7a+162vpp
CkGIOl0XKZXzCw6dzl2OnuTdyEvrjaPmfF2FiqHGwi00TC2mKTxytTtfiknm9xwqTYE6PFOFzmms
MsdmLE8coy/WAPGBtkV7u8gh3fGXuZj7SIf6p0Gk1A8Vbz2MGJ59kEx0vh3zjL/Yd5dd7gbkbiu9
GzNslk3pqa0b8TVLhzLZo7HwFSmvRjtAmkn9nVwr/fyZ30UCSOg00MGYNFYZTB5evhlrfEuZhF7s
74bnMrWtlGWX38Ouuqd4WHsRq5orEga/tFnSe7sgmbIQEU8wOrHLZ6yqRAfKqQvZ5sxhsZLpPEO6
XxbzOzPx3NAmHB4k84eLLaz7IveTG3y2QHLytymigl5RUg/4gfx4m0ALIt/R9hSt0Y5GXBtaIMM1
nGNjdtTEPXqSMbvMw4Mepam5bgRffv7dYzrhPILFoWDd8tInbJMVxyoX00fXrAsGbh3VlPz5nLBh
m9DZGGQnT7bPshYuM7H06BmWZj0Ht0WZ3JcFhhaPcR8YD66qLZgtneQFCkl97tqPJv+w28GH42l2
0RLRNMOOO9f+l0ezBVdFiC5TuhITfbV3PfFhfPXYr50+ZaVfOkmifKmgxDZALPAPsXKjiKgC+1wU
fYZhjMvQuZVKgcYfXi0K8mhz+5i5W2yNE95NMSUwiSEZOlcVj5yNe6Fvp6vZgZ0oRgxZlX4udEOL
78CgELP6Ye4X/WK8HpxzPZ/JzNxg2cfQr+thr6pFUrONvRfleaMEhQIxuMGDE8Mu4Xu/zan69DHN
TwEae5YQq+/ppXHXy9VIaGFfLAmOdT0eC0aDW7fPqWTz6Z353/+PkIylSh7FaLO14gQNVsk27C6M
q8yG4CCrusI26QzQngbx23QZPtci/iiz9HppyRgA4PwmroCxFH6rrd+ZQeywKUA7trXYT0p+zYV5
wtBDNrI9tD2WVmd+Kpjj7wLrIbKueheJtFjLxCsayLDK0A8nMwH6roCV14/juYxj/5JwTq/izLtK
WVBwZg2kBrBi01sITaUDp5/AffB72JBMZqKsei9tRNNxHiyWoPFqmUIO+5Y/7Z1jNtFvQslNeGox
5Nt5lR8jO/9AL24gQcCxHfzxJ2jAakhCffbUl0co4PGG1juKwOCwlRVm+5ZIEXZyfiWUfPzvbVb/
BkUcwfCOl2MwqdcWE/JUdmzUFeAk/Dj7bEyxVgMVmsIIoXe4VzWRwYWmjpJ+zz0gRUmdBclGhw/e
om5qEiEMNyxxfGCOzUeipCLGSqE04+juMyMuwh30vkgDNKfOu7Mr523sMHO2rcNbEUTdBqt1goK8
7LteSPJSVY3FldDBjLOScxeNCDNLVIYuvZGxz1GvIUg4+uhDMWnhNMU15iSYZKxwjcWn4qco6pcW
lljlWPlFO6AFSPrwKZQ9DhFzkbgZN55n3otKkYPx1B/ptd3Z65NPCkWOtsVNWPf72oaF0w3NeKIF
+Daeg1Pddc/CQZJmdAhAIbnRXHcJGVU/TZfQDBaE724ZfdaKwte5ubPD/FmnuKCV1VYglIotZ8hj
74LemqB1MFZiKu+zrfL882jYpIgIVzLwnA6j7EgPhYpUTEN9qI0aZGOHaRQ1Sx3A3jAAiQgK+ewN
5JdpDOLUxxU7YkpMUG1kvetcuAnmjrJFf+V/P1hqbZrBKSw877Ub2pAPNaAVpviyqKdUErdRIAgQ
oFICCST929kBCMeRxArVZptkrC/D7P5mayf6iOEwbYymHaI5MFHEFR0de4ib0vI+mAB+JpTm8bWD
dA7MuAywxSbEY6qYo2jfflkZHStuHZ3x89zJpGsu88CxrXLHB2skxjdYyLTJX0wgl9xAmaPI4osI
0+viZLTXo6JbTfCOm4yb5tyeS1YOtFVKO1qmLB2pkO1oCshY42v0Pk7eXykd9qUx5HSFIFIY+Rlz
hN+O+HvUAoqXdIWLfzE+Kjq7tk3FaGjCNk3syxy8nge36UY0qsCjF5baDValF5qSWGTOBQ9BPBI0
X9zkBk/PgQ/CP2I+IHJnzyxgJB5+oWbALdSGGWPpPuW0n0Ql0n4QIqwLPyRL2n2Ygrz85NtiJyCz
SH6FXtRkH3NgbpEH5sz/raLZ3Q2x2Po9vTtcH4/LHD/rMBSXQZ8MvMOr3mkOoKDSsz+Y76STOUO1
KEB4qbZRkI5PuOpxiU3qumBlnqO8O7aTuFM6IoLX4M7s8OZSyzFdWaDLhuFJd7T/GTKPnudHjEm2
UMA3OQYinCz3aElnSiEA6bWQv7Xdr/lQmHVZMb1EHdnBwZpeC9QfeGzRnSftB+XB3eni8ItVGS3Y
XTDGzGxevaUxLCXGorVkN/R8bZYYykCDjMTRkQDdHYDU+dOFq7/LNQVIWQ/XvrIonmRuP5w4dqAL
OF66c6Pqq2r4C9LitWVeykATi1aWdVttDSBz4vYEPVGBLldX2UjIU6GFuVmLcWJs/w6IxNMk/k4W
XLWKVZRfgbl1z37SzzhunI7vOE3WNDhe1ZIyoNnP5L7tkOQ7opITU/RV3BMtMD6DYlWb+RAWYDL7
kSMFbPU9U7rrJmSF1fLG4nfcuF1EZC4xR7+s6/1EI9LO4aSVjRjnq4w2u3GyP0ppgPWDwPAwjVUo
OxN6CgC4NtzlJjxSH0l/IheMfZVbr9PMorVIOBjEbyA/oLmFWC3qAcTXtJRvy3LMVf13mIIrJ+Gn
Fb5LqW524gchvyYegz/BKMtamJQN8bmyoovICH8VmLOjxJZnO5kfKsom2cW4PwSAS2u7euPsYe9N
SAIJR0eJ1X4Yl5TZfMhI0Wf63r9QHPTUYScCXgHIaZhRyLT7xP3qqF0BBL4tV35EdeG6gahCs6jF
7QdZgySUwXQFY+U6XpZnVhqKHGe6A3JW9D6jV7oo14uxIongyOJAkxPD8s4/jxzCt14cwq+Fg7Px
nPqhmC7BDFZbZne0osJLWv7U6buxnLM34pJzbG7JFR01295zb2i+KzlggfCviLP4VC9YLiMYQ/cv
AIv0EDHr4blR4X79cjRkZZhklTgpjLlJ63ebHXLrMXFi32//OKg7DfU+hzqfX7NCUz+lWVkmr4bT
v81SUPq5+eFVXBdZcLeGgCfTXwPhfmmHBLZTt1dZNJ6WyiIJiqZdeACbl2R6D7qIplx5mquAXBZi
bRMHNVhb+76L7sY0AhqU9a9pCFc0eqrS6UtB1z80f5ac00ozAOQNGnnrFOkfDp3NtnY6sdfeH1ZQ
+kiD6X4ZrHsLdChmF2Tn9paH8BIY/4SFXWMElIRsIibzVGv/NIK0Mz6LZJURrNYcUgroDouL5UhE
6EiOAz01AOQnbPeTkdnOSjMmoll1clc2q/oyaK7Hvqo5Z00k4MYUxZQabSSm6ZTp1gWudeTSBCXL
keGx9X1wvgOI4sWplh0dfg4P7Ksomoj0DEpQ0tfp2WpeisKAJofa63Bk4hAFZcRlKMMU52h3MJ7z
hZXEDjw0QDFcBPPFeSQ75U5JQbeRuY6S4jEp/d9yuTRkUiK+5BnK5LZLoxAYEGR1OaHQpsg7nLDJ
9rU0UxZldN2LQV+Ilq4XdYCLqPiXMPTe7IVHXFXtuM/lt+WB8ov89nai8ejAB/6cuugF9BO/YoAn
2hSzxiyorZuujHe2RDMJkCMZAEzMoAKmNBNsavhon55ivoT/4CtMODb5oXkukI526TTmsAtQ5H2B
qs8xS+10ANeWD7tr7xlKYCQIvZ9SiuvQROEBjYeMRUfiuQe6kC4e/VP+p0zIJhLBdQiwclliCDUr
RAmXKFRWAUcyrQL5HxasvQv/u8WSvZlOljX/Td3uLU/9IxebR0NzSOPEZGO9e57sEW8VCmkaAm9L
fWRw4oNhrHcMdEaMqzx5wjnRFz5sA8SSCqh5kpVyU1SxdaSuJIR96u5MOd67ymnvLU3O0Uu7c8mM
U5a9PhbJeCvagaLhmovwNMXn0G++DSMCa2ZklacBpmBN6LEY72qCWVzeDfiAytpxfuE3FUqcbQ+9
BzLNmdPjzolQnIPe+cZNJ3mTWA+oMNj3C9N0YIrWrq7y79RYD1VdPOXe+LbQqkXxvf6uI6feDxzM
msE/4bv4zrtInbGy7wuydo7bDTvCRP0pknLvGCBeTfpJK1AAb6a69sGokqGjzLXvSK4LYo5Q8+dN
OZBe6VtA0xFWfgZZN4m9WFfas14w5Xyl0Cr3yTT+mTPDDCB9sQHfbnVJOkM8LTNCgY/JY1EUsjYD
ksCE3LaYAImvKID9YZ9VjXqLFUf0DnMt7Uvi3elmFKHqg/09CH4q0724HUd1K6ayJO/vG0tfDYoL
SG2qjzyEt1iKd8rKaLxrGfCrLnX3rZ89ju5bbRenpc3UNab8rY73ggj0VhHoGnrQ+db0ObriveqG
O095r73gIDlm7hVWa0ih9c4QQeXe/klk+kl0uH360QEj6ud7t8YzK5glBFJzkRT2LWOCceeguewz
3lhbezXGiuquY8u1TPU6D35zFUz8F7ShKyGnu6zF/60TuPiLH9/nPvHxBKASUT4ImcKoJ22HzFKR
Ns3wEkdIpzLAexwV6k9b012RNy0HsUNE7i8l/90cdAcbh3gLybJ5ZUpABh6L7FpmONjJALFAdgYq
BBySg38XVjS+jmsow2nXjmqv/hN5CB/z/Jb4oDidOr0AhKn4eV67d/S9DGg40gwRfGLWuzwGFBMK
wU1+Tojl6nUHRfyaUpLtvbOPZvlKawrc3AzRqPyD5bE9jDY/CVUE9zrOUZ4fT/KvZW9+q1ndRiVN
hk45345YwHZZlyPiii8MjeXFiQi6dMjufD1hdbj+IVXE3uNK3tlZ8Ro8oQlGJ7CmEJBzzItUR4X1
dNeY4X4pZHMIOZK77HccLxei/5Z/dkvGum1+N3Xr4WZOnkdXHYdxdG99OE3SIYQdavZ4O8Un52fd
WbT5r6jVqe9fC9V8BOmQQtnS93XMSyqnnRcF743LckP7sLejB34Vjhs+YDc6xY74jSdGQA6leWLK
0bZKKEgJXnGMdQep/ScA9K+NhsMEJnpXSS5XVWvtx0x/SEUPq5nM9TAU1aHSg0OFHYbkYC9yEBhh
6Ie7SLh/GmHtNEe1HSbDl9xGpXWof9pZdKBt9DhDgJtwb2H/JHYTULUsy5+cKf0uCwPn4OFgUqsV
T5TzD1UoHDwG86yzhfcOEWGDhfNSOP6yAl1JLK9osACk2Gw3YgNtXoqXLMQHh7Rt79wA9dmZGViC
TVi7g6zzAAcdG8KeYN1XQpVUFgfvPkW+YEXREsbw1UaqPzaS0WMNPeuK3HNV0yaOo6GDi9K/NnVU
4mgFGZHobBesdIcChzOpWNzJcwSh1Wpf/BZqCVFO7cFA0Xl8Vabs23ZusStJP9iEHEZiF9dqnDH5
HXp9yl3nK5lmlC0X7mBL6BYQRwD2HN3APGTZdJpyOoableI1Z15LQrz5aJuAD6SipdFR/t9kkh9L
SFdOLTPGe1yfU1GyRfjq+qZmIL8tBjaB2vW/5+g9B3vhEKbZgdVaA2TOM7jefGtwCO1cPPw7Y9m4
Y4I1sOVAjitpPBqYCBrwaDsKHQj90XvLf6Rv2gvkju3yzK4379zEOi9d9Gi5aLwEMKLOO8KZsGiw
VNfN2mvGbIMofRG+oOnjcRwWvprCQgWfWgpKOCvQLAgIEaApAzuOk23w14CEp6+Hrh5BtI6ROHOq
F1NUHGFyuP890E6UwMF/GNwfv9a/Ph/EYSxlSI/jdxMi6NNatC1wUmQxXkcuhpq6ZphdFG55oyxY
lCriZ7V9YA+JOdfiqQyF4bLkyZCUGwOFvqL6KcEtgQ/bPQz4wLZWUlmH2WV46Tr20a57AWUiuF/G
1jmKBLpCvbjbQZut55b3fvInmPob0CgXCVAvb1+s+Bdh8d51yicusBnMCbRlWqz3uZ+/aJ8ZX9dk
f8mU/HGoTYKXqKlbEMIHqQIAgSLcw5wyD8qyxjnZlvtCNVkt6diuybE0KbXipKbobODrrIaVd9p+
VJpVe8afNUrcc4EAboUjfUk+2wQLZT/TWx3j/ql0f9LrghKWF6vTP4kzw7/mTa9zeDR4dzb+T9hY
n6Jxg8OY5b9+7jTH0bExjnkKPMbCnZut46bstLxF5Dz75AKvMI4SQo5tzv8e4nMrCbQikdwwOGOR
jrCMFzHw7PTd860/hhvEQY71K3bPpz6yBxJij5Hou8Pi6F/HkAVtFa0cXoUVpeHLVqxgDvwg2H/k
OQyC4cwAZeFz4oebR4PzpxT0CcBrZHCVuOaMBvODtWlfJV8sX2DEVwzOmp78XNauvylYN+bHNe2S
5vPbIgqMPO+DNzEUhZRlN+cMcpJXymOaYOpqogvGCMyLSXPFOZ+XU19pwpbkWsCQAiWmjdWCNanu
IxYSjY+xhCntrgs8sU9aqTutTmNUvrecCjKTXOZFvYuFJckyhzp87xyu5VMMBcNNv5TFPvTdVpLa
2of23W+SeyHeEveDJ+5qYhcsYADBZ2QyGF1hqbnlYLTLm+5LApPoaXac3gjMUuCnx5doNDeM6XdN
uBoqeIlwk/VU/aHrmks31wG/7y6gHCiC35a4DthkOJ3aRzPgHhZ7t4oO0R2zkb3vg5QoxAMHj49u
BOYf38dImVHiPfiQSmjBRurElSANIwgdX+ICnHFWPpHgNoH+TVzGoGPkzpuJBp8pEmeZ5ydNL7nf
gHHgoKp5Z7iRvte4rjnGb1ztHNPAPCc9dbY0qLftvXbGH0e8COqOWE02Vab2ueLxhDrqycfZTrij
zJvUCm91dTvPXIH+Z4tW/0s56/FvfftZ/u3/o271+z87W///tbF+/pRZtct6ok/fw38pV7UdUqCR
93+rZH2r83/9X/f1j/rsms9vlf397/+Cv5/98G//4rj/6rNtuFHIAmsL/DD/p6LVEZS3ysAJub4R
z/jPflb7X0PHw3flhV4IqzOkH7av9ZD+27/8v/WzCilpgf3v+lm9AAKOxytZ+1v/6WdF3Wsem/af
ftZ/+lmnf/pZ9T/9rFi1/uln/aefFSzIP/2szBv+6Wfl3oO1+3+unzXrZ0Fbg/e6wKVDp2A45vYC
7mVEzsuvPwmQpRjfbbXtO5hxcDsaneqdagzIm5JBBOxtehX85OCH+hudOdqppZkJMXKTy3uMvbr4
tIkKE11NSYCmMFTzPnO2FkW4uKjfZU6FxCCRUWKsF7Q00PjRQthShbMGPJG07FRtw4aJWuomP8YM
FLpV2Nvshck6mZmhpnNWK8ZSXU8rpWV7P0E/XqyFcK0VTdRjg7sPcZZ2qi53vhmng+iQK+cWwN3A
5Gsx9i7OVilN+zgOErMCnHGt1p09bTHQ0yaa1M6jjofoup2IYVXXlBeP3MJstPLiUHJ5a8r4usnS
Z+oE5zcBLk7MKITxMn1FDk6jGHcWnAIXwXxKs0MKxeAunMxNQQ+Fmd3sCl5HyC9zm9iUGw28N4Qs
EXpbr/1m4Auw0YLWFg0/4BZDIO3t06BmQe6abjB3svlj2jqB5wxufGR9/DlEkCtIqEwCzHkYtHvE
+/lhVJDf5P0UXYE24bZqUixrxXu9LPnBo36RbACmYh+7ThPpr2Rs3xcXBRxn5Y7RyMCcNLwhYDfc
Djr5DaP+NyXexEAV/7pDu0WF1ECy6Lr1cbErWIbWWAP+J9fVheWbbbi9xsUCVblOVhGd6uiFIg+K
fMrVF5IIuA+h792bXpGYt2vvVGaS3mJTi30Q44pT/RqiGD7jjGriav0zdTg+6habbCMhRoYl9jbH
4pua5iEWhhwym4tIlfsBkTzJ+1q7hxTgCoZWxTCrFafWhr4QZkBVsMs2vAa+vo3V3DMtxF/mjAww
vOZPXYNhwmRB6Rp2q3pfHwu3otfDtNvWJ1cK+7vHYuPALvNdPrkOQiez3VM1WO/oMcB6MtjIPc8Q
mFOMRQbnBq+z3xAxmK6WWh11U/wJi+CdFD6zyQnOAenZK7fO9M2gFndXwYd4zhQVSMTkqN2Nh2tp
BwO0QoUuhwiEHHyTGnh/nSIDJdNuhCWFsQ7RO3HxnjFsiTealt5V0Q9LAp9EwhNUyIh3xPWOpi4e
4774GVTfHmq/fwYTAqa6EfXBzox969RM+xD9GxtL9xB/Bp5gkp9Ji7++zuH6+e8eAeHLiPN347ia
XGxU432modAuo7UgfHq2haRnNbXWf6LnUTB0TWhM6zpYkRYJWZgWPFSwoGlbDOxpD9jmYhV4aVOy
MsAzfgKPr1tYL9cyWf6mZqqva8t7hanoH60EWnBsf+S63I1TEt6PcqDDhlSV1gzzspQnQN3QlDyg
wFC/QNDgoHoHzx3P51p8mq8JGaCAcITIO91g8pz2GhTWBrDYW+MRbFji5C0rvKuA+keRxvRa8Tcd
hh5dC8NGrYS3c2cEMqv3jkS+66MGoQ6YcOd1Beheg9fDr1OMtTWuLk1TmaGk/RS7o3jIluG1LM0K
c8QT4bvVZemq+6lz53sRYNGHrArwDeXbTrtfy8ZFboryV3aGuuAqiTZNWT4PZQvDFR5vw8Rsswye
OPDdZWSd4rQesfdH+aAoWFju49qIay+k93Pssf+b+ln2VJcIOyJEO8kdvpzT4i3Q0Hs+ZOiqeOQr
hd+pCX4LUjdtFSRXtW8xr/J+E3aMg8LfYLUDqfXGVmcyVvbCZLcdS4BFAG9dh7cPnv5D1ojXgIz0
lmWXHcDHxKFztc9CxT9pesFsGu3xjR9b5X6S+dA9l6Q+zm9KJ05ZLt4g0F9ZomluYt8nZkSJqlVV
6iqR4ztFLdHWcf33MSE7yqb0YdMmSLKRWqmxo25zzGBO4DoGxyUTaCChZLwxaMlTZDqzdcbu1a7C
ni5rDGzDDLnUBR8jSvwKpW1BQs+Go+ytu8KheCKsH0pavbcDc9wtizv01bTY5pivWGUkjQEj1TIi
eygccQk9dedpXLuhIdNmybRnKN9G1+R0V3Pu9DhRo30sbNpzAwKaRjQLHaeTf7u04SHUYCT7TuhT
veL2SxymvYfZzTeGhsAKkKrOSNC60LHPNh5F10nsB1LhDRtoNm1t0HFEg5IrUrdYE6bg04vvKCd9
hnHgXxQfVRLGv1m+pkWh9T56OEJJGMSnXJoOMpIDhUK7JysqMFVlOSwInBtDP/YnQG+XobST04BR
cmNp97ZwR9pe5bIXdBTiteOVziraDr7347T90R9Xu86ZlH58KGzYq5JK27HvQrJE1SdRKDpNfGsz
1uMlouFpWwVkuWt0X5x3rCnK/BU0YV8Rd8EHyXu3V8T/2TNxGrbTWB6hyoTMpUamn/KmDKEP9LDh
mCcx/w4ju9gUAXEgwGL+JV9wrobvOnnnAODfz3k80N4seFrj5SXK83BjBRnm8xSasZiI7xaNoDaw
hYoif5bS+0nD+GPuZ+vQM/p2Ogr3GhmdyhzXusxGDNyauKKIrRkDrXRoR4AgwJN6auSYnBieDFkG
yp9qH1vp6z7CcVdX8kd54KkpjNYnu6aQcMixkEYeJAXLHG2VPvV5/5h3SYTlV1IiGfqHxQdPBgkg
wU2TvQLEohPCbYLrKWw/p1ydA/MZD+lftmg63kkApfYoDh0tr0lHvqz9d/bObMd1Lcuuv2LUOwvc
7Am4/CBRVB+SQtG/ENGy78nN5us9mCgD5TJsvxpGAgkkbuY5N85RQ26uNecYQsLj7YslkaDCYujG
W0529YTOc7R1hWa8a3JrRX5hK1wbkKItFoh+orRONQ/hVkhpgPXdBWVLfkRHsLiygWGQz3EPza8t
9B9uoYCndVoarcnNYsTL2bkceuYZ+nSVgkt3bOu7mh3OHDaWStEnB/qywI0l+xq6XFGc0ytNh7fZ
Rpxnq4AWlDr+npTl2ooTlQIcjhQ2ZMecoOuWTsh7m9gmS3MAKLOevZXVwA1fKQCUO+NrQuBANixZ
IX1wRmC/aQRQ6ZX7aKGH6s3PPJa0Y8vgSeV0QhBqwec15GE1+IKmTQtMTjTWdGK2Sp/CUnI4F1WL
6HLO00fNqX6QNaN30fE7JlMO+zTOWQzUVHTw6dheM3YAEmqyIwo3NsV2c3gI2FftwBMqq2Qu2XtJ
rIpcY4TwgiktgVN2dBRe4P5EnGktEY5cWii7Z4qKRG+2jIeUKO0oGdjTKdho+ZiwBy5Tml0sTJ0o
22oDO8isIf2musPBLI1rG5B1Hl0rWGVt95rHyYYITnrUEsAGYTUq196O8ACr81uSkzyLF1lpwNIt
1GfSl039MyRmCSOeBV3veNorBvvYMzMXlHghbvNUeXUDylOkoPTzjDOHGSgf/1zl/nOV+89V7j9X
uf9c5f7/s8o9x99Eesq/7j+vYP+nPe1TmfOf/+Mv+d/+i/6f3OWqmmUI7f+6yz31X78ZhcX/tMj9
H7/73xe5Buta07Ydy7RU1XRM9z8scoG6C9MVgv9T0w22x0XZLAtbU/tXzbEM3XYdh0XusuX991Wu
qf6rxuLXdXTTEexeXftf/tt/5d0If8trCe67LNr/9M//pejzawn8pP23f9GJXP8vq1zhkElzABtr
umOo/Kj/uMpNh9G1jSxOPDVsyJylDYzqMjtHtXgdgJWA/whg5goC1RwcdotziwoFbf8Z9xg50MEy
kKWOS3MxewiMMEIVnJgPCWCqzllmgQsSYcw/mUvJteOQOKl70P8G/MUe8MNIRa8x/wGSKE+0yTkh
ZSRyulQfLipJz4lC5M4qeEaJoRBtYvqKbT3Fezez7nSv023SqAjIauOBc2KjUYyjQ0P4gSgzUSra
rAdz0jlidlRCjQp6d9CG+35EVsQvmzy1ieUpSMIXawH2dCeHp0KEKVbnz5Kci4MEquEX4wRxJPlo
vaY7hGlH1ARWHZHAxf9xZ+1uDKqFfQipkyU74Fp657fucHKTUp5lWe9hJft5PAHAdz+b3oF0KrdE
969Z13p6l2By0JDl7IwWbon0Fuh6VdLeQN2jaaUvzaOZ7ZLmVOg8B4TbkVi0xjNvRrKGpEjoIMVB
qxP6GRW8MJ/3ovucq80gjlZ/acm06lQHeEhF6mfzfFxfsMll0Uckvq3yqItf3b240bbh/J/xN4ja
u5PfQYZhBzUvTavxl7zk4T4sYP8oWyX9s5KHtKseEI+uYzfawDEPKo0HoqsUhw6IQbV4MMpDFQIM
wXhDbX9gnLbIhjphfE4wKsZwPEjd3Gk609ki2E1Q2HL3mHXxR9Hlnwp0DpM+rJP6vWvQG+6gqVLP
GnDKiNcmfp9oniE+VMkfNfORiuLa5v2VZXhM60fNvdtDQ9qYR113Jlz5sVAiAoynoj1QSmiubZU+
WfQA6tYGz3PQydNjcW9l8xgll3HRzAU7K8v9kT+WQ2xRjxQ4YC7wmw0nZYOM/LXvGd4Yo9cO0cke
UGq0B1RaPOHSecWuqahHQz3iiXsylly86bpXvrqbyEDZJB4I523a+t2tck8VIInMwHPN7ay4BxX8
h5TTQ7LYKsSpzZXd3PsaoNhyS9thUs032adYi7ZOjudTgD5AoCiLw75x/dHZGVV3jYHlCr5DKOK9
JjhHTNXz+RJo1Q5zN1rYvRZ9RaPN53WmYsBjIvMo0nEgqjS81I56A+G26Rdsp6Twan1Hqa/jlR15
r7JxKbGfHZcC3PiTtiZ1bggCM2LU/rdnhj/N0HyabDOyEbNsombUg91N0hzD8BPkyBhcVRplsXOy
szPR5TVR2/NSbLRe220jmjVJzzl67AlL4mBRCP4Wgnpd8hIso8og9FE78iDIBy5fvjBiv1y3HI26
anypg+X5VT60TQo6xItzuCa2g8uIdNlIYk+1w0sETVtWBtMCu4ERNr+AV6AzmjB0oFpEC6IMaI1U
zsYuyQ2CoqXxnoT8KTSToSHhQzhoKAxjsZdE8IH2hOZVlNfK6FeKQr/h0TGucoAgZKv7CFTlIE5u
/K5RmULm4UOJdXOwMVZyGEYDS1rqtanjNcOPFZ8CXHh5c3MgEbWSnxp8pFHqabyeFV6quG53ZpOu
XbSfOi16Rp4AGKpHmU535N3SGA+6oKEa2buiraCZF3seHTcKJfTK0HBdnPuyBx9abvXxqENSZ1pV
U2sZu7eUkW8/UYqxrikq5Kl7iJy9wUwU0MohU/WDqp35MiZE/FPJ/BOiBMuGHXLbqXjAyr3PYLsy
HKTStyB03PAD/sge3NGxCugJA/S0HqV10RsaDZoa+sJ+rkOK17L2wT7uay2iAcunFqxIm72ZjXw2
mBeDfPPL6aKJwZvYx+hadGE5swdsuk71A91Hv1fPS/8a2zcfQLiO+BadXSzlk2Y/UYJb69GwcWkg
6BZto4RiCibmkirZYOz77jBVxVNLJyZLyAoaFOhotLS0lcCX3DvFeAoCsY3nr7E2HxhT0gtFw8in
W/jFeGR8uNbFS7AwKCIYFKCKVgUiSWHtGB+QlFe8cTzmaCpD+Th16LuU7xl9UNaxI43bwIvCdj24
NR3OnpVcvgviXSUqspm2T1sRcVIWXUIKq6BjrqPB3TaiZFNeCma+jrPFQLmn/kO4XbvkQ/JVxlza
KWyBGrdPdQECdq9z8RLJJdTuNUpbO+q3dnuasVWZEZMa9bkaJ7S3ISBc86TtG6vZusbM9A8GgxWs
XXKaGS1cjAtILso7lwWQcO19MYeogWCbBPZoYgcQhXvDam4VN2YYhScWLF6Yvky0r8fyOKEwrEPi
3o+m/WTifa+YWUwxIO1pSt/cJDxmUQO9YaG+Yu5kIJ+yGoy465bazVax1lRbdaKnhVSPirTxkTu8
9MaliZSzzbVR0P4vFLYo6jSdJctN0DObBN85lZcNNM3YNJ9Hhv2E+NlMM74PQ3tl5frPCPTP7nmL
2xct40YT1scoUH5wtABwBx5VOLfYnm/O0qbMKYwwfFZvodtszPJntJ7a+a1J9AOY8o2rPlvBX8YI
MzUMrvYu1412XSXS12vMEmVf3mRsHMX0V7NJ0UJ9HzS8ROb4XdGbZcmwrzr2pX3U+Ja97bluavRL
AIag4Juac5RxyxF4zamXtub4OgFGoB48wDtHicdWsWHGI9+cKWf2unVx542MjOYiWUsK52a4UaW9
t1yLKdljnO9UNHjW8nGfH5Q09DrOHLQ0NgFoICZWL8KYbqlW+KJ4T1yFanv1YMYVxbnf0X2dMvUY
ouiRxl+HbKeoQP8MPiWldTvurfFA52jVGdohSydeqshv9JPGeK5WzwG7YDg6kDA3cf6lFsEma6KT
YpjvInIfgpBinB3eouVONiIa0B9BtZG1Nh5mykpUA0wsVKYGNT/LoMgiKyr6vVmc1b+GoH+88Pc5
ZoR5ttO7Y12Cqe4PCQPIBvK12ezKiFcBZxhumbVu8S3W6oMdDMjixlNpE4lGBui2D4pzs7gAGuup
+s0K/Q0gkEjcQ1pihY6qE9tML2GfWwXHFm0cnq9bQGE6arjAcnHVL5WZM+vW7uxzNfPKXPNeKccu
OZQ0yPhW8JV7jGndjXSbZfPlRv2Tgdd5mTJ2lc5R8a+PdiFosDKavmRp8okIqKXQaAfLEEMGUTTt
HtfP3Ecbpo3uV29/Rd2D7T7l2rCZJ9YzhTjk/d7N823RnqgeCuB4dfQaA99rZnhr6uzp9bhj3QeW
NvNk3voFfh2sVcy1E6pk7t2x8IYR+vcZm7ODXbvBybha7aUkClB0Hav1h8Ci/KtJrCp3tjOs3Afi
6oO1nfg7YoffVUzsy2jY5eaDgCFj98POaChpMaRFiHVGPrOxSu2g+4YJAI3CA4xLZso6FVEGpi9S
pxsRXHPcobcZTFQWI56rnrrMOVOw8pp5gaLeVe1IFsEPkzeXGss4a/u2Z4Kvt3ubhSvfBtrqP6HL
kc0Q24ov54yiZ+Y6qDnqShT7MuFNYXOphoE/9MvJy5/bGySTDSHxdY0/TKa3NBh9jaNKobrfrFBw
3gFlqljgmqk/q68iQN0xTN919JeBW9b0A+WRTdcckyZd9a3EHHgs2KPAl1lpI/oyaEKYLnQgRyxm
dNXyTBdiu4SXgkop1Fibc+XBVaUyRY/JZSjWu02XJMKbTMHfmyD/dBmat+mShs1uYo+3qPoqzd1O
U3J7nLNoHxftJpwgu1Lqoxq0pp64xm18yCmCd+klocmGu4gZfQSdJOWnlbepax4tCmbGMgLHi8Gm
cf3ddeTyc9U+Kggy3AHAI+ehRl3ZXI5SBx35b8mlj9tSO5kbVfe1CBejbPcoyXxqLLhtCSDEfjiL
tUscos/UfWwi6suAnKTsYbYLgrllgxoUF7Nk62gjP9pjOj0XCJWc/jJMwQGak0GTSLqeEfqLuh2+
+gqhFfoUY2UADTGNMwBzKhBytwBZ2+Ho0j10SzhWUB8HMDlAslCGkDL4cVhwTqCMZDFspr7eGgRU
muUUVaH1fW2jeZcQikEl4/fQJxO8iAoFeXBpFXsV9A9ej7C7QVHMU8K8LBym77RxN1bV7iSuZNHy
3UAnYOU7G1ui5dncq1FX5ls9A0NWv4KI0PuMI1S7qngZRqBg2GJttab27LM+Wycg1MbkEk+fdizX
dRnSn6YnS1JfOlxvuKpLfNLZmB74pBXGDGVgJzANII8Kp8PQnZbOgmO/mWy8E/yRZbhzswvuAIVS
94DmtBjxNBfS618S4LOx5NPfncDF87OOlXXWsomXjluwcwHcyZXz4HCSrjp2usZL0V4CE2nASLO8
eKrMDzCx64w/mxo/ZAr7U6A0NVQHkZ+t+aJKk1TNKuTRqc++jfiFHtbe1ocduYN11PMlaPt33cUy
zbYzTDY8ynCYgTZgrxJJEsI+JQtL8qEuKUek+1mddmMGRpS+WdljznSVfX6eqEbp9uxN1l2ah6qq
d+EIUVo91soHRq21wdW/OnSwbsrkGzmeh/ThR+9+M/ep5TGqzx9h8G4z8RnV97n5Gtx+O6QchIS+
MXKw21LfqeObxcqq6+JdHR/r6KCGFnX0cp9i9BbU8BJFOU0wzluKchq7S7NiYcoMAbyR5dw7yhfc
6BY3a7zoW71wpsXOK2CeWcmvktI64iAU2CqAXEL4+bSbPVUrP1TIPACuMGF6a+hvxuC5K0FDQI+R
ovsoOYsi1OkVw88N2i3z3eS6RQsbn9h3wWVch7qlEHYJVdy0aXG20mx58+GOpPfYNg+JqPcy2gq6
3RHnLmpj26ADjTL4bvSJxe9sTQxwNhZCQU1UHk+MCCuxp50bZ9z0dAgrQF45S/k8+TGTaePiE+2U
c1U/jZxk9Kn3RuAUIv6gCAsy9ag7lc9gaOKIKqdrqw/bQG22M4gcRircM+pXCSVTli0G1vHYyuoM
dhOHiTyY+WVypmcbQlNAbUpnn2eHyW5c1T2weLc6mClmJYe1pngH7MU57R6lII7D9ZzHLx2fJTsI
vKy4VeJaVE/G+CUhcbUOvKkYYyk2JUENuQmPhUGApfurKjJlQAgY8qA7RoSsoXZEqtYkGwuCldK6
GzG9zfJ1wotg78Rb0H/bwB8gc1nIE2X4XJbGPXubmwt1WmYHOGwN+ZzyTJ2q6rWqsJ/W7NRGbG7G
qwV2s0lR2/TOYzh/DjlfrtI5lk17kvShUhD8jehYIa4nqfKKS6y++dNMm1nMcblypuad/Bo9daZj
Fvd0IhpD0e5qhkGh64Iqep/RFQUNFzlutZWm7ByCeuX4NfO4aCQv03BxNW8SFunB/FBDSoRas4LG
rid0s63sfWAwZ0cuS1x5csJp1cn2npkC31h/cGqxhLZUX+tAQGUPjp0cQrjRRRrvO6r23dF1whfJ
mZ8kADeXV5xXK5Ql25RWoShYPSsNN20qjnYBs0h5Mnn0TpTDBB62GOmqo7sv8uTZiDkSsW7uIfEU
47DutGFbFNckfUIatmldRnVD64cBPOEYMy8U2lXjPEWFuSIfsY3U/CgkfDM33XXWmzFGHCCj3WA7
50Fg6rRuMy6zsWR8ycOf2gRkwhTwDk8WabjEec/q1z6xnuGQfPfQT9yHQhioCREKWke91BB2cY6S
B/DBc27vcXGtM+3Zjkk2dM/usauiS0/rSquvGrGSyTpKiHKR2h3T4F5ql1hEkDj15wD8CjXuiG8l
BzrhmfKPZuWlTYstLc9tIuVrwE83W+s2wEG0azC3fbef4CCwUGY3/YOZbtM47bHh2WdukmNneZET
n+wiOUaGe4+Xy/8l4X5SmyP9Owk64NTJYA9NYzXgitKMwDeopdlyy3Bzz/swT2QTGx5G5MGo4l0o
3rkR7uQ3VwKrfQz7kzpv0XeP7hPK0MgX3HCF/OFOrESXNH6xsQo1jj/Xr0l2c5LrNOXr7pqX2pFs
4vBYdbsw2ncICp+FsccXAugmxedN6tRd5LIZ2gPuYp91Nn+zEoe+w8kuIpCjwbjpWqgAgCcj+q5T
33l5kW+VCl3k9EuE6GDF9U6UrT/1NHZr6qCcnTogiE1h3wbn2jHgyK37nBOYGvJtiG6a63s3J+ci
hJNQTY+xRjW1TT7dCToloc1uhrmcax5dwo0EhlmJh1mzNqqZIWBO/REUVqJx/5PVPuWwMTf1QW3t
Tc0dVlvK6BSzG+de8MEI6fEb4SE2FNS9UHOacZvVrQeyG81ctteDd2X+s5B9L4VunQfnVovecsKv
M+6asg4/beJGnK3SwDqBJmDiNm4GiH4YOxjqXUfglqF9V9zi0dBuRncyBseDB7ZqSyaflsY099Vp
mRxkLZBXn/7Yo90rHmXmrWl/aWLXM63voDC1wa86vXGa3+CGfdXLmlzlh1ourJ5PbZBnrgUGCchq
5sktfeiSS8GDgMY1yuaDNwPutAtB7rbimZ3H2Gr4qNJPK4ZaDIVFQG+TsH3CrNvaX50W8RAs+cu+
S8Nm2qGu01zjXbnFznMpnHU7rCTIHvCLgHfUie+udow/7KC8xCC4XBWhbvdQ5l+l+V4MLsbQ6Fep
uVnmwXVpicfDlwkrDYZApL0g2MDiR8SEz7ai/Q7uQzSLV07fUD3bdavgOe8z2Bv1bpGXKQkjzZE8
JmHD1oBjGnGcULYqN3T0RdSyLVxiz2H+VyCSboJLzjgs1adLQuUUBOTKSOVmyKxVlOMmMx9LKNOB
CiSv3TeA7QXapyZTNmiI17Px7VQtAmF3awXRU2lOB8dw95TSd2p/cuTzhCgaXL9Xc7Yb3Fcr/zML
XgNixI6fMANuYVmRxjW5u9aM1Yxs6/LBa3TdIzq9FQQijUh5cn2dKwCXSN4WHucGGsxWfy5J6VW2
8PrMQn/2YFeQ+Csr2UFG9LR+3NvGcAgzuesV4ksl0oLhKjvlW6M3Xtv9geAQ08wO0Uh2mCF8kUFc
yybdd3mzCZ0N6SzsANkTyMZfO5oZXCQr8ua+Of9mchvV74k98lwtL2oL9bn61Zp25fBs4LAy6ozx
osQNR6kX0zmkYboOicBWOpO2uj7rbvA6aTfFNvxYlEd+4xGEPisZ/hav/fy0PDBQ+H/vLF67dNrZ
GtzuAm6/wqNgGfFU/8cxapdr1XPu6vBMV8HjkjRdBQR4TPdHzN3a7WP8iISBnEM76ruhapFSMK3C
EpD0r1kKEbFUfm1FR+nt3suKJZOarB1hXGh4X8phV3LcMFCVcXTQVjkahG4kBjrlJwbvR2Eqj4k2
7Vt0jKA9kJVydGQmUFZi20AkbIeH0u73Q3TRf0qGvoOafdqsPHhZUDaoDSdwTdz1sAdnPZ3qvvkD
C5kBbgxma1s5xj5qgT6ZwzZ0omNpMe0hNRZV50geNS5noUJnXNgM/hsMGIO11/tgFULMBEcoGs0P
SufgjsJTba40yIm8uMfq0Q77KJ8VmNYMHJvuDmPqWw8675haDbId3p/kcW64wWQFk7z6ZnNbm3RG
8sNXgEXSYlUxMCBkt/Dopn28nooAMi88IIKkef9Yusqm0fKtylFC10HMmHAzGFIrmnjr5uGAUmhP
nvfJNiE3pziaFPWThYBHNhVKuthXI8lN4m5ZcBsGQBtxde1Ec4KxspGq2Pey5Yni3SHvvVqMCih/
l6rAuEGfBC+J07QVbEIklVZWbszUusm+921tvIJuXwX4GRFJcmCmrC3vaeS+N07IuRek3fAsMoO5
27CyehSk4U/Uczrhw18KFaWMtqmJt7FXLBTjJLTuY8yVTdA+Nxw240TfgynhEtDvFPOcqcHGYjs3
T7/j/NMreKtrSGhZgEy9Yt9KXTuVxS9EW04+3QHD+b7lSKZER44lQ9O+FMs3j5QfSdv9bP85TXYu
yhGoCuFTcrVFimsEDmqJIhtTKhxc7cVwTE8PFpYfVvUceoOQ0kNYtEq3A48mQdl9dGm5ixLhWR2r
1mRbtcMOFAdbvXcHtXLZMIwOQ2UnC1QthA+ZWSBBu7AoGfhwFIPXKfV2am9dF53TafQCXnfDYO/L
wzUJWJmxasKIHENBqGjGB6LeKcsSLlReuGh6ZXq1xLJ3Hvy0AdY0H80l3WwFpNSNB/BAXkcrIVVW
GQZVWMAtNh3gBUcN+C8p+Z1wiYu2QEQZ0TMPAeyDCaGjD79weSCtN6V1AKF5CeAeNl94DFd9o66X
VRGT9jU7vLeifFEG7ZJ1y82dsUI83Ko42wzQz1zbeSx4NkdxBziBh2EL6sStBpDQW3JlN/NeMRVe
d8CsPQgNMG9z8G4Y7/HMQRS+Yqx69tL/x4mMNYIlw4vN4beRNrO5c2qbq6yXT1VXHBoz+NYMvsXl
WO1iQz5ipn7XWo5KkPi3LTOYXEUuO9E76NJt3SsP48SpqMiZZs07NVbB+fAPKELRcNNngNcoNZ7C
mV/Umm9XM2ONeniIHfgeo75XQoY5TuSnPEUmftEBbC5TZgjk+wHdILrzUUc/KxBGyaRveTz1rrVb
bKtIXzvdfEjmn7QwvLEFNFnqb0GCFsZaT8arofxWDFLGdqDU8eaIaRsmbLrrn0nf6rA1RHTpuH8G
uJErF/6S9qSMYjdBQYnN+FaF2IRgz9rrDmmtWwb7Gs5DwtpbI+He5Wch8SpHELPoKRFsXsPV182P
udjnKjqFnv/OF8jFV+XetUTZLRyWALIfa/5ZxYLxqI2fQ8FQyNgkEB96I/EmXtlBjACN2ls/O782
XKWCOwNH2W7kS1J8AjThKd+8R/kAmMTELJQsHPHNoFfbyZmZh3Vr3UxOk2y/YnV4F7kgliyo65SL
iXCnsCgRnAQR5SnKeURbiSN61XAxq+buNvacXSyu+jYAkaETCOwkbQroz6Xj/g529A4odVOaiLxj
vT9TVrj1E4zbevyYAy4L7VeZhxylqH6xoE6B3nBBNc27quQ9zFFtPY+dYOIRvGWGWEd8NfMHF3jy
qgklQq7p2s/1Hf/u2RxJAU8a+QD1SHxCdaoVrGkmy9+SeW0DGnrOPtuFBlQHvAs109rdUIsXxqSr
uspCX0c7jjJyAwA4XJupO59LjBdRBByzGeqHSnZ40muBcyCCMWjlhac3nADdvFBpTzjTpmX+a4rG
j2hdrIo0nP26ybCuZu9NGaQeg9gFUtuD8QU2LLqo2LoJo5bW5hI/Q5FzlJGSUJzJh4SyzGooYQs5
evySGSpH6bz4K11jm6clVS5yMmvZsyEBwh5sTDG5fqWoKjPzMVzb03IHYWyB/4X/SWFJVE8EU6pk
uI/D9JKYw7VrmB3wIKR53WJi4MnCyOt7NkIOC0E0g7uabz3tiVMQQ1C2mWTyNjEeEqGyau0p5CTq
+gHoWiwAo8WIrDHI1lubUGLe7tBGNKjn0voZWyt01rybNqJtH1JkEWt0FvGeM6TnauT/tVgbd+wA
i2TGpQ4WlxcPeM8tVNPQpwCG2ERr6eUQnvDKgHpJbvQ4hpJNXnP2tXQ4NjPJEBP/qYdpF1xmz6JZ
adTMU4Q0VyMVph7eDZPiDrlNEX+H3EbVYOpXk5z/bIfZvhw+GVYka6OW/C72NSOQzuuQNT8KhzqX
CArT2IkLYg++jVPSpTO7WyZxNCfjS932G6UBVzTECilwwt9Vy9mtnKclvJFeK+0Tg8EHT+MO9aOW
2oNV/tZheI5mPab/wyOQ0kkSzYXxYYSM1POERzwrrE8NeK+w4AGP2bBYoRa2AH86XqcBxLWGBtfN
SPch5OzNhNnwWL3NuOZCkw0t4zTSBvbwEhIzyMrMb9HI+1VXBb5umWQgBnYNQdv+2LqjbeuEoeKY
Tc8yzmwv4dO+iUpBSYNbgoqyyGvzS96Z2CYkNq8RmjhS4Ag5Us7huAihsUdpeKyd7C7U/jtSB85M
5iIQN+yDUJlBL7spXQHMx+UmerGUbvbYJHJIiPtupbvVCwEcFyohCjtLDQ7GzJZiSi1aHSWC1Wog
T1/QU8l7Rt2c+tiDsJvJmm8Ak9IfcDq1cPJ3cZT8yR5sY0OXz9MummIZly6L+LUSGaEMI/x7xRgc
6fxdFf2WUZmEyYmspkzCe2VMZz3/oruTHnLwRWtaObgHl8ZZT1BqnajtuxprGzUkauWAc82LTHpN
08hN08TcXRPjsYAZByP1cyzy2BOGQxgj4KE7msg+5UazDio0myk4+kFpUg+hGzg0rC+2wnLGLS6d
m81+ni28d0O/jp2R+FExlxt7rBiTm5Qx7dKPaiCkUhQcgs1YO1a9fsp5ozyjYD85FM+Raya8jFbv
d8GwgucDFBxrtA2cNwRiSn6tbdadIreyjQU0wijZVI1NMbFvT+wD+HrHpBK0KqvZE7AQGgyLAVAN
oC37qpzpEzCwQJfD13o0eSACoexP4LM2VhBerAXHKUigbZQ8+bKV/D7VIKClQaYNHCfrC2tjt0G7
Jc62HRRwpi43GZQGDKWo9a1Na3occyqd9iSw1UTBNkwJkU0amwleMFChDCmjPqUGwxETte6xFTm3
8Uhx14QSPNR1/a1h9B+JAfFE/DQEDIjzZVGkggdjwG1QaIEBG5bKU60Eu04rHd8VyspObIYOFcG6
IhfOpRhpdBRd8Ay+lDpJlMU+awoKFjweJiNjJsqE7PrY+UYOtDjDdK9WQZIDCjbrSl1ezamagWmi
8cDJyPpmRJPJj3KM6QvZ/W1Umkuu6+SY5C+fWKzVgviSUCiC0Zi+qzmFoghVI8/3O56UeEAQGZvc
CeCqFMamSiBkR+S62JBrhBXNnzqeWG+kA60XM7sppQ7vDh4bkzblQXaRCmHfDukhN/uupqs6sZj1
HZjLCLApuPa6Wnq5poNdB8FcOkW9HoIR8Bqjk0hMn26smtiZmJxHVvBEf4ojY07oI1UJyNhGvaZL
dlUw/HgUxQq8sc1PViftOgi1kOH5ANGQB+MZ0nDQvA2pfdNgUD3AZn+ek3avERJkxJRdbPc3G01r
W8/Q6wKGLDRJ92M/HeYIUURYdksZLqv3om/uxgJM7Kb3sqHQicMC0pfNzTmM62hDRY6Bg7LpTVI6
fENrHwUSbO4xBpvL/Hgw+PRadZhzWLVwNbs3bsIOkkp6ail7AU2Ie8mVMhLGKcliunytsu3q8oav
s11TG1Z3k/wLe+N9sikq9SNNviQ2r0DBsYwMrxpd1jU5vXANdxymumt8CH36BUBos8kgbwqKfbHs
vNUGj4aToZDvG3hJAwMtJa4DVrcNYm61W2WDudD08mJt4uEsic/5UUsYSrFrPhxSPSRKdkrDqvTM
PL5wr6UfnytnZ/m7WfgiOALZV043p5xG1i5AB82fpnjp1ZkBI89kigvgz6QSWS7dyICSZLS0JSn+
boKlP9kuTUpr6VRGlCszSpbQLrHHavQuu380MLmY0HtXeMbaN8txgPYvXMaIemhm/w1htK31JDqw
kqM5GvzBUdfZCuF9anWK6xL82Vo13R0fRT47S0fUpCxaURplYyv2OjVSsK/iVFEsJeyabpSermm3
tE5ju+QOPwq/XBqpBenN9h8dVcqq5tJaNZf+6kCRNVgarWlZ/rU8o8Kr7jfVGIk92Qd8rRj2RJof
pXBmPrZlcYir5oUSp7hxqE52HWvgamnUdj23wVTA7taXvi05w27p3wZLEzegkqst3dxiaelOS1+3
bV/dpb+LVLfaAi7FamAcsEe8or9d7izza7e0fxkiItfQz/U/esFLQ3hcusJiaQ0nS394ZKKTLY1i
mKUd88xzRNW4WzrH5j/ax1a365c+crwUk6X+YXMkdIgWM6S0X1zsmSc2HL/2Umr+R7t5+AmXtjNF
eZi6FKAt22LlnO7M4KfhkkaksufQujSmG0KLS4c6pUydLq3qVFc7Qpb9kxqhsAs6xOzh0sIW1LH7
5S6pLw3t0LbfB61LPGtpb/939s4jSXYtTc5bofUcjwc4kIOehNaRIlJOYCmhDrTGvFfB7ZD74odb
Xca2apJtPaVxkq/sWb3MvHGBI353/1xrxnox2s4HVbyk0GN2AOurZnW7RPSw0kBICjwjDl7PufA2
zr+9MnuAqWduO6LjCbfjVRLB4Pc4D1Aoe3UCFJegU4z6Wk6SLZoBgUgArWQ/ozmfLuegOvd2Tq7Z
zhG4r2A5nNDNKMyOyIkVD6TT2jnzbs7p93Scc/B2caqNBIGciDyjwteRyHw0Z+dbnTWu86lMGRUc
/TzvOVPPafuU2H1O/N4Og2ynRv+cNbys5ZzRZ1dFRZ9z+8Gc4E+I8mfbnomDFY1Lih94VPNTSOxf
n/P//UwCyEECaAI2gDdTApyZFwCDADKmYez0hDWpGUx8ai1dlqUfsUIwMDDZLYeZQVCFJA0xsyyd
mU+g66SL4UJQYaIND7Gk7CDVSqoMnY/aZ91gkx6oqGQHVzP9oJ05CP1MRKht4y6ATY+WVUM+oMYj
AOMejExuGSOuDJsZBsdafaH1yUsyWmjbDj2JvHqMIepbPvrH2CqfW3pTqpnYQDWKPmtzv8hov/Cc
m8sw4x1q8owVwIdxJj8Efv2Wg4IwuatCBXbO5gysIE8cb3w7e8tngkQGSoJGWO/ArhGfEzAT9cyb
cGbyRBwmxz6Nkq05UynqmU+hTZAqDJAV7cyuqGeKhQPOovjDtYBvMXMuqtnANTbNFw1T8TrEV74w
DfbEjqfSDUgUx1Taz9lcUVCdngrvyoYIDjd2545rCs7DyJ2ZG9NnGPXyUuDlrKQzvqg8vsmo909p
ftdXm5Ju0jUN8B0v8YlzyZEKW+8UB7A+YNf2q4DhNdN1iLtTK0g9Jr7EC8itLOt1Kh9RUsEBLIvQ
D9bNvFtnaYMd28QSMVCZmHYh58aOholgOFa1813OdJJm5pTUM7EkAqM9E0zAxTK0GDOsi4H/5fzh
nMzEE31mn8RAUAq8JkJHG/dmPko9k1KsmZnSF2+xHbUXKT0d5KSvOHnMWJQQeaFRH9HMXqn+UFgm
eCxyRluYIFpSUC1qZraQLzCXItb5q52JLmly5pTMAwN5dMmoAIYA+BfNtc6x1wOUJedP/eWMRA6d
Z7Y4ffWf5z7+HzM+/2+HhQwwjOI/DgvRp/7Bq55rd3mKjP/vUkN//zZ/Sw3p3l+ORS2uZ3GTk0zG
yQb1PzMYUncIABmG5PaObGHyj/+VGpJ/Oa7HYRi/yd/hkPXfCJAEiohpO7aNcGRYf1JI/xAT+r/F
hmgI+kcCpAH5UcyZJelYQniS3+LfxoYqfrN4chHpGjR1WafDMqrGcpfznKU5pVWY9zFMN1xwxj7s
DsIqcJXXF1qbzLOHHRGvSMJ8rAEDEgTjXQwn1w9mwEMXH7ys+Y2CYoOmI5d5Uh8g1ptk7N0XNm5q
LVzBhbuO9VNIycqymsbkYCrA+DaWhKaSxypxPnpb53I81BuTaa0kFgT24hnGyGNSta9Sa7gIWCvY
+9cUz3x1MrMSB2gYffDpqpU+SXYLycVXJrzGBQUpQNNBwFJrwd0+O2o5jpMx0CQnRV/HkzFa6IgY
ME0/3ZZF/M2pGphN9OilzhXK81fYgq+P0n7byeeRNV1vtWXNzpI3+YvVDr+p5X5rAtmqFeJaN529
C0P3Im2QBHHvTMcpY0Oi7miRewk+Gdy/XgVHB9+zi61QP2V6/zIxh7da1OPOM3/zPHiauuzBmvyX
VsMZ0gSo6B4ybRddtF5Ti3Q+02c+vZVinPuAXoRnOMsUijPmHkbhJiIh3W4ugq6fUs7I6jzKkYt2
iBSKvh+kxkuTJNiP+hTMER1WY8Q3IgaS0Bfo4vaL5KISNPBmgguSbpY3xAuTu7mXQovh088gOLsE
vRwSZU6eE4VosO7mdkZUp3FXbTbciiSZAdgukXosUSZN8uNcs9a21KVlHVJG23jcjb2C/u6cmQu5
r/AyUjQRi/KCcfrZcbJux6ez6AsK+ZSRMbqtn/OgvaMn1SNCk515CemNcbt4Jfv+KerTbgNBOXRL
wL6xfWMrFCvhY6OoG/mENdd+sPj4CpSAz4H2baOAs1sMmIsZgKCC5w958jop0BKIAU/Mj5mE8Ulw
wjw0/r0v653RNXdFML2nZRFsoupHRRx1VSNftZ4fVRu+fpX4T5M4D7aQXAAP2XW9uyVNeCt0nkXa
6b7MfpILRmK3yaOC48+XLDdvtX1JA0AizMnirSwAo480s6N2tKUuaDMpj3aWP7GFfZOcaVw4URpo
FDXtncz7cWR74A60m9SZMvT7tHUecWsZoDe8M9yHaFmntC86ZvsQhtzPaSWlkYabtAu8n0UJt6Kj
OQspg8fRpLh4KscbhcXMyVtrG0UORj6PKibtq7NPKsHUEtkxbpb8CEX80lKh0jHBt6gaucFhL6mr
fZ/9qkOUXBOFqJmreDcmTgZonsIe3J5bZfUvhB9ecTVfPLAJGW1z3kDGCmcM7RQMOc4alRqkaCxC
QAYz7AyJIsbUaXmcR9vWqFaTzm/b9SfRwryifJz8FzMg/FLK0nYsgGeAVgYKQLqReseLQacQJ6nY
KpBl43JJKc5X3TJ45mnx58PCYaiqO9/2WBPlUafElqHrs2fjToioSbUkbWATxTeMBksGCW7ozmXM
6qMdJoQv8yWM/EtTBQ9uEV3yxN8bTLn1GE0Kx/QF4H6FtPVtGlZz57fpVXmNy/Encxaqs7xT2pkI
oiG1eJYNUrpo1l4uf+q4uAStOnuJds49XHcV6h7n7Kvlew22m/IlpZT1UBOzytSbMoNd6ZW/Wm1/
VkA9lmlSMAAKlkZiIyQy+Fj6NY6Xdo4TiKEtOMpzEvaNe4YEIXI8xOsSCx+ED3dTjfn7oLV3bhnt
xl6jk8Oi9I/WqX05hfnWCr16TRnx2keKm4TAA8eauRhq3b2YNoWrCg79FsMIA/kBerrscI8Q2rEr
SlILoBtktEgH0JumjUGw6uDuQWCvm75eOzpG0kl77arUO8S4NFBHkB86CnTX9Kjkk8sovG0eK/OU
p+G91bncnatyHfcskVaFXZnKUA5gfbsLplqjZZfG56oQZydtzr2c2PfcAnk8wLk+kaKjsbVZ94bx
mlQ0LhQmkRgV76upkvQG5xtZqGxrxVzJ84YXOHKclmLQIjh2TCpK/vsxw2Hd2Yi9ZUf5TRjTSEwV
PW1u6O+x/1iQyCz3oUEpdNqurWkMtnEmT1Osr7Gov8jW/rBopyVec22yGt+5tZTpyAUqO3tu8pJF
ksCbK2825XGRsaOxcQMgTqVYlxkTIS1nxyQI7ovefc5dbVVWkG4KGsZ8k8YRj4/atnDU6Mp78+z2
Gco5UPn2EnKRUZX3ppFEyUNty1Xufbyj5OlnMDcUdU67LNF+MsYIHH+ZXGtyM00JLWxudjbSes39
9aZ+dX/CIFeva80z2D4oeYqD8OL1zsXV6JVpynNnxo+O3MWadWcZ+o/vjxdTd44UwbPHRxvWEoa4
lXMWonYoqsw9PP/Rc9LLvRN8iaC7MZl5YFb0koTFfcWRw/H2fT1hBKNt1f9TcaKJrfoiv000Lngz
qNd1i57xKHP4XTaJpyhND0k5Nw2F33x/8o9N9Gq33mm0sx8tm54S5ii4bxzFoNb95i5zaDPxWHRq
rWkbioKiAzVUzGNphqQzgpqLxJ0OCd8N3YFa3Si9hSWQmD5pql1gZ0+ewVyzJpSZTm1FLQe3jypK
Ly1emTtwRorfestN8FYVCRJE2BWHFqvs3tba9NzJ6LvGIQfaBl9V3cR3the/dmH72cWvjY3LyAi/
+kIdGU5ESBZUU8EcUteiEi9NB2wmrb2H2HaLrUUK5fjnS6GZyZGfcLLg4u/GsfSPYKBOHACQZumD
XsuCyh+pPHRM/iyRfA/K8gPR/t11ikNcsugWpO4fe0bCG6NH5BF10W4Sr8nQEqe97cIcE22wjz9r
QwuOWjkjn9IR7Tm9DqRk/M5a6WN/gg9Unu361R+kwztAHFdryI1U9GbRTMgrU0zDRtbObdStSzYd
uqapd+lIjqXzbqF1rLIy2nSefhfa7Vuc4EIq0eSoFF0OMRkN1VI5YMeje5/OmS9kkaFkaGNHw7M7
TSsfyXE/Ji0gxu6nmM9Lb56sO8o6GF1FxSAPQ2xLDLUjKnmdPdOp1x9d8FIrxtE45wpUnnrAsWqo
IMV3z5eSNvuF72VPZdtc/awmJMZoWhZkMazyvk/LG5/bjxHCNQrDtfLEN87C54G7+iKpxp+6C95C
U7/jrEjbTznnIGusYV6bXvK6oKAED2tYFl92lv70GlUnoxkM67gJcKQS9J2yMsdPwPLdFR8ls5qL
m1fo0jnYwsmt91Rhym0eP1NKxmVAXYdyYE/IrL2Oq7VyaFJvTIN4FD5MexgugrbGRgm081ydSnPE
ot23HPnK58AzT4MW3CYbDVQ3tGNExy70ge8gs9uFKDPSw92tod7jWb04mQEAriDfGEJPCvArd2+I
sjti8S955LxPMt9NeXqVVnGTRkHdthcfE6T6rM4YFEXkPLU0pb3EUAPFSxjgPcaBkUXGKWXa1xre
r5GfK470eJDwok/yZFnta+skPy7nqsRlDJFrBMci6b0kicH8Nr5F7eNU+pvWK2+QNr1VFzMdLSMe
XN4nAioOC39UaSvdYrusA8JignrtsWQEoYa+39L91VCZgg+v9bz30GZ4MqEsA3LqtqMVHPXGodd2
4oXgWV4MKWFyqJJkLuXMWTRc7FoNx4fGnc+wxR0l5HdWxGlfTR98BEzrRvZWjSqaZsrqO1CRR61T
134+ZAeSaCyVuqhR3yW9NQtzRJSBCdsjNy7NPHD5IOprFtsPrR4wUo9594PYeZj/BzaYVR8/lCy5
y4mZD6aX+Cvh7sUnzpcKbawMGFlmYNGKssRpokUkgWaRw2E+5NCB7isTPmn/QhVHvI7p9NwojF5g
AVdVMj2XYjRWsUHnTy0RyAaB+Wuw2ToHygf3RfZrj+4PStQ994vnhsz3kudi/oFNtWFgrWE/lbT0
lL1LyWL5VE1UiRkwD0SDcGM6myn070MCH7F4c5OaXsYuDA6aM10EVXN4wXDqRKVx6ov4pQ7qXebM
mRPnJueaWGY0h9FrnAuQsx0HL5Zhoe/qEhlGE+omM8tbOJb9XCuSOuBp6S6MmzsaBo0thVwEodag
vS5WED3kI+p37oFCTK3hYPsQDYd4oNCZnxin7wJm2h2+bGit6ZxfD0eSHIzvjsJFPHIQpjGW9PuM
CdmSfcPhIfWeHN0/6W6tPdCpVK0chqhBquXLPtbfksGu1x3WinVawz6DpZGFrrjFsnilyck+V3Zt
nT1LkGEeUDAXtqiWIweMNegwXD1DUhG4oz/QBKu6UDbOYK6UKPsGaD3pajtdRPR3a8E5hvlwcTKO
LpH/VBswEjW+3eRFvGfxHI4htNIgd0/lAH0B+kOky/qQtNYvjgdtYxq+uuScEAnyzwYln/OBzr3G
KtJHI4BR4Azboi1+UUBo/nSVOvqcbseysJZwQVgDh3rf6056avCWnmy9+yjG/m1ivS6Nucb91/K7
DLuIzUGL2Ik7FfWR488xqJKQMFJ9EMzXY+1Rds2TRpE6z+K4l1BeaTjssVt1ubfB4nxyau1mBvPT
YyX3rtA/CTdLtAfz5FKKvEoU49rKVg+jBjW0fA77jEhZbIXr0J+7HHuPiAqWkg1i0sE3bS6HOOL0
olqIOsBEpTVnC+kkRtCLjPSBnnvkVCGpNo65VXZdfuvncXyAyzBI6PMLynY6utkcqCfPsrBdVhPK
DCHy0WnMLTOlKqvlyNjMdE+DUUujp+669QkVGWlkzCFWUpG2BGLIOD7gkcB0FWF8HFxnPcYobiqp
p4MZzQt0QT9VWz8FQ7qy25IgZ97dIym5R6q4HxrZHbmN0iAXCbxwza3J46PwjS8mPLzG5GJaAcwv
x45PxzE6ZY7YTr2ZYcXqMOqMwcsAX4Un+DwgoNijPNAc9kpA/qe0JUmm/DGXzrUzNNLymE9WtsOS
Y5iU+rW+3j805uTcFYS8bEh/B6dXr3pp3mPI2Cncca4OZiZTxNEmEROcqYNPaYfcHf3kCTDruU0+
0ia8lh1G3Y7ZaTbY6gQBgIbpwZS4McuExCwHJciV1Q5I5WPTqjevC7yjwJrlBiCRfbd2kG+VvR6E
x7SbdCb12sA5Zcxo3LzqFdZxgx1rsgAPFwBTDL/kxos7R5obX/I8u+Ss0yygiMxifN/64tMGSbgP
da/b1JLHnO+1DmaretK7jIAbPMv43u4J/l3NjMNU3r4VPcCGpEMvxMHe+NWPIQokrjJ5laV/GDBi
dp17qncgCPeeVq8mJsyFS88fQOvzGHA7G8L2oqrx0tfZrs+5deIoecw8nOtir7zuYs0/ycczB37D
HylJLeJ97YUD/YkmoYjSPId99Z4ZyXPXPVBTQ1oBowAXzuyubsDXQAIdalVdSqv6LcEIH2Otei4k
H4I7ofFRitpN9VwOZ6B/DFJsoMF2qODYkSYiILvYLTk0T9MxsmnqEhgDJoSxSKsfdQ/zeyqireOH
Vyd2vwpACFGKpbsz6uMktTc5eSvVJ7M3wb4Snv0scLODOuJyPj4G1I1ybsdttue4fY7C9uqG9yV4
6cZKz9RZvVXWY2uN+24I3k0mSU1Daky5uAPKCjyHbpEPLS+puIVNvk8D7bMlgtrbTbGjz/aGP5pT
clonPBLD/RCGMFsq8CiZnX60hnNTheQVYvPX7faCnkdkPzXOuuEchBMenLK4HzL9Lmn4MHI97YjK
L3FMkX8QvL8mwzaujpgytEpu7MTDv1h/ylps6KZbD655LQkjLWFQ3RFWEDPDOjHuGz+Kt5MMqbEb
HmDlVOfawqhGF/IcaCAP7BjJTviMFNPImzsJt+CNXhriiY5IPwpIKNskIJ8vPA9H7+SsLdmR3GWo
wokmrwq5HvzWhTFrkcYt0V68SB+2dYVVqU9Tb9V2+aWnf3KfU1UGgFZzdqYFNYig01NeY+My0O/j
XO49KwPThEtF/xj0zFmGY+GRQLRx/+NzrFainzogQuCbtEI8xdF0jw0nxayesNs6WC9y1m7U4ayl
NYsLH3l4cneO6r8sG2HbtbRj/DeXh7JXkdGTveoG/4KrE5f51H+qeHgiyck5V8TsOzkG2oEStjGH
hzRBx5Ht1u8xaFOZjtgljsOQrQUHyz5zj5FRnoaoOwR1c3Sn6qsRabdiqCHOdkxZe4mVYDTu9Cjv
4ZHKrzSQ7cLSw2NSucWxo8FPYR3gwaAmLnfoenTA3xj6+AksWeAREt6iyrHBGfqsQWlgNKg/o0+Q
Oz5TFSaepB7wq/eV8V6lbIKjwMvRZDYphoRovUeb7Y7rAbxlrWDoXRk0hWvXNE/eqPp9x/LMdE2c
B7fToJoPzh7sSnWvVc0+rbEg6Q1H6t7KOI5Mxc3RwmecKFcWV3x5TI2ndjjgwLufMso9M3Kfabru
LM3ZmH7J0oN0ZuqnzlGPkJgfsjD6xH3IRljkbKOG8eJG/KktTzzYULzYkPTHwHL2o90Eu1DCLhXm
hc7nByY7z0luUOXd5UC3CkIPQbOVmjpq2zDx7nxNHizpcIe19tJmlplWIWTjoQmP/18A+8maiAkM
0It//qf/qPkMqt1//buitPpoPv7L3/7jC/1t//xPf5rPVrnK8v/x39R//5f/rfgFA4s+tI9/lbgc
D0nJcyzHJqpJu9i/al/mX65OHZrHscoAgPdvgHn6XzMrzxHCtRG5/qhif5e+xF/8ByhYnsc/bbK7
/xlinm6Jfyd96a6LJGdL09MxAv8jMS/F5BrroWIQKlXEFY37DfafaWvawYzH0l7MSI6nzMVQZ01q
Y7qhtqhiUoi5HI+qt+M7xpcDE8PFiL140wwZJ9wu3aEoHLUG0oPGLHQ52Qyh+Gb8FljtqG5uwDXn
mnqpYcNA6wLFxCF3G0d8Y2tuN5QUOlscOuE38xak3PYkCvwybLiEVtq+UEV66ISzNaDicYyDz2FR
NUoMTCyqluISunwXqdMzjGKsSiZKIsZN4quomJQKLdzz++C+yqpHvyn9hZYhTaHSYFyawjuhMJtO
RMMDDa4Cf//moiAykPaVu87Ycyct6PdjBF9oGn7HjBjj0NbuxmYofxQ6VcexRQ3m0AHHiV84+8pN
EuHeFSabVRlACSLXUdb0rlYmi0GJyzIA+OZMXbRtiXnU3IeAL2Ml9MJwOIH/j8i2RNSW43+FwZE8
xz6/er9lJDOsJwyRm6qYLwfIQh0904FpnH0TVw2Jmo0mJz7fhOu21XT9IXrQ6QA++FZwUmXHlYEv
gI16azXEHK1hkLw6nF3xb1uQmtrfNEnP0imGrWNNiADhSue2hS9HrCIVBUvAelRXu6O/oEyWaTs2
8mCwsNXTXAoz3GhPYfrkt0Qaetlyg3IbDDtmv7VzzL5FWBPU0fQLUOvhiT/dwQzLk9f21ob+a2bc
ttXvsqI8D7LST0OO5mg1wbjxtQrKFHZRUWHEmHLAbX6/a6Qm7nMKpP22uCfK7ZxlrWDQDdarhpmA
GoAeliEp5xZFLvedah2BVKBAtrqTBHGZRsBUrFC/Yt08xxHKJ7wl2Dru2CxN27bYoZ9Hp/POgfQ/
KxtxF5L5K2Bpxg8y7W8mbpC1BWFE0wKxKWb5YOwJ/IzkrvJshGXvuZiJXciGetKAyqfAk8vP9yiI
tYddpCP4WI+e15bHNAYAJDQkYKZsS1/ka8zncuFGEfpIL74qhRW3Q2VIfFQAm4CLl41qXXMi5QBh
XY0O7zKY86HHMGf6lIwAuroaFdGDTuv24I3em6pTIBezR3NwUbwn67NWkKLy8WtsH4JupILaHPxt
nnc0sDMPd8N8NdnWvhR+uc6b2TOC5/PQ6/hOtO9KmccxuDKsvIVoN2t/BqHYlTgYNZm4BH+mVVvI
kxTp4twHF5MQE89FeA/9jjjqID/iNDpNGARI5qPDOT58Mhlzu9YlHibL7CiZTTlBT1r55LYMSGE+
AR/08oPEqbsjhIKVPUYXbzrJTCMt+o2Yrhk54rJkrpcFaxukgV6jHziAZwJD518bAbEsRcy1pOAD
s+OOxoT+5Ic80S1EuSAuBmyoHgkQDiNTiWtKORkd5vO60RpnTWJ5zCD8BFnHOMOHBuIPLZ4nC//3
iA26Qt0GaZ7OU9t+L/rwbuwB7UX1gAGzdDn9JlOwpSOF4ogq3DiC9xEbIpSSflhxA2AKlyTh0bQY
FzfGdbDlvWb42TLURsBIObO0viuvo4GKj/WXuMWADBiPo7XqpAg3rRxmXrydbrxxvPOM4BOvX8Lb
gzzOXTayfKhvnNlXjHeeBpHnZ9XYTKr51MemjY+pH37pA2JySUR/KWirzk3UM08SORpS7l3e86Am
c5Ordu8g+scWNvjp2HgCfwHQA6Q8qVZRaS2tKctxJzgtL+u6seiGzvzYXPapvPWlumtOoWNwlSuJ
ETmKfaJspq/Bjh9qou0LYaXDbjhqY/LtMwJe5QNsPnMYT2EF0ERNB5U63kIEpEzQjzDR2xHTJCY8
y7JPn+p2fJ9qD7BTlNtYIrdm473ijLYXHu6z1WA0SJqZvbRS/nx9Eh1GYSNODfdGURh7CnpTOj70
Ne5zsKm5Xu1UYh/DsTX54pzLuqdDoDfzQ6RVjKsL96GYj68DoJwUDgovbe7TGsyjvGspjUJCKqXw
H5zagkvo5Xvm2vRVPNphPyxiEyFF8a0BkIKl1K194dbvaYwci0hAj4nfHnwDAxeS0IfNGx47xnst
Y3qcHLc6/sg2OTiNyrclrekITWRh5uyFTBJr1aZudihQzAuWgCKB+TqSzxurCfgHNo0i22cWQLq4
noGj7HpL0YZo4xnhmFILkvOU5l/9rIBPivIpMuvM65x9M5GgqQWISC9MDk2g9ae5fd5W8VPVSH01
hzINhzGVZpK3cYplR6o2H+Yx+hiFayeCoCWr4BcQDZe24NISoFkZlQmHiQXfS78bK8jxyYKXM3Aa
rzrTPquEW0WvMfrWudKQ6o1R9TSyj/wf6IQgqcYhmb8AMz1P0Z70Apad2juhrRmbaI4Kulx3BMq4
0sI7NRC805IwXfG3Mq37JsQ5KWPSbKn5ytw32qZBaxwKeyqWfVmYq/lQUFV5vHdGji2sYhWOz5HQ
sWUmq1SARbQtGusTIhERM06J6f9gRf4LmNPHIegQaZ3mlNsmKVL8RZhgc8ifthTHP18IdNCK4Gbw
QidxLbCCqI4ctJtSEz3xeF1E0vQLRe/WMoycz8Bh8mFo+cr0wQ+NXfJieRmkBPsnaZ4Ht6aLREVY
nwGy1bhd9S5JyAuVn4GyT0SNBC0sOGzaYBHoWrig+Zt930NXIn3TO+tMw4nBBHfdl11/ySri+2n+
9FB1eLzFzLaSqrz0JWQ4K/kC9JRA1mAS6tf4S1PuQqM8VybGGgWZxEVCn+yERaDcIEZlPDT03cz4
xqjTrgAkvpsq/ixMWrk4ot5S/9wSLlpY0DnriJNZ02WUkZScI7Vs65hGui+st7TlkFlQcewvzS5o
35K4vwZmpjZZ1Ox6W9mYXCeuVgxK2MfjgbNCNOnZKhz0a1CMdI3X2dFjWq51ci28JzyurOd2vo9/
Xa6SI4xCgwqRldaQho2riSqzqDhVputd4sxXGz10D2Mw84ty+TjbQpvCIJtsO4fEBpMUhc2nPw7g
wjzMWBF5wK2hcbyIyuENJsuxRH/LRugr1XDFrVrxbvc+aQquulrCeyviDm6zL+Eyts+cp8pVmzDK
Vr1HRIgKF3jGvzY5UUealyYov/iJaXBPbPU+qBFv88o41c48Bgyhy5ig0YSFWBujAy14X8506uz9
UO706FkmchsXzouPlxghgVRqVwC2NN3y7OJSLa3ww6UHhce9uBZ9hBE9T4eFPXVPNlQBN1Yr38lO
uV8kRzffW1UZU2IP5jI1iaeOXWMuvKnmtDHOp/GoEXibmCsKymG22pDebFQGokbJodCIVTQwpODN
mgKQbC3KsxWZ+8ps7QV7aMVeM6JLFE64ll3FdySU3GERIebhrWSydfuUyF91GfMUaocLA4i/VPBp
7kkzmqub0eAUOuU1CozPLqpx0GJ+m1yfzJzdWpumKIhldtU3fq33VpvWvnCgAzpCLdknmqVvfqnu
SeQGsQhJ0NMxzXrT5X63nEbUOSfA29vORqcCD4gjSQIV7Y9poforV9SrEK1nFVSB2E7kMUWIPJCU
DC4yPMeziP5oUETs6aUOvMxttnnNpFfEfBf8P4ucWe1JKHx6JQZ5NYIXog9mQ5SvofpM33qVpS+y
DBACjmgEH43VxUJZZlIcxD4qBfO1ydLvgsoq7nMe5HvCKA/p9IoPqNiWaYenWJXto/L1O1XWxn2f
VM9JapHYDM2vKWQwiRdtZ0eNvsUSpQA5ajNaBhtgrgKCp9aLSdA1j2YOkMAvESpm+04CVnf86Ill
LYITPvBtFNZLUiRiFTdTuWPuwfJSEmZp4udeV48FIno0+lc65Zl1UhJlGvUybfE5tTGzHufZ73R9
Y80bR6D4ewg/es4E6CHiJEpjP3atv/UMdbZVd2dIdkFTMTstXwIftuZYtjgVYtgQtDlxiIvvlB1f
8wFtvhYItsTOUXrie9bE53puHAL2aGgEtpzQ/iSRyA4fDA+2C1TA4LKg/1EvdAM8D0c1R4FG4HDZ
0aG3phRRLTwUvaWZ8XhWkoAzWyDVRtABJm6Ei8HQIOcqwzy2us6qxohN2cS0ptT11iq035tON3ax
E0V7vWI63if9s5+kyc4rvHyL4koPYe+hitjKOAwdEebWQENyYbEoVLeFnNvXUkq/HF++DQUPB3Ej
csZmu9aL7LFnghtrGUKII3Z6+B2EwxdJPSR9rDVr7HJLpM2RNy2HiaKXH17NH4M14H5Kx0MmBFaF
LLpFMEh65lyLiBFAlFHqJX1Whkz14B9TxE0dZ0roIH12yFa88Sh6oRFz5x3B54PjP+oxb2FSxqsh
UU9mVu0wyb4L8dA3xSPqKthtWZnEN+QSThET5Zl0UY3joctdRa6XdqSSTGfrM2brY9yLcYgm6glw
MKhzNeu7Irm8TqMPOvaQ/CXWTGsc7kUEAcvgxTU1biNDPlVbhztX32HSSlAJK1YeJhl8SOTVtmJo
2EbsifIAaJFO8phFzJYJwm9F27GaCk/tU4+8hWY/FEVdLN24/omw2yIzMaKmZ21UBdC/GHwpJmn7
gDbUq1nxrWB9JeUXyQzisWZL0tZ/pC4T1uBwTrDvrdq2tndlz0KsuvsYhNaumj+/DqcC1yZm06EX
H4QHHlW3b4QLTwlm1kU1tL8EcbE56R0M/uwrmSmSksgbIhxsLCHNF8No5CIbmY8PhfHdkmwCxdAc
HU7c/hgGl0RyRsYUeJUFelcYWBstsF/4JVnN2viVdZg2R49jCQkhLDpdwtalp9hz9G47FaRuK4K0
UGSPRHOCgRBqX1F9GMRMQHrLXhVzvJohwIKC2XIbtzqbsz7qyxYM+cj5aCk54pNJLh12G2EsqD5d
FJoq5mbEYpnAMoVK//I/mTuT5caRIww/ERiFHbjMQSKpvbW0RnTwguBoAUHs+3Kzwy/heQ0/gt3v
5Q+kpBFbS8uNiRjyoAiJFMBKZFVWZf7/n5WdkABxZRw5S80jP06OKD7QqZG60Qod7S4KThPciQRY
feg35antZJecjkEKm3+THbhjVPtK135oyWAfOkZDDYjdXKtoXznA09RvqT7Imj/vKKMcuGFBOcmc
+WZMKwD41DFw0+QsTLx5aruTaKlDQEG17cgHKMHUESeWq5wFq/K0deuLyFHgSVvFVz+CZ246iMMx
crRsTepreuYhgFb1LSRS1yDjZOx3Zk/9S2Q2P7k9R1aRiAuP91xSjds6TxZVa8GeS9qpGiHIE2uU
idz6OAyPYt0ChprN2hTiVdwZCw4PLkAMkMtNKUiOVxMWnJwNVWfRFrYGStfV8oHfoerkJlRvGTll
YaNBOU+rrrs8+RURw3AckeYZL2UAEXYHHiwnG190ydxOW0TgXQ0R7Romj1U0HSWu8JoqDuBG+yKk
t1tckxeqwQ2NfcW8QoAGzckQgWDJa2c20rk6O4agOK8V9cYgfFHtQMdRylqy7ksSbszwlF6YqOJI
k1gJCXjl6gooLipcElsakYg781TvMvSZgjIar3zqJAGnWPLyWnoSK8Esa6qpS3+BSWwmv0Ya3PYV
VFmK3D1cNZuaAZvNSkXE0Ke6Jim/gbAF/Ub9Unh0Rq2WfZFKc9OJ+5so0qtQ4twkmQHgCCVF3Cfi
uLUiiuwb7IXgKbnLvqUnvD1axrWaHlPKMQ5Z9a8gI6PHA1Rjv84ppfu5veKcln/13RSMQk5EyMjw
+LYT7sNwQUWqsjkvOjQAoFngEi4jYdyahfJlbcIDTyQqOKCt0ILJZlbfFUKpnJs8L+dlmoQkOEvO
CvHUV4tDOVC/5mqDSENA17hI5r/bIkRsSWsOGihS+/oe9V7lC2ILJ47ToFpTtMux3+jniSs75JEE
GdAsuJVrqNuh5U7A182IGTiyC5JUkhqcMTNOIM6mE802YGOXpN9udF+Vj4O4GturGp0lK5y6lTdH
OhA0uRxfOepKmTi0+S1rTop9SXoqoXFSxLTdsAO1plEbijZtDkzUr2lxkoYHtgu5yQjl+aqLriLY
IUdhxWJe0piUSciyAuETZvFdsowdogBJItErVhRwSF1PKJOkQCAcMPbYMTJ2KhSWDlOaKe45ekZn
PjU1960uuEoieAcdVKM9KYivy9ih0axKF+YuCftD221Iim8MVxu2rexcp42CgLhaHQivONM6HyAU
jQYRcE8OLAUBQAGmBIW8KjtghZ3aEpUwyYbXWSIKLWlkjJym9s/yKDzL7ZSkXx4m56smyUmakeOz
PGDXq5W6F7hGcLwkfy2D+QRUgpIc4iJT1Y/EoZPSF7UEMtdp5WIVI+cQXKaoLe6jIkIuQkUR01VI
6UBmj1LVH9fuIhIOIiog3mLF6WuDDSt4jVS47Sgc3Ck7RT4CsHJYSNMmRPPc6VBwcG8CeBa+T23Z
icrLkCDtBrDCSBjTv+ZLWpM1suFgVEUGOiu4jiz1MA/hjNcKMsFgiUlynwADIMjQ2bNnNV8UvnQn
QhBfq9Js9l0rAQUQnxa1PKedBTLVNENGNUS+WP9mcWIew0DxyPap7dhs0S/KvTo4dFkyHTine5aJ
knTeAjlzA5cl3cDQTj1VDM6SFA3QSxWrhyInVegu66uc1HrqLR88ve/8gfLGmFwzrEzONuynjm2Y
qof0gPXGKx25RCVhR7f0tHIqjOSrENFFCVaU1hVIOLar1bRD3pOERxgfwxA+cvtw5QmeXEklRY60
ehpXxRe6gh7LvjiqgKlf0ErxIS1U1BlJ15qKSczM0aJyHNR+ErM5aX1SLYAuOd0kLVtONDN1j8DU
uwf8vwRwS9+3IQYZoAbFHIGMZiqhNp1pjQy/r3rwumhWOVo4UaVJ4YAasrK6Iw8vLYB7cjTSetGB
wD+tVjCqbYf0aBF9USyv1/wBH8eyWBX3Qrg3IWWU07yL5kEClJ0F6dJqDLrXZtGpY6XJQajE+56f
QXnQ8lkqqAHryyUdKaS9/78y+Rd16Oqbe9GYqq8HouZALfGyvM/aq/u8pLPRy2rhRd+f6jr+uQ99
fKHHQuRnqpiGoDnWVhVz/b3WX/qjywQLxlbeUejU1ZFugdIQAOfWL2hxAV3TH9+W9ZFuKJQ0TUqa
3OiFfd6zwMeD25jy48989M03RdqjO2iFYk1AlIcaoOcZChuGqbUxAAN9aQDIixrERbsvmu6kATbf
6w+//QkPsAAUIAQA8qV/WVsGUMSITmu2pan8fScNQLV72BTQRrKuCh4yk2n70dsmzq89TY2Nq+3e
FABUMMwA6ohRasAWNjOg5wa/sIOijGzKcgIP2UkP0O2hBtDsEaRlw0J3ZTMFcKltA5AjkYVhbTAj
u+YBMK6HeoAYmZQg2HzYby2CrAHAWmRbZS6sX7u5FOj90jVsJgiCgWzKmvFdFLBGtg2ARxPWxgC7
6QgcGIcagGhIJAR0AEyof7HmvZwJco9MUgSgpOe3dzAm6PbQmMCKQN9ThTXvcVu07Q9MCAUL2CwK
u2wHQ4jh/iDbuBXCDVuOwL5QRQNFVnsxhx30gNf6Fj+xLWLTC0eJ4a9f20FRtkYa4D0QDbu7Igii
uvwnhAZUGRXBFul57X+xIiDugQEsix87OxPWdtj46YBtsjxSFGHJIDyfB/rCDv0mqV8QTF15fnsH
58UaszosRBICLLtHsz46/vZxQTZGmgzl0TR2c7esA6YduEeQR4bQLENRtmMjAjjwCYmMLwzzl3jA
LW2lgJZc3bteHIFQXucx1idme/NMfjgJvrvCi2yBMpIRYmSb+LgYfBcVMAH1XMWwNvH3UxvlT3zo
OfNC5i24W+dcvHvUq1+nZt77wFPC4fX739ln64N9CmZz740R+99/2cKVrxMiL958SpCs7/P4748D
fH3rrXs9jerpj4fefbbIbpe9qih5qMevuUGnn/6gjfv7KPjnqf/R5c9RJnmNeH+KJn+M9hXG/lNX
v4jv/EWWLG7fEpRan+WG3uHb77X3338VyDx27etxkDVaH5iG3uVs8e0f8ZuWWt+BGTD0Dt/+/p9/
33Vvm4lVbPDlf3+f2cCiPvTyn2JPDPRUJkL55hNe73yHjmDmIW/77iM2+rPR0Fs8a6wlP9BYG2io
s0UH4uf+zTm3PjUOHQizGrH8t3yVYDncTrNFFnrf/tmr0YULKvHv3InN7vCBvC929yfM6fnidhnf
RR5u9f59fji53wopz8n514HmKen+1r9tR9H+E7fB/SL75X8AAAD//w==</cx:binary>
              </cx:geoCache>
            </cx:geography>
          </cx:layoutPr>
        </cx:series>
      </cx:plotAreaRegion>
    </cx:plotArea>
    <cx:legend pos="l" align="ctr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_xlchart.v5.29</cx:f>
        <cx:nf>_xlchart.v5.28</cx:nf>
      </cx:strDim>
      <cx:numDim type="colorVal">
        <cx:f>_xlchart.v5.31</cx:f>
        <cx:nf>_xlchart.v5.30</cx:nf>
      </cx:numDim>
    </cx:data>
  </cx:chartData>
  <cx:chart>
    <cx:title pos="t" align="ctr" overlay="0">
      <cx:tx>
        <cx:txData>
          <cx:v>The number of students accepted in 2023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l-PL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The number of students accepted in 2023</a:t>
          </a:r>
        </a:p>
      </cx:txPr>
    </cx:title>
    <cx:plotArea>
      <cx:plotAreaRegion>
        <cx:series layoutId="regionMap" uniqueId="{E8E697EE-7131-724B-ABE0-82D02450FEA3}">
          <cx:tx>
            <cx:txData>
              <cx:f/>
              <cx:v>Number of students</cx:v>
            </cx:txData>
          </cx:tx>
          <cx:spPr>
            <a:ln w="1270">
              <a:solidFill>
                <a:schemeClr val="tx1"/>
              </a:solidFill>
            </a:ln>
          </cx:spPr>
          <cx:dataLabels>
            <cx:visibility seriesName="0" categoryName="0" value="1"/>
          </cx:dataLabels>
          <cx:dataId val="0"/>
          <cx:layoutPr>
            <cx:regionLabelLayout val="showAll"/>
            <cx:geography projectionType="albers" cultureLanguage="pl-PL" cultureRegion="PL" attribution="Obsługiwane przez usługę Bing">
              <cx:geoCache provider="{E9337A44-BEBE-4D9F-B70C-5C5E7DAFC167}">
                <cx:binary>1Hvbct26st2vuPwcagEgCAK79t5VAcl5l6YutmTrhSVLMgkSBK8gCb4llXxETj4jn5Cz/iste11s
LS8fryqf1LbKZVvkBGYTA909ejT49/v5b/f68a57MVfa9H+7n//xMh+G5m8//dTf54/VXX9Sqfuu
7uv3w8l9Xf1Uv3+v7h9/eujuJmWynwjC9Kf7/K4bHueX//w7zJY91of6/m5Qtbmwj527fOytHvqv
3PvirRd3D5UyseqHTt0P+B8vb+/u8/rBqLqpq7rrS/X48sWjGdTgXrnm8R8vP/v8yxc/PZ/1Dxa8
0GDkYB9gbOCfBJxghkSAPvyQly90bbJfbuPgJGCECRT6v37n2V0F427q4uTFXzPsg1l3Dw/dY9/D
M3749ysTffZUsAjnL1/c19YMT+uawRL/4+V5rfvy7uUL1dfRxztR/fRM54cPi/DT55D88+/PLsCy
PLvyCWrP1/A/uvUH0G7uukr9/D/6svZO7xb7/WHjgR+GmCDx4Yd/BhtBJ9z3Bac+XP+4VT6B7a+a
9hXgvjzVM+huTn8s6H7+N/3v//M7uxk68X0cYsrAjz71L34iBCU+RfwjjuILeH2TPV8B6ZPxz5C5
Ak/5kZzqvH4o77rm7v67xkAqTkTgM44F/QgC+wwjQk5wiDBi/EvgfKtJX8Hn8ymeQXS+/7EgOjZP
Ufm7pih0wmgI6TbwvxTrcHgCvsM5/PUxg+EvuNC3WPUVhH4f/gyd44+WldSjLoFHfG+ICIQ3JEIa
8I8YPIty4QmhhIQCBV/A5uZbbfoKQM/meIbSzQ+GUlxrU//8v79/FsInkGcCyDe/ZJvPWQNmJxRj
HITsSy707UZ9BafnkzwDKr76sYLd3hZ30xPFO/9PYebAugkPBfsiM+cnlIdIsPArzOGv2fcV3L40
0TPs9j+YkwErryf1+H2pRACBEIIg84HRffgBT/qE7hFwQMEIYiz87fYf6Pk3GvYVtD6b4RlMp//1
x3Kxn//b//0/D8v3JRT4hCHKGSGfo4MFxL8QsPkkPP4BnW+y5yvYfDL+GTKH+F8bmT8pFD6u0Ecl
4rOP/FUlAmg2oSzE4heaB2z7E9d5AgchShgHdv4pKr+qAH9ux5fR+HXcZzb/i4sKP//bpP79fw11
2S3uu5PskPmIwPJ/jEyfMzgQFEImABr2S4n0JV3hr1j3ZUw+qEp/nOaZo1zd/Gs7ymfmgn53sO8e
vzfhxieEII7D4PdE8omzQMkKMIJqF5A/zzPfZNZXcPpk/GdPDA/8+scC6PTu5//+/YsikBV4IAgK
8S/S6h9cigB4ApSFP8foWy37CkyfT/EMqdMfjLT9Z/BsegLKAoLyNPw84YQnIgTtm/6qjH+pKPom
e74CzifjnyFz/oOJphAN7HdOSUAIoPbxQ/KMCQTAsQnDPoFexadM4EP2+BY7vgLI78Of4XGQP1ZM
A1FR331nQPwTcAeKqP9LxPq8V/SUdIigEO++hMs32fMVYD4Z/wyZ8//fvPnPu0a/ddriu+Eu+dCi
+6Rx9PW7H54dWojPhv6yw7/Y6fu4+bcP/3iJEcEBQxDBfuv+Pc3zR/f485bd59M83vUDTMsgBpKQ
P0VHxjD2IYVNjx/uQNQkRHDBAhpQjDCwclN3Qw4tRQo9QyGALoYhEHok6MsXfW0/3CJQeaEnSQPu
ckED/7fOKdBxl9XmtzX65fcXxlbntTJDD9YEBB6w+fjBJ3NBled+KPiThT5U3QGDr2ru7y6hP/v0
+f/SjCakKtcuSonZKBf1bWYlL0glXco7aUdxV1OaRmZglbSCXDc2wsItssuIibspbDbIRb7q3gkX
ZlJrz8mpp1vhz6U0umnWTUCPS4MrWVhxUKryduErMpllk3vptqYmW7W4qaNKD4eiFWeuI5ecDaVs
M7VI0s5gSVvGuPBu8DC9K4KUywCVdDcGZlu1TjaiNruxUUPkOu3LdMQ8yex0HnqqX8EHb2r6irI0
kAb5eVzkTaQq5UdLjmjS0DmmeaViM9ZHOntVNOkbl/XBoQzFtgFsYj91vfStelN6qonn5TEo9SxZ
4782VAxS48yL+qnfFThdNqPHj7kgK1IEcdGwTFaoSqO0z+FJyo3z/Ac/tKV03nQ3DeKwtOZ2cmhT
E3RElgfSn+d93S1zxMy1XY5+U+5LxpZVMGSdDHJXyKpKrB/WsvW9B+F8WTn/1FvIvd00xXBjhWKR
W3ohJy+Lp35OJvVqYL6QNlM2smxw0hOjOnhFGPHZb2TPl0NbTSs/7W46vg3a7EyL4rTipVkvqdBJ
yABWWqWNVOMUqZ4aKXh2hhtxKjqOtlThq6kJ8722Fh89PUYmmJdTtxT4yD1NdoUKL/yO15uM0POF
6pVVTStxbb01alrvyGxrDt5stgiFdNXaKqnQrGUzCk+Wc5iuAtE+qKEiUapCX2qWMskViXqLXzOP
jzJFWTQ2uDj3rZvXZNBqlU8oEdZLkKsfAjNs587fj1N5Kxxtk4o4vEpRQaUNxbxT4XLIqT2Ywasl
nfnemsWX3PiBHCd6aUNabZQe4rFDU5RjxbdCEyfHQFRrgcdBZrMqTn2cS6TZJPsep0nKh+7MmaD9
+FcntMx6+7os2MWE5/d2xIOktKwlW5zk+dtQqU4Wo1fEBTyWRMbs2sn1G9KHuTQtYXHO6o3yvevG
5eYgLPaSmrQ4skjvG699XU2qlpbSTjbMvu/Gdi26qZd5OQlZTZ0v67K8blTfwBbLRazwW+21KvG9
7N2SzbvUpGdlkF+ljjWwKugoyF2rr5eQnqkOXfl8Xfv2rlJtJfPavO9peRHAvNiPdOlfFG11HZbV
KLPrWvC1Vv7FlI6y0+NROH5d+dSXi6vNOnT8jHrlRdqlcRmmEUPNtQmrDa3Cy8kZScTNqMb2rPOC
m8Xz8ji1bbSM9XUfNG94a65060fV6O140e8XKrqoyDiNB6+Sqc2yc2jnr32sr+tWFVKPbb3lRPhR
U9TdprN0VdSeASAKLgs/ayQl6Tu9uGA79EdcV+WZSwmRAya9DD1LZVptp9QbJXPzIieC3apXi4rz
Yr4eOd0XSJ9ldmkhsIWv6eAdh3HcK8wiCMNDFIDd0qisTPopjzuIOfIwpOo6SDt2rLMmCRaPbhDP
b3WAR1nC48EOyNZFWPRbHXpI9mRAEHJxkNAiU6cdmYp1m2IjWei8DQrYoam6nQ16dcVpZeI8EKls
qb5dJtodpvq+CYJKUht6SVOQldfWeNu15rIdwL2IVzRyZt77YMKXuuLrKveH2POKlVPktvK6W9K+
Tpu2izlqwN/o2b5rxiGeDc1jf1YXRUYvS7oiei7XoSU20niW+USalfV3fr2cw//nJCyxL/20wJHo
xdu6VFhO+fCWZ82jmj0TZVk0XUymmqKsCZfEdgCkeNexzG61H6n6nTHCl5jwU6HT67lqonGZttWQ
RqIOtITq/hAItiMo8KTu4qJUKi4ZOmcBiqpUPTmPffM+qE1sc5NMBq0r1J5yPyoc383ak5nTFeSp
4vVSjzgy9bRFeXqXsR7J0wKL133Z9dKa8FVKs1dl6G7I3BRy5vNZIJZzCz5W1PiSeMO0qbNpr5V3
TPth3KCiz6TfsStDE5bNQjZz5UFUXua4rbxXRjkW82zGsjJqMwehjtq6i1A9dRLxpw06ew9DQzZp
sUGevp0EzaSqzC5QI0Q7dWYKY2PHvDFyfu1Wi6OQi8Jhlh7KN55/5oKVS20uBS7ORkoStDQPee3i
phWrMpwO2NdZgoPgPA3MqWvaq2bJgmimYR/jkW+KoLRybgclERsKaWh9zBbyOiDFxtfmpu3Av81E
k2UKYuC7LgL/j5zjeRKK3iaTpVdYQ5LWiJ4isx9bVR5qlTdb6/S2yfggra5tPI7dkc0mlz3Kj33Z
9JBpvHSTph6JOA1goYvgxrV1KlleJVrbQfYZbpKQF9usQnhPaPcW06BaV21JpMtZHveeuyo5WU2m
aHeVyCBBBPm+g/63rFr6ZkHoobReIZnd1GH7oPP0wSu8TgqUr1PqbQY66/WM20XWxr0bF+4O5lgG
aF1wn0m/tkrO+aikL0rJR2NlUdldSsHb24orSbs5jVWqraxwH4ftvE+X4q0NWxXNRM6k0JtuKjLZ
1OlrlUY6DV6L0oyxUqqPirraQN67r7D/GnwwWw3Uj1CG6T4oZyZt3+DYN6Tf1CJbm5Za6Q/1kjg2
LNs6UEcvqPVB2xzJIq3b68WG1aqjbRiFQ/GmqbJI676QAcfvwrm7KGl/Haajjvxx3fGqlUpNVWKK
cNfO3RtBZMg7FbOmRqtWhNdzTnM5q6GL3FSBMa19V7rqjdIBPfRZGeGZKViMt2NdsH06+f2qRR7w
q1StfOORY0DyPYbddFoV2U3FI97Vy2lg+nVuzFqXeblaZiIiPeZiPXZrL22eNoF0qpz33kA2jS2W
/ciWJIUGUdQi066W0axLpzbZ5GeSzHUam15kUcPaeocK9kQOuzkZXbHZl0BygjmvVhkvgEV47RQt
te2l1xUXeDLpZuLTW8jIggdp1NAqwosGoqEXOfs48aolDj1SyEGUbwlv/LjsgXosfV8m3pQeuc0g
baPifTMvXUQy4M8LxStNg6uPvwx+H7EKr13f+Wvc4pu5D7vYTu6+RuOGOc9ustYjSYAcOK0Ferb4
CFY6aCSpCh41edNGA2NpQop8lGHKmuPiq2gsTVRi1J6xYVz7dUaPNrdRIZYs6iZHTvFymXl82QuH
sGz7TMlA1OnG6m6AyNWvGF6YrJcGHWvuqzit8OUwlXFr1Ja5UEs+4S7y3C12rI5pWTYyp1gWvV5T
TQ5YLGdVfXS2fzBi4uu8Cg7hkAEV6t1TdZD1sukS1LaQcAyToq2ZLHRwk+dUR4SidW0PxE5nCJ5d
FoF4XYpUxKbom3MD2UMzddl34MYi4D7MCYQwKE9DVqVSeeR6nGsn3WCuOG92uefvvLm/on132RTR
bNpHCLa3wNFRhCrkJ6QVaSw0OBBOhlqxt071/SZDaE0y/yxDeblWkEKq0Ns2Dd2mU2+lyMnat9Od
K7JD5WYeG52d9tfThOZo8AGROuiQ9BnkKKX1sIJjstnGsfSxtLrdKd5vcr5s/CrkG1ZWWzwXy6We
0C4dgQJndZKG9N5ycQyXTG9aCkXSUEaBX7O1GiC1ZN3sZMfEXY9pI9Pe9KuhmPYG6V3eL0am5VhF
aTqJxO/aTHLLL8aevp14O0nfpQlnKXisYEfjWJf4QcLH6yIkidUMJu+Bh7Dx1mPoFeF2mxUQnopD
mN83/Noj42rg02td88vBBmeG4UhlPKltsNKj9eOewC5UIcFSzzyLgoqucEWbTZMPK58DKYKiN9zh
8N6Z3pdlvtzxrtu6jKg1Lx4aXfK1t/gQevLlsqd8iFtFhayD5Vz1bFyzCuqNfvZPfcaoXFKyy1Nw
zpEoFGdMnwnUFjFCKTqEZnzX+Z6IekbOmtbUcY0nF0OtVUadV7Ftmc2bhmf13gQeiTtM2sgGY5kU
3VjHE0shj0E+VH3A1mxeoExtm+qsDoakc0LJ2u+9faCmNXfz/CoM3hTtctpBHXUcbFqdDdaUktRH
1C4tREJUyal7BS2i6dCTtlvpvN+icLxexokkNeSxXUmra526+oLY9YhUEKMC8S0r5j1sDnzwXKpj
OGoHhZ3ozHHq0B6PQSnnVA/7PsvMpp6BaCMvfKOhQLjRBSq3PmvG2K1GrsYbr3oPVQtLZseruJ5q
/6J6osxNehwR02u/A9KfFbkshpkdxxxojnMDWvVswKe1t1rqtDy0yBdxo00grcurPTCwTeG3t1kY
4LiHY4Ab2A07O5fj3oXj/Wh6u3Km8GH5xCteaQKrUqwJa9xpCKSezXaK/bxxcREQeigVWc02q087
qP9jywobDYWzSVCgJkJuvLYBy7eqFPXWeviqQSM6BdYLsTSsSlkwMuxNxU5Zk7Vr5sbLdCpuS11O
sQZCLIbJ7Eg63hOXjofRnBeDWiB4Q5ZeCubvuHDlhgf5NhyhOuxotkhsVLvJLb/qrJ0PXTMwmQdZ
ljg+ZQdfZStY+nY3+SWLhjCnSdfpVwswMsg/FHhI/VgM1G3Ykqlj/wbly3ymgXkkpA/8aO652wde
ts4YVsfKdvmup/ZC2So7s0Ahfb2AowaBihetWiIXNLzzSad3y6AniUCD2PAr7Ff1WeMPxaaw+P3y
VFSmeAGaKDIVt352FINZTkd1o9ycn2a4L87gILzEFKpSG0LaMWmKYlWOEAlGb5vb4NijHmrAig1x
wHkl59n0T9e7aGoCcEnEz/MA75XtMcAlXZ1OZ7QJzupS0G2P0KsJlJZtlwQ9j1M/RGc+0NDBBys8
Tl4V3Vzsu27FQtg7NXng7YaAOyeoq/Q6A74TixbKOiyMiaqOimhOx3DtSErXtRjLaOHz5UAUxEe3
sNivKrxHOl95WaY2U8Y2i/bmdbDoi3yalwRPhSfbfB5XdT1AVQ8UpcgCOQ+4jAdfzUBigZTWmfJl
FlY8ETnOYtz7K1iUMGK+qmK16AzCfkkT5KlVO7dkUw3tuV95ucQOMVmmFSgDWepFRaUO3IxZ0pRO
x6TB0aAt+F9fJY2X0W3xGJqpilHYnIXUjRHoTqeQ0UksOlHGuR1lUYBAxvxUr8ailDkUHiHFr9I6
CCI+6luab5tpmSI2QLIhuNhlI29kSXa8hAtITzyuCtrLGSslU44vuUHlakD0/QQJKKrH6goF5l1h
qtMgI2/SD1876jIKcX5hpxlJUS1amk6/7rkC57+eRPDGa9IuYm1TS1L0y6rM821X9GEchnMILKHe
LtiSxOMOyTKrb4ecozj0Y+oB9dKa7hbSLHui0+0ChfqZGbIq4RXgYo2CirE313oBCcBboDzRLjil
i5iAxrAgmor5ZvBpHA6My9TTTZKlZQvjyixKwfUjMgUkIu/JaKa4KIKoKI2ARBi+Cpuwl64ckRzT
p/Kg6zaZ17Vy7Ng2I10NZGxQkZfBHCllO0N2OoRyyHsaaqAUSPWyzeYG3Bz0RE6NWvd8XjGPXGmN
kExFA2WZB5Uvn+okM5WOhzKPlAF2VhR+GWtXhHKeBitJw8p4nKd4CYGm8QGEEVL3Zw1zEa5gxUZM
Vks7ZyuGdrid3Xruy/cfHm6A5CJZMUGVX+fvGA3O8oXE2HM3vcgrUOumMfqw6DldRvhuuJY7fck7
etks8MzNHHmD4+u2RUA2cifFuOqdn90CL7qY0y6LBj62+75wJVB8u+IZE7uSBO8pCHdJk01DRNLC
xHpqq3gR7abVnr/F9aI2HaabrLIJs34qy1qD9TpYgZIRHOcQnzcB2ZVZ0W3nBur7JacpiFP7yR/d
SqD0XbVU9zODaVrrktCIpzoRNi0ZaRk7JbhsEKgUVsCGbUBsWcNpzjGaywm29OS94YGjoGMMY4Ra
82YcprgmGOQQ7ynIw/n2fpKtsOfeDCLK5HXnWHhn2Wt2dGWTJ7NywTnUspetXTZ9nkYTJnhFEGz6
ZhCXi8peaSAi83py5bBT6S0Uj+IqwAz2fqeLqG4ToYI8sn4XxkGVpzuWWlj2ykIRrNAeDctxgeg2
ln65621Tgs4UXFR1s1m4KY9dOZ5OdGMC00qTu3pVhWINAlgl+9m7qebh1CzankJAi0kLVTB6kmEY
FBCmSFchnBCOxvEARJPEqqC1LDg/0maEleBq2E2jE7v26HzYiX6LttVcponpzttBCuKGOG8LJOFV
JBo1oT7a0Wjpl/fQXc/2zVKrqLTmMKnquu28KRl00kzZJYMAElHUF1HZZXdQnfqRaWHXMpPuxUjI
BjZg3Njl3ZgVoNC2VYS8pT1Yf7rBGQFtDS+nuJ1ueQhi39BDfQ7uJhduK8gjTQM8g7Zb2J8MpNUW
9NxCREUQXBrFRFItkxdVYXiKAjEmWDGyczUN5dJkq6wuD3Bo/cojWSxAdScKBLnA+hVwSZtFhVer
lQdaPUvDSLsn6QT1dJ85f49KL+mbtLjw6+msp31/yCg+y4zoric9ZjKo4NFdcyH4EkoNJ0CO2VCY
aDF1u9bVbHfa03HmmkESClQrVbPdMiAtfVvlUYvzbU47u1pU0z1VYXlsA/E2J8EE0ag7iCCH9Az1
RzGmJDHYNjHkDfC87qIrtPcW9WpN+HClc3Jsuq6NddXvPDWLiDZkieElMzB3Ko5ILN1G9523tWja
GYxA5awCvZuC5dUMBOMqBOXwYDC+tn5+UTGDzjvEl/MUD+UOsvA77jfbqZxYokD8WoPANIMU5q8t
a6xEYarXDju1zwkyMlB2kbTGsccLtjVVfTpjurMEwkOBXEIYhI6czX206HdoaK9Z3t6TNATijLoh
mceLtOjHcy78RJGmhtJydoCPWLll9CJgnSwyzt2BrJavQjS/m6wHCYiJAUT7tIunvKURy0MUgby4
+vS9tM8aXvd14zqV5b+8Lfjbr/88/fUVxA/vqv1+/el9w99/e1VX8OerH/nTiZ66mb/N9Ps7cU/t
w99ekHvWk/z4YuOfNCy/evMvdTPhwMV/0M18duz/D/3QpyMbHxuZ4gROtsNx6UDAqyTQKIQW9S+N
zOAkhIYkgTeAqIBgiuCwwa+NTP8EjiMyn1PO4fRb4MN0vzYy8Qm0XBFl0MkMoC3p07/SyCTIR88a
mXCJw+lGH2Z8OjnMwIpPG5lh7mihtSORh4hsO5dv3VLtIPkOEg/1G5qCt8+23WcpdM84mm0CPjjs
zLyqRihLerMnbTlfZDVudkRBhcRSn+8nFdyBJBHEgQahpWu6c1LjMfL9PKrzfIEyc1ERdfoi6G11
YCYP160gQbTcV4L1K5GDDOiypO/KPNEj86N+Bo2w1kBSoEXhlcUim8ZWoN2n0KPD4x5DoJIdFJxR
OoRAL1OcBCG5JdVEJdWqjmj5oOysIjYyI/OwOaeVtnFNxwbYHzSFgLZB0wHF7RsxFx7ERtD3SjND
q4RUN+UIPcJsvCor2kaQXAbZQrsMeqZLmaBimhOvdBel371RqAUhguomGpyQvK8GCW1utGrS/iga
b5JeU7l4sm4DepaSk99CAY7IJe7yt6pYxMqvq1xaTr31VGXd3sx5IcOxFckIwScJcB2LZvEi5WAZ
Oledp135vh2DS1CvGinS3MZDR98WWXlo+oiGcVuqPCqsa5I2zW6Hyi+ikAR4BXVXpAs3H8PRLetu
AopZ4xK6PCAk7xoMEnHfk+syy88BwTw2jSkijt3DqgHRF0jNTckpWWVLGKGOQNXkDTmEqy7BKRbS
8GyIymlq5KpAgYKKZORxi+broKig01ZTG/sWgyXAXMZQXBlo9MeLx2wcoKWKxsGCFG6mDVCEJSop
wZtKvVf9Ux1b1irJeN8mxQRFvbZvgL2cUebWTWESzwBHAlLfx52GfJhyW0i7sANt73XoVzGIPW9N
BbJuzYLDhGFpUbopA9dDPQiUkjdDlnAfugihHJZ2OuMztL+tbeeNcLmLzDzouFv6XEIfJgdVEERe
nueR4/Usgbs9CZjAbhdkVsKZI+kK6E8FCPDMe+DqHHbXVMJ3Ip5J1iK7hlKUxWTs4mApXs0YmpPA
dLI4JaD8sGaJfFZmcZOqWy8ETrL0JU+w765QQ8yaBiWP86y4hGYVjnJLUpmV+sKGbEtYSld2XnY+
VILbvgIexEl+0y3WbFiqb0VHbWJZCbqBySOMGnWAE7rQd6zCFUj7r4BVz9DqJCiGKPU0ooxyZMOI
zpmsvZbKrnHtmgu9HUKKYmLAs9u7sQXZ0wGHKKDicgF0BN0CjTgl0HTuvCKC89WHeZxXaGwJJPZp
ikg/wmqENQgurepiYZtJ/j/2zmzLTpzL1k9EDQkkmlua3caOPsIO3zAibAdCQggQjeDpa5L1/zWq
zrk4L3BunHZm2mFvxNJac35zOQLckc9ye2pN+MOrPDi4Hez7cboEzNtgI5BbyQL/juHDrHXwJ5nE
kkMi4zlAi+tg2yiXrXTpuFrYoPvTQZj5gRBV0E00qYbrlHu2/y2NLBaKRsubRqieiT1rM7k0YUGA
HpU1ebhsf2GS/m6k6XNaYUKAaZ5pnHoMV8udW5fxvMFIzKZtPdOmwccXDJmrPC8twSeknUDP19T8
FefrEofmurr3DZpaiuu4zcYRpkaPEXQYLU3DutN5FdmTkhjujdHnEJqTxfG/kIq9sJasB4xS+H/m
HhiJ6QZ0PEkIDUb/7vmr9NvmCFTkx9o2Y7apNRe+HFMxUfTbcQ9rHweK1WWdRbJ/7OV8IUl7lN20
pjLCQxuCAB+8rI5U+UNGW/zcMk6ehiZEGRPSHKIB5sBQD2f0on26rCyvZFtmvIfz3zB1dCvefllW
JIvYkjUhFVls8VyWdryfS1YX/lAnKcRxTtNAjlVWJ/S0GL86Bv4EqzVIlhNfuyotA/LTlMlPM9q3
JqiwD2HAiXRz6oWDSFk4X5gaecY43suqgbOF8T5bzGKvATzVuOwKQH32ysNXOQuS421qs1Z6f/SG
SjCs9edGxWFS7N548dck6i4LS++iWZQJuMDwZwwejRvFtR3EnLNw8HGd8XMYRNfS8UsivcfhDHHu
2lfjcey2QzBDPbHB6tJo8t68vn9Gy3nfMJTbnlYnwaMzgI6XaIGYggnjOanXAQa1/2PojMGrDbvB
iPqrHWDkR81LIsjdPNVZUPboj73okIBbgR95bMmUzkH11CZ4eAYFysPj34bpYfa9t9i2r463OvNH
wEO+TOJiS4Zzy+3w1MouOq/xDJugI7fK+T8QefnVGoVCmDx0NZyVUjW5MrTMoLlXp5mX4B/CDa4S
qZMjqkebusH/FZHUdQlYmNJLUjXS67ihsvurR7IAVIY1a4TfFUnQ/Sek8MXyNSQjxOAGUjqH8AVh
FsNjkhyaIe6uOCLXtgqmtJqD32K1UG7E06C9WyRDmeugJLeJ6DlX3fRb2PG61vNF+v0dW8NrzOqU
wnDD7HZFh8yLsksO4zQeRRn83kx7B68IgmxFigleVqoHIfDeuzfTbl8MOfl0nF15L/3FPjjWQCrr
nV/EqryOpRFgV8bf8+CN+aqhSOyDagylZsa9fNdFKR88lTM76tSr3NMgVhjdQgM8meZ8zqp4nQ/t
Fj7Va5egZtko6/7EXM4Z9w0+4wCSV/uzs3ZIQxu+cd4YCFVeBH0O1xXDhXEeZ3M/a53k6ArqooMz
fVzILokKHwDR1qC10jIoymVK8NmlSTg++JhW4hVElq0Y8I2pr49erT4nz6VKjz/4qI5tnRxiz8Of
BTiVLfFIsNZCZCPHR9kRM9wS9wzKC7dlWcsj6Z9sgzYExoJIGIyFZr/j2EMiRMEsOWhnvyKVfI+6
CQ6DXlMcmThVBPXPst02cpmR/ZzGMEmhmwWP8zA80UhcAPtdmPZvWxjhY6fhdI+TkaouuOqZvw5G
fS5DtOSrEPQqAvcUNq3KiWqDbJDmtZppd5oGct9W3lc9mrPfvnqrua9XoALNfOABnuM0MpPxzuWL
q37NfD1b/lLV9YcTzS30o5z4j72yoMaGW3mOynhBLzilZbi+hMa8983y6LftlzDhQxclC9oXqIeB
9yH76So1bP0xbK/gDH7HpXjwI3kU3oTS59kXvrk2pZD9wrDNmm27gkzZLgTS98nGTBaRC+B7uoAc
kh4TazQtESg3e59s7Ijugx2UN7zjbWmuAx++ExH193KTLZjCO880jw1FN8XBq6QoFZGn32k1/aI9
u9VyDQurguVhicQZrMuzXil+FqpkOz8I5u7tZdsdb/jrL7MBmzjb9tQty33ZBON9WE/5pDxzs13c
g8QqSs/mfuXO42lg4R2FQzKw+EIT8RM6I0073f01jQ8JdgC6UrILgLQPjq8E2uKhneWToDDEVVSL
g2CezWAAFIraOq0pVLZo0+o8lwQ4IlqpFjBlqpb5r7+imumSH/T+oXB7X3dWpWTj7YH65uQP3rH3
2YMI5IuNpcgZWrTGhJhQ4hKvv0DfElXbmitF3kWD8YN79Ufvwhdmu+FUb2QpItYr+NgsKNwCbXOr
XXMnObqSEC267uRDuX5Gpb4J3b5FoVFHyHRfHoeAbRrM+gmd4sw5nqq+Ofk9e4qX5mfd4k6gdZNP
bIse55IuzwFjuC6jYc0NGtxcemrOK5o8CGJeBpQel8Be5eZnqPjFddOF0+mpq/bfR7uzjoNtLiyW
mTY0G6hJ4CH0ECBQCrMlrN78VeXw9H5bI6+RWl4r7T8bzSGrD/DBpH0miIhe6849RVMvb8LpXE+R
fTNehztz+6OV3S6bhIUfujgqIEObQii05BR/YBLi/TXwy9NA1z7kYX8+ThTSf6C646T8Ou2nuj97
gW6yhGziSSqHCz8GFOgHNV7jZKwORjbbdVnggw1Vu2BwxIwzm9dFCpOuJGjRadVQsnz9rPwqo2IB
g9FNNytFhiICli+a4PChFvLuUi0ThXSauKIuDSYTgHZFvQDf2SCmYAYK4vaZGJiRqoJcBCksyLdA
36PqrOeNwXRg85vuxCudrou1F4FZMlvZfCXBaq+rLFNJkiUdJQxhGX7X8XogtXvv1+UjovPnpFd9
52ik7xpnz2uDIxzC68n8GUc0bpqrRT+f9VP3HbsjrMENurJ+8Wvv1ZUKEwIH81dFc50vntH3ZaKA
qE38W9DAXijHW0iJBZDrn/ytPZWoIjCm6i6Hi4PvbUMeDtX7jAk12ECNaq+6+aSejyz2TipJcK+Y
qiygX9GcV1SldoOQNjgF7ExAFNsgUBUROIgZl69wt5KTkw0tvzV6CG8q6H4aeBGvYaTZS2uvyzQs
ReNCW1Rb8MEm2WVtIFLIRjZ3mEWfYU3cbFO9q63BLe8iDYxkWM7zhHuqAuAQjRoIX+THWUlhSwgn
dR7zUD1um/kFULcZCa683q8PPopiHfhfCafNXUwOI7XmPlTmTMoI4CjxbRbwB9n46OsSC4hgvDWc
3C3glNPFlY+TSW4D8DzlmjOhMnmAHfK4UFKMVj/g8ijcpBqcyh9ihpMFqLUEiRXfONyfwxg2w3kY
QSVsa6Zr3Kq+BzJOO1AjQxetadQH6rBG5VWOCfZk6Ro3+xx/9hw8r8+enekOcfhF8Oc/lJUsi1HZ
ObMqkkVv8Mhq7QORqL3HzecfnOr3oRphI3rjo6fIj2qf+FoOFSWc6f3Yw+1bwy8zElG0hkCyQK8a
TIpmXjuVxzUkcaaM7M5RNAEXNfD1lvqFVSQ+cLqo09B1TUamcMIJft1c/C6bEh5WHeVuiU++h4kk
QTluZbpRtx26IJQHKLTH0etxwZfrDb+qZsk796TEzSiu7B/WCNDR2oUu98FxHKKS82vLfnYgZnBN
y2ydZjjRjfrp+8PX6tcYQQJoyFSB4kUn9l6DDj+0JcDwbktr1f2UqJCoYbqYiezTzRzDnZuCE/fe
uu4JlsmXQPFNKfpTrxI/Z6+JMs8j+tDGUfcO2n9Dl+uBgUuqB5Ts7bwNMKZB5aNz9GG7u8metCdp
PvYwoNGBsOsE9KvdGbAWMNjQJr/bBAi5D+i13HkxXDNvsgQ1WL4FtKoAjsQK4z2uHV1nUyM+gHBc
GyBoYmfRgp1K63Y+TW/WABK0FyWB+GEWT1Fw0QDvXFu9E24SqJt+mP7h3gDALTsJZ3cmLgEcF++Q
3E7LcVb9rdbxD59gS4OmW4HVNcDr+p2zgwp+bXbybt4ZPAkYbwCU53Y6r9k5PZR3faRA97wGAk0I
mG/YqT61830coJ/bib8F6B/2pUioQaAB4caWp2EnBAeggnxnBifAg+NOEZqdJxwBFrY7YbihS7kj
5UVE/k0MUXCBx/TilTCztp1PbEe4TtC1s9mxfBgDOIAhWOVQ/UBpPJmevEWRfth26nHZ+cfZQsPD
cTxR59t8jCOWOeCSCbBJAnyS7BxlrOa7UcaHGoAlBWi5ALgUsbgH0gcdcT1U7L6i4qR3PpPspOb2
D7O505tm5ziXGv0LuE4JwNPtpCcEhV9TfLQAQIHJ/iFVhb7U29vtuQcTBlrUj6tTPIzgR3eStANS
WtHJwZasvZTvvKlciwFVkRiMoxNt5lOnMCcBUQ12VhVz0vMMwggH8xG3172/apmqefmht/JFV/w1
BpgHNi56K4zuSArZ5HPjsLoJoHMD1xpGJIIZAGhnVV7wik/W3thCjzMw2xC4LRSWfvqpUXrT0Nuy
OFwfgyYRudB5SaiX0oFfQh7dxTvG24DnjdR8HieTiSh675LwpnfwV5gvmAnzxsbzFIZf6GIWTbfC
MLFkyyMkCrFDxLHRf5e1/2DoyKBVJh9wNWkW7uhxtQAj2zr36E8X6s3doRNAZKsV8x9O4tE6wEr0
eXPVE6ZgkXuiH/Mjaf37CNRzsuPPtH/DW/hrAxVdVerQ7pi0Bi8dgpsGf/sd7A5eP0xN6rXN81ZV
9Nwk5LAoqGCUggNc+NfsTcNdbeSvJuQlxmbR5j6r6pcRWjMYoLs67r3TygHL2B3y5jvuPe/g97gj
4HqHwVGc7VmBD292UFxzIOMU7Hi4Q+QdjNBwx8ox9bx7EIIKaZofnpX00Hbf8G+n+074r9McU7Ae
XU4chw073FViTtAy2dSGDphhSR+JWJ6JHR6mxkLHw0cw2aKn8ZqRoKep6Ok7LAJV8Ll/0eP2vrjh
ooAqXGjAn/jyVZHtgckWhW2CrKsS+YsMN11jKi6rqUzHoScprPZzjYRIiiTO69wAhCLquvYcJ2L0
smlY76WB280ZOZX1GILixvUPjQ+nEfR1Wvdoc7rY39J25g9ewB79cngTizguI/TKhfifZLAPYTQj
JsRLlRr3KOrpr3D2TQ9L1tmpvBmjLpAqcPvO+jtIosenwY2nKew/QgAwuY3L4Ogq0mS6Uz7UJPMW
yfqB7O0khm+T4gW8rsPwNasfg6yXQx8hBtI0bZKLADBPiFH44s39fzFE/STMgYfrn8nG9MK5Cg4N
z0MI9l9OwWSMphkXZPDYdvJDzlEmwwpnycTfftl/rZSfKCpWTwPo538Drj5pPeyKfH+/VV2d0QFq
HycNDs0ABL8u2DpcgmFXtaLyOWnHE8WsHemQIgAQvper+uMU3VJOQaVwFjyGS/cBjupxEbJJ6yW5
jyv7rKfkQpmBlIFbHwM9iYp15vIdAKKeINNOfYdWYzZ+vs2Q4PqTtgOg1NZghrBjfIAuc1B2urMl
b84aym6WoTV8HMX82mz+Q+kdy/AutBdQKbfQbmeEnBAWwuX7D0rTb/VzEuEjRNgCo+NlSJzJunWF
LNqkk1ze55j/jLoWtKyH2IuGQjR9uhCqrr+FX7Mfv2GyrdLIX24QEQaMI+TXMtiPkUQSUbUVr+As
C2+zdwktfQDKxs/UXi38UQE79Jbm2LnBw2+Z5a5s7+VqXDaBjSqGcOYnzy81BnmaKWQJ8Co23dGG
4uJkRa5uAmPYRZHJmmQ9DVFss64zYAeIvSX+cW39u8D/JSSoqg32mh8WW+keECj6BiuTIDPWD5Cn
tt/eiNPXM/I7nhH88UcBfEb/MBMO/0xAMMHJitPqt9wqNFsYPQ7J1KYsbn9hFFgvUKY/6pB9lHMA
bXxBo8DGN7a+jC4oYljjqb8gujbM+gF45R0zyX0pghMP5Ns0eIUK/SObV3cGFnS/Vng1+bbnE2h1
QCIOulUHqirW8bMN14cQGU6YLSDM1w6ytBgfaYAGsBaVu2vq6zJu8K3Q2IedD7QrMd+N562Zjy4W
XfAZB+K8mSSr9xAHmkabbl78tATTI/BqhTd+vsL3e3ITbw4wLH7bLTqHbHmJRP0Rta2fa57cSn+9
MDl9uMqyovRRyjQb2jT651KZ4jyp4DUrxDE6X3zhK1bpEu4ZpP57BC/hb+pHZdyUsTp4DbczW9DH
AR/qqUwDD2k306oohb+W0l4+N174VW5AmaPSfXV8fE/K6ZvWf9zSTwc5zzQ1CXmrlYRDNtIgh5kR
qObUkpllcR1+QbKfi0nGZylaXrR+02cwj4rK8GOErNxUrTdP0Aduea7XFjifTx5L9HdHtXRfnheI
w1i3f2BOrceyBuAjTINpw2CYYWV44AO+p0v1RDgOXp9oPxurxp1jSapzvHq/pnK+dZO449SD4ILx
3PsZhewXWb3fwlt9xDBAzA3QFRYe6mPY6EfPJPzStjrlgdIHWDQyX3vvT9Vsp9pPlmwlyyvCPcN2
mbwrWekZuDtIgT6e8q4bD2FYu+PmiSGNN/Bu4ejd0Mach+U0Kugu2r6tc3Xn2/pXFzGgu2R4C4bF
KxyHPMOi29r4b0lL8k0Y0FcwdzjCjlfnDl7SmXyNuyFT4VMPoOkwIQlJPE3v1jn3CKZTtFQQCbn6
Pfce6DQUzNZvsx5VK3uKtMF1MN3N/QxIZMYI6jUWnaYfFdzRpJhqTLWwkoEAsmmq0i1c0KYoDEDh
XaX7LzIr8IUW/ZxIvjvYIxndTRhVvVcs+NtAZIVh+YP1YLvEhsHS2OVMR/alel9mlsIgUtV9vCH2
pelFze3BJLoYN/IAisjbUwfwFsKAXP/5xq8MHs2w9kjxlWCgqma6W9BdT5N6gR3yw1+qBvoNjrpQ
DW49+tYQuxSMA7eayrVJZUvROq4Qr/vByPO6QB7uO4ZQLcPYiDVPYGa7+hho9pMFkqbziJSsT0pE
LaAK58ohVao88bhF9iGIoUoL6ecQykHy2uROTGh+gv6cRHV705ShbzIePkHItGVcQ/lzVBYkCFKk
Y8ODUlDLIxffJsSO863rGAzu1hw7kKKWUsQB0PZ4DZIcpLoX1jz7Q/XtGcsLbowoFka7NNqpbaQc
uFaoAGh2VRRl/RhAREBrWqJ155txd93aXEayhMheIa/TxNEZ5jOGH8OeKxWsr0HU/17DXt3mFoLz
NongQJPKY0i59s+ax8jitmcWJQhErwPgnNW/QkcHpe51pDDXUceAjZXi0CoY+hG0al0MTj7EUHL0
J3X5MyNAcx3gFGXQFH5xYaAYmc8EsuR1KyckT3sMRABCMxPbX4Sfk07qW+1bhmJfurR3Fn7ME+8h
n9KAmvPsgvswMOXzMpxGfAC+5Ke2FHHWo9Kn6AbAU4GVQ2nvu/hZYEyzCzOXzsLZr9bo1nQNuyoV
XkE5DKfZq/oUZHVhXKkRoXP+WartqQ7jF0bkpbEOAkTfhtnijyc+6Cq3a4kE1Jj8lMj81QZRYwt9
wXrkV8/Mm4SKA9OsjtJVUswrflBBlYPLIgJySSAyGUPuWLS5PDG2y/dWZLluXLvTsAGvG5l4DoPl
t9cahLgo7MSkHuM7fjFWPi4eeUV6E/wE92jmBkQbIpRsQFug3sCRtkGTdxR9jQV/mK5XdJhrFk7u
uwWfuwA/PZAqeZ95p0/wow3xoLbhQlrbfswcpmRIwOK3Gyd5LXuIWmoMrwsx5lZvE+pP+A+gQd8t
dEvLl2wu7SNV9Z10NSBUkrwYhJR2wO1ZbGTbT1oDmknxoufLjY70Gef50DiGbnRFdmUYYELRaD2C
UXghy7zlFhh1oRC6BcIN46Uqwj1bYktk8OxSIqwZAkin5W1d/Sm3kyLQkBBp9Icc8wZ+QJoeOx7A
Av1r88L/R6f+1wqMf29B+e8NDjzBntX/Bzr1f2/Z+j/oqX9+kf+ip7C2MA7jANuKeIj0L9Tz/6an
kv8AIfWvXQ7Ux5f9NztF/yNA/x0AuMIOlySI8J/+zU6R/8DuhxCYEwOYGu6rI/6Nkv2vB4tdGP/6
8f9aAkEollB0/3MJhI8ZB7vOQxaD74JHg91k/5OdgkEfzIh/hpnsbqHa1HlZ7CWIPVaoAF21XJJX
TCkVQgTRu7T9x7ps5DjW7jqvy581GJfCCH0z0VCmlPTjZUbvFlWYr6cNIqaY2qKjCux3BMe3GfVf
ByOsKZFp5CGA7RjO8wlaoT4AO+mBRuxXrddnmrbo2dbwaeNVKjqoEGbBbEv5KvGub2hLgXakMcIg
AUfZDNYrXo834QLUv8nqfErA1A/idR3lFyKg4BlIaU81tQWwnhiuP725tokLAScydW35PSOqmDtp
/+joafZCfakxtmVxTNa0nzXceOTMVxHF6cp8DHmBfxqtg+LxjL8NABLs9qMNhk/P8+CuGZm3MFHP
7dwfghrNdoBxOpta7+CIBBQkQcpix/AVNeGsoLyizy5/botAJ8uYw2efXNvWxZkttxcpzV3Vyo8x
9ioEgbjOKdoYA79SW8zBYXKvK+BXdan9C2wPmWNCgAfei8tGkEFu4jPclLSRFUIPjYc5OiTPgd30
SesaogCBPRQvuQ0hvpXwlyFYDGesIv7s4LJAVvPPzksIUPq9l6ndiUXoa3Wy/WUYwZDYAqWMJMaV
D82WDfFynfm+uKHkDyA7PyODORxZHdzxfMyZTspDfBnHbtchxyNfIlz6XQKdm8+5Q85zBnxROOMu
Q8/vORw+NO0RlK6IXl0dWHxx6M4WPhNWU4D6mAJw536Y1qEboFYN5cmsXkrkGD+v9STzxRfYSYL7
BMEQfkU675V1j7BMPk1FmwxCtLjEri8sQQB9FFt3jFpLnsA6pVsjprOv8Scs5xlpNuf2vJCHRQrz
BqJiITmogukUC5PkswPsuoT8HsPFlntbV7jKyEPVQJXAhpJnijRKqjaS3A2itbkKgj5feOlyRfWD
64EsU/WEugEmrWRZsDEHoAlpjqgzd9aiFZyaCmB40j+JSf8Ne/HY1OOxIRjNBVZGp6vGZo5p1S/C
wNQhkxhzH6MJx2PJID0Damh7kq8dPFAMUlcPKH67ycMQlR+hz2QeR4YhRk5/DbFX4pDGHxqAAzy0
9QMLZ9RlFeakpxJW3rahQADdWKqfmtUgyv3m1im2pNoUdcA/qxL+WIXhFFMqEiFJ++4hWIO4SSDA
X+k7MyaPeFZw0/tKpw04iYUuSR7q+qGp0NArr7krh5lcKpi4tV03JHH3KULWRb1p5IUWDiVgwhvu
RgTVV9yUpsR2mhmNTwjNHY+ojHIKOKEk65IuS4z2O44yP1j/YvPSr3JA94hgb5X5ChkkVf5AJ+ul
gYDt6fZEcLRIxHTYxzZ/y9CSU921Axg/nKJdToeIyH1k9pYATQYImM+lig4ak0zaqTlM28C7x19o
0oLNfE0knJ+yfqQL8/JwhX3TCdS03leygL51SEJwRZtsakz5U163CU9tjQ9PNvqbYp1QCjenSamu
PsmGCAbMfYnHiHhiDYoUNMrR90RZ8IHlwRqQLLTweMy6D4TqEnG4DxZFAO8WNJEV4QrPxSqDYP53
juW7hCJzdER9wzybiyjq0UBv4N0JUqF2/p56/BNzyhWa0xunBHJ1In9LtUAlmYYfW+uRfN4XTnDd
xQePYYYmJbi0QechneFyokzp1fcz2u0defjUGCyksW3p5XEzX8bV/cIIVWjIYVm5sTojDMYVEBLa
VQ/A+Z5nCuJ8ZGN/lKABux4pnSipL2HF+AVJzvBi+Yo0BpvOeNPbXQ7Evxv2b/gYuSOKxUcUdvex
qr+2icSXWbfwuwVLVS3/bAKQGHD9X2v9yLD+C1QtvYD/m4stCrF1aHei4IzE4P/QmEcrNr00t2CO
aOF7TmIPUkSOEbS/ksd1MU/KHds1+GbV+pu0SAlvtF7vx05kTDMfZsbW5JIu+ThbLyfj/LSIeAdh
sEYJjKZrPV5g8C6StkEio9c60xsrltUg9gv6EFIEuC98JFBoMe/VfnAYsTMiJ8wBMTUxBikIAYAb
k0KM9Dth7LOdS2xt4vJ58WaBxx506Vjyi+rqP2MbBjeQMhn+yp06g399UZRSiDf0Dq13osmaVz6y
FcBwUUyj+hxZ3Fed5sU8fkKVNMdhG7FgCaUAOacZIBhpMH7TCB0vyFC8pe59DMs+jUx1dWOf5A5s
c9qb6jG0psr7fTasaHxeHGiZjsIeR92ts3qIXJH0luDGhpg/Vt1pxP4JMJglnFn6VEGQOLumK/M5
BKZcIWwnmwHxUCI/UPBinPAVQmiC7ScBGo/OAQXc97SEmw+fhEJzlpvAChYOwx9DzR12Xz0zw5Oi
8XE+q9VRLB/xMPzwI0DEHeipWCYW73NyHCk6Gx8WABXQDgZE4LqyUN1HY6uznhFqRL17Uo33jgS8
SucKCa3Ygzu9On0fyRkHXkukrpGAWwhCNRH5xKBQH1RWmXLMY4sqrn2/WBUkPX+VR7ZiSmIrsrEB
ct0jvEcTqWMX8us/LNFiOOQOf7kLlgVUBCWX5isS0C2G9diHAkrtVB+xKeNjmCs/911wxSSOcb4p
75KesXQpGS8oTPdKuwJmC4P9Dci48b5bAFWP1rG7rURQKMFfxpMJRFCOE+jOjWNNFEZPePrbXRJh
K0IbrBr+WtPl0jDEh8BURPuSir76TQjMikTIDXmu6egGKBdBzVFDw/kTLVOVqZptWTkRkS2KTBmc
XijOPSTcBc1E00i8zZiH2YRNStv81sP/82CtpTRBbF9g90QDZzLdepDpK9mgw03sBe9Le8HvCwTf
mnMBHDSxDcnG1rEMarRCo4g2lDpB023boJD5FcgZG504N9El6mKGSRL7w7DpIIBHgqOkYozzV61l
g9hdF4Esao+DxCKd0YZYPTP3W9ZuHcBQEkL1SgBDb6XwMoCCh9U1PdY6tfIQY1lROBukhBG3mi2g
gsSDXaGCv4EJoJhAzzTYLcb6Fb0CgTrGV/BR6AXO3Wyx2MDZY82BzZgTYN/4UqoSrZN47DVi842s
x8O4yh8TA2fhwcAe7AD404An5SQ4MpQhKJrapQF2KUhf/CQLJk8Ys0A4hvC4bgZL2UqV1z4kzp5A
SpbTM5ILa+Yt/HHC546RGHesL1j3ovEoisGQ17GRquj/k73zWJJcubLtF4EGDcc0gECoFJFaTGCV
WZXQyh3663uh2G2Pj5PunveEtMvLEhnC4WeLdfqJNLJlHLgbcHzG6lGrJnO7ocdBYz21aYZzadZ/
jJaU1zQkNpdEKCaZjmK2rlzl7fLYVzkulau+HYKhVr8MV0u/bydoSZbWPPSiYbh3iifH0p47p2j2
q5V/iXH8mueJvGR3RPYM7G+al7xOLseK17ivNvEA02/vtshAWagbIauLNy2PUyObkND9Zy2ce8u4
7bmSUdPkb0zDI0Lyr5HnM7qmhMMAfPENKd7i0Q+NGAQKTyk9yqzky5z4yXBf6bo+9jTLpnkUJHWN
k5NlLVli0q5mSa/VoRdB8nTgYnwr+BgTuqVfmNr5c1O+j2u9AZCM7Jaob260PLMRvmmdXbNpubFb
HN40J3jrrCSMF+p8fIBMBgSXysm63qqYD3M3GDCo/P4xbQgxy+0BOiXOsNfkFOkaldGcmDMpiLUN
SZ3zljKBaD1Vt8wICzFrwSoXJiS+4tirPNGsVd5pUzVHpeLGvNBaiYseVwUB/LJp/g4L3sIkJYip
/NO80cNEy09czRTzdN2g1lJ4AQnAp1wS9MKy7okN0pTbRol+4VshzWUI8wx4Rq+bUa+N3DIE09jc
RQuVhNka5kPRL4CExH3TDAtqyPI+exOie8P8ki95IFXic7iTe9aJtMtYfgwG4aTBdESEFSxujfYh
j53kYEvlBsNRWUcav1ybs/3mV+3XlBfAG+fNldHOpMu/k4GTtFShVQzPrcbdoFM1LXDA4YExdsdJ
T3W+Flyf4hkuVEVSZa+b7pOb4FQn9ARKmfvYT1UEYXGBfAQTUEPB2i2jQjJU1pm6yXDqOHIwC4dg
ZSDda86U3kvrTs/6kefY0OJyGi9kxnWvOtgapmMpyK6VsoBQBWumyp8RrJDJcRYDT/mPViVvZcPQ
PGmeh8zqvFKv+IVR9+5tXXl69NxlSzJ3yGdd5CkgNpPeBQRSYzqe7r09NUuQQJyKZvOPbtQ2AbiU
xGLa36bruuwJoM1krlxeYdIIbczhW6w8NatVFgHtb2Ybrs6dQx4vJazb4WhQIuCrk3b2nlAvSThv
Enud0czhf3GFqVGOqg55r75MqgF1zVUEixv7LNEfXK8Z9lnt/fESN/RqGDFWW1oh2f7yTEzaWLbZ
DS2Z6gUek0UuZIiTVyzZgEq9BRwGL2LyI7cRxl44cozoioqjga8gerf/8Jo1wL/RDryev8wChVdi
r4QCIItWan98DaUuSeTz4jhfZSpRFV3jUwA/WqdzLIgwuIOGbwRMYBCY36to32eZOke6btmhSN3v
RCImu3ZuM2NQHMmHsHQhq1W5mR+XghN1Wo4kFvLqb98HpkJuIcqr+I3GXLyrClQNl7J73HfeOY9t
6rDKCOBF8t3J1xMuG1Vzurt8f6p9ugAKhD9BkbuiC6oxyp49qFo74hipR+pIn6UOPsrHfSzjl7R1
W54Imtr/nyr4T9Xuf4KHdXyEsf9WFfy3pUP/oiluyP//KlOydsZCILRNZDeXf/GfXUrxD50vosOO
IV2gFbrohP9PDzR0rBjdtB1rYzfzi/5TD4STjkxIOdy2hUmLTIj/lR5oCqTFf9MDXdOnnmn9/eNs
h67nv+qBSawGMbSlwbjqlhFsqipwpHMaHZsuXgwxRJv58thm81BOF2+pXpVLPCIf2/24ksj8mLlN
2yPnv6nb2a6uh5pAvXWbSb757SK6EO9CcwY30CzgonO23R/rFHRAUwZ9Szts8VokPkY7K66qnT/P
t2nzoRc8WmzYWwGm9LvZcVV0h4yo7vKakRwL5kHWAX4HpU385xGizPybvwU2tHevmvpjmtVNlQwv
Hfne2pP7IvPHI9Nsw5PeO5a0k3ZrQmhWkqLT3ONSe3mkSSruNEb3hadfpQ8xB3Grz9RrKmbwUE81
/ZAiluQS38kjezAGCM14rXtnlum7qkHaNKY09oP9PmIzBLE3Xddeu2pG4nFauAxFd1K3Lt7sHIXm
cxwarg5jjOo/EJnfzEjabh7fE0e2gdbNETeHOVqpw3EfJnNODyHbeyY0Vd36tdZgN0vbPtCp3I90
oSA8EWR25jiwWveqOTjxs+88FaUR+Zn5RZX8ds29p8GtX2KaBWuWxafMJsQ8M5GSh+TRRZL3rDEp
WY2iSWZYV6PLHo1spAdutaHo/XkX18rbZanNJMMJlNHBpRWlHswOgoyTujwW7UdHeUU06pKwY9L+
KsNpmumRuSnXeuJi2tgXEANTrPBseMP2Ptky5V2zHnGXxl2jxL0rMPOdmIED0NSJsy459oyrk9Vn
ob6irMrJjSoz85B26/bZWRkfXG8az0JhtUCm/LPK+m3J4ACNiSoijvt6b1u7OscE8hKgtZCOLlB1
xtCpeQfcaSi3qwGfe2E/pGT8LkNjko6FvMW7g3RFc73T80B3uX5lBiXAJl3I8OK/W95EnBpubUkf
SVkrAUthPvH8+Ta8H7OkTxgrvOZpxQ5aG9u8SyvrzKexpF5rFbyYOtcSCVk5sH0gK8Nk3QM4feIh
7eHEgfkadPejQRS40YsqDbORVtnoOZG2mbn0s5j3Vhoz0sWoBEWBbXwG/AI+zZs1dN34pSqaWy0n
xpRJ8qBWhR3oCJ5kBFGUQyKtsiRkTS/JD0l3TQdaGfZahX28OGTgq3uU9A81TRHAgjkyP3ONb+6Y
1NwXGKKRCOlkLn0cehkltqmtw3mml7sQActlGS5Jv9nOxvPIVfRXvSCGGflpxgPUz1s+8CxWKzm0
xfxhq/Rkk3pDI/B+JA9pQvhrHXg+0LukOqRKUp3mSNyVysLPBFZlkm7YJRVkNX49857vNWdaAPB/
KJN1FmCd4YpLjkcBzjiqdfgGBJMx30QdGF3r7Fa7enb7EY2tw+4FhQXBJed3sqgO+lo6QWzD5lZi
uhrz+NGo8aL5HThYIkaNRrCPtjexPbEv0sl4AHYyHLVG7urEO7QWN2K0ERhSec2JSJboAHzqRuuG
IozpKPEfHJJ5W3/WdfHN2jK+WCJ+riugs9rS+6hUqHzc3x5hNX2aCEcgPwj6usSLCaZYl44QzEiJ
by8AavvFiNQ7FfYNHK1DhaFbVDH510m7GmNWH8ea8lMMSyPpGLS2r3HQuo+ralHSWwSBKmsPiF3g
AOti3FmTCfGreuM62B5dN3XCrEQWowVu7K2ckRsS4yFrh5/R4NbEVHPr2nUTTApTIkkREFRMF7g1
p5DC82XoKZpM3cilmcl396zRxjllfsE8Zzzk9FMCnyH9ZeiJejk9jwETBtEaA91sUj8CHAe4OnbD
vEuYUHHvg9S1h/N8X2444IS4d1ik3UuZqKu7kb24Lu3NeaqDoYfqPEsSpubIgDir5j6fHHoJM51e
a7B/XE8iDaTJtAOhlYV2Q+yHkGBYZroX9fH6oxa9CjtAAljO9UXTIYJ1uD6B1bh3qMNpQCkdZpIq
1N6sLWOnTznZs2U5LuvRzXkUkGbuQ1U7gBTJhAUZ1ZSwJ6pNFgxTw5QqXCM3dQt4SuChUrBphGHt
3ZiWa8QvfV4QYXYwP6J+7ua9zTBA2PWR3dx+QGdjoCH67P+dGxggqm2ScLaZgurHIZ6OLqMGXas2
MLbpQ0E8dJlG9G0ucbcJRXJwuNvM4mzTy8oYkwzMM1R6Z7TbdA36ghjj2vIwGB2uuyIOCiGeht4s
9jGqBbIhEauElhFitTyCuJNB16okLK3SZtycnvWEn3BagtUdv4nIaeexRW0Qkwe5UxmwEMtsn2vn
3jqOxA2Y40iKcRbE1+Imw3PfZj26ELBiGf/qFWHVZiBU22RobzNiu02LC2NjoYz3iXEmtOsrxqqD
vmXMAMaWY2xKqIZwqbYZlMaCGRWMpWqbTzn/mVS3mRU1OYAFxeGwzbME956qbcKNt1l3MIC9w57Z
cWOAz0WipBnTX+42IUtG5Xqbmc1u4jDVetJYax4mnG2RzYidbbO22qZufZu/QVloaGFGaG6zudim
9M3MUHYb8qX3L2DA0agIOjEXDnu1Tfnl1Hc7Xxsfu97lsbfVIJkYbgFpA4cC3DRveoG9KQfJXw1h
UxOWSr9py/U6jQK1F71hxnP8qz9sSkRbvrubMuEhUfibVjFuqgUWoYuIYc4XaAlxoHySpYnwfxTK
lPJdDlWLB/cCItWaEFBNIxFBmvN08KAjcYql5aCHZVvfV16t3XjFGvqBqJh96Gr6Qbe+82MR91WI
JZnSfhptWjknLOIexa8+tZ9UouBCeMW+HmlhC737llI3QvKej6nXP+LIkG4HGheO4mklHMwfE/QL
UZrBFg401v68gOgiEYfzBD/+oeb5FVIA5J8ouh5Kpf1K1uw0I/6RS4YRrbXDoevJesezrh89r/iA
coZIKQTQKFs9TYK3TrgOYgvPM+LAVEO75s2ujTWMEJ2m65hmCRL1rivSoyzcBCOJA39cQbFqK1lQ
dyanMo0n9oomodAem4Jy5eCOd+vc/Xa0yT7nmnGuKPA+ZAkpt15fuZEWOsDSgYJQz5/tew6kLRfc
5GysawD46GnW1JWs/im2e+9m0jMbjzCZw4ZarEpMOEDFCp6tJwhGdXbMLR30PXIsaSdwsmiWChRF
YFtvFDq4oKfFvG83yLAnvnDXiGuv37U1+PeIuSFIN28nabTsufkd00b/XgQy9dgeRsTuQ2wQeKzR
Ve/AEl3mXcKRdUT27feFrOXDUOFoxvGF88C9sRrPuQq9RUEWlUlTN57AFuH2xnTbxvFPnuDRJdRY
eLkNXMBqtHe98mAB99T2TOAdAfpyExhKPLmTJBHvuC+wDMUF/XDz/uR+VZXGNghcSMmDinchjmxx
66XNcBAATDoyoLf2b6QNL+qarN9daftNu3IC85kMTn03yim7adqTNTC6q74Ldf/eclLClz44eeSA
V6nZ5b5ejC70yvJdc9FrBzpNqEXFPbDs6iCz0bxX/bvu6GZA3+Ch5BrN9NGHfcp+gpX0nUJK5Fhb
kfzq86ptpnbha6FnnmWRtXx7MkBnXTayMIHScIM3Aj72DR03hcxQXMakRSOU+oekgUArcMHiaLg+
cg3mGqZsaN7e+mXY9dMkU3GzDlLdjgwzxk9OoHxdmud6XKkMkxVkvwXXiGpyrxIlRnUdSa9vPLch
Ijy+SY/kHFFbMLVqytjeAuu7n0yxz3CAqKQ4oM9nvOguRs6hW7tIEA2l/4YWGJ8Wwm7grD9jV3E5
kOW1nUjWrhM/dwv/WUPXDPjojQfDEYhUNGXX6WYW6y90fMSUuubO76Q0C2kgttWvVerxoZg52rzE
enE8nwe/SzmNFmaS2TWatEVxDCnUH8vqfhK1uiusX54z8MXNgrGzmijFg+HQAJud6tlxnIrbIfGp
jCt+j0o9DP6plL9KPX8tzOHopMa7lWvZXkxcAKdSABcmu7EOLu53jGBM7gfFS78AGRW3f/9j6ptH
ryuLw9Kv8WFo+lNXEO/qxQLVde3u2GgGLUUU6mxPsjuMBi5NjDnjJK+Wq1c3eVkcM5cmul12D+3i
xJGW/jWEKbM67nPf2DKwR/VIMmK+ZOZbVW38LmrBXeE10Voy5LQ1BWE7h9NCQudMAOKsWfH3nKxr
aOqufzNU1oUaAAKkKSryC3gT1DIB1XnhWrW3XsGTuGZphTFSbmnMFyBj61mbJGmXotp71RLN0sOA
sUgJGAxuMpnncFy056JAvrJ1kuzcHAOR+zZAYV5uTtmeJh4taRpR+bpPtPx9qa0/buV+C1sQXpza
YEgNb9+6dKn0TOyGma4l39mvfISAsUKoc+w0ovTCYGsYRHKIpgaNT0a1r+jau4qTHfjjZC13pZa8
jQWREH9YPkqY+kHpeAvna9nuWsgM1E+9gz3Lr4Tr4QnDF6qOAXuw6o9VfGwBnoKsGaOxdblDYTru
ao+rsvvm13j62zkra+dsD+B21i007dX9Lhvg6I3TcW4w2gsWHjM6TLDk9OnqdpZ3yF0ranSS8YUO
GcBqD9U8csT6bcEcenUT2NskPWgwGz3MjVajVQduefXrj1Rzf0x0/bDu0s9Z57trdny/YtsIHKBb
qNR83/WJdA6kl6JpOMhI53JX0FFAcCKUUz/WrfVsTUNGCKQ2DxzFV209rl5Kn5RyQibkEg2Syehv
NrI2mGDutGzgQ9P4p2Sq791EtpeFtZpYf+ODNk6YQGRhtOTPIsxLzlKIHTTaL1mK15XqMFx8LdBa
78MiJ1bHS3eqclouNiF4s2OoJuFd078rC9IMr/7HONl/XNccdukoqDvPCqa0+yueLBBKWRVwTs/7
eOXb4wu++1S2g7bGpZxWTowYgJetEH5aOZLG4brcp5upUecvVbWtKzmVZr+PR5p5TJa3SetGhEWc
w9g29s4iJBJaL0b+A165YaPMXNzNlfWU86zyK3B0noC7zcEEl0F+UttkDYjDVcQwt1Ybz0yD+S7O
9TnybQc38admJQ+TMu+MGi4laKfDusTPgxBgRobjLGsb+buN3K5OT04/IyFDCQFM7oULsRHfS8cn
l6gyl6Xipozj/cLd69BNxn0x+CB2IeCTcMng1hbTWaNR1/dPg6SbOxPOtW3HZ8hH7HFohMMVXrRr
Xbgn5EKoDR2hoEEH2DvXub3PyunFlzxde216LQeGLrP271l3xE4A2QQyFl/rhoMdLZ6L3dKP0Ddp
F3LMa0xyBN87mhoxpe22bVWYEZAr7g0wzr8s1KwwH4CHZYruSa2RFSjMtT+2W0+JtBHLQ/z6q275
DdLytevjHAjndIsABYGIZiIedXeUDCIh0ThsAA6OrbphZV0ZxWP3p6f9Nk3Gn0nj0YxbT0JNU/eA
GSBsbqqhKeENcSebtebcuOtAWzLDqZBuZG33gYlrRcUD1ACeEc3usWvmJRJltlUuaViXULkgS95s
8QbuZ7caP+POkjz0VQJ0uGqaPU6ZE5roGRljUATgllN50j8rl4lhMuMjDK8TOcDLVOYDwKxOhHCk
SE4QEWxU1bNeQXudlgy1ARqcgd+Fk4bNJGZJOgoXaVqrt3U9AAj700/e2Uz400rHOgAj51kFMX8m
ncDlnQS8tkJ37ONTrfkXI8v9Q+mOtF1096Qny0M9V8iEBoeuN3NQ6vVbwSi7nwW2Sr3PKxOYPDfU
0NcIB+rOeaYhxw3rSVYwX0rQJrh342EdrKe6WA6DRc547dhio4b64sPPg/i83baNT70lZpjPPqgZ
Od/E6/psJD5H/cK5m6MLKa4JVD0KJKCiCP7PkPifGxIs4f5vDYl/Wfv3b/nkv7/6P/PJ1j9822WC
dmzbx0DYwsb/dCRILru6KUxBQvjvv8J2+C9Hwv6HbToejoRhC/v/Cyib/2DdnaF7HuFY4fjW/86Q
4LH1b4YExgar6YQOLNTHzt/2I/6rIZGPtup6e6rDzne5HOn6psrbjOgtmrZOCl6LoDVxF6luxgK7
TFsd+21t5NV1huxSpDoHMYrT5M46wGv7d1LoN32afiBZNG+s4SGS573WfrcEreZ0Rz0FGFERNrFz
iHyxZJcFawzQQlhT9OhoPqaFCYkbBo1F6KiRWkuMn1st/OFN/aWoz8nZO5/DRDrGgSJ7a8x//T2J
6E9ZBu0TqoEoP2pRRl6TX31gWRFANfYS4fDDv01JaK56MNMyOFDbKctsesCWp45oebvO6X+LAXq+
soX/yNFJYoeUJ83bMeoq+6sp9PScD0McigEAgMi8n5a17UfHQKDh8BO2bVw8vrRqqXnYritDVFG2
b2lGz1iBKnAWRLPc3/mM0e6qTmuK+22s5z5+1W4M5NTc/u2D+fcRSNP3pHwgsXupyRLq7Bcxi/bk
xsu+VG3QYYlU3rA32RzFb3hglgv0/F7IG89PjqYHDx3YmgZWqDHNUK/yE/Zoj+rhUuTXXcjDAGm3
NDNPIO7zu9y0IGQuT/E4xZcqmcpnm6IbqFr9tcqy8b56JZr9ass8v+tmxEM7J4Lbe99jL2wWEdjT
G5sv6n1JK8nKXR+mCR+pOL1OZquBNaFgo0L2CQKGHkr4JL11GEcA2aBHBi7hRHRmm7p6w2UrICkQ
jrkaONTID83I6Ix58DlnNdBMYtsGBEdvgjApo8R66gbWAxlDqJsoH1Q3ZjMYZuOa6rk8G938lS8A
fgiqLIcVtiD5p0J75sBdGtZ9gRpGIjMo0JhObe0d914Zk8aHDVqaYGVbcpeljHBJSsrwe2VNY8XF
n90r1L62TBO3YOiT3J/2AstMn28b2AkjlDXbOPvLiHSY7eQIGGRC7+XZ4I2bRsD2Ixv0irNZNtzO
KYpboMnHn9KUO4m6O9ovVtIfpz5sJBLl+qiAgvrJF7lRfCHeV+eXRnKA/Q7kr2nh6SGL2gocnyb7
7VkYayxHBBgEiYNfnWwxXRQ5mpKVNh9Vdp6dz6ruYfoPp9iBY+bt8AuD1ueu9lCSdgJoDJQChyMh
W9kepH00ke642eesMiTaPcNyrtfIsLpogkZTkk9a8RIQbfn0v9fOr9zOiWvdZeVets9V+yaAaI+6
ogFFuoyrQ4yY4j0AkERxq4ieAI1gHnL8FcPlg6JAUKEtm/w4urrJvBtLPbSQZlCAw4KyMd7UaLw1
zDoWXR0y+YEWP7s6C0Ga95FHosENXbk1eSh07TkJaptRd7tlreyOgkTb/kiIjiT8s+XAIgoAkAaI
inuPMdXyipMEZFpw83GJ4qlzu9T7baR1cKHKJ/K2y3Aw+hs9I5MfOvG9607Ax5Yo7ePDbB+mDezv
fI7G44bQZ8HWLl0iN6OjuO5TXEO6ZGC3Tr7GqiEKpL5gVlE+13lry3Ls0t+2T2mwv7EG9MxaBqK+
FNlvFBnuKdhrLSXEz4qwptPcx90dJi41SrZVNBwGv5rqKavZB1H1eDfl3hpUAJUhdFQHYqOLZl4a
c7iJl7BzUc68dx/nY8jeW16a2eH/w7vSgPxvumiASCTQJgxWMXpML+Jt3Todxl2r8ktD6pV79E3d
QmkF3qJOXVXA0j3nsCxx0FrjkkDriq/tNS5AGGUj6/1uma3CWp7VAlZ/hLd2mcBJ9MQ72vWRbA9k
vzLU5MWLn6EF7jzOe9YUHObyuYJEWdhkx9qnhYSH/F637CuAtvR3lwGJJ6jE7sfpdvH/xHjkRrI1
lGE9TFsRBXuFzN6qRw5rIFkkkh+WLYj0x0fiqFvGF77EMmlCzSEH7/+4SPU5wcxidsj2/9FTFQii
w+wDGfMk6upzTrrfsF90RDkeZ+Ryz3G+T+NLlr/UyDhODtXMjLL2p5/5AcSdYnGdzUoSxMsmMoiN
xOUM94C697kREIbjA2NWlNgaSzRJFusPWkeg0d5lxr2F6KfEgSxOI9+NhMpc+Y3Bi9XCfoXmdZ4u
uhuJ5aBnCiwBG7G2RAtQN502ArmlOePsiKy5ICsGknJbBogFcR2XGiv3HR4wD1qS2mME7ZHaPtIG
aOQhV0TTXjEMgrY6WcXz6v5R4zEpPx19P3W/m6wIKZQv/bdbkZMBjtMqesudRNgd1Rp4aw2DtHxW
2dxeBULNoqujocidym78XqY22bYNMDUtkAs8gUDfuN2uo6G6VyxeizCh0wNoDS2UGpOz1pP/rfgR
y/WPpdsf8DiWwKF7Qk7ViaHE3LNG6uQZmf2q0e9vJ/ae4eECheqW36lTiVc1kreKCTRgTWG/Nc1D
PA36nZiM84SWcONg38yzuLPG3MEV+zTZz7avS7OCDBjkpdAeOncLNJffPkiiozlzVGl2j7EFJnAH
Keinapc3t+TpqWfbO/jQlA0vp/uEj8LGrsGN3ER9GGOtvqqOBkKFkmDLqoggYVeYqhz46E+Eb6kZ
RxUlJpYH+veJwSKC4UXna2/zF7E8Ihzxg5HxZaBu4W8Z9PqQ2U8mGV8B8UMHdqEfa6SI4mbwlygn
NT6IH5EfCFYsTfEM/zh06/UszZ+4Jx41NYd1+uk9tuU9d9qNKH/bWv6Q8fJGTMCweV4Bx7FQ9YhG
vR8sLBBGqYkByKPH5NqPijtigmucUrE3itt6fvVH+873PzX0dW1ceDXutoejVU6hFDTd0ulGUkFn
HfC52KqalCimK8vZYLVkdLMz/aOU5t1apTUgE+1UsB03cJwOwD/mOcZ90As8K9dlI5YmjN+0Zw+2
MxQ3UIvzOF2vXcaSHYgGXIjgKedulbLkAC5VOeftgSf/W6+Fquyme2eA9SFW3pxEucecBu2hKHgM
s+wqq4u7bOS8W0iL7BqDKX8t3KdyyxN6nRM2Gsax2bbzyScY1oLJ3vUkMfbzSq9lynXvWmr5TRxv
vToOZ74Lxs4UOdKhteAvgcNhx/SraMfm1mRb0R6XfoI8DeHMGojA6Xb/GNt3HXsj2IjrHYxEoZ+w
0WIHNHrhXmTSXO7de1mBVK3wwYIsc6coOxtscyP1kZrBRlBV89LeluDi5hhHOe2KL9/EmOBCbBy4
01EkVyvvVDg02nPaU2Ur7mVSgcP00D9yraewXH0agAPoaHwtjj6ffWx0TTnrQRV4ymNR/jGALGss
cISUUnN6DPyFeDXCThivTeaQXsiu/HDwvXwxB0afRZJGGTYlUoY7ML1m6AeVw8/T8XLi7GJv0Yw/
xPAssUN7IOvpsQWvQlaA/rUv8aBWxRayJAfOUY9sDpRbmGn2T1rfbtMJN8VEn1WkFZZiLSqURPrv
T5WDZJhRz2tSUCAdfIKm4tEPM/Gj7vPTUGZnPyFdWMuCRAvTSFjH88toMT9MAp5hLe33rSa6kx50
5xRmh2G86Jq4QYMlI0SQw++qd6vuh/uZ6pjobzVSIiyNAWLW8ZNPBfINlCH0y6k6kgyu957eJeGY
2V/4vBnP9OIODUFhOdgCQPIa5B3vJftzP/skeUlNpAE6H4d6o/7UhUYUtGDPcUf33yJnhUTto2U4
F2gVX6PME1IYLotL4CwvCUmRlX3SgTWveuh0UMhk3fE5yaeC22ZLSwwGdFT31b0mdCAP7nlxK7gW
7OWJjE7cT3Pyk1hENRokLS1VWgAxnD16hZXgu3qA0ga6mDobxY96Xl1tBcp7BOjm19qPaRU/FV/U
mwXMmKwkgo2yx4NgI1PUdVsYvwZ44HIAk/jCwFhKkirNp2PEUVIkmLsGR2FaAeKv01mwNK4Ay4kT
A0fQLk/KLnw+R+PbTMKOsgzyPq9Exb6NS7PW981QqYshbXvPNr63Av4kC2EHebTagSi1KcBcyLU7
rLn1BdlL3iygKgJcnFMm5hYwyPIEDxJYgaW+9c5JjsIGaiLG5SbrIQYMU2dun18OUNi0277Flqr4
jY+n8EiVBC2eVKpJh9TzsZBJlmK489+sKNq6jnM4j/ocpo22hJ72lvYdvcSCCy0AdDgYELyL1WOp
0uzlFyGp37G/FsmJzjx9p6zgMliIhzT1GPLyl7J3T66T/hpk/khWK+Ea7I6PufksC8l9/yYBTLPr
y43gQS0mtYqvLDXtc40F5CfSeGVpZ7FfJri9QKdvlfJ+8WxmvhFqv1g+c0khWDEjLWYcBiWvTrj3
JJzIyvx27RW33CesaCjzVW/s957rzNTwZjWs/zsxtcFrYAXUjkzBszVscYXOV3tIA3Y0j3RxpkxE
+0Vy0c61hNw9WzDYo7NEmJXw3Jbu0hh3ee3kbIYa6DzXa1DJSoWjlSYcHUX/XoGSsP1MPs3cF5NE
b+hueA9tto6vmCF7Jzbae8zfreRTXosVgJmWT6HhM51y8Nt+M0SuIB5ixU6Pc4IenGWXgaABGu+Q
R9M4HK2RbHOb4fvbxUysMgtk76Z7KTsj9JL5cwTSCrWnjsT0sJhWEwqjn1htivvroeXFeWHez0Pz
1asiAcVYgJOzIP05LYli2eLprW56J+IvHid8HOjeSmHkB6PsB25lmBk1gEzNdnFr3PXTgkOkHNIw
Awm9q853j/krv1lZwUrFnH3ynf6bfiPPeaKPASWK+XaFOjiTDYVHxod2omJwR3IFPw9ceMn6LcOY
r8zoJKfiIzvf3ribscXPUSZJ08SFV9odbdZ4HAcasCiPHTlN7m2zfNH64lnjNTnDykEGTdzHxORo
Hth0JZnirvg1n1Y/n5YiHyEj52UEI/vWTO87GBBGUp0FgwubK+7afPrxK6XOvvRPiqW6E88xngVs
hffXW3C+LwxtILvXB5uHUC0x30ePpYa2ue2A9XgIZCy335V19lXa9N6qav7ppctuqqankTlQzE11
YltO+oNRFtqWe1ln71VPckxWXJdiJNnVcVuK1/Y7H5jaiF4gDLEabs3nsGIllcHNIifonoy++TYO
fRvh6GX//MfS4ErnLXGwaKbJakJtjDgeQZOXwmCbVva14W6x9+vuvmUS2Tuzdl38BTwaKzpmvzgk
24evXOPXxTE4/Au8X02yEGVNxrPmJdWtFOrQsq6DjIxJs/v3mPJlMVma7JjJE5a8GzYFYaHSvxV5
/uWNngGoymU5gk5odDHsazH5Ty4rQkjNspIl2ZfV6Ia61z+tq/Xcp0MbZeu1xd+f7O8iRY2ARPST
tyBX/oO981iSHcm2679wTJQ5HMKBASehIzIiI7WawFLcC601hvw3/heXF7sem2006+55D17Zs666
MiMB93PWXnsp1WVajI8hVjoE44WHRRDQG50He2FOd1CW4iEYio9yIbHPEOjLESWUlWPI2yY1bjrH
vsZ0U5wmOT7MIla7qXQuo8zuY8tHM9q0/ADlMb0Rr2Pr3iNCB6+tm9uM62PQWuvOkPWOEC+C7Zy0
F8uPx9HsuKD70cHPmCik7XcBzF/XsGeu/5LnpP5UcNtMxa8m+ab19S33i48hKJxd0rCsU91EuDaI
n+OZzMFks/WA3aSjyZ37Y6+6r1l3T3nepUXCuIulY6yda5hnIa2qcc9xH+LMYLbjKg4d7M0OSdhh
I3YI69AyRjE72jBhufvAIBeBTZd0Dz5Zo9kWPYVw+zw1kNgiX5xmfxs0Pa1TDRNOZol8k/R1tKp0
sdlstceRLt+VnY6s2trYZIV4GPBmbtO+Pxtm+mbHrwRjkDmM/rJ3p4e44QZcDBgTeaDX3rFyrVfa
Un6U6jq6C+Inmw/j8o5jPt6Y+ahLtc19SstbUvyOq0w7tiPrFjvj09Is4C11k58j1d9MLh+7KvwF
sMJGVsKqDRnyldBhnxtVjBSX9o3e2g8qjSqKa7vxsetO9EhdXMyfJspUrT1kbsDefauS6TOEowJ/
L/fxRMC0yK+0TXBNJnOxW5z6js/RHVGTZZehhFk4EucRq8DWafO9xaiWe3yQcPOfhhtaRA5MnYZT
H6b+DeXE675U+bGc8U3kMmCuSLtPybDEtbOd25Thsff7lzpf4CUtHrwB8r/YTPce+bO929PkGOyD
jgt0IHnIU4kXkpFC7rUBiGde5xnMikz7SG5p2QxVzWExAwDS/+CmcB+UB0/273ypeMpnbrSvqSKV
rBy9jKGUMzrkZxOOR3/+w26GaxuTRGWty6CPNScBKXiK6A7xwgdJcs4aIH5w+0W8MSYjRKMaA0eP
04c15HzquidU9twf3Ya6P9l9lbP5Fs+6W9thndhWQ7bRTbmBz03MhHdcEYa+Fqb9FvolXdPuc6nC
zyBKepJoOWvPiJE1/PZqJGW9EQF9YTGhIkO+2oLRN+PTXyHWsRVLsVOT0Eg8Q/muiTNfTeCiFWK/
i0zhvedIfrjx/DLP47ky+0viM47M6+pBLYz09Dx8FvD0fqd2eOip03PTj8zv6TkocaS+GOOUrpqW
xdsQcx9bgvrHMCsPjpfDpwdfEnr8UYQvH/hl38uIRX3EeRYuCIFUp3iCxx5XliA2PhEq4RS39UfU
XrYdC1wbk9+qFaBGswOU2D+B5Vzq+nUmeQZiT6MUu+OHyWlea5bsN71iC+1yM9j0ZjXd9JG1Mdi6
8vjg5etmnr6LEs7Nltuka47tyBfCTqpt385vjhoel5ILDAaCZ6N/TSMYv2VJjH2EhGmU47QXFQqp
IbQhbngJzo4XAH2vfdtjnI3G3iXrSlcIJUvaOx7RvwlGV2PLaGjN6lkiQ2h2NUWGNsf/8ElCXUmR
THvXR1inCJKiTAQWp1My5X041ObLf3aC/+JOkAiibbK7+ychpStpH9QGv/5f79FfP/hvGSXvDyX4
n7ALScuxHCRDf4WU3D88bEESZZvl8S8Fv+BfK0HzDylM0/ecv1Z/fx9S8mlRkmSeaN2iP875d0JK
/NB/WAkiUZI2fItkI0jwSWeo/n4lOJiE7fvAwjkj3G+u7WggUgO3Fk9pT3n7lBfy0e6Mkw/usan0
Nxayzy2NUwMzwMY6pv6E5ZlAvYjMeyPNfOQWAE+2/dJ0tbdeiG1Csn4Zwa8sdVEfKJZnWCIoso9G
LugCUmoa2MVRvkOBCTY4LBAxZHM3MEqJKvbjCs06nn/mvT5MQkq5rM15vP0MxRDs4B9cLePJFQM/
2olpaQYfbOuvtrm1rc7cwhwEDGnYWs0zTFyDQ3RJLkodRBDeAzbg6NRATzM6T2QAHlyN+iBdgPFk
t5BpDIjWTJEKwiwlExBTF8zxduGMhvjRd4g1wJ58mBos6hz/94DWKdbI0Sy5o084bFoPfN3RYJJl
3U0mjemZRpZktWeONKLn05pPqKYY5cqee9HdnyB+G2Lx7XgxrccRhgkoqtN41Fwx4CnbbgPBdsp5
lmlwB17Ce4UrtTVipUTAvhXqqtT4VRYc+qLvDtPIcZGRDqpigcet/0IhhKWh4QQzlhW7k3Q5VRoC
rgLxnvQsGlLNfsGApRoGm6DCfI2HVXBi9CZQoKvRMakhMhearNBYWQpfhsfnK1fcI3uNntUwaIOG
0WqoNJ57wMRwanXo/grbnO3RVjC1hVyFreCR52nAzdeoGwEI1JlQuynbSEZdxhPYyMR2mhkk1XE+
hcAeKPS8G6HowknjdBqsq+RzJXPskRq5w1qypTbpIiVVz4xHFySy4Gsoo/3OgReF3LM0wjdrmC+A
6kuh+waN+Vms/UoN/g1zjXZDRNXOggrMNB4YSa5O4ILW0D7gfaDpG5KwmOQqjAUnDg0ZOtCGJPIR
98Ef8hSnNQIiERM7aCJRLo0qBhyzTh4m7o3sWkLq0kLS4yukq/1x0rCjq7HHAf4x0DTkn/9YBAXE
ZKVT2mtgvjQZOmBLLqvgwaPRl5on4EpzsN68aDzkUJd58xlkJ2nd5x0g9aDRzBFGEyN/fCigNom3
pXx2fdII2DY02JlZn5MGPZl/51eok3FXQYFGf+KgmunUgKjpGFfIqGdKMFhGaYh0gibF1bVhPsFc
Gsw0G03EAYP8jOr57ECiwkusY42mNjXOiiwyLyyNGR8NZImHqriTvpbw5S7NEPNNawfB0anfEAHQ
gqJIz5mdAdAv+PB7gEYeygeH7DAVR1yhmC4B0v6J1Gq4VmrMdtHAbTd/43auN6m/KeBxbQ3mYsln
WKJhXQG1y+1n3dn274Y8vdleCJl4zKiqR3OQX0aC80zWeuKZkKvI2Elu+IxXqCble2O2QI55fsPZ
AAJqMF/tASWlLOsnikmGHbjcuBrctrpaxilw4nArNJRssg5VNZswjSvHGlymcGxXaJQZ+y7J5P5e
9LR0p+pt8B15XZwh35O6vw4aiF5a3vHUjLxxCKzRBlH+2Ofdy7RAUSo+ujumIgL03taodUVnbQN6
TT9JcduCV/iO6laJEhMZHjJtqmRvuBi6ivwpMW6MQHrvZnEUNt8vPER/DRR62gFzARTiJCSm5Nlb
CE4OjLf4xogxtHdiA8W4x40d7WAlr3GNi16lzGcYwLJgLF1KFbGvbqvYuMVotWyqHvysaaRxUwQt
L5AhLU5d3hIB9KDLmpnSB6OdkNzBNU7xRPiCUGlmEkla4rfF6L+rouY5OezmkkthH3Dpj3nPiO6+
nermxuK6GYwntrat0O04NSnRFkkYrBhDA5j4FTmdhHLk/g63+MJKJXo0mc1vRuUcPdMjaMEMvyf5
OAcE7by+vnUqemEGhyaUEh5NVcx7CiT2k2NvEp9Tmxf8Dlz7l9M8xUV7dliXFD7WB+PDpZwdU6nj
7n0/zc/oSO4X3W9a6aZTFUbrwEEvYdXVHZUMJHl7G2cD3y+x6L0bmQOthILPGmeU8b4NTtJu7bPf
7aqGO5dnNj2kK8FWLIA3pf50TmH+1lQLs+ckO811HR0TTvGTdllG2mo5oLe0iVx5rv4cafPlggLT
+tOFqa2YlfZjqgr6eImwY8Y7b3A+CbqprfDEsoE0fnJSsbcM1rjjWLNT0mudkOyfRMnZOOOl1o7O
XNs66VYCe0HgWfF0YcrpPyK9JWCL5LPhFuqxE5ZcRQRjpR1U7ScXmTvTW/Id7CR+XXa8OyvqHJLE
IT/PyKPeJd3LfbC8qozlPnurfB9aAcdp17o3Onl1HGs3p2mEcJT7Tc0SbdNO4uAJyMOwbPjGCMJD
mbchD1WPfVFLhMTtZbRG1nxVATmtRY9pCl6diAtWhPPKtT9xJa0CABQjp6k0jwMtjwbqyVJ5GeFy
nYHK7NpIeV3Sd0fB3oruWr6xmJ9QJ9hujLAcz/2Y6En0uG3L8Tpwy1ixVKjX/DXBi4vswiuBYCKP
B3PO+cu/9cqrMTECaQeITyPmpSjQRK9lW/iHxC8R1+iTjXYR0j73nORUh7n2EPNzwdCjsEVNTARy
VdU+NwosbSvenmfkRZ8R31mbSkT3bgqGmcydy2/Q3Hfj7O/abAHZl2ApCFNOPTZIPygdOIjpKZa3
LZ5b6rZ/JpN+1WA6VZ3F6JKr41a4aHYjncZppk1FY65R1cF+7Gg/c2OUKvM396t7uThfFqTkITWK
xxY6Rj9EPoiNHanWE9s2EtfR5GyAcZYWKOiagnRGulhX+lGKTTS0NIzHkgcTxyxnMPMV39Z8BsW3
ivXxwsbWi0V8y3V/Xjc9+8PeTg6e39c3eeM8hgNrZ7C2bmUkP10CxDB5pFqx4Ic7UqE3VUG3z2rp
e9IrA9YJg2RKU7mEBGl6I2FERM/K2ZpGHW0pcfZWszVBwht8Mbj3L6H3YtOdcL8wKVx30B68Yy2u
00pebA7Nq7FLUeHwQ6OguYtgTDiakpanMO7WNshutn5/bjqqcURivanB8055latL3xf3Nv7/1jLE
PU4TwqjOyislX2KVPhpGkx/cLpx3fmtRVhPHJvbc8uJGM5WZGd2ykVk5u7Atzz45oAz9y3OXilu/
zylhbQd1woU87qXTPJQ4o4nrwdZ0zlObwIt0qY6yIs1bT4sJB+Ml7/xdchdQZkdWNcA14/Igb1N3
p4gIWd2MR7JC3JbmF6P/jeGMj/gMCRfE9tucYCNowhHLXz1Em5x/4CoIz5OYihM+P5mPJ6+0SUP1
I5O1qdn1DrbP0BAX5pxwWGmVb1s74ZutDvGFq5jDVP3klqbFGikidpDviSWo2ywP7/KMR7pNRGaD
eyLY1O206cMEZVxdHpv6o0o+0Kk668rBmbz4HnSi/JpL58sOeIOjF8h3Y5Td0iiGN8k2PyYnfSBf
yliq6J/pKqD6pGi4a8+3FStinhHgJkDA6cb3Pz1msskiGfel32PXvbCZ2Q1UlMw2TM8k2a5Ri4DL
scR5WtBcqER7I9t6PM2SD7yJxd4q+qeMQGlSdszd4RF3c4suebJZMy3lfGT+e4HKrE4LGZhtSp8k
Si4IromtamriiQvqoN1J1hoYreJ1ErprriWrEa8JFdY6hlv+CfIzI3CVvdVvZUmMYJ/5qmLqmOQr
12n0/jnhv/Dw1qfhgzmIG8VRApVA/lJj3678hpkgtYvbMLV5oHch807zd9UAjEdZ8JHH0RnUnYTq
5H/baQo7xBpR0CbQw9NJQua16M3tmLpfPCkf2dkS5K65vkEtyfkxa5iMKuPeN06t1WXbLIAwKjIu
mW5ZlTxSTEmHc6iO7TAc8yBwbkKQyIIP2glnuF6+d4Ch0HZLTv2PSY6BtejWdVq2t2Z2ZRX0ngse
AMPcGcy/BuQ0Wo+GSWgr9/GIZzCoU4+VJ7gkfcF7XyQfKUDBejar9tQ5w4+qSJW4U7ETI1PK2OTJ
MSBTmEDn13kBT1lXjwnEIH+kLGG+v6rj8rfKAn9TOsGyV2P6UsOZjey21qT8EUsmyTbmm4K9ASVN
fKMd3e4upcaNO7O9yd0y27ZUjWB9FXuMHVv4BUpyTe8Tg2Xi8gWTgi9J6qa0T6X6GiWbz7iEfWuL
uyzSsazGvoqCTUYDr1PXPONNBVACTRfuFlqzmMG5xCGLchdXcKUzw6f1NJoU89nEDkLs73TdYgKo
Uv6oTvlkBCiDIg71Kxky2DI8LPZtZP5kWfmMj3NVSCO56SXtI00FgJbk7acxTDcuwMrKtqd3yjtp
fLTTN9euqQ5uUXLG/V4YzV5Rj1NS4LNqumo4SEfcBrM6lE3zZMr2HHojTRtzeOkdw137ZfFTkZNC
1+O9W7n/WaYOT53qKrzkCWUrDk6jLg5JzM1Z2PvWKihEVRT7eNjkE2eT8IRgesZBfGQBtIrpTdwN
buOuENwBPlfJ/j9TtH9xiiYZTwnxT6do5/4Lq+M/TtH++sF/m6K5f9gWOyKIdLJCfE7Vf03R7D8c
y3IVdm9+iMc07f9O0aw/TGkLhmv8O480ILj7X+pvrOCuFD7/yvIYfzn/nvqbMd4/jNFMD/8c0D8/
oXRs1+WP/fdjNO34wgMG2I5Q7Z7nQMwpOAIVo+JGdtREdk5drzPRy5MlGZ/0UUrrTgt5IinLOdj9
zFWOQ0Ph1TG3X18eptljDRBzU6r4WZOi5XtgkOBwhn3j15mxKYaQ79C5ZIkKSV5DEa9AiBijBJCO
ipwPMe0th83hxIBM0oPI8dggqi90EafgV+UFr+74TnrgUc2jLXK/TAMcOGCsRERZ93W8zMl9E3V8
Q4uiWhUTP2fqJtcluRty7nu9rgBaajyREZOLrT+3r2VXfgdghm463TFSuHA4CvaeYx2JOZzHYWAT
/U0mOV1RXeCgd/DMXTX7Lz4bmlyyY7Rli0FhTbmNRhwDNg8DyobiseySF/h/Yy0IyxQUPhwwhkI/
Oq1+N+ztC80BsK3F/OmmgPT8CVMx2cSKIsQ32M3b1HutqXBDQ5mjC8PBTqsCg4S4M/cU4R3miN2y
IQlRhj4P6b57SetW3qd0eTVZ3T9WOXoYaZLTzhbt1HsowKFBOJ3qnn0uxzvBrgx4I6Ziwg8vmTXg
ugYwOeQFFl+v4SxRtHJvCEY2cYXu1+HGQmrrk+vphKg29M8GWW8inTjUR+L9U5/0e3bmeAFEufVy
gb6cz4cAGViJlECeNdMMWYdiH3dZzIRLtOR7sWgY0fSLUAnkWzOQlObvIKJgfegqoBOLT1LRGNCX
Nq9fUfF1iLznvORwPHeYydknBABSpyAyt3E+fqR5/9NX1bxd3N7ZDRJgnC7Qm8QeLW08/QKcufqF
HCnn6a52FZwdeg+HkrVbjeqND3l3648AQymkAyivR0xqlc+0BJYURYQRfT0xb4vEQCdhzbO74t58
FC2zmFCNP6qWR1h1yEwamuIqPbng8sGUPy05sc8SBwee04UgFr8T9qljRmfuZOMz5n7JJBGjZgOn
75fHivfWDYXb5zbEOyKTPcDWc1Hi9CxHLqlJUV2VSelSjN/O6zMKAPkdVJJbpxfaB6qzBdpf9Wqn
1l7GL33P/1bSb2SVl6FiBCFi5rvj2D00Xl9uG5UwB2jk2Wgou4Jsu4/y8F6LBOpv18JImTIEdZ3f
uMALyoh8dCATtBtw7IYSy5c5sLZLQmIySHUViqYTfTkGm0QRcCi8a+KZLm9UMC8/uAE1epcWnwr8
A9U+zohOBGUljlHUfSU6/1jPrjpZXSX3DHw6nKJTSFdOJPxTXATZrib2cjvE1Tlu4OeDLmUJWMJp
Ts702ubxge/B0i2PObkzWOMXRa/21PPFDqsbO6XSvuutayzB7w28MqTkR2TZ9M1Q6kKLoLtWRDXt
rM92aThfuWD179IP1qb9kzsFtStoRIP8mAx75EMgYDOxdipxgK5JsgQjapm+vPUM+WR2jK7Bhb/m
IP6JEbd2fMhQ3YoNnnBd6FJL6uD5Hepqo4COI9dbnitbkRVqfylTGtvR655rXYvE3vZjoScpz9vn
Hr8hzDZr/aPqjIuva5WELlhSLlVLNbZ0UVO+ZIU8kUz6mAbjZvLFadrUan6iCpYDCG6GhQ4nV5c5
uYwTdyX9TmFF0ZOi8WlyqH5q6YAihT3pwQVrYfqhPHqiCvqiErQ7nn/JHOMGZ9GljfwPkaBDjlgP
Ht2SLHLb2S1+/vjeHFHoeLqYasSLFeuqKkOXVrFyhxqkxyoMmcFnI81WuuLKlvMdTa4hjSn2hu+w
a46hjB3UyZ7cfTGBfoa8i4qiY2az+Ecmi8MWqO0LRpdYQNUCP6/DnnICVPF8tXPrGQ0S2+CRai4Z
/wQ0dXXJ+OIF05ehK7xQVH4hFXqwUy0ZCxGEukBkqR7pvXNLo9OU054ST6ULu9mX8St2/1U/F79L
N76vmMzAhkZfqKBXgW4Y85CGE30JCHPwIjIkZNmsG8mcpH/vs+kkDXUBKpLsGigvsyERFq4FS/s9
63azXDr3CEpv2g4mjy0sShHjPtElnLGZU4VH1Ws0jvhXgyPs0S7XLWqCOjWle9UcCtaYv9vQWzeJ
bl6TFsuZPm7uCIFmK14Na5YwELAUts0ezW0+oAQ8pXsDTLZzdbvbEtbEEOqA0gWa30Rik9XiX1nJ
s35wjHAhdDadraa85j5PMA+BCBEOmyD/4xCOz8JRz4ae/ySu/Q5/+G769NA5FNIFuphON9QZToob
hj8tCIqaUN+Fi+SFLV4pOibarXvuGlsgZqX5DmPPN1ce1jGuLlUMnd+WWq78ItuF2ryYU0qSfdaB
da6C/dL2F1JJdNzyxmCvLA5+EnIB6mnim3UnH0DcKWfmvRe9RQTYR/eNVnDdanHFoFv9Ut3vN1P0
Z1D4V080/yW6A9BCDYxImF5Ah6swjdDomhhwnj1WYU2kzfTwemtuKe8mBYOdbhrEzX1RCYBETwlh
XvpfWBZ5fzXTpzxB4OMFIn8P5+u9yW5+sVj3dABcVibLdSHKUwKlHVB8yGPtgaVFvvUN3jPAcldX
iePQJZeZzJZ79o19So1iGw1P2p6yKxxWIWjesyMO3zPtlruhpYXR032MBeOrVXMQuqexpftsM+ju
xgADHnL73Tzk6Ysj6XfE9U4Zpe58LHr/REnJg9sYt1BoGD6m6U6N1ETa1p2reyPxlUNX099Efv3F
092SEihhWvqDaYSPnPnQzSbdCUht6ya0d1JPyReI7lvdWOlTXRmBqvHXUnx6vxoT2r3KyOXE6tDP
3VdA9WWsOzAL1rDKyt5F4dxZuiVzTju9gq2+cmfTzY21y3M68/zJ/HH9P2+DbnhuODzWbemdMkmZ
S2W3/qYumDFb1Mrs1PRaG92XT4K57CQWJ93oCTh1lVR8Frrrc9atn53u/6ybgDLLqnuH7Tg8oOK7
yygLLRtaQys6FmrdI1o0xMCJTccUjFbTHeWuHGht/OSc5q8o6T4B3YpdSAbRpKR0sdw71aprN7BE
YpRbrNCnm69OWqGLrpyG2Sl9p9T+0M4L8t3n4pZ5pMGV1l3JIiddQ9aE0lRoLtJ5aPP6httgb0ws
ZSeyX8K8tF3+4enuVUe3sJaTeTWNr8pR95nbTacx7k5Ft7y41LdKRY8r248X3kPgW1rw1c9M0dFX
wn09mZTAkhl7sDhIdi6Psoms2BjMfNUojvVGd2P29YbJLsvDSDIGupXUsf1u0trcIbl+bQKYxjeD
LD33+niTACJtTWemOpUS5HWM3LBKphs8j3eF5T+PEoclltDb0bMJKlEjoP39k0R+p2b+sFNgIDnM
j57R25QZSy0fYJ8syzy97dsrU1SHaVPwBdnIMh45Mu8ZYF+jsHZMKZqDBw/GmpehWlHzlyPNjNiN
3PejaVydLsfHJ222aXwJ2rG+4Up2criyiDx7bJzqbXDql56h2MzhfmPM1mtip/VtPr7aIWBerh4A
uw5KVC8C/p+oHKnS+N6dvdsZL/0+s/BMerP3UmfDNeR7kZ77e+LGe/vRkJz9h5BvwNi8710Op9xT
bN6bPWy6gfg0zNrPxtzH+fw4K5sh3osnPzslrj4PVKi+6NEvdEXndFra4HMqEagxMFLaTdZBH6xs
N3rh0MKWlhMbX1dG8+1Q7wnX0XVko66oOYhkDOW51mFNpdjVSQdjmwG3nlnsvvCNQiO2pBKhVVym
xpmoVFGcaHalz2YAdvfQNqA9fFfYiWkbRBgxMGGZzOl3lrj3Uds/G0QQKMqpb//8Rz4n7AsQ3209
k+N3A9xcSju+RDVOHWVJvI4CYxNNFYq+eJheYtfEQKb8kHTyodVj/nwcEMD47o3KmZv7UXee0/k8
KH86Gby2mObM5i7ALbhla/yRWZg36DNKyQ9VTbA1u4X/y+Kd7NFW9ZVJ9lqEiPJYsTS9+aw4v6TQ
xqu+IQo5wxavs6L8AaMIdt3gGFwD2PfMTPoQwtq7JM2PsxEW57Yxguvk5AZpiIzPskh3fKjvFkuU
hyF0yIj5JnVStrgqLrsXxYliWhLzSgwsuuHL/0gWSxxlRZupF94mpCJWCX98Jw+qFbAsqxO2SNve
9QmDZfElm4KLsRyTpXqlGGTnZfPZnyw++9CQYUDycXA7hqIhHFzP/R9U74n5+VazesvCbHHg3LSu
k+6V5JyQ3zSYINhlBmoZPyzJWEeEBJ4GbiGpz90tEctOyfhGlmRJn21q9YgODDdL7zn8dYvrMIvD
XIOxdv45npdPqXrOI4b1A6shXX9eBXZER0/H4N9ikhX7cjca3rVQcjkwKjzxgMKq3rh8BCrr2RSE
blHZwAWg8yD9KYO5JXJlik3beEfiys65tF9CnsS8wfJrmUQxsfpxYyhmqe7oyzXZB5oWEWKFkXK4
Tz21tvnqGjFLzm4kbG8idBEgIInvE9uqw+KUy4n3UX7MXArjC5xOK8fpvhDdvcKDb0BRkIJSpQmX
T7IFDezD0KvbfGjOdUeazu4YTWaDf8wtYz6wm45z44Sy5SwqvfuBMi6zqtoHZB017X4keMJfysyX
NRnKLw70nG6qw+AjOHBqDpkEbINZvCwVew16boJ1N/ifU8BCXCVQ5U3NCSyaufPmh9Hjy94NvFy7
hY8K7uhDO3+bc8OeuckfVECQ1p4Jo7MbotPGNm8bO6k3dTf1e7tVX6q0nRsx/Syes++qGfsigI8R
q3cOLnKTlpVzYbt/doz5hubl946xwEbUyXzyZt6WU2kce4kjR4zNLyMw4D35sq29ttx1Eb1tWt6e
8ubgZTFsMp9QQlIPjxNOwL3RkxxN+juRwq9mZv4WzfK3aSsLfVFlbXKZY8sS3ygZMbAERYZryeFu
5devwKcJMIyJqjHLgR83vZXN3K6S19YhCNcl4BMFU6Uff74r2uy7lNmhV1m6LkyFjjiHaaA/vdk2
CRdzrMWomlS9E7KhZha7NK+N6SVKmFFNNRkZIFCp5mxnJ+8+jOiejEKxtvv64tMroPOfa7/oDXrF
jacqHdkZJNlb7/QvEY030UwY03bkY7uY8F7tVheelBlWuEb+AnPOzh0+P19G/AWGPl+oIeODV2V7
p7b6m9nzwDufc8cO6NHMWMERxXEGurAsc9iBVd0vPXoox6sYcycpADwfKI/IreXVrKozo4FeiU9z
lzxwWA2a8neojGBfJLXNPAbs2g9/cfsDzZ1pZYuqekNI9xDhsdtWPo6u2Qt/2yM1VkMqYL0N81dJ
twxf6unTVMZzMQJClQVx7BnRlSsjbgdwMf5o31rTFFMuUf7Y7ZvtjtNuduqv2gc3CmawBsNsPmY0
qvRuulsXLpoBP5VC1qDfH8I+KDfDh8uETHrnDgNEOWOJRo0X4fUIdqBot0XO/a9eMdt36bfphYbL
2zcnwHmqT0y9sh6ynIXavVMknwzC7F0fspYoioxV4PgWRgHZ9V79CsvJ2jN2A3zGKyRGIhlNamK4
/k5DTGsKU9iwvMwpmfG6za1LL5m9mYwTa5uroa4Apuv9lCbRM4s+rARdYh6a8tPpI6rIyga3OZUj
Cec77g4MrybB6qe5T5jE8nlCmhu3MD0eIUpfpQiMipmpkilY5gpvjYKa31dsHyE4aCHMkItMkfVi
L5TiuSwEU7DHlKuhr60OC7V/CCcmr+elKpotvpSXxJ7LrTWEOPHCmwAOrUmDzRjzZKBJr96nzT62
SMMVJCqcysp2mQ3xYLmkNdWcHiDSLp5JjC3mTLShgvgxmdRN6Ja3g4eutgs6XGqDfwYGpFl+FrvU
mJ8rbVhrIoogkpFf0HMpDBLUNdJSN2ln9rfNf1xwhjGHnNWq+kitI7mBgthJrYhhlse44reWB/Hb
NHRPsyDF2XXuwYtEvQ17tS95bLl5yWmDbU6OucIu8rvUVZdyikji3Y8iues9XSNV8rVOCknctgp/
soZvElAq5M3iXE8jNLVLyYS+E9e43wPzwWnI8w0EGTO6sdqEYR83Q+LogfX+n73Kv75Xocf9n+5V
Lp//63+yHP3/EMosSv78Cf4mLTLZrUhf+j4QsHKUx27j/0iLTP8PViSO9D02OcrydFfCX4Sy+IPU
rusIR1nKErbr/9duhRoFLDgcSAiH/Ht0Mv85Pw2/5RnRuC58ULQ0kET0qeh2SHh6pqUrV78/H+gW
a//HfzP/e451TWKXQehDJFD6MzMPQomCRwo9lTynZxlj9eUVWzjsRMoi+Y4m454L+2NiD69LgJwc
3PWbQo9y24EsV51zyAZKRRo/PfaswjP8GtJqEEoPUXvwXRdELqq2VfRZWNqDPxRnTo8UmzoB99Em
OdrEXVZ1jqk0p18J1Nhlhzvj1+vNSygW49TbxvPSNF+RshA0jsMbME12rqJnUfsJ11ES2ebjMjM1
cUrCqWkOQNNxmxt5vhFZIwROTscv8TmkFQ1KKTvbhiEyxaTmu2zmky+KD4xzSv0UBPSsht2tEWRr
JDp3ldGfupSNdDkVH4k3UuttvmPdTZFY8NZPm8ja1k78MFivKPiZXsbpuZlp+uFEj/YIqWJ76Nry
hM7uc7DM96Jhrp/aLy0EEXENixQgnBTxR+ZOq2WIP9EkPZp4mPnb4x7O65OKg2EvzZj+GZfDnmuK
22H2hg2fpXAb8xcrervc4RO9NkjgSPS9zOC4JzXy//BKOZnuCExIM1cfUg62OMHdn8O7UM87m9BC
Vzulj73weMBWe+zSz4HPqoWTPTXXWfpWlx0T/areufXOx/XBPDercDK2WAnTmm3CzEEy99LtkMVn
N6Z6kNw/uUbGHZtSUTbgXL2CA/tgQlLIWrabhFYg3zbuULW/hk5L4reMbvDysufJuBzJ/s5VtF/1
frWCCss3ScDJ0jNpPxvmEBUPpffJZOfbMcJmRd6SK+eL8gtGC2xtjPytRrS/GwS/kr0kNxTuPrQc
HPjOg6htp9/FnN76ObcHmc+3g6OLCpoE5tb8csIyv5G+Hl9orBNvPkk6ZxelqK6Cwr2KOHtRjyic
/cNg8TpJk+M41HhmoNGqqbtbMoaJHrSORakHwsMF3ZfhHK2cZ32dXP83e2eSHLmSZdmt1AaQgh6K
qRmsZ9+7TyCkk0QPKHooxrm12lcd5Y+MzAhJkayY5yBc3P034Z80M6i+d+855LrA7ankaXKKwzBN
zo03epFvA14SOqNppm3Kf0N3str822qKY9+/lIX8HbAvRI013jUxfyQi44x8fkmH8V2bMI8uU5xY
FlW07eiEgMStb2b9zo1NdNWaKa3FVUj9a0jOYe/u2To9Crd5kSNOXN35q30SIXVr7KZs/O0XFQmb
ebkahrLek3K3IzLAV3aws/J43AvhiSi0nDdpGdEIPDBahuk517h5u4Okb/A5tBknJfcQm/aGyfyi
N4MaolL1mfPojjIR2Ht3KM5FR6LDqtSnC5WVScjyNJLf3QtdMBZcjEvbo1aqiLA75UoceSG1xo1l
kzwI33rORE7skhBE5AQ6DK0Ag4FK41I8GyfWcoDkKT455kfS5qcsDn55LrHzSU/AJ6FnIeFB+qS0
mqFK2YFFdeODwNf/7azRXmQTkpcFRGEktBgCLsNs0TieJ6ugpR9qt1b77LXVSwC+ZZiz97FiJLjU
DmVgpxy2LCoj7gmo4ji+sACgpfCqGibwvIJhGvGh2bWffIcmvmlMaTO+hYZiWUgy9G0KUgrukqYr
crFyb9JNu9RZjpF0eGX2F296ZtXUJtw7pti6rUDheoZ9Cnu2PHR8GXLRFLzgFtr+grZ1ARsewtKR
HKt3g3ppjgSOug2NkYV81ppEuVrQu4q2Y3ygm4BJne1m4lu8SeWJbhQ1uoD0F+HMgGHCRqLZohdF
C28ZjJNRr0EESI1zeEZ3ulBVcVU4syL2jnTTEfKzXqviAYwZ28tx2CcQ8DYuoRCWWSUyhaTZjtTy
ARp7rAQE2eOErlkxJ89jbLMTTMR7OEG36J64aersa5S1Oe7RjpdhwWdzJfTUtFYsx0xyV0XzJl0J
lTUwvG1ae7+qVU89KvSPBZCkxeFwuDAp2yZd9ofVIAfMkX66sai3cpEzy1z6HgXmFFQO29QozuFA
yKoc2b8IIliWIziHkeaNFkF0gFfvbkC8vSVL4fBNT4j8W85n/zWjzD1LRBbb1SkGUOttRS9iARRi
pUc0PliwFbetLNF0HYC0BnNgX/VEmEIPS4BDTqABLSGnK2Nc79uEadgi9TE/NXuWSYJJn0N/vbOt
vdkRqyzm6gQL42tKPngsnRbR8pyVwZUcfPeSLMVLbpN/NtYCUxs94sSLPWY2ulVUjQ9mkz+mylgO
RuiC8LNuitTjDiYCTHWE4EHb+5+gxQPY8iOjmxQUQU+3EjASG/8jWINj0DFK9AE00ldldmC1sX9u
BzgN9sDqkVv50enqmUsh07bWM/aZiH+blfuZNv6nHvf6pbR29ty8Zykr9tWqxTZNas4Dtf1s04DY
rnmMj3sAzT4lvwbxqx7FlqOJf0nzcowKoBab1lg1n6/UhcSBguAirhfwaysN6a2/MLtzZj6uS9l1
24BLKRH6Re5sLZB2+9mJSntiitej4+k9mBi5dbKWZuWxFLw3XXsyfnyBPmn0xId4xkXwg5Dxk6tF
5UlgPnAE7FnZeXy05fA2bP80FQnmUxTeHXzREKB91JJ7oNbKV71dbyoPTVKnNelQVZTWpi8JWWZK
pL+mobrqveWxG3pWDLXguTgjXSfsdW5V8NYHnn/DterkLu2FfTkNDi1tn7DhuouFbMimEt+1cr+a
7XSSzLe7lE//vJTvDhb4BtRrYN0v+XxQ5mQffY+uZsEIJgS2DWqvuoQCzExOp3s786l9roN7hXW+
83h2gtX5hgikWwUE2cNlvS7qRmzV2u3s2O6PsU8fu/WTj6IyHnFRb9sR1X1YUDMhcPfM8PwSpOW1
ObjXVrqiYg14b6f+QEJVkcIcLPwcE5mKRvn3tVUnm8pot24zczF24S00Y8zH7XHuxLAvW3J20ywu
YB4ZlH5RVYMUWzKdKwdcfNyot5AEikPX0aImp3qWQcdSLK2uW6ee0SkPn8s4XVqU6gfy0b+Yg704
C3AZDAB01jhgBFyEdzMTQEWGAYwttnOUdZlkuN1isSu0zs4sgC1mWnHHxkpo5R0Cw/7sag3eqIV4
QCqxQTt4pHBiMbQnS8x19GQ29I3ovlhg2nlOacleUDCZ1do9Wwv4PFCTWY6WAmDJXaElfSPENeyA
HDT/EMHKj1KAtyeJw0KZE7jLcDnVyr8S95+nJYBK6wBNwYaA1MimTPhgSTkPG1oeaM7nwhZnq3N/
p1RtOBF6Hym2QXL3mieSfhfSOnp5rqJRS47SsHrPm8k4OHxWhgP6QpuxYOIk4hh6qA350ls7NPPs
2tjZa/0h6yruq8kLvKpdHnKRJRPU4B/jTeGDyNASRYS1bJu1WFEkGHO0aVErF/vEvB/sGSaw1jE6
eBmLAdABBYU2YXgSwpg0l4X6YCt23pomTMCd3ZjFtF208DEkANU6vOhQXAD3pWnBirfA+QnusdXK
yF7LI/FKRmXCpDjTYkk2s9eo6nkIGvR+wopJUpLRO0dHSQvgtteCSiCelAwwUgxaXulqjaUxBVrO
PvrR0lVvRVO/E4B+4RsRbJyBFycNmmVXIcSBmQkWwhueui5W+yHDdRyw8Is4hVLBXIrzxIWIi9ii
RTvauENr2Y4aAaeD6XYT1QvsP+VPcut30AmxUdWkZi1t8ZkQau/sEuVQ4pB6dcGbUAaChBHy/Avt
8pLBnWIdSVFlRBKUwobaM8uO3IEnmq1NQrV2CnFzDHi2Wt/BEOhUs0luf65uK10GYmLZgP1hrzHy
uc8EipLb6stjhcSoRGaU9N4MI5H11HrzQ5X3aht5vTYghfy56NzB4td2JBNNEnQmmKsWaAGuCxsQ
c+tzPdFGbdr7rEq8bax9S4+QJeB1eRACJ+1jShEzGRJDEydXAHj0xBLFp6inPU6ZJa9HbXZKUTyt
qJ5s7XzC2gISTnugqKe4YKJEc2Ts/8r47Ghoa1Si9H86IilIHUBxFNroYXwoQpfap/661zHD7RkR
la2NVCZqKlEBhEJP8Jj5AdIq37lKIZFFRWHsuiUbdmTzqEpaSGkZOHs/1X/twZoRYnE8e3C0ISvW
rqxKW7PI0z8FNMfIwhd/MsRaoTZshT+uLW3dctBvVcx4Dr02cqF19reNtnRV6LpisO7W5I5szQuL
UmSwW2RPuosxKtmDbpPEbTS7w4U/1S/qEHduNrWnFCUN7+xqL/G7MebFHpZrjxgzaSL0qMXMVpIU
RjbG/GyNKpMrfsq5BLoS3aRmHpHrOSe8SqxdSnBM1O6oQsCyiFkoxYbPlxQE4IbhxaUlekT7oUZg
anCcx4g2azcaNU7eYb37nZQ0FD0Eai0itVAb1diepOfiZPnT0a0xuy8IHtSwvHuCUBCchyjOKkbs
at7OtMhs7W3zEbj5AzVEU427ljceA2ZOwgYu9X31NpvTsmfOvA8X8atZi9u05EHT22MVJSjjEuN2
El524IVTbvpykGc/nW9d5XEPRTiXavNcDpWffEVzzfT3ue8ltwrtqWsR1rk5a4yB5PdqkORpKHCt
Pk0+BLdcFEk0Mnyg2DjiwBuQ4U02BzcuaMEWQ9ljPEBEGVI34nsXbIt8iPJkhhaLGW8PSxLZntLW
vUn792wmsPouZQPc+u7z9M/imI+mDX/Mq4uoXdj6ddkMtYogU1PMt6rsZ/xVyJgk8j/Ej1EfYgNU
hLS5Jzg8XsfkMsT+fd6pCkoFkirCUmS8tFkQGfKFXMO0paGNx5UtprYQjtpHCEqDfndSvnpi/DJd
uBheME9ndx3nTaCNhqXNTKdFcriuHECAS2cRx5uo53ZxdFEi0qvEk/KTPkKX2GlvYpE5D0mao7yU
iGzm1wadCF9BXIt0lHaLD/ximvEwQs4zGuyR4BMH+Lj7fHgImfpThqH2Sx7yPot50suV+ahy7IPd
80HGHZV92eDIyMyQQSKF9Cznzm6wRK4hM5mlkxR2+BjptEsyRSqptF0yzLJf9Iie69h9hOVx7Y3r
R2EgUAq9x1j7KW1J5TUkPtI0xo61Iy3tJd3RgHQPWLHu2aJERpoZ3ITqozPCYCk+FjTBh55Y5Lae
Z/akKQt+etRQZ+djNrb00/tDXvFZvdi+OLSs9baEcilc2PXKsYzl02C8WKUMGTXxNKGBlJ4M+VyW
i94G8k/RoKBTUY4Hhzk9g/0DxSw+/lfMBmbAtWG1hovFyokoDbXbma8VVmvwZeUDgeHvar1IKKQh
YOVsJWnISVFEtSAa6vOibNJ8RqpDalm2fn8sq/Cqt4bxAkw8AyVIuNLp3IsQ7qu58t4s6nbCmv7H
cHueol57M1vkt7AKPbGpdI5ch15AHjK6jnEewJ4iXlXFkckKFuYBQJAOPG3X0CiWc+vvDFG8uwUr
B2mtHyKhReGJ5YnOqU07buL4o3oKf5bHnS1bCw5bVR7hM+3auwkQ7wYz5ifHkStubWLvlJwrjY4X
Dwf8MV3daG29dz+BRg10nZCI95DO7CVUkamNw3Y7q+n/L23RbkeBDTNd+X3DorsxH4m2faVO95qn
3oGe08PiiN+YhODRuHeMY6bYyjZhxct3jFOPeSLAaBHzOO3Y4acOuz/LPiYertgAu1GdC8RAFRnd
OjYO1bryqiciuFTTnVPY7Z0xUiF00+5UMb2iJzceYDvdWO2QYftUOiAbn4Qn/7DIuTIUj5M8Dfpt
PoK5Js+BPlIv2ZYbnpRGBNeB/1KrsCj+JS9lWo6n/90d/P/vDnzzfyabvL53VfZ//71HsHP9vjIf
/e/7GfyL/rZDsP9NMPqDZxK4fy0R/ssOwaIuwaezR0IC+cB/UTEjPnADiyG/x01Q4HH++w7Bo7qB
noA+hwOyxOc5/K9QTiw+gv55j8D/PWUUE8gE7WjP/Kd+RklFz+4TkvIpjkW6S9rFtoCGMwyIYnZO
WrjYmxh7ABPscWQBj+X9D+qNWnFwg2ql2OZZPZ/0FK3ugj+pM39JY/rleMVhmbJX1CPXGbeWnWqa
k1m672a7huidUwjxtHazsvxdwuHuR/k+ADi4y6VAMgdCgWf39ZQonrJjPr17ZAdzj4PTzLYeTwNK
ZZtDGCfMxrq2w2w/lQPunInZ3lIQAC+6l9RSLUdqCn8ohW4bQr2DWgYCPSh4nPEubrvf8QAgcrip
Yuv3zJye2Z2P2SxJQF2UQBM6wxaUwEMT39IUAea9IAwMEdkZzWHgPZ77WHGSZkDtnLvbqsx/FLXf
zYVLzTu1lhtjyu5oeHN2Li997F/xJWa1urRyk2Xp62fvAbKTSv1uKaaELUytZCw5bmd8LORpu0N4
X9wy68b+tVTnvLaIQplwG9ypJlHuMo9wLO8Y9vmyRx730ieEhRZc2puiEjcjG4ktHxOAOoIW/pNf
fufc2Tam/+Yp9yqXpbsLE0KcTV88jQZ/MMh3vzPoUCI9LWb4zClL9+1BL0sOezNQ58gKQMfmsPyu
upnQF7AFN3Jb59nGLXxZuB2GtJRup+m6remvKcYPnJkQdxZ6vpaYaudNx5nuJE80ouPATjvacYNK
6hdXs3OM5onYMWgCDjfn3FK/Yy7qB0P3a4vKfDcYY9ggMeBAV3SUW7RgMZI3FDgbZ5nJ6UqCALFO
2iv9WWsGy0OhYGWIyVluLR4cN0Xz6Qn/o5iNN7sAE1PPL3MXP4VyPFnzvItT4zdvOeJl1YtRiC4K
STLzUjK2JG0vDVixnYlcbxOI8LdrlNfDDGCrIEefcUDczMm1o3gS0e23dol+CJl0kS2GFhOFlYav
IZO4q5wo1MFfpyPo2M2a95y8Ow4UPjhqyt7IR8t5ug+0ayCxfqVJ2m+MsbBg9sMqyEgu3wTV3Eec
IRbyhhmdSLIqxcaVA07YJf4TaHJlbVtk2oFZovEyjjGzAiCXPHDaTd7vxgahRZM44Y1yUQvNP2xM
IJl08Zdr5nH+lr6EjBQozU4zNVHu7ExHUzbBbTIQ7O46IBY3NjuSASRnYLH9E03DqZw6aooYe8/h
Iz8AJd5IG5ywGP6UfpHd9A4JPOnRMkW8XR40kScVaLbLrPsgOW/fToxDzR9uqCaILpolGsz3DWjR
UTNGfWCjjjtZkZMn2U4vHpIclu9IA2i7pvV7E0zHjlH3vuJtRc/lQi8/3rHNpFfk6S6Ypp32dMhS
AiKNlGh8uVz5TVXdWSsTJytpb5dE7cIymV+yJrx3eZvflawh5nTqOD1622pSw1tet8nZXjoU2ilT
Rh8iiMEaNHKNm7nsqSwU3g2la7wclbjUBt+cLOYedd30lJtKVkaJF7j06vNht3o9e5o2f0J7xftK
82JrTY6dNEO2J1+KvftNOu6LxyiVwTHhcjf1/lB1kowvs2evbiiuUa4KEcRs6JGTz0+5x47YLEBF
v7OTuiZam2772Cp2snItEl/qitGte05A4UrNxO2B4zIzYSp6Y4wjS6/sefWq+SEY2KzaQ/mgaP9Q
iDsFXf5M3O0WgcU9lkOG8Vww4pDLKn+Wo8CgttBuzkEAbMkf75VLGs+aPMW7aKEjNbwBhSWSo5Ml
o89gOdM8YC5CXGKcY03xn+50s1UVka7S4lwsyuGh4j1FS4kxi+cz+5ob9gCjXt9My6bHPFuYrBIt
TSi2QRXbaUNkmwtWLqAYL+CMoYaPwP8hHMMS+PA7mMe1Df3Y1RzkRhORS81GLgL71e6gJUvNTZYA
lDP74mieMrdll1U6jGXy4a+Dpi5T8C5PRNcRcWgmM+9Esck0pxlXmwlxqhoYDTDIRehWjWQqS5Ve
taq68jXvudPk51AzoBdNg+41F3rNvde4t8QVx83vGHT0qhnSvJEJDfHi1HRpQ3Om0wXidKfZ046m
UCe4bZlyuzg1GAIg+fi2QVZzH5I4erqeS4I4d7F9v8rmdpEI+IKCin5TrOypGWdFNJpItyysY2qT
mYFvhAxHFCmX0AhOrOmTEw3MD8f1L7H0yFlmZrI3c7bI4VI9YwQ1tiuFpjEuu0NprIe0yZ7rOv8N
ZhfCNhjvcIXnTSecbBKI72AkLR/Y/oex0DE0Srdm6Q3iVt+XaLHB7QoSpsCB0XKla7etNdG5+AoM
Z7xNWTTzWKNmwvRX2PFVYlvPNijyXiPJNZu86dy32egkJgkGqkFlPrcTdOmGyh7VGWarieu1GvF1
pxamPjr+Nc9yZySsgGFwvnjs3gaGQlGNXHuzJlZHkWKysouTLVBIJbzUy8+v3ZZMLjmHR6W5YMz9
1nMBZI07iP7pz2/+/PBjg8ztmdXpz09/fnNomcX0nEXCNgyhXBkz8z39UzISXs3nPZt1n2fftmTE
WkEv1nvXGvaI/mEJ4vWvH35+7z9/+fNX/+n3fv7qMMz/9R+TVGDPojszgzJRjTBFPKspJupl0bfn
hg6GJ3CGu9BKhsOUUeLcyIV3udGa+d9+albBJLYht9OTaOMtGRF5qaaxufz1FywMEuZ4tskKnw3u
fxUjtFGd//phyoG8ztRUE6aHZ5IVwfnnZ/LvP/vrl5nHLCHjbp2zxUiL//jBAX66tUXCCx7m8sWL
q+JClOfS9/l66CB91mq42Jwd/vqBKc1wcfQP//R75NFLFkHTDklnQN9hALitf+ZNdnCxC+VsWeFF
LhQuIti1g74bifOho2AF25bgOWPm4Wos2XFiVK33jS0h2fBVgyfFLXopGN1VTgaMvpjdi5E7//Dr
FD3qJX39z7/h55/6+VvHGmRFjFp4t5qLcZWNwd9+WN0YYSDTlj02kFOqrIJhOMF2tfofeRuCjSnc
j8oOmeIMMa6JrdXycl9I9LHxBRI0WkypIJyU1aMRMLKqDX4Rz+5u6mHRlevt2rlMw2aForSBBT17
3i4OK4e57103r/1laOm2GB3z3UyMDpMWGonsffYJ34hbY3Ywzz8SgroM0jH28TpUETbnXc3NZisb
Y9jaE/gsmqQ7b+AVofHkoMAyMn8CDi4DhipT44mkuVGQahGl5otL0zmBWeVTyjGPfKiSB/byo6Ho
wYnMoWTjoTlal+wITp1nP9t9ZdPmDchUc0H5DvlfWU647WNW5naXvKp0fGC3NtxTDPiqYiL3qFkD
IoG3Y0InIvfY1HLTYCLZPFszc3YGHtmVMI1jMcWERNoZdptElx606oTe62sZ3cc4c74IiNWHxIQD
uJaL2riOXHZiNSxm/u4Y4b24hI57P9R/ZjLvu64tvgSnObYq8Nli8cpMWDsb0908deFeWLLlNMee
YMnRr3O+P/RtJQ5+SRvNGYsbFz3tOQSXYljedYq5vrY4oKS8/F3Puhqa1tgPyk0uTZvNGy8ssJxa
7cGUdDjH0TrYE0Mp0DOqJMdtBn+qtUivvJ6yMqEGOxNvlhwQPEYlLLVE4OAccHcNc0wS2EuXB/qY
x8a3uoODzSMvdH7ASw8Z3XeS33XK5IMGty8Dh4qYgFVSPxGrOzZrfJumzXU3RosVy2PrBrAWM/te
gp31Q04AONM+7AVJQ1wSfe4y3HUGJYw4Y7fKBSKmCnaCRsfOrYDj58Ifjqa0/pjF+OH1PlU71X0H
k7yVKx1qz2KuWJmK8X2f7Np4GXntSoiP3o0SLCUVeoEtMo7PPAs/soqWyUJyFPhJ8OZjK+pZV/Ft
uA6oFtbwMSGfkTMx34uSfem05MdcjYzonNXazjn7u26EulTG86Xh4LrXY6E8Qy0WcG2kLUGV278C
pSY0c+vYgs7bK2k8J25sbTD1ArANpghUE9meeGkhXIp9UXFNNShdb/gDksdS3UvdzI9TtRK4MznK
Oj6MH6bVVXdtlxnE7lHZFB/3ELz4HVV9VnCB0pzBuOiO0hi6e4d1al9mzDLkhQ8YuUkrsvfO8Cwn
hMF59s4DMryjkc8o23Bfye1f5ty4bRMWoWPF31/gAOl/uymfG87yRFWeXug43TBRwMjeMwwAZPqa
MrHmOF8dSjfprrgqjoHiYs6YnG9A1+xZu24aMD4ozdSlHNG5AUq+ccPNHO5nX0fA1wJ37nQF2uzc
meopFe4dThLMQPKZY9vtYI9P4zrdtxNrXSsOXruJQDVYaJ/jhfpVNyaABvvFzwvg6fz/DLNRXMGm
wJc32N6d8svPUZzqTj2wK5sMnzt3/oM7fFz79V3TEY2ZrCRVHCPlTa6MoxkMpPO8BsSCczf5+ZfZ
OhdOK3dA1Z6k4uZeNY/xGH6R/+F93T1N9pPDrPh6dbk0pI13qVhNXrEm/k4quta+fZjUe9XWz62H
9CYza6JeYpAsNkfOdQSyiZmWR8Orn6di6I5JS6aHDSKjefL0uZt+hoVYz0EK7hCSC4kTsmKhaWfn
3NtbY8EGVT1mYjjz0fLZu0HJ1pbaKZeP58WvvzzaImrI3qwmJNnDv43d0SmtqvPaquekBW3PWiA+
4HqI/DT5RSDjUvxJDRNXA6sQBZqCZ8b6OFknx6+uYGXcU9l4NWinWcn0JBIAEfapzhJyKg1rFbMP
Dn4XXOfV2uzMbA9FkMa9FVzCmO+7bX1lhnfnO0e4ZI/cm64FkY0FOUORpDeTyQzdNGHWKrWTEws9
fek2zSer6ne5qK8VH11sppw9zPE/+cyqoAvTbypW63Ew9mWQfi+UcNbfdWog1yTJ3oW/kgZcbzLe
VPZ6Ev74YpbhL89LcIiTjAJg0u4a5LmyIw8DXSBqZvGSJ8l9mFWXLg/IHQ1sR8WbAhLRZ/bRsy6m
cJ7ynuuXbOpX32uuc9v8xdaYD/HhAkT01uWRY4/+e2WGr3UFVBKCawjzlBPLuEts8yrO2lPz6Obx
o9TKT5JhUI3S/OiHLe0anydB3ZkbySd8wOova2VySYNgRD9CgjAcyausXV8fBBxg0lzYSrrT4DnI
MHxaoXPhvaG5R2a08i9YgwSvEB/rGJdJ01TDdSvN69AJrQNPVoPF+jweuwxaeOhL1M/MfkiDtTt3
Et9NRZANCprsHt3So5sNFTEQ9k4t0OfqlgbxOobinK3Gm28FV0Vn96ySoLb7x2AqEUez7ZQKykrD
l9rrekbyIaP+eEWq5QD8WslXydVpD45fkFjhKnTT21x4lGkarJAAgpRWll4P+uO+JP5Dr4NfGuY+
aJvf0nIuKeRPRRZya5v159glw852X0PFCmOM731pHNq1vAu78Hmax+Au8A0WQ0E0loRrIHZqN7d4
0D0PVqLPic/lS7YBBW+DihuIFIB7JTUfRj3GDeKldFNY88dahXf5QM+ep/rWNYhneJKCOMa2Oehu
+fT6Ha9UpcjDUgfNqRuZxkMRQ2QE0bQtevONlgXRklRo9KeIut5/FGHJEZr672g6L60hDvYw9Yck
gQ3jqJCHOzHNjWXC/1pYckdNGd4awfIWypWlQEDSMW+zD6AgYAuNuWX2F2zaefnOh/w1geRIQmWT
q/Y6NQhRVV3zOZKh2i64L5ME0ukEmcxDL8qHTLcr3PFPMcjs3JB77FaasSQWx0NOBjk3u+Z/SVD/
51/ZOhDd/x946qwaQK58/fnvlw38839bNrAccCy2Ca4wvdAUYJ3+3ldg8m+7oWdZwV/25f+oKzj/
5gbCwb7scB4zbYctxH+ioEzL0z0HVhFBQDrtX1k1UKXQq4R/qCxY7BpMhyGwYNuBcfkfKwtFQxd1
iRcGB4PFo3sWSPq6OnJMBpzl2L0a0N23GOn/uNBrNzZoiM7OEV34BBCnb5NIoIgZItY8ylhsZjMm
BeQdleexf61e7Hr8Cmy2o1Xa86lec12AKrV1FMWfhEJ9rajhao17DhOIi7cXxU0TIw465JPv4K61
qw1NdMKLK+Ets0reicnxrge9xJqi+iYI2PBZQMZIcrhXSFm2ZHOJAK3THkZGvgs77u5EEvmHZ9eI
wuxO5JxsvOmJcyKuH8e4aYrJh5LIx0RT81+vunfuOHyUV43HsRIK8nLBkUTAauy7iOAX6uG2uQ/9
Hh4DKxo3tVyIFAhorcdizraFRXfUaOAAraZxD4PrNWiTiiM1h+u0yv1tuWQPhNJBhogFpanK3H1Z
7V0UzIxEJi4exP7xXMC2gFcYHkbFYxKtBMxciulDe5ob3LFs8+mmc5Wn2Hei9855zKb2USj/IMKv
YSnLWweIu7EM4FmC5xF/5E1Thfe297YSI36pakiZ2fptp+C2PauG3SLHTzalNSkOUlxmK+66wG0p
IohTLpgowpGESuDHTy2z3m2cmd4+s9S7NxGF4AV0J8mcbasCc308+sQGvSbKKIhi/uAUiEYLPvfA
1Qoz1qn2AqRMQ2piz4A2MZAmY+VGmXUuqnuANtD9gup6cb3P2bF3WTCTD8nDadtbECGlMiKY3fY2
Q8GEriaVR7hIVsWQaVDWI8MFTuSWQ5g0ZUI9TV+tZ0qQMS2Aa3EvivlD2KngYjAdPZqax2m1dr6S
66lwJqxEiY7eOv6RTtJdxrsQYHGJrltAoiiWOepVRW6jCSIzpU/eWiTYmyF+psECdypPwltfJOOe
B5LJMJETJwB4AJkJjzTjCQzPfo5dNANAcqGd1P1+IgCxdTMoTlxnsW1xWZvHe3hX0ZzCFRBF76Lg
ERc/JItCtBbqj44l9kW02rwDG5UTLPEa+p2zAx8gNyPXVw+57RDbG5TcpSOvl6IknZADe13K4WAT
MK2Ctt0HJYLOQMh9XcjHzi8/pJDhDpa1vfH97HZxHWogM/6cYsJQZOirYdVYu1aod2IOH37LS9q3
WDOAOHck+OYho7TjloaxIZ161XZBiGSwBuCTVvCJG1Qg80xTc7ASaCRhRKb1eiLOdi3VsrGGlJRO
iFZtqp8J8LMSKbHPlaV3Fae9TTSiRl+rMQ5u0OwXDxorrRL4aBxk1eDmsIWdu7qEzylrQ+0lpCi3
IEnrxwsH8+KhMaoi8grwo4ZEJVe5He8ghanQy/qt/uiiEYz2cHxH3WVeEVZ6IC2cgSxbpl3MMS7q
A/8kTHjHFtIbike/phD0sgUelswuLi1UlyzWionYc/XRuupa5skjcsIW21yoKVkPJCzvPOXHFxSR
9HvQSO9SD+63HZTerX3fwleIxpFsQ5rm3z0J8aNLlBkO5LTv/eGP0bnWtuI6ZC4rX5gQ4oRlRaFS
YDALhAfOysUs8c34rE93U80rzA7lS5uRrbYE6UAG7WyR3yiTmFsryV5WlBC7RRwpFIgz5YmDFa5A
8k3Y5aJ8RHeIah26K9OO6dbLU3BOsEsh9tAkLRk+RMVyi2IGHXoHzngw7eNEPpH4Thvw3CCT3Eoa
yhkYsrDvP3mumJuO++LGmjPiVYwSIbGXe6NEaxvML7KSwzZJ4R0bc8Eade+4C/G0nEvr1ASfvlL1
YWF4eg7Ipg3G6kd+7gJXThzoUvkY+W3bXpWyZgHFjFm5/u+O3kLkzVzMhsXPSMem17XqvtqGj6Qs
o3ENyPt3Y7/TorirV0UqpycFXFB/mKBf8bkCRUH2I2+IF94ACpn5cO8Ny3Q7BSxzWxecMG2ar06Q
4hPDp2XUNSUlZla9SfyLaSU4ofep5G2CBeNbdPynp368a+vsDzU/EpjNOu9VUR+7adUoUa+MAl7I
BF3Y+yEwxN1jYMlqCa2XbSqjEKFzSFaSCOV6F0z0zIVNzLmnOawLCAn2ovskdggN08fxtX5MHXmt
LiiguI4HbhhRuctOPduUrazHG1YiamdOvK1zMPFdN+wceopbY7weG38HdcDlXQ0UfkyI3DLgxyXI
/jazElJLFStOAZYHrteyGUVfQOOw7sHe6eKhYvNbtY+NeugF9H2/Q8JG5EszDdRd6JsvZaMewW1R
+zOqhrtMQRp0JlU+s/oIQIJtBzswUdJ6IeJ0EaNN9WwCuYwV45DkflL7nL/b78JFEBA42Ysr2aZl
hCaZS5TTTWAsciuH1t8UfcACjOOCPaT1QZqAZTM57tCdqW3fxEXUlb+6roQR7ldY43ssvTzVyTcS
5NQDU08OJq7Oied2yJEoo2O96Uz7ELaIUhgMtzehQzZ4zQ9DVZvXjtYdOXiPYEY90lLa9ybDw6og
12dP1ERiLx1PQ8X0Q9CIGbRKKdBSpQC7kjeQF2ByvGrt0oJ/adYiJktqroo9L8BgmItoXZMoM5C7
6StChCdTC52sBC+ob74xXt9RVymIdQM+wQHF94WLpdZCCfxQSTFCwcIYNWl1VKAlUvHA4tZPBNf/
Qb4auf0wzou3XbV8qvt/7J3XbiTLemZfZV4gDzIjvTDQRXnHYtGzeZMgm92R3kT6fHqt4JE0kIDB
YO51U9hsdHOTZcL8n1nNG/yJO9NXz968o0Gq2bgaVtVDrUo0vmrm0zdpoJUB2SoNQFz1GnaFFYPb
lgKABR+ZFnQCYhZsrFhDsug6oOmComMp6mBvMNXh9Ibu1VFlBDAFX2b8SonTrQj7d/h8HxR8d/yQ
/g6GD8ZViapI6OeXKEsMxdzRGmheZJ8uszO8LlC+bI37yi37zh28iDKW+X7RSDDKwq0VZpkTlEHB
lbf/48wRQSUafTC/00jNGAFbIlXbFLj91I5q/JihQWQ1RDK5eC8xhLIKUlkDscxNSEYWs49Zk1Sl
2fBpn2qbT5FGnTGbfPfQznHAZeS/wKGZcNEc+GgKTlrLZGy7DFlMrpD4SKAQByR9CyuzLj7iPr3B
DI53I7kVjWDrNIyNFMC9SFEdfx48jWwLSfrjvMMxruITQjHl4hrwFor+l1EdQrhvktoLSv2y06iR
cJOGw6UWblGNi3Nm/AVdT2ZX9ub7uO3BlhMdJT5RCGM/B++tSK09zta9oJUrSTnf1xpPN8CpI44k
j4kHuo4u9nHARJJoqF0N3Y5FujgmOuWmOsB3pTGclB0cSF4PZ4iVLGYalNe5lFGXGp5nuDg6wpw2
+ZwC+0XcDK+iJqtDhIfOwk0YazEsPiMEygds4oiX/TOPh2IrsinQUT8kasXwpqHFMzu5dTw+Bdr9
kEL9sxbof1AAnRTv1KjBgK6oSTB2rXtq5J9ZwwMTKIJdA07Q1GDBpOmeK40aTJom3xjiLwDs20BX
lKmhhL7GE1LO9avCjJ4/2xWBwmX0v63Ce/Mo+pwFkCQoh6nqX7C3+KWAyNGibY7WqxTZew4dUVm4
bxMQkfosVFXYiCeNUlxgKjYarmhpzGKZY3yf9BjJUEAYS41jnJXDghxeO3enqm0My8CB3ZhFQByF
RVlt5+4dXa2nMY+ZBj7S5ILkhOObAkpjR+dkQZIDN0KacL+pImMXMhJzoTVplKQJU5L0606U6sui
G5emQbCT1Cjl3IMYn2ApfQk0nDLTmMpRAyvJ9HyYMn9v098tPMtMhlccwBtr8F8bjo7KnDhwtr8Z
36xa0CcOIuERKvtTplGZFHOPuwmK5K4HBjU50x/a3a5DC2Bzar0HBXHTI1j2hFT+ldrAOCeonFTf
3y0a0znD60w1uBNh776F5GlqpKen4Z4jlM+aS+HGhPsZaACoZ4COfRzzJyOkeGoc0xgGIi01OWP3
GYKoXsUgfRR/AzslnFh+s7Cem+jWx6BHbc99buX4RBLY20B7lNuq9q6+OudQSxMhbqr2bJ54y2eF
JS5ijvIrXu4AE0drhmzATzUG1Z4vo8ai2l1XfxP4IbW1aeGm0tRa3JmSj4hvuyQdsoJ1H8xqAW/V
YVFdhdB2l3LkAtVOJ4/EaqMhrQRIm/tcg1sLCK7RHItNK3KgriN4V/g44hpAfC00+jUeYMKOGgc7
ajDsz5cZrFgWxPaYm+eKIfQmzHPwtrazzuDLGnBmFQs4hYDIw1FzNgveOdCrXsc2wNzOvrJkfyml
67ZFsMDT+QHZMkwsIdsWaJUkLpKvlIj8asB5tq4Wdvy0R2ysNBzXJXuRRMuDSYlhY7CiRne+MApI
XyNEB/i6kQqPJK+AQITzX64215BNUEDkVZB57fi+7Os7SwN7MSMNxGymI5ixj9YF6jtA94015ldI
j84bSgqlS2hE9tnzrF5yjQY2NCR4oFprdMLu4MAPHn9Awpiz2ORb7gm8TFypuXK1NJquyQG1mzlv
8msSk7X3GblvQsDqK1n+8kRKB9HQPZjaGYYrh/GcdosNfqWxj4RFqp5pdWPvy6G4WFT2rTpLnwqw
nTnYz1hR7NG2tkvASuwIMN902oQuDWyu3lSwsAVY2bgQJatau9tKbG6J9rvVqUezE5azUGWvVYHj
egw+hLbIYZUj3fvST/OrjYUO3u97VzlfgfN7ot3lSlx/ukc1TRg/Do/JNMOjdPpoM5j1tEtT2jQL
xpkCcQ9oXY3qE4ZnkXMfV4X7YC7TZ1p4BgmOBfJ8Nn5UKplPGq9FcdITNazRdqIN/JVTEfJLUnzY
eNkmDIWsQTB8ZghsOA0T7Tm0tPtQYUMch7tIuxJn7Im29im6jf0yaucipQx0MYUCEJFJl12Vy2qT
NjyHozeu5WTzblH+ix8juwMOwRxJeqFE8spQO/BNEtV3tg5WyqB9h0dPbw8WSzz6LeNdlLpB+y/x
gF1n7cgEYpYf1Wi86BbbXVo7HP9Bg40Sez4ydbgBQEMkSPs8fQyfkXZ+ZlhA+f3VKtauUMIDnJUw
inbxqN+M6epPionU/3GTal8pXI4LDX1ndj9SGMnNwYCaJ8ZHDYDB+FtqdyrJBptwlDqUxAU2k2AN
i2z8DSaQGWOBMFH0Wgox13aCjd3RHthWu2F1g/zaoU94XXTLx1ipa59deq/6sJz2FmGopesO4lrj
bOlYu5eaWBQOEBFzr3q1BtKvLjM03BYLLrxkV/94dn/su6528hra08tgfW8x3PNJdH/6uBJRG4u7
VKMpDJ276Zfo1gbFZzy57zGm4V67hyNsxJiakJswFk8YjGPtNM7nCGKL5MyV7vOx+yWxJCvL+U30
D/IpXuVFl1n1g3ul4/HsaD9zlPKx1+T53NzCd+ZC4N35IJV77YRWU8SRbcDsmenZd8YQvNPT8FbP
xWvOzqSPklPOyDzSs/NaT9GlwTx91JP18CManBplIv/uHFw1eBnvFhIS1EicMkbznNb+0kqGJsnM
PtTT+4wxvtLz/EhP9lU/vI+lz8RlmTZTX3ClouKMFidhEALHj8sUs92zPewHZANH6wchQoJB/4jt
jMEmbvneFb9wG03vi1YfcmSIEjmCzWgTa33C0EpFgmSRau3CYTpJPpZ6BCYuWt3IkDkGJKCsXr4U
G+0qNOR9zHpB0JrhLREqdJKmQTGJtXbCUeclURoREwePqm/+RmE8HOkkJacY3aVV6t/cxH9JaEZ0
kWYCJJoAqcZy3jqt3FhIOKQ2kDYJ/4RSnLlXfEhrV2jNp9DqT691oJ8vKWCMzz3FVj3YO2K6RHuR
OvcyM/ADBjM3YI9xiowPmJpuRlx8LJnv7zye6GSgKtSISJrZgfmQsFZZU1/zFJIFDluhqOCzp7WV
edOefRVHFiOz2sek0HpfXlpxI5SHgivdkL7mBjtAMjdvThQy88rum3Ke12VY44vNjLtKpHdZXV7r
0fzThbg+ldasA46C+eB8ZoMbXoDg+isw6cFKzNl9tfT8sOO3jHvIyW59FWnAMUsu5PhIONXJFYXr
kbTT1eA5G6ZlPQ35J7eUcKVcjjCMQMzsiwBydO65Jq8Zfq3Cpn+NQ5v+Y+scdUR+2/om5MTAOYw2
queSGoX9b/ifPDNu/Z31/l2eVg/CGrjEFUwVM8yIwr4rMIEkwjjMS7Wr/Pa+DSUvvdtf7CkC+8j+
1amYtd1l8hEa+b41jIuIBZaPignxqD0B9FVQpj/hdcW1dx9RceEExRWf5Vvd9W8086BHkqOcMh+b
LgfHQ5p7e+ro78eEyXsQUG+Srh2yPs99V9x1hJoqFV5N48SsmEK/rCAG4F3oEydfSsIOg/yUl+6e
ZNkqT6PpufEmgsXR42L4PsZZekWDPr7XtbwrOsgwCTJ99Zz+kRiIvSN2oDFiOGgo1Fvlvf9ku+ph
zu9Kpz7YBdZf5s+CuNYReF2LJSVON6qyv3HmvoQKe1zamue+qnZURcJ+YdNyOW/lMuN2712Lynme
Q8JJPw/Mgp5HFxXXd5Lf+FhoCSmNpyfXa9uDHFwC0GlFh3k07TpOHvdcY81NbZjvtfTj9ex/o5jK
XTeMH9GobqHdHtroIUnD05QQ5Ig7iOdz/VKm9CzU2XvQgdCUHN8Yok07py8a4uUPneXHX9zYVkU6
e4+m1dTnsgH4XITqzifU8OiiE+1imxR5hg6aSNzlCx7aMngrcQo7MnrGuPU3j7DnDswIVd2/+dK8
+BUhKYoF+URwIRttfzxz7SNPPTNjquflrLAA8NQHV8U6cehM8z4yud3nbvDt9HT9dNWbojLEpAdx
Ysymmtcm7PcQcekZyOPfdc1Y05dPlMARB5fftQ1vrEKPqLm0rFPHsbb07tv0wvgjqTTCGC41TU1J
BfvQ8EQTUtOk05kB6gyWyHFy/NVkAZiprW38l+4hoCJbuRvBnGzF5eu9icynwpevYtSO6fHBnBiw
I36fmsz/9MsJml87GoTxvksOXZjrCTpgvOAaQBtRUv6x0hBnf8zsGaqpPrIWa4vL7QpWnsAMRCc7
F87FvVpkfvd4oLCauZehsdVuitSnp48Jk0xOXBnQ0xlwu2xRdt1Sq18z2iVuv2YChF1KAfhx5uzL
Jea9nWdn4nb2W4J+cHdUW8MTKeTf3mf/xTRhH2K0fxADdEMkaXpKM1AP6WJRIm9Z72OxAECoegeB
PrlTZNz2dMXw8RFBZq/jhhF8ym1ozXsFgxs0yrZ/6GqCioqqFjob2Se4jlPGlZyCkRBdFQHnc6zi
3rTZFcsiOI5pUFxab3w3wZlhVKTQsygOdj6SG5EBNmzSRBCZN1Fgyo3f82kfbAmPdwmwBXA4YpBJ
An4AFCGxH882ltMsDwq4bPa5VX13MGf3vOT9OfPCjpOtz+5FOZZkAlj66H5DJ78khZbrVrrUOHVz
sZ0NISkxdL+WiZsz0zrkenaNFe/0mx0KAo8BA/T8mSVm2DJjtI+L7z0IhE7NNwUonyFWqFhyrGon
b61p56Xl7tk7y0uCs1N2KFqE793NbI6/I07ZpOQ7fmfnbXSbu3qqHN6hILooAGPeQFYbYmaNnicU
uJcOvhhPLQF6wqn0XNlbWzobDmvVybSicT+X/a/KcORqqSmfSAWznd6oN8Sn/A2W51uaUy7VFTMq
R/DaAsE+mcGbs9TDVgwhHb02g+Q+Umw+4SgPE2bpTPQcb006zekWxUAvnkrfltsA2/x6TsrntsR1
hNaoA8v4iTskwgrrAhHj+QU3qdwHo8VM0UZ3zdr6QJnNW6liHN+05LYMxgenSXecwV9sDobrJcRm
PMiWLJpFWjWgtCgNkqPRVNhCSvoFxMgfOX0G9V1N8N0yLHwgFrYD58B1Xi8EqmoEkCCfxK6naHUz
lwvszxGyW2ZvIXrMO6moVGv7nvlX2x9ISk1b1yweKlV9qUk+Ga1B1eQL3rt0zXpBh48cC2IC+OJ4
+TGPB7smf5pcTZKxeoudY3rIjPS36tCYl4keSdPG7NkLm7APMYgxmI5ROj9WdGpOipU5BhFOCIdG
nqTlGmb2YbhOQtIckpreLh+PDiSJHe1N+7mXl4Kz7W4RNs8hxt+9ZbG2SF6g2Ia92dYMX4qmq3j5
wC1VKaWpuO/xl8RnVabjherdbb8E841Gg3jdt/X8WjqcF92I96XTMhMPreqPwQgR3ww96GN35ZpM
3UFc1Wsnf/yxKnsu1JWBHQsqanVXy4Rhkkzu6c5Yp6wY61k1yz0xfvqWjL0oXeg29X1kTbiSp4ql
LqdOBIHpPEXOB6EobHO0KjEHEjOTHzpAk+hPLM5eg5wVGku3geDR7Mq8ogkaWVZw9kSXY2UNKJS3
wIKuW6PbEBenDLdnAU2tgGIRfm0x1+9TyXnWbO9jWrIvUNrUGjVfbZQ9PRRoRryBWXdNelq3lJV3
28FUexUwCW7GBDGIzAfV3BSv0YTcuVIycp3Sc+m4O4/5jeADiuMwRnmU2qBrOxGkGf9J2IZ9MIs4
JvbG2RpoAytL2lcrCstSpvjRC6mbA13EfyzFcYsABmftQtIckWZbz5+D/ZK7j2BeUXOCNN9Oyv3Q
aq2Js000HsVqFZ17lTmiIonq5rVucgiTyua9PSVnrQKGdl/tsK3SSF+/qoUhZlnZkgUxZhwbho9e
Pd/6Md+VtY/lOo1GugbCBzg8ksvtUG/swkgOuDjWhjCoJ7ErhVkgNXZZT4Mjklthmq9QDX9hT5rW
Xc7rQMn0tgueKHIlPyUQReeBQEMc0YlKWHknClra3J69105QIgrKCSYj/ZNO/RuoWLnJviStRyfm
C3epJ8YLYE+2+dg6V557jis/24cRd0cCUGuEHVJ25hoJdd+UeMzceBTbNmsZ8kcUMUBIJtPkmZ+D
OZsrvy1fCZW7Wy8dDIrNpgLJxr3rJaCxqSfqAcL1FVjrg2jaeju5McL8L1WM5MaWTm1HUd05sqXE
cHLv5Gh8Cks6a7MsvE3i7o3KEEdjmuj/ETaxtEqzqkv5mLXTpXHpqkkoskA4BaEACYwvQWWHBILw
7NH+8M8OQOzuo+7OjvL4V5Kr6rhIoBzUTtBJxk7nUBB59Af7YR7kacqoW/E7WR86XT/btOYmVqhO
sGhwkVs9q+fEbMwwqTCP6KehklECoJW3sa771dihg3uVPGM6B0OdIjX2tLulFoM4QjNqjaEhRvVj
b8Hxz9YK22OfBvRYutuAg+hOsvKqAZbuKDDS1DPBLtBOTm9fUsvippiEXGeptnVwArelZ9+ldfKt
DdXRRIH4YFBtg/z8qFwija7yP/PS+etlQbg1gEB2wgDW6Ez9Jl4UStEgdore+VXBU0FCnuXJGMON
zHS3qHC3E+kSHD75yBZobiEpeVsLyYgd2CfQGcJhmR5imNsbnHq4WSnJcAsmEC3iHcVv83UpU3mx
5fy7mO2/fZ9Ne9z8yRYp5MtPTXPPugJeGNUBa8AdgvBKpVyREvg7LP1eT70bPxaT5GFr59bJJiNO
Af4tqvoPY2LTIdaIu5Y0nm9i1p9UQDFU8uV59dX3rV8WP8HesGvvxA3X4wjH6ssdWg5Hkzf5z5/h
xvVOc1ukp6qptwlnxtbpGrpOBvjtXvZo1pIF97Q4qa9jVkyaW85ARt5s23n60GQ7RRkBQgKLt+M9
mDXvz3wWgjo8iUcebKupio1lRtn2f/oD/n+cfP/v7uFbVVT/t9IA/vU/fXzUC3tuQHpEQC2zPGH9
n+Jh7x++ZbqWKVxWYI8W4f/sHXb+gY3PpRLY4fOGpYN/8x9GPvsfron9L7ApCjZdXUn8r//79/Qv
8k91+6c/r/1vX/8veAO3inpq3SVsu/xg/8XIh47qOJB1PVMEjsm3/q9GPt1XSkSGsVxl0IE2LgiT
YZI9Wo24uhJ667QBgiT2fjLcvGko2SSCeMXPDhfaDVepXz6bGe4vW9oHsK6MgevgMPeOf03M4ZQq
Dkt4Tp5VaR4C1R2GOn2LG3GJKkzQGWXMq9S2rmFUyxO5fMpYkg9NOZ7j6KGm/rsV4hv2DavuMn6O
ffPSNmOAfcbOVlFPOiIsO/JDY1yuQA9zqgum18CqHjxl/Mntvzk9J/QGcg0fTU4CysZjlAgS+7UJ
l6jJllcrwpAiIN2mfbOzojbdVtGbyOlYs2NdTenTAmThT7MNTFsNqz8pCqx7PQDEZt6ksZmD0OIh
8NPfJLvmFZlEnsnh0ZW03aT13pGp/6j/A/tSvfLJoDdZT9sw7coWdgGvQFuYXWM1F7rXxMm/vYUy
TgTNwzQQzBrze3TjM31N7a02fA+TybxsbfKaY7586oBM09Q3o1K3PiDe3TEnwhoZcI+aIu1VYHZb
wKBghr+yFihfWDWY8bTJuSsgWi90JkkPAgoniY9FC6hAGbBvO/a4b1pYLGZN8oZaZKIStLSHYsQJ
6cbVzikwaLRSrVOMFzs4IrhEwobOqmiX9k+Vlz/DkN+jxL3VRkY0LaC9K1zYiPzsj+f22Jzdy4xw
tirplxTzXYR9jk6megOfwKOul3a9nIvzYpNX92OyPnXCFbtoSy7scbeiTPecCtLnqWyfjay6n+3q
ICfnowv6N2afPHfE7ZnmjTGNO3l975XiI3vj5uu+TsPz0nDiNwrWfnrnvz3qCV0VX4wEPaXL02dp
epex7l5reslmg/gOGTpygiY3aQao/jSRrcYWUgXOxra58NT9vMYrcwwnq8QNmxbkbXZl+lqpwSZJ
FbRHcoc0RVfqOMd5cy3j9nN2nYe5bKpDn7EndNI7c8qYtk5DtMYzqj+yqX/7qfdStjU9y31x7WkZ
3SnY7BvhEXCVjnULwuRXquY/zE15dd3oNQvN76WK463FkNRz/lSyeu6MmyoUg0NFU5hwm2ONFyEM
yxeOibgfcxTFnwc9F1/bNf6s3KYh0a89SGpuN55zjl1e5fa7XGOo55S6QDZ4fii75Wr5CUQA4sP8
JwmHO9Et+bGdwTZifhoJ9+yKkFq/UEG1m4OHjLE/USt6VisMqGs0c3AfzS/pQbwLrVsDbYkyvosj
jOeo7+/BjDMOXE7J5F9TM3yu62Wi8NrDB89le6kZ+tiGT0qe6sv97L23ca7uYiLxBdPpcHB2Oiud
+cW8U4ynMotC6+SrM3t5dINmvQQAcbAc46ms+501YtBywqHaIbo7T4OcGEWo6kTY8EM65adM7A8v
LJ5DOw83os72cTK5nFQZlgD7uUxzE52RaMqD1zUXbunZ2dGp1p+HxAvgqbbhI24Y5kYg7IYgp6y3
usS4f0FzD3V+LkX8u/Xi5z59VwQSvKZ4N1V+s+iN4TMr053f5d+8swtiWKI5hrRgGnrSjIGifEbV
Z0JmbTuztW9NUvB0EUdSOphUMCZM4y/J/ZIgE20g+V8hgkWHqc4GpYNr1Sp5l6YvqEXPLlmbkAwU
ux42LOAzZKMcMlJEyc40lP1xWvdmk6GydJiKrtyjPy5HP2y+OdXSHwhFhPQVVSBPXFCxP4zhx0ju
rze5a/Iqwl+1Yu9W50aFv6fKL5Oj2Ch6dS2yNz9FNYkt81ccUg5gs1QxOtO5MAJivckBMByfjaG9
J+f0ojg6YxC5lb75zBT4RLngZSRxNunoGa2XTgysZLkyxVoe/cY8lzqqBg+Wcg7Ca6gHaIF6eE2V
LpN/BXlbFXtsU2tiVm803lMYZxKHW8jF2UU0oV1Mz3gdN5gLPn4sW+wfOlA3xvGtiZdzTtIOlYBp
WROFN2lln5bl7KhxfElI50EOZbGJ1Tmzs88FDE3XMXU2CTdx1dwLlv6irr9nz2UqK/eioLJWtDgq
ChJ3dWKt0uzSxjFLVe/627TDtBV0r0ZOh4RKSam07eJucy+EWek2+9ltEjrV+g1HzWY9Jj4xGBm+
YIImjlj3ByEIMBbexc2XllQwV2xjkie/sg6y7LJd3Qxnymd0n6OVHqjqsbAbkj72waS2BSBmi/xk
M1uvFXnKgFxlSL4SkiDzy3SlMvc9L2lcSfwJdY1MpiCbmeTuzG0V/77T+Vd/bHazsnqOBDHGL9ZW
zDDsYTruGZD7jMl/eloRAk3yxa7+5eqIqNJh0V7HRqEIWscWMbjUkVKgufCaRhLIUbQrGrNE4+m/
QCQzDrYw35FMVTqiOuuwKi5ZPP93tc6wKgKBYf08RcT1rRTCkjGjeCId7FMdgR11GDYjFeuQjq11
TFZLJb0OzvY6QtvrMC1tk5uCdC33R0HWNhqj97pnuYv9r8jo4kvQfHutQB5nNK7Duixp1t4iv1uQ
482R+ag7ohw55m58dvPJ2I2jfakz5OWKJHBCIlgK9y4iIezqqDCDsWuTsu0y0gj2mcSBlqA5WwnB
soA00NpRM+nLFk5ESE1Op4w3RZNxqCPKJTPqSYeW+/J3RIbZJsvMr80cU8ebXZugs6kjz7EOP3s6
Bl1b5d6anPAk5D1nw3kfDMOVibi/revmVqDogx6tHo3Z/8TQQQTNSA0ui/J5geN9+XnoAyO+eGL+
9y99ozzJYIh4yzBTxh4m10advDFV5CTEDRZVL/POARMPxkPRbZmn8BYQer/ZTPLitmjwfcSOsZqK
ji0d4QE3VnAajHx6W5Z054xLfCRx0u2nyPx07GU+IzxgaqXGa9NO1vzkx8hKgzE9su/v3TAMnm1h
h9c0AQlnqT8B3poDgIv2GlMxfo3Asl4TA79/mlI7PQEoZ2YTrXIzL+7sqQULN/ga+ueaJyI8GIEm
dIawJrGQDukpCBZxpllanFP90HQcqJSMoQWwhy56DzUc5Zy8DGcycImWSGjVRkyQ7eUinOKhxlhp
8f6AqqSc9YKA0JJFOdKsB8O7JQxcYiFB0Cj2nV3Exz4y3mobSO3EkGUn1JjeQ/GKVv3Agdcr+nfi
Ai4jeUauvloODkA5QjjOvqY3xmSuyXd3I22FXyeCSB10gkPix1uhBv/gDfZZFNBAJ9tblxOTYHIL
DBW72d/YjK+5v7Ni8led1UgI4DGnyX92gQFkVAut3dJDbGy4KFM/v4LH9YNPZOY+4Z4N2ieJ3E6Y
oXCxd7hs0uCLi0CFTMvemVhrMK56iDIP8ThoPybb/4O9qAebqBWwzMK5rQ5Lkm9Fw5Zmmd+jJd7s
AgxGaNkeWHq16pz5mHr4Lrheo/9U/Oat4XfbmQQD+Kvp2S8py6A/9TuPETujqOR/PtE4G5LwWcrp
Yhro5waWKPB6eI7ChsQrhkBzYBupInaNYbCeoQu/pMnXWNsCB0R8X3fJy8xoNRvMi/JYqlxsISta
Mfd5QvwigWJIBhU/ULz4j5zQ1wMDxXVRQwRrqSSoo3zmtVQxE5Tq1FbNZzQOMa3ASGw0zF3LNHqe
LQyYJR8eFNZqLXrnzaw4ETn+t3K8NztJP+0G3+Yg3sIxaYl/TCYLga1PuJ+omfeM7AkKhdrU1uVg
oCgMDbob/aVwE2Q5bIoQHGZMJiYcec6s5oMUigslzWipNKdre5V0Bn91Etc65a/HI3/O3AVWKZWY
ME6ehoiBRjSFZMKyZdjSxGnvKMumLhIjf+qzxC4RtzDbXVMl8o39nrIX/c2tYjp1sjrJpUeVdFWl
i2QOtjNcOJodTWzqayuMx1MSAAuI2KiHadjPuhuIrvx8mxTvWNFsrlbhWyp72hEySrOsgfuWfgcQ
iWLlXYq/cUqZ3M9366eL1yIJDKnPe3XINwmBI7Cwj7EfgokKNQpWDetlbsmb5MYtkcFTV8MEg+m2
CYgLnE3Twe5qV94OqTTN271fevXL4N6lM/aEpVXNiR5pkiucJGLMwCtsO1jWMZr4uEcuFBN+jzOi
2WRyQqxZV2aBQTHG23arpHz3qdvH5L28BoVLysFabHiRCbgZT6UTmWoGQmY4Jac2y9H4Bp7iuafR
iD6i41AMqA7kdlYcuenlGUiS+zI7JnvX5n5JzMJfexneXxG8Us0jDwlI19BeUBr68pQT6do0Hj6Z
oUVZmVVgMcH0oHAjfx69BduMhpwwDQjqU5sEBy5HaAkxri+XvIa1xuBzQ4KkOnX2bv9tUfxZHgOX
0u+qsVjkhno+B6Yd4k8m7tOi3p5/HgT2mW3UtHQJUZ9Hq6FepK2J2oYuia11yNTRtcmC/zwMbS7P
7KZ7btDmpdcPSGH6Q+wffv5IWKF1oMrpzkor/H8lttOZpjB8Bz02PD74LHsVRRAhl1NQJN6J80l3
+XnguNJQJ83hAj377uchLzP/4jrvte6U8KgvO7ZsHA+l26oHNwt2nLmnrZHO2MAd4TzUdto+YK0p
ynLv0LVHKxKp9GCZ5GUJkyez3bKVFBTEY6TDTNZB1jTZK3P3iaFuDiMgw57EV8kyG+tAMZXBmtRx
XK3tU9Is/bkxBM7/ptvrssu7ZIzbO+beWM0wYHBpl2S+BOS9OvfuasTytfLEtbFZerxy+FrMiKuM
hTNUSlxgdERtZIQ5fY7ESXgeffbsAXdYSlbeHI/70l1udULrg3KCbiPi5ZEMODpingV7P/2eJC5S
X6ljGi+f81jhW2h/j+FAYZA5YlAIFB53jBf0EVPME+Bn8/HbI28xFhp6e1P2SDOBh3+ft9FiXwkr
PfbB+EKvOgUZr0FME9256rEm9d0xpWSCK/tH3Hr3bIvtihKwbYi9f9mSc2H4H3r3vofWK+ZoS//+
uOpb55ffBw8gmehnEk0IMIE5dAenEGxmdmrT8Ry2JO2CAH+XVpPJdHFE6vAIAHnw9m3GnMSC/bRI
UPKRf18U4neVbKMS+wWXaWID9vyY2Hi3qwWTzjAf5lEdfj4qcxz8mexMHmApMrbnPIChrsLZ3lG6
jEePOsBnKoAuwlABn2X0qX78DGISJHotrmrnmPvGkfvuhn7tbG9J+2os5n5KcJe0VeL9EtY2yK2N
pR1BVDGjJYcdMZhl+hjL5k+VsuR2j9HUPuWdANBbnZoalJhk1yGm/2oHvPmxyt8tLSwUN7CRHdPm
lHnJYyEmaOZxfTOpEdvQuP/SxoWxipb+6lDR4Zh7yRCL1kH3LWgqEnOzu1owx3Pv1S0CLSj4riRd
ClojH+xLEY7BHvHmO5rvXWij8EkvGSHehJSImwFUn4RRobl/ZgF99o3FPMsz02ML8ovF97EMMCKV
NJfdY4P2MNC2uy5XHR02VXRIBtxtbojTz4iC5Wwuj804i7sExg22y34tKunAcx72vEMaPJDEJ6hG
p9m9pl+SdyG9C9G2inUUp4vwYHONGwiurZk7smaaNCHHfNy2PpbQw4h1N/KG312BzZYX/82LCbDB
QGIkR3WMJYkjZ477RPqFCyhfVNNCA4WZ/sX6YDHPiu6xemXbtA1oBQhqe9OG2S/PIJobFctG2379
nFNERwgxJ+gB5JPxnkLYGX+ZYxkdfBU/GGGDGjMwUcT9auvtDloRvF92o+TQoZsDasC9FRZJdVKK
XsWIRW4zmrQkm2V8sMuCrFMJUcyjIa/3IIL36YLDTBzQ4cj+UGoV1YKkxj4bYg55kwhRYCZyGDzP
Q/xAzQ+4oNQ/LFgCN0keUayGFSF9XrTMUuo0KVnm7GBLM9jRpvpEhnzl+T2lTVVaHyeP1pSo7Kkt
oSSTEShJlYDs4pgCTZrr33Rep+dE2dfFAKth1CbW6Mx8K4zuxgybfp42e8W08WtKwltc8Amo6crg
7uin23gZibs2mEFbmZS7oP7ddc1O0PxGvJVkTfAZF2TJE7S4DXVrCNbssFgEZyw8vNiiUqzZDnfe
xLLnteF/YgJRR7WwdLU2EGZFTNz6N/bOJDdybcuyE0r+YM1LIFtmtNpMJlMt7xCSXGJdk5dFL8aU
Q0jkvHJdjxcIvMgqop/A7zi+/LkkY3HP2XuvLbEkyAYwIvkl6eM8qKqrNPRN4jr3CxahKwcOQhvk
0iv/Mk7RDUZcv8ocYqNDfwGTi+LMAsN0rgPG6/USUkbsZBV+na66w9YiHCM/x5b5+f9Vnv+4yuP4
3v+T1/A//vm//7ffy/+O1vDnb/9Fa9D/4bo6mgy2KCjQf8Scv3AN4h+6+ANltk1Ht/mCf5N5zH9Y
PkIPWCp6F5jj+Wb+VebR/8EHarse6s9f1Oh/J+v832UeHcXobzKPCanW5xq1LA/RiFj832WeLBEx
mDt8SzmdF9mU1scsLQ4jB5BVVuEKWDJA+qF7YsM5biI1XPS16tMbrEPVm2Jbp/Nd6bQP9G+B6hWP
TZN+DmlqbGsjtggqhvQXv+Y2xZJWnDCyUmHnVBAJfQhGZEzpopp6/cHT8B56V90sfkUdQRVeWw9+
W5yKrDtHBasSv75zeKSIyn1JFmqvoDfOq/Enitx1nXT7eQIUISUv4+Iz0RucClr8HIXFY9z0RNej
9pZXRbZZtOsyUbXhFsUmc7uvKav7DajPfbcQRlwSPQtKh1jREFGsVWPbYlfyDYVC7ErrMaprfhNE
pmmS7h7KEkHYtIxd3Y/YQnOMHTR6P+UdM40R2/VjFvZdQNkyO/bRuRcm+y4tHx9w636lJux6vSYE
k4zNdWgWd+cs6Z0YqPDQkuytbdv7aCFjZhflvI4yYcFsa0kmZ9z/Nm9PejhWw5y+Fqwptm3B8WqI
77UsFMesMsSx3qdOM63YAe38aGRkNP3skE/lfaxDJnWaOd2C5V/ZS/dlq7j94Dvfk+beLwUlXKCx
NkQhbaAZ9pqO8HS7TKo7pO+3OvBkhiwcWJPuaicgBgD4ErkoCmC4tlR/+UDADmctme0ihdLRn5AT
MOxkuAL1dm0tCY3RtbDXtlN5qN/enqMupYbSAkdQqPO1y2MSCyjg4JDTv8PzHCPwgA1sDtzchb3K
z3Esdfdx0nm1U05Hu0CDu8Kg6nni72zSRjWSIW4Jb3qubbovQAys6xyfjucvXHhRczCchIMjioM2
6PFa18WCcxX7jOnKDxambTC2FWGGbNgJgru8kDUITdGXVof2aaS9UpJg4ACu6nGsueBIx/u3XIxz
F5pW4LLYX9EV0Mdeu6uxr691aIjrfrLPlTCz+0L7aXXabJyMpjuSm9OGmF2Ua1gewAMTjtDOvp+Y
UAWcEx0UTG1j9Y7DfNe6SuNq2bqxM2mVqUYT4yubnm8TnofH9MD2JqbLKGUp4DTmFgWHAQ/wK+dT
Eslub+KyrJ5KsKhUNRMQ4+RHY1L6TinYS9GMHhnwY2XAGGwTRcIi6so4asAMLdL9MhKA7zw2trmp
MZwkDGjKXCRxGXnKbYTraFH2o0oZkaRDtDoTz0STQexVuKMFkxqLk+QUKiMTteHpPho4MdLJh5ui
im/4EYEf4IBqcULNOKIWZY0ylUlKxy3lKdtUyG1m9JzJIjKYbJfSBtfW8k0R1B5v77Oh7FejMmK1
ypLVKnMWDDA+2KW093PjPy5ACDiA5eyG69IPBjQfsvxcy6FLRJyTBLcIoQwrn9euMobhGayVUaxR
lrEB75ilTGSLspOVyliWK4tZg9csUqYzDkL4qJQRbemuODDbq4FDDVMkkweetUSZ1/Dm4IZiF18n
LI/Q6Jf1CO4XcgSILZNuj5A7PVaGuFBZ47yG3Sek4gzPHOahR0KJmHKUnQ5ie/s047CLOvvkKsvd
rMx3ZmaiuOjXwgtRX5VBr4rWizLsZcq6l+Pho1sOLZJ/T7bNpaX7a+0ow5+vgKZW/lA0VHb4yhQo
cQeGyiaIIXIb4hu0mxkDIdofgyumQqnshZMyGkplOWQ1Rz06JsRO2RE9fmpCKcPRwqlYKsuiPjeI
viaDQYyf0VTGRl1ZHCEWQa/5Y3vE/xiJkMchhkjHHA6z6nV0keb1xfbXqbJPTn+MlMpSOStzJRlm
+L/jg92PB6um3L63ZmslNKhlanDRHAqdctyaHq7NJW6wETug+xrnwYy8bYi/s1FGz9w1io3vqWSr
soFmz1GPKVT24YNt5ciD2U2rEWLpB9p3Hs+kWFlKqUqZwX1vEmU2dTu7YUmpkWwMgcpGE6h0IlEk
uVM82L2yrGohZnSBixUvuGoDxdjK3EVwosXsmuG9ipX9tWVnQ59gy1quCNeqB2GdNQZxNmyzgzLQ
djhpFw9L5qS9dlZD+SaZOZ3rak3tUrSTtf5M2T3fvQtvYVEm3UzZdXt8u7x/n3Bed2tUuGgzlvaj
r0y+OW7fXNl+Z/y/tjIC01fGGKHMwZayCZMwlptMvnaajtgrXgZlKMb33GI3y+4dZTaWuI4zZT8m
fc626o8lGW9yN7DjruO5Otr4lmdlYE6VlRlH4qCszZYyOWNoB3Kf3zJlfy7xQY/4oRtljLanjm2Z
+7oYqFSOI07sM756ZaaOla06RfJtlNG6wnGtOAehsmCXNW2Tk7JlhwaStAm146ihrNfKvD0rG3ef
P3W4um1l73bweXfK8O0r6zcEFhBqyg2ubOGGMoj3yioeK9N46/ofsPnSlVPrOpHmVZxTXZwqq7k2
dSc+eFZVRb/3qdcSiVUEizKoxzjViTVaGzxj8H9MCeKKpyo8PVQNG6uLqYHLRiClvdUAZ4GvL80a
qIgwW/CbywA0xFOPZ573Q3FesBRkk4ah2CEv4/EM0VtKMNolOpbKJQ/4V2eXjfdXGfN5Ut2UNlWi
rnCOIKmuTPyWsvPn+Pq9dadM/hNu/1nZ/icVAOgN4y1TkYBMhQNMFRMgvrdKVHCgUBECqcIENQje
sKD+O4/ggmN4/lpU9IAHUbNxVBqhJZbgqoACpMtuzRg7MLG3u2HAVWjYWAAgggkVcGji/Nh39Ydn
j+2WEzQVOdk32Ri5i1riEamxsVRcoiA2oeITrgpSSBWpgI6+MVXIguH8m19ENVIV0dWE+as/gYz4
t6UCGkJFNWI+ElenJUqzyYjGTXbMu1hxcxi0YjnkW/g/A0Y657XEABqUWXesspzQQ1RvawJuhRYf
tajgQT64d3E036P7V2ePm2MXStoYY6O3L053J9pYKKjBcGxa4kZgtEiuMZny0GURbjbNfhEx346i
I9S8yHLAkevCdylrDY+EdOt1qYnPojbvrCnaWhGEsoULDuTr73xi9k0kmCvbfTI9s+OtRTdqZm9l
NXL1iWwCFV1soogRcewx2I71cFzCCo5mP0joOe0WsvwHjjDKs/y3opnf2CviFsT7v7dNNMap4qJP
WYW2KQ9JtBdjtTIH2h/gTCWbqezvUGjHgKQ9j3yNEoCWoxONvDFV1GjgmaiIvkMUGRcrcCacHB14
Lg12P+QqQbu0Z6hLyLvVAt19ciaOhALUWYnT2SKRs0owzawWpTSm8uimzb2do1oWOZswD/9vNBjt
1mCsX0l64xMvorPXn1+lEeU7t3ty5vRLJK5LHSwRwlgiCVQFreSOin12Hjw1nK4gLLPd6GaHNFWW
U7JlUEOKQNqVseJBvq0tctRLC59czyiqXqYXvSxPejkd2UQ+gX+gNgenEKoLIlqXW+2artiVXOYD
D76W7HbVH1hsnEG4mOss4kRdez11fglxGFaBzrh8DxmioLAti4X5MIHH7Q7h0JN4GwpaY6p0E3bN
F0kw9vdLjEdFB3oVOtfQ4yTTzR0t6CUaES2PaJhucWKb6gSo1BzGC+u3Rde2b1vm2az0i2lrrIfy
o1HjoVuk4wYwAF/bZLppLcc90uEjwSi/CYSTUj3ZU5bcTe241q3U3Pr1SMOFc6bHYj3b9Ygj3WZP
lO50m9MxIHTAACL57Ob8U0a5xRsk+Wx68kxDZm6oAY/MAdCaja8jaccgBD8dJIQtV+NkEKiCZ2OP
H1baULKRNK8z5Wg8tshpNbT/zTqmK9/lWOvLjAMWClfg0l/AnzaZURPp7pQ/wOW1hgnKVEwVK/nJ
jAT9yUq9VXsljZEFepH9cDZ4q2H+rUJvOrSJeBsFlO+6dZ7DJgv60YO27rh3jY2pguMMjGYNFC/o
C+i9FEh4lH2ssfTuU8PUgUdR+l17zZOEOrBtkDMnghFno+R2oAaOfAk1h/OQ/tK0ooShEr/2hZRr
yFs0DU/L0cK1veWAd7DT9NbLGeW4QA+JovSBMiV6x2uz3LEgfrQyuGqhV7IhDZNfJpQKnL4c2TV8
k+UEs6FvSfj7PdYgHv6LDyPCaVh9LTr8F5qxObppIHmmwgYRQYI6RPFfibm8zrSwG5gP4cJztTYd
YTRXXVcNGqNOISLSag28hZUzo50PWthIpn3Gc1EFGMY7ogme5oH1KiNmCKtjHwxMfwn30ohxabrO
uShgMTZN9B5TBhvY3ucg7LMJNxH+E+S+To0+qKliVaXlxp6mHf6ouyl604Rd7DWva+CasC9H289o
kfmhGZOKWwrXseEM+2WgepZnGT19ljEEBcthKNT+ozsyjA9GSuUf/gU7JcRT69MLPRRcczonRGIS
lNXQbdCt43j2cSE1hMB5bnUZ2YzIdglJQNme7Zc88cPt2jPm32mRppyXNX71iXYVsf7SGLpxiu1C
O9YGIYduJDwv5LzsyFJOVx2OIXO+sXWSBc/pEL5Lyu82TRpG64qiWFBHEa6d1n4XYTyAvECFrKXD
oiP7oTzkPqbIiG0I+UcfTn0L/m7DlsHfVBO/2qmI2pMUNtANKiZR7zs6P/3wjWqTh8hXFeG9jveI
DytqCpKONZ2XTdhdLY2TShenCJGCuL/NvBzr+BVFXb+F2Xxb0nFidbLQHdMzFSVCQOD02OX0kXxM
Zf+amMVrJiixyWaJhjdU2tr9xc9FpYjZ0aYhN2OsEx0aoJFEHvOcJL8SD5xhrew33TG4b4qRg5xn
/qKihksWcEPZhESF0tSH0TScco/0cl9SIRxmOGJAJWH2cA8tpgKVpUWzJSmzofQ+iMvu3GuP2KO/
vfAHByxBk8kBaVg2z5AO11llhvvFm5gRvQ6ZsLuDJEnygNrLrJ65v03OqZ5z0M2B94MdP8J7W3Z6
MtxrzoilmbYgkgg1F3nWE16ECNjqekGv1i0aeAEsV2pLWmTd/kbf7aoP+/VUAaWJXbmtcAOz8v8a
l+Rtzo2B1PDesCAG9TolnrrWTWv2LpzyFxBSBW0ilczKYxFi75D4j0+UyKMgpty0eRhdbRc4GmAH
qKYNp0SZmRg2akxhetZcbQ/KF23HOxrU0eJqmgxDKcmNLDVxtPQ5qZYksMII2JrZH/0o+aZhorno
5SEMTfGeaKdQPFWcbzcCxwROpBlvFvAz6JQ0kiNBx1Y97iyd2eXFXdQyGhv41vpdxzK6eOqaKuWw
i8o7GapqU59xPSFvQpaB5K5FpoaTFR+lJU7Yc5/dAc9SPYePrFIgHAqDGklqqg5dh6AdF/hDusVo
VnHBCjyLsH715fztS3JIGDyLtIHyPTXsIXi7Hs3Kc+7runPPC45mvMrrtC3bW+wwk2tRvuyx54n4
hOQW3QG9Qc7LZx4wst5NYr5Elf5F7GVvJQXGmajwVhESdGEN/rVbvsa+Q9r1xGc1uas2zrgrUq2k
YZXXJX3SOOtSqLJUZlLRuhpSS99YTp+BbO03YbbsW9BMx5IpYvCjKbAbeEQmIeizKd1DHw5oEfGT
X9o8wV12Uyzx+Y/wUA0Htv+17YQB7HRv32DHXxVCmDdqN462NjJtTc3v3pV3tsBG7GkPhiVYF43y
wKuU4NpSUdKCbDVTpM0MzaPGHRIaNVbMutFhvPndlienXIKlqV71rNKJ/tDL6/FvS0ECprK7R1/g
hE2jalm7XvbuT7q+B3jHOqMedlw+MaNGBcpvTg5Zp32MbTzv9JoLjt8GIpQHftv2sIWmqYVk1R97
qMCEVBo8w9AUZvZ+XvUk3XQMjEz6kCsAMTT2g2ZTaZ81/VfKGmvNl+ebzCHTXLiPpDM/NLSqUhuX
NdTLH5YRo0KRQwdY3soBGKVXULqOw0zVTXmUvoNfuEaAIoOlhyzgopMjMVJsKtTHwEFqtov1f14h
eaoK/vdf/4mgxVdVs2+I4v7PPv7f/nRJvtqqq376f/9Vf/tLbO3Vn0lrBB/9x9/+sCn7pJ9vw3c7
P3zjB/mXf+Cvr/yP/p9/Y1V/VQP5B/5rUVKV5FH+/AOH38RAfOSB/zOmmiBJl338L3/hL6XDprQS
NoBgq6DrJFvos/xL6eD/obNP+K5j80LWDTSGfyVTq0CL6ztK7RCIGoKUyV9Kh+3/Q9dN3fCowBSO
5fC3/hNKh2c46Cl/UzrAUROY8RzCMQLPmuD7q78+HpIyUgGY/+IZrCRcLBSwHfsrIONTRmtIKvRT
azzKGpHfBpzD2SsoR7UYAh3F+wcmE1DIGC09ReH83cMGtdDuMzNdazywZtpxQ3fauwNDWP6eupdo
uikQLm/RFJymZVaM53RLFvsyI76puvQ+aJFDFGY7a6xn2W9VG+EAaDrlOND0H/UfU6+/Mmbzo3gz
iIvNyO1ZxwxmfylMdlqoVwbj3PwSY8ghMHfO5KHjX1CAZhVSHpogLX5NPfg8a0bWfKib13JIH34V
0RMX8UpMFxPuWLmzaFDC0O1hzkmoua7FrezuCsi8DqEA4pb0VBtmuwJRRZT+otU3h352n72zF3gO
Dy/tV5lffIX+gJ0S9yndWtR1em+qOcMcrtJ98OnHtnBOfVQ0CMDVDYc91GZ4Zh3z8RqcNydTfS10
kujxpQXmJY5WK9YNgQH9PfNOKAeB0T7UwItG1c9CYMS0j9L48bp9X9ograZvSbEOgdyHIXOOdnxh
t8gRvCLneh54YMB2zWgflmSRSs7G+Ft3EeUqE+ICdmzpUOTTu3gD+BnTJtsVFml1Bgjz3SSU7lmH
MNoqy55FQjTpTqZ3kSxwMvs1Kb58i02LPNKNEiiKI4Xs+0Ibr412IDOCgRbrOko9HqxVP/kHlNs1
+8u1SWg18mP2x5z+4SMsugkeNr+Y5q2gBqMWsEuYiXSL71U/JBZZHDzHrFUCikICQHzW4+hzAszF
AfguTv38Ys8svQbGCyyDengR7uPshawWlkA6kmYgDg8Zm1Je6GH44A8ulVEMW5gu4+xMbTuJmSY9
GD5t6uLJ94PJerZs517Gw22xrr7FkbFmHI75VQ3XqT2LVN4vUBliILtjglLeXGsoHQ5WD4jfq4Ym
6oocRU3/gIRHCmlPnD37JQ1vcUJAYIv7R+t3FDLDpy1EcpQlbDBCUjm3yEjOWkj/gS7PzcSsMpti
RwHYps6fBTuZJhvX6YRlAbfGQJYpVAhoH3Qfdp0SASShKT5O202pDGO8AEk5t3V8b2EDpNGK1O3E
UEiV+gzyKPrwrJ0LQ283h/LCUQr/UNrg2a1Z0w5TvMdbslQvi4sH8lwi8ZjvIgrvYgX+YE9jsjZu
6Duf/OKUJ8YuNz/a5ccynxucfjMB/BaUGrXsTWMARHNOgjiBQyubQdisixG4rG7LXn4tqNLCWMtx
qatVp834NPYsrlzgcNNeJq9CNIE95TsPS0/ltRD0KQ2S+krqx7gGITJdk/KDeqaz3jwN3U5w7ElY
gS0tfoNu/IVpqa+/4uXT0/GD4pRxQi49/zO3bsucP0hOM7MNoIxLCpvHlnqskDGkRQBpJtSuBGCW
7h2z6NHBWDmULcJuDmnahAjDtiC1JeiGK7EJQWckH0F7zKtklxQ/eKPWns611B71KdvQjbIlR3TI
6s/OY60m861gypnI1zqGf4wkC255NOM+0M1bqquE+5Xt4hZD32YZlo3NFkNRq6K22cnFuoSdhx5J
fCBrDwlz+KKdWoB9BAxYVeJ42oft8pnCOhu8tyV2q3PbjVAD+vhDWkTFC9DSkn77Po/MTe8xpZSG
y+3SZ9ArOS6vPNfgZGoxC7P6YnIg0GX5TOFF3R3ZjV5wEBW0dblP41TXYF/xFTvVfN+22aHkRL62
JcGXZflNRSsL3hnGlO9o7aU6atqaeJ4w3yi8/5JJjlSnCVjlVOahAb2w1/N3aaR9+bF78pwoP06a
qQLdz7TztDs0JSrM2tzZl1CMdVkcZu1xzih6J0okNwIlqTTTrSnZr+Vs2QK7s+aNm/Agn9IGQOfw
bRANWVVYRtdsSqdD5otk42IzZNt1axLJ/WH17NGl+1bhvQWdB7mlj9+9hjkDowMCsmo7Inq159Fe
iDVRtWhdOuzqlr0WowZHvixpzJqGA8pVgm9wwIksG3YLE1g4nsSD3IJNR96+mbnWbmJVwlsd43LK
Aoz/QGox0MYNs78qkbGB7evQrCeccAe8Pt8dhHYVcKyTPYExyr9mVr/oUqT0+l3nvPbh+4R7YiWo
sQSBcG8TXlxVdhbu/an9PW88YDWbJU5VmAD80OwXgMvGQ5yi6oim+TKT/jbO9meMYHHzHd7gBE2G
3dCqGKw3MZjU+jdYe8VD48FI1VFI9xGpNI9MIvAmgF65V98NjffDww150WjFQeDN5Bk+PuQs4B+G
Nmc+4WGvKCBm3g9X2q7kzuouBAnmXWLiYgUrCG4GFIidLMOmnfznDGnimHvzr1RSpzYjR1Enxgcr
8UBI0vl98YQRjSpsrgxIVpJhpO6LF0Tp50XVbzgNTcftG83f3AF+x0PMKvfgfJOg92JsiDxJHFoD
IaHHr03RB4VZ0cO2LHRFplI8axJhPaKNgGUOXeDUD8exPpzSJO9AnpgvkefFlzTxwn0oUx6A/VdD
gPhoWtWq45eDa6FMjzgG9IjcoUF5N06o/IIiBwZHiEDz0S4Hozjk+KL346ah5gBhD/JEbMo+GF3b
3okphzyd34V2FF/DJVXiADgpQZyp4IBEaSmV3C7FIIIS6GbQN6OtyqO5RicLnIiD5lXG1dmy0Fvc
fC43fWaNV/ymj3OUOXsiWbxBLF4vCap/xzV18HP30Y7DbJdS3rXTG/turNetqWP3DFN2IH2ns2sX
sXN0ZtCnQ9/TFFSP+ymkpGGYeB/zZXOgt4k8h2n0woCF0+ssWg/KUOn22wUceC0oKG/5Yt6oQm7T
3mqgQ7IdMZrqyE8HLsf77S/mI8147prtFiYK2Z8dzeq3DEZnqgPkBaY2e41+S9niU5b6H+0g7kxb
7rTWus+xolh9SsqNXLW5t7ujCGUwchSkR4HAGqc1k24Lh8TRPm3PpXUQ6ADITTCIJtTTAVhkEImA
hRLMl22OvyAqloPRf0AuHxFWhmtHtSN7/FXBE9NhtUwV19XOj3n8Kza+3OoE297yr368azk05PwE
cfcoKKyEw8tEcW07kx/yWkQHisd9Xdtp2Y+b3mV9fVew7Us4L4HywGcYDO69NI4Uigdw2g95dayj
civFYzgiiZXlni3cqjdsorQK5DMdpeUAChyBb4Z7lp+rwj/lffKr7BkxrZatJhdvtuU5Q9lYvyUQ
wJkCVL/B2P8+59mWZZouB4QcxV1hdUG1I4SNrHngCO2N7WvF2bX3ly11cwhum5BVstEdYdO0912d
Pbn9wpaVjWlxtBp3M8j3TrYPcXqdyLZ14d6lq4Vzzkqw+bJiLej52OFSLxIVEFMP0CICOFPQjfHZ
G+EZdUdjeaigzCH9bWxNP9n6yTWqJ9vokSV9/36O4DojAWbGnQPwuWvefTZrOmu0lC2D7+wWzT8i
GYLAn+9StsIJvpVCY7W6ZbdsV7ua7mXdeZMkxCaOE0WJIYPjhG+cZHk8cNam5MGu+3uimxBYOVX7
S9CGl5iWu2K5KkVdOssm8g5m/BlPHtcraU8YGcwVEzIebk5TppRf3HQyzjRUsLwyqRH7irOtNWCG
4bNC6WKCuQha7Jbpd9Y5qy5j4Frwmg/fA1GEeSHo0wLO4S3mevA/bNiKFIGf0Muk4qcpIzLLzLOX
XySKjbCri0c+zn3tdq3B3lt5AR6GUVsNw7Nmwh1CP4bzGIKWjTjx+1Sq5bzqwkLdMMYBFQpvDEQm
jBNs/Spib12b0a4ekOXcEDnbdw6QwQlnnO4Bziz49db2LrQ9gK/p8jKw9+C9HKQ2Ck4OFhFu7FSL
jVcdmjm+T1iQphHfBY2qhGE3/ZTgXw8S40CqYk2yJ3LuSf/hZlpp2r0ePVCcKEeXUUs/xP6xGY0z
oW9zYtGIxqdbO9XuqrvpkU7SQOJqo3UnaMffbnIOCbsU7U0UDADs3tLwVxZngcnvs/ZGKlE6Tr10
li0llRk9OfdwHen1A1HuR9Am0p6OFvBcM/b2RNA3qUXxq4g3bDeD2jbXvQAuDuBRq3bWdFK2mjjd
NnHEuYtFNTh8lPDUvc9KJrT+DqHUTiL6NkAM69ZRNy/cjKm7UHrfBg2+mALbEbmdubwzjOXAvFPR
LDtMAYIUNq5f0IAPzeic6vBjSH0EmAfpXq0/gXZqrA3vmZ3bupfNNmH6aogJrhKuWoHom78Bwn+2
bd4NHgWZ89WEITPP2soyYcSCP64ZLzILwoq9HfRL1DAQjpxzl91A0j4UmMglCuzTxMnHirEe0lRD
x481UGGrqaEBTXq0D0N/nGuAafTgQeZd5TbTaDmtOw8pta0fe81+CkNjlyyfU+PQoLEvVWkDW4XF
2JY4q/lWLeOFFfHejnueajhySjJqhrvPWElMtRZM06nQ2bvLh5ncmdS+SJxtQPpyV3c4L5lgR7/Z
TzSzlqwgwmRfG/UuTT3IO3j64HRdI9BlpSjuJxByVOOs4upaFu+jEDs3qg8a90ATmddiTD+rhEe7
EXmbOfLOcNJO08Hi4WWk18h8bCg78eJh53XnZaEAMHaZJp7raT5olIzPjnM2D63b7nybdktPOy24
VXz2xRCCGGYGRsjqkcfCVmu6xxITjB4aAVvyLSPKix5HB9ttbzUvZks0Z+o1wQS9wDJCrz7NBu6s
COntwfGenA5MBRjGOcG5MM/Zm5+S+4mRA7OthxGoc2vc4cOGoBivPvPm6WfDr3c6oHNdNQoknv2r
EMrUfm1jPKk8G3EDbEuNzbg+zxeJFQwIwCa1/V3jpxsPTd9xnid6FIqiVzDLgiMS5TgIsbDmV97A
R9y9mDkvmqg5xaH2exbahvSbKge7Jd5yE4yQBcUlmnhP9dsfKkL1e3KfuuWtTa1jKjLOv89u+JOD
UMxsrF6Gz3OjAxEst1aDTl0N1U0m9smYfxrpbM2IpQVTQuRMXzXV8WIGBdkD6x1i7BUeB1lcdWLq
aUVQZfDAEXJeOQaCSNZtO2d6nVFVdaqlou6aJ2VCyoONhHwTc3FdHLImXHr+wpVMNK68mk5E7Yt3
gFkTWPZDUux18LquutyXO+VR7DlzSCsHEX7MSz14Mez5lpmIkOV76mvEe3D2JjVn3+/Jf52ByUdA
zaT907M5KutrRRl0Qaiumw4uEPaRkc02jznKFTuUbWudWacEjX4J510mOK7mgqjfp14CeFbwDtt5
N2L/DhF4nXnRLVZvMmK6ifWgNwTXO/tucfaOx6sTkdQxC3BwDKYR5v5yODjlRf9pOWIn5rAZOWZg
Rd6zM2uqZ1qsjynKcKtvDafdVzG/BYgmGu46y+UuNpujh8VJetO58nzeRPRUdncUhrk8AO31XH/n
pfVWsalPYWpV/o5ECTWyNnzNBGHy1EEmL+v4Fs73VtzygOXhal1rpzhVpflYjcyK99ZSPdYoRxCk
ii7gruCWe0hw6006r5/204+HJ9sEUjPOQa/6Y/yfId5HhBKqeP4EwMYVAWkTnTWJwMzrxVYzzcek
eeY92qavof85eJ9xf+f5T4U5bhaIxwW9J8Vw8At6N7qz2wSG9rY08WvC1gZUIO+aJbAaNEgLHC5I
Lkjp29LC1nQkT0VxcrH2HyG5YK8WxhbGC8IkvIGzDeIOJrIaNHtse6xHCxRTCFfzY56x7ujGMhCj
u5v5GQ1cUTXl11U87gvMBgx33oB9hbYVGTKRyvRCXeDGrcyjtbVJpZnA28SqR9CxTOqz4uQFqy+K
1X0xmKvbUrWEb1FH6ycIRgDNlJUqoy/nUTdPIh62UfrmJ/ZmWsxDN1A6R8WGlwwX7oaVNf+OfI5s
Ni5wbs4FUDf8kL0p9JVRHqqUDwXzvB6FQPrVyWu7dLfJtFkocyakyUlmtwzUr8lRpdT9Lzz1gYOX
siI6OTvZdtFfDfxtsFG/mvgnzzQ89EfGyk3fnlL4ckMnMZCcylGeJndZmdNTl3zruJq53cCmg/RU
6FjcexP+wMI0V5F5P2G9r8Ai6eXCK8JGjXr38GPFPjsAHqvQCIMeibiZr1kEhsPBWI1LpmYnQSbm
9rDk8SEpO+CrGH1qZqA5ZfQHKoJeV2Al6LNralHHDMbZGOJ1yu1WxdUNF+eD2/FXGEmLIryLZLom
a4OFq9C9kyqu80c4zJyHWoB+PI4yUCzVd8Wjj9dSN+MQtLbshjizdgfJlw+GtpaFyilvI2Zlnw0A
JJ4D1m0qbHbJmG0cuXNJMncUMYTl1SFztngnKzlEBcVdEBAEJJk5JBtLQTVf7Ad2tJXgiJXWSGx3
A0x+ZVNV5diXmWqqJpP7lB+4I/6nUmZVu4eetxrnuxrkRwzasxK/hWpeH9jMlYhVQ7Ozi3nXqlNU
/QOPoIuXfYrurwG+G9jwphheND/ZC6zAOn2I3KUDmmzbDxwX3xeu5Xb+otV449bdXpofkdFxbyxs
pgoYpnsTLw/vah0ZbmflFLA0r5qzs3CypYgENb+Gqb6MC4BLvVmX43aE0UVc4DKl12T+ANu1bgiG
q6WvEnAl8C4O8txCBafvjKn9iFi5pc+QHnrc8KA/jmN/XrDVCu/NmcAqumNAMNjPr7170NAysEkD
AmhwlcpgeElHUD6Sq5+ULEeMpjrVLnXmQPYrXsHiiheYJ+dRASSIVe9r+6XsrqHT781JQwJ+qp1f
tfTXOd+bntzlmHEp0UAfIQdXXNzlqktnE+WriNFpyL/s5GUZ54NnjXtgV7gUuAm64d3y8WXrcNXR
9pEzREaOwiMK3a5M75wiZ+p3TVVvEHQWfYYhDlSGlSLq2Qag7aG4zFAQLW8JZvfxf3J1HsutM2kS
fSJEoOCxFQl6ipQ3G4QsvC+gADz9HOjvnu6ZDUNX19OUyS/z5GAfYFxAk8rZbQjUvpNAWVG/IeqD
xHFWgYNdyrLS6NuUP7n/2HGN6ov7Wk3bXHzEzcPcfip41irjICTMwEJW8wYoouMrVJqVlMmuSY5N
fNAjZ5N01R6n3kqAF07BqxO1DTr4moYBYhsXPmuPpLrSIXCuyMy2uO5NyK5DWayjGa4mz4B9NgVD
3co55vOPoNXPtACuiA+33ZsWK7CGc0ox2G3WjTFskzF8khU2UTybg5DvFWfRRe7VrE2B+jnPDzbr
Vu/lTHi+8CUT9iApAm6DQo7tnJVnh46WhZEi7Owhce1DKpr9wNjMYcbAuStykm0osW0q4AEfdJxA
XETACei12hiCXjFqKz0FieXceiPNNLjbgSoUM2006bedToHvlUepnevmceQkY2IHwznK8/Ou2ThQ
+6NJ8STC0MQRdZiuHZ7jELP+TKYJSYU9o3lZ6OoD1T6DGI8QUM8TVv3CZ3pTXCZvenJJ/oUNdmeC
QC7ZBATG3l9Zfn2wyZv6Hp518RbHxLa9hzg7e/TKzUXyLHkvuWFIefRdLa5l/WiNn0NDOo/aZTOZ
1g02HGpKiCABla1Wmvyt62Ai8nqDyHNi9knI+C5UBS9iGjjU1mudH4jpdR5eAGnY7k68hv0XVnsf
oKNjl9shesLj9JC/zu2lY80addyK1vAEJI+3s447YliJRiL3zgdlvTjSpTClX8+9dx/NHwrvvay8
I/jC04CCmWn5uhVLBw+jSJ1nHCZeXTzOcR2IGX+fN7VvBG2e8xh1zGFPJ8UEWHjXIAZFPvad6W2u
+nVIuHZiq62pDfCoFqrGz5nropU+T+rik2ARznoyikMjqmBpcvKbF5Pm2t7J3xTCnBv7OA6HkxdN
JFhIH9s0GECi9RqBQuVQTSXV2shvoekdIt2lYTTZS2zC8uh70fPAmd9mXbTCF2qxGNwQRG0oqSxT
nv2WTTsKRrdE59Yeba7eqQatbAjK0V9zq1zDh3+ymMRVlA32roW5Tq2kQYy9vKbZo1dXQYdXjdvf
JoKEliXkD0Koea33GEMm8XVrG+vFUSB7E4zaSecVaywHyHinXO+sRHaynbtZcgOukC+5/OltCANK
W5feo+PDoPXe8ualB+k2teMXYZAb/7Yk+GT2DUmRo1kZAQIrgIZDLY/ks5Cp8QwbT25CPZ988vEN
xRdiNGCDrwZk/MmhSxl8kM54O3yojEsiyCzn5lM4l2Snh5hPJQc6xODhN3Mpd8jKbTwDOBqGFyLF
Nza1WaotaH00b3QS9JOg4o/Ct7r57qAgwmY5ttx95jY9SmeN/fPkloRmLMbJy/J/SdlPGnvE3D6s
/Okkh3Bv25iq0nhlWGjZ8IcRuhE397wO87QZzJbLyHCwUPMj8cZGuBu+WAmc7j7qT/q8TYbL6D8m
1kO8EWy4YvhmJ9biS5Y8u60Fm30zNy9pfuel1wmjlbwWlXGEBqfuYazDIpP+pnuirS6DQxfuMm2L
a7/zs1VDqpC0Vep8NPn8lRViM2qc7GKiu4a5EnIJrxAEi52EpD1aOClojdaXm+mnEBB6kgaPTbfB
6vmCRemm4uzE5A5J171T3lUicGBjmYv+qCkgYs1Gsb7LOT2Xi4+gBgCAgaDpQK5MBlGtaiOZyViF
sXaFCAbNQH+8xegfLIOPas42oyqDlEk8VqZ9xmGDueFBZ+DQsMMaFLwV2G1b76HkjUG/hWFFhwQo
0rLBl+24zfHYOiMMALxGZvimzb9OSTXJPLIz1qvOiF8LfLUzbr6qYSgKO4GzVRY6p6SNFitfoCpG
jmOPqHcdPe0jch+AWt5bxp0lT5byiDNRIlShfDoGau6L16Ec5GBR5o1jGvduv3CZp63tfhpi16PW
y1Ksu/BHn145zZNXc1/MCsKBeNeBdnX9h6GGM2uBxTAZwPsqy25leim5CBisUS5vPEztN25JMq3D
MO1yja3Ve519OIm1jvN+K2rWekIZYIS27qc0Yi7BA//Zt8FyUTsWPwaMjOaOnmvykqsOe0AwzNBJ
lvDhxGfXOCbvblhdkooDC1G/XNJ2/VnZb6XCqljEP1rDZlmEV5/0YqI+be3g92RSjOfY1c+SAmXJ
e1szfpR/G8/ihdM39hJSEFry7fZ54A0NGc0M7QtJc2T6DeMS/O9axBwntK3Ohs48dUVN7nPpPkXF
bwm9rg0vxNFfM3O6pNCYJ3ZJK8N+mTu45zru5veVg/NTh7Lc4Z6MMV5SbJRrULzIMNKNhB/SU/4W
4MVjZU8Hz/L3vunu9P7kDU9TSn0x7VgNZzvlvzjFr13yHBy8BNgVGnCXb8KSnCS7a4OsZuUMNOn8
NnF3cNbGrRJYsfaIE4MVgCWSl4XrnIJ77vTnihRI7WLVzZ2dym/dmvBu7aS7mGJqox/3JD8OUT7s
ei1+gNLk5eo6SO3LkH7QuEQYcP/qhFlJHh+gN1KhhdrHoFUWbRB5gYU7USvzx6FNf9yYiAcX+4Je
bYKB+bCNm7fUHblXDxc4iFi8f4x24U1gh2ZkJK3xQu0sR6lnm/RslNG+EMLsQWlrmrPphy8TXjzX
opu8OvIbj3VGWMXjf/HSz4/LhYGR/Jt0eO6yaecaPmUn8Lw1roIVMITql2PUrjDqp4WblBKjve97
pLzQqve2/y1mufL7ZNtKcB/eoRvNnaq7p6xErcJ8kPYveaZvs0r7cTV4EZ7/AORj1VP36AnrkoT6
pVK7iuOGFWLwRSTAktdsJSXTmE5PCO9HYWv3qTHtO7jjUUy3BHEUiSZQ1WLb9lu9U7eV2+9VfDG/
K0RfpecfsDHXPC1Odau3nMAN8QBH54gj4NT07e9YbnL6ekNCywR593FHZ5GtKCGMQbmj9iR0vNTn
eIAOZqwjWNS1IPQ0Mpe0lbM3e2I72bGalgi3sQkr7wAfda27rDS2Dz4SxLnomMYWs7aiQ5NfJR+8
sf8yIb9T6tHSBsnrk97PoJf8vETJa+5ctrXJRJJXn6HVMdsUR4VAyGzh3s/Ar0+U02Nr9ZeOu6K/
xy8StEax1TlKmMQ6NdtZGYjUQHJe5UwJB5uW0ObHxaNZZbh1oBsyEFgXobvm9Lmv8Q4xnaRj606B
xeqT+ipFe3LhEQ262PcDvJ7szQO6RwyYXuW2GvizCQ9O1W5xIaN9BlHChTuvAjtz7oa+B0g3XjWc
G+G10cDLcmDGojQ8ZLH/1np0mrOnN+pJ5Ba6G/6sXgVJ9I0ZO+h481cLToKrY2MdSXDjmrROwpDv
Y6FhQHlqOWwmqbnHXswS0O+A4+d6GNC7ygb8M87fvabtOTFRUEjvRInZx7DAnA7ljxUvurc8YPQG
N3EMNYq4wCC23TMtGUEUc6jr+v3s/nrYl0oa2dtpXlc4j0qM2Q7BzQpzUO66QJyMZ0x+mJK99UhL
HUM49yqGYQ0f84Y0DleTsJI09Fa7OAUND8pQT7d1p3ZQjpjqvXk0E1ctYnQUaRSDazRfbEY0C1JZ
FwYlijdHqfAxgbrs7qSMz9k0rkOed8ti7svlmvDxgNUiBPuXRJR7EIoMBdHJZQgXac8smmuCjI5Y
5s5qk7W3tjUfbVxnOC+OPCG3NP2tJfUVmUYqob9E4a4TwyZU7tFIosA2op2Aydp1w02ERI8eQjoN
xxsYu4UGVBhQCCrnQLzjEhbRuv30eEP2OAOXURFKO7ag6rWsnjVlXHK5bO7ICnQO1VDsFP4t3/Xu
S+7mISnEgpth6bTr6q5pI+ahww30vr1GCWuZ1Q9pP0F4LhEQ3izrDTKg4gUwgTa5ircUULvSODJk
eHY5/ALyQ5s7Z+TF8n54hMFzaO3wy7D4FFdjvVs60zTqEoyOoxIgwW2HBlPoetBO8mDifm567Xac
OBWVhIFxQeuJfgMVsLhRkR50KaW5WLsHg1s4+gWJdLem1LFt1G3iTTfmaO61CDHHizcZt8h0U8ql
/jxDQwi/kxBOMJeyPIueNPINYFtxv9Tra7PEw6iJ8OR8SOfvDAPb2A0U0JqvYbofmG9N1oul/dQI
KSMORr98xXS+jYhMqeZ7Mrcmlagivkj2z5DwSk36pTUetVHsphqWi53c1ZG1W2KeLiwxZwU1aA8I
gQYMbuD46CRs5MFcOXG6t0iOtXjjrIjSsPe53BfAJQkU7ws6n9vus/YfjFTb1bYNwiZmsn87E9eo
743xQ5WIQlaQ+tw7rHQ98cwqgeHL7O7ob/lxC4QUdgaOsnLkQ1J+VPA0zMF+iAt1jCGccnw8V4kW
KLPeTsTwBobqpp2epqGDgaHeRCFuhBI3BLAYwDg7jUGJ4CTo+ltNO4/gv+wBowiLWT3Lu7Hn7OKw
6ruWjdIjTiqhvlwRtas8/0e58VuLtF7ZGYuJ2Z9bFj9KFbknjO8zJXRN91kVmK27MjszoM7M9pYF
1YZQphUEHoRBMkHiURnC1xx4T8xHs7jFHMq7IRpu6ny69nPz0FTx2R5NQm5EAzr9uNgZgSmAfEZZ
/hrQa9v6MM/5RzfO6Q00BkmuZ9G7W3aaDTD7VSWKE2kJ6meghLwg7l4du0+OWaxH23ng8uqM+rPy
rW/q2U4yjt+GLqpePHBs1ew+l2AcV7VmNzs9jlFvgSBYqTNtgS6gjZYwuDFSRfe25rsEYzn48iHm
jHBTtVr9oCsmo3UcmK6CDghc3ZT2e08alxh4MZwFL3YB84/CTMrXMmbFqAr5W+mBT6jSK4mHBAZu
wpieZW6uI/S4GfVuZCy1xahBz7ACeSnBSJkuVyz57REr5dDo+fdhgjXJp4/UArm4ARz6WWV6fEh7
6kW8XnRrL3F/2YadnQ2mDgWUm48lji6Ep45GmQ59p41IMtQvMZ/frEMHtCd9idaS9jNBmXV7eGKB
LuaDDJ+1k4iR/6xv37iV/sTA+pXGqrEaj5x8gsV+YWQ19SQTORCUZGanxXJCx8PDH4gTknaV9OKx
X/rRznBpuSQYq1kQ9peq0gKKV/giR5Decb3XOc/Wzr7Ueceg/DHJZxpvHpeO+nBQ4ZFEWv5okenq
DaXTV8NlsXimZujZatP0thklRVgp8yrpfg2SJcwZLfUCB45ed5Q1JAh/rbQSW0t8VUbN3bAnpbes
CJU8JH2+o6/R3A5DSs98PPYbkknEHHAi3lSKIVeVtesh7foVlaBEp80CjOTELXikaopgCrNKVLol
QtluIvOhwZIMVwV7I9r4iPMRZNYoFiRLexDN+ElzXwswDLzHPNK5g2FNexQ6DnNBc0hSu8wxMp3L
XmkGtnPpBN6FOi4fR5wvU0SvMJHKKF7L4WtGcytSnXk/bme6ZAX7n4++Fs5T4FFJpY/n5WCFWAh3
6+DDLHZqBA2qgQ2VrEMOQi7rAhhITHN64NrsZEQxEGOZjgPM/M25h7ZACQbryYzkTpGUamkwm+87
tC4/+mzwOXi8Wqn9odGQ0zPmySv8ETqR13UWE/zjDmQy6oXUXkf2ilKImyHyYJ5C4MxyLNTjrksO
o/1elHJTVf0+tL8GPNmajS/HfxIpDnuYtjZhQjCDVcTGX6Oz75Yi5dTZpmqD9LkawSmX80aYXL6T
ep3D7ZmZ82kI5p71WtofqcXsSd6ywbb1Y1EDpmO+oHf7xccKXhWIK+O7OwKfdFQx64FMUPkcYnG7
JAMXSaqxmx0VHTeV3p0S98S6XTO0K8x0nenvSp9QGl8qRFsCuYiQ2FfCR0enlaJ6HajOEmyOnYNq
MHNdGtnQST8XPGsd0/OkPBr1L1cIjcMBRTITgkjItbmFVsh2YbrAA2Mm+pSHIT2X3aHGhjMl2cpW
apU/oDhN3IHlSU+OSBh2eHHQ6vVs2sQy3I7WVnHTd+33QdzXLjHsFN7IRN9VhdQQxCaZ3RBEQQpN
Pgw4xIPSrLfEDQEzmyRZEXS/kUVh+5zwO7DgtwTswZN8E+9CpOsxvjBJfi9qXADVJWxulwGSxoAD
+3HTfFQFwQOmFwUjNz0PTKATQhuYe2FHSJoNcdqV0Z9oOmwc8Dzuq4+E2yckeAdecX4Nr0qF+bmi
8n1I6ARD7UTHdCdOES8zorQtbusuPVb0ETlDgm0bBbF+Tbt9Q4W0DA8pQQ9EqFoco+HHCK/1NWRu
O7DZKeM86pwjGSFNBOmJVNhHRVJAckev53sNWo8T52utJXb/aGAWcVnvywyfXP4IcueQcUWP64dJ
0cj4NdPENBpw4L8bAKyYnPAZZeo8+T/hgLYaQQiCAYVZg5rpG1PZN8wpNjYu22nnYJ4sMRr/+F27
zID3OR/ilpu5ZsuN4/86OavLjMg52ivb+dFjLoaUJM38L7jCN+UhtbobYT3pNB6xnfVxdwhh3YXH
JH0qCazaXEMzg2rrX5ygN6XHtWlXWRhrcgSjjQBrHOYj0GG4iocKyS0Ot7ONQ9nS9iNLSa/faU3g
arhpxMXkytJ5FK8GVfsqqKtQ+VfEabaXHp3Fz6M66vR2EBeD1LC8dWam7ClXIL3R1079MZIEaTfm
uMhxBx9lM4rEDf6+qdwUxiuxWDZa2imGTcRqaSYV1xPeDSmVHw1HO7Gqi72ZPc7OTzfsovzdxvDZ
fFP4tq5AEMovh/SzFj7RmYkYAI5h5w7dvHJnqC3IBR3o7KtX3buT3u0EBC8OpsPXpOpoXRnC2YuJ
pnfXS8S6YlbbuCWXLW5CG5siL6IxqbZuF/ecJqu7jEEfIsuPqVtvzkyNlD0lPWMJO3zw7QtwTuyy
ifWsJf66VmjtRhONK9VM37FdeM/dwE0KzNErrNmFVlkxEOh1pBqm5pWHguwW23H0bhlt20+9fDfK
FPoQHJ21IgAJ7f6Oyrjo3sq//HAAOjqyVFHiQFLJMegcLoffogY9mbN7Yg/jFbyrKEw0E+ehC1tv
G/fOxom6N8Fg9bNo6IstuClYjLO4WFIzYvQs+FqsiyA2VLQpgEAqXDNUgDeXqX/S+dhb/ENMN2ES
cicSPgzYJ3z+HsYVCLcGE2nYNon+CXJrV5b3Jb3i/oTdkwGT9+ulW1e/TlX2OBEicsr50Bq/oUTT
VNV2Vr/S3bXqsdFOXv5taeldwtOLJ9rlMP+cKayuDsGnPuhNhDisNMoZ6A2VN45132EkiYgpUa6C
3/hcjs/Uf9xSaaOR29GGv8HisjnSPoqObAVZrE4tpHGASIdsxH6Cj1tdaaQv1wYXWZnob3lr3M4F
83NA+vtsDn3ISU2NNXbpnaff0uuclePQtKp54hu5dWuB+jlBAEjDeKaDo9vHGkeewk3ZH50i3kSV
bQMmpgiInf9FauuOltOL3ZuAgmZenKhzdikgZnoH2IYB8SZldpsMrHf4iNj8BOCMOXMAtnL0cht7
XWmgoYy6Hvc+rCP839xXjAa22KxSwjW6ewWGdAoZc5LJbUCZ82k00Bo3DQjLXHXjJp+iZ68eqrPR
tzHwFo8Y7ZyfPLNHumA0fh9atwyw7pNcuuTiOrU2F8cWOAGyX8qwbjTpXNoCrRykGOyHxMFXeBCl
Ma6VggO32I67carP+Yz9HHv0DhrLp29gUOBALLac6fa+2828UmvS5o8xXmEvu7RRAVCJW1mQapIJ
U/EuaMzjkvk52fqI/JqttY40d5c1jLOz/AcJZ/HjYMvkY8tAhX8QzwYhH3oqElvxHrryn0s47Xm0
gMtk04bs722LecbpMfAlWnWAi2zdNDydXLrJk5qp2Iaxy2imRJBI4l1N0dRN0sQe3A+yroBx/VWU
RogcA/3fLXLykvzSZL3cTjgpRjodwtyou8DNwMoncf5AEAOQKkaLCuPn3GBNqAq2/lZUb6VM9yQD
D5HFzhfFw5UWKfPkOjlPZE3gOfUpJy3w0Wc33FPJ4rt4pOeIyTR7n0iwO4xNxcktTI5/P7Ya3UKO
gG86ZkwHl4cs18ii/335982/h9x2p0NqKMlYcvny75uy0RilmMPFb3z/wOVD2au/LyfsNuUN1FIo
uVXa0qMOOVlWzDQ7vdQP/fIAPXX+5+Hve//54d/P/r/v/f2slOq/f1tdzvHBaw+VyVsQLLWEHjiE
mFlEl6ZrTUPXcE159alx2Q4JB76bejSro9bQsfXPl3rh4u329VbuPSpn+zmqjzgPq+M/PyFYXnXS
Cl4OK6pWZONsvZ8O/zwMUJxSNeANNojptJPjHv6+qv/3q39+CAR7b+LI09KhOMbZvx9MU2Qrw4s0
7pZ0ANlLB5Dgc89Ebd5ijQ7LSR4NTSNeuDzYKbM+c3n4f98LGy3fA4RCS09dtlrpHv++4h6PDJVN
aBLoGRb3mptJlkDIOCJU2zbt3xTAKXlTxlLSWEXYG+RnuamMOt0hgF7j3raOtGslVMuaic3sVVlH
LTX/z4/jMZqP8ct/fsHf7/r7pX3JpyQUThnM+qid0HD/9dDPdXv86V0GTaGeHv8elE916X/92OQ5
YD7aIxxY/y7qkEZr0C1WEqvx3AZDK3BzcLwvtZT4GbiXGNadVhbiFiBloLS0vR1MN4Cm291ZpkwO
jG3fDXJBuMRwqGNs8bZKcgGx2zE/R4rQam/4h1nSYOaS0QnUiCPLAu98clLjA4OODZxGp7zblAit
KJjHvwcCnh0qkIb1oYf5PiYk9Vf0FrNFlj4EglXotuYxmrvPLIsk7mjMMnglurDSgjqKAJJaDUO4
bDi6DLgQrDjHl54CFNxqQYzCeJMmZPzI1h/bHmNMo+n38+Dou8Kd90WpsBV0Y7V3XM5oPkbT2plI
ImfIcYKaz6o0t7YzYxjTmzYYI6obUpTKNLSqfaIendjTniP83uXArcKYKVowDG5seM1D2poSjL6p
th2YLwfm7G+ENq4BOep7eE7czUzuVlIzLhFsFoRzeE1zDBHL4NZ7M1OJtfcmuZGNvswykvvSRzbr
ZpmfqgjIDvbEa3WeXdiO/aDiILFR6ROBp9HLkcmatruAOfr7q+0uJPwQ6qAva7IIKpkfy4nY4BQy
mYLK/ehoxFmwpvz9wqlBRhdcNvelgdvFrCQkVUB2DP9QdCZCSR73mWBokoYhXyU3owVVLGkh/NVo
TXdUNS2n+eKt1dM+EH3RbOKCI2hqag59SKV+LTUOp25DQwf5n/nq081KynZAopfzm+7P6s4hCeni
aYN9N+0MvGnxnP5C2sZWLUR2rWr9PMy1+cJrYQRVUbtg6xlNWqKOthxpe4rbJJaxPHvMqhHoGFIx
8mf0C7PKPsJR8sNijziE/k/V5zk1Jw0D9vhsF2226fJhek/Ix7jUQl8jmd1PHlWCAoWoBh7CLKF3
76VhDlsD4ajmyY5Hw7mz/Ma5c3Hecjc0i81/vtekiypt2Dip+rG/9B281UiX12Fmfk/unbZYpJHr
30NXAHrL+CsNE/xZabvxxZkpcDSW1GjFjbUreZo6Eenbovbb0wjzfiNki6xNwdixEFp0RCKnoczs
RobxKDYuGyEVSTkdbidO2Lp5HjLHYjAN1olbKpKaMUVb6Mv1GedMfQYLVZ+ruvapcG1RVThobzo5
Agsxiuq2kV5JAsput84iqXVtU53DsMHN6/YYYmziKxFi+bruafrgwJ/szTQ/y+XdmM14n2meqHhP
eHgVpUmTktNHn2aGbhaBJDoSmySIOhrMZ0vtPEjRnTSC4aPV/6tfojd6nTFhjzTjnR22lGMuEvca
08hHCltNuw6Luk+g8C7LYyijrSCXu/xZTWF4a9uyrrIZkIyW4ghDk+61tEknafpa9Za+p2ZnfHW5
OzFJdfm4PNmdhym1C4nwcAB00p7CHsfu7jM3fIFP5jKZYtzD36F7ks4aLdZAKaZEhXrPQEmdaXvr
E4GtmDFvk96Ofawfh+6etkd0osL3biOSr0d6IgHNjRO8O4d+d1oBhtu8aobbUUR3Dg3SWDJxZRT0
dN6aWeMFBifCNcAtsdZw7uw8UJhEFOHpmP5zLQExhSXXOiApxlOn1BBY3l4fWJvxoqs9M5J7sydo
Clj7XPkLcV6pFuhvmuMvmh4HrPgnisTwRvQmNPdi/qi9+pFqC/yvqd4ctaRIH/2WgA2SCS979sRZ
qQhCThF7Q8+GtTBxojRacaa3RV7pFerc6NFb6LsdBloiqYW97Rvcc3+LVGgjmhcQr7d2bNw7TWfB
z1dcgbH9gaXKyBq67aSODY09R/A16mhbCeRlHZSXwDlktwQJramKxUJOrQIvXuglS/fwEEnrkGFI
EGnyz/vLJcWjGao/oDziwFRjfJbaqbOhtKzzBB/gGDb1m5pT/WKCcgnL4UEPmQHrkqG/07iXJp60
898bys+WStEqHSlgjJIdx/O9GmgPZfvqgqZ2ndcEL/1inKIOjYXr0gqhbUuvwjmsRH7J4ji6OA9R
JbRLxGK1EQldA7Se8MPlex5ni51hEH3wQ+Ri4bB9Dqbp3srlIbbBSsXJrP/ziZ4G6+xVxryXPSb6
sbr9+8DNijFmWvDHeoMkCKJ1p1rjYBdR1oCFwEfqsWKjuwhVwCbkzXnDIIw8kD48gwQ2LlxgjAuA
Ak4DZYFk0ThbJ7eSWxBNCf7SJP3nq07aKLk9Zkhk/yAaQ6alNg9rX8tezKkTOMUgOHu2Yyx4nXUU
t8YKPjkpwIGQ+jgOr2MfVWcFFOvgoaJlJkgQ0jPJMmHJbkc5NACZvC34vAzB1R6vcvJ+u9hNt46X
h0dQFoNOa89UwziKBdTPztyEoU5zBFSidTLnCD9uZgX6UiyLF3nHCOxqMubERaiTbg8LXNRRyABU
EbEfQfZknu8dG1hrJJD615TaLLeMf3WjweFTJ+bTUHhsKCi6Ezk4W4bpjrx2eshtzMpdZhPWYuv3
OwwJIfbcrWsNm6lQl9Gw1n7Z7THvctCZwC7N0X3Tz7suBu8oDBrfdW59tYT6nESPOUyHcauwSh+S
8N2yC//BFiB6jTaHMdQEfoJPszdbPI1FHB6csIcISQattBKdVWW+zG27GehCRCyrAb8N9l1R1bAy
S25+eLeUtSttyKwlJNlNwQirMJdcAARcUHVn7p/9WV/MJI1HUEfjzO/QnUEf1pL6wSwynOicMNZJ
Cvwz9byLVXMn171EHtQwEaCjKTZjh2v0fTFmrMPtFTEYsIkkhw5cwMHnB8Yxv/QDRD4z+wI/Ex3r
Gax31peMyopnoBeIcHlQczN2vBJqud7BEW6jDyMFIwrmlz+mDI/+YBg7zVu2nflziNK9rqNI6iAl
T72pXmgBgZct5rNo1LvnctuSILq60MK/Tt/rytTr+iaVVrNvdEaDFpZboP2QkW37vkwcnxETxNPC
dc86n5pAJI5xmGA1LxMlxIYMtLj3ANl27Y/zj5EgvaM1YPaK+2iValWy0fKXyYFUglmhBSMNWjqa
zKNO+KBjjbwzK3XbWV13omn2NoIq+6xywGV2wX99qu98b4YsqLv2JZLIeXNZocLjHDvkGE3ZraGN
MQu7CRPgAE5ibDqoAOiM8T622n7DmGNx0zoxXG7/LTbAtkxZe6JauLkNUdAxZhhBKXoEl1DDZNne
tWmuveldsjU8+ZDHxqVu2wb2fHfQCP2RxDbmte7b/HPpvuO41u5Il2v7XleHUuiQTwqwEsqeH0fq
Ux5csownTm3PvRnf/R3//g59IcTxg+YZn55ZYz9RDgfYqtwygBhxCZnbfgka6IAit5OYEtwCeNLt
pMeRCsFT81IGWEV1HrENMqaSq1SfAsOhBZdxKyDn/FOXzbMTAx4IXZqPuaAG43AXpt1AlS9waaOm
DpgeRl4fn1ANt9BBd+C9TNOHHkOCc/XxE4sAuX84xKuhDsHXx80iVpNOqwEMKf7d+Gp7TvBEbDzL
Nnfd9CWmVoI0Ku55wnt0faZVkJ+9oOOFba0UXzgxwq3VuZ9uZdlHffyePRsL1nSQplFvCW6/CT0y
wFLW9lnvbeLo07FP1ZssISbqTYrBbDKog6l4vg2LYKxqfzRYDOsp1QAldpge47vZxs+V4EQlL9IM
6xzRCgzP8DC62bzVeqTltL8SFIZPLYrXeDJ+heWCGk3pwikMxK1Cx3ifYgkPS5z5M7O5Hnexx4q7
9qXAR87b7wgFBKL7VZrpS8clIpBp06xLlPdvf7qWXf5VGfmud8lzlYIXVStobShs0QZtyqArL1pq
D1zoGUYLX4wanhsNMTFeur3GBiibk70b7pRvrPTNZ6i6VT2AdICIZ8qIMOZIegfLnst/pz3WGZxN
meavvd0/x1VEOwZqrWUbD1DwmC93AWqpXuXyVW+NH8iJ+UkS9oYkyhPIwROuCJBqu863dmP2xwlw
Qi9Ag1hhEGd5G0gA6PaQJoGJO0W65d3cl5A4GaIPNoZCFTG49tDkyVGyAELfWMG1PkwyvTc4lrbV
b+Rq4bZMGwowBJgBP/oxs+I1oZFqQ1MIJJqp2MU9dMLah8ozedGvpYyRrmdi8JYmQPHHyMxq/BCu
9kRrFmbwknnNxEnGWTrG4IAOvrKgG5Nxjqvq2+peLUeNWMubz8bn8B5O7OCaaN+nkKOO6JzA6Stc
YfiKapMT8TDouDMQwUIqHxzDO0lGxADPywCLN1nkOdyMYrgtC5BLzU31qDnc0Hud+UvZvXLhIapD
TRrB33sQG+H6zi7TjzZvSPpGOQo/C3zoqNcoXkKHvfsTVaO5jXKUJpol+J9VDGMycS+Sr/9h70x2
JFfSK/0qDe0p0DgYyYU2Pnt4zGNGbIgYMjgYZ9JII59eH9VoCAKE3jSg3txNoW7dygwPd6cN5z/n
OyqRz0Mgj964vM6KoVLbly7KAkNCQbVV653B4oGYlaNFqUr6YqmAseWQc4KpP32d4syvsb2Z0L9b
o0Uidg6+Z2zaC7uH3PGR6vL2mGVUe9khKmu0oiP6amaCIuxD1xCkn/T6ujLvHDTEbcIC94FJ3VeK
PfBf+Wan5HenyuAqWse+S8Nclut+CMygoPzM69vXnNPoHhrGsa6SS2wMvUhUP2WsDJmLkxDgTOY2
3O4YAPuNWxw4UzFnlsi5wUwMzyGjL2iwzPqp3WEefcpNcEkwDo7hAhUhHlbAaXSN6kywd7YPyppf
Gio78LvSG59P/MBQLvAe5hxbCveWIu6+vdXNSYO4GEtCjcGHcjH1BNUennSATouY0fDSaJX6Y8bh
eWbrBPwiTyFY032ig2PNsiVL7kUk8oHXZBCpy3slgxs4qtuKS7+d3+sQ4k9Y81nnFbe2skl+io6H
RAcN0Q37uiUFAJ6juMpg5zEPDU6xeIRLY2/HmB2tx0XlIRg01dPU4diAE6lFYJ9E+pOk5rtEddp4
GdZ2bp/bqsJyzjKHh1W0n1GP5Uw0xcNSzvSY2FQLV9kzrY3niUsY72S7zSqQ/G4M77xiVwLVM74O
YPLO9Im4PMYMZ+0SDwdsMQqwZnAn4FMuaF+Ujrf5yr1/8aruhFH1w7Yfp6F5aqoKTIJLZWyo3S2+
8vWNwZnYzfPVWLP+xLF3stt0POi4rpkSdA9enr6HFMdvfDYp2qSrS9FN5b6kF7RScg/5l01/Ng92
RmLBgeYKaFruOI92lPwVJ05V6MDs311vt4fB8Ca1AUUPZtjbNpwlKyLdF6inKvOILZXD0dbwJD07
Ks5l5BEFlI9gPhugvP3fLJ43ek0TEhnDo9igFebETX1XSGxyDxOPQFx1ZDPUCs2e5aHzNHSI+Ikp
C9kwc6PQxXdaM0lpp/YGyemB7sH01K3v3xjAuBGGi2ga5Vd2RJxVyOc09K/VYOFzMPq3Lbt4J8UI
M6X6Vmvqz/WCdmsIEG9s13tznAFS5QwC2jTOjx6Ke6xzA8IibDtqGG6Vi7BXL/kd/GN6BBL/YCXy
jRcJOZ1e92Kmf4MsDZw/b7kB7IdeFgpUQx6A49KIXdARYCX1ewki5qCwuaYuw/0JBBj4gdxxi6Zg
hRMeEJ8WBwvsqUzMYqvBRswSspfrcXaoA3w4dW2jjWBJaKwCZ8yE11ORPYUi8jZGtD0zOuCL3LWQ
/+vmXDRud7EUsyu4B0tVXDd8nUJXTidl9HXEIuVgiPOq4I+I9YWl+aKT6JcOFUnnncHlBj1qdrwn
lDZAh6nLzq0+lkV3x6QcbosueFNBDbqlOub1V2I1NzyrH+1/IHrQJitSNgSaVjp9Y1/CxLkpcn09
J9N9FTvtPuW8x2TT57hImIffnOxxwBDFx0FFWkaD/GmhgfVKUpUxgQZq2F0BKHwQg0MeGUV1Z7ny
e6J2YJzDTciEFAw9BurauwvyZLoqy3Pth4RgureZ8SofoPzMAz5yZwFgbbQN7Zfz9dZix+BMULi3
EzSZZRJHhTTBJbBPtvzmCCKSRgrtjc9L37zg8aFctOf4n4rW3kRLOFxBuN5yMPvAewa0I/GAHiAb
XcLBLBvegGdc6lGZR/elm+5qSh+2U9jANHSCRwzDGElwWtAaNb9FRJ19FvpiuJsc91XSjcV0hNyd
xWCO0tw95dC4wzprxsVsYbfCgsE47XHuXVITFjUzdmP/0Fu6dKzAha52uQp4gODo7JbCay8ckt46
wzAeHsy+DpqXirtik6fNiaqNaDMBXgmKDCHXJXSm+guE4a+FwNjgJWvRsCJRA++XtFrCQr2eeh9L
q2MtCAomJk6LGbuSYpubttjKtfoHEEuK647+JAsY4uzBDgMbRhFR9CjWXglpUT809X7KD0PRpcEX
hlmLUxSMPPjsECRMXNLpxB/ux+jUujHAFosrnc4dUCDhWykeoNdyRgRBsqGoCu9u9xauFB9njF/7
Xn/oFouBHFBfC/pO3OEkCvepd83yoAtF3knwp+ehxBzvGVo06BrzN3khndsuU5c4BoIdD3O6Yw5z
1yQipiXBxkzSFd9icllNQzpYwuKNPYMvchIJjJmGL2MnL0iU7d6jntRp9Y3bv/rKFZD1xl2U0+MI
sOOQjNkHUS+O/aJ+jBEc9hQr3+jV7VtnpjtAO30aajBJUeFi9YxRxefevu4BKMaYYI5R4uBNK8VH
vjCSdwPnXI4s5roRZx5ClpXc2cap/GlSSoV8WCucQlish54G+gxkZYNiVYSEl2PZkTCLLd5hfyTh
4NOK2Ljs1ZTZPDK3IwYUEY2yivpZ1zE3Ahc9cmmgXbnJd4ksyJkS0gnzj+fWOHe1i1xtE1T2FiUO
Czo6Kl9zDB00YjsfZhJNY3dkhT1EVhQdLByItibEb3nMp2MzqZu+Km/6iMmn7MuGekXOVn6PCTvM
Gv+0QoqLhJ097TThAqBRIiP5M7vpwVWVfYpbZHnNRHXx9GdeK2BVD3S3j1vOLoSsXRKMiZNfaL0+
cPdTu4k+DTvG9ErLBvRxEgMLGLt6Au0QxQ5sYgaSlUKdESXjD1PCqIgXOtuSV7ofNmqdrlNu+VCy
SSfFrinxwMEbY8B+KeNI7fsRD6pIi2c6TU89hlRsSsS6ATUGy3hJBQGUOIDDaMvqflDWj102FrmR
wGyTsHlYrPp6mMSHRkbbUiQwb+j2uP+Pf4IUWO+qAh5pwkxhFzBKoaxjKk4JS2bs2isFHuNWPxN2
TArqtaTkjY6ngyMh81ABSL6VntKhn0DQwrXrcdS3WfoLehKrmxMuK/nxhN9mfNFOc8XhrjpJmo12
uU+8zWnwNKWZpw+2xDlrV/eaGnHG4/jV5pzKOeKYWyeACjiK8Jys21Vm88nphIxU5U2HehxuRTZe
4Yk8j5Yy99lsfltuppwL3G3gAJlXPdkBGrnAFwTmMisiY/4wRTsXOi2mSCxBGRvT+vWA3dKAtVk5
OzXHPbcYPjI9mIMFHaDzDI3SavzNluptjL1y71r7gRsCj+m07DRxuMbhXD95gCq9ArNHjpknim8Y
FTF+CLPVo00CgmVxHP7adkLR2pxe90v1UTRq5tw0PIRGqovsqus4bLHaQRzMVFfeMCV7a+162vpp
CkGIOl0XKZXzCw6dzl2OnuTdyEvrjaPmfF2FiqHGwi00TC2mKTxytTtfiknm9xwqTYE6PFOFzmms
MsdmLE8coy/WAPGBtkV7u8gh3fGXuZj7SIf6p0Gk1A8Vbz2MGJ59kEx0vh3zjL/Yd5dd7gbkbiu9
GzNslk3pqa0b8TVLhzLZo7HwFSmvRjtAmkn9nVwr/fyZ30UCSOg00MGYNFYZTB5evhlrfEuZhF7s
74bnMrWtlGWX38Ouuqd4WHsRq5orEga/tFnSe7sgmbIQEU8wOrHLZ6yqRAfKqQvZ5sxhsZLpPEO6
XxbzOzPx3NAmHB4k84eLLaz7IveTG3y2QHLytymigl5RUg/4gfx4m0ALIt/R9hSt0Y5GXBtaIMM1
nGNjdtTEPXqSMbvMw4Mepam5bgRffv7dYzrhPILFoWDd8tInbJMVxyoX00fXrAsGbh3VlPz5nLBh
m9DZGGQnT7bPshYuM7H06BmWZj0Ht0WZ3JcFhhaPcR8YD66qLZgtneQFCkl97tqPJv+w28GH42l2
0RLRNMOOO9f+l0ezBVdFiC5TuhITfbV3PfFhfPXYr50+ZaVfOkmifKmgxDZALPAPsXKjiKgC+1wU
fYZhjMvQuZVKgcYfXi0K8mhz+5i5W2yNE95NMSUwiSEZOlcVj5yNe6Fvp6vZgZ0oRgxZlX4udEOL
78CgELP6Ye4X/WK8HpxzPZ/JzNxg2cfQr+thr6pFUrONvRfleaMEhQIxuMGDE8Mu4Xu/zan69DHN
TwEae5YQq+/ppXHXy9VIaGFfLAmOdT0eC0aDW7fPqWTz6Z353/+PkIylSh7FaLO14gQNVsk27C6M
q8yG4CCrusI26QzQngbx23QZPtci/iiz9HppyRgA4PwmroCxFH6rrd+ZQeywKUA7trXYT0p+zYV5
wtBDNrI9tD2WVmd+Kpjj7wLrIbKueheJtFjLxCsayLDK0A8nMwH6roCV14/juYxj/5JwTq/izLtK
WVBwZg2kBrBi01sITaUDp5/AffB72JBMZqKsei9tRNNxHiyWoPFqmUIO+5Y/7Z1jNtFvQslNeGox
5Nt5lR8jO/9AL24gQcCxHfzxJ2jAakhCffbUl0co4PGG1juKwOCwlRVm+5ZIEXZyfiWUfPzvbVb/
BkUcwfCOl2MwqdcWE/JUdmzUFeAk/Dj7bEyxVgMVmsIIoXe4VzWRwYWmjpJ+zz0gRUmdBclGhw/e
om5qEiEMNyxxfGCOzUeipCLGSqE04+juMyMuwh30vkgDNKfOu7Mr523sMHO2rcNbEUTdBqt1goK8
7LteSPJSVY3FldDBjLOScxeNCDNLVIYuvZGxz1GvIUg4+uhDMWnhNMU15iSYZKxwjcWn4qco6pcW
lljlWPlFO6AFSPrwKZQ9DhFzkbgZN55n3otKkYPx1B/ptd3Z65NPCkWOtsVNWPf72oaF0w3NeKIF
+Daeg1Pddc/CQZJmdAhAIbnRXHcJGVU/TZfQDBaE724ZfdaKwte5ubPD/FmnuKCV1VYglIotZ8hj
74LemqB1MFZiKu+zrfL882jYpIgIVzLwnA6j7EgPhYpUTEN9qI0aZGOHaRQ1Sx3A3jAAiQgK+ewN
5JdpDOLUxxU7YkpMUG1kvetcuAnmjrJFf+V/P1hqbZrBKSw877Ub2pAPNaAVpviyqKdUErdRIAgQ
oFICCST929kBCMeRxArVZptkrC/D7P5mayf6iOEwbYymHaI5MFHEFR0de4ib0vI+mAB+JpTm8bWD
dA7MuAywxSbEY6qYo2jfflkZHStuHZ3x89zJpGsu88CxrXLHB2skxjdYyLTJX0wgl9xAmaPI4osI
0+viZLTXo6JbTfCOm4yb5tyeS1YOtFVKO1qmLB2pkO1oCshY42v0Pk7eXykd9qUx5HSFIFIY+Rlz
hN+O+HvUAoqXdIWLfzE+Kjq7tk3FaGjCNk3syxy8nge36UY0qsCjF5baDValF5qSWGTOBQ9BPBI0
X9zkBk/PgQ/CP2I+IHJnzyxgJB5+oWbALdSGGWPpPuW0n0Ql0n4QIqwLPyRL2n2Ygrz85NtiJyCz
SH6FXtRkH3NgbpEH5sz/raLZ3Q2x2Po9vTtcH4/LHD/rMBSXQZ8MvMOr3mkOoKDSsz+Y76STOUO1
KEB4qbZRkI5PuOpxiU3qumBlnqO8O7aTuFM6IoLX4M7s8OZSyzFdWaDLhuFJd7T/GTKPnudHjEm2
UMA3OQYinCz3aElnSiEA6bWQv7Xdr/lQmHVZMb1EHdnBwZpeC9QfeGzRnSftB+XB3eni8ItVGS3Y
XTDGzGxevaUxLCXGorVkN/R8bZYYykCDjMTRkQDdHYDU+dOFq7/LNQVIWQ/XvrIonmRuP5w4dqAL
OF66c6Pqq2r4C9LitWVeykATi1aWdVttDSBz4vYEPVGBLldX2UjIU6GFuVmLcWJs/w6IxNMk/k4W
XLWKVZRfgbl1z37SzzhunI7vOE3WNDhe1ZIyoNnP5L7tkOQ7opITU/RV3BMtMD6DYlWb+RAWYDL7
kSMFbPU9U7rrJmSF1fLG4nfcuF1EZC4xR7+s6/1EI9LO4aSVjRjnq4w2u3GyP0ppgPWDwPAwjVUo
OxN6CgC4NtzlJjxSH0l/IheMfZVbr9PMorVIOBjEbyA/oLmFWC3qAcTXtJRvy3LMVf13mIIrJ+Gn
Fb5LqW524gchvyYegz/BKMtamJQN8bmyoovICH8VmLOjxJZnO5kfKsom2cW4PwSAS2u7euPsYe9N
SAIJR0eJ1X4Yl5TZfMhI0Wf63r9QHPTUYScCXgHIaZhRyLT7xP3qqF0BBL4tV35EdeG6gahCs6jF
7QdZgySUwXQFY+U6XpZnVhqKHGe6A3JW9D6jV7oo14uxIongyOJAkxPD8s4/jxzCt14cwq+Fg7Px
nPqhmC7BDFZbZne0osJLWv7U6buxnLM34pJzbG7JFR01295zb2i+KzlggfCviLP4VC9YLiMYQ/cv
AIv0EDHr4blR4X79cjRkZZhklTgpjLlJ63ebHXLrMXFi32//OKg7DfU+hzqfX7NCUz+lWVkmr4bT
v81SUPq5+eFVXBdZcLeGgCfTXwPhfmmHBLZTt1dZNJ6WyiIJiqZdeACbl2R6D7qIplx5mquAXBZi
bRMHNVhb+76L7sY0AhqU9a9pCFc0eqrS6UtB1z80f5ac00ozAOQNGnnrFOkfDp3NtnY6sdfeH1ZQ
+kiD6X4ZrHsLdChmF2Tn9paH8BIY/4SFXWMElIRsIibzVGv/NIK0Mz6LZJURrNYcUgroDouL5UhE
6EiOAz01AOQnbPeTkdnOSjMmoll1clc2q/oyaK7Hvqo5Z00k4MYUxZQabSSm6ZTp1gWudeTSBCXL
keGx9X1wvgOI4sWplh0dfg4P7Ksomoj0DEpQ0tfp2WpeisKAJofa63Bk4hAFZcRlKMMU52h3MJ7z
hZXEDjw0QDFcBPPFeSQ75U5JQbeRuY6S4jEp/d9yuTRkUiK+5BnK5LZLoxAYEGR1OaHQpsg7nLDJ
9rU0UxZldN2LQV+Ilq4XdYCLqPiXMPTe7IVHXFXtuM/lt+WB8ov89nai8ejAB/6cuugF9BO/YoAn
2hSzxiyorZuujHe2RDMJkCMZAEzMoAKmNBNsavhon55ivoT/4CtMODb5oXkukI526TTmsAtQ5H2B
qs8xS+10ANeWD7tr7xlKYCQIvZ9SiuvQROEBjYeMRUfiuQe6kC4e/VP+p0zIJhLBdQiwclliCDUr
RAmXKFRWAUcyrQL5HxasvQv/u8WSvZlOljX/Td3uLU/9IxebR0NzSOPEZGO9e57sEW8VCmkaAm9L
fWRw4oNhrHcMdEaMqzx5wjnRFz5sA8SSCqh5kpVyU1SxdaSuJIR96u5MOd67ymnvLU3O0Uu7c8mM
U5a9PhbJeCvagaLhmovwNMXn0G++DSMCa2ZklacBpmBN6LEY72qCWVzeDfiAytpxfuE3FUqcbQ+9
BzLNmdPjzolQnIPe+cZNJ3mTWA+oMNj3C9N0YIrWrq7y79RYD1VdPOXe+LbQqkXxvf6uI6feDxzM
msE/4bv4zrtInbGy7wuydo7bDTvCRP0pknLvGCBeTfpJK1AAb6a69sGokqGjzLXvSK4LYo5Q8+dN
OZBe6VtA0xFWfgZZN4m9WFfas14w5Xyl0Cr3yTT+mTPDDCB9sQHfbnVJOkM8LTNCgY/JY1EUsjYD
ksCE3LaYAImvKID9YZ9VjXqLFUf0DnMt7Uvi3elmFKHqg/09CH4q0724HUd1K6ayJO/vG0tfDYoL
SG2qjzyEt1iKd8rKaLxrGfCrLnX3rZ89ju5bbRenpc3UNab8rY73ggj0VhHoGnrQ+db0ObriveqG
O095r73gIDlm7hVWa0ih9c4QQeXe/klk+kl0uH360QEj6ud7t8YzK5glBFJzkRT2LWOCceeguewz
3lhbezXGiuquY8u1TPU6D35zFUz8F7ShKyGnu6zF/60TuPiLH9/nPvHxBKASUT4ImcKoJ22HzFKR
Ns3wEkdIpzLAexwV6k9b012RNy0HsUNE7i8l/90cdAcbh3gLybJ5ZUpABh6L7FpmONjJALFAdgYq
BBySg38XVjS+jmsow2nXjmqv/hN5CB/z/Jb4oDidOr0AhKn4eV67d/S9DGg40gwRfGLWuzwGFBMK
wU1+Tojl6nUHRfyaUpLtvbOPZvlKawrc3AzRqPyD5bE9jDY/CVUE9zrOUZ4fT/KvZW9+q1ndRiVN
hk45345YwHZZlyPiii8MjeXFiQi6dMjufD1hdbj+IVXE3uNK3tlZ8Ro8oQlGJ7CmEJBzzItUR4X1
dNeY4X4pZHMIOZK77HccLxei/5Z/dkvGum1+N3Xr4WZOnkdXHYdxdG99OE3SIYQdavZ4O8Un52fd
WbT5r6jVqe9fC9V8BOmQQtnS93XMSyqnnRcF743LckP7sLejB34Vjhs+YDc6xY74jSdGQA6leWLK
0bZKKEgJXnGMdQep/ScA9K+NhsMEJnpXSS5XVWvtx0x/SEUPq5nM9TAU1aHSg0OFHYbkYC9yEBhh
6Ie7SLh/GmHtNEe1HSbDl9xGpXWof9pZdKBt9DhDgJtwb2H/JHYTULUsy5+cKf0uCwPn4OFgUqsV
T5TzD1UoHDwG86yzhfcOEWGDhfNSOP6yAl1JLK9osACk2Gw3YgNtXoqXLMQHh7Rt79wA9dmZGViC
TVi7g6zzAAcdG8KeYN1XQpVUFgfvPkW+YEXREsbw1UaqPzaS0WMNPeuK3HNV0yaOo6GDi9K/NnVU
4mgFGZHobBesdIcChzOpWNzJcwSh1Wpf/BZqCVFO7cFA0Xl8Vabs23ZusStJP9iEHEZiF9dqnDH5
HXp9yl3nK5lmlC0X7mBL6BYQRwD2HN3APGTZdJpyOoableI1Z15LQrz5aJuAD6SipdFR/t9kkh9L
SFdOLTPGe1yfU1GyRfjq+qZmIL8tBjaB2vW/5+g9B3vhEKbZgdVaA2TOM7jefGtwCO1cPPw7Y9m4
Y4I1sOVAjitpPBqYCBrwaDsKHQj90XvLf6Rv2gvkju3yzK4379zEOi9d9Gi5aLwEMKLOO8KZsGiw
VNfN2mvGbIMofRG+oOnjcRwWvprCQgWfWgpKOCvQLAgIEaApAzuOk23w14CEp6+Hrh5BtI6ROHOq
F1NUHGFyuP890E6UwMF/GNwfv9a/Ph/EYSxlSI/jdxMi6NNatC1wUmQxXkcuhpq6ZphdFG55oyxY
lCriZ7V9YA+JOdfiqQyF4bLkyZCUGwOFvqL6KcEtgQ/bPQz4wLZWUlmH2WV46Tr20a57AWUiuF/G
1jmKBLpCvbjbQZut55b3fvInmPob0CgXCVAvb1+s+Bdh8d51yicusBnMCbRlWqz3uZ+/aJ8ZX9dk
f8mU/HGoTYKXqKlbEMIHqQIAgSLcw5wyD8qyxjnZlvtCNVkt6diuybE0KbXipKbobODrrIaVd9p+
VJpVe8afNUrcc4EAboUjfUk+2wQLZT/TWx3j/ql0f9LrghKWF6vTP4kzw7/mTa9zeDR4dzb+T9hY
n6Jxg8OY5b9+7jTH0bExjnkKPMbCnZut46bstLxF5Dz75AKvMI4SQo5tzv8e4nMrCbQikdwwOGOR
jrCMFzHw7PTd860/hhvEQY71K3bPpz6yBxJij5Hou8Pi6F/HkAVtFa0cXoUVpeHLVqxgDvwg2H/k
OQyC4cwAZeFz4oebR4PzpxT0CcBrZHCVuOaMBvODtWlfJV8sX2DEVwzOmp78XNauvylYN+bHNe2S
5vPbIgqMPO+DNzEUhZRlN+cMcpJXymOaYOpqogvGCMyLSXPFOZ+XU19pwpbkWsCQAiWmjdWCNanu
IxYSjY+xhCntrgs8sU9aqTutTmNUvrecCjKTXOZFvYuFJckyhzp87xyu5VMMBcNNv5TFPvTdVpLa
2of23W+SeyHeEveDJ+5qYhcsYADBZ2QyGF1hqbnlYLTLm+5LApPoaXac3gjMUuCnx5doNDeM6XdN
uBoqeIlwk/VU/aHrmks31wG/7y6gHCiC35a4DthkOJ3aRzPgHhZ7t4oO0R2zkb3vg5QoxAMHj49u
BOYf38dImVHiPfiQSmjBRurElSANIwgdX+ICnHFWPpHgNoH+TVzGoGPkzpuJBp8pEmeZ5ydNL7nf
gHHgoKp5Z7iRvte4rjnGb1ztHNPAPCc9dbY0qLftvXbGH0e8COqOWE02Vab2ueLxhDrqycfZTrij
zJvUCm91dTvPXIH+Z4tW/0s56/FvfftZ/u3/o271+z87W///tbF+/pRZtct6ok/fw38pV7UdUqCR
93+rZH2r83/9X/f1j/rsms9vlf397/+Cv5/98G//4rj/6rNtuFHIAmsL/DD/p6LVEZS3ysAJub4R
z/jPflb7X0PHw3flhV4IqzOkH7av9ZD+27/8v/WzCilpgf3v+lm9AAKOxytZ+1v/6WdF3Wsem/af
ftZ/+lmnf/pZ9T/9rFi1/uln/aefFSzIP/2szBv+6Wfl3oO1+3+unzXrZ0Fbg/e6wKVDp2A45vYC
7mVEzsuvPwmQpRjfbbXtO5hxcDsaneqdagzIm5JBBOxtehX85OCH+hudOdqppZkJMXKTy3uMvbr4
tIkKE11NSYCmMFTzPnO2FkW4uKjfZU6FxCCRUWKsF7Q00PjRQthShbMGPJG07FRtw4aJWuomP8YM
FLpV2Nvshck6mZmhpnNWK8ZSXU8rpWV7P0E/XqyFcK0VTdRjg7sPcZZ2qi53vhmng+iQK+cWwN3A
5Gsx9i7OVilN+zgOErMCnHGt1p09bTHQ0yaa1M6jjofoup2IYVXXlBeP3MJstPLiUHJ5a8r4usnS
Z+oE5zcBLk7MKITxMn1FDk6jGHcWnAIXwXxKs0MKxeAunMxNQQ+Fmd3sCl5HyC9zm9iUGw28N4Qs
EXpbr/1m4Auw0YLWFg0/4BZDIO3t06BmQe6abjB3svlj2jqB5wxufGR9/DlEkCtIqEwCzHkYtHvE
+/lhVJDf5P0UXYE24bZqUixrxXu9LPnBo36RbACmYh+7ThPpr2Rs3xcXBRxn5Y7RyMCcNLwhYDfc
Djr5DaP+NyXexEAV/7pDu0WF1ECy6Lr1cbErWIbWWAP+J9fVheWbbbi9xsUCVblOVhGd6uiFIg+K
fMrVF5IIuA+h792bXpGYt2vvVGaS3mJTi30Q44pT/RqiGD7jjGriav0zdTg+6habbCMhRoYl9jbH
4pua5iEWhhwym4tIlfsBkTzJ+1q7hxTgCoZWxTCrFafWhr4QZkBVsMs2vAa+vo3V3DMtxF/mjAww
vOZPXYNhwmRB6Rp2q3pfHwu3otfDtNvWJ1cK+7vHYuPALvNdPrkOQiez3VM1WO/oMcB6MtjIPc8Q
mFOMRQbnBq+z3xAxmK6WWh11U/wJi+CdFD6zyQnOAenZK7fO9M2gFndXwYd4zhQVSMTkqN2Nh2tp
BwO0QoUuhwiEHHyTGnh/nSIDJdNuhCWFsQ7RO3HxnjFsiTealt5V0Q9LAp9EwhNUyIh3xPWOpi4e
4774GVTfHmq/fwYTAqa6EfXBzox969RM+xD9GxtL9xB/Bp5gkp9Ji7++zuH6+e8eAeHLiPN347ia
XGxU432modAuo7UgfHq2haRnNbXWf6LnUTB0TWhM6zpYkRYJWZgWPFSwoGlbDOxpD9jmYhV4aVOy
MsAzfgKPr1tYL9cyWf6mZqqva8t7hanoH60EWnBsf+S63I1TEt6PcqDDhlSV1gzzspQnQN3QlDyg
wFC/QNDgoHoHzx3P51p8mq8JGaCAcITIO91g8pz2GhTWBrDYW+MRbFji5C0rvKuA+keRxvRa8Tcd
hh5dC8NGrYS3c2cEMqv3jkS+66MGoQ6YcOd1Beheg9fDr1OMtTWuLk1TmaGk/RS7o3jIluG1LM0K
c8QT4bvVZemq+6lz53sRYNGHrArwDeXbTrtfy8ZFboryV3aGuuAqiTZNWT4PZQvDFR5vw8Rsswye
OPDdZWSd4rQesfdH+aAoWFju49qIay+k93Pssf+b+ln2VJcIOyJEO8kdvpzT4i3Q0Hs+ZOiqeOQr
hd+pCX4LUjdtFSRXtW8xr/J+E3aMg8LfYLUDqfXGVmcyVvbCZLcdS4BFAG9dh7cPnv5D1ojXgIz0
lmWXHcDHxKFztc9CxT9pesFsGu3xjR9b5X6S+dA9l6Q+zm9KJ05ZLt4g0F9ZomluYt8nZkSJqlVV
6iqR4ztFLdHWcf33MSE7yqb0YdMmSLKRWqmxo25zzGBO4DoGxyUTaCChZLwxaMlTZDqzdcbu1a7C
ni5rDGzDDLnUBR8jSvwKpW1BQs+Go+ytu8KheCKsH0pavbcDc9wtizv01bTY5pivWGUkjQEj1TIi
eygccQk9dedpXLuhIdNmybRnKN9G1+R0V3Pu9DhRo30sbNpzAwKaRjQLHaeTf7u04SHUYCT7TuhT
veL2SxymvYfZzTeGhsAKkKrOSNC60LHPNh5F10nsB1LhDRtoNm1t0HFEg5IrUrdYE6bg04vvKCd9
hnHgXxQfVRLGv1m+pkWh9T56OEJJGMSnXJoOMpIDhUK7JysqMFVlOSwInBtDP/YnQG+XobST04BR
cmNp97ZwR9pe5bIXdBTiteOVziraDr7347T90R9Xu86ZlH58KGzYq5JK27HvQrJE1SdRKDpNfGsz
1uMlouFpWwVkuWt0X5x3rCnK/BU0YV8Rd8EHyXu3V8T/2TNxGrbTWB6hyoTMpUamn/KmDKEP9LDh
mCcx/w4ju9gUAXEgwGL+JV9wrobvOnnnAODfz3k80N4seFrj5SXK83BjBRnm8xSasZiI7xaNoDaw
hYoif5bS+0nD+GPuZ+vQM/p2Ogr3GhmdyhzXusxGDNyauKKIrRkDrXRoR4AgwJN6auSYnBieDFkG
yp9qH1vp6z7CcVdX8kd54KkpjNYnu6aQcMixkEYeJAXLHG2VPvV5/5h3SYTlV1IiGfqHxQdPBgkg
wU2TvQLEohPCbYLrKWw/p1ydA/MZD+lftmg63kkApfYoDh0tr0lHvqz9d/bObMd1Lcuuv2LUOwvc
7Am4/CBRVB+SQtG/ENGy78nN5us9mCgD5TJsvxpGAgkkbuY5N85RQ26uNecYQsLj7YslkaDCYujG
W0529YTOc7R1hWa8a3JrRX5hK1wbkKItFoh+orRONQ/hVkhpgPXdBWVLfkRHsLiygWGQz3EPza8t
9B9uoYCndVoarcnNYsTL2bkceuYZ+nSVgkt3bOu7mh3OHDaWStEnB/qywI0l+xq6XFGc0ytNh7fZ
Rpxnq4AWlDr+npTl2ooTlQIcjhQ2ZMecoOuWTsh7m9gmS3MAKLOevZXVwA1fKQCUO+NrQuBANixZ
IX1wRmC/aQRQ6ZX7aKGH6s3PPJa0Y8vgSeV0QhBqwec15GE1+IKmTQtMTjTWdGK2Sp/CUnI4F1WL
6HLO00fNqX6QNaN30fE7JlMO+zTOWQzUVHTw6dheM3YAEmqyIwo3NsV2c3gI2FftwBMqq2Qu2XtJ
rIpcY4TwgiktgVN2dBRe4P5EnGktEY5cWii7Z4qKRG+2jIeUKO0oGdjTKdho+ZiwBy5Tml0sTJ0o
22oDO8isIf2musPBLI1rG5B1Hl0rWGVt95rHyYYITnrUEsAGYTUq196O8ACr81uSkzyLF1lpwNIt
1GfSl039MyRmCSOeBV3veNorBvvYMzMXlHghbvNUeXUDylOkoPTzjDOHGSgf/1zl/nOV+89V7j9X
uf9c5f7/s8o9x99Eesq/7j+vYP+nPe1TmfOf/+Mv+d/+i/6f3OWqmmUI7f+6yz31X78ZhcX/tMj9
H7/73xe5Buta07Ydy7RU1XRM9z8scoG6C9MVgv9T0w22x0XZLAtbU/tXzbEM3XYdh0XusuX991Wu
qf6rxuLXdXTTEexeXftf/tt/5d0If8trCe67LNr/9M//pejzawn8pP23f9GJXP8vq1zhkElzABtr
umOo/Kj/uMpNh9G1jSxOPDVsyJylDYzqMjtHtXgdgJWA/whg5goC1RwcdotziwoFbf8Z9xg50MEy
kKWOS3MxewiMMEIVnJgPCWCqzllmgQsSYcw/mUvJteOQOKl70P8G/MUe8MNIRa8x/wGSKE+0yTkh
ZSRyulQfLipJz4lC5M4qeEaJoRBtYvqKbT3Fezez7nSv023SqAjIauOBc2KjUYyjQ0P4gSgzUSra
rAdz0jlidlRCjQp6d9CG+35EVsQvmzy1ieUpSMIXawH2dCeHp0KEKVbnz5Kci4MEquEX4wRxJPlo
vaY7hGlH1ARWHZHAxf9xZ+1uDKqFfQipkyU74Fp657fucHKTUp5lWe9hJft5PAHAdz+b3oF0KrdE
969Z13p6l2By0JDl7IwWbon0Fuh6VdLeQN2jaaUvzaOZ7ZLmVOg8B4TbkVi0xjNvRrKGpEjoIMVB
qxP6GRW8MJ/3ovucq80gjlZ/acm06lQHeEhF6mfzfFxfsMll0Uckvq3yqItf3b240bbh/J/xN4ja
u5PfQYZhBzUvTavxl7zk4T4sYP8oWyX9s5KHtKseEI+uYzfawDEPKo0HoqsUhw6IQbV4MMpDFQIM
wXhDbX9gnLbIhjphfE4wKsZwPEjd3Gk609ki2E1Q2HL3mHXxR9Hlnwp0DpM+rJP6vWvQG+6gqVLP
GnDKiNcmfp9oniE+VMkfNfORiuLa5v2VZXhM60fNvdtDQ9qYR113Jlz5sVAiAoynoj1QSmiubZU+
WfQA6tYGz3PQydNjcW9l8xgll3HRzAU7K8v9kT+WQ2xRjxQ4YC7wmw0nZYOM/LXvGd4Yo9cO0cke
UGq0B1RaPOHSecWuqahHQz3iiXsylly86bpXvrqbyEDZJB4I523a+t2tck8VIInMwHPN7ay4BxX8
h5TTQ7LYKsSpzZXd3PsaoNhyS9thUs032adYi7ZOjudTgD5AoCiLw75x/dHZGVV3jYHlCr5DKOK9
JjhHTNXz+RJo1Q5zN1rYvRZ9RaPN53WmYsBjIvMo0nEgqjS81I56A+G26Rdsp6Twan1Hqa/jlR15
r7JxKbGfHZcC3PiTtiZ1bggCM2LU/rdnhj/N0HyabDOyEbNsombUg91N0hzD8BPkyBhcVRplsXOy
szPR5TVR2/NSbLRe220jmjVJzzl67AlL4mBRCP4Wgnpd8hIso8og9FE78iDIBy5fvjBiv1y3HI26
anypg+X5VT60TQo6xItzuCa2g8uIdNlIYk+1w0sETVtWBtMCu4ERNr+AV6AzmjB0oFpEC6IMaI1U
zsYuyQ2CoqXxnoT8KTSToSHhQzhoKAxjsZdE8IH2hOZVlNfK6FeKQr/h0TGucoAgZKv7CFTlIE5u
/K5RmULm4UOJdXOwMVZyGEYDS1rqtanjNcOPFZ8CXHh5c3MgEbWSnxp8pFHqabyeFV6quG53ZpOu
XbSfOi16Rp4AGKpHmU535N3SGA+6oKEa2buiraCZF3seHTcKJfTK0HBdnPuyBx9abvXxqENSZ1pV
U2sZu7eUkW8/UYqxrikq5Kl7iJy9wUwU0MohU/WDqp35MiZE/FPJ/BOiBMuGHXLbqXjAyr3PYLsy
HKTStyB03PAD/sge3NGxCugJA/S0HqV10RsaDZoa+sJ+rkOK17L2wT7uay2iAcunFqxIm72ZjXw2
mBeDfPPL6aKJwZvYx+hadGE5swdsuk71A91Hv1fPS/8a2zcfQLiO+BadXSzlk2Y/UYJb69GwcWkg
6BZto4RiCibmkirZYOz77jBVxVNLJyZLyAoaFOhotLS0lcCX3DvFeAoCsY3nr7E2HxhT0gtFw8in
W/jFeGR8uNbFS7AwKCIYFKCKVgUiSWHtGB+QlFe8cTzmaCpD+Th16LuU7xl9UNaxI43bwIvCdj24
NR3OnpVcvgviXSUqspm2T1sRcVIWXUIKq6BjrqPB3TaiZFNeCma+jrPFQLmn/kO4XbvkQ/JVxlza
KWyBGrdPdQECdq9z8RLJJdTuNUpbO+q3dnuasVWZEZMa9bkaJ7S3ISBc86TtG6vZusbM9A8GgxWs
XXKaGS1cjAtILso7lwWQcO19MYeogWCbBPZoYgcQhXvDam4VN2YYhScWLF6Yvky0r8fyOKEwrEPi
3o+m/WTifa+YWUwxIO1pSt/cJDxmUQO9YaG+Yu5kIJ+yGoy465bazVax1lRbdaKnhVSPirTxkTu8
9MaliZSzzbVR0P4vFLYo6jSdJctN0DObBN85lZcNNM3YNJ9Hhv2E+NlMM74PQ3tl5frPCPTP7nmL
2xct40YT1scoUH5wtABwBx5VOLfYnm/O0qbMKYwwfFZvodtszPJntJ7a+a1J9AOY8o2rPlvBX8YI
MzUMrvYu1412XSXS12vMEmVf3mRsHMX0V7NJ0UJ9HzS8ROb4XdGbZcmwrzr2pX3U+Ja97bluavRL
AIag4Juac5RxyxF4zamXtub4OgFGoB48wDtHicdWsWHGI9+cKWf2unVx542MjOYiWUsK52a4UaW9
t1yLKdljnO9UNHjW8nGfH5Q09DrOHLQ0NgFoICZWL8KYbqlW+KJ4T1yFanv1YMYVxbnf0X2dMvUY
ouiRxl+HbKeoQP8MPiWldTvurfFA52jVGdohSydeqshv9JPGeK5WzwG7YDg6kDA3cf6lFsEma6KT
YpjvInIfgpBinB3eouVONiIa0B9BtZG1Nh5mykpUA0wsVKYGNT/LoMgiKyr6vVmc1b+GoH+88Pc5
ZoR5ttO7Y12Cqe4PCQPIBvK12ezKiFcBZxhumbVu8S3W6oMdDMjixlNpE4lGBui2D4pzs7gAGuup
+s0K/Q0gkEjcQ1pihY6qE9tML2GfWwXHFm0cnq9bQGE6arjAcnHVL5WZM+vW7uxzNfPKXPNeKccu
OZQ0yPhW8JV7jGndjXSbZfPlRv2Tgdd5mTJ2lc5R8a+PdiFosDKavmRp8okIqKXQaAfLEEMGUTTt
HtfP3Ecbpo3uV29/Rd2D7T7l2rCZJ9YzhTjk/d7N823RnqgeCuB4dfQaA99rZnhr6uzp9bhj3QeW
NvNk3voFfh2sVcy1E6pk7t2x8IYR+vcZm7ODXbvBybha7aUkClB0Hav1h8Ci/KtJrCp3tjOs3Afi
6oO1nfg7YoffVUzsy2jY5eaDgCFj98POaChpMaRFiHVGPrOxSu2g+4YJAI3CA4xLZso6FVEGpi9S
pxsRXHPcobcZTFQWI56rnrrMOVOw8pp5gaLeVe1IFsEPkzeXGss4a/u2Z4Kvt3ubhSvfBtrqP6HL
kc0Q24ov54yiZ+Y6qDnqShT7MuFNYXOphoE/9MvJy5/bGySTDSHxdY0/TKa3NBh9jaNKobrfrFBw
3gFlqljgmqk/q68iQN0xTN919JeBW9b0A+WRTdcckyZd9a3EHHgs2KPAl1lpI/oyaEKYLnQgRyxm
dNXyTBdiu4SXgkop1Fibc+XBVaUyRY/JZSjWu02XJMKbTMHfmyD/dBmat+mShs1uYo+3qPoqzd1O
U3J7nLNoHxftJpwgu1Lqoxq0pp64xm18yCmCd+klocmGu4gZfQSdJOWnlbepax4tCmbGMgLHi8Gm
cf3ddeTyc9U+Kggy3AHAI+ehRl3ZXI5SBx35b8mlj9tSO5kbVfe1CBejbPcoyXxqLLhtCSDEfjiL
tUscos/UfWwi6suAnKTsYbYLgrllgxoUF7Nk62gjP9pjOj0XCJWc/jJMwQGak0GTSLqeEfqLuh2+
+gqhFfoUY2UADTGNMwBzKhBytwBZ2+Ho0j10SzhWUB8HMDlAslCGkDL4cVhwTqCMZDFspr7eGgRU
muUUVaH1fW2jeZcQikEl4/fQJxO8iAoFeXBpFXsV9A9ej7C7QVHMU8K8LBym77RxN1bV7iSuZNHy
3UAnYOU7G1ui5dncq1FX5ls9A0NWv4KI0PuMI1S7qngZRqBg2GJttab27LM+Wycg1MbkEk+fdizX
dRnSn6YnS1JfOlxvuKpLfNLZmB74pBXGDGVgJzANII8Kp8PQnZbOgmO/mWy8E/yRZbhzswvuAIVS
94DmtBjxNBfS618S4LOx5NPfncDF87OOlXXWsomXjluwcwHcyZXz4HCSrjp2usZL0V4CE2nASLO8
eKrMDzCx64w/mxo/ZAr7U6A0NVQHkZ+t+aJKk1TNKuTRqc++jfiFHtbe1ocduYN11PMlaPt33cUy
zbYzTDY8ynCYgTZgrxJJEsI+JQtL8qEuKUek+1mddmMGRpS+WdljznSVfX6eqEbp9uxN1l2ah6qq
d+EIUVo91soHRq21wdW/OnSwbsrkGzmeh/ThR+9+M/ep5TGqzx9h8G4z8RnV97n5Gtx+O6QchIS+
MXKw21LfqeObxcqq6+JdHR/r6KCGFnX0cp9i9BbU8BJFOU0wzluKchq7S7NiYcoMAbyR5dw7yhfc
6BY3a7zoW71wpsXOK2CeWcmvktI64iAU2CqAXEL4+bSbPVUrP1TIPACuMGF6a+hvxuC5K0FDQI+R
ovsoOYsi1OkVw88N2i3z3eS6RQsbn9h3wWVch7qlEHYJVdy0aXG20mx58+GOpPfYNg+JqPcy2gq6
3RHnLmpj26ADjTL4bvSJxe9sTQxwNhZCQU1UHk+MCCuxp50bZ9z0dAgrQF45S/k8+TGTaePiE+2U
c1U/jZxk9Kn3RuAUIv6gCAsy9ag7lc9gaOKIKqdrqw/bQG22M4gcRircM+pXCSVTli0G1vHYyuoM
dhOHiTyY+WVypmcbQlNAbUpnn2eHyW5c1T2weLc6mClmJYe1pngH7MU57R6lII7D9ZzHLx2fJTsI
vKy4VeJaVE/G+CUhcbUOvKkYYyk2JUENuQmPhUGApfurKjJlQAgY8qA7RoSsoXZEqtYkGwuCldK6
GzG9zfJ1wotg78Rb0H/bwB8gc1nIE2X4XJbGPXubmwt1WmYHOGwN+ZzyTJ2q6rWqsJ/W7NRGbG7G
qwV2s0lR2/TOYzh/DjlfrtI5lk17kvShUhD8jehYIa4nqfKKS6y++dNMm1nMcblypuad/Bo9daZj
Fvd0IhpD0e5qhkGh64Iqep/RFQUNFzlutZWm7ByCeuX4NfO4aCQv03BxNW8SFunB/FBDSoRas4LG
rid0s63sfWAwZ0cuS1x5csJp1cn2npkC31h/cGqxhLZUX+tAQGUPjp0cQrjRRRrvO6r23dF1whfJ
mZ8kADeXV5xXK5Ql25RWoShYPSsNN20qjnYBs0h5Mnn0TpTDBB62GOmqo7sv8uTZiDkSsW7uIfEU
47DutGFbFNckfUIatmldRnVD64cBPOEYMy8U2lXjPEWFuSIfsY3U/CgkfDM33XXWmzFGHCCj3WA7
50Fg6rRuMy6zsWR8ycOf2gRkwhTwDk8WabjEec/q1z6xnuGQfPfQT9yHQhioCREKWke91BB2cY6S
B/DBc27vcXGtM+3Zjkk2dM/usauiS0/rSquvGrGSyTpKiHKR2h3T4F5ql1hEkDj15wD8CjXuiG8l
BzrhmfKPZuWlTYstLc9tIuVrwE83W+s2wEG0azC3fbef4CCwUGY3/YOZbtM47bHh2WdukmNneZET
n+wiOUaGe4+Xy/8l4X5SmyP9Owk64NTJYA9NYzXgitKMwDeopdlyy3Bzz/swT2QTGx5G5MGo4l0o
3rkR7uQ3VwKrfQz7kzpv0XeP7hPK0MgX3HCF/OFOrESXNH6xsQo1jj/Xr0l2c5LrNOXr7pqX2pFs
4vBYdbsw2ncICp+FsccXAugmxedN6tRd5LIZ2gPuYp91Nn+zEoe+w8kuIpCjwbjpWqgAgCcj+q5T
33l5kW+VCl3k9EuE6GDF9U6UrT/1NHZr6qCcnTogiE1h3wbn2jHgyK37nBOYGvJtiG6a63s3J+ci
hJNQTY+xRjW1TT7dCToloc1uhrmcax5dwo0EhlmJh1mzNqqZIWBO/REUVqJx/5PVPuWwMTf1QW3t
Tc0dVlvK6BSzG+de8MEI6fEb4SE2FNS9UHOacZvVrQeyG81ctteDd2X+s5B9L4VunQfnVovecsKv
M+6asg4/beJGnK3SwDqBJmDiNm4GiH4YOxjqXUfglqF9V9zi0dBuRncyBseDB7ZqSyaflsY099Vp
mRxkLZBXn/7Yo90rHmXmrWl/aWLXM63voDC1wa86vXGa3+CGfdXLmlzlh1ourJ5PbZBnrgUGCchq
5sktfeiSS8GDgMY1yuaDNwPutAtB7rbimZ3H2Gr4qNJPK4ZaDIVFQG+TsH3CrNvaX50W8RAs+cu+
S8Nm2qGu01zjXbnFznMpnHU7rCTIHvCLgHfUie+udow/7KC8xCC4XBWhbvdQ5l+l+V4MLsbQ6Fep
uVnmwXVpicfDlwkrDYZApL0g2MDiR8SEz7ai/Q7uQzSLV07fUD3bdavgOe8z2Bv1bpGXKQkjzZE8
JmHD1oBjGnGcULYqN3T0RdSyLVxiz2H+VyCSboJLzjgs1adLQuUUBOTKSOVmyKxVlOMmMx9LKNOB
CiSv3TeA7QXapyZTNmiI17Px7VQtAmF3awXRU2lOB8dw95TSd2p/cuTzhCgaXL9Xc7Yb3Fcr/zML
XgNixI6fMANuYVmRxjW5u9aM1Yxs6/LBa3TdIzq9FQQijUh5cn2dKwCXSN4WHucGGsxWfy5J6VW2
8PrMQn/2YFeQ+Csr2UFG9LR+3NvGcAgzuesV4ksl0oLhKjvlW6M3Xtv9geAQ08wO0Uh2mCF8kUFc
yybdd3mzCZ0N6SzsANkTyMZfO5oZXCQr8ua+Of9mchvV74k98lwtL2oL9bn61Zp25fBs4LAy6ozx
osQNR6kX0zmkYboOicBWOpO2uj7rbvA6aTfFNvxYlEd+4xGEPisZ/hav/fy0PDBQ+H/vLF67dNrZ
GtzuAm6/wqNgGfFU/8cxapdr1XPu6vBMV8HjkjRdBQR4TPdHzN3a7WP8iISBnEM76ruhapFSMK3C
EpD0r1kKEbFUfm1FR+nt3suKJZOarB1hXGh4X8phV3LcMFCVcXTQVjkahG4kBjrlJwbvR2Eqj4k2
7Vt0jKA9kJVydGQmUFZi20AkbIeH0u73Q3TRf0qGvoOafdqsPHhZUDaoDSdwTdz1sAdnPZ3qvvkD
C5kBbgxma1s5xj5qgT6ZwzZ0omNpMe0hNRZV50geNS5noUJnXNgM/hsMGIO11/tgFULMBEcoGs0P
SufgjsJTba40yIm8uMfq0Q77KJ8VmNYMHJvuDmPqWw8675haDbId3p/kcW64wWQFk7z6ZnNbm3RG
8sNXgEXSYlUxMCBkt/Dopn28nooAMi88IIKkef9Yusqm0fKtylFC10HMmHAzGFIrmnjr5uGAUmhP
nvfJNiE3pziaFPWThYBHNhVKuthXI8lN4m5ZcBsGQBtxde1Ec4KxspGq2Pey5Yni3SHvvVqMCih/
l6rAuEGfBC+J07QVbEIklVZWbszUusm+921tvIJuXwX4GRFJcmCmrC3vaeS+N07IuRek3fAsMoO5
27CyehSk4U/Uczrhw18KFaWMtqmJt7FXLBTjJLTuY8yVTdA+Nxw240TfgynhEtDvFPOcqcHGYjs3
T7/j/NMreKtrSGhZgEy9Yt9KXTuVxS9EW04+3QHD+b7lSKZER44lQ9O+FMs3j5QfSdv9bP85TXYu
yhGoCuFTcrVFimsEDmqJIhtTKhxc7cVwTE8PFpYfVvUceoOQ0kNYtEq3A48mQdl9dGm5ixLhWR2r
1mRbtcMOFAdbvXcHtXLZMIwOQ2UnC1QthA+ZWSBBu7AoGfhwFIPXKfV2am9dF53TafQCXnfDYO/L
wzUJWJmxasKIHENBqGjGB6LeKcsSLlReuGh6ZXq1xLJ3Hvy0AdY0H80l3WwFpNSNB/BAXkcrIVVW
GQZVWMAtNh3gBUcN+C8p+Z1wiYu2QEQZ0TMPAeyDCaGjD79weSCtN6V1AKF5CeAeNl94DFd9o66X
VRGT9jU7vLeifFEG7ZJ1y82dsUI83Ko42wzQz1zbeSx4NkdxBziBh2EL6sStBpDQW3JlN/NeMRVe
d8CsPQgNMG9z8G4Y7/HMQRS+Yqx69tL/x4mMNYIlw4vN4beRNrO5c2qbq6yXT1VXHBoz+NYMvsXl
WO1iQz5ipn7XWo5KkPi3LTOYXEUuO9E76NJt3SsP48SpqMiZZs07NVbB+fAPKELRcNNngNcoNZ7C
mV/Umm9XM2ONeniIHfgeo75XQoY5TuSnPEUmftEBbC5TZgjk+wHdILrzUUc/KxBGyaRveTz1rrVb
bKtIXzvdfEjmn7QwvLEFNFnqb0GCFsZaT8arofxWDFLGdqDU8eaIaRsmbLrrn0nf6rA1RHTpuH8G
uJErF/6S9qSMYjdBQYnN+FaF2IRgz9rrDmmtWwb7Gs5DwtpbI+He5Wch8SpHELPoKRFsXsPV182P
udjnKjqFnv/OF8jFV+XetUTZLRyWALIfa/5ZxYLxqI2fQ8FQyNgkEB96I/EmXtlBjACN2ls/O782
XKWCOwNH2W7kS1J8AjThKd+8R/kAmMTELJQsHPHNoFfbyZmZh3Vr3UxOk2y/YnV4F7kgliyo65SL
iXCnsCgRnAQR5SnKeURbiSN61XAxq+buNvacXSyu+jYAkaETCOwkbQroz6Xj/g529A4odVOaiLxj
vT9TVrj1E4zbevyYAy4L7VeZhxylqH6xoE6B3nBBNc27quQ9zFFtPY+dYOIRvGWGWEd8NfMHF3jy
qgklQq7p2s/1Hf/u2RxJAU8a+QD1SHxCdaoVrGkmy9+SeW0DGnrOPtuFBlQHvAs109rdUIsXxqSr
uspCX0c7jjJyAwA4XJupO59LjBdRBByzGeqHSnZ40muBcyCCMWjlhac3nADdvFBpTzjTpmX+a4rG
j2hdrIo0nP26ybCuZu9NGaQeg9gFUtuD8QU2LLqo2LoJo5bW5hI/Q5FzlJGSUJzJh4SyzGooYQs5
evySGSpH6bz4K11jm6clVS5yMmvZsyEBwh5sTDG5fqWoKjPzMVzb03IHYWyB/4X/SWFJVE8EU6pk
uI/D9JKYw7VrmB3wIKR53WJi4MnCyOt7NkIOC0E0g7uabz3tiVMQQ1C2mWTyNjEeEqGyau0p5CTq
+gHoWiwAo8WIrDHI1lubUGLe7tBGNKjn0voZWyt01rybNqJtH1JkEWt0FvGeM6TnauT/tVgbd+wA
i2TGpQ4WlxcPeM8tVNPQpwCG2ERr6eUQnvDKgHpJbvQ4hpJNXnP2tXQ4NjPJEBP/qYdpF1xmz6JZ
adTMU4Q0VyMVph7eDZPiDrlNEX+H3EbVYOpXk5z/bIfZvhw+GVYka6OW/C72NSOQzuuQNT8KhzqX
CArT2IkLYg++jVPSpTO7WyZxNCfjS932G6UBVzTECilwwt9Vy9mtnKclvJFeK+0Tg8EHT+MO9aOW
2oNV/tZheI5mPab/wyOQ0kkSzYXxYYSM1POERzwrrE8NeK+w4AGP2bBYoRa2AH86XqcBxLWGBtfN
SPch5OzNhNnwWL3NuOZCkw0t4zTSBvbwEhIzyMrMb9HI+1VXBb5umWQgBnYNQdv+2LqjbeuEoeKY
Tc8yzmwv4dO+iUpBSYNbgoqyyGvzS96Z2CYkNq8RmjhS4Ag5Us7huAihsUdpeKyd7C7U/jtSB85M
5iIQN+yDUJlBL7spXQHMx+UmerGUbvbYJHJIiPtupbvVCwEcFyohCjtLDQ7GzJZiSi1aHSWC1Wog
T1/QU8l7Rt2c+tiDsJvJmm8Ak9IfcDq1cPJ3cZT8yR5sY0OXz9MummIZly6L+LUSGaEMI/x7xRgc
6fxdFf2WUZmEyYmspkzCe2VMZz3/oruTHnLwRWtaObgHl8ZZT1BqnajtuxprGzUkauWAc82LTHpN
08hN08TcXRPjsYAZByP1cyzy2BOGQxgj4KE7msg+5UazDio0myk4+kFpUg+hGzg0rC+2wnLGLS6d
m81+ni28d0O/jp2R+FExlxt7rBiTm5Qx7dKPaiCkUhQcgs1YO1a9fsp5ozyjYD85FM+Raya8jFbv
d8GwgucDFBxrtA2cNwRiSn6tbdadIreyjQU0wijZVI1NMbFvT+wD+HrHpBK0KqvZE7AQGgyLAVAN
oC37qpzpEzCwQJfD13o0eSACoexP4LM2VhBerAXHKUigbZQ8+bKV/D7VIKClQaYNHCfrC2tjt0G7
Jc62HRRwpi43GZQGDKWo9a1Na3occyqd9iSw1UTBNkwJkU0amwleMFChDCmjPqUGwxETte6xFTm3
8Uhx14QSPNR1/a1h9B+JAfFE/DQEDIjzZVGkggdjwG1QaIEBG5bKU60Eu04rHd8VyspObIYOFcG6
IhfOpRhpdBRd8Ay+lDpJlMU+awoKFjweJiNjJsqE7PrY+UYOtDjDdK9WQZIDCjbrSl1ezamagWmi
8cDJyPpmRJPJj3KM6QvZ/W1Umkuu6+SY5C+fWKzVgviSUCiC0Zi+qzmFoghVI8/3O56UeEAQGZvc
CeCqFMamSiBkR+S62JBrhBXNnzqeWG+kA60XM7sppQ7vDh4bkzblQXaRCmHfDukhN/uupqs6sZj1
HZjLCLApuPa6Wnq5poNdB8FcOkW9HoIR8Bqjk0hMn26smtiZmJxHVvBEf4ojY07oI1UJyNhGvaZL
dlUw/HgUxQq8sc1PViftOgi1kOH5ANGQB+MZ0nDQvA2pfdNgUD3AZn+ek3avERJkxJRdbPc3G01r
W8/Q6wKGLDRJ92M/HeYIUURYdksZLqv3om/uxgJM7Kb3sqHQicMC0pfNzTmM62hDRY6Bg7LpTVI6
fENrHwUSbO4xBpvL/Hgw+PRadZhzWLVwNbs3bsIOkkp6ail7AU2Ie8mVMhLGKcliunytsu3q8oav
s11TG1Z3k/wLe+N9sikq9SNNviQ2r0DBsYwMrxpd1jU5vXANdxymumt8CH36BUBos8kgbwqKfbHs
vNUGj4aToZDvG3hJAwMtJa4DVrcNYm61W2WDudD08mJt4uEsic/5UUsYSrFrPhxSPSRKdkrDqvTM
PL5wr6UfnytnZ/m7WfgiOALZV043p5xG1i5AB82fpnjp1ZkBI89kigvgz6QSWS7dyICSZLS0JSn+
boKlP9kuTUpr6VRGlCszSpbQLrHHavQuu380MLmY0HtXeMbaN8txgPYvXMaIemhm/w1htK31JDqw
kqM5GvzBUdfZCuF9anWK6xL82Vo13R0fRT47S0fUpCxaURplYyv2OjVSsK/iVFEsJeyabpSermm3
tE5ju+QOPwq/XBqpBenN9h8dVcqq5tJaNZf+6kCRNVgarWlZ/rU8o8Kr7jfVGIk92Qd8rRj2RJof
pXBmPrZlcYir5oUSp7hxqE52HWvgamnUdj23wVTA7taXvi05w27p3wZLEzegkqst3dxiaelOS1+3
bV/dpb+LVLfaAi7FamAcsEe8or9d7izza7e0fxkiItfQz/U/esFLQ3hcusJiaQ0nS394ZKKTLY1i
mKUd88xzRNW4WzrH5j/ax1a365c+crwUk6X+YXMkdIgWM6S0X1zsmSc2HL/2Umr+R7t5+AmXtjNF
eZi6FKAt22LlnO7M4KfhkkaksufQujSmG0KLS4c6pUydLq3qVFc7Qpb9kxqhsAs6xOzh0sIW1LH7
5S6pLw3t0LbfB61LPGtpb/939s4jSXYtTc5bofUcjwc4kIOehNaRIlJOYCmhDrTGvFfB7ZD74odb
Xca2apJtPaVxkq/sWb3MvHGBI353/1xrxnox2s4HVbyk0GN2AOurZnW7RPSw0kBICjwjDl7PufA2
zr+9MnuAqWduO6LjCbfjVRLB4Pc4D1Aoe3UCFJegU4z6Wk6SLZoBgUgArWQ/ozmfLuegOvd2Tq7Z
zhG4r2A5nNDNKMyOyIkVD6TT2jnzbs7p93Scc/B2caqNBIGciDyjwteRyHw0Z+dbnTWu86lMGRUc
/TzvOVPPafuU2H1O/N4Og2ynRv+cNbys5ZzRZ1dFRZ9z+8Gc4E+I8mfbnomDFY1Lih94VPNTSOxf
n/P//UwCyEECaAI2gDdTApyZFwCDADKmYez0hDWpGUx8ai1dlqUfsUIwMDDZLYeZQVCFJA0xsyyd
mU+g66SL4UJQYaIND7Gk7CDVSqoMnY/aZ91gkx6oqGQHVzP9oJ05CP1MRKht4y6ATY+WVUM+oMYj
AOMejExuGSOuDJsZBsdafaH1yUsyWmjbDj2JvHqMIepbPvrH2CqfW3pTqpnYQDWKPmtzv8hov/Cc
m8sw4x1q8owVwIdxJj8Efv2Wg4IwuatCBXbO5gysIE8cb3w7e8tngkQGSoJGWO/ArhGfEzAT9cyb
cGbyRBwmxz6Nkq05UynqmU+hTZAqDJAV7cyuqGeKhQPOovjDtYBvMXMuqtnANTbNFw1T8TrEV74w
DfbEjqfSDUgUx1Taz9lcUVCdngrvyoYIDjd2545rCs7DyJ2ZG9NnGPXyUuDlrKQzvqg8vsmo909p
ftdXm5Ju0jUN8B0v8YlzyZEKW+8UB7A+YNf2q4DhNdN1iLtTK0g9Jr7EC8itLOt1Kh9RUsEBLIvQ
D9bNvFtnaYMd28QSMVCZmHYh58aOholgOFa1813OdJJm5pTUM7EkAqM9E0zAxTK0GDOsi4H/5fzh
nMzEE31mn8RAUAq8JkJHG/dmPko9k1KsmZnSF2+xHbUXKT0d5KSvOHnMWJQQeaFRH9HMXqn+UFgm
eCxyRluYIFpSUC1qZraQLzCXItb5q52JLmly5pTMAwN5dMmoAIYA+BfNtc6x1wOUJedP/eWMRA6d
Z7Y4ffWf5z7+HzM+/2+HhQwwjOI/DgvRp/7Bq55rd3mKjP/vUkN//zZ/Sw3p3l+ORS2uZ3GTk0zG
yQb1PzMYUncIABmG5PaObGHyj/+VGpJ/Oa7HYRi/yd/hkPXfCJAEiohpO7aNcGRYf1JI/xAT+r/F
hmgI+kcCpAH5UcyZJelYQniS3+LfxoYqfrN4chHpGjR1WafDMqrGcpfznKU5pVWY9zFMN1xwxj7s
DsIqcJXXF1qbzLOHHRGvSMJ8rAEDEgTjXQwn1w9mwEMXH7ys+Y2CYoOmI5d5Uh8g1ptk7N0XNm5q
LVzBhbuO9VNIycqymsbkYCrA+DaWhKaSxypxPnpb53I81BuTaa0kFgT24hnGyGNSta9Sa7gIWCvY
+9cUz3x1MrMSB2gYffDpqpU+SXYLycVXJrzGBQUpQNNBwFJrwd0+O2o5jpMx0CQnRV/HkzFa6IgY
ME0/3ZZF/M2pGphN9OilzhXK81fYgq+P0n7byeeRNV1vtWXNzpI3+YvVDr+p5X5rAtmqFeJaN529
C0P3Im2QBHHvTMcpY0Oi7miRewk+Gdy/XgVHB9+zi61QP2V6/zIxh7da1OPOM3/zPHiauuzBmvyX
VsMZ0gSo6B4ybRddtF5Ti3Q+02c+vZVinPuAXoRnOMsUijPmHkbhJiIh3W4ugq6fUs7I6jzKkYt2
iBSKvh+kxkuTJNiP+hTMER1WY8Q3IgaS0Bfo4vaL5KISNPBmgguSbpY3xAuTu7mXQovh088gOLsE
vRwSZU6eE4VosO7mdkZUp3FXbTbciiSZAdgukXosUSZN8uNcs9a21KVlHVJG23jcjb2C/u6cmQu5
r/AyUjQRi/KCcfrZcbJux6ez6AsK+ZSRMbqtn/OgvaMn1SNCk515CemNcbt4Jfv+KerTbgNBOXRL
wL6xfWMrFCvhY6OoG/mENdd+sPj4CpSAz4H2baOAs1sMmIsZgKCC5w958jop0BKIAU/Mj5mE8Ulw
wjw0/r0v653RNXdFML2nZRFsoupHRRx1VSNftZ4fVRu+fpX4T5M4D7aQXAAP2XW9uyVNeCt0nkXa
6b7MfpILRmK3yaOC48+XLDdvtX1JA0AizMnirSwAo480s6N2tKUuaDMpj3aWP7GFfZOcaVw4URpo
FDXtncz7cWR74A60m9SZMvT7tHUecWsZoDe8M9yHaFmntC86ZvsQhtzPaSWlkYabtAu8n0UJt6Kj
OQspg8fRpLh4KscbhcXMyVtrG0UORj6PKibtq7NPKsHUEtkxbpb8CEX80lKh0jHBt6gaucFhL6mr
fZ/9qkOUXBOFqJmreDcmTgZonsIe3J5bZfUvhB9ecTVfPLAJGW1z3kDGCmcM7RQMOc4alRqkaCxC
QAYz7AyJIsbUaXmcR9vWqFaTzm/b9SfRwryifJz8FzMg/FLK0nYsgGeAVgYKQLqReseLQacQJ6nY
KpBl43JJKc5X3TJ45mnx58PCYaiqO9/2WBPlUafElqHrs2fjToioSbUkbWATxTeMBksGCW7ozmXM
6qMdJoQv8yWM/EtTBQ9uEV3yxN8bTLn1GE0Kx/QF4H6FtPVtGlZz57fpVXmNy/Encxaqs7xT2pkI
oiG1eJYNUrpo1l4uf+q4uAStOnuJds49XHcV6h7n7Kvlew22m/IlpZT1UBOzytSbMoNd6ZW/Wm1/
VkA9lmlSMAAKlkZiIyQy+Fj6NY6Xdo4TiKEtOMpzEvaNe4YEIXI8xOsSCx+ED3dTjfn7oLV3bhnt
xl6jk8Oi9I/WqX05hfnWCr16TRnx2keKm4TAA8eauRhq3b2YNoWrCg79FsMIA/kBerrscI8Q2rEr
SlILoBtktEgH0JumjUGw6uDuQWCvm75eOzpG0kl77arUO8S4NFBHkB86CnTX9Kjkk8sovG0eK/OU
p+G91bncnatyHfcskVaFXZnKUA5gfbsLplqjZZfG56oQZydtzr2c2PfcAnk8wLk+kaKjsbVZ94bx
mlQ0LhQmkRgV76upkvQG5xtZqGxrxVzJ84YXOHKclmLQIjh2TCpK/vsxw2Hd2Yi9ZUf5TRjTSEwV
PW1u6O+x/1iQyCz3oUEpdNqurWkMtnEmT1Osr7Gov8jW/rBopyVec22yGt+5tZTpyAUqO3tu8pJF
ksCbK2825XGRsaOxcQMgTqVYlxkTIS1nxyQI7ovefc5dbVVWkG4KGsZ8k8YRj4/atnDU6Mp78+z2
Gco5UPn2EnKRUZX3ppFEyUNty1Xufbyj5OlnMDcUdU67LNF+MsYIHH+ZXGtyM00JLWxudjbSes39
9aZ+dX/CIFeva80z2D4oeYqD8OL1zsXV6JVpynNnxo+O3MWadWcZ+o/vjxdTd44UwbPHRxvWEoa4
lXMWonYoqsw9PP/Rc9LLvRN8iaC7MZl5YFb0koTFfcWRw/H2fT1hBKNt1f9TcaKJrfoiv000Lngz
qNd1i57xKHP4XTaJpyhND0k5Nw2F33x/8o9N9Gq33mm0sx8tm54S5ii4bxzFoNb95i5zaDPxWHRq
rWkbioKiAzVUzGNphqQzgpqLxJ0OCd8N3YFa3Si9hSWQmD5pql1gZ0+ewVyzJpSZTm1FLQe3jypK
Ly1emTtwRorfestN8FYVCRJE2BWHFqvs3tba9NzJ6LvGIQfaBl9V3cR3the/dmH72cWvjY3LyAi/
+kIdGU5ESBZUU8EcUteiEi9NB2wmrb2H2HaLrUUK5fjnS6GZyZGfcLLg4u/GsfSPYKBOHACQZumD
XsuCyh+pPHRM/iyRfA/K8gPR/t11ikNcsugWpO4fe0bCG6NH5BF10W4Sr8nQEqe97cIcE22wjz9r
QwuOWjkjn9IR7Tm9DqRk/M5a6WN/gg9Unu361R+kwztAHFdryI1U9GbRTMgrU0zDRtbObdStSzYd
uqapd+lIjqXzbqF1rLIy2nSefhfa7Vuc4EIq0eSoFF0OMRkN1VI5YMeje5/OmS9kkaFkaGNHw7M7
TSsfyXE/Ji0gxu6nmM9Lb56sO8o6GF1FxSAPQ2xLDLUjKnmdPdOp1x9d8FIrxtE45wpUnnrAsWqo
IMV3z5eSNvuF72VPZdtc/awmJMZoWhZkMazyvk/LG5/bjxHCNQrDtfLEN87C54G7+iKpxp+6C95C
U7/jrEjbTznnIGusYV6bXvK6oKAED2tYFl92lv70GlUnoxkM67gJcKQS9J2yMsdPwPLdFR8ls5qL
m1fo0jnYwsmt91Rhym0eP1NKxmVAXYdyYE/IrL2Oq7VyaFJvTIN4FD5MexgugrbGRgm081ydSnPE
ot23HPnK58AzT4MW3CYbDVQ3tGNExy70ge8gs9uFKDPSw92tod7jWb04mQEAriDfGEJPCvArd2+I
sjti8S955LxPMt9NeXqVVnGTRkHdthcfE6T6rM4YFEXkPLU0pb3EUAPFSxjgPcaBkUXGKWXa1xre
r5GfK470eJDwok/yZFnta+skPy7nqsRlDJFrBMci6b0kicH8Nr5F7eNU+pvWK2+QNr1VFzMdLSMe
XN4nAioOC39UaSvdYrusA8JignrtsWQEoYa+39L91VCZgg+v9bz30GZ4MqEsA3LqtqMVHPXGodd2
4oXgWV4MKWFyqJJkLuXMWTRc7FoNx4fGnc+wxR0l5HdWxGlfTR98BEzrRvZWjSqaZsrqO1CRR61T
134+ZAeSaCyVuqhR3yW9NQtzRJSBCdsjNy7NPHD5IOprFtsPrR4wUo9594PYeZj/BzaYVR8/lCy5
y4mZD6aX+Cvh7sUnzpcKbawMGFlmYNGKssRpokUkgWaRw2E+5NCB7isTPmn/QhVHvI7p9NwojF5g
AVdVMj2XYjRWsUHnTy0RyAaB+Wuw2ToHygf3RfZrj+4PStQ994vnhsz3kudi/oFNtWFgrWE/lbT0
lL1LyWL5VE1UiRkwD0SDcGM6myn070MCH7F4c5OaXsYuDA6aM10EVXN4wXDqRKVx6ov4pQ7qXebM
mRPnJueaWGY0h9FrnAuQsx0HL5Zhoe/qEhlGE+omM8tbOJb9XCuSOuBp6S6MmzsaBo0thVwEodag
vS5WED3kI+p37oFCTK3hYPsQDYd4oNCZnxin7wJm2h2+bGit6ZxfD0eSHIzvjsJFPHIQpjGW9PuM
CdmSfcPhIfWeHN0/6W6tPdCpVK0chqhBquXLPtbfksGu1x3WinVawz6DpZGFrrjFsnilyck+V3Zt
nT1LkGEeUDAXtqiWIweMNegwXD1DUhG4oz/QBKu6UDbOYK6UKPsGaD3pajtdRPR3a8E5hvlwcTKO
LpH/VBswEjW+3eRFvGfxHI4htNIgd0/lAH0B+kOky/qQtNYvjgdtYxq+uuScEAnyzwYln/OBzr3G
KtJHI4BR4Azboi1+UUBo/nSVOvqcbseysJZwQVgDh3rf6056avCWnmy9+yjG/m1ivS6Nucb91/K7
DLuIzUGL2Ik7FfWR488xqJKQMFJ9EMzXY+1Rds2TRpE6z+K4l1BeaTjssVt1ubfB4nxyau1mBvPT
YyX3rtA/CTdLtAfz5FKKvEoU49rKVg+jBjW0fA77jEhZbIXr0J+7HHuPiAqWkg1i0sE3bS6HOOL0
olqIOsBEpTVnC+kkRtCLjPSBnnvkVCGpNo65VXZdfuvncXyAyzBI6PMLynY6utkcqCfPsrBdVhPK
DCHy0WnMLTOlKqvlyNjMdE+DUUujp+669QkVGWlkzCFWUpG2BGLIOD7gkcB0FWF8HFxnPcYobiqp
p4MZzQt0QT9VWz8FQ7qy25IgZ97dIym5R6q4HxrZHbmN0iAXCbxwza3J46PwjS8mPLzG5GJaAcwv
x45PxzE6ZY7YTr2ZYcXqMOqMwcsAX4Un+DwgoNijPNAc9kpA/qe0JUmm/DGXzrUzNNLymE9WtsOS
Y5iU+rW+3j805uTcFYS8bEh/B6dXr3pp3mPI2Cncca4OZiZTxNEmEROcqYNPaYfcHf3kCTDruU0+
0ia8lh1G3Y7ZaTbY6gQBgIbpwZS4McuExCwHJciV1Q5I5WPTqjevC7yjwJrlBiCRfbd2kG+VvR6E
x7SbdCb12sA5Zcxo3LzqFdZxgx1rsgAPFwBTDL/kxos7R5obX/I8u+Ss0yygiMxifN/64tMGSbgP
da/b1JLHnO+1DmaretK7jIAbPMv43u4J/l3NjMNU3r4VPcCGpEMvxMHe+NWPIQokrjJ5laV/GDBi
dp17qncgCPeeVq8mJsyFS88fQOvzGHA7G8L2oqrx0tfZrs+5deIoecw8nOtir7zuYs0/ycczB37D
HylJLeJ97YUD/YkmoYjSPId99Z4ZyXPXPVBTQ1oBowAXzuyubsDXQAIdalVdSqv6LcEIH2Otei4k
H4I7ofFRitpN9VwOZ6B/DFJsoMF2qODYkSYiILvYLTk0T9MxsmnqEhgDJoSxSKsfdQ/zeyqireOH
Vyd2vwpACFGKpbsz6uMktTc5eSvVJ7M3wb4Snv0scLODOuJyPj4G1I1ybsdttue4fY7C9uqG9yV4
6cZKz9RZvVXWY2uN+24I3k0mSU1Daky5uAPKCjyHbpEPLS+puIVNvk8D7bMlgtrbTbGjz/aGP5pT
clonPBLD/RCGMFsq8CiZnX60hnNTheQVYvPX7faCnkdkPzXOuuEchBMenLK4HzL9Lmn4MHI97YjK
L3FMkX8QvL8mwzaujpgytEpu7MTDv1h/ylps6KZbD655LQkjLWFQ3RFWEDPDOjHuGz+Kt5MMqbEb
HmDlVOfawqhGF/IcaCAP7BjJTviMFNPImzsJt+CNXhriiY5IPwpIKNskIJ8vPA9H7+SsLdmR3GWo
wokmrwq5HvzWhTFrkcYt0V68SB+2dYVVqU9Tb9V2+aWnf3KfU1UGgFZzdqYFNYig01NeY+My0O/j
XO49KwPThEtF/xj0zFmGY+GRQLRx/+NzrFainzogQuCbtEI8xdF0jw0nxayesNs6WC9y1m7U4ayl
NYsLH3l4cneO6r8sG2HbtbRj/DeXh7JXkdGTveoG/4KrE5f51H+qeHgiyck5V8TsOzkG2oEStjGH
hzRBx5Ht1u8xaFOZjtgljsOQrQUHyz5zj5FRnoaoOwR1c3Sn6qsRabdiqCHOdkxZe4mVYDTu9Cjv
4ZHKrzSQ7cLSw2NSucWxo8FPYR3gwaAmLnfoenTA3xj6+AksWeAREt6iyrHBGfqsQWlgNKg/o0+Q
Oz5TFSaepB7wq/eV8V6lbIKjwMvRZDYphoRovUeb7Y7rAbxlrWDoXRk0hWvXNE/eqPp9x/LMdE2c
B7fToJoPzh7sSnWvVc0+rbEg6Q1H6t7KOI5Mxc3RwmecKFcWV3x5TI2ndjjgwLufMso9M3Kfabru
LM3ZmH7J0oN0ZuqnzlGPkJgfsjD6xH3IRljkbKOG8eJG/KktTzzYULzYkPTHwHL2o90Eu1DCLhXm
hc7nByY7z0luUOXd5UC3CkIPQbOVmjpq2zDx7nxNHizpcIe19tJmlplWIWTjoQmP/18A+8maiAkM
0It//qf/qPkMqt1//buitPpoPv7L3/7jC/1t//xPf5rPVrnK8v/x39R//5f/rfgFA4s+tI9/lbgc
D0nJcyzHJqpJu9i/al/mX65OHZrHscoAgPdvgHn6XzMrzxHCtRG5/qhif5e+xF/8ByhYnsc/bbK7
/xlinm6Jfyd96a6LJGdL09MxAv8jMS/F5BrroWIQKlXEFY37DfafaWvawYzH0l7MSI6nzMVQZ01q
Y7qhtqhiUoi5HI+qt+M7xpcDE8PFiL140wwZJ9wu3aEoHLUG0oPGLHQ52Qyh+Gb8FljtqG5uwDXn
mnqpYcNA6wLFxCF3G0d8Y2tuN5QUOlscOuE38xak3PYkCvwybLiEVtq+UEV66ISzNaDicYyDz2FR
NUoMTCyqluISunwXqdMzjGKsSiZKIsZN4quomJQKLdzz++C+yqpHvyn9hZYhTaHSYFyawjuhMJtO
RMMDDa4Cf//moiAykPaVu87Ycyct6PdjBF9oGn7HjBjj0NbuxmYofxQ6VcexRQ3m0AHHiV84+8pN
EuHeFSabVRlACSLXUdb0rlYmi0GJyzIA+OZMXbRtiXnU3IeAL2Ml9MJwOIH/j8i2RNSW43+FwZE8
xz6/er9lJDOsJwyRm6qYLwfIQh0904FpnH0TVw2Jmo0mJz7fhOu21XT9IXrQ6QA++FZwUmXHlYEv
gI16azXEHK1hkLw6nF3xb1uQmtrfNEnP0imGrWNNiADhSue2hS9HrCIVBUvAelRXu6O/oEyWaTs2
8mCwsNXTXAoz3GhPYfrkt0Qaetlyg3IbDDtmv7VzzL5FWBPU0fQLUOvhiT/dwQzLk9f21ob+a2bc
ttXvsqI8D7LST0OO5mg1wbjxtQrKFHZRUWHEmHLAbX6/a6Qm7nMKpP22uCfK7ZxlrWDQDdarhpmA
GoAeliEp5xZFLvedah2BVKBAtrqTBHGZRsBUrFC/Yt08xxHKJ7wl2Dru2CxN27bYoZ9Hp/POgfQ/
KxtxF5L5K2Bpxg8y7W8mbpC1BWFE0wKxKWb5YOwJ/IzkrvJshGXvuZiJXciGetKAyqfAk8vP9yiI
tYddpCP4WI+e15bHNAYAJDQkYKZsS1/ka8zncuFGEfpIL74qhRW3Q2VIfFQAm4CLl41qXXMi5QBh
XY0O7zKY86HHMGf6lIwAuroaFdGDTuv24I3em6pTIBezR3NwUbwn67NWkKLy8WtsH4JupILaHPxt
nnc0sDMPd8N8NdnWvhR+uc6b2TOC5/PQ6/hOtO9KmccxuDKsvIVoN2t/BqHYlTgYNZm4BH+mVVvI
kxTp4twHF5MQE89FeA/9jjjqID/iNDpNGARI5qPDOT58Mhlzu9YlHibL7CiZTTlBT1r55LYMSGE+
AR/08oPEqbsjhIKVPUYXbzrJTCMt+o2Yrhk54rJkrpcFaxukgV6jHziAZwJD518bAbEsRcy1pOAD
s+OOxoT+5Ic80S1EuSAuBmyoHgkQDiNTiWtKORkd5vO60RpnTWJ5zCD8BFnHOMOHBuIPLZ4nC//3
iA26Qt0GaZ7OU9t+L/rwbuwB7UX1gAGzdDn9JlOwpSOF4ogq3DiC9xEbIpSSflhxA2AKlyTh0bQY
FzfGdbDlvWb42TLURsBIObO0viuvo4GKj/WXuMWADBiPo7XqpAg3rRxmXrydbrxxvPOM4BOvX8Lb
gzzOXTayfKhvnNlXjHeeBpHnZ9XYTKr51MemjY+pH37pA2JySUR/KWirzk3UM08SORpS7l3e86Am
c5Ordu8g+scWNvjp2HgCfwHQA6Q8qVZRaS2tKctxJzgtL+u6seiGzvzYXPapvPWlumtOoWNwlSuJ
ETmKfaJspq/Bjh9qou0LYaXDbjhqY/LtMwJe5QNsPnMYT2EF0ERNB5U63kIEpEzQjzDR2xHTJCY8
y7JPn+p2fJ9qD7BTlNtYIrdm473ijLYXHu6z1WA0SJqZvbRS/nx9Eh1GYSNODfdGURh7CnpTOj70
Ne5zsKm5Xu1UYh/DsTX54pzLuqdDoDfzQ6RVjKsL96GYj68DoJwUDgovbe7TGsyjvGspjUJCKqXw
H5zagkvo5Xvm2vRVPNphPyxiEyFF8a0BkIKl1K194dbvaYwci0hAj4nfHnwDAxeS0IfNGx47xnst
Y3qcHLc6/sg2OTiNyrclrekITWRh5uyFTBJr1aZudihQzAuWgCKB+TqSzxurCfgHNo0i22cWQLq4
noGj7HpL0YZo4xnhmFILkvOU5l/9rIBPivIpMuvM65x9M5GgqQWISC9MDk2g9ae5fd5W8VPVSH01
hzINhzGVZpK3cYplR6o2H+Yx+hiFayeCoCWr4BcQDZe24NISoFkZlQmHiQXfS78bK8jxyYKXM3Aa
rzrTPquEW0WvMfrWudKQ6o1R9TSyj/wf6IQgqcYhmb8AMz1P0Z70Apad2juhrRmbaI4Kulx3BMq4
0sI7NRC805IwXfG3Mq37JsQ5KWPSbKn5ytw32qZBaxwKeyqWfVmYq/lQUFV5vHdGji2sYhWOz5HQ
sWUmq1SARbQtGusTIhERM06J6f9gRf4LmNPHIegQaZ3mlNsmKVL8RZhgc8ifthTHP18IdNCK4Gbw
QidxLbCCqI4ctJtSEz3xeF1E0vQLRe/WMoycz8Bh8mFo+cr0wQ+NXfJieRmkBPsnaZ4Ht6aLREVY
nwGy1bhd9S5JyAuVn4GyT0SNBC0sOGzaYBHoWrig+Zt930NXIn3TO+tMw4nBBHfdl11/ySri+2n+
9FB1eLzFzLaSqrz0JWQ4K/kC9JRA1mAS6tf4S1PuQqM8VybGGgWZxEVCn+yERaDcIEZlPDT03cz4
xqjTrgAkvpsq/ixMWrk4ot5S/9wSLlpY0DnriJNZ02WUkZScI7Vs65hGui+st7TlkFlQcewvzS5o
35K4vwZmpjZZ1Ox6W9mYXCeuVgxK2MfjgbNCNOnZKhz0a1CMdI3X2dFjWq51ci28JzyurOd2vo9/
Xa6SI4xCgwqRldaQho2riSqzqDhVputd4sxXGz10D2Mw84ty+TjbQpvCIJtsO4fEBpMUhc2nPw7g
wjzMWBF5wK2hcbyIyuENJsuxRH/LRugr1XDFrVrxbvc+aQquulrCeyviDm6zL+Eyts+cp8pVmzDK
Vr1HRIgKF3jGvzY5UUealyYov/iJaXBPbPU+qBFv88o41c48Bgyhy5ig0YSFWBujAy14X8506uz9
UO706FkmchsXzouPlxghgVRqVwC2NN3y7OJSLa3ww6UHhce9uBZ9hBE9T4eFPXVPNlQBN1Yr38lO
uV8kRzffW1UZU2IP5jI1iaeOXWMuvKnmtDHOp/GoEXibmCsKymG22pDebFQGokbJodCIVTQwpODN
mgKQbC3KsxWZ+8ps7QV7aMVeM6JLFE64ll3FdySU3GERIebhrWSydfuUyF91GfMUaocLA4i/VPBp
7kkzmqub0eAUOuU1CozPLqpx0GJ+m1yfzJzdWpumKIhldtU3fq33VpvWvnCgAzpCLdknmqVvfqnu
SeQGsQhJ0NMxzXrT5X63nEbUOSfA29vORqcCD4gjSQIV7Y9poforV9SrEK1nFVSB2E7kMUWIPJCU
DC4yPMeziP5oUETs6aUOvMxttnnNpFfEfBf8P4ucWe1JKHx6JQZ5NYIXog9mQ5SvofpM33qVpS+y
DBACjmgEH43VxUJZZlIcxD4qBfO1ydLvgsoq7nMe5HvCKA/p9IoPqNiWaYenWJXto/L1O1XWxn2f
VM9JapHYDM2vKWQwiRdtZ0eNvsUSpQA5ajNaBhtgrgKCp9aLSdA1j2YOkMAvESpm+04CVnf86Ill
LYITPvBtFNZLUiRiFTdTuWPuwfJSEmZp4udeV48FIno0+lc65Zl1UhJlGvUybfE5tTGzHufZ73R9
Y80bR6D4ewg/es4E6CHiJEpjP3atv/UMdbZVd2dIdkFTMTstXwIftuZYtjgVYtgQtDlxiIvvlB1f
8wFtvhYItsTOUXrie9bE53puHAL2aGgEtpzQ/iSRyA4fDA+2C1TA4LKg/1EvdAM8D0c1R4FG4HDZ
0aG3phRRLTwUvaWZ8XhWkoAzWyDVRtABJm6Ei8HQIOcqwzy2us6qxohN2cS0ptT11iq035tON3ax
E0V7vWI63if9s5+kyc4rvHyL4koPYe+hitjKOAwdEebWQENyYbEoVLeFnNvXUkq/HF++DQUPB3Ej
csZmu9aL7LFnghtrGUKII3Z6+B2EwxdJPSR9rDVr7HJLpM2RNy2HiaKXH17NH4M14H5Kx0MmBFaF
LLpFMEh65lyLiBFAlFHqJX1Whkz14B9TxE0dZ0roIH12yFa88Sh6oRFz5x3B54PjP+oxb2FSxqsh
UU9mVu0wyb4L8dA3xSPqKthtWZnEN+QSThET5Zl0UY3joctdRa6XdqSSTGfrM2brY9yLcYgm6glw
MKhzNeu7Irm8TqMPOvaQ/CXWTGsc7kUEAcvgxTU1biNDPlVbhztX32HSSlAJK1YeJhl8SOTVtmJo
2EbsifIAaJFO8phFzJYJwm9F27GaCk/tU4+8hWY/FEVdLN24/omw2yIzMaKmZ21UBdC/GHwpJmn7
gDbUq1nxrWB9JeUXyQzisWZL0tZ/pC4T1uBwTrDvrdq2tndlz0KsuvsYhNaumj+/DqcC1yZm06EX
H4QHHlW3b4QLTwlm1kU1tL8EcbE56R0M/uwrmSmSksgbIhxsLCHNF8No5CIbmY8PhfHdkmwCxdAc
HU7c/hgGl0RyRsYUeJUFelcYWBstsF/4JVnN2viVdZg2R49jCQkhLDpdwtalp9hz9G47FaRuK4K0
UGSPRHOCgRBqX1F9GMRMQHrLXhVzvJohwIKC2XIbtzqbsz7qyxYM+cj5aCk54pNJLh12G2EsqD5d
FJoq5mbEYpnAMoVK//I/mTuT5caRIww/ERiFHbjMQSKpvbW0RnTwguBoAUHs+3Kzwy/heQ0/gt3v
5Q+kpBFbS8uNiRjyoAiJFMBKZFVWZf7/n5WdkABxZRw5S80jP06OKD7QqZG60Qod7S4KThPciQRY
feg35antZJecjkEKm3+THbhjVPtK135oyWAfOkZDDYjdXKtoXznA09RvqT7Imj/vKKMcuGFBOcmc
+WZMKwD41DFw0+QsTLx5aruTaKlDQEG17cgHKMHUESeWq5wFq/K0deuLyFHgSVvFVz+CZ246iMMx
crRsTepreuYhgFb1LSRS1yDjZOx3Zk/9S2Q2P7k9R1aRiAuP91xSjds6TxZVa8GeS9qpGiHIE2uU
idz6OAyPYt0ChprN2hTiVdwZCw4PLkAMkMtNKUiOVxMWnJwNVWfRFrYGStfV8oHfoerkJlRvGTll
YaNBOU+rrrs8+RURw3AckeYZL2UAEXYHHiwnG190ydxOW0TgXQ0R7Romj1U0HSWu8JoqDuBG+yKk
t1tckxeqwQ2NfcW8QoAGzckQgWDJa2c20rk6O4agOK8V9cYgfFHtQMdRylqy7ksSbszwlF6YqOJI
k1gJCXjl6gooLipcElsakYg781TvMvSZgjIar3zqJAGnWPLyWnoSK8Esa6qpS3+BSWwmv0Ya3PYV
VFmK3D1cNZuaAZvNSkXE0Ke6Jim/gbAF/Ub9Unh0Rq2WfZFKc9OJ+5so0qtQ4twkmQHgCCVF3Cfi
uLUiiuwb7IXgKbnLvqUnvD1axrWaHlPKMQ5Z9a8gI6PHA1Rjv84ppfu5veKcln/13RSMQk5EyMjw
+LYT7sNwQUWqsjkvOjQAoFngEi4jYdyahfJlbcIDTyQqOKCt0ILJZlbfFUKpnJs8L+dlmoQkOEvO
CvHUV4tDOVC/5mqDSENA17hI5r/bIkRsSWsOGihS+/oe9V7lC2ILJ47ToFpTtMux3+jniSs75JEE
GdAsuJVrqNuh5U7A182IGTiyC5JUkhqcMTNOIM6mE802YGOXpN9udF+Vj4O4GturGp0lK5y6lTdH
OhA0uRxfOepKmTi0+S1rTop9SXoqoXFSxLTdsAO1plEbijZtDkzUr2lxkoYHtgu5yQjl+aqLriLY
IUdhxWJe0piUSciyAuETZvFdsowdogBJItErVhRwSF1PKJOkQCAcMPbYMTJ2KhSWDlOaKe45ekZn
PjU1960uuEoieAcdVKM9KYivy9ih0axKF+YuCftD221Iim8MVxu2rexcp42CgLhaHQivONM6HyAU
jQYRcE8OLAUBQAGmBIW8KjtghZ3aEpUwyYbXWSIKLWlkjJym9s/yKDzL7ZSkXx4m56smyUmakeOz
PGDXq5W6F7hGcLwkfy2D+QRUgpIc4iJT1Y/EoZPSF7UEMtdp5WIVI+cQXKaoLe6jIkIuQkUR01VI
6UBmj1LVH9fuIhIOIiog3mLF6WuDDSt4jVS47Sgc3Ck7RT4CsHJYSNMmRPPc6VBwcG8CeBa+T23Z
icrLkCDtBrDCSBjTv+ZLWpM1suFgVEUGOiu4jiz1MA/hjNcKMsFgiUlynwADIMjQ2bNnNV8UvnQn
QhBfq9Js9l0rAQUQnxa1PKedBTLVNENGNUS+WP9mcWIew0DxyPap7dhs0S/KvTo4dFkyHTine5aJ
knTeAjlzA5cl3cDQTj1VDM6SFA3QSxWrhyInVegu66uc1HrqLR88ve/8gfLGmFwzrEzONuynjm2Y
qof0gPXGKx25RCVhR7f0tHIqjOSrENFFCVaU1hVIOLar1bRD3pOERxgfwxA+cvtw5QmeXEklRY60
ehpXxRe6gh7LvjiqgKlf0ErxIS1U1BlJ15qKSczM0aJyHNR+ErM5aX1SLYAuOd0kLVtONDN1j8DU
uwf8vwRwS9+3IQYZoAbFHIGMZiqhNp1pjQy/r3rwumhWOVo4UaVJ4YAasrK6Iw8vLYB7cjTSetGB
wD+tVjCqbYf0aBF9USyv1/wBH8eyWBX3Qrg3IWWU07yL5kEClJ0F6dJqDLrXZtGpY6XJQajE+56f
QXnQ8lkqqAHryyUdKaS9/78y+Rd16Oqbe9GYqq8HouZALfGyvM/aq/u8pLPRy2rhRd+f6jr+uQ99
fKHHQuRnqpiGoDnWVhVz/b3WX/qjywQLxlbeUejU1ZFugdIQAOfWL2hxAV3TH9+W9ZFuKJQ0TUqa
3OiFfd6zwMeD25jy48989M03RdqjO2iFYk1AlIcaoOcZChuGqbUxAAN9aQDIixrERbsvmu6kATbf
6w+//QkPsAAUIAQA8qV/WVsGUMSITmu2pan8fScNQLV72BTQRrKuCh4yk2n70dsmzq89TY2Nq+3e
FABUMMwA6ohRasAWNjOg5wa/sIOijGzKcgIP2UkP0O2hBtDsEaRlw0J3ZTMFcKltA5AjkYVhbTAj
u+YBMK6HeoAYmZQg2HzYby2CrAHAWmRbZS6sX7u5FOj90jVsJgiCgWzKmvFdFLBGtg2ARxPWxgC7
6QgcGIcagGhIJAR0AEyof7HmvZwJco9MUgSgpOe3dzAm6PbQmMCKQN9ThTXvcVu07Q9MCAUL2CwK
u2wHQ4jh/iDbuBXCDVuOwL5QRQNFVnsxhx30gNf6Fj+xLWLTC0eJ4a9f20FRtkYa4D0QDbu7Igii
uvwnhAZUGRXBFul57X+xIiDugQEsix87OxPWdtj46YBtsjxSFGHJIDyfB/rCDv0mqV8QTF15fnsH
58UaszosRBICLLtHsz46/vZxQTZGmgzl0TR2c7esA6YduEeQR4bQLENRtmMjAjjwCYmMLwzzl3jA
LW2lgJZc3bteHIFQXucx1idme/NMfjgJvrvCi2yBMpIRYmSb+LgYfBcVMAH1XMWwNvH3UxvlT3zo
OfNC5i24W+dcvHvUq1+nZt77wFPC4fX739ln64N9CmZz740R+99/2cKVrxMiL958SpCs7/P4748D
fH3rrXs9jerpj4fefbbIbpe9qih5qMevuUGnn/6gjfv7KPjnqf/R5c9RJnmNeH+KJn+M9hXG/lNX
v4jv/EWWLG7fEpRan+WG3uHb77X3338VyDx27etxkDVaH5iG3uVs8e0f8ZuWWt+BGTD0Dt/+/p9/
33Vvm4lVbPDlf3+f2cCiPvTyn2JPDPRUJkL55hNe73yHjmDmIW/77iM2+rPR0Fs8a6wlP9BYG2io
s0UH4uf+zTm3PjUOHQizGrH8t3yVYDncTrNFFnrf/tmr0YULKvHv3InN7vCBvC929yfM6fnidhnf
RR5u9f59fji53wopz8n514HmKen+1r9tR9H+E7fB/SL75X8AAAD//w==</cx:binary>
              </cx:geoCache>
            </cx:geography>
          </cx:layoutPr>
        </cx:series>
      </cx:plotAreaRegion>
    </cx:plotArea>
    <cx:legend pos="l" align="ctr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_xlchart.v5.21</cx:f>
        <cx:nf>_xlchart.v5.20</cx:nf>
      </cx:strDim>
      <cx:numDim type="colorVal">
        <cx:f>_xlchart.v5.23</cx:f>
        <cx:nf>_xlchart.v5.22</cx:n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>
              <a:defRPr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pl-PL" sz="1400" b="0" i="0" baseline="0">
                <a:effectLst/>
                <a:latin typeface="Calibri" panose="020F0502020204030204" pitchFamily="34" charset="0"/>
                <a:cs typeface="Calibri" panose="020F0502020204030204" pitchFamily="34" charset="0"/>
              </a:rPr>
              <a:t>The number of students accepted in 2013</a:t>
            </a:r>
            <a:endParaRPr lang="pl-PL" sz="1400">
              <a:effectLst/>
              <a:latin typeface="Calibri" panose="020F0502020204030204" pitchFamily="34" charset="0"/>
              <a:cs typeface="Calibri" panose="020F0502020204030204" pitchFamily="34" charset="0"/>
            </a:endParaRPr>
          </a:p>
        </cx:rich>
      </cx:tx>
    </cx:title>
    <cx:plotArea>
      <cx:plotAreaRegion>
        <cx:series layoutId="regionMap" uniqueId="{885AD91A-D48C-EF47-A424-E88DA976BEBB}" formatIdx="0">
          <cx:tx>
            <cx:txData>
              <cx:f/>
              <cx:v>Number of students</cx:v>
            </cx:txData>
          </cx:tx>
          <cx:spPr>
            <a:ln w="1270">
              <a:solidFill>
                <a:schemeClr val="tx1"/>
              </a:solidFill>
            </a:ln>
          </cx:spPr>
          <cx:dataLabels>
            <cx:visibility seriesName="0" categoryName="0" value="1"/>
          </cx:dataLabels>
          <cx:dataId val="0"/>
          <cx:layoutPr>
            <cx:regionLabelLayout val="showAll"/>
            <cx:geography projectionType="albers" cultureLanguage="pl-PL" cultureRegion="PL" attribution="Obsługiwane przez usługę Bing">
              <cx:geoCache provider="{E9337A44-BEBE-4D9F-B70C-5C5E7DAFC167}">
                <cx:binary>1Hvbct26st2vuPwcagEgCAK79t5VAcl5l6YutmTrhSVLMgkSBK8gCb4llXxETj4jn5Cz/iste11s
LS8fryqf1LbKZVvkBGYTA909ejT49/v5b/f68a57MVfa9H+7n//xMh+G5m8//dTf54/VXX9Sqfuu
7uv3w8l9Xf1Uv3+v7h9/eujuJmWynwjC9Kf7/K4bHueX//w7zJY91of6/m5Qtbmwj527fOytHvqv
3PvirRd3D5UyseqHTt0P+B8vb+/u8/rBqLqpq7rrS/X48sWjGdTgXrnm8R8vP/v8yxc/PZ/1Dxa8
0GDkYB9gbOCfBJxghkSAPvyQly90bbJfbuPgJGCECRT6v37n2V0F427q4uTFXzPsg1l3Dw/dY9/D
M3749ysTffZUsAjnL1/c19YMT+uawRL/4+V5rfvy7uUL1dfRxztR/fRM54cPi/DT55D88+/PLsCy
PLvyCWrP1/A/uvUH0G7uukr9/D/6svZO7xb7/WHjgR+GmCDx4Yd/BhtBJ9z3Bac+XP+4VT6B7a+a
9hXgvjzVM+huTn8s6H7+N/3v//M7uxk68X0cYsrAjz71L34iBCU+RfwjjuILeH2TPV8B6ZPxz5C5
Ak/5kZzqvH4o77rm7v67xkAqTkTgM44F/QgC+wwjQk5wiDBi/EvgfKtJX8Hn8ymeQXS+/7EgOjZP
Ufm7pih0wmgI6TbwvxTrcHgCvsM5/PUxg+EvuNC3WPUVhH4f/gyd44+WldSjLoFHfG+ICIQ3JEIa
8I8YPIty4QmhhIQCBV/A5uZbbfoKQM/meIbSzQ+GUlxrU//8v79/FsInkGcCyDe/ZJvPWQNmJxRj
HITsSy707UZ9BafnkzwDKr76sYLd3hZ30xPFO/9PYebAugkPBfsiM+cnlIdIsPArzOGv2fcV3L40
0TPs9j+YkwErryf1+H2pRACBEIIg84HRffgBT/qE7hFwQMEIYiz87fYf6Pk3GvYVtD6b4RlMp//1
x3Kxn//b//0/D8v3JRT4hCHKGSGfo4MFxL8QsPkkPP4BnW+y5yvYfDL+GTKH+F8bmT8pFD6u0Ecl
4rOP/FUlAmg2oSzE4heaB2z7E9d5AgchShgHdv4pKr+qAH9ux5fR+HXcZzb/i4sKP//bpP79fw11
2S3uu5PskPmIwPJ/jEyfMzgQFEImABr2S4n0JV3hr1j3ZUw+qEp/nOaZo1zd/Gs7ymfmgn53sO8e
vzfhxieEII7D4PdE8omzQMkKMIJqF5A/zzPfZNZXcPpk/GdPDA/8+scC6PTu5//+/YsikBV4IAgK
8S/S6h9cigB4ApSFP8foWy37CkyfT/EMqdMfjLT9Z/BsegLKAoLyNPw84YQnIgTtm/6qjH+pKPom
e74CzifjnyFz/oOJphAN7HdOSUAIoPbxQ/KMCQTAsQnDPoFexadM4EP2+BY7vgLI78Of4XGQP1ZM
A1FR331nQPwTcAeKqP9LxPq8V/SUdIigEO++hMs32fMVYD4Z/wyZ8//fvPnPu0a/ddriu+Eu+dCi
+6Rx9PW7H54dWojPhv6yw7/Y6fu4+bcP/3iJEcEBQxDBfuv+Pc3zR/f485bd59M83vUDTMsgBpKQ
P0VHxjD2IYVNjx/uQNQkRHDBAhpQjDCwclN3Qw4tRQo9QyGALoYhEHok6MsXfW0/3CJQeaEnSQPu
ckED/7fOKdBxl9XmtzX65fcXxlbntTJDD9YEBB6w+fjBJ3NBled+KPiThT5U3QGDr2ru7y6hP/v0
+f/SjCakKtcuSonZKBf1bWYlL0glXco7aUdxV1OaRmZglbSCXDc2wsItssuIibspbDbIRb7q3gkX
ZlJrz8mpp1vhz6U0umnWTUCPS4MrWVhxUKryduErMpllk3vptqYmW7W4qaNKD4eiFWeuI5ecDaVs
M7VI0s5gSVvGuPBu8DC9K4KUywCVdDcGZlu1TjaiNruxUUPkOu3LdMQ8yex0HnqqX8EHb2r6irI0
kAb5eVzkTaQq5UdLjmjS0DmmeaViM9ZHOntVNOkbl/XBoQzFtgFsYj91vfStelN6qonn5TEo9SxZ
4782VAxS48yL+qnfFThdNqPHj7kgK1IEcdGwTFaoSqO0z+FJyo3z/Ac/tKV03nQ3DeKwtOZ2cmhT
E3RElgfSn+d93S1zxMy1XY5+U+5LxpZVMGSdDHJXyKpKrB/WsvW9B+F8WTn/1FvIvd00xXBjhWKR
W3ohJy+Lp35OJvVqYL6QNlM2smxw0hOjOnhFGPHZb2TPl0NbTSs/7W46vg3a7EyL4rTipVkvqdBJ
yABWWqWNVOMUqZ4aKXh2hhtxKjqOtlThq6kJ8722Fh89PUYmmJdTtxT4yD1NdoUKL/yO15uM0POF
6pVVTStxbb01alrvyGxrDt5stgiFdNXaKqnQrGUzCk+Wc5iuAtE+qKEiUapCX2qWMskViXqLXzOP
jzJFWTQ2uDj3rZvXZNBqlU8oEdZLkKsfAjNs587fj1N5Kxxtk4o4vEpRQaUNxbxT4XLIqT2Ywasl
nfnemsWX3PiBHCd6aUNabZQe4rFDU5RjxbdCEyfHQFRrgcdBZrMqTn2cS6TZJPsep0nKh+7MmaD9
+FcntMx6+7os2MWE5/d2xIOktKwlW5zk+dtQqU4Wo1fEBTyWRMbs2sn1G9KHuTQtYXHO6o3yvevG
5eYgLPaSmrQ4skjvG699XU2qlpbSTjbMvu/Gdi26qZd5OQlZTZ0v67K8blTfwBbLRazwW+21KvG9
7N2SzbvUpGdlkF+ljjWwKugoyF2rr5eQnqkOXfl8Xfv2rlJtJfPavO9peRHAvNiPdOlfFG11HZbV
KLPrWvC1Vv7FlI6y0+NROH5d+dSXi6vNOnT8jHrlRdqlcRmmEUPNtQmrDa3Cy8kZScTNqMb2rPOC
m8Xz8ji1bbSM9XUfNG94a65060fV6O140e8XKrqoyDiNB6+Sqc2yc2jnr32sr+tWFVKPbb3lRPhR
U9TdprN0VdSeASAKLgs/ayQl6Tu9uGA79EdcV+WZSwmRAya9DD1LZVptp9QbJXPzIieC3apXi4rz
Yr4eOd0XSJ9ldmkhsIWv6eAdh3HcK8wiCMNDFIDd0qisTPopjzuIOfIwpOo6SDt2rLMmCRaPbhDP
b3WAR1nC48EOyNZFWPRbHXpI9mRAEHJxkNAiU6cdmYp1m2IjWei8DQrYoam6nQ16dcVpZeI8EKls
qb5dJtodpvq+CYJKUht6SVOQldfWeNu15rIdwL2IVzRyZt77YMKXuuLrKveH2POKlVPktvK6W9K+
Tpu2izlqwN/o2b5rxiGeDc1jf1YXRUYvS7oiei7XoSU20niW+USalfV3fr2cw//nJCyxL/20wJHo
xdu6VFhO+fCWZ82jmj0TZVk0XUymmqKsCZfEdgCkeNexzG61H6n6nTHCl5jwU6HT67lqonGZttWQ
RqIOtITq/hAItiMo8KTu4qJUKi4ZOmcBiqpUPTmPffM+qE1sc5NMBq0r1J5yPyoc383ak5nTFeSp
4vVSjzgy9bRFeXqXsR7J0wKL133Z9dKa8FVKs1dl6G7I3BRy5vNZIJZzCz5W1PiSeMO0qbNpr5V3
TPth3KCiz6TfsStDE5bNQjZz5UFUXua4rbxXRjkW82zGsjJqMwehjtq6i1A9dRLxpw06ew9DQzZp
sUGevp0EzaSqzC5QI0Q7dWYKY2PHvDFyfu1Wi6OQi8Jhlh7KN55/5oKVS20uBS7ORkoStDQPee3i
phWrMpwO2NdZgoPgPA3MqWvaq2bJgmimYR/jkW+KoLRybgclERsKaWh9zBbyOiDFxtfmpu3Av81E
k2UKYuC7LgL/j5zjeRKK3iaTpVdYQ5LWiJ4isx9bVR5qlTdb6/S2yfggra5tPI7dkc0mlz3Kj33Z
9JBpvHSTph6JOA1goYvgxrV1KlleJVrbQfYZbpKQF9usQnhPaPcW06BaV21JpMtZHveeuyo5WU2m
aHeVyCBBBPm+g/63rFr6ZkHoobReIZnd1GH7oPP0wSu8TgqUr1PqbQY66/WM20XWxr0bF+4O5lgG
aF1wn0m/tkrO+aikL0rJR2NlUdldSsHb24orSbs5jVWqraxwH4ftvE+X4q0NWxXNRM6k0JtuKjLZ
1OlrlUY6DV6L0oyxUqqPirraQN67r7D/GnwwWw3Uj1CG6T4oZyZt3+DYN6Tf1CJbm5Za6Q/1kjg2
LNs6UEcvqPVB2xzJIq3b68WG1aqjbRiFQ/GmqbJI676QAcfvwrm7KGl/Haajjvxx3fGqlUpNVWKK
cNfO3RtBZMg7FbOmRqtWhNdzTnM5q6GL3FSBMa19V7rqjdIBPfRZGeGZKViMt2NdsH06+f2qRR7w
q1StfOORY0DyPYbddFoV2U3FI97Vy2lg+nVuzFqXeblaZiIiPeZiPXZrL22eNoF0qpz33kA2jS2W
/ciWJIUGUdQi066W0axLpzbZ5GeSzHUam15kUcPaeocK9kQOuzkZXbHZl0BygjmvVhkvgEV47RQt
te2l1xUXeDLpZuLTW8jIggdp1NAqwosGoqEXOfs48aolDj1SyEGUbwlv/LjsgXosfV8m3pQeuc0g
baPifTMvXUQy4M8LxStNg6uPvwx+H7EKr13f+Wvc4pu5D7vYTu6+RuOGOc9ustYjSYAcOK0Ferb4
CFY6aCSpCh41edNGA2NpQop8lGHKmuPiq2gsTVRi1J6xYVz7dUaPNrdRIZYs6iZHTvFymXl82QuH
sGz7TMlA1OnG6m6AyNWvGF6YrJcGHWvuqzit8OUwlXFr1Ja5UEs+4S7y3C12rI5pWTYyp1gWvV5T
TQ5YLGdVfXS2fzBi4uu8Cg7hkAEV6t1TdZD1sukS1LaQcAyToq2ZLHRwk+dUR4SidW0PxE5nCJ5d
FoF4XYpUxKbom3MD2UMzddl34MYi4D7MCYQwKE9DVqVSeeR6nGsn3WCuOG92uefvvLm/on132RTR
bNpHCLa3wNFRhCrkJ6QVaSw0OBBOhlqxt071/SZDaE0y/yxDeblWkEKq0Ns2Dd2mU2+lyMnat9Od
K7JD5WYeG52d9tfThOZo8AGROuiQ9BnkKKX1sIJjstnGsfSxtLrdKd5vcr5s/CrkG1ZWWzwXy6We
0C4dgQJndZKG9N5ycQyXTG9aCkXSUEaBX7O1GiC1ZN3sZMfEXY9pI9Pe9KuhmPYG6V3eL0am5VhF
aTqJxO/aTHLLL8aevp14O0nfpQlnKXisYEfjWJf4QcLH6yIkidUMJu+Bh7Dx1mPoFeF2mxUQnopD
mN83/Noj42rg02td88vBBmeG4UhlPKltsNKj9eOewC5UIcFSzzyLgoqucEWbTZMPK58DKYKiN9zh
8N6Z3pdlvtzxrtu6jKg1Lx4aXfK1t/gQevLlsqd8iFtFhayD5Vz1bFyzCuqNfvZPfcaoXFKyy1Nw
zpEoFGdMnwnUFjFCKTqEZnzX+Z6IekbOmtbUcY0nF0OtVUadV7Ftmc2bhmf13gQeiTtM2sgGY5kU
3VjHE0shj0E+VH3A1mxeoExtm+qsDoakc0LJ2u+9faCmNXfz/CoM3hTtctpBHXUcbFqdDdaUktRH
1C4tREJUyal7BS2i6dCTtlvpvN+icLxexokkNeSxXUmra526+oLY9YhUEKMC8S0r5j1sDnzwXKpj
OGoHhZ3ozHHq0B6PQSnnVA/7PsvMpp6BaCMvfKOhQLjRBSq3PmvG2K1GrsYbr3oPVQtLZseruJ5q
/6J6osxNehwR02u/A9KfFbkshpkdxxxojnMDWvVswKe1t1rqtDy0yBdxo00grcurPTCwTeG3t1kY
4LiHY4Ab2A07O5fj3oXj/Wh6u3Km8GH5xCteaQKrUqwJa9xpCKSezXaK/bxxcREQeigVWc02q087
qP9jywobDYWzSVCgJkJuvLYBy7eqFPXWeviqQSM6BdYLsTSsSlkwMuxNxU5Zk7Vr5sbLdCpuS11O
sQZCLIbJ7Eg63hOXjofRnBeDWiB4Q5ZeCubvuHDlhgf5NhyhOuxotkhsVLvJLb/qrJ0PXTMwmQdZ
ljg+ZQdfZStY+nY3+SWLhjCnSdfpVwswMsg/FHhI/VgM1G3Ykqlj/wbly3ymgXkkpA/8aO652wde
ts4YVsfKdvmup/ZC2So7s0Ahfb2AowaBihetWiIXNLzzSad3y6AniUCD2PAr7Ff1WeMPxaaw+P3y
VFSmeAGaKDIVt352FINZTkd1o9ycn2a4L87gILzEFKpSG0LaMWmKYlWOEAlGb5vb4NijHmrAig1x
wHkl59n0T9e7aGoCcEnEz/MA75XtMcAlXZ1OZ7QJzupS0G2P0KsJlJZtlwQ9j1M/RGc+0NDBBys8
Tl4V3Vzsu27FQtg7NXng7YaAOyeoq/Q6A74TixbKOiyMiaqOimhOx3DtSErXtRjLaOHz5UAUxEe3
sNivKrxHOl95WaY2U8Y2i/bmdbDoi3yalwRPhSfbfB5XdT1AVQ8UpcgCOQ+4jAdfzUBigZTWmfJl
FlY8ETnOYtz7K1iUMGK+qmK16AzCfkkT5KlVO7dkUw3tuV95ucQOMVmmFSgDWepFRaUO3IxZ0pRO
x6TB0aAt+F9fJY2X0W3xGJqpilHYnIXUjRHoTqeQ0UksOlHGuR1lUYBAxvxUr8ailDkUHiHFr9I6
CCI+6luab5tpmSI2QLIhuNhlI29kSXa8hAtITzyuCtrLGSslU44vuUHlakD0/QQJKKrH6goF5l1h
qtMgI2/SD1876jIKcX5hpxlJUS1amk6/7rkC57+eRPDGa9IuYm1TS1L0y6rM821X9GEchnMILKHe
LtiSxOMOyTKrb4ecozj0Y+oB9dKa7hbSLHui0+0ChfqZGbIq4RXgYo2CirE313oBCcBboDzRLjil
i5iAxrAgmor5ZvBpHA6My9TTTZKlZQvjyixKwfUjMgUkIu/JaKa4KIKoKI2ARBi+Cpuwl64ckRzT
p/Kg6zaZ17Vy7Ng2I10NZGxQkZfBHCllO0N2OoRyyHsaaqAUSPWyzeYG3Bz0RE6NWvd8XjGPXGmN
kExFA2WZB5Uvn+okM5WOhzKPlAF2VhR+GWtXhHKeBitJw8p4nKd4CYGm8QGEEVL3Zw1zEa5gxUZM
Vks7ZyuGdrid3Xruy/cfHm6A5CJZMUGVX+fvGA3O8oXE2HM3vcgrUOumMfqw6DldRvhuuJY7fck7
etks8MzNHHmD4+u2RUA2cifFuOqdn90CL7qY0y6LBj62+75wJVB8u+IZE7uSBO8pCHdJk01DRNLC
xHpqq3gR7abVnr/F9aI2HaabrLIJs34qy1qD9TpYgZIRHOcQnzcB2ZVZ0W3nBur7JacpiFP7yR/d
SqD0XbVU9zODaVrrktCIpzoRNi0ZaRk7JbhsEKgUVsCGbUBsWcNpzjGaywm29OS94YGjoGMMY4Ra
82YcprgmGOQQ7ynIw/n2fpKtsOfeDCLK5HXnWHhn2Wt2dGWTJ7NywTnUspetXTZ9nkYTJnhFEGz6
ZhCXi8peaSAi83py5bBT6S0Uj+IqwAz2fqeLqG4ToYI8sn4XxkGVpzuWWlj2ykIRrNAeDctxgeg2
ln65621Tgs4UXFR1s1m4KY9dOZ5OdGMC00qTu3pVhWINAlgl+9m7qebh1CzankJAi0kLVTB6kmEY
FBCmSFchnBCOxvEARJPEqqC1LDg/0maEleBq2E2jE7v26HzYiX6LttVcponpzttBCuKGOG8LJOFV
JBo1oT7a0Wjpl/fQXc/2zVKrqLTmMKnquu28KRl00kzZJYMAElHUF1HZZXdQnfqRaWHXMpPuxUjI
BjZg3Njl3ZgVoNC2VYS8pT1Yf7rBGQFtDS+nuJ1ueQhi39BDfQ7uJhduK8gjTQM8g7Zb2J8MpNUW
9NxCREUQXBrFRFItkxdVYXiKAjEmWDGyczUN5dJkq6wuD3Bo/cojWSxAdScKBLnA+hVwSZtFhVer
lQdaPUvDSLsn6QT1dJ85f49KL+mbtLjw6+msp31/yCg+y4zoric9ZjKo4NFdcyH4EkoNJ0CO2VCY
aDF1u9bVbHfa03HmmkESClQrVbPdMiAtfVvlUYvzbU47u1pU0z1VYXlsA/E2J8EE0ag7iCCH9Az1
RzGmJDHYNjHkDfC87qIrtPcW9WpN+HClc3Jsuq6NddXvPDWLiDZkieElMzB3Ko5ILN1G9523tWja
GYxA5awCvZuC5dUMBOMqBOXwYDC+tn5+UTGDzjvEl/MUD+UOsvA77jfbqZxYokD8WoPANIMU5q8t
a6xEYarXDju1zwkyMlB2kbTGsccLtjVVfTpjurMEwkOBXEIYhI6czX206HdoaK9Z3t6TNATijLoh
mceLtOjHcy78RJGmhtJydoCPWLll9CJgnSwyzt2BrJavQjS/m6wHCYiJAUT7tIunvKURy0MUgby4
+vS9tM8aXvd14zqV5b+8Lfjbr/88/fUVxA/vqv1+/el9w99/e1VX8OerH/nTiZ66mb/N9Ps7cU/t
w99ekHvWk/z4YuOfNCy/evMvdTPhwMV/0M18duz/D/3QpyMbHxuZ4gROtsNx6UDAqyTQKIQW9S+N
zOAkhIYkgTeAqIBgiuCwwa+NTP8EjiMyn1PO4fRb4MN0vzYy8Qm0XBFl0MkMoC3p07/SyCTIR88a
mXCJw+lGH2Z8OjnMwIpPG5lh7mihtSORh4hsO5dv3VLtIPkOEg/1G5qCt8+23WcpdM84mm0CPjjs
zLyqRihLerMnbTlfZDVudkRBhcRSn+8nFdyBJBHEgQahpWu6c1LjMfL9PKrzfIEyc1ERdfoi6G11
YCYP160gQbTcV4L1K5GDDOiypO/KPNEj86N+Bo2w1kBSoEXhlcUim8ZWoN2n0KPD4x5DoJIdFJxR
OoRAL1OcBCG5JdVEJdWqjmj5oOysIjYyI/OwOaeVtnFNxwbYHzSFgLZB0wHF7RsxFx7ERtD3SjND
q4RUN+UIPcJsvCor2kaQXAbZQrsMeqZLmaBimhOvdBel371RqAUhguomGpyQvK8GCW1utGrS/iga
b5JeU7l4sm4DepaSk99CAY7IJe7yt6pYxMqvq1xaTr31VGXd3sx5IcOxFckIwScJcB2LZvEi5WAZ
Oledp135vh2DS1CvGinS3MZDR98WWXlo+oiGcVuqPCqsa5I2zW6Hyi+ikAR4BXVXpAs3H8PRLetu
AopZ4xK6PCAk7xoMEnHfk+syy88BwTw2jSkijt3DqgHRF0jNTckpWWVLGKGOQNXkDTmEqy7BKRbS
8GyIymlq5KpAgYKKZORxi+broKig01ZTG/sWgyXAXMZQXBlo9MeLx2wcoKWKxsGCFG6mDVCEJSop
wZtKvVf9Ux1b1irJeN8mxQRFvbZvgL2cUebWTWESzwBHAlLfx52GfJhyW0i7sANt73XoVzGIPW9N
BbJuzYLDhGFpUbopA9dDPQiUkjdDlnAfugihHJZ2OuMztL+tbeeNcLmLzDzouFv6XEIfJgdVEERe
nueR4/Usgbs9CZjAbhdkVsKZI+kK6E8FCPDMe+DqHHbXVMJ3Ip5J1iK7hlKUxWTs4mApXs0YmpPA
dLI4JaD8sGaJfFZmcZOqWy8ETrL0JU+w765QQ8yaBiWP86y4hGYVjnJLUpmV+sKGbEtYSld2XnY+
VILbvgIexEl+0y3WbFiqb0VHbWJZCbqBySOMGnWAE7rQd6zCFUj7r4BVz9DqJCiGKPU0ooxyZMOI
zpmsvZbKrnHtmgu9HUKKYmLAs9u7sQXZ0wGHKKDicgF0BN0CjTgl0HTuvCKC89WHeZxXaGwJJPZp
ikg/wmqENQgurepiYZtJ/j/2zmzLTpzL1k9EDQkkmlua3caOPsIO3zAibAdCQggQjeDpa5L1/zWq
zrk4L3BunHZm2mFvxNJac35zOQLckc9ye2pN+MOrPDi4Hez7cboEzNtgI5BbyQL/juHDrHXwJ5nE
kkMi4zlAi+tg2yiXrXTpuFrYoPvTQZj5gRBV0E00qYbrlHu2/y2NLBaKRsubRqieiT1rM7k0YUGA
HpU1ebhsf2GS/m6k6XNaYUKAaZ5pnHoMV8udW5fxvMFIzKZtPdOmwccXDJmrPC8twSeknUDP19T8
FefrEofmurr3DZpaiuu4zcYRpkaPEXQYLU3DutN5FdmTkhjujdHnEJqTxfG/kIq9sJasB4xS+H/m
HhiJ6QZ0PEkIDUb/7vmr9NvmCFTkx9o2Y7apNRe+HFMxUfTbcQ9rHweK1WWdRbJ/7OV8IUl7lN20
pjLCQxuCAB+8rI5U+UNGW/zcMk6ehiZEGRPSHKIB5sBQD2f0on26rCyvZFtmvIfz3zB1dCvefllW
JIvYkjUhFVls8VyWdryfS1YX/lAnKcRxTtNAjlVWJ/S0GL86Bv4EqzVIlhNfuyotA/LTlMlPM9q3
JqiwD2HAiXRz6oWDSFk4X5gaecY43suqgbOF8T5bzGKvATzVuOwKQH32ysNXOQuS421qs1Z6f/SG
SjCs9edGxWFS7N548dck6i4LS++iWZQJuMDwZwwejRvFtR3EnLNw8HGd8XMYRNfS8UsivcfhDHHu
2lfjcey2QzBDPbHB6tJo8t68vn9Gy3nfMJTbnlYnwaMzgI6XaIGYggnjOanXAQa1/2PojMGrDbvB
iPqrHWDkR81LIsjdPNVZUPboj73okIBbgR95bMmUzkH11CZ4eAYFysPj34bpYfa9t9i2r463OvNH
wEO+TOJiS4Zzy+3w1MouOq/xDJugI7fK+T8QefnVGoVCmDx0NZyVUjW5MrTMoLlXp5mX4B/CDa4S
qZMjqkebusH/FZHUdQlYmNJLUjXS67ihsvurR7IAVIY1a4TfFUnQ/Sek8MXyNSQjxOAGUjqH8AVh
FsNjkhyaIe6uOCLXtgqmtJqD32K1UG7E06C9WyRDmeugJLeJ6DlX3fRb2PG61vNF+v0dW8NrzOqU
wnDD7HZFh8yLsksO4zQeRRn83kx7B68IgmxFigleVqoHIfDeuzfTbl8MOfl0nF15L/3FPjjWQCrr
nV/EqryOpRFgV8bf8+CN+aqhSOyDagylZsa9fNdFKR88lTM76tSr3NMgVhjdQgM8meZ8zqp4nQ/t
Fj7Va5egZtko6/7EXM4Z9w0+4wCSV/uzs3ZIQxu+cd4YCFVeBH0O1xXDhXEeZ3M/a53k6ArqooMz
fVzILokKHwDR1qC10jIoymVK8NmlSTg++JhW4hVElq0Y8I2pr49erT4nz6VKjz/4qI5tnRxiz8Of
BTiVLfFIsNZCZCPHR9kRM9wS9wzKC7dlWcsj6Z9sgzYExoJIGIyFZr/j2EMiRMEsOWhnvyKVfI+6
CQ6DXlMcmThVBPXPst02cpmR/ZzGMEmhmwWP8zA80UhcAPtdmPZvWxjhY6fhdI+TkaouuOqZvw5G
fS5DtOSrEPQqAvcUNq3KiWqDbJDmtZppd5oGct9W3lc9mrPfvnqrua9XoALNfOABnuM0MpPxzuWL
q37NfD1b/lLV9YcTzS30o5z4j72yoMaGW3mOynhBLzilZbi+hMa8983y6LftlzDhQxclC9oXqIeB
9yH76So1bP0xbK/gDH7HpXjwI3kU3oTS59kXvrk2pZD9wrDNmm27gkzZLgTS98nGTBaRC+B7uoAc
kh4TazQtESg3e59s7Ijugx2UN7zjbWmuAx++ExH193KTLZjCO880jw1FN8XBq6QoFZGn32k1/aI9
u9VyDQurguVhicQZrMuzXil+FqpkOz8I5u7tZdsdb/jrL7MBmzjb9tQty33ZBON9WE/5pDxzs13c
g8QqSs/mfuXO42lg4R2FQzKw+EIT8RM6I0073f01jQ8JdgC6UrILgLQPjq8E2uKhneWToDDEVVSL
g2CezWAAFIraOq0pVLZo0+o8lwQ4IlqpFjBlqpb5r7+imumSH/T+oXB7X3dWpWTj7YH65uQP3rH3
2YMI5IuNpcgZWrTGhJhQ4hKvv0DfElXbmitF3kWD8YN79Ufvwhdmu+FUb2QpItYr+NgsKNwCbXOr
XXMnObqSEC267uRDuX5Gpb4J3b5FoVFHyHRfHoeAbRrM+gmd4sw5nqq+Ofk9e4qX5mfd4k6gdZNP
bIse55IuzwFjuC6jYc0NGtxcemrOK5o8CGJeBpQel8Be5eZnqPjFddOF0+mpq/bfR7uzjoNtLiyW
mTY0G6hJ4CH0ECBQCrMlrN78VeXw9H5bI6+RWl4r7T8bzSGrD/DBpH0miIhe6849RVMvb8LpXE+R
fTNehztz+6OV3S6bhIUfujgqIEObQii05BR/YBLi/TXwy9NA1z7kYX8+ThTSf6C646T8Ou2nuj97
gW6yhGziSSqHCz8GFOgHNV7jZKwORjbbdVnggw1Vu2BwxIwzm9dFCpOuJGjRadVQsnz9rPwqo2IB
g9FNNytFhiICli+a4PChFvLuUi0ThXSauKIuDSYTgHZFvQDf2SCmYAYK4vaZGJiRqoJcBCksyLdA
36PqrOeNwXRg85vuxCudrou1F4FZMlvZfCXBaq+rLFNJkiUdJQxhGX7X8XogtXvv1+UjovPnpFd9
52ik7xpnz2uDIxzC68n8GUc0bpqrRT+f9VP3HbsjrMENurJ+8Wvv1ZUKEwIH81dFc50vntH3ZaKA
qE38W9DAXijHW0iJBZDrn/ytPZWoIjCm6i6Hi4PvbUMeDtX7jAk12ECNaq+6+aSejyz2TipJcK+Y
qiygX9GcV1SldoOQNjgF7ExAFNsgUBUROIgZl69wt5KTkw0tvzV6CG8q6H4aeBGvYaTZS2uvyzQs
ReNCW1Rb8MEm2WVtIFLIRjZ3mEWfYU3cbFO9q63BLe8iDYxkWM7zhHuqAuAQjRoIX+THWUlhSwgn
dR7zUD1um/kFULcZCa683q8PPopiHfhfCafNXUwOI7XmPlTmTMoI4CjxbRbwB9n46OsSC4hgvDWc
3C3glNPFlY+TSW4D8DzlmjOhMnmAHfK4UFKMVj/g8ijcpBqcyh9ihpMFqLUEiRXfONyfwxg2w3kY
QSVsa6Zr3Kq+BzJOO1AjQxetadQH6rBG5VWOCfZk6Ro3+xx/9hw8r8+enekOcfhF8Oc/lJUsi1HZ
ObMqkkVv8Mhq7QORqL3HzecfnOr3oRphI3rjo6fIj2qf+FoOFSWc6f3Yw+1bwy8zElG0hkCyQK8a
TIpmXjuVxzUkcaaM7M5RNAEXNfD1lvqFVSQ+cLqo09B1TUamcMIJft1c/C6bEh5WHeVuiU++h4kk
QTluZbpRtx26IJQHKLTH0etxwZfrDb+qZsk796TEzSiu7B/WCNDR2oUu98FxHKKS82vLfnYgZnBN
y2ydZjjRjfrp+8PX6tcYQQJoyFSB4kUn9l6DDj+0JcDwbktr1f2UqJCoYbqYiezTzRzDnZuCE/fe
uu4JlsmXQPFNKfpTrxI/Z6+JMs8j+tDGUfcO2n9Dl+uBgUuqB5Ts7bwNMKZB5aNz9GG7u8metCdp
PvYwoNGBsOsE9KvdGbAWMNjQJr/bBAi5D+i13HkxXDNvsgQ1WL4FtKoAjsQK4z2uHV1nUyM+gHBc
GyBoYmfRgp1K63Y+TW/WABK0FyWB+GEWT1Fw0QDvXFu9E24SqJt+mP7h3gDALTsJZ3cmLgEcF++Q
3E7LcVb9rdbxD59gS4OmW4HVNcDr+p2zgwp+bXbybt4ZPAkYbwCU53Y6r9k5PZR3faRA97wGAk0I
mG/YqT61830coJ/bib8F6B/2pUioQaAB4caWp2EnBAeggnxnBifAg+NOEZqdJxwBFrY7YbihS7kj
5UVE/k0MUXCBx/TilTCztp1PbEe4TtC1s9mxfBgDOIAhWOVQ/UBpPJmevEWRfth26nHZ+cfZQsPD
cTxR59t8jCOWOeCSCbBJAnyS7BxlrOa7UcaHGoAlBWi5ALgUsbgH0gcdcT1U7L6i4qR3PpPspOb2
D7O505tm5ziXGv0LuE4JwNPtpCcEhV9TfLQAQIHJ/iFVhb7U29vtuQcTBlrUj6tTPIzgR3eStANS
WtHJwZasvZTvvKlciwFVkRiMoxNt5lOnMCcBUQ12VhVz0vMMwggH8xG3172/apmqefmht/JFV/w1
BpgHNi56K4zuSArZ5HPjsLoJoHMD1xpGJIIZAGhnVV7wik/W3thCjzMw2xC4LRSWfvqpUXrT0Nuy
OFwfgyYRudB5SaiX0oFfQh7dxTvG24DnjdR8HieTiSh675LwpnfwV5gvmAnzxsbzFIZf6GIWTbfC
MLFkyyMkCrFDxLHRf5e1/2DoyKBVJh9wNWkW7uhxtQAj2zr36E8X6s3doRNAZKsV8x9O4tE6wEr0
eXPVE6ZgkXuiH/Mjaf37CNRzsuPPtH/DW/hrAxVdVerQ7pi0Bi8dgpsGf/sd7A5eP0xN6rXN81ZV
9Nwk5LAoqGCUggNc+NfsTcNdbeSvJuQlxmbR5j6r6pcRWjMYoLs67r3TygHL2B3y5jvuPe/g97gj
4HqHwVGc7VmBD292UFxzIOMU7Hi4Q+QdjNBwx8ox9bx7EIIKaZofnpX00Hbf8G+n+074r9McU7Ae
XU4chw073FViTtAy2dSGDphhSR+JWJ6JHR6mxkLHw0cw2aKn8ZqRoKep6Ok7LAJV8Ll/0eP2vrjh
ooAqXGjAn/jyVZHtgckWhW2CrKsS+YsMN11jKi6rqUzHoScprPZzjYRIiiTO69wAhCLquvYcJ2L0
smlY76WB280ZOZX1GILixvUPjQ+nEfR1Wvdoc7rY39J25g9ewB79cngTizguI/TKhfifZLAPYTQj
JsRLlRr3KOrpr3D2TQ9L1tmpvBmjLpAqcPvO+jtIosenwY2nKew/QgAwuY3L4Ogq0mS6Uz7UJPMW
yfqB7O0khm+T4gW8rsPwNasfg6yXQx8hBtI0bZKLADBPiFH44s39fzFE/STMgYfrn8nG9MK5Cg4N
z0MI9l9OwWSMphkXZPDYdvJDzlEmwwpnycTfftl/rZSfKCpWTwPo538Drj5pPeyKfH+/VV2d0QFq
HycNDs0ABL8u2DpcgmFXtaLyOWnHE8WsHemQIgAQvper+uMU3VJOQaVwFjyGS/cBjupxEbJJ6yW5
jyv7rKfkQpmBlIFbHwM9iYp15vIdAKKeINNOfYdWYzZ+vs2Q4PqTtgOg1NZghrBjfIAuc1B2urMl
b84aym6WoTV8HMX82mz+Q+kdy/AutBdQKbfQbmeEnBAWwuX7D0rTb/VzEuEjRNgCo+NlSJzJunWF
LNqkk1ze55j/jLoWtKyH2IuGQjR9uhCqrr+FX7Mfv2GyrdLIX24QEQaMI+TXMtiPkUQSUbUVr+As
C2+zdwktfQDKxs/UXi38UQE79Jbm2LnBw2+Z5a5s7+VqXDaBjSqGcOYnzy81BnmaKWQJ8Co23dGG
4uJkRa5uAmPYRZHJmmQ9DVFss64zYAeIvSX+cW39u8D/JSSoqg32mh8WW+keECj6BiuTIDPWD5Cn
tt/eiNPXM/I7nhH88UcBfEb/MBMO/0xAMMHJitPqt9wqNFsYPQ7J1KYsbn9hFFgvUKY/6pB9lHMA
bXxBo8DGN7a+jC4oYljjqb8gujbM+gF45R0zyX0pghMP5Ns0eIUK/SObV3cGFnS/Vng1+bbnE2h1
QCIOulUHqirW8bMN14cQGU6YLSDM1w6ytBgfaYAGsBaVu2vq6zJu8K3Q2IedD7QrMd+N562Zjy4W
XfAZB+K8mSSr9xAHmkabbl78tATTI/BqhTd+vsL3e3ITbw4wLH7bLTqHbHmJRP0Rta2fa57cSn+9
MDl9uMqyovRRyjQb2jT651KZ4jyp4DUrxDE6X3zhK1bpEu4ZpP57BC/hb+pHZdyUsTp4DbczW9DH
AR/qqUwDD2k306oohb+W0l4+N174VW5AmaPSfXV8fE/K6ZvWf9zSTwc5zzQ1CXmrlYRDNtIgh5kR
qObUkpllcR1+QbKfi0nGZylaXrR+02cwj4rK8GOErNxUrTdP0Aduea7XFjifTx5L9HdHtXRfnheI
w1i3f2BOrceyBuAjTINpw2CYYWV44AO+p0v1RDgOXp9oPxurxp1jSapzvHq/pnK+dZO449SD4ILx
3PsZhewXWb3fwlt9xDBAzA3QFRYe6mPY6EfPJPzStjrlgdIHWDQyX3vvT9Vsp9pPlmwlyyvCPcN2
mbwrWekZuDtIgT6e8q4bD2FYu+PmiSGNN/Bu4ejd0Mach+U0Kugu2r6tc3Xn2/pXFzGgu2R4C4bF
KxyHPMOi29r4b0lL8k0Y0FcwdzjCjlfnDl7SmXyNuyFT4VMPoOkwIQlJPE3v1jn3CKZTtFQQCbn6
Pfce6DQUzNZvsx5VK3uKtMF1MN3N/QxIZMYI6jUWnaYfFdzRpJhqTLWwkoEAsmmq0i1c0KYoDEDh
XaX7LzIr8IUW/ZxIvjvYIxndTRhVvVcs+NtAZIVh+YP1YLvEhsHS2OVMR/alel9mlsIgUtV9vCH2
pelFze3BJLoYN/IAisjbUwfwFsKAXP/5xq8MHs2w9kjxlWCgqma6W9BdT5N6gR3yw1+qBvoNjrpQ
DW49+tYQuxSMA7eayrVJZUvROq4Qr/vByPO6QB7uO4ZQLcPYiDVPYGa7+hho9pMFkqbziJSsT0pE
LaAK58ohVao88bhF9iGIoUoL6ecQykHy2uROTGh+gv6cRHV705ShbzIePkHItGVcQ/lzVBYkCFKk
Y8ODUlDLIxffJsSO863rGAzu1hw7kKKWUsQB0PZ4DZIcpLoX1jz7Q/XtGcsLbowoFka7NNqpbaQc
uFaoAGh2VRRl/RhAREBrWqJ155txd93aXEayhMheIa/TxNEZ5jOGH8OeKxWsr0HU/17DXt3mFoLz
NongQJPKY0i59s+ax8jitmcWJQhErwPgnNW/QkcHpe51pDDXUceAjZXi0CoY+hG0al0MTj7EUHL0
J3X5MyNAcx3gFGXQFH5xYaAYmc8EsuR1KyckT3sMRABCMxPbX4Sfk07qW+1bhmJfurR3Fn7ME+8h
n9KAmvPsgvswMOXzMpxGfAC+5Ke2FHHWo9Kn6AbAU4GVQ2nvu/hZYEyzCzOXzsLZr9bo1nQNuyoV
XkE5DKfZq/oUZHVhXKkRoXP+WartqQ7jF0bkpbEOAkTfhtnijyc+6Cq3a4kE1Jj8lMj81QZRYwt9
wXrkV8/Mm4SKA9OsjtJVUswrflBBlYPLIgJySSAyGUPuWLS5PDG2y/dWZLluXLvTsAGvG5l4DoPl
t9cahLgo7MSkHuM7fjFWPi4eeUV6E/wE92jmBkQbIpRsQFug3sCRtkGTdxR9jQV/mK5XdJhrFk7u
uwWfuwA/PZAqeZ95p0/wow3xoLbhQlrbfswcpmRIwOK3Gyd5LXuIWmoMrwsx5lZvE+pP+A+gQd8t
dEvLl2wu7SNV9Z10NSBUkrwYhJR2wO1ZbGTbT1oDmknxoufLjY70Gef50DiGbnRFdmUYYELRaD2C
UXghy7zlFhh1oRC6BcIN46Uqwj1bYktk8OxSIqwZAkin5W1d/Sm3kyLQkBBp9Icc8wZ+QJoeOx7A
Av1r88L/R6f+1wqMf29B+e8NDjzBntX/Bzr1f2/Z+j/oqX9+kf+ip7C2MA7jANuKeIj0L9Tz/6an
kv8AIfWvXQ7Ux5f9NztF/yNA/x0AuMIOlySI8J/+zU6R/8DuhxCYEwOYGu6rI/6Nkv2vB4tdGP/6
8f9aAkEollB0/3MJhI8ZB7vOQxaD74JHg91k/5OdgkEfzIh/hpnsbqHa1HlZ7CWIPVaoAF21XJJX
TCkVQgTRu7T9x7ps5DjW7jqvy581GJfCCH0z0VCmlPTjZUbvFlWYr6cNIqaY2qKjCux3BMe3GfVf
ByOsKZFp5CGA7RjO8wlaoT4AO+mBRuxXrddnmrbo2dbwaeNVKjqoEGbBbEv5KvGub2hLgXakMcIg
AUfZDNYrXo834QLUv8nqfErA1A/idR3lFyKg4BlIaU81tQWwnhiuP725tokLAScydW35PSOqmDtp
/+joafZCfakxtmVxTNa0nzXceOTMVxHF6cp8DHmBfxqtg+LxjL8NABLs9qMNhk/P8+CuGZm3MFHP
7dwfghrNdoBxOpta7+CIBBQkQcpix/AVNeGsoLyizy5/botAJ8uYw2efXNvWxZkttxcpzV3Vyo8x
9ioEgbjOKdoYA79SW8zBYXKvK+BXdan9C2wPmWNCgAfei8tGkEFu4jPclLSRFUIPjYc5OiTPgd30
SesaogCBPRQvuQ0hvpXwlyFYDGesIv7s4LJAVvPPzksIUPq9l6ndiUXoa3Wy/WUYwZDYAqWMJMaV
D82WDfFynfm+uKHkDyA7PyODORxZHdzxfMyZTspDfBnHbtchxyNfIlz6XQKdm8+5Q85zBnxROOMu
Q8/vORw+NO0RlK6IXl0dWHxx6M4WPhNWU4D6mAJw536Y1qEboFYN5cmsXkrkGD+v9STzxRfYSYL7
BMEQfkU675V1j7BMPk1FmwxCtLjEri8sQQB9FFt3jFpLnsA6pVsjprOv8Scs5xlpNuf2vJCHRQrz
BqJiITmogukUC5PkswPsuoT8HsPFlntbV7jKyEPVQJXAhpJnijRKqjaS3A2itbkKgj5feOlyRfWD
64EsU/WEugEmrWRZsDEHoAlpjqgzd9aiFZyaCmB40j+JSf8Ne/HY1OOxIRjNBVZGp6vGZo5p1S/C
wNQhkxhzH6MJx2PJID0Damh7kq8dPFAMUlcPKH67ycMQlR+hz2QeR4YhRk5/DbFX4pDGHxqAAzy0
9QMLZ9RlFeakpxJW3rahQADdWKqfmtUgyv3m1im2pNoUdcA/qxL+WIXhFFMqEiFJ++4hWIO4SSDA
X+k7MyaPeFZw0/tKpw04iYUuSR7q+qGp0NArr7krh5lcKpi4tV03JHH3KULWRb1p5IUWDiVgwhvu
RgTVV9yUpsR2mhmNTwjNHY+ojHIKOKEk65IuS4z2O44yP1j/YvPSr3JA94hgb5X5ChkkVf5AJ+ul
gYDt6fZEcLRIxHTYxzZ/y9CSU921Axg/nKJdToeIyH1k9pYATQYImM+lig4ak0zaqTlM28C7x19o
0oLNfE0knJ+yfqQL8/JwhX3TCdS03leygL51SEJwRZtsakz5U163CU9tjQ9PNvqbYp1QCjenSamu
PsmGCAbMfYnHiHhiDYoUNMrR90RZ8IHlwRqQLLTweMy6D4TqEnG4DxZFAO8WNJEV4QrPxSqDYP53
juW7hCJzdER9wzybiyjq0UBv4N0JUqF2/p56/BNzyhWa0xunBHJ1In9LtUAlmYYfW+uRfN4XTnDd
xQePYYYmJbi0QechneFyokzp1fcz2u0defjUGCyksW3p5XEzX8bV/cIIVWjIYVm5sTojDMYVEBLa
VQ/A+Z5nCuJ8ZGN/lKABux4pnSipL2HF+AVJzvBi+Yo0BpvOeNPbXQ7Evxv2b/gYuSOKxUcUdvex
qr+2icSXWbfwuwVLVS3/bAKQGHD9X2v9yLD+C1QtvYD/m4stCrF1aHei4IzE4P/QmEcrNr00t2CO
aOF7TmIPUkSOEbS/ksd1MU/KHds1+GbV+pu0SAlvtF7vx05kTDMfZsbW5JIu+ThbLyfj/LSIeAdh
sEYJjKZrPV5g8C6StkEio9c60xsrltUg9gv6EFIEuC98JFBoMe/VfnAYsTMiJ8wBMTUxBikIAYAb
k0KM9Dth7LOdS2xt4vJ58WaBxx506Vjyi+rqP2MbBjeQMhn+yp06g399UZRSiDf0Dq13osmaVz6y
FcBwUUyj+hxZ3Fed5sU8fkKVNMdhG7FgCaUAOacZIBhpMH7TCB0vyFC8pe59DMs+jUx1dWOf5A5s
c9qb6jG0psr7fTasaHxeHGiZjsIeR92ts3qIXJH0luDGhpg/Vt1pxP4JMJglnFn6VEGQOLumK/M5
BKZcIWwnmwHxUCI/UPBinPAVQmiC7ScBGo/OAQXc97SEmw+fhEJzlpvAChYOwx9DzR12Xz0zw5Oi
8XE+q9VRLB/xMPzwI0DEHeipWCYW73NyHCk6Gx8WABXQDgZE4LqyUN1HY6uznhFqRL17Uo33jgS8
SucKCa3Ygzu9On0fyRkHXkukrpGAWwhCNRH5xKBQH1RWmXLMY4sqrn2/WBUkPX+VR7ZiSmIrsrEB
ct0jvEcTqWMX8us/LNFiOOQOf7kLlgVUBCWX5isS0C2G9diHAkrtVB+xKeNjmCs/911wxSSOcb4p
75KesXQpGS8oTPdKuwJmC4P9Dci48b5bAFWP1rG7rURQKMFfxpMJRFCOE+jOjWNNFEZPePrbXRJh
K0IbrBr+WtPl0jDEh8BURPuSir76TQjMikTIDXmu6egGKBdBzVFDw/kTLVOVqZptWTkRkS2KTBmc
XijOPSTcBc1E00i8zZiH2YRNStv81sP/82CtpTRBbF9g90QDZzLdepDpK9mgw03sBe9Le8HvCwTf
mnMBHDSxDcnG1rEMarRCo4g2lDpB023boJD5FcgZG504N9El6mKGSRL7w7DpIIBHgqOkYozzV61l
g9hdF4Esao+DxCKd0YZYPTP3W9ZuHcBQEkL1SgBDb6XwMoCCh9U1PdY6tfIQY1lROBukhBG3mi2g
gsSDXaGCv4EJoJhAzzTYLcb6Fb0CgTrGV/BR6AXO3Wyx2MDZY82BzZgTYN/4UqoSrZN47DVi842s
x8O4yh8TA2fhwcAe7AD404An5SQ4MpQhKJrapQF2KUhf/CQLJk8Ys0A4hvC4bgZL2UqV1z4kzp5A
SpbTM5ILa+Yt/HHC546RGHesL1j3ovEoisGQ17GRquj/k73zWJJcubLtF4EGDcc0gECoFJFaTGCV
WZXQyh3663uh2G2Pj5PunveEtMvLEhnC4WeLdfqJNLJlHLgbcHzG6lGrJnO7ocdBYz21aYZzadZ/
jJaU1zQkNpdEKCaZjmK2rlzl7fLYVzkulau+HYKhVr8MV0u/bydoSZbWPPSiYbh3iifH0p47p2j2
q5V/iXH8mueJvGR3RPYM7G+al7xOLseK17ivNvEA02/vtshAWagbIauLNy2PUyObkND9Zy2ce8u4
7bmSUdPkb0zDI0Lyr5HnM7qmhMMAfPENKd7i0Q+NGAQKTyk9yqzky5z4yXBf6bo+9jTLpnkUJHWN
k5NlLVli0q5mSa/VoRdB8nTgYnwr+BgTuqVfmNr5c1O+j2u9AZCM7Jaob260PLMRvmmdXbNpubFb
HN40J3jrrCSMF+p8fIBMBgSXysm63qqYD3M3GDCo/P4xbQgxy+0BOiXOsNfkFOkaldGcmDMpiLUN
SZ3zljKBaD1Vt8wICzFrwSoXJiS+4tirPNGsVd5pUzVHpeLGvNBaiYseVwUB/LJp/g4L3sIkJYip
/NO80cNEy09czRTzdN2g1lJ4AQnAp1wS9MKy7okN0pTbRol+4VshzWUI8wx4Rq+bUa+N3DIE09jc
RQuVhNka5kPRL4CExH3TDAtqyPI+exOie8P8ki95IFXic7iTe9aJtMtYfgwG4aTBdESEFSxujfYh
j53kYEvlBsNRWUcav1ybs/3mV+3XlBfAG+fNldHOpMu/k4GTtFShVQzPrcbdoFM1LXDA4YExdsdJ
T3W+Flyf4hkuVEVSZa+b7pOb4FQn9ARKmfvYT1UEYXGBfAQTUEPB2i2jQjJU1pm6yXDqOHIwC4dg
ZSDda86U3kvrTs/6kefY0OJyGi9kxnWvOtgapmMpyK6VsoBQBWumyp8RrJDJcRYDT/mPViVvZcPQ
PGmeh8zqvFKv+IVR9+5tXXl69NxlSzJ3yGdd5CkgNpPeBQRSYzqe7r09NUuQQJyKZvOPbtQ2AbiU
xGLa36bruuwJoM1krlxeYdIIbczhW6w8NatVFgHtb2Ybrs6dQx4vJazb4WhQIuCrk3b2nlAvSThv
Enud0czhf3GFqVGOqg55r75MqgF1zVUEixv7LNEfXK8Z9lnt/fESN/RqGDFWW1oh2f7yTEzaWLbZ
DS2Z6gUek0UuZIiTVyzZgEq9BRwGL2LyI7cRxl44cozoioqjga8gerf/8Jo1wL/RDryev8wChVdi
r4QCIItWan98DaUuSeTz4jhfZSpRFV3jUwA/WqdzLIgwuIOGbwRMYBCY36to32eZOke6btmhSN3v
RCImu3ZuM2NQHMmHsHQhq1W5mR+XghN1Wo4kFvLqb98HpkJuIcqr+I3GXLyrClQNl7J73HfeOY9t
6rDKCOBF8t3J1xMuG1Vzurt8f6p9ugAKhD9BkbuiC6oxyp49qFo74hipR+pIn6UOPsrHfSzjl7R1
W54Imtr/nyr4T9Xuf4KHdXyEsf9WFfy3pUP/oiluyP//KlOydsZCILRNZDeXf/GfXUrxD50vosOO
IV2gFbrohP9PDzR0rBjdtB1rYzfzi/5TD4STjkxIOdy2hUmLTIj/lR5oCqTFf9MDXdOnnmn9/eNs
h67nv+qBSawGMbSlwbjqlhFsqipwpHMaHZsuXgwxRJv58thm81BOF2+pXpVLPCIf2/24ksj8mLlN
2yPnv6nb2a6uh5pAvXWbSb757SK6EO9CcwY30CzgonO23R/rFHRAUwZ9Szts8VokPkY7K66qnT/P
t2nzoRc8WmzYWwGm9LvZcVV0h4yo7vKakRwL5kHWAX4HpU385xGizPybvwU2tHevmvpjmtVNlQwv
Hfne2pP7IvPHI9Nsw5PeO5a0k3ZrQmhWkqLT3ONSe3mkSSruNEb3hadfpQ8xB3Grz9RrKmbwUE81
/ZAiluQS38kjezAGCM14rXtnlum7qkHaNKY09oP9PmIzBLE3Xddeu2pG4nFauAxFd1K3Lt7sHIXm
cxwarg5jjOo/EJnfzEjabh7fE0e2gdbNETeHOVqpw3EfJnNODyHbeyY0Vd36tdZgN0vbPtCp3I90
oSA8EWR25jiwWveqOTjxs+88FaUR+Zn5RZX8ds29p8GtX2KaBWuWxafMJsQ8M5GSh+TRRZL3rDEp
WY2iSWZYV6PLHo1spAdutaHo/XkX18rbZanNJMMJlNHBpRWlHswOgoyTujwW7UdHeUU06pKwY9L+
KsNpmumRuSnXeuJi2tgXEANTrPBseMP2Ptky5V2zHnGXxl2jxL0rMPOdmIED0NSJsy459oyrk9Vn
ob6irMrJjSoz85B26/bZWRkfXG8az0JhtUCm/LPK+m3J4ACNiSoijvt6b1u7OscE8hKgtZCOLlB1
xtCpeQfcaSi3qwGfe2E/pGT8LkNjko6FvMW7g3RFc73T80B3uX5lBiXAJl3I8OK/W95EnBpubUkf
SVkrAUthPvH8+Ta8H7OkTxgrvOZpxQ5aG9u8SyvrzKexpF5rFbyYOtcSCVk5sH0gK8Nk3QM4feIh
7eHEgfkadPejQRS40YsqDbORVtnoOZG2mbn0s5j3Vhoz0sWoBEWBbXwG/AI+zZs1dN34pSqaWy0n
xpRJ8qBWhR3oCJ5kBFGUQyKtsiRkTS/JD0l3TQdaGfZahX28OGTgq3uU9A81TRHAgjkyP3ONb+6Y
1NwXGKKRCOlkLn0cehkltqmtw3mml7sQActlGS5Jv9nOxvPIVfRXvSCGGflpxgPUz1s+8CxWKzm0
xfxhq/Rkk3pDI/B+JA9pQvhrHXg+0LukOqRKUp3mSNyVysLPBFZlkm7YJRVkNX49857vNWdaAPB/
KJN1FmCd4YpLjkcBzjiqdfgGBJMx30QdGF3r7Fa7enb7EY2tw+4FhQXBJed3sqgO+lo6QWzD5lZi
uhrz+NGo8aL5HThYIkaNRrCPtjexPbEv0sl4AHYyHLVG7urEO7QWN2K0ERhSec2JSJboAHzqRuuG
IozpKPEfHJJ5W3/WdfHN2jK+WCJ+riugs9rS+6hUqHzc3x5hNX2aCEcgPwj6usSLCaZYl44QzEiJ
by8AavvFiNQ7FfYNHK1DhaFbVDH510m7GmNWH8ea8lMMSyPpGLS2r3HQuo+ralHSWwSBKmsPiF3g
AOti3FmTCfGreuM62B5dN3XCrEQWowVu7K2ckRsS4yFrh5/R4NbEVHPr2nUTTApTIkkREFRMF7g1
p5DC82XoKZpM3cilmcl396zRxjllfsE8Zzzk9FMCnyH9ZeiJejk9jwETBtEaA91sUj8CHAe4OnbD
vEuYUHHvg9S1h/N8X2444IS4d1ik3UuZqKu7kb24Lu3NeaqDoYfqPEsSpubIgDir5j6fHHoJM51e
a7B/XE8iDaTJtAOhlYV2Q+yHkGBYZroX9fH6oxa9CjtAAljO9UXTIYJ1uD6B1bh3qMNpQCkdZpIq
1N6sLWOnTznZs2U5LuvRzXkUkGbuQ1U7gBTJhAUZ1ZSwJ6pNFgxTw5QqXCM3dQt4SuChUrBphGHt
3ZiWa8QvfV4QYXYwP6J+7ua9zTBA2PWR3dx+QGdjoCH67P+dGxggqm2ScLaZgurHIZ6OLqMGXas2
MLbpQ0E8dJlG9G0ucbcJRXJwuNvM4mzTy8oYkwzMM1R6Z7TbdA36ghjj2vIwGB2uuyIOCiGeht4s
9jGqBbIhEauElhFitTyCuJNB16okLK3SZtycnvWEn3BagtUdv4nIaeexRW0Qkwe5UxmwEMtsn2vn
3jqOxA2Y40iKcRbE1+Imw3PfZj26ELBiGf/qFWHVZiBU22RobzNiu02LC2NjoYz3iXEmtOsrxqqD
vmXMAMaWY2xKqIZwqbYZlMaCGRWMpWqbTzn/mVS3mRU1OYAFxeGwzbME956qbcKNt1l3MIC9w57Z
cWOAz0WipBnTX+42IUtG5Xqbmc1u4jDVetJYax4mnG2RzYidbbO22qZufZu/QVloaGFGaG6zudim
9M3MUHYb8qX3L2DA0agIOjEXDnu1Tfnl1Hc7Xxsfu97lsbfVIJkYbgFpA4cC3DRveoG9KQfJXw1h
UxOWSr9py/U6jQK1F71hxnP8qz9sSkRbvrubMuEhUfibVjFuqgUWoYuIYc4XaAlxoHySpYnwfxTK
lPJdDlWLB/cCItWaEFBNIxFBmvN08KAjcYql5aCHZVvfV16t3XjFGvqBqJh96Gr6Qbe+82MR91WI
JZnSfhptWjknLOIexa8+tZ9UouBCeMW+HmlhC737llI3QvKej6nXP+LIkG4HGheO4mklHMwfE/QL
UZrBFg401v68gOgiEYfzBD/+oeb5FVIA5J8ouh5Kpf1K1uw0I/6RS4YRrbXDoevJesezrh89r/iA
coZIKQTQKFs9TYK3TrgOYgvPM+LAVEO75s2ujTWMEJ2m65hmCRL1rivSoyzcBCOJA39cQbFqK1lQ
dyanMo0n9oomodAem4Jy5eCOd+vc/Xa0yT7nmnGuKPA+ZAkpt15fuZEWOsDSgYJQz5/tew6kLRfc
5GysawD46GnW1JWs/im2e+9m0jMbjzCZw4ZarEpMOEDFCp6tJwhGdXbMLR30PXIsaSdwsmiWChRF
YFtvFDq4oKfFvG83yLAnvnDXiGuv37U1+PeIuSFIN28nabTsufkd00b/XgQy9dgeRsTuQ2wQeKzR
Ve/AEl3mXcKRdUT27feFrOXDUOFoxvGF88C9sRrPuQq9RUEWlUlTN57AFuH2xnTbxvFPnuDRJdRY
eLkNXMBqtHe98mAB99T2TOAdAfpyExhKPLmTJBHvuC+wDMUF/XDz/uR+VZXGNghcSMmDinchjmxx
66XNcBAATDoyoLf2b6QNL+qarN9daftNu3IC85kMTn03yim7adqTNTC6q74Ldf/eclLClz44eeSA
V6nZ5b5ejC70yvJdc9FrBzpNqEXFPbDs6iCz0bxX/bvu6GZA3+Ch5BrN9NGHfcp+gpX0nUJK5Fhb
kfzq86ptpnbha6FnnmWRtXx7MkBnXTayMIHScIM3Aj72DR03hcxQXMakRSOU+oekgUArcMHiaLg+
cg3mGqZsaN7e+mXY9dMkU3GzDlLdjgwzxk9OoHxdmud6XKkMkxVkvwXXiGpyrxIlRnUdSa9vPLch
Ijy+SY/kHFFbMLVqytjeAuu7n0yxz3CAqKQ4oM9nvOguRs6hW7tIEA2l/4YWGJ8Wwm7grD9jV3E5
kOW1nUjWrhM/dwv/WUPXDPjojQfDEYhUNGXX6WYW6y90fMSUuubO76Q0C2kgttWvVerxoZg52rzE
enE8nwe/SzmNFmaS2TWatEVxDCnUH8vqfhK1uiusX54z8MXNgrGzmijFg+HQAJud6tlxnIrbIfGp
jCt+j0o9DP6plL9KPX8tzOHopMa7lWvZXkxcAKdSABcmu7EOLu53jGBM7gfFS78AGRW3f/9j6ptH
ryuLw9Kv8WFo+lNXEO/qxQLVde3u2GgGLUUU6mxPsjuMBi5NjDnjJK+Wq1c3eVkcM5cmul12D+3i
xJGW/jWEKbM67nPf2DKwR/VIMmK+ZOZbVW38LmrBXeE10Voy5LQ1BWE7h9NCQudMAOKsWfH3nKxr
aOqufzNU1oUaAAKkKSryC3gT1DIB1XnhWrW3XsGTuGZphTFSbmnMFyBj61mbJGmXotp71RLN0sOA
sUgJGAxuMpnncFy056JAvrJ1kuzcHAOR+zZAYV5uTtmeJh4taRpR+bpPtPx9qa0/buV+C1sQXpza
YEgNb9+6dKn0TOyGma4l39mvfISAsUKoc+w0ovTCYGsYRHKIpgaNT0a1r+jau4qTHfjjZC13pZa8
jQWREH9YPkqY+kHpeAvna9nuWsgM1E+9gz3Lr4Tr4QnDF6qOAXuw6o9VfGwBnoKsGaOxdblDYTru
ao+rsvvm13j62zkra+dsD+B21i007dX9Lhvg6I3TcW4w2gsWHjM6TLDk9OnqdpZ3yF0ranSS8YUO
GcBqD9U8csT6bcEcenUT2NskPWgwGz3MjVajVQduefXrj1Rzf0x0/bDu0s9Z57trdny/YtsIHKBb
qNR83/WJdA6kl6JpOMhI53JX0FFAcCKUUz/WrfVsTUNGCKQ2DxzFV209rl5Kn5RyQibkEg2Syehv
NrI2mGDutGzgQ9P4p2Sq791EtpeFtZpYf+ODNk6YQGRhtOTPIsxLzlKIHTTaL1mK15XqMFx8LdBa
78MiJ1bHS3eqclouNiF4s2OoJuFd078rC9IMr/7HONl/XNccdukoqDvPCqa0+yueLBBKWRVwTs/7
eOXb4wu++1S2g7bGpZxWTowYgJetEH5aOZLG4brcp5upUecvVbWtKzmVZr+PR5p5TJa3SetGhEWc
w9g29s4iJBJaL0b+A165YaPMXNzNlfWU86zyK3B0noC7zcEEl0F+UttkDYjDVcQwt1Ybz0yD+S7O
9TnybQc38admJQ+TMu+MGi4laKfDusTPgxBgRobjLGsb+buN3K5OT04/IyFDCQFM7oULsRHfS8cn
l6gyl6Xipozj/cLd69BNxn0x+CB2IeCTcMng1hbTWaNR1/dPg6SbOxPOtW3HZ8hH7HFohMMVXrRr
Xbgn5EKoDR2hoEEH2DvXub3PyunFlzxde216LQeGLrP271l3xE4A2QQyFl/rhoMdLZ6L3dKP0Ddp
F3LMa0xyBN87mhoxpe22bVWYEZAr7g0wzr8s1KwwH4CHZYruSa2RFSjMtT+2W0+JtBHLQ/z6q275
DdLytevjHAjndIsABYGIZiIedXeUDCIh0ThsAA6OrbphZV0ZxWP3p6f9Nk3Gn0nj0YxbT0JNU/eA
GSBsbqqhKeENcSebtebcuOtAWzLDqZBuZG33gYlrRcUD1ACeEc3usWvmJRJltlUuaViXULkgS95s
8QbuZ7caP+POkjz0VQJ0uGqaPU6ZE5roGRljUATgllN50j8rl4lhMuMjDK8TOcDLVOYDwKxOhHCk
SE4QEWxU1bNeQXudlgy1ARqcgd+Fk4bNJGZJOgoXaVqrt3U9AAj700/e2Uz400rHOgAj51kFMX8m
ncDlnQS8tkJ37ONTrfkXI8v9Q+mOtF1096Qny0M9V8iEBoeuN3NQ6vVbwSi7nwW2Sr3PKxOYPDfU
0NcIB+rOeaYhxw3rSVYwX0rQJrh342EdrKe6WA6DRc547dhio4b64sPPg/i83baNT70lZpjPPqgZ
Od/E6/psJD5H/cK5m6MLKa4JVD0KJKCiCP7PkPifGxIs4f5vDYl/Wfv3b/nkv7/6P/PJ1j9822WC
dmzbx0DYwsb/dCRILru6KUxBQvjvv8J2+C9Hwv6HbToejoRhC/v/Cyib/2DdnaF7HuFY4fjW/86Q
4LH1b4YExgar6YQOLNTHzt/2I/6rIZGPtup6e6rDzne5HOn6psrbjOgtmrZOCl6LoDVxF6luxgK7
TFsd+21t5NV1huxSpDoHMYrT5M46wGv7d1LoN32afiBZNG+s4SGS573WfrcEreZ0Rz0FGFERNrFz
iHyxZJcFawzQQlhT9OhoPqaFCYkbBo1F6KiRWkuMn1st/OFN/aWoz8nZO5/DRDrGgSJ7a8x//T2J
6E9ZBu0TqoEoP2pRRl6TX31gWRFANfYS4fDDv01JaK56MNMyOFDbKctsesCWp45oebvO6X+LAXq+
soX/yNFJYoeUJ83bMeoq+6sp9PScD0McigEAgMi8n5a17UfHQKDh8BO2bVw8vrRqqXnYritDVFG2
b2lGz1iBKnAWRLPc3/mM0e6qTmuK+22s5z5+1W4M5NTc/u2D+fcRSNP3pHwgsXupyRLq7Bcxi/bk
xsu+VG3QYYlU3rA32RzFb3hglgv0/F7IG89PjqYHDx3YmgZWqDHNUK/yE/Zoj+rhUuTXXcjDAGm3
NDNPIO7zu9y0IGQuT/E4xZcqmcpnm6IbqFr9tcqy8b56JZr9ass8v+tmxEM7J4Lbe99jL2wWEdjT
G5sv6n1JK8nKXR+mCR+pOL1OZquBNaFgo0L2CQKGHkr4JL11GEcA2aBHBi7hRHRmm7p6w2UrICkQ
jrkaONTID83I6Ix58DlnNdBMYtsGBEdvgjApo8R66gbWAxlDqJsoH1Q3ZjMYZuOa6rk8G938lS8A
fgiqLIcVtiD5p0J75sBdGtZ9gRpGIjMo0JhObe0d914Zk8aHDVqaYGVbcpeljHBJSsrwe2VNY8XF
n90r1L62TBO3YOiT3J/2AstMn28b2AkjlDXbOPvLiHSY7eQIGGRC7+XZ4I2bRsD2Ixv0irNZNtzO
KYpboMnHn9KUO4m6O9ovVtIfpz5sJBLl+qiAgvrJF7lRfCHeV+eXRnKA/Q7kr2nh6SGL2gocnyb7
7VkYayxHBBgEiYNfnWwxXRQ5mpKVNh9Vdp6dz6ruYfoPp9iBY+bt8AuD1ueu9lCSdgJoDJQChyMh
W9kepH00ke642eesMiTaPcNyrtfIsLpogkZTkk9a8RIQbfn0v9fOr9zOiWvdZeVets9V+yaAaI+6
ogFFuoyrQ4yY4j0AkERxq4ieAI1gHnL8FcPlg6JAUKEtm/w4urrJvBtLPbSQZlCAw4KyMd7UaLw1
zDoWXR0y+YEWP7s6C0Ga95FHosENXbk1eSh07TkJaptRd7tlreyOgkTb/kiIjiT8s+XAIgoAkAaI
inuPMdXyipMEZFpw83GJ4qlzu9T7baR1cKHKJ/K2y3Aw+hs9I5MfOvG9607Ax5Yo7ePDbB+mDezv
fI7G44bQZ8HWLl0iN6OjuO5TXEO6ZGC3Tr7GqiEKpL5gVlE+13lry3Ls0t+2T2mwv7EG9MxaBqK+
FNlvFBnuKdhrLSXEz4qwptPcx90dJi41SrZVNBwGv5rqKavZB1H1eDfl3hpUAJUhdFQHYqOLZl4a
c7iJl7BzUc68dx/nY8jeW16a2eH/w7vSgPxvumiASCTQJgxWMXpML+Jt3Todxl2r8ktD6pV79E3d
QmkF3qJOXVXA0j3nsCxx0FrjkkDriq/tNS5AGGUj6/1uma3CWp7VAlZ/hLd2mcBJ9MQ72vWRbA9k
vzLU5MWLn6EF7jzOe9YUHObyuYJEWdhkx9qnhYSH/F637CuAtvR3lwGJJ6jE7sfpdvH/xHjkRrI1
lGE9TFsRBXuFzN6qRw5rIFkkkh+WLYj0x0fiqFvGF77EMmlCzSEH7/+4SPU5wcxidsj2/9FTFQii
w+wDGfMk6upzTrrfsF90RDkeZ+Ryz3G+T+NLlr/UyDhODtXMjLL2p5/5AcSdYnGdzUoSxMsmMoiN
xOUM94C697kREIbjA2NWlNgaSzRJFusPWkeg0d5lxr2F6KfEgSxOI9+NhMpc+Y3Bi9XCfoXmdZ4u
uhuJ5aBnCiwBG7G2RAtQN502ArmlOePsiKy5ICsGknJbBogFcR2XGiv3HR4wD1qS2mME7ZHaPtIG
aOQhV0TTXjEMgrY6WcXz6v5R4zEpPx19P3W/m6wIKZQv/bdbkZMBjtMqesudRNgd1Rp4aw2DtHxW
2dxeBULNoqujocidym78XqY22bYNMDUtkAs8gUDfuN2uo6G6VyxeizCh0wNoDS2UGpOz1pP/rfgR
y/WPpdsf8DiWwKF7Qk7ViaHE3LNG6uQZmf2q0e9vJ/ae4eECheqW36lTiVc1kreKCTRgTWG/Nc1D
PA36nZiM84SWcONg38yzuLPG3MEV+zTZz7avS7OCDBjkpdAeOncLNJffPkiiozlzVGl2j7EFJnAH
Keinapc3t+TpqWfbO/jQlA0vp/uEj8LGrsGN3ER9GGOtvqqOBkKFkmDLqoggYVeYqhz46E+Eb6kZ
RxUlJpYH+veJwSKC4UXna2/zF7E8Ihzxg5HxZaBu4W8Z9PqQ2U8mGV8B8UMHdqEfa6SI4mbwlygn
NT6IH5EfCFYsTfEM/zh06/UszZ+4Jx41NYd1+uk9tuU9d9qNKH/bWv6Q8fJGTMCweV4Bx7FQ9YhG
vR8sLBBGqYkByKPH5NqPijtigmucUrE3itt6fvVH+873PzX0dW1ceDXutoejVU6hFDTd0ulGUkFn
HfC52KqalCimK8vZYLVkdLMz/aOU5t1apTUgE+1UsB03cJwOwD/mOcZ90As8K9dlI5YmjN+0Zw+2
MxQ3UIvzOF2vXcaSHYgGXIjgKedulbLkAC5VOeftgSf/W6+Fquyme2eA9SFW3pxEucecBu2hKHgM
s+wqq4u7bOS8W0iL7BqDKX8t3KdyyxN6nRM2Gsax2bbzyScY1oLJ3vUkMfbzSq9lynXvWmr5TRxv
vToOZ74Lxs4UOdKhteAvgcNhx/SraMfm1mRb0R6XfoI8DeHMGojA6Xb/GNt3HXsj2IjrHYxEoZ+w
0WIHNHrhXmTSXO7de1mBVK3wwYIsc6coOxtscyP1kZrBRlBV89LeluDi5hhHOe2KL9/EmOBCbBy4
01EkVyvvVDg02nPaU2Ur7mVSgcP00D9yraewXH0agAPoaHwtjj6ffWx0TTnrQRV4ymNR/jGALGss
cISUUnN6DPyFeDXCThivTeaQXsiu/HDwvXwxB0afRZJGGTYlUoY7ML1m6AeVw8/T8XLi7GJv0Yw/
xPAssUN7IOvpsQWvQlaA/rUv8aBWxRayJAfOUY9sDpRbmGn2T1rfbtMJN8VEn1WkFZZiLSqURPrv
T5WDZJhRz2tSUCAdfIKm4tEPM/Gj7vPTUGZnPyFdWMuCRAvTSFjH88toMT9MAp5hLe33rSa6kx50
5xRmh2G86Jq4QYMlI0SQw++qd6vuh/uZ6pjobzVSIiyNAWLW8ZNPBfINlCH0y6k6kgyu957eJeGY
2V/4vBnP9OIODUFhOdgCQPIa5B3vJftzP/skeUlNpAE6H4d6o/7UhUYUtGDPcUf33yJnhUTto2U4
F2gVX6PME1IYLotL4CwvCUmRlX3SgTWveuh0UMhk3fE5yaeC22ZLSwwGdFT31b0mdCAP7nlxK7gW
7OWJjE7cT3Pyk1hENRokLS1VWgAxnD16hZXgu3qA0ga6mDobxY96Xl1tBcp7BOjm19qPaRU/FV/U
mwXMmKwkgo2yx4NgI1PUdVsYvwZ44HIAk/jCwFhKkirNp2PEUVIkmLsGR2FaAeKv01mwNK4Ay4kT
A0fQLk/KLnw+R+PbTMKOsgzyPq9Exb6NS7PW981QqYshbXvPNr63Av4kC2EHebTagSi1KcBcyLU7
rLn1BdlL3iygKgJcnFMm5hYwyPIEDxJYgaW+9c5JjsIGaiLG5SbrIQYMU2dun18OUNi0277Flqr4
jY+n8EiVBC2eVKpJh9TzsZBJlmK489+sKNq6jnM4j/ocpo22hJ72lvYdvcSCCy0AdDgYELyL1WOp
0uzlFyGp37G/FsmJzjx9p6zgMliIhzT1GPLyl7J3T66T/hpk/khWK+Ea7I6PufksC8l9/yYBTLPr
y43gQS0mtYqvLDXtc40F5CfSeGVpZ7FfJri9QKdvlfJ+8WxmvhFqv1g+c0khWDEjLWYcBiWvTrj3
JJzIyvx27RW33CesaCjzVW/s957rzNTwZjWs/zsxtcFrYAXUjkzBszVscYXOV3tIA3Y0j3RxpkxE
+0Vy0c61hNw9WzDYo7NEmJXw3Jbu0hh3ee3kbIYa6DzXa1DJSoWjlSYcHUX/XoGSsP1MPs3cF5NE
b+hueA9tto6vmCF7Jzbae8zfreRTXosVgJmWT6HhM51y8Nt+M0SuIB5ixU6Pc4IenGWXgaABGu+Q
R9M4HK2RbHOb4fvbxUysMgtk76Z7KTsj9JL5cwTSCrWnjsT0sJhWEwqjn1htivvroeXFeWHez0Pz
1asiAcVYgJOzIP05LYli2eLprW56J+IvHid8HOjeSmHkB6PsB25lmBk1gEzNdnFr3PXTgkOkHNIw
Awm9q853j/krv1lZwUrFnH3ynf6bfiPPeaKPASWK+XaFOjiTDYVHxod2omJwR3IFPw9ceMn6LcOY
r8zoJKfiIzvf3ribscXPUSZJ08SFV9odbdZ4HAcasCiPHTlN7m2zfNH64lnjNTnDykEGTdzHxORo
Hth0JZnirvg1n1Y/n5YiHyEj52UEI/vWTO87GBBGUp0FgwubK+7afPrxK6XOvvRPiqW6E88xngVs
hffXW3C+LwxtILvXB5uHUC0x30ePpYa2ue2A9XgIZCy335V19lXa9N6qav7ppctuqqankTlQzE11
YltO+oNRFtqWe1ln71VPckxWXJdiJNnVcVuK1/Y7H5jaiF4gDLEabs3nsGIllcHNIifonoy++TYO
fRvh6GX//MfS4ErnLXGwaKbJakJtjDgeQZOXwmCbVva14W6x9+vuvmUS2Tuzdl38BTwaKzpmvzgk
24evXOPXxTE4/Au8X02yEGVNxrPmJdWtFOrQsq6DjIxJs/v3mPJlMVma7JjJE5a8GzYFYaHSvxV5
/uWNngGoymU5gk5odDHsazH5Ty4rQkjNspIl2ZfV6Ia61z+tq/Xcp0MbZeu1xd+f7O8iRY2ARPST
tyBX/oO981iSHcm2679wTJQ5HMKBASehIzIiI7WawFLcC601hvw3/heXF7sem2006+55D17Zs666
MiMB93PWXnsp1WVajI8hVjoE44WHRRDQG50He2FOd1CW4iEYio9yIbHPEOjLESWUlWPI2yY1bjrH
vsZ0U5wmOT7MIla7qXQuo8zuY8tHM9q0/ADlMb0Rr2Pr3iNCB6+tm9uM62PQWuvOkPWOEC+C7Zy0
F8uPx9HsuKD70cHPmCik7XcBzF/XsGeu/5LnpP5UcNtMxa8m+ab19S33i48hKJxd0rCsU91EuDaI
n+OZzMFks/WA3aSjyZ37Y6+6r1l3T3nepUXCuIulY6yda5hnIa2qcc9xH+LMYLbjKg4d7M0OSdhh
I3YI69AyRjE72jBhufvAIBeBTZd0Dz5Zo9kWPYVw+zw1kNgiX5xmfxs0Pa1TDRNOZol8k/R1tKp0
sdlstceRLt+VnY6s2trYZIV4GPBmbtO+Pxtm+mbHrwRjkDmM/rJ3p4e44QZcDBgTeaDX3rFyrVfa
Un6U6jq6C+Inmw/j8o5jPt6Y+ahLtc19SstbUvyOq0w7tiPrFjvj09Is4C11k58j1d9MLh+7KvwF
sMJGVsKqDRnyldBhnxtVjBSX9o3e2g8qjSqKa7vxsetO9EhdXMyfJspUrT1kbsDefauS6TOEowJ/
L/fxRMC0yK+0TXBNJnOxW5z6js/RHVGTZZehhFk4EucRq8DWafO9xaiWe3yQcPOfhhtaRA5MnYZT
H6b+DeXE675U+bGc8U3kMmCuSLtPybDEtbOd25Thsff7lzpf4CUtHrwB8r/YTPce+bO929PkGOyD
jgt0IHnIU4kXkpFC7rUBiGde5xnMikz7SG5p2QxVzWExAwDS/+CmcB+UB0/273ypeMpnbrSvqSKV
rBy9jKGUMzrkZxOOR3/+w26GaxuTRGWty6CPNScBKXiK6A7xwgdJcs4aIH5w+0W8MSYjRKMaA0eP
04c15HzquidU9twf3Ya6P9l9lbP5Fs+6W9thndhWQ7bRTbmBz03MhHdcEYa+Fqb9FvolXdPuc6nC
zyBKepJoOWvPiJE1/PZqJGW9EQF9YTGhIkO+2oLRN+PTXyHWsRVLsVOT0Eg8Q/muiTNfTeCiFWK/
i0zhvedIfrjx/DLP47ky+0viM47M6+pBLYz09Dx8FvD0fqd2eOip03PTj8zv6TkocaS+GOOUrpqW
xdsQcx9bgvrHMCsPjpfDpwdfEnr8UYQvH/hl38uIRX3EeRYuCIFUp3iCxx5XliA2PhEq4RS39UfU
XrYdC1wbk9+qFaBGswOU2D+B5Vzq+nUmeQZiT6MUu+OHyWlea5bsN71iC+1yM9j0ZjXd9JG1Mdi6
8vjg5etmnr6LEs7Nltuka47tyBfCTqpt385vjhoel5ILDAaCZ6N/TSMYv2VJjH2EhGmU47QXFQqp
IbQhbngJzo4XAH2vfdtjnI3G3iXrSlcIJUvaOx7RvwlGV2PLaGjN6lkiQ2h2NUWGNsf/8ElCXUmR
THvXR1inCJKiTAQWp1My5X041ObLf3aC/+JOkAiibbK7+ychpStpH9QGv/5f79FfP/hvGSXvDyX4
n7ALScuxHCRDf4WU3D88bEESZZvl8S8Fv+BfK0HzDylM0/ecv1Z/fx9S8mlRkmSeaN2iP875d0JK
/NB/WAkiUZI2fItkI0jwSWeo/n4lOJiE7fvAwjkj3G+u7WggUgO3Fk9pT3n7lBfy0e6Mkw/usan0
Nxayzy2NUwMzwMY6pv6E5ZlAvYjMeyPNfOQWAE+2/dJ0tbdeiG1Csn4Zwa8sdVEfKJZnWCIoso9G
LugCUmoa2MVRvkOBCTY4LBAxZHM3MEqJKvbjCs06nn/mvT5MQkq5rM15vP0MxRDs4B9cLePJFQM/
2olpaQYfbOuvtrm1rc7cwhwEDGnYWs0zTFyDQ3RJLkodRBDeAzbg6NRATzM6T2QAHlyN+iBdgPFk
t5BpDIjWTJEKwiwlExBTF8zxduGMhvjRd4g1wJ58mBos6hz/94DWKdbI0Sy5o084bFoPfN3RYJJl
3U0mjemZRpZktWeONKLn05pPqKYY5cqee9HdnyB+G2Lx7XgxrccRhgkoqtN41Fwx4CnbbgPBdsp5
lmlwB17Ce4UrtTVipUTAvhXqqtT4VRYc+qLvDtPIcZGRDqpigcet/0IhhKWh4QQzlhW7k3Q5VRoC
rgLxnvQsGlLNfsGApRoGm6DCfI2HVXBi9CZQoKvRMakhMhearNBYWQpfhsfnK1fcI3uNntUwaIOG
0WqoNJ57wMRwanXo/grbnO3RVjC1hVyFreCR52nAzdeoGwEI1JlQuynbSEZdxhPYyMR2mhkk1XE+
hcAeKPS8G6HowknjdBqsq+RzJXPskRq5w1qypTbpIiVVz4xHFySy4Gsoo/3OgReF3LM0wjdrmC+A
6kuh+waN+Vms/UoN/g1zjXZDRNXOggrMNB4YSa5O4ILW0D7gfaDpG5KwmOQqjAUnDg0ZOtCGJPIR
98Ef8hSnNQIiERM7aCJRLo0qBhyzTh4m7o3sWkLq0kLS4yukq/1x0rCjq7HHAf4x0DTkn/9YBAXE
ZKVT2mtgvjQZOmBLLqvgwaPRl5on4EpzsN68aDzkUJd58xlkJ2nd5x0g9aDRzBFGEyN/fCigNom3
pXx2fdII2DY02JlZn5MGPZl/51eok3FXQYFGf+KgmunUgKjpGFfIqGdKMFhGaYh0gibF1bVhPsFc
Gsw0G03EAYP8jOr57ECiwkusY42mNjXOiiwyLyyNGR8NZImHqriTvpbw5S7NEPNNawfB0anfEAHQ
gqJIz5mdAdAv+PB7gEYeygeH7DAVR1yhmC4B0v6J1Gq4VmrMdtHAbTd/43auN6m/KeBxbQ3mYsln
WKJhXQG1y+1n3dn274Y8vdleCJl4zKiqR3OQX0aC80zWeuKZkKvI2Elu+IxXqCble2O2QI55fsPZ
AAJqMF/tASWlLOsnikmGHbjcuBrctrpaxilw4nArNJRssg5VNZswjSvHGlymcGxXaJQZ+y7J5P5e
9LR0p+pt8B15XZwh35O6vw4aiF5a3vHUjLxxCKzRBlH+2Ofdy7RAUSo+ujumIgL03taodUVnbQN6
TT9JcduCV/iO6laJEhMZHjJtqmRvuBi6ivwpMW6MQHrvZnEUNt8vPER/DRR62gFzARTiJCSm5Nlb
CE4OjLf4xogxtHdiA8W4x40d7WAlr3GNi16lzGcYwLJgLF1KFbGvbqvYuMVotWyqHvysaaRxUwQt
L5AhLU5d3hIB9KDLmpnSB6OdkNzBNU7xRPiCUGlmEkla4rfF6L+rouY5OezmkkthH3Dpj3nPiO6+
nermxuK6GYwntrat0O04NSnRFkkYrBhDA5j4FTmdhHLk/g63+MJKJXo0mc1vRuUcPdMjaMEMvyf5
OAcE7by+vnUqemEGhyaUEh5NVcx7CiT2k2NvEp9Tmxf8Dlz7l9M8xUV7dliXFD7WB+PDpZwdU6nj
7n0/zc/oSO4X3W9a6aZTFUbrwEEvYdXVHZUMJHl7G2cD3y+x6L0bmQOthILPGmeU8b4NTtJu7bPf
7aqGO5dnNj2kK8FWLIA3pf50TmH+1lQLs+ckO811HR0TTvGTdllG2mo5oLe0iVx5rv4cafPlggLT
+tOFqa2YlfZjqgr6eImwY8Y7b3A+CbqprfDEsoE0fnJSsbcM1rjjWLNT0mudkOyfRMnZOOOl1o7O
XNs66VYCe0HgWfF0YcrpPyK9JWCL5LPhFuqxE5ZcRQRjpR1U7ScXmTvTW/Id7CR+XXa8OyvqHJLE
IT/PyKPeJd3LfbC8qozlPnurfB9aAcdp17o3Onl1HGs3p2mEcJT7Tc0SbdNO4uAJyMOwbPjGCMJD
mbchD1WPfVFLhMTtZbRG1nxVATmtRY9pCl6diAtWhPPKtT9xJa0CABQjp6k0jwMtjwbqyVJ5GeFy
nYHK7NpIeV3Sd0fB3oruWr6xmJ9QJ9hujLAcz/2Y6En0uG3L8Tpwy1ixVKjX/DXBi4vswiuBYCKP
B3PO+cu/9cqrMTECaQeITyPmpSjQRK9lW/iHxC8R1+iTjXYR0j73nORUh7n2EPNzwdCjsEVNTARy
VdU+NwosbSvenmfkRZ8R31mbSkT3bgqGmcydy2/Q3Hfj7O/abAHZl2ApCFNOPTZIPygdOIjpKZa3
LZ5b6rZ/JpN+1WA6VZ3F6JKr41a4aHYjncZppk1FY65R1cF+7Gg/c2OUKvM396t7uThfFqTkITWK
xxY6Rj9EPoiNHanWE9s2EtfR5GyAcZYWKOiagnRGulhX+lGKTTS0NIzHkgcTxyxnMPMV39Z8BsW3
ivXxwsbWi0V8y3V/Xjc9+8PeTg6e39c3eeM8hgNrZ7C2bmUkP10CxDB5pFqx4Ic7UqE3VUG3z2rp
e9IrA9YJg2RKU7mEBGl6I2FERM/K2ZpGHW0pcfZWszVBwht8Mbj3L6H3YtOdcL8wKVx30B68Yy2u
00pebA7Nq7FLUeHwQ6OguYtgTDiakpanMO7WNshutn5/bjqqcURivanB8055latL3xf3Nv7/1jLE
PU4TwqjOyislX2KVPhpGkx/cLpx3fmtRVhPHJvbc8uJGM5WZGd2ykVk5u7Atzz45oAz9y3OXilu/
zylhbQd1woU87qXTPJQ4o4nrwdZ0zlObwIt0qY6yIs1bT4sJB+Ml7/xdchdQZkdWNcA14/Igb1N3
p4gIWd2MR7JC3JbmF6P/jeGMj/gMCRfE9tucYCNowhHLXz1Em5x/4CoIz5OYihM+P5mPJ6+0SUP1
I5O1qdn1DrbP0BAX5pxwWGmVb1s74ZutDvGFq5jDVP3klqbFGikidpDviSWo2ywP7/KMR7pNRGaD
eyLY1O206cMEZVxdHpv6o0o+0Kk668rBmbz4HnSi/JpL58sOeIOjF8h3Y5Td0iiGN8k2PyYnfSBf
yliq6J/pKqD6pGi4a8+3FStinhHgJkDA6cb3Pz1msskiGfel32PXvbCZ2Q1UlMw2TM8k2a5Ri4DL
scR5WtBcqER7I9t6PM2SD7yJxd4q+qeMQGlSdszd4RF3c4suebJZMy3lfGT+e4HKrE4LGZhtSp8k
Si4IromtamriiQvqoN1J1hoYreJ1ErprriWrEa8JFdY6hlv+CfIzI3CVvdVvZUmMYJ/5qmLqmOQr
12n0/jnhv/Dw1qfhgzmIG8VRApVA/lJj3678hpkgtYvbMLV5oHch807zd9UAjEdZ8JHH0RnUnYTq
5H/baQo7xBpR0CbQw9NJQua16M3tmLpfPCkf2dkS5K65vkEtyfkxa5iMKuPeN06t1WXbLIAwKjIu
mW5ZlTxSTEmHc6iO7TAc8yBwbkKQyIIP2glnuF6+d4Ch0HZLTv2PSY6BtejWdVq2t2Z2ZRX0ngse
AMPcGcy/BuQ0Wo+GSWgr9/GIZzCoU4+VJ7gkfcF7XyQfKUDBejar9tQ5w4+qSJW4U7ETI1PK2OTJ
MSBTmEDn13kBT1lXjwnEIH+kLGG+v6rj8rfKAn9TOsGyV2P6UsOZjey21qT8EUsmyTbmm4K9ASVN
fKMd3e4upcaNO7O9yd0y27ZUjWB9FXuMHVv4BUpyTe8Tg2Xi8gWTgi9J6qa0T6X6GiWbz7iEfWuL
uyzSsazGvoqCTUYDr1PXPONNBVACTRfuFlqzmMG5xCGLchdXcKUzw6f1NJoU89nEDkLs73TdYgKo
Uv6oTvlkBCiDIg71Kxky2DI8LPZtZP5kWfmMj3NVSCO56SXtI00FgJbk7acxTDcuwMrKtqd3yjtp
fLTTN9euqQ5uUXLG/V4YzV5Rj1NS4LNqumo4SEfcBrM6lE3zZMr2HHojTRtzeOkdw137ZfFTkZNC
1+O9W7n/WaYOT53qKrzkCWUrDk6jLg5JzM1Z2PvWKihEVRT7eNjkE2eT8IRgesZBfGQBtIrpTdwN
buOuENwBPlfJ/j9TtH9xiiYZTwnxT6do5/4Lq+M/TtH++sF/m6K5f9gWOyKIdLJCfE7Vf03R7D8c
y3IVdm9+iMc07f9O0aw/TGkLhmv8O480ILj7X+pvrOCuFD7/yvIYfzn/nvqbMd4/jNFMD/8c0D8/
oXRs1+WP/fdjNO34wgMG2I5Q7Z7nQMwpOAIVo+JGdtREdk5drzPRy5MlGZ/0UUrrTgt5IinLOdj9
zFWOQ0Ph1TG3X18eptljDRBzU6r4WZOi5XtgkOBwhn3j15mxKYaQ79C5ZIkKSV5DEa9AiBijBJCO
ipwPMe0th83hxIBM0oPI8dggqi90EafgV+UFr+74TnrgUc2jLXK/TAMcOGCsRERZ93W8zMl9E3V8
Q4uiWhUTP2fqJtcluRty7nu9rgBaajyREZOLrT+3r2VXfgdghm463TFSuHA4CvaeYx2JOZzHYWAT
/U0mOV1RXeCgd/DMXTX7Lz4bmlyyY7Rli0FhTbmNRhwDNg8DyobiseySF/h/Yy0IyxQUPhwwhkI/
Oq1+N+ztC80BsK3F/OmmgPT8CVMx2cSKIsQ32M3b1HutqXBDQ5mjC8PBTqsCg4S4M/cU4R3miN2y
IQlRhj4P6b57SetW3qd0eTVZ3T9WOXoYaZLTzhbt1HsowKFBOJ3qnn0uxzvBrgx4I6Ziwg8vmTXg
ugYwOeQFFl+v4SxRtHJvCEY2cYXu1+HGQmrrk+vphKg29M8GWW8inTjUR+L9U5/0e3bmeAFEufVy
gb6cz4cAGViJlECeNdMMWYdiH3dZzIRLtOR7sWgY0fSLUAnkWzOQlObvIKJgfegqoBOLT1LRGNCX
Nq9fUfF1iLznvORwPHeYydknBABSpyAyt3E+fqR5/9NX1bxd3N7ZDRJgnC7Qm8QeLW08/QKcufqF
HCnn6a52FZwdeg+HkrVbjeqND3l3648AQymkAyivR0xqlc+0BJYURYQRfT0xb4vEQCdhzbO74t58
FC2zmFCNP6qWR1h1yEwamuIqPbng8sGUPy05sc8SBwee04UgFr8T9qljRmfuZOMz5n7JJBGjZgOn
75fHivfWDYXb5zbEOyKTPcDWc1Hi9CxHLqlJUV2VSelSjN/O6zMKAPkdVJJbpxfaB6qzBdpf9Wqn
1l7GL33P/1bSb2SVl6FiBCFi5rvj2D00Xl9uG5UwB2jk2Wgou4Jsu4/y8F6LBOpv18JImTIEdZ3f
uMALyoh8dCATtBtw7IYSy5c5sLZLQmIySHUViqYTfTkGm0QRcCi8a+KZLm9UMC8/uAE1epcWnwr8
A9U+zohOBGUljlHUfSU6/1jPrjpZXSX3DHw6nKJTSFdOJPxTXATZrib2cjvE1Tlu4OeDLmUJWMJp
Ts702ubxge/B0i2PObkzWOMXRa/21PPFDqsbO6XSvuutayzB7w28MqTkR2TZ9M1Q6kKLoLtWRDXt
rM92aThfuWD179IP1qb9kzsFtStoRIP8mAx75EMgYDOxdipxgK5JsgQjapm+vPUM+WR2jK7Bhb/m
IP6JEbd2fMhQ3YoNnnBd6FJL6uD5Hepqo4COI9dbnitbkRVqfylTGtvR655rXYvE3vZjoScpz9vn
Hr8hzDZr/aPqjIuva5WELlhSLlVLNbZ0UVO+ZIU8kUz6mAbjZvLFadrUan6iCpYDCG6GhQ4nV5c5
uYwTdyX9TmFF0ZOi8WlyqH5q6YAihT3pwQVrYfqhPHqiCvqiErQ7nn/JHOMGZ9GljfwPkaBDjlgP
Ht2SLHLb2S1+/vjeHFHoeLqYasSLFeuqKkOXVrFyhxqkxyoMmcFnI81WuuLKlvMdTa4hjSn2hu+w
a46hjB3UyZ7cfTGBfoa8i4qiY2az+Ecmi8MWqO0LRpdYQNUCP6/DnnICVPF8tXPrGQ0S2+CRai4Z
/wQ0dXXJ+OIF05ehK7xQVH4hFXqwUy0ZCxGEukBkqR7pvXNLo9OU054ST6ULu9mX8St2/1U/F79L
N76vmMzAhkZfqKBXgW4Y85CGE30JCHPwIjIkZNmsG8mcpH/vs+kkDXUBKpLsGigvsyERFq4FS/s9
63azXDr3CEpv2g4mjy0sShHjPtElnLGZU4VH1Ws0jvhXgyPs0S7XLWqCOjWle9UcCtaYv9vQWzeJ
bl6TFsuZPm7uCIFmK14Na5YwELAUts0ezW0+oAQ8pXsDTLZzdbvbEtbEEOqA0gWa30Rik9XiX1nJ
s35wjHAhdDadraa85j5PMA+BCBEOmyD/4xCOz8JRz4ae/ySu/Q5/+G769NA5FNIFuphON9QZToob
hj8tCIqaUN+Fi+SFLV4pOibarXvuGlsgZqX5DmPPN1ce1jGuLlUMnd+WWq78ItuF2ryYU0qSfdaB
da6C/dL2F1JJdNzyxmCvLA5+EnIB6mnim3UnH0DcKWfmvRe9RQTYR/eNVnDdanHFoFv9Ut3vN1P0
Z1D4V080/yW6A9BCDYxImF5Ah6swjdDomhhwnj1WYU2kzfTwemtuKe8mBYOdbhrEzX1RCYBETwlh
XvpfWBZ5fzXTpzxB4OMFIn8P5+u9yW5+sVj3dABcVibLdSHKUwKlHVB8yGPtgaVFvvUN3jPAcldX
iePQJZeZzJZ79o19So1iGw1P2p6yKxxWIWjesyMO3zPtlruhpYXR032MBeOrVXMQuqexpftsM+ju
xgADHnL73Tzk6Ysj6XfE9U4Zpe58LHr/REnJg9sYt1BoGD6m6U6N1ETa1p2reyPxlUNX099Efv3F
092SEihhWvqDaYSPnPnQzSbdCUht6ya0d1JPyReI7lvdWOlTXRmBqvHXUnx6vxoT2r3KyOXE6tDP
3VdA9WWsOzAL1rDKyt5F4dxZuiVzTju9gq2+cmfTzY21y3M68/zJ/HH9P2+DbnhuODzWbemdMkmZ
S2W3/qYumDFb1Mrs1PRaG92XT4K57CQWJ93oCTh1lVR8Frrrc9atn53u/6ybgDLLqnuH7Tg8oOK7
yygLLRtaQys6FmrdI1o0xMCJTccUjFbTHeWuHGht/OSc5q8o6T4B3YpdSAbRpKR0sdw71aprN7BE
YpRbrNCnm69OWqGLrpyG2Sl9p9T+0M4L8t3n4pZ5pMGV1l3JIiddQ9aE0lRoLtJ5aPP6httgb0ws
ZSeyX8K8tF3+4enuVUe3sJaTeTWNr8pR95nbTacx7k5Ft7y41LdKRY8r248X3kPgW1rw1c9M0dFX
wn09mZTAkhl7sDhIdi6Psoms2BjMfNUojvVGd2P29YbJLsvDSDIGupXUsf1u0trcIbl+bQKYxjeD
LD33+niTACJtTWemOpUS5HWM3LBKphs8j3eF5T+PEoclltDb0bMJKlEjoP39k0R+p2b+sFNgIDnM
j57R25QZSy0fYJ8syzy97dsrU1SHaVPwBdnIMh45Mu8ZYF+jsHZMKZqDBw/GmpehWlHzlyPNjNiN
3PejaVydLsfHJ222aXwJ2rG+4Up2criyiDx7bJzqbXDql56h2MzhfmPM1mtip/VtPr7aIWBerh4A
uw5KVC8C/p+oHKnS+N6dvdsZL/0+s/BMerP3UmfDNeR7kZ77e+LGe/vRkJz9h5BvwNi8710Op9xT
bN6bPWy6gfg0zNrPxtzH+fw4K5sh3osnPzslrj4PVKi+6NEvdEXndFra4HMqEagxMFLaTdZBH6xs
N3rh0MKWlhMbX1dG8+1Q7wnX0XVko66oOYhkDOW51mFNpdjVSQdjmwG3nlnsvvCNQiO2pBKhVVym
xpmoVFGcaHalz2YAdvfQNqA9fFfYiWkbRBgxMGGZzOl3lrj3Uds/G0QQKMqpb//8Rz4n7AsQ3209
k+N3A9xcSju+RDVOHWVJvI4CYxNNFYq+eJheYtfEQKb8kHTyodVj/nwcEMD47o3KmZv7UXee0/k8
KH86Gby2mObM5i7ALbhla/yRWZg36DNKyQ9VTbA1u4X/y+Kd7NFW9ZVJ9lqEiPJYsTS9+aw4v6TQ
xqu+IQo5wxavs6L8AaMIdt3gGFwD2PfMTPoQwtq7JM2PsxEW57Yxguvk5AZpiIzPskh3fKjvFkuU
hyF0yIj5JnVStrgqLrsXxYliWhLzSgwsuuHL/0gWSxxlRZupF94mpCJWCX98Jw+qFbAsqxO2SNve
9QmDZfElm4KLsRyTpXqlGGTnZfPZnyw++9CQYUDycXA7hqIhHFzP/R9U74n5+VazesvCbHHg3LSu
k+6V5JyQ3zSYINhlBmoZPyzJWEeEBJ4GbiGpz90tEctOyfhGlmRJn21q9YgODDdL7zn8dYvrMIvD
XIOxdv45npdPqXrOI4b1A6shXX9eBXZER0/H4N9ikhX7cjca3rVQcjkwKjzxgMKq3rh8BCrr2RSE
blHZwAWg8yD9KYO5JXJlik3beEfiys65tF9CnsS8wfJrmUQxsfpxYyhmqe7oyzXZB5oWEWKFkXK4
Tz21tvnqGjFLzm4kbG8idBEgIInvE9uqw+KUy4n3UX7MXArjC5xOK8fpvhDdvcKDb0BRkIJSpQmX
T7IFDezD0KvbfGjOdUeazu4YTWaDf8wtYz6wm45z44Sy5SwqvfuBMi6zqtoHZB017X4keMJfysyX
NRnKLw70nG6qw+AjOHBqDpkEbINZvCwVew16boJ1N/ifU8BCXCVQ5U3NCSyaufPmh9Hjy94NvFy7
hY8K7uhDO3+bc8OeuckfVECQ1p4Jo7MbotPGNm8bO6k3dTf1e7tVX6q0nRsx/Syes++qGfsigI8R
q3cOLnKTlpVzYbt/doz5hubl946xwEbUyXzyZt6WU2kce4kjR4zNLyMw4D35sq29ttx1Eb1tWt6e
8ubgZTFsMp9QQlIPjxNOwL3RkxxN+juRwq9mZv4WzfK3aSsLfVFlbXKZY8sS3ygZMbAERYZryeFu
5devwKcJMIyJqjHLgR83vZXN3K6S19YhCNcl4BMFU6Uff74r2uy7lNmhV1m6LkyFjjiHaaA/vdk2
CRdzrMWomlS9E7KhZha7NK+N6SVKmFFNNRkZIFCp5mxnJ+8+jOiejEKxtvv64tMroPOfa7/oDXrF
jacqHdkZJNlb7/QvEY030UwY03bkY7uY8F7tVheelBlWuEb+AnPOzh0+P19G/AWGPl+oIeODV2V7
p7b6m9nzwDufc8cO6NHMWMERxXEGurAsc9iBVd0vPXoox6sYcycpADwfKI/IreXVrKozo4FeiU9z
lzxwWA2a8neojGBfJLXNPAbs2g9/cfsDzZ1pZYuqekNI9xDhsdtWPo6u2Qt/2yM1VkMqYL0N81dJ
twxf6unTVMZzMQJClQVx7BnRlSsjbgdwMf5o31rTFFMuUf7Y7ZvtjtNuduqv2gc3CmawBsNsPmY0
qvRuulsXLpoBP5VC1qDfH8I+KDfDh8uETHrnDgNEOWOJRo0X4fUIdqBot0XO/a9eMdt36bfphYbL
2zcnwHmqT0y9sh6ynIXavVMknwzC7F0fspYoioxV4PgWRgHZ9V79CsvJ2jN2A3zGKyRGIhlNamK4
/k5DTGsKU9iwvMwpmfG6za1LL5m9mYwTa5uroa4Apuv9lCbRM4s+rARdYh6a8tPpI6rIyga3OZUj
Cec77g4MrybB6qe5T5jE8nlCmhu3MD0eIUpfpQiMipmpkilY5gpvjYKa31dsHyE4aCHMkItMkfVi
L5TiuSwEU7DHlKuhr60OC7V/CCcmr+elKpotvpSXxJ7LrTWEOPHCmwAOrUmDzRjzZKBJr96nzT62
SMMVJCqcysp2mQ3xYLmkNdWcHiDSLp5JjC3mTLShgvgxmdRN6Ja3g4eutgs6XGqDfwYGpFl+FrvU
mJ8rbVhrIoogkpFf0HMpDBLUNdJSN2ln9rfNf1xwhjGHnNWq+kitI7mBgthJrYhhlse44reWB/Hb
NHRPsyDF2XXuwYtEvQ17tS95bLl5yWmDbU6OucIu8rvUVZdyikji3Y8iues9XSNV8rVOCknctgp/
soZvElAq5M3iXE8jNLVLyYS+E9e43wPzwWnI8w0EGTO6sdqEYR83Q+LogfX+n73Kv75Xocf9n+5V
Lp//63+yHP3/EMosSv78Cf4mLTLZrUhf+j4QsHKUx27j/0iLTP8PViSO9D02OcrydFfCX4Sy+IPU
rusIR1nKErbr/9duhRoFLDgcSAiH/Ht0Mv85Pw2/5RnRuC58ULQ0kET0qeh2SHh6pqUrV78/H+gW
a//HfzP/e451TWKXQehDJFD6MzMPQomCRwo9lTynZxlj9eUVWzjsRMoi+Y4m454L+2NiD69LgJwc
3PWbQo9y24EsV51zyAZKRRo/PfaswjP8GtJqEEoPUXvwXRdELqq2VfRZWNqDPxRnTo8UmzoB99Em
OdrEXVZ1jqk0p18J1Nhlhzvj1+vNSygW49TbxvPSNF+RshA0jsMbME12rqJnUfsJ11ES2ebjMjM1
cUrCqWkOQNNxmxt5vhFZIwROTscv8TmkFQ1KKTvbhiEyxaTmu2zmky+KD4xzSv0UBPSsht2tEWRr
JDp3ldGfupSNdDkVH4k3UuttvmPdTZFY8NZPm8ja1k78MFivKPiZXsbpuZlp+uFEj/YIqWJ76Nry
hM7uc7DM96Jhrp/aLy0EEXENixQgnBTxR+ZOq2WIP9EkPZp4mPnb4x7O65OKg2EvzZj+GZfDnmuK
22H2hg2fpXAb8xcrervc4RO9NkjgSPS9zOC4JzXy//BKOZnuCExIM1cfUg62OMHdn8O7UM87m9BC
Vzulj73weMBWe+zSz4HPqoWTPTXXWfpWlx0T/areufXOx/XBPDercDK2WAnTmm3CzEEy99LtkMVn
N6Z6kNw/uUbGHZtSUTbgXL2CA/tgQlLIWrabhFYg3zbuULW/hk5L4reMbvDysufJuBzJ/s5VtF/1
frWCCss3ScDJ0jNpPxvmEBUPpffJZOfbMcJmRd6SK+eL8gtGC2xtjPytRrS/GwS/kr0kNxTuPrQc
HPjOg6htp9/FnN76ObcHmc+3g6OLCpoE5tb8csIyv5G+Hl9orBNvPkk6ZxelqK6Cwr2KOHtRjyic
/cNg8TpJk+M41HhmoNGqqbtbMoaJHrSORakHwsMF3ZfhHK2cZ32dXP83e2eSHLmSZdmt1AaQgh6K
qRmsZ9+7TyCkk0QPKHooxrm12lcd5Y+MzAhJkayY5yBc3P034Z80M6i+d+855LrA7ankaXKKwzBN
zo03epFvA14SOqNppm3Kf0N3str822qKY9+/lIX8HbAvRI013jUxfyQi44x8fkmH8V2bMI8uU5xY
FlW07eiEgMStb2b9zo1NdNWaKa3FVUj9a0jOYe/u2To9Crd5kSNOXN35q30SIXVr7KZs/O0XFQmb
ebkahrLek3K3IzLAV3aws/J43AvhiSi0nDdpGdEIPDBahuk517h5u4Okb/A5tBknJfcQm/aGyfyi
N4MaolL1mfPojjIR2Ht3KM5FR6LDqtSnC5WVScjyNJLf3QtdMBZcjEvbo1aqiLA75UoceSG1xo1l
kzwI33rORE7skhBE5AQ6DK0Ag4FK41I8GyfWcoDkKT455kfS5qcsDn55LrHzSU/AJ6FnIeFB+qS0
mqFK2YFFdeODwNf/7azRXmQTkpcFRGEktBgCLsNs0TieJ6ugpR9qt1b77LXVSwC+ZZiz97FiJLjU
DmVgpxy2LCoj7gmo4ji+sACgpfCqGibwvIJhGvGh2bWffIcmvmlMaTO+hYZiWUgy9G0KUgrukqYr
crFyb9JNu9RZjpF0eGX2F296ZtXUJtw7pti6rUDheoZ9Cnu2PHR8GXLRFLzgFtr+grZ1ARsewtKR
HKt3g3ppjgSOug2NkYV81ppEuVrQu4q2Y3ygm4BJne1m4lu8SeWJbhQ1uoD0F+HMgGHCRqLZohdF
C28ZjJNRr0EESI1zeEZ3ulBVcVU4syL2jnTTEfKzXqviAYwZ28tx2CcQ8DYuoRCWWSUyhaTZjtTy
ARp7rAQE2eOErlkxJ89jbLMTTMR7OEG36J64aersa5S1Oe7RjpdhwWdzJfTUtFYsx0xyV0XzJl0J
lTUwvG1ae7+qVU89KvSPBZCkxeFwuDAp2yZd9ofVIAfMkX66sai3cpEzy1z6HgXmFFQO29QozuFA
yKoc2b8IIliWIziHkeaNFkF0gFfvbkC8vSVL4fBNT4j8W85n/zWjzD1LRBbb1SkGUOttRS9iARRi
pUc0PliwFbetLNF0HYC0BnNgX/VEmEIPS4BDTqABLSGnK2Nc79uEadgi9TE/NXuWSYJJn0N/vbOt
vdkRqyzm6gQL42tKPngsnRbR8pyVwZUcfPeSLMVLbpN/NtYCUxs94sSLPWY2ulVUjQ9mkz+mylgO
RuiC8LNuitTjDiYCTHWE4EHb+5+gxQPY8iOjmxQUQU+3EjASG/8jWINj0DFK9AE00ldldmC1sX9u
BzgN9sDqkVv50enqmUsh07bWM/aZiH+blfuZNv6nHvf6pbR29ty8Zykr9tWqxTZNas4Dtf1s04DY
rnmMj3sAzT4lvwbxqx7FlqOJf0nzcowKoBab1lg1n6/UhcSBguAirhfwaysN6a2/MLtzZj6uS9l1
24BLKRH6Re5sLZB2+9mJSntiitej4+k9mBi5dbKWZuWxFLw3XXsyfnyBPmn0xId4xkXwg5Dxk6tF
5UlgPnAE7FnZeXy05fA2bP80FQnmUxTeHXzREKB91JJ7oNbKV71dbyoPTVKnNelQVZTWpi8JWWZK
pL+mobrqveWxG3pWDLXguTgjXSfsdW5V8NYHnn/DterkLu2FfTkNDi1tn7DhuouFbMimEt+1cr+a
7XSSzLe7lE//vJTvDhb4BtRrYN0v+XxQ5mQffY+uZsEIJgS2DWqvuoQCzExOp3s786l9roN7hXW+
83h2gtX5hgikWwUE2cNlvS7qRmzV2u3s2O6PsU8fu/WTj6IyHnFRb9sR1X1YUDMhcPfM8PwSpOW1
ObjXVrqiYg14b6f+QEJVkcIcLPwcE5mKRvn3tVUnm8pot24zczF24S00Y8zH7XHuxLAvW3J20ywu
YB4ZlH5RVYMUWzKdKwdcfNyot5AEikPX0aImp3qWQcdSLK2uW6ee0SkPn8s4XVqU6gfy0b+Yg704
C3AZDAB01jhgBFyEdzMTQEWGAYwttnOUdZlkuN1isSu0zs4sgC1mWnHHxkpo5R0Cw/7sag3eqIV4
QCqxQTt4pHBiMbQnS8x19GQ29I3ovlhg2nlOacleUDCZ1do9Wwv4PFCTWY6WAmDJXaElfSPENeyA
HDT/EMHKj1KAtyeJw0KZE7jLcDnVyr8S95+nJYBK6wBNwYaA1MimTPhgSTkPG1oeaM7nwhZnq3N/
p1RtOBF6Hym2QXL3mieSfhfSOnp5rqJRS47SsHrPm8k4OHxWhgP6QpuxYOIk4hh6qA350ls7NPPs
2tjZa/0h6yruq8kLvKpdHnKRJRPU4B/jTeGDyNASRYS1bJu1WFEkGHO0aVErF/vEvB/sGSaw1jE6
eBmLAdABBYU2YXgSwpg0l4X6YCt23pomTMCd3ZjFtF208DEkANU6vOhQXAD3pWnBirfA+QnusdXK
yF7LI/FKRmXCpDjTYkk2s9eo6nkIGvR+wopJUpLRO0dHSQvgtteCSiCelAwwUgxaXulqjaUxBVrO
PvrR0lVvRVO/E4B+4RsRbJyBFycNmmVXIcSBmQkWwhueui5W+yHDdRyw8Is4hVLBXIrzxIWIi9ii
RTvauENr2Y4aAaeD6XYT1QvsP+VPcut30AmxUdWkZi1t8ZkQau/sEuVQ4pB6dcGbUAaChBHy/Avt
8pLBnWIdSVFlRBKUwobaM8uO3IEnmq1NQrV2CnFzDHi2Wt/BEOhUs0luf65uK10GYmLZgP1hrzHy
uc8EipLb6stjhcSoRGaU9N4MI5H11HrzQ5X3aht5vTYghfy56NzB4td2JBNNEnQmmKsWaAGuCxsQ
c+tzPdFGbdr7rEq8bax9S4+QJeB1eRACJ+1jShEzGRJDEydXAHj0xBLFp6inPU6ZJa9HbXZKUTyt
qJ5s7XzC2gISTnugqKe4YKJEc2Ts/8r47Ghoa1Si9H86IilIHUBxFNroYXwoQpfap/661zHD7RkR
la2NVCZqKlEBhEJP8Jj5AdIq37lKIZFFRWHsuiUbdmTzqEpaSGkZOHs/1X/twZoRYnE8e3C0ISvW
rqxKW7PI0z8FNMfIwhd/MsRaoTZshT+uLW3dctBvVcx4Dr02cqF19reNtnRV6LpisO7W5I5szQuL
UmSwW2RPuosxKtmDbpPEbTS7w4U/1S/qEHduNrWnFCUN7+xqL/G7MebFHpZrjxgzaSL0qMXMVpIU
RjbG/GyNKpMrfsq5BLoS3aRmHpHrOSe8SqxdSnBM1O6oQsCyiFkoxYbPlxQE4IbhxaUlekT7oUZg
anCcx4g2azcaNU7eYb37nZQ0FD0Eai0itVAb1diepOfiZPnT0a0xuy8IHtSwvHuCUBCchyjOKkbs
at7OtMhs7W3zEbj5AzVEU427ljceA2ZOwgYu9X31NpvTsmfOvA8X8atZi9u05EHT22MVJSjjEuN2
El524IVTbvpykGc/nW9d5XEPRTiXavNcDpWffEVzzfT3ue8ltwrtqWsR1rk5a4yB5PdqkORpKHCt
Pk0+BLdcFEk0Mnyg2DjiwBuQ4U02BzcuaMEWQ9ljPEBEGVI34nsXbIt8iPJkhhaLGW8PSxLZntLW
vUn792wmsPouZQPc+u7z9M/imI+mDX/Mq4uoXdj6ddkMtYogU1PMt6rsZ/xVyJgk8j/Ej1EfYgNU
hLS5Jzg8XsfkMsT+fd6pCkoFkirCUmS8tFkQGfKFXMO0paGNx5UtprYQjtpHCEqDfndSvnpi/DJd
uBheME9ndx3nTaCNhqXNTKdFcriuHECAS2cRx5uo53ZxdFEi0qvEk/KTPkKX2GlvYpE5D0mao7yU
iGzm1wadCF9BXIt0lHaLD/ximvEwQs4zGuyR4BMH+Lj7fHgImfpThqH2Sx7yPot50suV+ahy7IPd
80HGHZV92eDIyMyQQSKF9Cznzm6wRK4hM5mlkxR2+BjptEsyRSqptF0yzLJf9Iie69h9hOVx7Y3r
R2EgUAq9x1j7KW1J5TUkPtI0xo61Iy3tJd3RgHQPWLHu2aJERpoZ3ITqozPCYCk+FjTBh55Y5Lae
Z/akKQt+etRQZ+djNrb00/tDXvFZvdi+OLSs9baEcilc2PXKsYzl02C8WKUMGTXxNKGBlJ4M+VyW
i94G8k/RoKBTUY4Hhzk9g/0DxSw+/lfMBmbAtWG1hovFyokoDbXbma8VVmvwZeUDgeHvar1IKKQh
YOVsJWnISVFEtSAa6vOibNJ8RqpDalm2fn8sq/Cqt4bxAkw8AyVIuNLp3IsQ7qu58t4s6nbCmv7H
cHueol57M1vkt7AKPbGpdI5ch15AHjK6jnEewJ4iXlXFkckKFuYBQJAOPG3X0CiWc+vvDFG8uwUr
B2mtHyKhReGJ5YnOqU07buL4o3oKf5bHnS1bCw5bVR7hM+3auwkQ7wYz5ifHkStubWLvlJwrjY4X
Dwf8MV3daG29dz+BRg10nZCI95DO7CVUkamNw3Y7q+n/L23RbkeBDTNd+X3DorsxH4m2faVO95qn
3oGe08PiiN+YhODRuHeMY6bYyjZhxct3jFOPeSLAaBHzOO3Y4acOuz/LPiYertgAu1GdC8RAFRnd
OjYO1bryqiciuFTTnVPY7Z0xUiF00+5UMb2iJzceYDvdWO2QYftUOiAbn4Qn/7DIuTIUj5M8Dfpt
PoK5Js+BPlIv2ZYbnpRGBNeB/1KrsCj+JS9lWo6n/90d/P/vDnzzfyabvL53VfZ//71HsHP9vjIf
/e/7GfyL/rZDsP9NMPqDZxK4fy0R/ssOwaIuwaezR0IC+cB/UTEjPnADiyG/x01Q4HH++w7Bo7qB
noA+hwOyxOc5/K9QTiw+gv55j8D/PWUUE8gE7WjP/Kd+RklFz+4TkvIpjkW6S9rFtoCGMwyIYnZO
WrjYmxh7ABPscWQBj+X9D+qNWnFwg2ql2OZZPZ/0FK3ugj+pM39JY/rleMVhmbJX1CPXGbeWnWqa
k1m672a7huidUwjxtHazsvxdwuHuR/k+ADi4y6VAMgdCgWf39ZQonrJjPr17ZAdzj4PTzLYeTwNK
ZZtDGCfMxrq2w2w/lQPunInZ3lIQAC+6l9RSLUdqCn8ohW4bQr2DWgYCPSh4nPEubrvf8QAgcrip
Yuv3zJye2Z2P2SxJQF2UQBM6wxaUwEMT39IUAea9IAwMEdkZzWHgPZ77WHGSZkDtnLvbqsx/FLXf
zYVLzTu1lhtjyu5oeHN2Li997F/xJWa1urRyk2Xp62fvAbKTSv1uKaaELUytZCw5bmd8LORpu0N4
X9wy68b+tVTnvLaIQplwG9ypJlHuMo9wLO8Y9vmyRx730ieEhRZc2puiEjcjG4ktHxOAOoIW/pNf
fufc2Tam/+Yp9yqXpbsLE0KcTV88jQZ/MMh3vzPoUCI9LWb4zClL9+1BL0sOezNQ58gKQMfmsPyu
upnQF7AFN3Jb59nGLXxZuB2GtJRup+m6remvKcYPnJkQdxZ6vpaYaudNx5nuJE80ouPATjvacYNK
6hdXs3OM5onYMWgCDjfn3FK/Yy7qB0P3a4vKfDcYY9ggMeBAV3SUW7RgMZI3FDgbZ5nJ6UqCALFO
2iv9WWsGy0OhYGWIyVluLR4cN0Xz6Qn/o5iNN7sAE1PPL3MXP4VyPFnzvItT4zdvOeJl1YtRiC4K
STLzUjK2JG0vDVixnYlcbxOI8LdrlNfDDGCrIEefcUDczMm1o3gS0e23dol+CJl0kS2GFhOFlYav
IZO4q5wo1MFfpyPo2M2a95y8Ow4UPjhqyt7IR8t5ug+0ayCxfqVJ2m+MsbBg9sMqyEgu3wTV3Eec
IRbyhhmdSLIqxcaVA07YJf4TaHJlbVtk2oFZovEyjjGzAiCXPHDaTd7vxgahRZM44Y1yUQvNP2xM
IJl08Zdr5nH+lr6EjBQozU4zNVHu7ExHUzbBbTIQ7O46IBY3NjuSASRnYLH9E03DqZw6aooYe8/h
Iz8AJd5IG5ywGP6UfpHd9A4JPOnRMkW8XR40kScVaLbLrPsgOW/fToxDzR9uqCaILpolGsz3DWjR
UTNGfWCjjjtZkZMn2U4vHpIclu9IA2i7pvV7E0zHjlH3vuJtRc/lQi8/3rHNpFfk6S6Ypp32dMhS
AiKNlGh8uVz5TVXdWSsTJytpb5dE7cIymV+yJrx3eZvflawh5nTqOD1622pSw1tet8nZXjoU2ilT
Rh8iiMEaNHKNm7nsqSwU3g2la7wclbjUBt+cLOYedd30lJtKVkaJF7j06vNht3o9e5o2f0J7xftK
82JrTY6dNEO2J1+KvftNOu6LxyiVwTHhcjf1/lB1kowvs2evbiiuUa4KEcRs6JGTz0+5x47YLEBF
v7OTuiZam2772Cp2snItEl/qitGte05A4UrNxO2B4zIzYSp6Y4wjS6/sefWq+SEY2KzaQ/mgaP9Q
iDsFXf5M3O0WgcU9lkOG8Vww4pDLKn+Wo8CgttBuzkEAbMkf75VLGs+aPMW7aKEjNbwBhSWSo5Ml
o89gOdM8YC5CXGKcY03xn+50s1UVka7S4lwsyuGh4j1FS4kxi+cz+5ob9gCjXt9My6bHPFuYrBIt
TSi2QRXbaUNkmwtWLqAYL+CMoYaPwP8hHMMS+PA7mMe1Df3Y1RzkRhORS81GLgL71e6gJUvNTZYA
lDP74mieMrdll1U6jGXy4a+Dpi5T8C5PRNcRcWgmM+9Esck0pxlXmwlxqhoYDTDIRehWjWQqS5Ve
taq68jXvudPk51AzoBdNg+41F3rNvde4t8QVx83vGHT0qhnSvJEJDfHi1HRpQ3Om0wXidKfZ046m
UCe4bZlyuzg1GAIg+fi2QVZzH5I4erqeS4I4d7F9v8rmdpEI+IKCin5TrOypGWdFNJpItyysY2qT
mYFvhAxHFCmX0AhOrOmTEw3MD8f1L7H0yFlmZrI3c7bI4VI9YwQ1tiuFpjEuu0NprIe0yZ7rOv8N
ZhfCNhjvcIXnTSecbBKI72AkLR/Y/oex0DE0Srdm6Q3iVt+XaLHB7QoSpsCB0XKla7etNdG5+AoM
Z7xNWTTzWKNmwvRX2PFVYlvPNijyXiPJNZu86dy32egkJgkGqkFlPrcTdOmGyh7VGWarieu1GvF1
pxamPjr+Nc9yZySsgGFwvnjs3gaGQlGNXHuzJlZHkWKysouTLVBIJbzUy8+v3ZZMLjmHR6W5YMz9
1nMBZI07iP7pz2/+/PBjg8ztmdXpz09/fnNomcX0nEXCNgyhXBkz8z39UzISXs3nPZt1n2fftmTE
WkEv1nvXGvaI/mEJ4vWvH35+7z9/+fNX/+n3fv7qMMz/9R+TVGDPojszgzJRjTBFPKspJupl0bfn
hg6GJ3CGu9BKhsOUUeLcyIV3udGa+d9+albBJLYht9OTaOMtGRF5qaaxufz1FywMEuZ4tskKnw3u
fxUjtFGd//phyoG8ztRUE6aHZ5IVwfnnZ/LvP/vrl5nHLCHjbp2zxUiL//jBAX66tUXCCx7m8sWL
q+JClOfS9/l66CB91mq42Jwd/vqBKc1wcfQP//R75NFLFkHTDklnQN9hALitf+ZNdnCxC+VsWeFF
LhQuIti1g74bifOho2AF25bgOWPm4Wos2XFiVK33jS0h2fBVgyfFLXopGN1VTgaMvpjdi5E7//Dr
FD3qJX39z7/h55/6+VvHGmRFjFp4t5qLcZWNwd9+WN0YYSDTlj02kFOqrIJhOMF2tfofeRuCjSnc
j8oOmeIMMa6JrdXycl9I9LHxBRI0WkypIJyU1aMRMLKqDX4Rz+5u6mHRlevt2rlMw2aForSBBT17
3i4OK4e57103r/1laOm2GB3z3UyMDpMWGonsffYJ34hbY3Ywzz8SgroM0jH28TpUETbnXc3NZisb
Y9jaE/gsmqQ7b+AVofHkoMAyMn8CDi4DhipT44mkuVGQahGl5otL0zmBWeVTyjGPfKiSB/byo6Ho
wYnMoWTjoTlal+wITp1nP9t9ZdPmDchUc0H5DvlfWU647WNW5naXvKp0fGC3NtxTDPiqYiL3qFkD
IoG3Y0InIvfY1HLTYCLZPFszc3YGHtmVMI1jMcWERNoZdptElx606oTe62sZ3cc4c74IiNWHxIQD
uJaL2riOXHZiNSxm/u4Y4b24hI57P9R/ZjLvu64tvgSnObYq8Nli8cpMWDsb0908deFeWLLlNMee
YMnRr3O+P/RtJQ5+SRvNGYsbFz3tOQSXYljedYq5vrY4oKS8/F3Puhqa1tgPyk0uTZvNGy8ssJxa
7cGUdDjH0TrYE0Mp0DOqJMdtBn+qtUivvJ6yMqEGOxNvlhwQPEYlLLVE4OAccHcNc0wS2EuXB/qY
x8a3uoODzSMvdH7ASw8Z3XeS33XK5IMGty8Dh4qYgFVSPxGrOzZrfJumzXU3RosVy2PrBrAWM/te
gp31Q04AONM+7AVJQ1wSfe4y3HUGJYw4Y7fKBSKmCnaCRsfOrYDj58Ifjqa0/pjF+OH1PlU71X0H
k7yVKx1qz2KuWJmK8X2f7Np4GXntSoiP3o0SLCUVeoEtMo7PPAs/soqWyUJyFPhJ8OZjK+pZV/Ft
uA6oFtbwMSGfkTMx34uSfem05MdcjYzonNXazjn7u26EulTG86Xh4LrXY6E8Qy0WcG2kLUGV278C
pSY0c+vYgs7bK2k8J25sbTD1ArANpghUE9meeGkhXIp9UXFNNShdb/gDksdS3UvdzI9TtRK4MznK
Oj6MH6bVVXdtlxnE7lHZFB/3ELz4HVV9VnCB0pzBuOiO0hi6e4d1al9mzDLkhQ8YuUkrsvfO8Cwn
hMF59s4DMryjkc8o23Bfye1f5ty4bRMWoWPF31/gAOl/uymfG87yRFWeXug43TBRwMjeMwwAZPqa
MrHmOF8dSjfprrgqjoHiYs6YnG9A1+xZu24aMD4ozdSlHNG5AUq+ccPNHO5nX0fA1wJ37nQF2uzc
meopFe4dThLMQPKZY9vtYI9P4zrdtxNrXSsOXruJQDVYaJ/jhfpVNyaABvvFzwvg6fz/DLNRXMGm
wJc32N6d8svPUZzqTj2wK5sMnzt3/oM7fFz79V3TEY2ZrCRVHCPlTa6MoxkMpPO8BsSCczf5+ZfZ
OhdOK3dA1Z6k4uZeNY/xGH6R/+F93T1N9pPDrPh6dbk0pI13qVhNXrEm/k4quta+fZjUe9XWz62H
9CYza6JeYpAsNkfOdQSyiZmWR8Orn6di6I5JS6aHDSKjefL0uZt+hoVYz0EK7hCSC4kTsmKhaWfn
3NtbY8EGVT1mYjjz0fLZu0HJ1pbaKZeP58WvvzzaImrI3qwmJNnDv43d0SmtqvPaquekBW3PWiA+
4HqI/DT5RSDjUvxJDRNXA6sQBZqCZ8b6OFknx6+uYGXcU9l4NWinWcn0JBIAEfapzhJyKg1rFbMP
Dn4XXOfV2uzMbA9FkMa9FVzCmO+7bX1lhnfnO0e4ZI/cm64FkY0FOUORpDeTyQzdNGHWKrWTEws9
fek2zSer6ne5qK8VH11sppw9zPE/+cyqoAvTbypW63Ew9mWQfi+UcNbfdWog1yTJ3oW/kgZcbzLe
VPZ6Ev74YpbhL89LcIiTjAJg0u4a5LmyIw8DXSBqZvGSJ8l9mFWXLg/IHQ1sR8WbAhLRZ/bRsy6m
cJ7ynuuXbOpX32uuc9v8xdaYD/HhAkT01uWRY4/+e2WGr3UFVBKCawjzlBPLuEts8yrO2lPz6Obx
o9TKT5JhUI3S/OiHLe0anydB3ZkbySd8wOova2VySYNgRD9CgjAcyausXV8fBBxg0lzYSrrT4DnI
MHxaoXPhvaG5R2a08i9YgwSvEB/rGJdJ01TDdSvN69AJrQNPVoPF+jweuwxaeOhL1M/MfkiDtTt3
Et9NRZANCprsHt3So5sNFTEQ9k4t0OfqlgbxOobinK3Gm28FV0Vn96ySoLb7x2AqEUez7ZQKykrD
l9rrekbyIaP+eEWq5QD8WslXydVpD45fkFjhKnTT21x4lGkarJAAgpRWll4P+uO+JP5Dr4NfGuY+
aJvf0nIuKeRPRRZya5v159glw852X0PFCmOM731pHNq1vAu78Hmax+Au8A0WQ0E0loRrIHZqN7d4
0D0PVqLPic/lS7YBBW+DihuIFIB7JTUfRj3GDeKldFNY88dahXf5QM+ep/rWNYhneJKCOMa2Oehu
+fT6Ha9UpcjDUgfNqRuZxkMRQ2QE0bQtevONlgXRklRo9KeIut5/FGHJEZr672g6L60hDvYw9Yck
gQ3jqJCHOzHNjWXC/1pYckdNGd4awfIWypWlQEDSMW+zD6AgYAuNuWX2F2zaefnOh/w1geRIQmWT
q/Y6NQhRVV3zOZKh2i64L5ME0ukEmcxDL8qHTLcr3PFPMcjs3JB77FaasSQWx0NOBjk3u+Z/SVD/
51/ZOhDd/x946qwaQK58/fnvlw38839bNrAccCy2Ca4wvdAUYJ3+3ldg8m+7oWdZwV/25f+oKzj/
5gbCwb7scB4zbYctxH+ioEzL0z0HVhFBQDrtX1k1UKXQq4R/qCxY7BpMhyGwYNuBcfkfKwtFQxd1
iRcGB4PFo3sWSPq6OnJMBpzl2L0a0N23GOn/uNBrNzZoiM7OEV34BBCnb5NIoIgZItY8ylhsZjMm
BeQdleexf61e7Hr8Cmy2o1Xa86lec12AKrV1FMWfhEJ9rajhao17DhOIi7cXxU0TIw465JPv4K61
qw1NdMKLK+Ets0reicnxrge9xJqi+iYI2PBZQMZIcrhXSFm2ZHOJAK3THkZGvgs77u5EEvmHZ9eI
wuxO5JxsvOmJcyKuH8e4aYrJh5LIx0RT81+vunfuOHyUV43HsRIK8nLBkUTAauy7iOAX6uG2uQ/9
Hh4DKxo3tVyIFAhorcdizraFRXfUaOAAraZxD4PrNWiTiiM1h+u0yv1tuWQPhNJBhogFpanK3H1Z
7V0UzIxEJi4exP7xXMC2gFcYHkbFYxKtBMxciulDe5ob3LFs8+mmc5Wn2Hei9855zKb2USj/IMKv
YSnLWweIu7EM4FmC5xF/5E1Thfe297YSI36pakiZ2fptp+C2PauG3SLHTzalNSkOUlxmK+66wG0p
IohTLpgowpGESuDHTy2z3m2cmd4+s9S7NxGF4AV0J8mcbasCc308+sQGvSbKKIhi/uAUiEYLPvfA
1Qoz1qn2AqRMQ2piz4A2MZAmY+VGmXUuqnuANtD9gup6cb3P2bF3WTCTD8nDadtbECGlMiKY3fY2
Q8GEriaVR7hIVsWQaVDWI8MFTuSWQ5g0ZUI9TV+tZ0qQMS2Aa3EvivlD2KngYjAdPZqax2m1dr6S
66lwJqxEiY7eOv6RTtJdxrsQYHGJrltAoiiWOepVRW6jCSIzpU/eWiTYmyF+psECdypPwltfJOOe
B5LJMJETJwB4AJkJjzTjCQzPfo5dNANAcqGd1P1+IgCxdTMoTlxnsW1xWZvHe3hX0ZzCFRBF76Lg
ERc/JItCtBbqj44l9kW02rwDG5UTLPEa+p2zAx8gNyPXVw+57RDbG5TcpSOvl6IknZADe13K4WAT
MK2Ctt0HJYLOQMh9XcjHzi8/pJDhDpa1vfH97HZxHWogM/6cYsJQZOirYdVYu1aod2IOH37LS9q3
WDOAOHck+OYho7TjloaxIZ161XZBiGSwBuCTVvCJG1Qg80xTc7ASaCRhRKb1eiLOdi3VsrGGlJRO
iFZtqp8J8LMSKbHPlaV3Fae9TTSiRl+rMQ5u0OwXDxorrRL4aBxk1eDmsIWdu7qEzylrQ+0lpCi3
IEnrxwsH8+KhMaoi8grwo4ZEJVe5He8ghanQy/qt/uiiEYz2cHxH3WVeEVZ6IC2cgSxbpl3MMS7q
A/8kTHjHFtIbike/phD0sgUelswuLi1UlyzWionYc/XRuupa5skjcsIW21yoKVkPJCzvPOXHFxSR
9HvQSO9SD+63HZTerX3fwleIxpFsQ5rm3z0J8aNLlBkO5LTv/eGP0bnWtuI6ZC4rX5gQ4oRlRaFS
YDALhAfOysUs8c34rE93U80rzA7lS5uRrbYE6UAG7WyR3yiTmFsryV5WlBC7RRwpFIgz5YmDFa5A
8k3Y5aJ8RHeIah26K9OO6dbLU3BOsEsh9tAkLRk+RMVyi2IGHXoHzngw7eNEPpH4Thvw3CCT3Eoa
yhkYsrDvP3mumJuO++LGmjPiVYwSIbGXe6NEaxvML7KSwzZJ4R0bc8Eade+4C/G0nEvr1ASfvlL1
YWF4eg7Ipg3G6kd+7gJXThzoUvkY+W3bXpWyZgHFjFm5/u+O3kLkzVzMhsXPSMem17XqvtqGj6Qs
o3ENyPt3Y7/TorirV0UqpycFXFB/mKBf8bkCRUH2I2+IF94ACpn5cO8Ny3Q7BSxzWxecMG2ar06Q
4hPDp2XUNSUlZla9SfyLaSU4ofep5G2CBeNbdPynp368a+vsDzU/EpjNOu9VUR+7adUoUa+MAl7I
BF3Y+yEwxN1jYMlqCa2XbSqjEKFzSFaSCOV6F0z0zIVNzLmnOawLCAn2ovskdggN08fxtX5MHXmt
LiiguI4HbhhRuctOPduUrazHG1YiamdOvK1zMPFdN+wceopbY7weG38HdcDlXQ0UfkyI3DLgxyXI
/jazElJLFStOAZYHrteyGUVfQOOw7sHe6eKhYvNbtY+NeugF9H2/Q8JG5EszDdRd6JsvZaMewW1R
+zOqhrtMQRp0JlU+s/oIQIJtBzswUdJ6IeJ0EaNN9WwCuYwV45DkflL7nL/b78JFEBA42Ysr2aZl
hCaZS5TTTWAsciuH1t8UfcACjOOCPaT1QZqAZTM57tCdqW3fxEXUlb+6roQR7ldY43ssvTzVyTcS
5NQDU08OJq7Oied2yJEoo2O96Uz7ELaIUhgMtzehQzZ4zQ9DVZvXjtYdOXiPYEY90lLa9ybDw6og
12dP1ERiLx1PQ8X0Q9CIGbRKKdBSpQC7kjeQF2ByvGrt0oJ/adYiJktqroo9L8BgmItoXZMoM5C7
6StChCdTC52sBC+ob74xXt9RVymIdQM+wQHF94WLpdZCCfxQSTFCwcIYNWl1VKAlUvHA4tZPBNf/
Qb4auf0wzou3XbV8qvt/7J3XbiTLemZfZV4gDzIjvTDQRXnHYtGzeZMgm92R3kT6fHqt4JE0kIDB
YO51U9hsdHOTZcL8n1nNG/yJO9NXz968o0Gq2bgaVtVDrUo0vmrm0zdpoJUB2SoNQFz1GnaFFYPb
lgKABR+ZFnQCYhZsrFhDsug6oOmComMp6mBvMNXh9Ibu1VFlBDAFX2b8SonTrQj7d/h8HxR8d/yQ
/g6GD8ZViapI6OeXKEsMxdzRGmheZJ8uszO8LlC+bI37yi37zh28iDKW+X7RSDDKwq0VZpkTlEHB
lbf/48wRQSUafTC/00jNGAFbIlXbFLj91I5q/JihQWQ1RDK5eC8xhLIKUlkDscxNSEYWs49Zk1Sl
2fBpn2qbT5FGnTGbfPfQznHAZeS/wKGZcNEc+GgKTlrLZGy7DFlMrpD4SKAQByR9CyuzLj7iPr3B
DI53I7kVjWDrNIyNFMC9SFEdfx48jWwLSfrjvMMxruITQjHl4hrwFor+l1EdQrhvktoLSv2y06iR
cJOGw6UWblGNi3Nm/AVdT2ZX9ub7uO3BlhMdJT5RCGM/B++tSK09zta9oJUrSTnf1xpPN8CpI44k
j4kHuo4u9nHARJJoqF0N3Y5FujgmOuWmOsB3pTGclB0cSF4PZ4iVLGYalNe5lFGXGp5nuDg6wpw2
+ZwC+0XcDK+iJqtDhIfOwk0YazEsPiMEygds4oiX/TOPh2IrsinQUT8kasXwpqHFMzu5dTw+Bdr9
kEL9sxbof1AAnRTv1KjBgK6oSTB2rXtq5J9ZwwMTKIJdA07Q1GDBpOmeK40aTJom3xjiLwDs20BX
lKmhhL7GE1LO9avCjJ4/2xWBwmX0v63Ce/Mo+pwFkCQoh6nqX7C3+KWAyNGibY7WqxTZew4dUVm4
bxMQkfosVFXYiCeNUlxgKjYarmhpzGKZY3yf9BjJUEAYS41jnJXDghxeO3enqm0My8CB3ZhFQByF
RVlt5+4dXa2nMY+ZBj7S5ILkhOObAkpjR+dkQZIDN0KacL+pImMXMhJzoTVplKQJU5L0606U6sui
G5emQbCT1Cjl3IMYn2ApfQk0nDLTmMpRAyvJ9HyYMn9v098tPMtMhlccwBtr8F8bjo7KnDhwtr8Z
36xa0CcOIuERKvtTplGZFHOPuwmK5K4HBjU50x/a3a5DC2Bzar0HBXHTI1j2hFT+ldrAOCeonFTf
3y0a0znD60w1uBNh776F5GlqpKen4Z4jlM+aS+HGhPsZaACoZ4COfRzzJyOkeGoc0xgGIi01OWP3
GYKoXsUgfRR/AzslnFh+s7Cem+jWx6BHbc99buX4RBLY20B7lNuq9q6+OudQSxMhbqr2bJ54y2eF
JS5ijvIrXu4AE0drhmzATzUG1Z4vo8ai2l1XfxP4IbW1aeGm0tRa3JmSj4hvuyQdsoJ1H8xqAW/V
YVFdhdB2l3LkAtVOJ4/EaqMhrQRIm/tcg1sLCK7RHItNK3KgriN4V/g44hpAfC00+jUeYMKOGgc7
ajDsz5cZrFgWxPaYm+eKIfQmzHPwtrazzuDLGnBmFQs4hYDIw1FzNgveOdCrXsc2wNzOvrJkfyml
67ZFsMDT+QHZMkwsIdsWaJUkLpKvlIj8asB5tq4Wdvy0R2ysNBzXJXuRRMuDSYlhY7CiRne+MApI
XyNEB/i6kQqPJK+AQITzX64215BNUEDkVZB57fi+7Os7SwN7MSMNxGymI5ixj9YF6jtA94015ldI
j84bSgqlS2hE9tnzrF5yjQY2NCR4oFprdMLu4MAPHn9Awpiz2ORb7gm8TFypuXK1NJquyQG1mzlv
8msSk7X3GblvQsDqK1n+8kRKB9HQPZjaGYYrh/GcdosNfqWxj4RFqp5pdWPvy6G4WFT2rTpLnwqw
nTnYz1hR7NG2tkvASuwIMN902oQuDWyu3lSwsAVY2bgQJatau9tKbG6J9rvVqUezE5azUGWvVYHj
egw+hLbIYZUj3fvST/OrjYUO3u97VzlfgfN7ot3lSlx/ukc1TRg/Do/JNMOjdPpoM5j1tEtT2jQL
xpkCcQ9oXY3qE4ZnkXMfV4X7YC7TZ1p4BgmOBfJ8Nn5UKplPGq9FcdITNazRdqIN/JVTEfJLUnzY
eNkmDIWsQTB8ZghsOA0T7Tm0tPtQYUMch7tIuxJn7Im29im6jf0yaucipQx0MYUCEJFJl12Vy2qT
NjyHozeu5WTzblH+ix8juwMOwRxJeqFE8spQO/BNEtV3tg5WyqB9h0dPbw8WSzz6LeNdlLpB+y/x
gF1n7cgEYpYf1Wi86BbbXVo7HP9Bg40Sez4ydbgBQEMkSPs8fQyfkXZ+ZlhA+f3VKtauUMIDnJUw
inbxqN+M6epPionU/3GTal8pXI4LDX1ndj9SGMnNwYCaJ8ZHDYDB+FtqdyrJBptwlDqUxAU2k2AN
i2z8DSaQGWOBMFH0Wgox13aCjd3RHthWu2F1g/zaoU94XXTLx1ipa59deq/6sJz2FmGopesO4lrj
bOlYu5eaWBQOEBFzr3q1BtKvLjM03BYLLrxkV/94dn/su6528hra08tgfW8x3PNJdH/6uBJRG4u7
VKMpDJ276Zfo1gbFZzy57zGm4V67hyNsxJiakJswFk8YjGPtNM7nCGKL5MyV7vOx+yWxJCvL+U30
D/IpXuVFl1n1g3ul4/HsaD9zlPKx1+T53NzCd+ZC4N35IJV77YRWU8SRbcDsmenZd8YQvNPT8FbP
xWvOzqSPklPOyDzSs/NaT9GlwTx91JP18CManBplIv/uHFw1eBnvFhIS1EicMkbznNb+0kqGJsnM
PtTT+4wxvtLz/EhP9lU/vI+lz8RlmTZTX3ClouKMFidhEALHj8sUs92zPewHZANH6wchQoJB/4jt
jMEmbvneFb9wG03vi1YfcmSIEjmCzWgTa33C0EpFgmSRau3CYTpJPpZ6BCYuWt3IkDkGJKCsXr4U
G+0qNOR9zHpB0JrhLREqdJKmQTGJtXbCUeclURoREwePqm/+RmE8HOkkJacY3aVV6t/cxH9JaEZ0
kWYCJJoAqcZy3jqt3FhIOKQ2kDYJ/4RSnLlXfEhrV2jNp9DqT691oJ8vKWCMzz3FVj3YO2K6RHuR
OvcyM/ADBjM3YI9xiowPmJpuRlx8LJnv7zye6GSgKtSISJrZgfmQsFZZU1/zFJIFDluhqOCzp7WV
edOefRVHFiOz2sek0HpfXlpxI5SHgivdkL7mBjtAMjdvThQy88rum3Ke12VY44vNjLtKpHdZXV7r
0fzThbg+ldasA46C+eB8ZoMbXoDg+isw6cFKzNl9tfT8sOO3jHvIyW59FWnAMUsu5PhIONXJFYXr
kbTT1eA5G6ZlPQ35J7eUcKVcjjCMQMzsiwBydO65Jq8Zfq3Cpn+NQ5v+Y+scdUR+2/om5MTAOYw2
queSGoX9b/ifPDNu/Z31/l2eVg/CGrjEFUwVM8yIwr4rMIEkwjjMS7Wr/Pa+DSUvvdtf7CkC+8j+
1amYtd1l8hEa+b41jIuIBZaPignxqD0B9FVQpj/hdcW1dx9RceEExRWf5Vvd9W8086BHkqOcMh+b
LgfHQ5p7e+ro78eEyXsQUG+Srh2yPs99V9x1hJoqFV5N48SsmEK/rCAG4F3oEydfSsIOg/yUl+6e
ZNkqT6PpufEmgsXR42L4PsZZekWDPr7XtbwrOsgwCTJ99Zz+kRiIvSN2oDFiOGgo1Fvlvf9ku+ph
zu9Kpz7YBdZf5s+CuNYReF2LJSVON6qyv3HmvoQKe1zamue+qnZURcJ+YdNyOW/lMuN2712Lynme
Q8JJPw/Mgp5HFxXXd5Lf+FhoCSmNpyfXa9uDHFwC0GlFh3k07TpOHvdcY81NbZjvtfTj9ex/o5jK
XTeMH9GobqHdHtroIUnD05QQ5Ig7iOdz/VKm9CzU2XvQgdCUHN8Yok07py8a4uUPneXHX9zYVkU6
e4+m1dTnsgH4XITqzifU8OiiE+1imxR5hg6aSNzlCx7aMngrcQo7MnrGuPU3j7DnDswIVd2/+dK8
+BUhKYoF+URwIRttfzxz7SNPPTNjquflrLAA8NQHV8U6cehM8z4yud3nbvDt9HT9dNWbojLEpAdx
Ysymmtcm7PcQcekZyOPfdc1Y05dPlMARB5fftQ1vrEKPqLm0rFPHsbb07tv0wvgjqTTCGC41TU1J
BfvQ8EQTUtOk05kB6gyWyHFy/NVkAZiprW38l+4hoCJbuRvBnGzF5eu9icynwpevYtSO6fHBnBiw
I36fmsz/9MsJml87GoTxvksOXZjrCTpgvOAaQBtRUv6x0hBnf8zsGaqpPrIWa4vL7QpWnsAMRCc7
F87FvVpkfvd4oLCauZehsdVuitSnp48Jk0xOXBnQ0xlwu2xRdt1Sq18z2iVuv2YChF1KAfhx5uzL
Jea9nWdn4nb2W4J+cHdUW8MTKeTf3mf/xTRhH2K0fxADdEMkaXpKM1AP6WJRIm9Z72OxAECoegeB
PrlTZNz2dMXw8RFBZq/jhhF8ym1ozXsFgxs0yrZ/6GqCioqqFjob2Se4jlPGlZyCkRBdFQHnc6zi
3rTZFcsiOI5pUFxab3w3wZlhVKTQsygOdj6SG5EBNmzSRBCZN1Fgyo3f82kfbAmPdwmwBXA4YpBJ
An4AFCGxH882ltMsDwq4bPa5VX13MGf3vOT9OfPCjpOtz+5FOZZkAlj66H5DJ78khZbrVrrUOHVz
sZ0NISkxdL+WiZsz0zrkenaNFe/0mx0KAo8BA/T8mSVm2DJjtI+L7z0IhE7NNwUonyFWqFhyrGon
b61p56Xl7tk7y0uCs1N2KFqE793NbI6/I07ZpOQ7fmfnbXSbu3qqHN6hILooAGPeQFYbYmaNnicU
uJcOvhhPLQF6wqn0XNlbWzobDmvVybSicT+X/a/KcORqqSmfSAWznd6oN8Sn/A2W51uaUy7VFTMq
R/DaAsE+mcGbs9TDVgwhHb02g+Q+Umw+4SgPE2bpTPQcb006zekWxUAvnkrfltsA2/x6TsrntsR1
hNaoA8v4iTskwgrrAhHj+QU3qdwHo8VM0UZ3zdr6QJnNW6liHN+05LYMxgenSXecwV9sDobrJcRm
PMiWLJpFWjWgtCgNkqPRVNhCSvoFxMgfOX0G9V1N8N0yLHwgFrYD58B1Xi8EqmoEkCCfxK6naHUz
lwvszxGyW2ZvIXrMO6moVGv7nvlX2x9ISk1b1yweKlV9qUk+Ga1B1eQL3rt0zXpBh48cC2IC+OJ4
+TGPB7smf5pcTZKxeoudY3rIjPS36tCYl4keSdPG7NkLm7APMYgxmI5ROj9WdGpOipU5BhFOCIdG
nqTlGmb2YbhOQtIckpreLh+PDiSJHe1N+7mXl4Kz7W4RNs8hxt+9ZbG2SF6g2Ia92dYMX4qmq3j5
wC1VKaWpuO/xl8RnVabjherdbb8E841Gg3jdt/X8WjqcF92I96XTMhMPreqPwQgR3ww96GN35ZpM
3UFc1Wsnf/yxKnsu1JWBHQsqanVXy4Rhkkzu6c5Yp6wY61k1yz0xfvqWjL0oXeg29X1kTbiSp4ql
LqdOBIHpPEXOB6EobHO0KjEHEjOTHzpAk+hPLM5eg5wVGku3geDR7Mq8ogkaWVZw9kSXY2UNKJS3
wIKuW6PbEBenDLdnAU2tgGIRfm0x1+9TyXnWbO9jWrIvUNrUGjVfbZQ9PRRoRryBWXdNelq3lJV3
28FUexUwCW7GBDGIzAfV3BSv0YTcuVIycp3Sc+m4O4/5jeADiuMwRnmU2qBrOxGkGf9J2IZ9MIs4
JvbG2RpoAytL2lcrCstSpvjRC6mbA13EfyzFcYsABmftQtIckWZbz5+D/ZK7j2BeUXOCNN9Oyv3Q
aq2Js000HsVqFZ17lTmiIonq5rVucgiTyua9PSVnrQKGdl/tsK3SSF+/qoUhZlnZkgUxZhwbho9e
Pd/6Md+VtY/lOo1GugbCBzg8ksvtUG/swkgOuDjWhjCoJ7ErhVkgNXZZT4Mjklthmq9QDX9hT5rW
Xc7rQMn0tgueKHIlPyUQReeBQEMc0YlKWHknClra3J69105QIgrKCSYj/ZNO/RuoWLnJviStRyfm
C3epJ8YLYE+2+dg6V557jis/24cRd0cCUGuEHVJ25hoJdd+UeMzceBTbNmsZ8kcUMUBIJtPkmZ+D
OZsrvy1fCZW7Wy8dDIrNpgLJxr3rJaCxqSfqAcL1FVjrg2jaeju5McL8L1WM5MaWTm1HUd05sqXE
cHLv5Gh8Cks6a7MsvE3i7o3KEEdjmuj/ETaxtEqzqkv5mLXTpXHpqkkoskA4BaEACYwvQWWHBILw
7NH+8M8OQOzuo+7OjvL4V5Kr6rhIoBzUTtBJxk7nUBB59Af7YR7kacqoW/E7WR86XT/btOYmVqhO
sGhwkVs9q+fEbMwwqTCP6KehklECoJW3sa771dihg3uVPGM6B0OdIjX2tLulFoM4QjNqjaEhRvVj
b8Hxz9YK22OfBvRYutuAg+hOsvKqAZbuKDDS1DPBLtBOTm9fUsvippiEXGeptnVwArelZ9+ldfKt
DdXRRIH4YFBtg/z8qFwija7yP/PS+etlQbg1gEB2wgDW6Ez9Jl4UStEgdore+VXBU0FCnuXJGMON
zHS3qHC3E+kSHD75yBZobiEpeVsLyYgd2CfQGcJhmR5imNsbnHq4WSnJcAsmEC3iHcVv83UpU3mx
5fy7mO2/fZ9Ne9z8yRYp5MtPTXPPugJeGNUBa8AdgvBKpVyREvg7LP1eT70bPxaT5GFr59bJJiNO
Af4tqvoPY2LTIdaIu5Y0nm9i1p9UQDFU8uV59dX3rV8WP8HesGvvxA3X4wjH6ssdWg5Hkzf5z5/h
xvVOc1ukp6qptwlnxtbpGrpOBvjtXvZo1pIF97Q4qa9jVkyaW85ARt5s23n60GQ7RRkBQgKLt+M9
mDXvz3wWgjo8iUcebKupio1lRtn2f/oD/n+cfP/v7uFbVVT/t9IA/vU/fXzUC3tuQHpEQC2zPGH9
n+Jh7x++ZbqWKVxWYI8W4f/sHXb+gY3PpRLY4fOGpYN/8x9GPvsfron9L7ApCjZdXUn8r//79/Qv
8k91+6c/r/1vX/8veAO3inpq3SVsu/xg/8XIh47qOJB1PVMEjsm3/q9GPt1XSkSGsVxl0IE2LgiT
YZI9Wo24uhJ667QBgiT2fjLcvGko2SSCeMXPDhfaDVepXz6bGe4vW9oHsK6MgevgMPeOf03M4ZQq
Dkt4Tp5VaR4C1R2GOn2LG3GJKkzQGWXMq9S2rmFUyxO5fMpYkg9NOZ7j6KGm/rsV4hv2DavuMn6O
ffPSNmOAfcbOVlFPOiIsO/JDY1yuQA9zqgum18CqHjxl/Mntvzk9J/QGcg0fTU4CysZjlAgS+7UJ
l6jJllcrwpAiIN2mfbOzojbdVtGbyOlYs2NdTenTAmThT7MNTFsNqz8pCqx7PQDEZt6ksZmD0OIh
8NPfJLvmFZlEnsnh0ZW03aT13pGp/6j/A/tSvfLJoDdZT9sw7coWdgGvQFuYXWM1F7rXxMm/vYUy
TgTNwzQQzBrze3TjM31N7a02fA+TybxsbfKaY7586oBM09Q3o1K3PiDe3TEnwhoZcI+aIu1VYHZb
wKBghr+yFihfWDWY8bTJuSsgWi90JkkPAgoniY9FC6hAGbBvO/a4b1pYLGZN8oZaZKIStLSHYsQJ
6cbVzikwaLRSrVOMFzs4IrhEwobOqmiX9k+Vlz/DkN+jxL3VRkY0LaC9K1zYiPzsj+f22Jzdy4xw
tirplxTzXYR9jk6megOfwKOul3a9nIvzYpNX92OyPnXCFbtoSy7scbeiTPecCtLnqWyfjay6n+3q
ICfnowv6N2afPHfE7ZnmjTGNO3l975XiI3vj5uu+TsPz0nDiNwrWfnrnvz3qCV0VX4wEPaXL02dp
epex7l5reslmg/gOGTpygiY3aQao/jSRrcYWUgXOxra58NT9vMYrcwwnq8QNmxbkbXZl+lqpwSZJ
FbRHcoc0RVfqOMd5cy3j9nN2nYe5bKpDn7EndNI7c8qYtk5DtMYzqj+yqX/7qfdStjU9y31x7WkZ
3SnY7BvhEXCVjnULwuRXquY/zE15dd3oNQvN76WK463FkNRz/lSyeu6MmyoUg0NFU5hwm2ONFyEM
yxeOibgfcxTFnwc9F1/bNf6s3KYh0a89SGpuN55zjl1e5fa7XGOo55S6QDZ4fii75Wr5CUQA4sP8
JwmHO9Et+bGdwTZifhoJ9+yKkFq/UEG1m4OHjLE/USt6VisMqGs0c3AfzS/pQbwLrVsDbYkyvosj
jOeo7+/BjDMOXE7J5F9TM3yu62Wi8NrDB89le6kZ+tiGT0qe6sv97L23ca7uYiLxBdPpcHB2Oiud
+cW8U4ynMotC6+SrM3t5dINmvQQAcbAc46ms+501YtBywqHaIbo7T4OcGEWo6kTY8EM65adM7A8v
LJ5DOw83os72cTK5nFQZlgD7uUxzE52RaMqD1zUXbunZ2dGp1p+HxAvgqbbhI24Y5kYg7IYgp6y3
usS4f0FzD3V+LkX8u/Xi5z59VwQSvKZ4N1V+s+iN4TMr053f5d+8swtiWKI5hrRgGnrSjIGifEbV
Z0JmbTuztW9NUvB0EUdSOphUMCZM4y/J/ZIgE20g+V8hgkWHqc4GpYNr1Sp5l6YvqEXPLlmbkAwU
ux42LOAzZKMcMlJEyc40lP1xWvdmk6GydJiKrtyjPy5HP2y+OdXSHwhFhPQVVSBPXFCxP4zhx0ju
rze5a/Iqwl+1Yu9W50aFv6fKL5Oj2Ch6dS2yNz9FNYkt81ccUg5gs1QxOtO5MAJivckBMByfjaG9
J+f0ojg6YxC5lb75zBT4RLngZSRxNunoGa2XTgysZLkyxVoe/cY8lzqqBg+Wcg7Ca6gHaIF6eE2V
LpN/BXlbFXtsU2tiVm803lMYZxKHW8jF2UU0oV1Mz3gdN5gLPn4sW+wfOlA3xvGtiZdzTtIOlYBp
WROFN2lln5bl7KhxfElI50EOZbGJ1Tmzs88FDE3XMXU2CTdx1dwLlv6irr9nz2UqK/eioLJWtDgq
ChJ3dWKt0uzSxjFLVe/627TDtBV0r0ZOh4RKSam07eJucy+EWek2+9ltEjrV+g1HzWY9Jj4xGBm+
YIImjlj3ByEIMBbexc2XllQwV2xjkie/sg6y7LJd3Qxnymd0n6OVHqjqsbAbkj72waS2BSBmi/xk
M1uvFXnKgFxlSL4SkiDzy3SlMvc9L2lcSfwJdY1MpiCbmeTuzG0V/77T+Vd/bHazsnqOBDHGL9ZW
zDDsYTruGZD7jMl/eloRAk3yxa7+5eqIqNJh0V7HRqEIWscWMbjUkVKgufCaRhLIUbQrGrNE4+m/
QCQzDrYw35FMVTqiOuuwKi5ZPP93tc6wKgKBYf08RcT1rRTCkjGjeCId7FMdgR11GDYjFeuQjq11
TFZLJb0OzvY6QtvrMC1tk5uCdC33R0HWNhqj97pnuYv9r8jo4kvQfHutQB5nNK7Duixp1t4iv1uQ
482R+ag7ohw55m58dvPJ2I2jfakz5OWKJHBCIlgK9y4iIezqqDCDsWuTsu0y0gj2mcSBlqA5WwnB
soA00NpRM+nLFk5ESE1Op4w3RZNxqCPKJTPqSYeW+/J3RIbZJsvMr80cU8ebXZugs6kjz7EOP3s6
Bl1b5d6anPAk5D1nw3kfDMOVibi/revmVqDogx6tHo3Z/8TQQQTNSA0ui/J5geN9+XnoAyO+eGL+
9y99ozzJYIh4yzBTxh4m10advDFV5CTEDRZVL/POARMPxkPRbZmn8BYQer/ZTPLitmjwfcSOsZqK
ji0d4QE3VnAajHx6W5Z054xLfCRx0u2nyPx07GU+IzxgaqXGa9NO1vzkx8hKgzE9su/v3TAMnm1h
h9c0AQlnqT8B3poDgIv2GlMxfo3Asl4TA79/mlI7PQEoZ2YTrXIzL+7sqQULN/ga+ueaJyI8GIEm
dIawJrGQDukpCBZxpllanFP90HQcqJSMoQWwhy56DzUc5Zy8DGcycImWSGjVRkyQ7eUinOKhxlhp
8f6AqqSc9YKA0JJFOdKsB8O7JQxcYiFB0Cj2nV3Exz4y3mobSO3EkGUn1JjeQ/GKVv3Agdcr+nfi
Ai4jeUauvloODkA5QjjOvqY3xmSuyXd3I22FXyeCSB10gkPix1uhBv/gDfZZFNBAJ9tblxOTYHIL
DBW72d/YjK+5v7Ni8led1UgI4DGnyX92gQFkVAut3dJDbGy4KFM/v4LH9YNPZOY+4Z4N2ieJ3E6Y
oXCxd7hs0uCLi0CFTMvemVhrMK56iDIP8ThoPybb/4O9qAebqBWwzMK5rQ5Lkm9Fw5Zmmd+jJd7s
AgxGaNkeWHq16pz5mHr4Lrheo/9U/Oat4XfbmQQD+Kvp2S8py6A/9TuPETujqOR/PtE4G5LwWcrp
Yhro5waWKPB6eI7ChsQrhkBzYBupInaNYbCeoQu/pMnXWNsCB0R8X3fJy8xoNRvMi/JYqlxsISta
Mfd5QvwigWJIBhU/ULz4j5zQ1wMDxXVRQwRrqSSoo3zmtVQxE5Tq1FbNZzQOMa3ASGw0zF3LNHqe
LQyYJR8eFNZqLXrnzaw4ETn+t3K8NztJP+0G3+Yg3sIxaYl/TCYLga1PuJ+omfeM7AkKhdrU1uVg
oCgMDbob/aVwE2Q5bIoQHGZMJiYcec6s5oMUigslzWipNKdre5V0Bn91Etc65a/HI3/O3AVWKZWY
ME6ehoiBRjSFZMKyZdjSxGnvKMumLhIjf+qzxC4RtzDbXVMl8o39nrIX/c2tYjp1sjrJpUeVdFWl
i2QOtjNcOJodTWzqayuMx1MSAAuI2KiHadjPuhuIrvx8mxTvWNFsrlbhWyp72hEySrOsgfuWfgcQ
iWLlXYq/cUqZ3M9366eL1yIJDKnPe3XINwmBI7Cwj7EfgokKNQpWDetlbsmb5MYtkcFTV8MEg+m2
CYgLnE3Twe5qV94OqTTN271fevXL4N6lM/aEpVXNiR5pkiucJGLMwCtsO1jWMZr4uEcuFBN+jzOi
2WRyQqxZV2aBQTHG23arpHz3qdvH5L28BoVLysFabHiRCbgZT6UTmWoGQmY4Jac2y9H4Bp7iuafR
iD6i41AMqA7kdlYcuenlGUiS+zI7JnvX5n5JzMJfexneXxG8Us0jDwlI19BeUBr68pQT6do0Hj6Z
oUVZmVVgMcH0oHAjfx69BduMhpwwDQjqU5sEBy5HaAkxri+XvIa1xuBzQ4KkOnX2bv9tUfxZHgOX
0u+qsVjkhno+B6Yd4k8m7tOi3p5/HgT2mW3UtHQJUZ9Hq6FepK2J2oYuia11yNTRtcmC/zwMbS7P
7KZ7btDmpdcPSGH6Q+wffv5IWKF1oMrpzkor/H8lttOZpjB8Bz02PD74LHsVRRAhl1NQJN6J80l3
+XnguNJQJ83hAj377uchLzP/4jrvte6U8KgvO7ZsHA+l26oHNwt2nLmnrZHO2MAd4TzUdto+YK0p
ynLv0LVHKxKp9GCZ5GUJkyez3bKVFBTEY6TDTNZB1jTZK3P3iaFuDiMgw57EV8kyG+tAMZXBmtRx
XK3tU9Is/bkxBM7/ptvrssu7ZIzbO+beWM0wYHBpl2S+BOS9OvfuasTytfLEtbFZerxy+FrMiKuM
hTNUSlxgdERtZIQ5fY7ESXgeffbsAXdYSlbeHI/70l1udULrg3KCbiPi5ZEMODpingV7P/2eJC5S
X6ljGi+f81jhW2h/j+FAYZA5YlAIFB53jBf0EVPME+Bn8/HbI28xFhp6e1P2SDOBh3+ft9FiXwkr
PfbB+EKvOgUZr0FME9256rEm9d0xpWSCK/tH3Hr3bIvtihKwbYi9f9mSc2H4H3r3vofWK+ZoS//+
uOpb55ffBw8gmehnEk0IMIE5dAenEGxmdmrT8Ry2JO2CAH+XVpPJdHFE6vAIAHnw9m3GnMSC/bRI
UPKRf18U4neVbKMS+wWXaWID9vyY2Hi3qwWTzjAf5lEdfj4qcxz8mexMHmApMrbnPIChrsLZ3lG6
jEePOsBnKoAuwlABn2X0qX78DGISJHotrmrnmPvGkfvuhn7tbG9J+2os5n5KcJe0VeL9EtY2yK2N
pR1BVDGjJYcdMZhl+hjL5k+VsuR2j9HUPuWdANBbnZoalJhk1yGm/2oHvPmxyt8tLSwUN7CRHdPm
lHnJYyEmaOZxfTOpEdvQuP/SxoWxipb+6lDR4Zh7yRCL1kH3LWgqEnOzu1owx3Pv1S0CLSj4riRd
ClojH+xLEY7BHvHmO5rvXWij8EkvGSHehJSImwFUn4RRobl/ZgF99o3FPMsz02ML8ovF97EMMCKV
NJfdY4P2MNC2uy5XHR02VXRIBtxtbojTz4iC5Wwuj804i7sExg22y34tKunAcx72vEMaPJDEJ6hG
p9m9pl+SdyG9C9G2inUUp4vwYHONGwiurZk7smaaNCHHfNy2PpbQw4h1N/KG312BzZYX/82LCbDB
QGIkR3WMJYkjZ477RPqFCyhfVNNCA4WZ/sX6YDHPiu6xemXbtA1oBQhqe9OG2S/PIJobFctG2379
nFNERwgxJ+gB5JPxnkLYGX+ZYxkdfBU/GGGDGjMwUcT9auvtDloRvF92o+TQoZsDasC9FRZJdVKK
XsWIRW4zmrQkm2V8sMuCrFMJUcyjIa/3IIL36YLDTBzQ4cj+UGoV1YKkxj4bYg55kwhRYCZyGDzP
Q/xAzQ+4oNQ/LFgCN0keUayGFSF9XrTMUuo0KVnm7GBLM9jRpvpEhnzl+T2lTVVaHyeP1pSo7Kkt
oSSTEShJlYDs4pgCTZrr33Rep+dE2dfFAKth1CbW6Mx8K4zuxgybfp42e8W08WtKwltc8Amo6crg
7uin23gZibs2mEFbmZS7oP7ddc1O0PxGvJVkTfAZF2TJE7S4DXVrCNbssFgEZyw8vNiiUqzZDnfe
xLLnteF/YgJRR7WwdLU2EGZFTNz6N/bOJDdybcuyE0r+YM1LIFtmtNpMJlMt7xCSXGJdk5dFL8aU
Q0jkvHJdjxcIvMgqop/A7zi+/LkkY3HP2XuvLbEkyAYwIvkl6eM8qKqrNPRN4jr3CxahKwcOQhvk
0iv/Mk7RDUZcv8ocYqNDfwGTi+LMAsN0rgPG6/USUkbsZBV+na66w9YiHCM/x5b5+f9Vnv+4yuP4
3v+T1/A//vm//7ffy/+O1vDnb/9Fa9D/4bo6mgy2KCjQf8Scv3AN4h+6+ANltk1Ht/mCf5N5zH9Y
PkIPWCp6F5jj+Wb+VebR/8EHarse6s9f1Oh/J+v832UeHcXobzKPCanW5xq1LA/RiFj832WeLBEx
mDt8SzmdF9mU1scsLQ4jB5BVVuEKWDJA+qF7YsM5biI1XPS16tMbrEPVm2Jbp/Nd6bQP9G+B6hWP
TZN+DmlqbGsjtggqhvQXv+Y2xZJWnDCyUmHnVBAJfQhGZEzpopp6/cHT8B56V90sfkUdQRVeWw9+
W5yKrDtHBasSv75zeKSIyn1JFmqvoDfOq/Enitx1nXT7eQIUISUv4+Iz0RucClr8HIXFY9z0RNej
9pZXRbZZtOsyUbXhFsUmc7uvKav7DajPfbcQRlwSPQtKh1jREFGsVWPbYlfyDYVC7ErrMaprfhNE
pmmS7h7KEkHYtIxd3Y/YQnOMHTR6P+UdM40R2/VjFvZdQNkyO/bRuRcm+y4tHx9w636lJux6vSYE
k4zNdWgWd+cs6Z0YqPDQkuytbdv7aCFjZhflvI4yYcFsa0kmZ9z/Nm9PejhWw5y+Fqwptm3B8WqI
77UsFMesMsSx3qdOM63YAe38aGRkNP3skE/lfaxDJnWaOd2C5V/ZS/dlq7j94Dvfk+beLwUlXKCx
NkQhbaAZ9pqO8HS7TKo7pO+3OvBkhiwcWJPuaicgBgD4ErkoCmC4tlR/+UDADmctme0ihdLRn5AT
MOxkuAL1dm0tCY3RtbDXtlN5qN/enqMupYbSAkdQqPO1y2MSCyjg4JDTv8PzHCPwgA1sDtzchb3K
z3Esdfdx0nm1U05Hu0CDu8Kg6nni72zSRjWSIW4Jb3qubbovQAys6xyfjucvXHhRczCchIMjioM2
6PFa18WCcxX7jOnKDxambTC2FWGGbNgJgru8kDUITdGXVof2aaS9UpJg4ACu6nGsueBIx/u3XIxz
F5pW4LLYX9EV0Mdeu6uxr691aIjrfrLPlTCz+0L7aXXabJyMpjuSm9OGmF2Ua1gewAMTjtDOvp+Y
UAWcEx0UTG1j9Y7DfNe6SuNq2bqxM2mVqUYT4yubnm8TnofH9MD2JqbLKGUp4DTmFgWHAQ/wK+dT
Eslub+KyrJ5KsKhUNRMQ4+RHY1L6TinYS9GMHhnwY2XAGGwTRcIi6so4asAMLdL9MhKA7zw2trmp
MZwkDGjKXCRxGXnKbYTraFH2o0oZkaRDtDoTz0STQexVuKMFkxqLk+QUKiMTteHpPho4MdLJh5ui
im/4EYEf4IBqcULNOKIWZY0ylUlKxy3lKdtUyG1m9JzJIjKYbJfSBtfW8k0R1B5v77Oh7FejMmK1
ypLVKnMWDDA+2KW093PjPy5ACDiA5eyG69IPBjQfsvxcy6FLRJyTBLcIoQwrn9euMobhGayVUaxR
lrEB75ilTGSLspOVyliWK4tZg9csUqYzDkL4qJQRbemuODDbq4FDDVMkkweetUSZ1/Dm4IZiF18n
LI/Q6Jf1CO4XcgSILZNuj5A7PVaGuFBZ47yG3Sek4gzPHOahR0KJmHKUnQ5ie/s047CLOvvkKsvd
rMx3ZmaiuOjXwgtRX5VBr4rWizLsZcq6l+Pho1sOLZJ/T7bNpaX7a+0ow5+vgKZW/lA0VHb4yhQo
cQeGyiaIIXIb4hu0mxkDIdofgyumQqnshZMyGkplOWQ1Rz06JsRO2RE9fmpCKcPRwqlYKsuiPjeI
viaDQYyf0VTGRl1ZHCEWQa/5Y3vE/xiJkMchhkjHHA6z6nV0keb1xfbXqbJPTn+MlMpSOStzJRlm
+L/jg92PB6um3L63ZmslNKhlanDRHAqdctyaHq7NJW6wETug+xrnwYy8bYi/s1FGz9w1io3vqWSr
soFmz1GPKVT24YNt5ciD2U2rEWLpB9p3Hs+kWFlKqUqZwX1vEmU2dTu7YUmpkWwMgcpGE6h0IlEk
uVM82L2yrGohZnSBixUvuGoDxdjK3EVwosXsmuG9ipX9tWVnQ59gy1quCNeqB2GdNQZxNmyzgzLQ
djhpFw9L5qS9dlZD+SaZOZ3rak3tUrSTtf5M2T3fvQtvYVEm3UzZdXt8u7x/n3Bed2tUuGgzlvaj
r0y+OW7fXNl+Z/y/tjIC01fGGKHMwZayCZMwlptMvnaajtgrXgZlKMb33GI3y+4dZTaWuI4zZT8m
fc626o8lGW9yN7DjruO5Otr4lmdlYE6VlRlH4qCszZYyOWNoB3Kf3zJlfy7xQY/4oRtljLanjm2Z
+7oYqFSOI07sM756ZaaOla06RfJtlNG6wnGtOAehsmCXNW2Tk7JlhwaStAm146ihrNfKvD0rG3ef
P3W4um1l73bweXfK8O0r6zcEFhBqyg2ubOGGMoj3yioeK9N46/ofsPnSlVPrOpHmVZxTXZwqq7k2
dSc+eFZVRb/3qdcSiVUEizKoxzjViTVaGzxj8H9MCeKKpyo8PVQNG6uLqYHLRiClvdUAZ4GvL80a
qIgwW/CbywA0xFOPZ573Q3FesBRkk4ah2CEv4/EM0VtKMNolOpbKJQ/4V2eXjfdXGfN5Ut2UNlWi
rnCOIKmuTPyWsvPn+Pq9dadM/hNu/1nZ/icVAOgN4y1TkYBMhQNMFRMgvrdKVHCgUBECqcIENQje
sKD+O4/ggmN4/lpU9IAHUbNxVBqhJZbgqoACpMtuzRg7MLG3u2HAVWjYWAAgggkVcGji/Nh39Ydn
j+2WEzQVOdk32Ri5i1riEamxsVRcoiA2oeITrgpSSBWpgI6+MVXIguH8m19ENVIV0dWE+as/gYz4
t6UCGkJFNWI+ElenJUqzyYjGTXbMu1hxcxi0YjnkW/g/A0Y657XEABqUWXesspzQQ1RvawJuhRYf
tajgQT64d3E036P7V2ePm2MXStoYY6O3L053J9pYKKjBcGxa4kZgtEiuMZny0GURbjbNfhEx346i
I9S8yHLAkevCdylrDY+EdOt1qYnPojbvrCnaWhGEsoULDuTr73xi9k0kmCvbfTI9s+OtRTdqZm9l
NXL1iWwCFV1soogRcewx2I71cFzCCo5mP0joOe0WsvwHjjDKs/y3opnf2CviFsT7v7dNNMap4qJP
WYW2KQ9JtBdjtTIH2h/gTCWbqezvUGjHgKQ9j3yNEoCWoxONvDFV1GjgmaiIvkMUGRcrcCacHB14
Lg12P+QqQbu0Z6hLyLvVAt19ciaOhALUWYnT2SKRs0owzawWpTSm8uimzb2do1oWOZswD/9vNBjt
1mCsX0l64xMvorPXn1+lEeU7t3ty5vRLJK5LHSwRwlgiCVQFreSOin12Hjw1nK4gLLPd6GaHNFWW
U7JlUEOKQNqVseJBvq0tctRLC59czyiqXqYXvSxPejkd2UQ+gX+gNgenEKoLIlqXW+2artiVXOYD
D76W7HbVH1hsnEG4mOss4kRdez11fglxGFaBzrh8DxmioLAti4X5MIHH7Q7h0JN4GwpaY6p0E3bN
F0kw9vdLjEdFB3oVOtfQ4yTTzR0t6CUaES2PaJhucWKb6gSo1BzGC+u3Rde2b1vm2az0i2lrrIfy
o1HjoVuk4wYwAF/bZLppLcc90uEjwSi/CYSTUj3ZU5bcTe241q3U3Pr1SMOFc6bHYj3b9Ygj3WZP
lO50m9MxIHTAACL57Ob8U0a5xRsk+Wx68kxDZm6oAY/MAdCaja8jaccgBD8dJIQtV+NkEKiCZ2OP
H1baULKRNK8z5Wg8tshpNbT/zTqmK9/lWOvLjAMWClfg0l/AnzaZURPp7pQ/wOW1hgnKVEwVK/nJ
jAT9yUq9VXsljZEFepH9cDZ4q2H+rUJvOrSJeBsFlO+6dZ7DJgv60YO27rh3jY2pguMMjGYNFC/o
C+i9FEh4lH2ssfTuU8PUgUdR+l17zZOEOrBtkDMnghFno+R2oAaOfAk1h/OQ/tK0ooShEr/2hZRr
yFs0DU/L0cK1veWAd7DT9NbLGeW4QA+JovSBMiV6x2uz3LEgfrQyuGqhV7IhDZNfJpQKnL4c2TV8
k+UEs6FvSfj7PdYgHv6LDyPCaVh9LTr8F5qxObppIHmmwgYRQYI6RPFfibm8zrSwG5gP4cJztTYd
YTRXXVcNGqNOISLSag28hZUzo50PWthIpn3Gc1EFGMY7ogme5oH1KiNmCKtjHwxMfwn30ohxabrO
uShgMTZN9B5TBhvY3ucg7LMJNxH+E+S+To0+qKliVaXlxp6mHf6ouyl604Rd7DWva+CasC9H289o
kfmhGZOKWwrXseEM+2WgepZnGT19ljEEBcthKNT+ozsyjA9GSuUf/gU7JcRT69MLPRRcczonRGIS
lNXQbdCt43j2cSE1hMB5bnUZ2YzIdglJQNme7Zc88cPt2jPm32mRppyXNX71iXYVsf7SGLpxiu1C
O9YGIYduJDwv5LzsyFJOVx2OIXO+sXWSBc/pEL5Lyu82TRpG64qiWFBHEa6d1n4XYTyAvECFrKXD
oiP7oTzkPqbIiG0I+UcfTn0L/m7DlsHfVBO/2qmI2pMUNtANKiZR7zs6P/3wjWqTh8hXFeG9jveI
DytqCpKONZ2XTdhdLY2TShenCJGCuL/NvBzr+BVFXb+F2Xxb0nFidbLQHdMzFSVCQOD02OX0kXxM
Zf+amMVrJiixyWaJhjdU2tr9xc9FpYjZ0aYhN2OsEx0aoJFEHvOcJL8SD5xhrew33TG4b4qRg5xn
/qKihksWcEPZhESF0tSH0TScco/0cl9SIRxmOGJAJWH2cA8tpgKVpUWzJSmzofQ+iMvu3GuP2KO/
vfAHByxBk8kBaVg2z5AO11llhvvFm5gRvQ6ZsLuDJEnygNrLrJ65v03OqZ5z0M2B94MdP8J7W3Z6
MtxrzoilmbYgkgg1F3nWE16ECNjqekGv1i0aeAEsV2pLWmTd/kbf7aoP+/VUAaWJXbmtcAOz8v8a
l+Rtzo2B1PDesCAG9TolnrrWTWv2LpzyFxBSBW0ilczKYxFi75D4j0+UyKMgpty0eRhdbRc4GmAH
qKYNp0SZmRg2akxhetZcbQ/KF23HOxrU0eJqmgxDKcmNLDVxtPQ5qZYksMII2JrZH/0o+aZhorno
5SEMTfGeaKdQPFWcbzcCxwROpBlvFvAz6JQ0kiNBx1Y97iyd2eXFXdQyGhv41vpdxzK6eOqaKuWw
i8o7GapqU59xPSFvQpaB5K5FpoaTFR+lJU7Yc5/dAc9SPYePrFIgHAqDGklqqg5dh6AdF/hDusVo
VnHBCjyLsH715fztS3JIGDyLtIHyPTXsIXi7Hs3Kc+7runPPC45mvMrrtC3bW+wwk2tRvuyx54n4
hOQW3QG9Qc7LZx4wst5NYr5Elf5F7GVvJQXGmajwVhESdGEN/rVbvsa+Q9r1xGc1uas2zrgrUq2k
YZXXJX3SOOtSqLJUZlLRuhpSS99YTp+BbO03YbbsW9BMx5IpYvCjKbAbeEQmIeizKd1DHw5oEfGT
X9o8wV12Uyzx+Y/wUA0Htv+17YQB7HRv32DHXxVCmDdqN462NjJtTc3v3pV3tsBG7GkPhiVYF43y
wKuU4NpSUdKCbDVTpM0MzaPGHRIaNVbMutFhvPndlienXIKlqV71rNKJ/tDL6/FvS0ECprK7R1/g
hE2jalm7XvbuT7q+B3jHOqMedlw+MaNGBcpvTg5Zp32MbTzv9JoLjt8GIpQHftv2sIWmqYVk1R97
qMCEVBo8w9AUZvZ+XvUk3XQMjEz6kCsAMTT2g2ZTaZ81/VfKGmvNl+ebzCHTXLiPpDM/NLSqUhuX
NdTLH5YRo0KRQwdY3soBGKVXULqOw0zVTXmUvoNfuEaAIoOlhyzgopMjMVJsKtTHwEFqtov1f14h
eaoK/vdf/4mgxVdVs2+I4v7PPv7f/nRJvtqqq376f/9Vf/tLbO3Vn0lrBB/9x9/+sCn7pJ9vw3c7
P3zjB/mXf+Cvr/yP/p9/Y1V/VQP5B/5rUVKV5FH+/AOH38RAfOSB/zOmmiBJl338L3/hL6XDprQS
NoBgq6DrJFvos/xL6eD/obNP+K5j80LWDTSGfyVTq0CL6ztK7RCIGoKUyV9Kh+3/Q9dN3fCowBSO
5fC3/hNKh2c46Cl/UzrAUROY8RzCMQLPmuD7q78+HpIyUgGY/+IZrCRcLBSwHfsrIONTRmtIKvRT
azzKGpHfBpzD2SsoR7UYAh3F+wcmE1DIGC09ReH83cMGtdDuMzNdazywZtpxQ3fauwNDWP6eupdo
uikQLm/RFJymZVaM53RLFvsyI76puvQ+aJFDFGY7a6xn2W9VG+EAaDrlOND0H/UfU6+/Mmbzo3gz
iIvNyO1ZxwxmfylMdlqoVwbj3PwSY8ghMHfO5KHjX1CAZhVSHpogLX5NPfg8a0bWfKib13JIH34V
0RMX8UpMFxPuWLmzaFDC0O1hzkmoua7FrezuCsi8DqEA4pb0VBtmuwJRRZT+otU3h352n72zF3gO
Dy/tV5lffIX+gJ0S9yndWtR1em+qOcMcrtJ98OnHtnBOfVQ0CMDVDYc91GZ4Zh3z8RqcNydTfS10
kujxpQXmJY5WK9YNgQH9PfNOKAeB0T7UwItG1c9CYMS0j9L48bp9X9ograZvSbEOgdyHIXOOdnxh
t8gRvCLneh54YMB2zWgflmSRSs7G+Ft3EeUqE+ICdmzpUOTTu3gD+BnTJtsVFml1Bgjz3SSU7lmH
MNoqy55FQjTpTqZ3kSxwMvs1Kb58i02LPNKNEiiKI4Xs+0Ibr412IDOCgRbrOko9HqxVP/kHlNs1
+8u1SWg18mP2x5z+4SMsugkeNr+Y5q2gBqMWsEuYiXSL71U/JBZZHDzHrFUCikICQHzW4+hzAszF
AfguTv38Ys8svQbGCyyDengR7uPshawWlkA6kmYgDg8Zm1Je6GH44A8ulVEMW5gu4+xMbTuJmSY9
GD5t6uLJ94PJerZs517Gw22xrr7FkbFmHI75VQ3XqT2LVN4vUBliILtjglLeXGsoHQ5WD4jfq4Ym
6oocRU3/gIRHCmlPnD37JQ1vcUJAYIv7R+t3FDLDpy1EcpQlbDBCUjm3yEjOWkj/gS7PzcSsMpti
RwHYps6fBTuZJhvX6YRlAbfGQJYpVAhoH3Qfdp0SASShKT5O202pDGO8AEk5t3V8b2EDpNGK1O3E
UEiV+gzyKPrwrJ0LQ283h/LCUQr/UNrg2a1Z0w5TvMdbslQvi4sH8lwi8ZjvIgrvYgX+YE9jsjZu
6Duf/OKUJ8YuNz/a5ccynxucfjMB/BaUGrXsTWMARHNOgjiBQyubQdisixG4rG7LXn4tqNLCWMtx
qatVp834NPYsrlzgcNNeJq9CNIE95TsPS0/ltRD0KQ2S+krqx7gGITJdk/KDeqaz3jwN3U5w7ElY
gS0tfoNu/IVpqa+/4uXT0/GD4pRxQi49/zO3bsucP0hOM7MNoIxLCpvHlnqskDGkRQBpJtSuBGCW
7h2z6NHBWDmULcJuDmnahAjDtiC1JeiGK7EJQWckH0F7zKtklxQ/eKPWns611B71KdvQjbIlR3TI
6s/OY60m861gypnI1zqGf4wkC255NOM+0M1bqquE+5Xt4hZD32YZlo3NFkNRq6K22cnFuoSdhx5J
fCBrDwlz+KKdWoB9BAxYVeJ42oft8pnCOhu8tyV2q3PbjVAD+vhDWkTFC9DSkn77Po/MTe8xpZSG
y+3SZ9ArOS6vPNfgZGoxC7P6YnIg0GX5TOFF3R3ZjV5wEBW0dblP41TXYF/xFTvVfN+22aHkRL62
JcGXZflNRSsL3hnGlO9o7aU6atqaeJ4w3yi8/5JJjlSnCVjlVOahAb2w1/N3aaR9+bF78pwoP06a
qQLdz7TztDs0JSrM2tzZl1CMdVkcZu1xzih6J0okNwIlqTTTrSnZr+Vs2QK7s+aNm/Agn9IGQOfw
bRANWVVYRtdsSqdD5otk42IzZNt1axLJ/WH17NGl+1bhvQWdB7mlj9+9hjkDowMCsmo7Inq159Fe
iDVRtWhdOuzqlr0WowZHvixpzJqGA8pVgm9wwIksG3YLE1g4nsSD3IJNR96+mbnWbmJVwlsd43LK
Aoz/QGox0MYNs78qkbGB7evQrCeccAe8Pt8dhHYVcKyTPYExyr9mVr/oUqT0+l3nvPbh+4R7YiWo
sQSBcG8TXlxVdhbu/an9PW88YDWbJU5VmAD80OwXgMvGQ5yi6oim+TKT/jbO9meMYHHzHd7gBE2G
3dCqGKw3MZjU+jdYe8VD48FI1VFI9xGpNI9MIvAmgF65V98NjffDww150WjFQeDN5Bk+PuQs4B+G
Nmc+4WGvKCBm3g9X2q7kzuouBAnmXWLiYgUrCG4GFIidLMOmnfznDGnimHvzr1RSpzYjR1Enxgcr
8UBI0vl98YQRjSpsrgxIVpJhpO6LF0Tp50XVbzgNTcftG83f3AF+x0PMKvfgfJOg92JsiDxJHFoD
IaHHr03RB4VZ0cO2LHRFplI8axJhPaKNgGUOXeDUD8exPpzSJO9AnpgvkefFlzTxwn0oUx6A/VdD
gPhoWtWq45eDa6FMjzgG9IjcoUF5N06o/IIiBwZHiEDz0S4Hozjk+KL346ah5gBhD/JEbMo+GF3b
3okphzyd34V2FF/DJVXiADgpQZyp4IBEaSmV3C7FIIIS6GbQN6OtyqO5RicLnIiD5lXG1dmy0Fvc
fC43fWaNV/ymj3OUOXsiWbxBLF4vCap/xzV18HP30Y7DbJdS3rXTG/turNetqWP3DFN2IH2ns2sX
sXN0ZtCnQ9/TFFSP+ymkpGGYeB/zZXOgt4k8h2n0woCF0+ssWg/KUOn22wUceC0oKG/5Yt6oQm7T
3mqgQ7IdMZrqyE8HLsf77S/mI8147prtFiYK2Z8dzeq3DEZnqgPkBaY2e41+S9niU5b6H+0g7kxb
7rTWus+xolh9SsqNXLW5t7ujCGUwchSkR4HAGqc1k24Lh8TRPm3PpXUQ6ADITTCIJtTTAVhkEImA
hRLMl22OvyAqloPRf0AuHxFWhmtHtSN7/FXBE9NhtUwV19XOj3n8Kza+3OoE297yr368azk05PwE
cfcoKKyEw8tEcW07kx/yWkQHisd9Xdtp2Y+b3mV9fVew7Us4L4HywGcYDO69NI4Uigdw2g95dayj
civFYzgiiZXlni3cqjdsorQK5DMdpeUAChyBb4Z7lp+rwj/lffKr7BkxrZatJhdvtuU5Q9lYvyUQ
wJkCVL/B2P8+59mWZZouB4QcxV1hdUG1I4SNrHngCO2N7WvF2bX3ly11cwhum5BVstEdYdO0912d
Pbn9wpaVjWlxtBp3M8j3TrYPcXqdyLZ14d6lq4Vzzkqw+bJiLej52OFSLxIVEFMP0CICOFPQjfHZ
G+EZdUdjeaigzCH9bWxNP9n6yTWqJ9vokSV9/36O4DojAWbGnQPwuWvefTZrOmu0lC2D7+wWzT8i
GYLAn+9StsIJvpVCY7W6ZbdsV7ua7mXdeZMkxCaOE0WJIYPjhG+cZHk8cNam5MGu+3uimxBYOVX7
S9CGl5iWu2K5KkVdOssm8g5m/BlPHtcraU8YGcwVEzIebk5TppRf3HQyzjRUsLwyqRH7irOtNWCG
4bNC6WKCuQha7Jbpd9Y5qy5j4Frwmg/fA1GEeSHo0wLO4S3mevA/bNiKFIGf0Muk4qcpIzLLzLOX
XySKjbCri0c+zn3tdq3B3lt5AR6GUVsNw7Nmwh1CP4bzGIKWjTjx+1Sq5bzqwkLdMMYBFQpvDEQm
jBNs/Spib12b0a4ekOXcEDnbdw6QwQlnnO4Bziz49db2LrQ9gK/p8jKw9+C9HKQ2Ck4OFhFu7FSL
jVcdmjm+T1iQphHfBY2qhGE3/ZTgXw8S40CqYk2yJ3LuSf/hZlpp2r0ePVCcKEeXUUs/xP6xGY0z
oW9zYtGIxqdbO9XuqrvpkU7SQOJqo3UnaMffbnIOCbsU7U0UDADs3tLwVxZngcnvs/ZGKlE6Tr10
li0llRk9OfdwHen1A1HuR9Am0p6OFvBcM/b2RNA3qUXxq4g3bDeD2jbXvQAuDuBRq3bWdFK2mjjd
NnHEuYtFNTh8lPDUvc9KJrT+DqHUTiL6NkAM69ZRNy/cjKm7UHrfBg2+mALbEbmdubwzjOXAvFPR
LDtMAYIUNq5f0IAPzeic6vBjSH0EmAfpXq0/gXZqrA3vmZ3bupfNNmH6aogJrhKuWoHom78Bwn+2
bd4NHgWZ89WEITPP2soyYcSCP64ZLzILwoq9HfRL1DAQjpxzl91A0j4UmMglCuzTxMnHirEe0lRD
x481UGGrqaEBTXq0D0N/nGuAafTgQeZd5TbTaDmtOw8pta0fe81+CkNjlyyfU+PQoLEvVWkDW4XF
2JY4q/lWLeOFFfHejnueajhySjJqhrvPWElMtRZM06nQ2bvLh5ncmdS+SJxtQPpyV3c4L5lgR7/Z
TzSzlqwgwmRfG/UuTT3IO3j64HRdI9BlpSjuJxByVOOs4upaFu+jEDs3qg8a90ATmddiTD+rhEe7
EXmbOfLOcNJO08Hi4WWk18h8bCg78eJh53XnZaEAMHaZJp7raT5olIzPjnM2D63b7nybdktPOy24
VXz2xRCCGGYGRsjqkcfCVmu6xxITjB4aAVvyLSPKix5HB9ttbzUvZks0Z+o1wQS9wDJCrz7NBu6s
COntwfGenA5MBRjGOcG5MM/Zm5+S+4mRA7OthxGoc2vc4cOGoBivPvPm6WfDr3c6oHNdNQoknv2r
EMrUfm1jPKk8G3EDbEuNzbg+zxeJFQwIwCa1/V3jpxsPTd9xnid6FIqiVzDLgiMS5TgIsbDmV97A
R9y9mDkvmqg5xaH2exbahvSbKge7Jd5yE4yQBcUlmnhP9dsfKkL1e3KfuuWtTa1jKjLOv89u+JOD
UMxsrF6Gz3OjAxEst1aDTl0N1U0m9smYfxrpbM2IpQVTQuRMXzXV8WIGBdkD6x1i7BUeB1lcdWLq
aUVQZfDAEXJeOQaCSNZtO2d6nVFVdaqlou6aJ2VCyoONhHwTc3FdHLImXHr+wpVMNK68mk5E7Yt3
gFkTWPZDUux18LquutyXO+VR7DlzSCsHEX7MSz14Mez5lpmIkOV76mvEe3D2JjVn3+/Jf52ByUdA
zaT907M5KutrRRl0Qaiumw4uEPaRkc02jznKFTuUbWudWacEjX4J510mOK7mgqjfp14CeFbwDtt5
N2L/DhF4nXnRLVZvMmK6ifWgNwTXO/tucfaOx6sTkdQxC3BwDKYR5v5yODjlRf9pOWIn5rAZOWZg
Rd6zM2uqZ1qsjynKcKtvDafdVzG/BYgmGu46y+UuNpujh8VJetO58nzeRPRUdncUhrk8AO31XH/n
pfVWsalPYWpV/o5ECTWyNnzNBGHy1EEmL+v4Fs73VtzygOXhal1rpzhVpflYjcyK99ZSPdYoRxCk
ii7gruCWe0hw6006r5/204+HJ9sEUjPOQa/6Y/yfId5HhBKqeP4EwMYVAWkTnTWJwMzrxVYzzcek
eeY92qavof85eJ9xf+f5T4U5bhaIxwW9J8Vw8At6N7qz2wSG9rY08WvC1gZUIO+aJbAaNEgLHC5I
Lkjp29LC1nQkT0VxcrH2HyG5YK8WxhbGC8IkvIGzDeIOJrIaNHtse6xHCxRTCFfzY56x7ujGMhCj
u5v5GQ1cUTXl11U87gvMBgx33oB9hbYVGTKRyvRCXeDGrcyjtbVJpZnA28SqR9CxTOqz4uQFqy+K
1X0xmKvbUrWEb1FH6ycIRgDNlJUqoy/nUTdPIh62UfrmJ/ZmWsxDN1A6R8WGlwwX7oaVNf+OfI5s
Ni5wbs4FUDf8kL0p9JVRHqqUDwXzvB6FQPrVyWu7dLfJtFkocyakyUlmtwzUr8lRpdT9Lzz1gYOX
siI6OTvZdtFfDfxtsFG/mvgnzzQ89EfGyk3fnlL4ckMnMZCcylGeJndZmdNTl3zruJq53cCmg/RU
6FjcexP+wMI0V5F5P2G9r8Ai6eXCK8JGjXr38GPFPjsAHqvQCIMeibiZr1kEhsPBWI1LpmYnQSbm
9rDk8SEpO+CrGH1qZqA5ZfQHKoJeV2Al6LNralHHDMbZGOJ1yu1WxdUNF+eD2/FXGEmLIryLZLom
a4OFq9C9kyqu80c4zJyHWoB+PI4yUCzVd8Wjj9dSN+MQtLbshjizdgfJlw+GtpaFyilvI2Zlnw0A
JJ4D1m0qbHbJmG0cuXNJMncUMYTl1SFztngnKzlEBcVdEBAEJJk5JBtLQTVf7Ad2tJXgiJXWSGx3
A0x+ZVNV5diXmWqqJpP7lB+4I/6nUmZVu4eetxrnuxrkRwzasxK/hWpeH9jMlYhVQ7Ozi3nXqlNU
/QOPoIuXfYrurwG+G9jwphheND/ZC6zAOn2I3KUDmmzbDxwX3xeu5Xb+otV449bdXpofkdFxbyxs
pgoYpnsTLw/vah0ZbmflFLA0r5qzs3CypYgENb+Gqb6MC4BLvVmX43aE0UVc4DKl12T+ANu1bgiG
q6WvEnAl8C4O8txCBafvjKn9iFi5pc+QHnrc8KA/jmN/XrDVCu/NmcAqumNAMNjPr7170NAysEkD
AmhwlcpgeElHUD6Sq5+ULEeMpjrVLnXmQPYrXsHiiheYJ+dRASSIVe9r+6XsrqHT781JQwJ+qp1f
tfTXOd+bntzlmHEp0UAfIQdXXNzlqktnE+WriNFpyL/s5GUZ54NnjXtgV7gUuAm64d3y8WXrcNXR
9pEzREaOwiMK3a5M75wiZ+p3TVVvEHQWfYYhDlSGlSLq2Qag7aG4zFAQLW8JZvfxf3J1HsutM2kS
fSJEoOCxFQl6ipQ3G4QsvC+gADz9HOjvnu6ZDUNX19OUyS/z5GAfYFxAk8rZbQjUvpNAWVG/IeqD
xHFWgYNdyrLS6NuUP7n/2HGN6ov7Wk3bXHzEzcPcfip41irjICTMwEJW8wYoouMrVJqVlMmuSY5N
fNAjZ5N01R6n3kqAF07BqxO1DTr4moYBYhsXPmuPpLrSIXCuyMy2uO5NyK5DWayjGa4mz4B9NgVD
3co55vOPoNXPtACuiA+33ZsWK7CGc0ox2G3WjTFskzF8khU2UTybg5DvFWfRRe7VrE2B+jnPDzbr
Vu/lTHi+8CUT9iApAm6DQo7tnJVnh46WhZEi7Owhce1DKpr9wNjMYcbAuStykm0osW0q4AEfdJxA
XETACei12hiCXjFqKz0FieXceiPNNLjbgSoUM2006bedToHvlUepnevmceQkY2IHwznK8/Ou2ThQ
+6NJ8STC0MQRdZiuHZ7jELP+TKYJSYU9o3lZ6OoD1T6DGI8QUM8TVv3CZ3pTXCZvenJJ/oUNdmeC
QC7ZBATG3l9Zfn2wyZv6Hp518RbHxLa9hzg7e/TKzUXyLHkvuWFIefRdLa5l/WiNn0NDOo/aZTOZ
1g02HGpKiCABla1Wmvyt62Ai8nqDyHNi9knI+C5UBS9iGjjU1mudH4jpdR5eAGnY7k68hv0XVnsf
oKNjl9shesLj9JC/zu2lY80addyK1vAEJI+3s447YliJRiL3zgdlvTjSpTClX8+9dx/NHwrvvay8
I/jC04CCmWn5uhVLBw+jSJ1nHCZeXTzOcR2IGX+fN7VvBG2e8xh1zGFPJ8UEWHjXIAZFPvad6W2u
+nVIuHZiq62pDfCoFqrGz5nropU+T+rik2ARznoyikMjqmBpcvKbF5Pm2t7J3xTCnBv7OA6HkxdN
JFhIH9s0GECi9RqBQuVQTSXV2shvoekdIt2lYTTZS2zC8uh70fPAmd9mXbTCF2qxGNwQRG0oqSxT
nv2WTTsKRrdE59Yeba7eqQatbAjK0V9zq1zDh3+ymMRVlA32roW5Tq2kQYy9vKbZo1dXQYdXjdvf
JoKEliXkD0Koea33GEMm8XVrG+vFUSB7E4zaSecVaywHyHinXO+sRHaynbtZcgOukC+5/OltCANK
W5feo+PDoPXe8ualB+k2teMXYZAb/7Yk+GT2DUmRo1kZAQIrgIZDLY/ks5Cp8QwbT25CPZ988vEN
xRdiNGCDrwZk/MmhSxl8kM54O3yojEsiyCzn5lM4l2Snh5hPJQc6xODhN3Mpd8jKbTwDOBqGFyLF
Nza1WaotaH00b3QS9JOg4o/Ct7r57qAgwmY5ttx95jY9SmeN/fPkloRmLMbJy/J/SdlPGnvE3D6s
/Okkh3Bv25iq0nhlWGjZ8IcRuhE397wO87QZzJbLyHCwUPMj8cZGuBu+WAmc7j7qT/q8TYbL6D8m
1kO8EWy4YvhmJ9biS5Y8u60Fm30zNy9pfuel1wmjlbwWlXGEBqfuYazDIpP+pnuirS6DQxfuMm2L
a7/zs1VDqpC0Vep8NPn8lRViM2qc7GKiu4a5EnIJrxAEi52EpD1aOClojdaXm+mnEBB6kgaPTbfB
6vmCRemm4uzE5A5J171T3lUicGBjmYv+qCkgYs1Gsb7LOT2Xi4+gBgCAgaDpQK5MBlGtaiOZyViF
sXaFCAbNQH+8xegfLIOPas42oyqDlEk8VqZ9xmGDueFBZ+DQsMMaFLwV2G1b76HkjUG/hWFFhwQo
0rLBl+24zfHYOiMMALxGZvimzb9OSTXJPLIz1qvOiF8LfLUzbr6qYSgKO4GzVRY6p6SNFitfoCpG
jmOPqHcdPe0jch+AWt5bxp0lT5byiDNRIlShfDoGau6L16Ec5GBR5o1jGvduv3CZp63tfhpi16PW
y1Ksu/BHn145zZNXc1/MCsKBeNeBdnX9h6GGM2uBxTAZwPsqy25leim5CBisUS5vPEztN25JMq3D
MO1yja3Ve519OIm1jvN+K2rWekIZYIS27qc0Yi7BA//Zt8FyUTsWPwaMjOaOnmvykqsOe0AwzNBJ
lvDhxGfXOCbvblhdkooDC1G/XNJ2/VnZb6XCqljEP1rDZlmEV5/0YqI+be3g92RSjOfY1c+SAmXJ
e1szfpR/G8/ihdM39hJSEFry7fZ54A0NGc0M7QtJc2T6DeMS/O9axBwntK3Ohs48dUVN7nPpPkXF
bwm9rg0vxNFfM3O6pNCYJ3ZJK8N+mTu45zru5veVg/NTh7Lc4Z6MMV5SbJRrULzIMNKNhB/SU/4W
4MVjZU8Hz/L3vunu9P7kDU9TSn0x7VgNZzvlvzjFr13yHBy8BNgVGnCXb8KSnCS7a4OsZuUMNOn8
NnF3cNbGrRJYsfaIE4MVgCWSl4XrnIJ77vTnihRI7WLVzZ2dym/dmvBu7aS7mGJqox/3JD8OUT7s
ei1+gNLk5eo6SO3LkH7QuEQYcP/qhFlJHh+gN1KhhdrHoFUWbRB5gYU7USvzx6FNf9yYiAcX+4Je
bYKB+bCNm7fUHblXDxc4iFi8f4x24U1gh2ZkJK3xQu0sR6lnm/RslNG+EMLsQWlrmrPphy8TXjzX
opu8OvIbj3VGWMXjf/HSz4/LhYGR/Jt0eO6yaecaPmUn8Lw1roIVMITql2PUrjDqp4WblBKjve97
pLzQqve2/y1mufL7ZNtKcB/eoRvNnaq7p6xErcJ8kPYveaZvs0r7cTV4EZ7/AORj1VP36AnrkoT6
pVK7iuOGFWLwRSTAktdsJSXTmE5PCO9HYWv3qTHtO7jjUUy3BHEUiSZQ1WLb9lu9U7eV2+9VfDG/
K0RfpecfsDHXPC1Odau3nMAN8QBH54gj4NT07e9YbnL6ekNCywR593FHZ5GtKCGMQbmj9iR0vNTn
eIAOZqwjWNS1IPQ0Mpe0lbM3e2I72bGalgi3sQkr7wAfda27rDS2Dz4SxLnomMYWs7aiQ5NfJR+8
sf8yIb9T6tHSBsnrk97PoJf8vETJa+5ctrXJRJJXn6HVMdsUR4VAyGzh3s/Ar0+U02Nr9ZeOu6K/
xy8StEax1TlKmMQ6NdtZGYjUQHJe5UwJB5uW0ObHxaNZZbh1oBsyEFgXobvm9Lmv8Q4xnaRj606B
xeqT+ipFe3LhEQ262PcDvJ7szQO6RwyYXuW2GvizCQ9O1W5xIaN9BlHChTuvAjtz7oa+B0g3XjWc
G+G10cDLcmDGojQ8ZLH/1np0mrOnN+pJ5Ba6G/6sXgVJ9I0ZO+h481cLToKrY2MdSXDjmrROwpDv
Y6FhQHlqOWwmqbnHXswS0O+A4+d6GNC7ygb8M87fvabtOTFRUEjvRInZx7DAnA7ljxUvurc8YPQG
N3EMNYq4wCC23TMtGUEUc6jr+v3s/nrYl0oa2dtpXlc4j0qM2Q7BzQpzUO66QJyMZ0x+mJK99UhL
HUM49yqGYQ0f84Y0DleTsJI09Fa7OAUND8pQT7d1p3ZQjpjqvXk0E1ctYnQUaRSDazRfbEY0C1JZ
FwYlijdHqfAxgbrs7qSMz9k0rkOed8ti7svlmvDxgNUiBPuXRJR7EIoMBdHJZQgXac8smmuCjI5Y
5s5qk7W3tjUfbVxnOC+OPCG3NP2tJfUVmUYqob9E4a4TwyZU7tFIosA2op2Aydp1w02ERI8eQjoN
xxsYu4UGVBhQCCrnQLzjEhbRuv30eEP2OAOXURFKO7ag6rWsnjVlXHK5bO7ICnQO1VDsFP4t3/Xu
S+7mISnEgpth6bTr6q5pI+ahww30vr1GCWuZ1Q9pP0F4LhEQ3izrDTKg4gUwgTa5ircUULvSODJk
eHY5/ALyQ5s7Z+TF8n54hMFzaO3wy7D4FFdjvVs60zTqEoyOoxIgwW2HBlPoetBO8mDifm567Xac
OBWVhIFxQeuJfgMVsLhRkR50KaW5WLsHg1s4+gWJdLem1LFt1G3iTTfmaO61CDHHizcZt8h0U8ql
/jxDQwi/kxBOMJeyPIueNPINYFtxv9Tra7PEw6iJ8OR8SOfvDAPb2A0U0JqvYbofmG9N1oul/dQI
KSMORr98xXS+jYhMqeZ7Mrcmlagivkj2z5DwSk36pTUetVHsphqWi53c1ZG1W2KeLiwxZwU1aA8I
gQYMbuD46CRs5MFcOXG6t0iOtXjjrIjSsPe53BfAJQkU7ws6n9vus/YfjFTb1bYNwiZmsn87E9eo
743xQ5WIQlaQ+tw7rHQ98cwqgeHL7O7ob/lxC4QUdgaOsnLkQ1J+VPA0zMF+iAt1jCGccnw8V4kW
KLPeTsTwBobqpp2epqGDgaHeRCFuhBI3BLAYwDg7jUGJ4CTo+ltNO4/gv+wBowiLWT3Lu7Hn7OKw
6ruWjdIjTiqhvlwRtas8/0e58VuLtF7ZGYuJ2Z9bFj9KFbknjO8zJXRN91kVmK27MjszoM7M9pYF
1YZQphUEHoRBMkHiURnC1xx4T8xHs7jFHMq7IRpu6ny69nPz0FTx2R5NQm5EAzr9uNgZgSmAfEZZ
/hrQa9v6MM/5RzfO6Q00BkmuZ9G7W3aaDTD7VSWKE2kJ6meghLwg7l4du0+OWaxH23ng8uqM+rPy
rW/q2U4yjt+GLqpePHBs1ew+l2AcV7VmNzs9jlFvgSBYqTNtgS6gjZYwuDFSRfe25rsEYzn48iHm
jHBTtVr9oCsmo3UcmK6CDghc3ZT2e08alxh4MZwFL3YB84/CTMrXMmbFqAr5W+mBT6jSK4mHBAZu
wpieZW6uI/S4GfVuZCy1xahBz7ACeSnBSJkuVyz57REr5dDo+fdhgjXJp4/UArm4ARz6WWV6fEh7
6kW8XnRrL3F/2YadnQ2mDgWUm48lji6Ep45GmQ59p41IMtQvMZ/frEMHtCd9idaS9jNBmXV7eGKB
LuaDDJ+1k4iR/6xv37iV/sTA+pXGqrEaj5x8gsV+YWQ19SQTORCUZGanxXJCx8PDH4gTknaV9OKx
X/rRznBpuSQYq1kQ9peq0gKKV/giR5Decb3XOc/Wzr7Ueceg/DHJZxpvHpeO+nBQ4ZFEWv5okenq
DaXTV8NlsXimZujZatP0thklRVgp8yrpfg2SJcwZLfUCB45ed5Q1JAh/rbQSW0t8VUbN3bAnpbes
CJU8JH2+o6/R3A5DSs98PPYbkknEHHAi3lSKIVeVtesh7foVlaBEp80CjOTELXikaopgCrNKVLol
QtluIvOhwZIMVwV7I9r4iPMRZNYoFiRLexDN+ElzXwswDLzHPNK5g2FNexQ6DnNBc0hSu8wxMp3L
XmkGtnPpBN6FOi4fR5wvU0SvMJHKKF7L4WtGcytSnXk/bme6ZAX7n4++Fs5T4FFJpY/n5WCFWAh3
6+DDLHZqBA2qgQ2VrEMOQi7rAhhITHN64NrsZEQxEGOZjgPM/M25h7ZACQbryYzkTpGUamkwm+87
tC4/+mzwOXi8Wqn9odGQ0zPmySv8ETqR13UWE/zjDmQy6oXUXkf2ilKImyHyYJ5C4MxyLNTjrksO
o/1elHJTVf0+tL8GPNmajS/HfxIpDnuYtjZhQjCDVcTGX6Oz75Yi5dTZpmqD9LkawSmX80aYXL6T
ep3D7ZmZ82kI5p71WtofqcXsSd6ywbb1Y1EDpmO+oHf7xccKXhWIK+O7OwKfdFQx64FMUPkcYnG7
JAMXSaqxmx0VHTeV3p0S98S6XTO0K8x0nenvSp9QGl8qRFsCuYiQ2FfCR0enlaJ6HajOEmyOnYNq
MHNdGtnQST8XPGsd0/OkPBr1L1cIjcMBRTITgkjItbmFVsh2YbrAA2Mm+pSHIT2X3aHGhjMl2cpW
apU/oDhN3IHlSU+OSBh2eHHQ6vVs2sQy3I7WVnHTd+33QdzXLjHsFN7IRN9VhdQQxCaZ3RBEQQpN
Pgw4xIPSrLfEDQEzmyRZEXS/kUVh+5zwO7DgtwTswZN8E+9CpOsxvjBJfi9qXADVJWxulwGSxoAD
+3HTfFQFwQOmFwUjNz0PTKATQhuYe2FHSJoNcdqV0Z9oOmwc8Dzuq4+E2yckeAdecX4Nr0qF+bmi
8n1I6ARD7UTHdCdOES8zorQtbusuPVb0ETlDgm0bBbF+Tbt9Q4W0DA8pQQ9EqFoco+HHCK/1NWRu
O7DZKeM86pwjGSFNBOmJVNhHRVJAckev53sNWo8T52utJXb/aGAWcVnvywyfXP4IcueQcUWP64dJ
0cj4NdPENBpw4L8bAKyYnPAZZeo8+T/hgLYaQQiCAYVZg5rpG1PZN8wpNjYu22nnYJ4sMRr/+F27
zID3OR/ilpu5ZsuN4/86OavLjMg52ivb+dFjLoaUJM38L7jCN+UhtbobYT3pNB6xnfVxdwhh3YXH
JH0qCazaXEMzg2rrX5ygN6XHtWlXWRhrcgSjjQBrHOYj0GG4iocKyS0Ot7ONQ9nS9iNLSa/faU3g
arhpxMXkytJ5FK8GVfsqqKtQ+VfEabaXHp3Fz6M66vR2EBeD1LC8dWam7ClXIL3R1079MZIEaTfm
uMhxBx9lM4rEDf6+qdwUxiuxWDZa2imGTcRqaSYV1xPeDSmVHw1HO7Gqi72ZPc7OTzfsovzdxvDZ
fFP4tq5AEMovh/SzFj7RmYkYAI5h5w7dvHJnqC3IBR3o7KtX3buT3u0EBC8OpsPXpOpoXRnC2YuJ
pnfXS8S6YlbbuCWXLW5CG5siL6IxqbZuF/ecJqu7jEEfIsuPqVtvzkyNlD0lPWMJO3zw7QtwTuyy
ifWsJf66VmjtRhONK9VM37FdeM/dwE0KzNErrNmFVlkxEOh1pBqm5pWHguwW23H0bhlt20+9fDfK
FPoQHJ21IgAJ7f6Oyrjo3sq//HAAOjqyVFHiQFLJMegcLoffogY9mbN7Yg/jFbyrKEw0E+ehC1tv
G/fOxom6N8Fg9bNo6IstuClYjLO4WFIzYvQs+FqsiyA2VLQpgEAqXDNUgDeXqX/S+dhb/ENMN2ES
cicSPgzYJ3z+HsYVCLcGE2nYNon+CXJrV5b3Jb3i/oTdkwGT9+ulW1e/TlX2OBEicsr50Bq/oUTT
VNV2Vr/S3bXqsdFOXv5taeldwtOLJ9rlMP+cKayuDsGnPuhNhDisNMoZ6A2VN45132EkiYgpUa6C
3/hcjs/Uf9xSaaOR29GGv8HisjnSPoqObAVZrE4tpHGASIdsxH6Cj1tdaaQv1wYXWZnob3lr3M4F
83NA+vtsDn3ISU2NNXbpnaff0uuclePQtKp54hu5dWuB+jlBAEjDeKaDo9vHGkeewk3ZH50i3kSV
bQMmpgiInf9FauuOltOL3ZuAgmZenKhzdikgZnoH2IYB8SZldpsMrHf4iNj8BOCMOXMAtnL0cht7
XWmgoYy6Hvc+rCP839xXjAa22KxSwjW6ewWGdAoZc5LJbUCZ82k00Bo3DQjLXHXjJp+iZ68eqrPR
tzHwFo8Y7ZyfPLNHumA0fh9atwyw7pNcuuTiOrU2F8cWOAGyX8qwbjTpXNoCrRykGOyHxMFXeBCl
Ma6VggO32I67carP+Yz9HHv0DhrLp29gUOBALLac6fa+2828UmvS5o8xXmEvu7RRAVCJW1mQapIJ
U/EuaMzjkvk52fqI/JqttY40d5c1jLOz/AcJZ/HjYMvkY8tAhX8QzwYhH3oqElvxHrryn0s47Xm0
gMtk04bs722LecbpMfAlWnWAi2zdNDydXLrJk5qp2Iaxy2imRJBI4l1N0dRN0sQe3A+yroBx/VWU
RogcA/3fLXLykvzSZL3cTjgpRjodwtyou8DNwMoncf5AEAOQKkaLCuPn3GBNqAq2/lZUb6VM9yQD
D5HFzhfFw5UWKfPkOjlPZE3gOfUpJy3w0Wc33FPJ4rt4pOeIyTR7n0iwO4xNxcktTI5/P7Ya3UKO
gG86ZkwHl4cs18ii/335982/h9x2p0NqKMlYcvny75uy0RilmMPFb3z/wOVD2au/LyfsNuUN1FIo
uVXa0qMOOVlWzDQ7vdQP/fIAPXX+5+Hve//54d/P/r/v/f2slOq/f1tdzvHBaw+VyVsQLLWEHjiE
mFlEl6ZrTUPXcE159alx2Q4JB76bejSro9bQsfXPl3rh4u329VbuPSpn+zmqjzgPq+M/PyFYXnXS
Cl4OK6pWZONsvZ8O/zwMUJxSNeANNojptJPjHv6+qv/3q39+CAR7b+LI09KhOMbZvx9MU2Qrw4s0
7pZ0ANlLB5Dgc89Ebd5ijQ7LSR4NTSNeuDzYKbM+c3n4f98LGy3fA4RCS09dtlrpHv++4h6PDJVN
aBLoGRb3mptJlkDIOCJU2zbt3xTAKXlTxlLSWEXYG+RnuamMOt0hgF7j3raOtGslVMuaic3sVVlH
LTX/z4/jMZqP8ct/fsHf7/r7pX3JpyQUThnM+qid0HD/9dDPdXv86V0GTaGeHv8elE916X/92OQ5
YD7aIxxY/y7qkEZr0C1WEqvx3AZDK3BzcLwvtZT4GbiXGNadVhbiFiBloLS0vR1MN4Cm291ZpkwO
jG3fDXJBuMRwqGNs8bZKcgGx2zE/R4rQam/4h1nSYOaS0QnUiCPLAu98clLjA4OODZxGp7zblAit
KJjHvwcCnh0qkIb1oYf5PiYk9Vf0FrNFlj4EglXotuYxmrvPLIsk7mjMMnglurDSgjqKAJJaDUO4
bDi6DLgQrDjHl54CFNxqQYzCeJMmZPzI1h/bHmNMo+n38+Dou8Kd90WpsBV0Y7V3XM5oPkbT2plI
ImfIcYKaz6o0t7YzYxjTmzYYI6obUpTKNLSqfaIendjTniP83uXArcKYKVowDG5seM1D2poSjL6p
th2YLwfm7G+ENq4BOep7eE7czUzuVlIzLhFsFoRzeE1zDBHL4NZ7M1OJtfcmuZGNvswykvvSRzbr
ZpmfqgjIDvbEa3WeXdiO/aDiILFR6ROBp9HLkcmatruAOfr7q+0uJPwQ6qAva7IIKpkfy4nY4BQy
mYLK/ehoxFmwpvz9wqlBRhdcNvelgdvFrCQkVUB2DP9QdCZCSR73mWBokoYhXyU3owVVLGkh/NVo
TXdUNS2n+eKt1dM+EH3RbOKCI2hqag59SKV+LTUOp25DQwf5n/nq081KynZAopfzm+7P6s4hCeni
aYN9N+0MvGnxnP5C2sZWLUR2rWr9PMy1+cJrYQRVUbtg6xlNWqKOthxpe4rbJJaxPHvMqhHoGFIx
8mf0C7PKPsJR8sNijziE/k/V5zk1Jw0D9vhsF2226fJhek/Ix7jUQl8jmd1PHlWCAoWoBh7CLKF3
76VhDlsD4ajmyY5Hw7mz/Ma5c3Hecjc0i81/vtekiypt2Dip+rG/9B281UiX12Fmfk/unbZYpJHr
30NXAHrL+CsNE/xZabvxxZkpcDSW1GjFjbUreZo6Eenbovbb0wjzfiNki6xNwdixEFp0RCKnoczs
RobxKDYuGyEVSTkdbidO2Lp5HjLHYjAN1olbKpKaMUVb6Mv1GedMfQYLVZ+ruvapcG1RVThobzo5
Agsxiuq2kV5JAsput84iqXVtU53DsMHN6/YYYmziKxFi+bruafrgwJ/szTQ/y+XdmM14n2meqHhP
eHgVpUmTktNHn2aGbhaBJDoSmySIOhrMZ0vtPEjRnTSC4aPV/6tfojd6nTFhjzTjnR22lGMuEvca
08hHCltNuw6Luk+g8C7LYyijrSCXu/xZTWF4a9uyrrIZkIyW4ghDk+61tEknafpa9Za+p2ZnfHW5
OzFJdfm4PNmdhym1C4nwcAB00p7CHsfu7jM3fIFP5jKZYtzD36F7ks4aLdZAKaZEhXrPQEmdaXvr
E4GtmDFvk96Ofawfh+6etkd0osL3biOSr0d6IgHNjRO8O4d+d1oBhtu8aobbUUR3Dg3SWDJxZRT0
dN6aWeMFBifCNcAtsdZw7uw8UJhEFOHpmP5zLQExhSXXOiApxlOn1BBY3l4fWJvxoqs9M5J7sydo
Clj7XPkLcV6pFuhvmuMvmh4HrPgnisTwRvQmNPdi/qi9+pFqC/yvqd4ctaRIH/2WgA2SCS979sRZ
qQhCThF7Q8+GtTBxojRacaa3RV7pFerc6NFb6LsdBloiqYW97Rvcc3+LVGgjmhcQr7d2bNw7TWfB
z1dcgbH9gaXKyBq67aSODY09R/A16mhbCeRlHZSXwDlktwQJramKxUJOrQIvXuglS/fwEEnrkGFI
EGnyz/vLJcWjGao/oDziwFRjfJbaqbOhtKzzBB/gGDb1m5pT/WKCcgnL4UEPmQHrkqG/07iXJp60
898bys+WStEqHSlgjJIdx/O9GmgPZfvqgqZ2ndcEL/1inKIOjYXr0gqhbUuvwjmsRH7J4ji6OA9R
JbRLxGK1EQldA7Se8MPlex5ni51hEH3wQ+Ri4bB9Dqbp3srlIbbBSsXJrP/ziZ4G6+xVxryXPSb6
sbr9+8DNijFmWvDHeoMkCKJ1p1rjYBdR1oCFwEfqsWKjuwhVwCbkzXnDIIw8kD48gwQ2LlxgjAuA
Ak4DZYFk0ThbJ7eSWxBNCf7SJP3nq07aKLk9Zkhk/yAaQ6alNg9rX8tezKkTOMUgOHu2Yyx4nXUU
t8YKPjkpwIGQ+jgOr2MfVWcFFOvgoaJlJkgQ0jPJMmHJbkc5NACZvC34vAzB1R6vcvJ+u9hNt46X
h0dQFoNOa89UwziKBdTPztyEoU5zBFSidTLnCD9uZgX6UiyLF3nHCOxqMubERaiTbg8LXNRRyABU
EbEfQfZknu8dG1hrJJD615TaLLeMf3WjweFTJ+bTUHhsKCi6Ezk4W4bpjrx2eshtzMpdZhPWYuv3
OwwJIfbcrWsNm6lQl9Gw1n7Z7THvctCZwC7N0X3Tz7suBu8oDBrfdW59tYT6nESPOUyHcauwSh+S
8N2yC//BFiB6jTaHMdQEfoJPszdbPI1FHB6csIcISQattBKdVWW+zG27GehCRCyrAb8N9l1R1bAy
S25+eLeUtSttyKwlJNlNwQirMJdcAARcUHVn7p/9WV/MJI1HUEfjzO/QnUEf1pL6wSwynOicMNZJ
Cvwz9byLVXMn171EHtQwEaCjKTZjh2v0fTFmrMPtFTEYsIkkhw5cwMHnB8Yxv/QDRD4z+wI/Ex3r
Gax31peMyopnoBeIcHlQczN2vBJqud7BEW6jDyMFIwrmlz+mDI/+YBg7zVu2nflziNK9rqNI6iAl
T72pXmgBgZct5rNo1LvnctuSILq60MK/Tt/rytTr+iaVVrNvdEaDFpZboP2QkW37vkwcnxETxNPC
dc86n5pAJI5xmGA1LxMlxIYMtLj3ANl27Y/zj5EgvaM1YPaK+2iValWy0fKXyYFUglmhBSMNWjqa
zKNO+KBjjbwzK3XbWV13omn2NoIq+6xywGV2wX99qu98b4YsqLv2JZLIeXNZocLjHDvkGE3ZraGN
MQu7CRPgAE5ibDqoAOiM8T622n7DmGNx0zoxXG7/LTbAtkxZe6JauLkNUdAxZhhBKXoEl1DDZNne
tWmuveldsjU8+ZDHxqVu2wb2fHfQCP2RxDbmte7b/HPpvuO41u5Il2v7XleHUuiQTwqwEsqeH0fq
Ux5csownTm3PvRnf/R3//g59IcTxg+YZn55ZYz9RDgfYqtwygBhxCZnbfgka6IAit5OYEtwCeNLt
pMeRCsFT81IGWEV1HrENMqaSq1SfAsOhBZdxKyDn/FOXzbMTAx4IXZqPuaAG43AXpt1AlS9waaOm
DpgeRl4fn1ANt9BBd+C9TNOHHkOCc/XxE4sAuX84xKuhDsHXx80iVpNOqwEMKf7d+Gp7TvBEbDzL
Nnfd9CWmVoI0Ku55wnt0faZVkJ+9oOOFba0UXzgxwq3VuZ9uZdlHffyePRsL1nSQplFvCW6/CT0y
wFLW9lnvbeLo07FP1ZssISbqTYrBbDKog6l4vg2LYKxqfzRYDOsp1QAldpge47vZxs+V4EQlL9IM
6xzRCgzP8DC62bzVeqTltL8SFIZPLYrXeDJ+heWCGk3pwikMxK1Cx3ifYgkPS5z5M7O5Hnexx4q7
9qXAR87b7wgFBKL7VZrpS8clIpBp06xLlPdvf7qWXf5VGfmud8lzlYIXVStobShs0QZtyqArL1pq
D1zoGUYLX4wanhsNMTFeur3GBiibk70b7pRvrPTNZ6i6VT2AdICIZ8qIMOZIegfLnst/pz3WGZxN
meavvd0/x1VEOwZqrWUbD1DwmC93AWqpXuXyVW+NH8iJ+UkS9oYkyhPIwROuCJBqu863dmP2xwlw
Qi9Ag1hhEGd5G0gA6PaQJoGJO0W65d3cl5A4GaIPNoZCFTG49tDkyVGyAELfWMG1PkwyvTc4lrbV
b+Rq4bZMGwowBJgBP/oxs+I1oZFqQ1MIJJqp2MU9dMLah8ozedGvpYyRrmdi8JYmQPHHyMxq/BCu
9kRrFmbwknnNxEnGWTrG4IAOvrKgG5Nxjqvq2+peLUeNWMubz8bn8B5O7OCaaN+nkKOO6JzA6Stc
YfiKapMT8TDouDMQwUIqHxzDO0lGxADPywCLN1nkOdyMYrgtC5BLzU31qDnc0Hud+UvZvXLhIapD
TRrB33sQG+H6zi7TjzZvSPpGOQo/C3zoqNcoXkKHvfsTVaO5jXKUJpol+J9VDGMycS+Sr/9h70x2
JFfSK/0qDe0p0DgYyYU2Pnt4zGNGbIgYMjgYZ9JII59eH9VoCAKE3jSg3txNoW7dygwPd6cN5z/n
OyqRz0Mgj964vM6KoVLbly7KAkNCQbVV653B4oGYlaNFqUr6YqmAseWQc4KpP32d4syvsb2Z0L9b
o0Uidg6+Z2zaC7uH3PGR6vL2mGVUe9khKmu0oiP6amaCIuxD1xCkn/T6ujLvHDTEbcIC94FJ3VeK
PfBf+Wan5HenyuAqWse+S8Nclut+CMygoPzM69vXnNPoHhrGsa6SS2wMvUhUP2WsDJmLkxDgTOY2
3O4YAPuNWxw4UzFnlsi5wUwMzyGjL2iwzPqp3WEefcpNcEkwDo7hAhUhHlbAaXSN6kywd7YPyppf
Gio78LvSG59P/MBQLvAe5hxbCveWIu6+vdXNSYO4GEtCjcGHcjH1BNUennSATouY0fDSaJX6Y8bh
eWbrBPwiTyFY032ig2PNsiVL7kUk8oHXZBCpy3slgxs4qtuKS7+d3+sQ4k9Y81nnFbe2skl+io6H
RAcN0Q37uiUFAJ6juMpg5zEPDU6xeIRLY2/HmB2tx0XlIRg01dPU4diAE6lFYJ9E+pOk5rtEddp4
GdZ2bp/bqsJyzjKHh1W0n1GP5Uw0xcNSzvSY2FQLV9kzrY3niUsY72S7zSqQ/G4M77xiVwLVM74O
YPLO9Im4PMYMZ+0SDwdsMQqwZnAn4FMuaF+Ujrf5yr1/8aruhFH1w7Yfp6F5aqoKTIJLZWyo3S2+
8vWNwZnYzfPVWLP+xLF3stt0POi4rpkSdA9enr6HFMdvfDYp2qSrS9FN5b6kF7RScg/5l01/Ng92
RmLBgeYKaFruOI92lPwVJ05V6MDs311vt4fB8Ca1AUUPZtjbNpwlKyLdF6inKvOILZXD0dbwJD07
Ks5l5BEFlI9gPhugvP3fLJ43ek0TEhnDo9igFebETX1XSGxyDxOPQFx1ZDPUCs2e5aHzNHSI+Ikp
C9kwc6PQxXdaM0lpp/YGyemB7sH01K3v3xjAuBGGi2ga5Vd2RJxVyOc09K/VYOFzMPq3Lbt4J8UI
M6X6Vmvqz/WCdmsIEG9s13tznAFS5QwC2jTOjx6Ke6xzA8IibDtqGG6Vi7BXL/kd/GN6BBL/YCXy
jRcJOZ1e92Kmf4MsDZw/b7kB7IdeFgpUQx6A49KIXdARYCX1ewki5qCwuaYuw/0JBBj4gdxxi6Zg
hRMeEJ8WBwvsqUzMYqvBRswSspfrcXaoA3w4dW2jjWBJaKwCZ8yE11ORPYUi8jZGtD0zOuCL3LWQ
/+vmXDRud7EUsyu4B0tVXDd8nUJXTidl9HXEIuVgiPOq4I+I9YWl+aKT6JcOFUnnncHlBj1qdrwn
lDZAh6nLzq0+lkV3x6QcbosueFNBDbqlOub1V2I1NzyrH+1/IHrQJitSNgSaVjp9Y1/CxLkpcn09
J9N9FTvtPuW8x2TT57hImIffnOxxwBDFx0FFWkaD/GmhgfVKUpUxgQZq2F0BKHwQg0MeGUV1Z7ny
e6J2YJzDTciEFAw9BurauwvyZLoqy3Pth4RgureZ8SofoPzMAz5yZwFgbbQN7Zfz9dZix+BMULi3
EzSZZRJHhTTBJbBPtvzmCCKSRgrtjc9L37zg8aFctOf4n4rW3kRLOFxBuN5yMPvAewa0I/GAHiAb
XcLBLBvegGdc6lGZR/elm+5qSh+2U9jANHSCRwzDGElwWtAaNb9FRJ19FvpiuJsc91XSjcV0hNyd
xWCO0tw95dC4wzprxsVsYbfCgsE47XHuXVITFjUzdmP/0Fu6dKzAha52uQp4gODo7JbCay8ckt46
wzAeHsy+DpqXirtik6fNiaqNaDMBXgmKDCHXJXSm+guE4a+FwNjgJWvRsCJRA++XtFrCQr2eeh9L
q2MtCAomJk6LGbuSYpubttjKtfoHEEuK647+JAsY4uzBDgMbRhFR9CjWXglpUT809X7KD0PRpcEX
hlmLUxSMPPjsECRMXNLpxB/ux+jUujHAFosrnc4dUCDhWykeoNdyRgRBsqGoCu9u9xauFB9njF/7
Xn/oFouBHFBfC/pO3OEkCvepd83yoAtF3knwp+ehxBzvGVo06BrzN3khndsuU5c4BoIdD3O6Yw5z
1yQipiXBxkzSFd9icllNQzpYwuKNPYMvchIJjJmGL2MnL0iU7d6jntRp9Y3bv/rKFZD1xl2U0+MI
sOOQjNkHUS+O/aJ+jBEc9hQr3+jV7VtnpjtAO30aajBJUeFi9YxRxefevu4BKMaYYI5R4uBNK8VH
vjCSdwPnXI4s5roRZx5ClpXc2cap/GlSSoV8WCucQlish54G+gxkZYNiVYSEl2PZkTCLLd5hfyTh
4NOK2Ljs1ZTZPDK3IwYUEY2yivpZ1zE3Ahc9cmmgXbnJd4ksyJkS0gnzj+fWOHe1i1xtE1T2FiUO
Czo6Kl9zDB00YjsfZhJNY3dkhT1EVhQdLByItibEb3nMp2MzqZu+Km/6iMmn7MuGekXOVn6PCTvM
Gv+0QoqLhJ097TThAqBRIiP5M7vpwVWVfYpbZHnNRHXx9GdeK2BVD3S3j1vOLoSsXRKMiZNfaL0+
cPdTu4k+DTvG9ErLBvRxEgMLGLt6Au0QxQ5sYgaSlUKdESXjD1PCqIgXOtuSV7ofNmqdrlNu+VCy
SSfFrinxwMEbY8B+KeNI7fsRD6pIi2c6TU89hlRsSsS6ATUGy3hJBQGUOIDDaMvqflDWj102FrmR
wGyTsHlYrPp6mMSHRkbbUiQwb+j2uP+Pf4IUWO+qAh5pwkxhFzBKoaxjKk4JS2bs2isFHuNWPxN2
TArqtaTkjY6ngyMh81ABSL6VntKhn0DQwrXrcdS3WfoLehKrmxMuK/nxhN9mfNFOc8XhrjpJmo12
uU+8zWnwNKWZpw+2xDlrV/eaGnHG4/jV5pzKOeKYWyeACjiK8Jys21Vm88nphIxU5U2HehxuRTZe
4Yk8j5Yy99lsfltuppwL3G3gAJlXPdkBGrnAFwTmMisiY/4wRTsXOi2mSCxBGRvT+vWA3dKAtVk5
OzXHPbcYPjI9mIMFHaDzDI3SavzNluptjL1y71r7gRsCj+m07DRxuMbhXD95gCq9ArNHjpknim8Y
FTF+CLPVo00CgmVxHP7adkLR2pxe90v1UTRq5tw0PIRGqovsqus4bLHaQRzMVFfeMCV7a+162vpp
CkGIOl0XKZXzCw6dzl2OnuTdyEvrjaPmfF2FiqHGwi00TC2mKTxytTtfiknm9xwqTYE6PFOFzmms
MsdmLE8coy/WAPGBtkV7u8gh3fGXuZj7SIf6p0Gk1A8Vbz2MGJ59kEx0vh3zjL/Yd5dd7gbkbiu9
GzNslk3pqa0b8TVLhzLZo7HwFSmvRjtAmkn9nVwr/fyZ30UCSOg00MGYNFYZTB5evhlrfEuZhF7s
74bnMrWtlGWX38Ouuqd4WHsRq5orEga/tFnSe7sgmbIQEU8wOrHLZ6yqRAfKqQvZ5sxhsZLpPEO6
XxbzOzPx3NAmHB4k84eLLaz7IveTG3y2QHLytymigl5RUg/4gfx4m0ALIt/R9hSt0Y5GXBtaIMM1
nGNjdtTEPXqSMbvMw4Mepam5bgRffv7dYzrhPILFoWDd8tInbJMVxyoX00fXrAsGbh3VlPz5nLBh
m9DZGGQnT7bPshYuM7H06BmWZj0Ht0WZ3JcFhhaPcR8YD66qLZgtneQFCkl97tqPJv+w28GH42l2
0RLRNMOOO9f+l0ezBVdFiC5TuhITfbV3PfFhfPXYr50+ZaVfOkmifKmgxDZALPAPsXKjiKgC+1wU
fYZhjMvQuZVKgcYfXi0K8mhz+5i5W2yNE95NMSUwiSEZOlcVj5yNe6Fvp6vZgZ0oRgxZlX4udEOL
78CgELP6Ye4X/WK8HpxzPZ/JzNxg2cfQr+thr6pFUrONvRfleaMEhQIxuMGDE8Mu4Xu/zan69DHN
TwEae5YQq+/ppXHXy9VIaGFfLAmOdT0eC0aDW7fPqWTz6Z353/+PkIylSh7FaLO14gQNVsk27C6M
q8yG4CCrusI26QzQngbx23QZPtci/iiz9HppyRgA4PwmroCxFH6rrd+ZQeywKUA7trXYT0p+zYV5
wtBDNrI9tD2WVmd+Kpjj7wLrIbKueheJtFjLxCsayLDK0A8nMwH6roCV14/juYxj/5JwTq/izLtK
WVBwZg2kBrBi01sITaUDp5/AffB72JBMZqKsei9tRNNxHiyWoPFqmUIO+5Y/7Z1jNtFvQslNeGox
5Nt5lR8jO/9AL24gQcCxHfzxJ2jAakhCffbUl0co4PGG1juKwOCwlRVm+5ZIEXZyfiWUfPzvbVb/
BkUcwfCOl2MwqdcWE/JUdmzUFeAk/Dj7bEyxVgMVmsIIoXe4VzWRwYWmjpJ+zz0gRUmdBclGhw/e
om5qEiEMNyxxfGCOzUeipCLGSqE04+juMyMuwh30vkgDNKfOu7Mr523sMHO2rcNbEUTdBqt1goK8
7LteSPJSVY3FldDBjLOScxeNCDNLVIYuvZGxz1GvIUg4+uhDMWnhNMU15iSYZKxwjcWn4qco6pcW
lljlWPlFO6AFSPrwKZQ9DhFzkbgZN55n3otKkYPx1B/ptd3Z65NPCkWOtsVNWPf72oaF0w3NeKIF
+Daeg1Pddc/CQZJmdAhAIbnRXHcJGVU/TZfQDBaE724ZfdaKwte5ubPD/FmnuKCV1VYglIotZ8hj
74LemqB1MFZiKu+zrfL882jYpIgIVzLwnA6j7EgPhYpUTEN9qI0aZGOHaRQ1Sx3A3jAAiQgK+ewN
5JdpDOLUxxU7YkpMUG1kvetcuAnmjrJFf+V/P1hqbZrBKSw877Ub2pAPNaAVpviyqKdUErdRIAgQ
oFICCST929kBCMeRxArVZptkrC/D7P5mayf6iOEwbYymHaI5MFHEFR0de4ib0vI+mAB+JpTm8bWD
dA7MuAywxSbEY6qYo2jfflkZHStuHZ3x89zJpGsu88CxrXLHB2skxjdYyLTJX0wgl9xAmaPI4osI
0+viZLTXo6JbTfCOm4yb5tyeS1YOtFVKO1qmLB2pkO1oCshY42v0Pk7eXykd9qUx5HSFIFIY+Rlz
hN+O+HvUAoqXdIWLfzE+Kjq7tk3FaGjCNk3syxy8nge36UY0qsCjF5baDValF5qSWGTOBQ9BPBI0
X9zkBk/PgQ/CP2I+IHJnzyxgJB5+oWbALdSGGWPpPuW0n0Ql0n4QIqwLPyRL2n2Ygrz85NtiJyCz
SH6FXtRkH3NgbpEH5sz/raLZ3Q2x2Po9vTtcH4/LHD/rMBSXQZ8MvMOr3mkOoKDSsz+Y76STOUO1
KEB4qbZRkI5PuOpxiU3qumBlnqO8O7aTuFM6IoLX4M7s8OZSyzFdWaDLhuFJd7T/GTKPnudHjEm2
UMA3OQYinCz3aElnSiEA6bWQv7Xdr/lQmHVZMb1EHdnBwZpeC9QfeGzRnSftB+XB3eni8ItVGS3Y
XTDGzGxevaUxLCXGorVkN/R8bZYYykCDjMTRkQDdHYDU+dOFq7/LNQVIWQ/XvrIonmRuP5w4dqAL
OF66c6Pqq2r4C9LitWVeykATi1aWdVttDSBz4vYEPVGBLldX2UjIU6GFuVmLcWJs/w6IxNMk/k4W
XLWKVZRfgbl1z37SzzhunI7vOE3WNDhe1ZIyoNnP5L7tkOQ7opITU/RV3BMtMD6DYlWb+RAWYDL7
kSMFbPU9U7rrJmSF1fLG4nfcuF1EZC4xR7+s6/1EI9LO4aSVjRjnq4w2u3GyP0ppgPWDwPAwjVUo
OxN6CgC4NtzlJjxSH0l/IheMfZVbr9PMorVIOBjEbyA/oLmFWC3qAcTXtJRvy3LMVf13mIIrJ+Gn
Fb5LqW524gchvyYegz/BKMtamJQN8bmyoovICH8VmLOjxJZnO5kfKsom2cW4PwSAS2u7euPsYe9N
SAIJR0eJ1X4Yl5TZfMhI0Wf63r9QHPTUYScCXgHIaZhRyLT7xP3qqF0BBL4tV35EdeG6gahCs6jF
7QdZgySUwXQFY+U6XpZnVhqKHGe6A3JW9D6jV7oo14uxIongyOJAkxPD8s4/jxzCt14cwq+Fg7Px
nPqhmC7BDFZbZne0osJLWv7U6buxnLM34pJzbG7JFR01295zb2i+KzlggfCviLP4VC9YLiMYQ/cv
AIv0EDHr4blR4X79cjRkZZhklTgpjLlJ63ebHXLrMXFi32//OKg7DfU+hzqfX7NCUz+lWVkmr4bT
v81SUPq5+eFVXBdZcLeGgCfTXwPhfmmHBLZTt1dZNJ6WyiIJiqZdeACbl2R6D7qIplx5mquAXBZi
bRMHNVhb+76L7sY0AhqU9a9pCFc0eqrS6UtB1z80f5ac00ozAOQNGnnrFOkfDp3NtnY6sdfeH1ZQ
+kiD6X4ZrHsLdChmF2Tn9paH8BIY/4SFXWMElIRsIibzVGv/NIK0Mz6LZJURrNYcUgroDouL5UhE
6EiOAz01AOQnbPeTkdnOSjMmoll1clc2q/oyaK7Hvqo5Z00k4MYUxZQabSSm6ZTp1gWudeTSBCXL
keGx9X1wvgOI4sWplh0dfg4P7Ksomoj0DEpQ0tfp2WpeisKAJofa63Bk4hAFZcRlKMMU52h3MJ7z
hZXEDjw0QDFcBPPFeSQ75U5JQbeRuY6S4jEp/d9yuTRkUiK+5BnK5LZLoxAYEGR1OaHQpsg7nLDJ
9rU0UxZldN2LQV+Ilq4XdYCLqPiXMPTe7IVHXFXtuM/lt+WB8ov89nai8ejAB/6cuugF9BO/YoAn
2hSzxiyorZuujHe2RDMJkCMZAEzMoAKmNBNsavhon55ivoT/4CtMODb5oXkukI526TTmsAtQ5H2B
qs8xS+10ANeWD7tr7xlKYCQIvZ9SiuvQROEBjYeMRUfiuQe6kC4e/VP+p0zIJhLBdQiwclliCDUr
RAmXKFRWAUcyrQL5HxasvQv/u8WSvZlOljX/Td3uLU/9IxebR0NzSOPEZGO9e57sEW8VCmkaAm9L
fWRw4oNhrHcMdEaMqzx5wjnRFz5sA8SSCqh5kpVyU1SxdaSuJIR96u5MOd67ymnvLU3O0Uu7c8mM
U5a9PhbJeCvagaLhmovwNMXn0G++DSMCa2ZklacBpmBN6LEY72qCWVzeDfiAytpxfuE3FUqcbQ+9
BzLNmdPjzolQnIPe+cZNJ3mTWA+oMNj3C9N0YIrWrq7y79RYD1VdPOXe+LbQqkXxvf6uI6feDxzM
msE/4bv4zrtInbGy7wuydo7bDTvCRP0pknLvGCBeTfpJK1AAb6a69sGokqGjzLXvSK4LYo5Q8+dN
OZBe6VtA0xFWfgZZN4m9WFfas14w5Xyl0Cr3yTT+mTPDDCB9sQHfbnVJOkM8LTNCgY/JY1EUsjYD
ksCE3LaYAImvKID9YZ9VjXqLFUf0DnMt7Uvi3elmFKHqg/09CH4q0724HUd1K6ayJO/vG0tfDYoL
SG2qjzyEt1iKd8rKaLxrGfCrLnX3rZ89ju5bbRenpc3UNab8rY73ggj0VhHoGnrQ+db0ObriveqG
O095r73gIDlm7hVWa0ih9c4QQeXe/klk+kl0uH360QEj6ud7t8YzK5glBFJzkRT2LWOCceeguewz
3lhbezXGiuquY8u1TPU6D35zFUz8F7ShKyGnu6zF/60TuPiLH9/nPvHxBKASUT4ImcKoJ22HzFKR
Ns3wEkdIpzLAexwV6k9b012RNy0HsUNE7i8l/90cdAcbh3gLybJ5ZUpABh6L7FpmONjJALFAdgYq
BBySg38XVjS+jmsow2nXjmqv/hN5CB/z/Jb4oDidOr0AhKn4eV67d/S9DGg40gwRfGLWuzwGFBMK
wU1+Tojl6nUHRfyaUpLtvbOPZvlKawrc3AzRqPyD5bE9jDY/CVUE9zrOUZ4fT/KvZW9+q1ndRiVN
hk45345YwHZZlyPiii8MjeXFiQi6dMjufD1hdbj+IVXE3uNK3tlZ8Ro8oQlGJ7CmEJBzzItUR4X1
dNeY4X4pZHMIOZK77HccLxei/5Z/dkvGum1+N3Xr4WZOnkdXHYdxdG99OE3SIYQdavZ4O8Un52fd
WbT5r6jVqe9fC9V8BOmQQtnS93XMSyqnnRcF743LckP7sLejB34Vjhs+YDc6xY74jSdGQA6leWLK
0bZKKEgJXnGMdQep/ScA9K+NhsMEJnpXSS5XVWvtx0x/SEUPq5nM9TAU1aHSg0OFHYbkYC9yEBhh
6Ie7SLh/GmHtNEe1HSbDl9xGpXWof9pZdKBt9DhDgJtwb2H/JHYTULUsy5+cKf0uCwPn4OFgUqsV
T5TzD1UoHDwG86yzhfcOEWGDhfNSOP6yAl1JLK9osACk2Gw3YgNtXoqXLMQHh7Rt79wA9dmZGViC
TVi7g6zzAAcdG8KeYN1XQpVUFgfvPkW+YEXREsbw1UaqPzaS0WMNPeuK3HNV0yaOo6GDi9K/NnVU
4mgFGZHobBesdIcChzOpWNzJcwSh1Wpf/BZqCVFO7cFA0Xl8Vabs23ZusStJP9iEHEZiF9dqnDH5
HXp9yl3nK5lmlC0X7mBL6BYQRwD2HN3APGTZdJpyOoableI1Z15LQrz5aJuAD6SipdFR/t9kkh9L
SFdOLTPGe1yfU1GyRfjq+qZmIL8tBjaB2vW/5+g9B3vhEKbZgdVaA2TOM7jefGtwCO1cPPw7Y9m4
Y4I1sOVAjitpPBqYCBrwaDsKHQj90XvLf6Rv2gvkju3yzK4379zEOi9d9Gi5aLwEMKLOO8KZsGiw
VNfN2mvGbIMofRG+oOnjcRwWvprCQgWfWgpKOCvQLAgIEaApAzuOk23w14CEp6+Hrh5BtI6ROHOq
F1NUHGFyuP890E6UwMF/GNwfv9a/Ph/EYSxlSI/jdxMi6NNatC1wUmQxXkcuhpq6ZphdFG55oyxY
lCriZ7V9YA+JOdfiqQyF4bLkyZCUGwOFvqL6KcEtgQ/bPQz4wLZWUlmH2WV46Tr20a57AWUiuF/G
1jmKBLpCvbjbQZut55b3fvInmPob0CgXCVAvb1+s+Bdh8d51yicusBnMCbRlWqz3uZ+/aJ8ZX9dk
f8mU/HGoTYKXqKlbEMIHqQIAgSLcw5wyD8qyxjnZlvtCNVkt6diuybE0KbXipKbobODrrIaVd9p+
VJpVe8afNUrcc4EAboUjfUk+2wQLZT/TWx3j/ql0f9LrghKWF6vTP4kzw7/mTa9zeDR4dzb+T9hY
n6Jxg8OY5b9+7jTH0bExjnkKPMbCnZut46bstLxF5Dz75AKvMI4SQo5tzv8e4nMrCbQikdwwOGOR
jrCMFzHw7PTd860/hhvEQY71K3bPpz6yBxJij5Hou8Pi6F/HkAVtFa0cXoUVpeHLVqxgDvwg2H/k
OQyC4cwAZeFz4oebR4PzpxT0CcBrZHCVuOaMBvODtWlfJV8sX2DEVwzOmp78XNauvylYN+bHNe2S
5vPbIgqMPO+DNzEUhZRlN+cMcpJXymOaYOpqogvGCMyLSXPFOZ+XU19pwpbkWsCQAiWmjdWCNanu
IxYSjY+xhCntrgs8sU9aqTutTmNUvrecCjKTXOZFvYuFJckyhzp87xyu5VMMBcNNv5TFPvTdVpLa
2of23W+SeyHeEveDJ+5qYhcsYADBZ2QyGF1hqbnlYLTLm+5LApPoaXac3gjMUuCnx5doNDeM6XdN
uBoqeIlwk/VU/aHrmks31wG/7y6gHCiC35a4DthkOJ3aRzPgHhZ7t4oO0R2zkb3vg5QoxAMHj49u
BOYf38dImVHiPfiQSmjBRurElSANIwgdX+ICnHFWPpHgNoH+TVzGoGPkzpuJBp8pEmeZ5ydNL7nf
gHHgoKp5Z7iRvte4rjnGb1ztHNPAPCc9dbY0qLftvXbGH0e8COqOWE02Vab2ueLxhDrqycfZTrij
zJvUCm91dTvPXIH+Z4tW/0s56/FvfftZ/u3/o271+z87W///tbF+/pRZtct6ok/fw38pV7UdUqCR
93+rZH2r83/9X/f1j/rsms9vlf397/+Cv5/98G//4rj/6rNtuFHIAmsL/DD/p6LVEZS3ysAJub4R
z/jPflb7X0PHw3flhV4IqzOkH7av9ZD+27/8v/WzCilpgf3v+lm9AAKOxytZ+1v/6WdF3Wsem/af
ftZ/+lmnf/pZ9T/9rFi1/uln/aefFSzIP/2szBv+6Wfl3oO1+3+unzXrZ0Fbg/e6wKVDp2A45vYC
7mVEzsuvPwmQpRjfbbXtO5hxcDsaneqdagzIm5JBBOxtehX85OCH+hudOdqppZkJMXKTy3uMvbr4
tIkKE11NSYCmMFTzPnO2FkW4uKjfZU6FxCCRUWKsF7Q00PjRQthShbMGPJG07FRtw4aJWuomP8YM
FLpV2Nvshck6mZmhpnNWK8ZSXU8rpWV7P0E/XqyFcK0VTdRjg7sPcZZ2qi53vhmng+iQK+cWwN3A
5Gsx9i7OVilN+zgOErMCnHGt1p09bTHQ0yaa1M6jjofoup2IYVXXlBeP3MJstPLiUHJ5a8r4usnS
Z+oE5zcBLk7MKITxMn1FDk6jGHcWnAIXwXxKs0MKxeAunMxNQQ+Fmd3sCl5HyC9zm9iUGw28N4Qs
EXpbr/1m4Auw0YLWFg0/4BZDIO3t06BmQe6abjB3svlj2jqB5wxufGR9/DlEkCtIqEwCzHkYtHvE
+/lhVJDf5P0UXYE24bZqUixrxXu9LPnBo36RbACmYh+7ThPpr2Rs3xcXBRxn5Y7RyMCcNLwhYDfc
Djr5DaP+NyXexEAV/7pDu0WF1ECy6Lr1cbErWIbWWAP+J9fVheWbbbi9xsUCVblOVhGd6uiFIg+K
fMrVF5IIuA+h792bXpGYt2vvVGaS3mJTi30Q44pT/RqiGD7jjGriav0zdTg+6habbCMhRoYl9jbH
4pua5iEWhhwym4tIlfsBkTzJ+1q7hxTgCoZWxTCrFafWhr4QZkBVsMs2vAa+vo3V3DMtxF/mjAww
vOZPXYNhwmRB6Rp2q3pfHwu3otfDtNvWJ1cK+7vHYuPALvNdPrkOQiez3VM1WO/oMcB6MtjIPc8Q
mFOMRQbnBq+z3xAxmK6WWh11U/wJi+CdFD6zyQnOAenZK7fO9M2gFndXwYd4zhQVSMTkqN2Nh2tp
BwO0QoUuhwiEHHyTGnh/nSIDJdNuhCWFsQ7RO3HxnjFsiTealt5V0Q9LAp9EwhNUyIh3xPWOpi4e
4774GVTfHmq/fwYTAqa6EfXBzox969RM+xD9GxtL9xB/Bp5gkp9Ji7++zuH6+e8eAeHLiPN347ia
XGxU432modAuo7UgfHq2haRnNbXWf6LnUTB0TWhM6zpYkRYJWZgWPFSwoGlbDOxpD9jmYhV4aVOy
MsAzfgKPr1tYL9cyWf6mZqqva8t7hanoH60EWnBsf+S63I1TEt6PcqDDhlSV1gzzspQnQN3QlDyg
wFC/QNDgoHoHzx3P51p8mq8JGaCAcITIO91g8pz2GhTWBrDYW+MRbFji5C0rvKuA+keRxvRa8Tcd
hh5dC8NGrYS3c2cEMqv3jkS+66MGoQ6YcOd1Beheg9fDr1OMtTWuLk1TmaGk/RS7o3jIluG1LM0K
c8QT4bvVZemq+6lz53sRYNGHrArwDeXbTrtfy8ZFboryV3aGuuAqiTZNWT4PZQvDFR5vw8Rsswye
OPDdZWSd4rQesfdH+aAoWFju49qIay+k93Pssf+b+ln2VJcIOyJEO8kdvpzT4i3Q0Hs+ZOiqeOQr
hd+pCX4LUjdtFSRXtW8xr/J+E3aMg8LfYLUDqfXGVmcyVvbCZLcdS4BFAG9dh7cPnv5D1ojXgIz0
lmWXHcDHxKFztc9CxT9pesFsGu3xjR9b5X6S+dA9l6Q+zm9KJ05ZLt4g0F9ZomluYt8nZkSJqlVV
6iqR4ztFLdHWcf33MSE7yqb0YdMmSLKRWqmxo25zzGBO4DoGxyUTaCChZLwxaMlTZDqzdcbu1a7C
ni5rDGzDDLnUBR8jSvwKpW1BQs+Go+ytu8KheCKsH0pavbcDc9wtizv01bTY5pivWGUkjQEj1TIi
eygccQk9dedpXLuhIdNmybRnKN9G1+R0V3Pu9DhRo30sbNpzAwKaRjQLHaeTf7u04SHUYCT7TuhT
veL2SxymvYfZzTeGhsAKkKrOSNC60LHPNh5F10nsB1LhDRtoNm1t0HFEg5IrUrdYE6bg04vvKCd9
hnHgXxQfVRLGv1m+pkWh9T56OEJJGMSnXJoOMpIDhUK7JysqMFVlOSwInBtDP/YnQG+XobST04BR
cmNp97ZwR9pe5bIXdBTiteOVziraDr7347T90R9Xu86ZlH58KGzYq5JK27HvQrJE1SdRKDpNfGsz
1uMlouFpWwVkuWt0X5x3rCnK/BU0YV8Rd8EHyXu3V8T/2TNxGrbTWB6hyoTMpUamn/KmDKEP9LDh
mCcx/w4ju9gUAXEgwGL+JV9wrobvOnnnAODfz3k80N4seFrj5SXK83BjBRnm8xSasZiI7xaNoDaw
hYoif5bS+0nD+GPuZ+vQM/p2Ogr3GhmdyhzXusxGDNyauKKIrRkDrXRoR4AgwJN6auSYnBieDFkG
yp9qH1vp6z7CcVdX8kd54KkpjNYnu6aQcMixkEYeJAXLHG2VPvV5/5h3SYTlV1IiGfqHxQdPBgkg
wU2TvQLEohPCbYLrKWw/p1ydA/MZD+lftmg63kkApfYoDh0tr0lHvqz9d/bObMd1Lcuuv2LUOwvc
7Am4/CBRVB+SQtG/ENGy78nN5us9mCgD5TJsvxpGAgkkbuY5N85RQ26uNecYQsLj7YslkaDCYujG
W0529YTOc7R1hWa8a3JrRX5hK1wbkKItFoh+orRONQ/hVkhpgPXdBWVLfkRHsLiygWGQz3EPza8t
9B9uoYCndVoarcnNYsTL2bkceuYZ+nSVgkt3bOu7mh3OHDaWStEnB/qywI0l+xq6XFGc0ytNh7fZ
Rpxnq4AWlDr+npTl2ooTlQIcjhQ2ZMecoOuWTsh7m9gmS3MAKLOevZXVwA1fKQCUO+NrQuBANixZ
IX1wRmC/aQRQ6ZX7aKGH6s3PPJa0Y8vgSeV0QhBqwec15GE1+IKmTQtMTjTWdGK2Sp/CUnI4F1WL
6HLO00fNqX6QNaN30fE7JlMO+zTOWQzUVHTw6dheM3YAEmqyIwo3NsV2c3gI2FftwBMqq2Qu2XtJ
rIpcY4TwgiktgVN2dBRe4P5EnGktEY5cWii7Z4qKRG+2jIeUKO0oGdjTKdho+ZiwBy5Tml0sTJ0o
22oDO8isIf2musPBLI1rG5B1Hl0rWGVt95rHyYYITnrUEsAGYTUq196O8ACr81uSkzyLF1lpwNIt
1GfSl039MyRmCSOeBV3veNorBvvYMzMXlHghbvNUeXUDylOkoPTzjDOHGSgf/1zl/nOV+89V7j9X
uf9c5f7/s8o9x99Eesq/7j+vYP+nPe1TmfOf/+Mv+d/+i/6f3OWqmmUI7f+6yz31X78ZhcX/tMj9
H7/73xe5Buta07Ydy7RU1XRM9z8scoG6C9MVgv9T0w22x0XZLAtbU/tXzbEM3XYdh0XusuX991Wu
qf6rxuLXdXTTEexeXftf/tt/5d0If8trCe67LNr/9M//pejzawn8pP23f9GJXP8vq1zhkElzABtr
umOo/Kj/uMpNh9G1jSxOPDVsyJylDYzqMjtHtXgdgJWA/whg5goC1RwcdotziwoFbf8Z9xg50MEy
kKWOS3MxewiMMEIVnJgPCWCqzllmgQsSYcw/mUvJteOQOKl70P8G/MUe8MNIRa8x/wGSKE+0yTkh
ZSRyulQfLipJz4lC5M4qeEaJoRBtYvqKbT3Fezez7nSv023SqAjIauOBc2KjUYyjQ0P4gSgzUSra
rAdz0jlidlRCjQp6d9CG+35EVsQvmzy1ieUpSMIXawH2dCeHp0KEKVbnz5Kci4MEquEX4wRxJPlo
vaY7hGlH1ARWHZHAxf9xZ+1uDKqFfQipkyU74Fp657fucHKTUp5lWe9hJft5PAHAdz+b3oF0KrdE
969Z13p6l2By0JDl7IwWbon0Fuh6VdLeQN2jaaUvzaOZ7ZLmVOg8B4TbkVi0xjNvRrKGpEjoIMVB
qxP6GRW8MJ/3ovucq80gjlZ/acm06lQHeEhF6mfzfFxfsMll0Uckvq3yqItf3b240bbh/J/xN4ja
u5PfQYZhBzUvTavxl7zk4T4sYP8oWyX9s5KHtKseEI+uYzfawDEPKo0HoqsUhw6IQbV4MMpDFQIM
wXhDbX9gnLbIhjphfE4wKsZwPEjd3Gk609ki2E1Q2HL3mHXxR9Hlnwp0DpM+rJP6vWvQG+6gqVLP
GnDKiNcmfp9oniE+VMkfNfORiuLa5v2VZXhM60fNvdtDQ9qYR113Jlz5sVAiAoynoj1QSmiubZU+
WfQA6tYGz3PQydNjcW9l8xgll3HRzAU7K8v9kT+WQ2xRjxQ4YC7wmw0nZYOM/LXvGd4Yo9cO0cke
UGq0B1RaPOHSecWuqahHQz3iiXsylly86bpXvrqbyEDZJB4I523a+t2tck8VIInMwHPN7ay4BxX8
h5TTQ7LYKsSpzZXd3PsaoNhyS9thUs032adYi7ZOjudTgD5AoCiLw75x/dHZGVV3jYHlCr5DKOK9
JjhHTNXz+RJo1Q5zN1rYvRZ9RaPN53WmYsBjIvMo0nEgqjS81I56A+G26Rdsp6Twan1Hqa/jlR15
r7JxKbGfHZcC3PiTtiZ1bggCM2LU/rdnhj/N0HyabDOyEbNsombUg91N0hzD8BPkyBhcVRplsXOy
szPR5TVR2/NSbLRe220jmjVJzzl67AlL4mBRCP4Wgnpd8hIso8og9FE78iDIBy5fvjBiv1y3HI26
anypg+X5VT60TQo6xItzuCa2g8uIdNlIYk+1w0sETVtWBtMCu4ERNr+AV6AzmjB0oFpEC6IMaI1U
zsYuyQ2CoqXxnoT8KTSToSHhQzhoKAxjsZdE8IH2hOZVlNfK6FeKQr/h0TGucoAgZKv7CFTlIE5u
/K5RmULm4UOJdXOwMVZyGEYDS1rqtanjNcOPFZ8CXHh5c3MgEbWSnxp8pFHqabyeFV6quG53ZpOu
XbSfOi16Rp4AGKpHmU535N3SGA+6oKEa2buiraCZF3seHTcKJfTK0HBdnPuyBx9abvXxqENSZ1pV
U2sZu7eUkW8/UYqxrikq5Kl7iJy9wUwU0MohU/WDqp35MiZE/FPJ/BOiBMuGHXLbqXjAyr3PYLsy
HKTStyB03PAD/sge3NGxCugJA/S0HqV10RsaDZoa+sJ+rkOK17L2wT7uay2iAcunFqxIm72ZjXw2
mBeDfPPL6aKJwZvYx+hadGE5swdsuk71A91Hv1fPS/8a2zcfQLiO+BadXSzlk2Y/UYJb69GwcWkg
6BZto4RiCibmkirZYOz77jBVxVNLJyZLyAoaFOhotLS0lcCX3DvFeAoCsY3nr7E2HxhT0gtFw8in
W/jFeGR8uNbFS7AwKCIYFKCKVgUiSWHtGB+QlFe8cTzmaCpD+Th16LuU7xl9UNaxI43bwIvCdj24
NR3OnpVcvgviXSUqspm2T1sRcVIWXUIKq6BjrqPB3TaiZFNeCma+jrPFQLmn/kO4XbvkQ/JVxlza
KWyBGrdPdQECdq9z8RLJJdTuNUpbO+q3dnuasVWZEZMa9bkaJ7S3ISBc86TtG6vZusbM9A8GgxWs
XXKaGS1cjAtILso7lwWQcO19MYeogWCbBPZoYgcQhXvDam4VN2YYhScWLF6Yvky0r8fyOKEwrEPi
3o+m/WTifa+YWUwxIO1pSt/cJDxmUQO9YaG+Yu5kIJ+yGoy465bazVax1lRbdaKnhVSPirTxkTu8
9MaliZSzzbVR0P4vFLYo6jSdJctN0DObBN85lZcNNM3YNJ9Hhv2E+NlMM74PQ3tl5frPCPTP7nmL
2xct40YT1scoUH5wtABwBx5VOLfYnm/O0qbMKYwwfFZvodtszPJntJ7a+a1J9AOY8o2rPlvBX8YI
MzUMrvYu1412XSXS12vMEmVf3mRsHMX0V7NJ0UJ9HzS8ROb4XdGbZcmwrzr2pX3U+Ja97bluavRL
AIag4Juac5RxyxF4zamXtub4OgFGoB48wDtHicdWsWHGI9+cKWf2unVx542MjOYiWUsK52a4UaW9
t1yLKdljnO9UNHjW8nGfH5Q09DrOHLQ0NgFoICZWL8KYbqlW+KJ4T1yFanv1YMYVxbnf0X2dMvUY
ouiRxl+HbKeoQP8MPiWldTvurfFA52jVGdohSydeqshv9JPGeK5WzwG7YDg6kDA3cf6lFsEma6KT
YpjvInIfgpBinB3eouVONiIa0B9BtZG1Nh5mykpUA0wsVKYGNT/LoMgiKyr6vVmc1b+GoH+88Pc5
ZoR5ttO7Y12Cqe4PCQPIBvK12ezKiFcBZxhumbVu8S3W6oMdDMjixlNpE4lGBui2D4pzs7gAGuup
+s0K/Q0gkEjcQ1pihY6qE9tML2GfWwXHFm0cnq9bQGE6arjAcnHVL5WZM+vW7uxzNfPKXPNeKccu
OZQ0yPhW8JV7jGndjXSbZfPlRv2Tgdd5mTJ2lc5R8a+PdiFosDKavmRp8okIqKXQaAfLEEMGUTTt
HtfP3Ecbpo3uV29/Rd2D7T7l2rCZJ9YzhTjk/d7N823RnqgeCuB4dfQaA99rZnhr6uzp9bhj3QeW
NvNk3voFfh2sVcy1E6pk7t2x8IYR+vcZm7ODXbvBybha7aUkClB0Hav1h8Ci/KtJrCp3tjOs3Afi
6oO1nfg7YoffVUzsy2jY5eaDgCFj98POaChpMaRFiHVGPrOxSu2g+4YJAI3CA4xLZso6FVEGpi9S
pxsRXHPcobcZTFQWI56rnrrMOVOw8pp5gaLeVe1IFsEPkzeXGss4a/u2Z4Kvt3ubhSvfBtrqP6HL
kc0Q24ov54yiZ+Y6qDnqShT7MuFNYXOphoE/9MvJy5/bGySTDSHxdY0/TKa3NBh9jaNKobrfrFBw
3gFlqljgmqk/q68iQN0xTN919JeBW9b0A+WRTdcckyZd9a3EHHgs2KPAl1lpI/oyaEKYLnQgRyxm
dNXyTBdiu4SXgkop1Fibc+XBVaUyRY/JZSjWu02XJMKbTMHfmyD/dBmat+mShs1uYo+3qPoqzd1O
U3J7nLNoHxftJpwgu1Lqoxq0pp64xm18yCmCd+klocmGu4gZfQSdJOWnlbepax4tCmbGMgLHi8Gm
cf3ddeTyc9U+Kggy3AHAI+ehRl3ZXI5SBx35b8mlj9tSO5kbVfe1CBejbPcoyXxqLLhtCSDEfjiL
tUscos/UfWwi6suAnKTsYbYLgrllgxoUF7Nk62gjP9pjOj0XCJWc/jJMwQGak0GTSLqeEfqLuh2+
+gqhFfoUY2UADTGNMwBzKhBytwBZ2+Ho0j10SzhWUB8HMDlAslCGkDL4cVhwTqCMZDFspr7eGgRU
muUUVaH1fW2jeZcQikEl4/fQJxO8iAoFeXBpFXsV9A9ej7C7QVHMU8K8LBym77RxN1bV7iSuZNHy
3UAnYOU7G1ui5dncq1FX5ls9A0NWv4KI0PuMI1S7qngZRqBg2GJttab27LM+Wycg1MbkEk+fdizX
dRnSn6YnS1JfOlxvuKpLfNLZmB74pBXGDGVgJzANII8Kp8PQnZbOgmO/mWy8E/yRZbhzswvuAIVS
94DmtBjxNBfS618S4LOx5NPfncDF87OOlXXWsomXjluwcwHcyZXz4HCSrjp2usZL0V4CE2nASLO8
eKrMDzCx64w/mxo/ZAr7U6A0NVQHkZ+t+aJKk1TNKuTRqc++jfiFHtbe1ocduYN11PMlaPt33cUy
zbYzTDY8ynCYgTZgrxJJEsI+JQtL8qEuKUek+1mddmMGRpS+WdljznSVfX6eqEbp9uxN1l2ah6qq
d+EIUVo91soHRq21wdW/OnSwbsrkGzmeh/ThR+9+M/ep5TGqzx9h8G4z8RnV97n5Gtx+O6QchIS+
MXKw21LfqeObxcqq6+JdHR/r6KCGFnX0cp9i9BbU8BJFOU0wzluKchq7S7NiYcoMAbyR5dw7yhfc
6BY3a7zoW71wpsXOK2CeWcmvktI64iAU2CqAXEL4+bSbPVUrP1TIPACuMGF6a+hvxuC5K0FDQI+R
ovsoOYsi1OkVw88N2i3z3eS6RQsbn9h3wWVch7qlEHYJVdy0aXG20mx58+GOpPfYNg+JqPcy2gq6
3RHnLmpj26ADjTL4bvSJxe9sTQxwNhZCQU1UHk+MCCuxp50bZ9z0dAgrQF45S/k8+TGTaePiE+2U
c1U/jZxk9Kn3RuAUIv6gCAsy9ag7lc9gaOKIKqdrqw/bQG22M4gcRircM+pXCSVTli0G1vHYyuoM
dhOHiTyY+WVypmcbQlNAbUpnn2eHyW5c1T2weLc6mClmJYe1pngH7MU57R6lII7D9ZzHLx2fJTsI
vKy4VeJaVE/G+CUhcbUOvKkYYyk2JUENuQmPhUGApfurKjJlQAgY8qA7RoSsoXZEqtYkGwuCldK6
GzG9zfJ1wotg78Rb0H/bwB8gc1nIE2X4XJbGPXubmwt1WmYHOGwN+ZzyTJ2q6rWqsJ/W7NRGbG7G
qwV2s0lR2/TOYzh/DjlfrtI5lk17kvShUhD8jehYIa4nqfKKS6y++dNMm1nMcblypuad/Bo9daZj
Fvd0IhpD0e5qhkGh64Iqep/RFQUNFzlutZWm7ByCeuX4NfO4aCQv03BxNW8SFunB/FBDSoRas4LG
rid0s63sfWAwZ0cuS1x5csJp1cn2npkC31h/cGqxhLZUX+tAQGUPjp0cQrjRRRrvO6r23dF1whfJ
mZ8kADeXV5xXK5Ql25RWoShYPSsNN20qjnYBs0h5Mnn0TpTDBB62GOmqo7sv8uTZiDkSsW7uIfEU
47DutGFbFNckfUIatmldRnVD64cBPOEYMy8U2lXjPEWFuSIfsY3U/CgkfDM33XXWmzFGHCCj3WA7
50Fg6rRuMy6zsWR8ycOf2gRkwhTwDk8WabjEec/q1z6xnuGQfPfQT9yHQhioCREKWke91BB2cY6S
B/DBc27vcXGtM+3Zjkk2dM/usauiS0/rSquvGrGSyTpKiHKR2h3T4F5ql1hEkDj15wD8CjXuiG8l
BzrhmfKPZuWlTYstLc9tIuVrwE83W+s2wEG0azC3fbef4CCwUGY3/YOZbtM47bHh2WdukmNneZET
n+wiOUaGe4+Xy/8l4X5SmyP9Owk64NTJYA9NYzXgitKMwDeopdlyy3Bzz/swT2QTGx5G5MGo4l0o
3rkR7uQ3VwKrfQz7kzpv0XeP7hPK0MgX3HCF/OFOrESXNH6xsQo1jj/Xr0l2c5LrNOXr7pqX2pFs
4vBYdbsw2ncICp+FsccXAugmxedN6tRd5LIZ2gPuYp91Nn+zEoe+w8kuIpCjwbjpWqgAgCcj+q5T
33l5kW+VCl3k9EuE6GDF9U6UrT/1NHZr6qCcnTogiE1h3wbn2jHgyK37nBOYGvJtiG6a63s3J+ci
hJNQTY+xRjW1TT7dCToloc1uhrmcax5dwo0EhlmJh1mzNqqZIWBO/REUVqJx/5PVPuWwMTf1QW3t
Tc0dVlvK6BSzG+de8MEI6fEb4SE2FNS9UHOacZvVrQeyG81ctteDd2X+s5B9L4VunQfnVovecsKv
M+6asg4/beJGnK3SwDqBJmDiNm4GiH4YOxjqXUfglqF9V9zi0dBuRncyBseDB7ZqSyaflsY099Vp
mRxkLZBXn/7Yo90rHmXmrWl/aWLXM63voDC1wa86vXGa3+CGfdXLmlzlh1ourJ5PbZBnrgUGCchq
5sktfeiSS8GDgMY1yuaDNwPutAtB7rbimZ3H2Gr4qNJPK4ZaDIVFQG+TsH3CrNvaX50W8RAs+cu+
S8Nm2qGu01zjXbnFznMpnHU7rCTIHvCLgHfUie+udow/7KC8xCC4XBWhbvdQ5l+l+V4MLsbQ6Fep
uVnmwXVpicfDlwkrDYZApL0g2MDiR8SEz7ai/Q7uQzSLV07fUD3bdavgOe8z2Bv1bpGXKQkjzZE8
JmHD1oBjGnGcULYqN3T0RdSyLVxiz2H+VyCSboJLzjgs1adLQuUUBOTKSOVmyKxVlOMmMx9LKNOB
CiSv3TeA7QXapyZTNmiI17Px7VQtAmF3awXRU2lOB8dw95TSd2p/cuTzhCgaXL9Xc7Yb3Fcr/zML
XgNixI6fMANuYVmRxjW5u9aM1Yxs6/LBa3TdIzq9FQQijUh5cn2dKwCXSN4WHucGGsxWfy5J6VW2
8PrMQn/2YFeQ+Csr2UFG9LR+3NvGcAgzuesV4ksl0oLhKjvlW6M3Xtv9geAQ08wO0Uh2mCF8kUFc
yybdd3mzCZ0N6SzsANkTyMZfO5oZXCQr8ua+Of9mchvV74k98lwtL2oL9bn61Zp25fBs4LAy6ozx
osQNR6kX0zmkYboOicBWOpO2uj7rbvA6aTfFNvxYlEd+4xGEPisZ/hav/fy0PDBQ+H/vLF67dNrZ
GtzuAm6/wqNgGfFU/8cxapdr1XPu6vBMV8HjkjRdBQR4TPdHzN3a7WP8iISBnEM76ruhapFSMK3C
EpD0r1kKEbFUfm1FR+nt3suKJZOarB1hXGh4X8phV3LcMFCVcXTQVjkahG4kBjrlJwbvR2Eqj4k2
7Vt0jKA9kJVydGQmUFZi20AkbIeH0u73Q3TRf0qGvoOafdqsPHhZUDaoDSdwTdz1sAdnPZ3qvvkD
C5kBbgxma1s5xj5qgT6ZwzZ0omNpMe0hNRZV50geNS5noUJnXNgM/hsMGIO11/tgFULMBEcoGs0P
SufgjsJTba40yIm8uMfq0Q77KJ8VmNYMHJvuDmPqWw8675haDbId3p/kcW64wWQFk7z6ZnNbm3RG
8sNXgEXSYlUxMCBkt/Dopn28nooAMi88IIKkef9Yusqm0fKtylFC10HMmHAzGFIrmnjr5uGAUmhP
nvfJNiE3pziaFPWThYBHNhVKuthXI8lN4m5ZcBsGQBtxde1Ec4KxspGq2Pey5Yni3SHvvVqMCih/
l6rAuEGfBC+J07QVbEIklVZWbszUusm+921tvIJuXwX4GRFJcmCmrC3vaeS+N07IuRek3fAsMoO5
27CyehSk4U/Uczrhw18KFaWMtqmJt7FXLBTjJLTuY8yVTdA+Nxw240TfgynhEtDvFPOcqcHGYjs3
T7/j/NMreKtrSGhZgEy9Yt9KXTuVxS9EW04+3QHD+b7lSKZER44lQ9O+FMs3j5QfSdv9bP85TXYu
yhGoCuFTcrVFimsEDmqJIhtTKhxc7cVwTE8PFpYfVvUceoOQ0kNYtEq3A48mQdl9dGm5ixLhWR2r
1mRbtcMOFAdbvXcHtXLZMIwOQ2UnC1QthA+ZWSBBu7AoGfhwFIPXKfV2am9dF53TafQCXnfDYO/L
wzUJWJmxasKIHENBqGjGB6LeKcsSLlReuGh6ZXq1xLJ3Hvy0AdY0H80l3WwFpNSNB/BAXkcrIVVW
GQZVWMAtNh3gBUcN+C8p+Z1wiYu2QEQZ0TMPAeyDCaGjD79weSCtN6V1AKF5CeAeNl94DFd9o66X
VRGT9jU7vLeifFEG7ZJ1y82dsUI83Ko42wzQz1zbeSx4NkdxBziBh2EL6sStBpDQW3JlN/NeMRVe
d8CsPQgNMG9z8G4Y7/HMQRS+Yqx69tL/x4mMNYIlw4vN4beRNrO5c2qbq6yXT1VXHBoz+NYMvsXl
WO1iQz5ipn7XWo5KkPi3LTOYXEUuO9E76NJt3SsP48SpqMiZZs07NVbB+fAPKELRcNNngNcoNZ7C
mV/Umm9XM2ONeniIHfgeo75XQoY5TuSnPEUmftEBbC5TZgjk+wHdILrzUUc/KxBGyaRveTz1rrVb
bKtIXzvdfEjmn7QwvLEFNFnqb0GCFsZaT8arofxWDFLGdqDU8eaIaRsmbLrrn0nf6rA1RHTpuH8G
uJErF/6S9qSMYjdBQYnN+FaF2IRgz9rrDmmtWwb7Gs5DwtpbI+He5Wch8SpHELPoKRFsXsPV182P
udjnKjqFnv/OF8jFV+XetUTZLRyWALIfa/5ZxYLxqI2fQ8FQyNgkEB96I/EmXtlBjACN2ls/O782
XKWCOwNH2W7kS1J8AjThKd+8R/kAmMTELJQsHPHNoFfbyZmZh3Vr3UxOk2y/YnV4F7kgliyo65SL
iXCnsCgRnAQR5SnKeURbiSN61XAxq+buNvacXSyu+jYAkaETCOwkbQroz6Xj/g529A4odVOaiLxj
vT9TVrj1E4zbevyYAy4L7VeZhxylqH6xoE6B3nBBNc27quQ9zFFtPY+dYOIRvGWGWEd8NfMHF3jy
qgklQq7p2s/1Hf/u2RxJAU8a+QD1SHxCdaoVrGkmy9+SeW0DGnrOPtuFBlQHvAs109rdUIsXxqSr
uspCX0c7jjJyAwA4XJupO59LjBdRBByzGeqHSnZ40muBcyCCMWjlhac3nADdvFBpTzjTpmX+a4rG
j2hdrIo0nP26ybCuZu9NGaQeg9gFUtuD8QU2LLqo2LoJo5bW5hI/Q5FzlJGSUJzJh4SyzGooYQs5
evySGSpH6bz4K11jm6clVS5yMmvZsyEBwh5sTDG5fqWoKjPzMVzb03IHYWyB/4X/SWFJVE8EU6pk
uI/D9JKYw7VrmB3wIKR53WJi4MnCyOt7NkIOC0E0g7uabz3tiVMQQ1C2mWTyNjEeEqGyau0p5CTq
+gHoWiwAo8WIrDHI1lubUGLe7tBGNKjn0voZWyt01rybNqJtH1JkEWt0FvGeM6TnauT/tVgbd+wA
i2TGpQ4WlxcPeM8tVNPQpwCG2ERr6eUQnvDKgHpJbvQ4hpJNXnP2tXQ4NjPJEBP/qYdpF1xmz6JZ
adTMU4Q0VyMVph7eDZPiDrlNEX+H3EbVYOpXk5z/bIfZvhw+GVYka6OW/C72NSOQzuuQNT8KhzqX
CArT2IkLYg++jVPSpTO7WyZxNCfjS932G6UBVzTECilwwt9Vy9mtnKclvJFeK+0Tg8EHT+MO9aOW
2oNV/tZheI5mPab/wyOQ0kkSzYXxYYSM1POERzwrrE8NeK+w4AGP2bBYoRa2AH86XqcBxLWGBtfN
SPch5OzNhNnwWL3NuOZCkw0t4zTSBvbwEhIzyMrMb9HI+1VXBb5umWQgBnYNQdv+2LqjbeuEoeKY
Tc8yzmwv4dO+iUpBSYNbgoqyyGvzS96Z2CYkNq8RmjhS4Ag5Us7huAihsUdpeKyd7C7U/jtSB85M
5iIQN+yDUJlBL7spXQHMx+UmerGUbvbYJHJIiPtupbvVCwEcFyohCjtLDQ7GzJZiSi1aHSWC1Wog
T1/QU8l7Rt2c+tiDsJvJmm8Ak9IfcDq1cPJ3cZT8yR5sY0OXz9MummIZly6L+LUSGaEMI/x7xRgc
6fxdFf2WUZmEyYmspkzCe2VMZz3/oruTHnLwRWtaObgHl8ZZT1BqnajtuxprGzUkauWAc82LTHpN
08hN08TcXRPjsYAZByP1cyzy2BOGQxgj4KE7msg+5UazDio0myk4+kFpUg+hGzg0rC+2wnLGLS6d
m81+ni28d0O/jp2R+FExlxt7rBiTm5Qx7dKPaiCkUhQcgs1YO1a9fsp5ozyjYD85FM+Raya8jFbv
d8GwgucDFBxrtA2cNwRiSn6tbdadIreyjQU0wijZVI1NMbFvT+wD+HrHpBK0KqvZE7AQGgyLAVAN
oC37qpzpEzCwQJfD13o0eSACoexP4LM2VhBerAXHKUigbZQ8+bKV/D7VIKClQaYNHCfrC2tjt0G7
Jc62HRRwpi43GZQGDKWo9a1Na3occyqd9iSw1UTBNkwJkU0amwleMFChDCmjPqUGwxETte6xFTm3
8Uhx14QSPNR1/a1h9B+JAfFE/DQEDIjzZVGkggdjwG1QaIEBG5bKU60Eu04rHd8VyspObIYOFcG6
IhfOpRhpdBRd8Ay+lDpJlMU+awoKFjweJiNjJsqE7PrY+UYOtDjDdK9WQZIDCjbrSl1ezamagWmi
8cDJyPpmRJPJj3KM6QvZ/W1Umkuu6+SY5C+fWKzVgviSUCiC0Zi+qzmFoghVI8/3O56UeEAQGZvc
CeCqFMamSiBkR+S62JBrhBXNnzqeWG+kA60XM7sppQ7vDh4bkzblQXaRCmHfDukhN/uupqs6sZj1
HZjLCLApuPa6Wnq5poNdB8FcOkW9HoIR8Bqjk0hMn26smtiZmJxHVvBEf4ojY07oI1UJyNhGvaZL
dlUw/HgUxQq8sc1PViftOgi1kOH5ANGQB+MZ0nDQvA2pfdNgUD3AZn+ek3avERJkxJRdbPc3G01r
W8/Q6wKGLDRJ92M/HeYIUURYdksZLqv3om/uxgJM7Kb3sqHQicMC0pfNzTmM62hDRY6Bg7LpTVI6
fENrHwUSbO4xBpvL/Hgw+PRadZhzWLVwNbs3bsIOkkp6ail7AU2Ie8mVMhLGKcliunytsu3q8oav
s11TG1Z3k/wLe+N9sikq9SNNviQ2r0DBsYwMrxpd1jU5vXANdxymumt8CH36BUBos8kgbwqKfbHs
vNUGj4aToZDvG3hJAwMtJa4DVrcNYm61W2WDudD08mJt4uEsic/5UUsYSrFrPhxSPSRKdkrDqvTM
PL5wr6UfnytnZ/m7WfgiOALZV043p5xG1i5AB82fpnjp1ZkBI89kigvgz6QSWS7dyICSZLS0JSn+
boKlP9kuTUpr6VRGlCszSpbQLrHHavQuu380MLmY0HtXeMbaN8txgPYvXMaIemhm/w1htK31JDqw
kqM5GvzBUdfZCuF9anWK6xL82Vo13R0fRT47S0fUpCxaURplYyv2OjVSsK/iVFEsJeyabpSermm3
tE5ju+QOPwq/XBqpBenN9h8dVcqq5tJaNZf+6kCRNVgarWlZ/rU8o8Kr7jfVGIk92Qd8rRj2RJof
pXBmPrZlcYir5oUSp7hxqE52HWvgamnUdj23wVTA7taXvi05w27p3wZLEzegkqst3dxiaelOS1+3
bV/dpb+LVLfaAi7FamAcsEe8or9d7izza7e0fxkiItfQz/U/esFLQ3hcusJiaQ0nS394ZKKTLY1i
mKUd88xzRNW4WzrH5j/ax1a365c+crwUk6X+YXMkdIgWM6S0X1zsmSc2HL/2Umr+R7t5+AmXtjNF
eZi6FKAt22LlnO7M4KfhkkaksufQujSmG0KLS4c6pUydLq3qVFc7Qpb9kxqhsAs6xOzh0sIW1LH7
5S6pLw3t0LbfB61LPGtpb/939s4jSXYtTc5bofUcjwc4kIOehNaRIlJOYCmhDrTGvFfB7ZD74odb
Xca2apJtPaVxkq/sWb3MvHGBI353/1xrxnox2s4HVbyk0GN2AOurZnW7RPSw0kBICjwjDl7PufA2
zr+9MnuAqWduO6LjCbfjVRLB4Pc4D1Aoe3UCFJegU4z6Wk6SLZoBgUgArWQ/ozmfLuegOvd2Tq7Z
zhG4r2A5nNDNKMyOyIkVD6TT2jnzbs7p93Scc/B2caqNBIGciDyjwteRyHw0Z+dbnTWu86lMGRUc
/TzvOVPPafuU2H1O/N4Og2ynRv+cNbys5ZzRZ1dFRZ9z+8Gc4E+I8mfbnomDFY1Lih94VPNTSOxf
n/P//UwCyEECaAI2gDdTApyZFwCDADKmYez0hDWpGUx8ai1dlqUfsUIwMDDZLYeZQVCFJA0xsyyd
mU+g66SL4UJQYaIND7Gk7CDVSqoMnY/aZ91gkx6oqGQHVzP9oJ05CP1MRKht4y6ATY+WVUM+oMYj
AOMejExuGSOuDJsZBsdafaH1yUsyWmjbDj2JvHqMIepbPvrH2CqfW3pTqpnYQDWKPmtzv8hov/Cc
m8sw4x1q8owVwIdxJj8Efv2Wg4IwuatCBXbO5gysIE8cb3w7e8tngkQGSoJGWO/ArhGfEzAT9cyb
cGbyRBwmxz6Nkq05UynqmU+hTZAqDJAV7cyuqGeKhQPOovjDtYBvMXMuqtnANTbNFw1T8TrEV74w
DfbEjqfSDUgUx1Taz9lcUVCdngrvyoYIDjd2545rCs7DyJ2ZG9NnGPXyUuDlrKQzvqg8vsmo909p
ftdXm5Ju0jUN8B0v8YlzyZEKW+8UB7A+YNf2q4DhNdN1iLtTK0g9Jr7EC8itLOt1Kh9RUsEBLIvQ
D9bNvFtnaYMd28QSMVCZmHYh58aOholgOFa1813OdJJm5pTUM7EkAqM9E0zAxTK0GDOsi4H/5fzh
nMzEE31mn8RAUAq8JkJHG/dmPko9k1KsmZnSF2+xHbUXKT0d5KSvOHnMWJQQeaFRH9HMXqn+UFgm
eCxyRluYIFpSUC1qZraQLzCXItb5q52JLmly5pTMAwN5dMmoAIYA+BfNtc6x1wOUJedP/eWMRA6d
Z7Y4ffWf5z7+HzM+/2+HhQwwjOI/DgvRp/7Bq55rd3mKjP/vUkN//zZ/Sw3p3l+ORS2uZ3GTk0zG
yQb1PzMYUncIABmG5PaObGHyj/+VGpJ/Oa7HYRi/yd/hkPXfCJAEiohpO7aNcGRYf1JI/xAT+r/F
hmgI+kcCpAH5UcyZJelYQniS3+LfxoYqfrN4chHpGjR1WafDMqrGcpfznKU5pVWY9zFMN1xwxj7s
DsIqcJXXF1qbzLOHHRGvSMJ8rAEDEgTjXQwn1w9mwEMXH7ys+Y2CYoOmI5d5Uh8g1ptk7N0XNm5q
LVzBhbuO9VNIycqymsbkYCrA+DaWhKaSxypxPnpb53I81BuTaa0kFgT24hnGyGNSta9Sa7gIWCvY
+9cUz3x1MrMSB2gYffDpqpU+SXYLycVXJrzGBQUpQNNBwFJrwd0+O2o5jpMx0CQnRV/HkzFa6IgY
ME0/3ZZF/M2pGphN9OilzhXK81fYgq+P0n7byeeRNV1vtWXNzpI3+YvVDr+p5X5rAtmqFeJaN529
C0P3Im2QBHHvTMcpY0Oi7miRewk+Gdy/XgVHB9+zi61QP2V6/zIxh7da1OPOM3/zPHiauuzBmvyX
VsMZ0gSo6B4ybRddtF5Ti3Q+02c+vZVinPuAXoRnOMsUijPmHkbhJiIh3W4ugq6fUs7I6jzKkYt2
iBSKvh+kxkuTJNiP+hTMER1WY8Q3IgaS0Bfo4vaL5KISNPBmgguSbpY3xAuTu7mXQovh088gOLsE
vRwSZU6eE4VosO7mdkZUp3FXbTbciiSZAdgukXosUSZN8uNcs9a21KVlHVJG23jcjb2C/u6cmQu5
r/AyUjQRi/KCcfrZcbJux6ez6AsK+ZSRMbqtn/OgvaMn1SNCk515CemNcbt4Jfv+KerTbgNBOXRL
wL6xfWMrFCvhY6OoG/mENdd+sPj4CpSAz4H2baOAs1sMmIsZgKCC5w958jop0BKIAU/Mj5mE8Ulw
wjw0/r0v653RNXdFML2nZRFsoupHRRx1VSNftZ4fVRu+fpX4T5M4D7aQXAAP2XW9uyVNeCt0nkXa
6b7MfpILRmK3yaOC48+XLDdvtX1JA0AizMnirSwAo480s6N2tKUuaDMpj3aWP7GFfZOcaVw4URpo
FDXtncz7cWR74A60m9SZMvT7tHUecWsZoDe8M9yHaFmntC86ZvsQhtzPaSWlkYabtAu8n0UJt6Kj
OQspg8fRpLh4KscbhcXMyVtrG0UORj6PKibtq7NPKsHUEtkxbpb8CEX80lKh0jHBt6gaucFhL6mr
fZ/9qkOUXBOFqJmreDcmTgZonsIe3J5bZfUvhB9ecTVfPLAJGW1z3kDGCmcM7RQMOc4alRqkaCxC
QAYz7AyJIsbUaXmcR9vWqFaTzm/b9SfRwryifJz8FzMg/FLK0nYsgGeAVgYKQLqReseLQacQJ6nY
KpBl43JJKc5X3TJ45mnx58PCYaiqO9/2WBPlUafElqHrs2fjToioSbUkbWATxTeMBksGCW7ozmXM
6qMdJoQv8yWM/EtTBQ9uEV3yxN8bTLn1GE0Kx/QF4H6FtPVtGlZz57fpVXmNy/Encxaqs7xT2pkI
oiG1eJYNUrpo1l4uf+q4uAStOnuJds49XHcV6h7n7Kvlew22m/IlpZT1UBOzytSbMoNd6ZW/Wm1/
VkA9lmlSMAAKlkZiIyQy+Fj6NY6Xdo4TiKEtOMpzEvaNe4YEIXI8xOsSCx+ED3dTjfn7oLV3bhnt
xl6jk8Oi9I/WqX05hfnWCr16TRnx2keKm4TAA8eauRhq3b2YNoWrCg79FsMIA/kBerrscI8Q2rEr
SlILoBtktEgH0JumjUGw6uDuQWCvm75eOzpG0kl77arUO8S4NFBHkB86CnTX9Kjkk8sovG0eK/OU
p+G91bncnatyHfcskVaFXZnKUA5gfbsLplqjZZfG56oQZydtzr2c2PfcAnk8wLk+kaKjsbVZ94bx
mlQ0LhQmkRgV76upkvQG5xtZqGxrxVzJ84YXOHKclmLQIjh2TCpK/vsxw2Hd2Yi9ZUf5TRjTSEwV
PW1u6O+x/1iQyCz3oUEpdNqurWkMtnEmT1Osr7Gov8jW/rBopyVec22yGt+5tZTpyAUqO3tu8pJF
ksCbK2825XGRsaOxcQMgTqVYlxkTIS1nxyQI7ovefc5dbVVWkG4KGsZ8k8YRj4/atnDU6Mp78+z2
Gco5UPn2EnKRUZX3ppFEyUNty1Xufbyj5OlnMDcUdU67LNF+MsYIHH+ZXGtyM00JLWxudjbSes39
9aZ+dX/CIFeva80z2D4oeYqD8OL1zsXV6JVpynNnxo+O3MWadWcZ+o/vjxdTd44UwbPHRxvWEoa4
lXMWonYoqsw9PP/Rc9LLvRN8iaC7MZl5YFb0koTFfcWRw/H2fT1hBKNt1f9TcaKJrfoiv000Lngz
qNd1i57xKHP4XTaJpyhND0k5Nw2F33x/8o9N9Gq33mm0sx8tm54S5ii4bxzFoNb95i5zaDPxWHRq
rWkbioKiAzVUzGNphqQzgpqLxJ0OCd8N3YFa3Si9hSWQmD5pql1gZ0+ewVyzJpSZTm1FLQe3jypK
Ly1emTtwRorfestN8FYVCRJE2BWHFqvs3tba9NzJ6LvGIQfaBl9V3cR3the/dmH72cWvjY3LyAi/
+kIdGU5ESBZUU8EcUteiEi9NB2wmrb2H2HaLrUUK5fjnS6GZyZGfcLLg4u/GsfSPYKBOHACQZumD
XsuCyh+pPHRM/iyRfA/K8gPR/t11ikNcsugWpO4fe0bCG6NH5BF10W4Sr8nQEqe97cIcE22wjz9r
QwuOWjkjn9IR7Tm9DqRk/M5a6WN/gg9Unu361R+kwztAHFdryI1U9GbRTMgrU0zDRtbObdStSzYd
uqapd+lIjqXzbqF1rLIy2nSefhfa7Vuc4EIq0eSoFF0OMRkN1VI5YMeje5/OmS9kkaFkaGNHw7M7
TSsfyXE/Ji0gxu6nmM9Lb56sO8o6GF1FxSAPQ2xLDLUjKnmdPdOp1x9d8FIrxtE45wpUnnrAsWqo
IMV3z5eSNvuF72VPZdtc/awmJMZoWhZkMazyvk/LG5/bjxHCNQrDtfLEN87C54G7+iKpxp+6C95C
U7/jrEjbTznnIGusYV6bXvK6oKAED2tYFl92lv70GlUnoxkM67gJcKQS9J2yMsdPwPLdFR8ls5qL
m1fo0jnYwsmt91Rhym0eP1NKxmVAXYdyYE/IrL2Oq7VyaFJvTIN4FD5MexgugrbGRgm081ydSnPE
ot23HPnK58AzT4MW3CYbDVQ3tGNExy70ge8gs9uFKDPSw92tod7jWb04mQEAriDfGEJPCvArd2+I
sjti8S955LxPMt9NeXqVVnGTRkHdthcfE6T6rM4YFEXkPLU0pb3EUAPFSxjgPcaBkUXGKWXa1xre
r5GfK470eJDwok/yZFnta+skPy7nqsRlDJFrBMci6b0kicH8Nr5F7eNU+pvWK2+QNr1VFzMdLSMe
XN4nAioOC39UaSvdYrusA8JignrtsWQEoYa+39L91VCZgg+v9bz30GZ4MqEsA3LqtqMVHPXGodd2
4oXgWV4MKWFyqJJkLuXMWTRc7FoNx4fGnc+wxR0l5HdWxGlfTR98BEzrRvZWjSqaZsrqO1CRR61T
134+ZAeSaCyVuqhR3yW9NQtzRJSBCdsjNy7NPHD5IOprFtsPrR4wUo9594PYeZj/BzaYVR8/lCy5
y4mZD6aX+Cvh7sUnzpcKbawMGFlmYNGKssRpokUkgWaRw2E+5NCB7isTPmn/QhVHvI7p9NwojF5g
AVdVMj2XYjRWsUHnTy0RyAaB+Wuw2ToHygf3RfZrj+4PStQ994vnhsz3kudi/oFNtWFgrWE/lbT0
lL1LyWL5VE1UiRkwD0SDcGM6myn070MCH7F4c5OaXsYuDA6aM10EVXN4wXDqRKVx6ov4pQ7qXebM
mRPnJueaWGY0h9FrnAuQsx0HL5Zhoe/qEhlGE+omM8tbOJb9XCuSOuBp6S6MmzsaBo0thVwEodag
vS5WED3kI+p37oFCTK3hYPsQDYd4oNCZnxin7wJm2h2+bGit6ZxfD0eSHIzvjsJFPHIQpjGW9PuM
CdmSfcPhIfWeHN0/6W6tPdCpVK0chqhBquXLPtbfksGu1x3WinVawz6DpZGFrrjFsnilyck+V3Zt
nT1LkGEeUDAXtqiWIweMNegwXD1DUhG4oz/QBKu6UDbOYK6UKPsGaD3pajtdRPR3a8E5hvlwcTKO
LpH/VBswEjW+3eRFvGfxHI4htNIgd0/lAH0B+kOky/qQtNYvjgdtYxq+uuScEAnyzwYln/OBzr3G
KtJHI4BR4Azboi1+UUBo/nSVOvqcbseysJZwQVgDh3rf6056avCWnmy9+yjG/m1ivS6Nucb91/K7
DLuIzUGL2Ik7FfWR488xqJKQMFJ9EMzXY+1Rds2TRpE6z+K4l1BeaTjssVt1ubfB4nxyau1mBvPT
YyX3rtA/CTdLtAfz5FKKvEoU49rKVg+jBjW0fA77jEhZbIXr0J+7HHuPiAqWkg1i0sE3bS6HOOL0
olqIOsBEpTVnC+kkRtCLjPSBnnvkVCGpNo65VXZdfuvncXyAyzBI6PMLynY6utkcqCfPsrBdVhPK
DCHy0WnMLTOlKqvlyNjMdE+DUUujp+669QkVGWlkzCFWUpG2BGLIOD7gkcB0FWF8HFxnPcYobiqp
p4MZzQt0QT9VWz8FQ7qy25IgZ97dIym5R6q4HxrZHbmN0iAXCbxwza3J46PwjS8mPLzG5GJaAcwv
x45PxzE6ZY7YTr2ZYcXqMOqMwcsAX4Un+DwgoNijPNAc9kpA/qe0JUmm/DGXzrUzNNLymE9WtsOS
Y5iU+rW+3j805uTcFYS8bEh/B6dXr3pp3mPI2Cncca4OZiZTxNEmEROcqYNPaYfcHf3kCTDruU0+
0ia8lh1G3Y7ZaTbY6gQBgIbpwZS4McuExCwHJciV1Q5I5WPTqjevC7yjwJrlBiCRfbd2kG+VvR6E
x7SbdCb12sA5Zcxo3LzqFdZxgx1rsgAPFwBTDL/kxos7R5obX/I8u+Ss0yygiMxifN/64tMGSbgP
da/b1JLHnO+1DmaretK7jIAbPMv43u4J/l3NjMNU3r4VPcCGpEMvxMHe+NWPIQokrjJ5laV/GDBi
dp17qncgCPeeVq8mJsyFS88fQOvzGHA7G8L2oqrx0tfZrs+5deIoecw8nOtir7zuYs0/ycczB37D
HylJLeJ97YUD/YkmoYjSPId99Z4ZyXPXPVBTQ1oBowAXzuyubsDXQAIdalVdSqv6LcEIH2Otei4k
H4I7ofFRitpN9VwOZ6B/DFJsoMF2qODYkSYiILvYLTk0T9MxsmnqEhgDJoSxSKsfdQ/zeyqireOH
Vyd2vwpACFGKpbsz6uMktTc5eSvVJ7M3wb4Snv0scLODOuJyPj4G1I1ybsdttue4fY7C9uqG9yV4
6cZKz9RZvVXWY2uN+24I3k0mSU1Daky5uAPKCjyHbpEPLS+puIVNvk8D7bMlgtrbTbGjz/aGP5pT
clonPBLD/RCGMFsq8CiZnX60hnNTheQVYvPX7faCnkdkPzXOuuEchBMenLK4HzL9Lmn4MHI97YjK
L3FMkX8QvL8mwzaujpgytEpu7MTDv1h/ylps6KZbD655LQkjLWFQ3RFWEDPDOjHuGz+Kt5MMqbEb
HmDlVOfawqhGF/IcaCAP7BjJTviMFNPImzsJt+CNXhriiY5IPwpIKNskIJ8vPA9H7+SsLdmR3GWo
wokmrwq5HvzWhTFrkcYt0V68SB+2dYVVqU9Tb9V2+aWnf3KfU1UGgFZzdqYFNYig01NeY+My0O/j
XO49KwPThEtF/xj0zFmGY+GRQLRx/+NzrFainzogQuCbtEI8xdF0jw0nxayesNs6WC9y1m7U4ayl
NYsLH3l4cneO6r8sG2HbtbRj/DeXh7JXkdGTveoG/4KrE5f51H+qeHgiyck5V8TsOzkG2oEStjGH
hzRBx5Ht1u8xaFOZjtgljsOQrQUHyz5zj5FRnoaoOwR1c3Sn6qsRabdiqCHOdkxZe4mVYDTu9Cjv
4ZHKrzSQ7cLSw2NSucWxo8FPYR3gwaAmLnfoenTA3xj6+AksWeAREt6iyrHBGfqsQWlgNKg/o0+Q
Oz5TFSaepB7wq/eV8V6lbIKjwMvRZDYphoRovUeb7Y7rAbxlrWDoXRk0hWvXNE/eqPp9x/LMdE2c
B7fToJoPzh7sSnWvVc0+rbEg6Q1H6t7KOI5Mxc3RwmecKFcWV3x5TI2ndjjgwLufMso9M3Kfabru
LM3ZmH7J0oN0ZuqnzlGPkJgfsjD6xH3IRljkbKOG8eJG/KktTzzYULzYkPTHwHL2o90Eu1DCLhXm
hc7nByY7z0luUOXd5UC3CkIPQbOVmjpq2zDx7nxNHizpcIe19tJmlplWIWTjoQmP/18A+8maiAkM
0It//qf/qPkMqt1//buitPpoPv7L3/7jC/1t//xPf5rPVrnK8v/x39R//5f/rfgFA4s+tI9/lbgc
D0nJcyzHJqpJu9i/al/mX65OHZrHscoAgPdvgHn6XzMrzxHCtRG5/qhif5e+xF/8ByhYnsc/bbK7
/xlinm6Jfyd96a6LJGdL09MxAv8jMS/F5BrroWIQKlXEFY37DfafaWvawYzH0l7MSI6nzMVQZ01q
Y7qhtqhiUoi5HI+qt+M7xpcDE8PFiL140wwZJ9wu3aEoHLUG0oPGLHQ52Qyh+Gb8FljtqG5uwDXn
mnqpYcNA6wLFxCF3G0d8Y2tuN5QUOlscOuE38xak3PYkCvwybLiEVtq+UEV66ISzNaDicYyDz2FR
NUoMTCyqluISunwXqdMzjGKsSiZKIsZN4quomJQKLdzz++C+yqpHvyn9hZYhTaHSYFyawjuhMJtO
RMMDDa4Cf//moiAykPaVu87Ycyct6PdjBF9oGn7HjBjj0NbuxmYofxQ6VcexRQ3m0AHHiV84+8pN
EuHeFSabVRlACSLXUdb0rlYmi0GJyzIA+OZMXbRtiXnU3IeAL2Ml9MJwOIH/j8i2RNSW43+FwZE8
xz6/er9lJDOsJwyRm6qYLwfIQh0904FpnH0TVw2Jmo0mJz7fhOu21XT9IXrQ6QA++FZwUmXHlYEv
gI16azXEHK1hkLw6nF3xb1uQmtrfNEnP0imGrWNNiADhSue2hS9HrCIVBUvAelRXu6O/oEyWaTs2
8mCwsNXTXAoz3GhPYfrkt0Qaetlyg3IbDDtmv7VzzL5FWBPU0fQLUOvhiT/dwQzLk9f21ob+a2bc
ttXvsqI8D7LST0OO5mg1wbjxtQrKFHZRUWHEmHLAbX6/a6Qm7nMKpP22uCfK7ZxlrWDQDdarhpmA
GoAeliEp5xZFLvedah2BVKBAtrqTBHGZRsBUrFC/Yt08xxHKJ7wl2Dru2CxN27bYoZ9Hp/POgfQ/
KxtxF5L5K2Bpxg8y7W8mbpC1BWFE0wKxKWb5YOwJ/IzkrvJshGXvuZiJXciGetKAyqfAk8vP9yiI
tYddpCP4WI+e15bHNAYAJDQkYKZsS1/ka8zncuFGEfpIL74qhRW3Q2VIfFQAm4CLl41qXXMi5QBh
XY0O7zKY86HHMGf6lIwAuroaFdGDTuv24I3em6pTIBezR3NwUbwn67NWkKLy8WtsH4JupILaHPxt
nnc0sDMPd8N8NdnWvhR+uc6b2TOC5/PQ6/hOtO9KmccxuDKsvIVoN2t/BqHYlTgYNZm4BH+mVVvI
kxTp4twHF5MQE89FeA/9jjjqID/iNDpNGARI5qPDOT58Mhlzu9YlHibL7CiZTTlBT1r55LYMSGE+
AR/08oPEqbsjhIKVPUYXbzrJTCMt+o2Yrhk54rJkrpcFaxukgV6jHziAZwJD518bAbEsRcy1pOAD
s+OOxoT+5Ic80S1EuSAuBmyoHgkQDiNTiWtKORkd5vO60RpnTWJ5zCD8BFnHOMOHBuIPLZ4nC//3
iA26Qt0GaZ7OU9t+L/rwbuwB7UX1gAGzdDn9JlOwpSOF4ogq3DiC9xEbIpSSflhxA2AKlyTh0bQY
FzfGdbDlvWb42TLURsBIObO0viuvo4GKj/WXuMWADBiPo7XqpAg3rRxmXrydbrxxvPOM4BOvX8Lb
gzzOXTayfKhvnNlXjHeeBpHnZ9XYTKr51MemjY+pH37pA2JySUR/KWirzk3UM08SORpS7l3e86Am
c5Ordu8g+scWNvjp2HgCfwHQA6Q8qVZRaS2tKctxJzgtL+u6seiGzvzYXPapvPWlumtOoWNwlSuJ
ETmKfaJspq/Bjh9qou0LYaXDbjhqY/LtMwJe5QNsPnMYT2EF0ERNB5U63kIEpEzQjzDR2xHTJCY8
y7JPn+p2fJ9qD7BTlNtYIrdm473ijLYXHu6z1WA0SJqZvbRS/nx9Eh1GYSNODfdGURh7CnpTOj70
Ne5zsKm5Xu1UYh/DsTX54pzLuqdDoDfzQ6RVjKsL96GYj68DoJwUDgovbe7TGsyjvGspjUJCKqXw
H5zagkvo5Xvm2vRVPNphPyxiEyFF8a0BkIKl1K194dbvaYwci0hAj4nfHnwDAxeS0IfNGx47xnst
Y3qcHLc6/sg2OTiNyrclrekITWRh5uyFTBJr1aZudihQzAuWgCKB+TqSzxurCfgHNo0i22cWQLq4
noGj7HpL0YZo4xnhmFILkvOU5l/9rIBPivIpMuvM65x9M5GgqQWISC9MDk2g9ae5fd5W8VPVSH01
hzINhzGVZpK3cYplR6o2H+Yx+hiFayeCoCWr4BcQDZe24NISoFkZlQmHiQXfS78bK8jxyYKXM3Aa
rzrTPquEW0WvMfrWudKQ6o1R9TSyj/wf6IQgqcYhmb8AMz1P0Z70Apad2juhrRmbaI4Kulx3BMq4
0sI7NRC805IwXfG3Mq37JsQ5KWPSbKn5ytw32qZBaxwKeyqWfVmYq/lQUFV5vHdGji2sYhWOz5HQ
sWUmq1SARbQtGusTIhERM06J6f9gRf4LmNPHIegQaZ3mlNsmKVL8RZhgc8ifthTHP18IdNCK4Gbw
QidxLbCCqI4ctJtSEz3xeF1E0vQLRe/WMoycz8Bh8mFo+cr0wQ+NXfJieRmkBPsnaZ4Ht6aLREVY
nwGy1bhd9S5JyAuVn4GyT0SNBC0sOGzaYBHoWrig+Zt930NXIn3TO+tMw4nBBHfdl11/ySri+2n+
9FB1eLzFzLaSqrz0JWQ4K/kC9JRA1mAS6tf4S1PuQqM8VybGGgWZxEVCn+yERaDcIEZlPDT03cz4
xqjTrgAkvpsq/ixMWrk4ot5S/9wSLlpY0DnriJNZ02WUkZScI7Vs65hGui+st7TlkFlQcewvzS5o
35K4vwZmpjZZ1Ox6W9mYXCeuVgxK2MfjgbNCNOnZKhz0a1CMdI3X2dFjWq51ci28JzyurOd2vo9/
Xa6SI4xCgwqRldaQho2riSqzqDhVputd4sxXGz10D2Mw84ty+TjbQpvCIJtsO4fEBpMUhc2nPw7g
wjzMWBF5wK2hcbyIyuENJsuxRH/LRugr1XDFrVrxbvc+aQquulrCeyviDm6zL+Eyts+cp8pVmzDK
Vr1HRIgKF3jGvzY5UUealyYov/iJaXBPbPU+qBFv88o41c48Bgyhy5ig0YSFWBujAy14X8506uz9
UO706FkmchsXzouPlxghgVRqVwC2NN3y7OJSLa3ww6UHhce9uBZ9hBE9T4eFPXVPNlQBN1Yr38lO
uV8kRzffW1UZU2IP5jI1iaeOXWMuvKnmtDHOp/GoEXibmCsKymG22pDebFQGokbJodCIVTQwpODN
mgKQbC3KsxWZ+8ps7QV7aMVeM6JLFE64ll3FdySU3GERIebhrWSydfuUyF91GfMUaocLA4i/VPBp
7kkzmqub0eAUOuU1CozPLqpx0GJ+m1yfzJzdWpumKIhldtU3fq33VpvWvnCgAzpCLdknmqVvfqnu
SeQGsQhJ0NMxzXrT5X63nEbUOSfA29vORqcCD4gjSQIV7Y9poforV9SrEK1nFVSB2E7kMUWIPJCU
DC4yPMeziP5oUETs6aUOvMxttnnNpFfEfBf8P4ucWe1JKHx6JQZ5NYIXog9mQ5SvofpM33qVpS+y
DBACjmgEH43VxUJZZlIcxD4qBfO1ydLvgsoq7nMe5HvCKA/p9IoPqNiWaYenWJXto/L1O1XWxn2f
VM9JapHYDM2vKWQwiRdtZ0eNvsUSpQA5ajNaBhtgrgKCp9aLSdA1j2YOkMAvESpm+04CVnf86Ill
LYITPvBtFNZLUiRiFTdTuWPuwfJSEmZp4udeV48FIno0+lc65Zl1UhJlGvUybfE5tTGzHufZ73R9
Y80bR6D4ewg/es4E6CHiJEpjP3atv/UMdbZVd2dIdkFTMTstXwIftuZYtjgVYtgQtDlxiIvvlB1f
8wFtvhYItsTOUXrie9bE53puHAL2aGgEtpzQ/iSRyA4fDA+2C1TA4LKg/1EvdAM8D0c1R4FG4HDZ
0aG3phRRLTwUvaWZ8XhWkoAzWyDVRtABJm6Ei8HQIOcqwzy2us6qxohN2cS0ptT11iq035tON3ax
E0V7vWI63if9s5+kyc4rvHyL4koPYe+hitjKOAwdEebWQENyYbEoVLeFnNvXUkq/HF++DQUPB3Ej
csZmu9aL7LFnghtrGUKII3Z6+B2EwxdJPSR9rDVr7HJLpM2RNy2HiaKXH17NH4M14H5Kx0MmBFaF
LLpFMEh65lyLiBFAlFHqJX1Whkz14B9TxE0dZ0roIH12yFa88Sh6oRFz5x3B54PjP+oxb2FSxqsh
UU9mVu0wyb4L8dA3xSPqKthtWZnEN+QSThET5Zl0UY3joctdRa6XdqSSTGfrM2brY9yLcYgm6glw
MKhzNeu7Irm8TqMPOvaQ/CXWTGsc7kUEAcvgxTU1biNDPlVbhztX32HSSlAJK1YeJhl8SOTVtmJo
2EbsifIAaJFO8phFzJYJwm9F27GaCk/tU4+8hWY/FEVdLN24/omw2yIzMaKmZ21UBdC/GHwpJmn7
gDbUq1nxrWB9JeUXyQzisWZL0tZ/pC4T1uBwTrDvrdq2tndlz0KsuvsYhNaumj+/DqcC1yZm06EX
H4QHHlW3b4QLTwlm1kU1tL8EcbE56R0M/uwrmSmSksgbIhxsLCHNF8No5CIbmY8PhfHdkmwCxdAc
HU7c/hgGl0RyRsYUeJUFelcYWBstsF/4JVnN2viVdZg2R49jCQkhLDpdwtalp9hz9G47FaRuK4K0
UGSPRHOCgRBqX1F9GMRMQHrLXhVzvJohwIKC2XIbtzqbsz7qyxYM+cj5aCk54pNJLh12G2EsqD5d
FJoq5mbEYpnAMoVK//I/mTuT5caRIww/ERiFHbjMQSKpvbW0RnTwguBoAUHs+3Kzwy/heQ0/gt3v
5Q+kpBFbS8uNiRjyoAiJFMBKZFVWZf7/n5WdkABxZRw5S80jP06OKD7QqZG60Qod7S4KThPciQRY
feg35antZJecjkEKm3+THbhjVPtK135oyWAfOkZDDYjdXKtoXznA09RvqT7Imj/vKKMcuGFBOcmc
+WZMKwD41DFw0+QsTLx5aruTaKlDQEG17cgHKMHUESeWq5wFq/K0deuLyFHgSVvFVz+CZ246iMMx
crRsTepreuYhgFb1LSRS1yDjZOx3Zk/9S2Q2P7k9R1aRiAuP91xSjds6TxZVa8GeS9qpGiHIE2uU
idz6OAyPYt0ChprN2hTiVdwZCw4PLkAMkMtNKUiOVxMWnJwNVWfRFrYGStfV8oHfoerkJlRvGTll
YaNBOU+rrrs8+RURw3AckeYZL2UAEXYHHiwnG190ydxOW0TgXQ0R7Romj1U0HSWu8JoqDuBG+yKk
t1tckxeqwQ2NfcW8QoAGzckQgWDJa2c20rk6O4agOK8V9cYgfFHtQMdRylqy7ksSbszwlF6YqOJI
k1gJCXjl6gooLipcElsakYg781TvMvSZgjIar3zqJAGnWPLyWnoSK8Esa6qpS3+BSWwmv0Ya3PYV
VFmK3D1cNZuaAZvNSkXE0Ke6Jim/gbAF/Ub9Unh0Rq2WfZFKc9OJ+5so0qtQ4twkmQHgCCVF3Cfi
uLUiiuwb7IXgKbnLvqUnvD1axrWaHlPKMQ5Z9a8gI6PHA1Rjv84ppfu5veKcln/13RSMQk5EyMjw
+LYT7sNwQUWqsjkvOjQAoFngEi4jYdyahfJlbcIDTyQqOKCt0ILJZlbfFUKpnJs8L+dlmoQkOEvO
CvHUV4tDOVC/5mqDSENA17hI5r/bIkRsSWsOGihS+/oe9V7lC2ILJ47ToFpTtMux3+jniSs75JEE
GdAsuJVrqNuh5U7A182IGTiyC5JUkhqcMTNOIM6mE802YGOXpN9udF+Vj4O4GturGp0lK5y6lTdH
OhA0uRxfOepKmTi0+S1rTop9SXoqoXFSxLTdsAO1plEbijZtDkzUr2lxkoYHtgu5yQjl+aqLriLY
IUdhxWJe0piUSciyAuETZvFdsowdogBJItErVhRwSF1PKJOkQCAcMPbYMTJ2KhSWDlOaKe45ekZn
PjU1960uuEoieAcdVKM9KYivy9ih0axKF+YuCftD221Iim8MVxu2rexcp42CgLhaHQivONM6HyAU
jQYRcE8OLAUBQAGmBIW8KjtghZ3aEpUwyYbXWSIKLWlkjJym9s/yKDzL7ZSkXx4m56smyUmakeOz
PGDXq5W6F7hGcLwkfy2D+QRUgpIc4iJT1Y/EoZPSF7UEMtdp5WIVI+cQXKaoLe6jIkIuQkUR01VI
6UBmj1LVH9fuIhIOIiog3mLF6WuDDSt4jVS47Sgc3Ck7RT4CsHJYSNMmRPPc6VBwcG8CeBa+T23Z
icrLkCDtBrDCSBjTv+ZLWpM1suFgVEUGOiu4jiz1MA/hjNcKMsFgiUlynwADIMjQ2bNnNV8UvnQn
QhBfq9Js9l0rAQUQnxa1PKedBTLVNENGNUS+WP9mcWIew0DxyPap7dhs0S/KvTo4dFkyHTine5aJ
knTeAjlzA5cl3cDQTj1VDM6SFA3QSxWrhyInVegu66uc1HrqLR88ve/8gfLGmFwzrEzONuynjm2Y
qof0gPXGKx25RCVhR7f0tHIqjOSrENFFCVaU1hVIOLar1bRD3pOERxgfwxA+cvtw5QmeXEklRY60
ehpXxRe6gh7LvjiqgKlf0ErxIS1U1BlJ15qKSczM0aJyHNR+ErM5aX1SLYAuOd0kLVtONDN1j8DU
uwf8vwRwS9+3IQYZoAbFHIGMZiqhNp1pjQy/r3rwumhWOVo4UaVJ4YAasrK6Iw8vLYB7cjTSetGB
wD+tVjCqbYf0aBF9USyv1/wBH8eyWBX3Qrg3IWWU07yL5kEClJ0F6dJqDLrXZtGpY6XJQajE+56f
QXnQ8lkqqAHryyUdKaS9/78y+Rd16Oqbe9GYqq8HouZALfGyvM/aq/u8pLPRy2rhRd+f6jr+uQ99
fKHHQuRnqpiGoDnWVhVz/b3WX/qjywQLxlbeUejU1ZFugdIQAOfWL2hxAV3TH9+W9ZFuKJQ0TUqa
3OiFfd6zwMeD25jy48989M03RdqjO2iFYk1AlIcaoOcZChuGqbUxAAN9aQDIixrERbsvmu6kATbf
6w+//QkPsAAUIAQA8qV/WVsGUMSITmu2pan8fScNQLV72BTQRrKuCh4yk2n70dsmzq89TY2Nq+3e
FABUMMwA6ohRasAWNjOg5wa/sIOijGzKcgIP2UkP0O2hBtDsEaRlw0J3ZTMFcKltA5AjkYVhbTAj
u+YBMK6HeoAYmZQg2HzYby2CrAHAWmRbZS6sX7u5FOj90jVsJgiCgWzKmvFdFLBGtg2ARxPWxgC7
6QgcGIcagGhIJAR0AEyof7HmvZwJco9MUgSgpOe3dzAm6PbQmMCKQN9ThTXvcVu07Q9MCAUL2CwK
u2wHQ4jh/iDbuBXCDVuOwL5QRQNFVnsxhx30gNf6Fj+xLWLTC0eJ4a9f20FRtkYa4D0QDbu7Igii
uvwnhAZUGRXBFul57X+xIiDugQEsix87OxPWdtj46YBtsjxSFGHJIDyfB/rCDv0mqV8QTF15fnsH
58UaszosRBICLLtHsz46/vZxQTZGmgzl0TR2c7esA6YduEeQR4bQLENRtmMjAjjwCYmMLwzzl3jA
LW2lgJZc3bteHIFQXucx1idme/NMfjgJvrvCi2yBMpIRYmSb+LgYfBcVMAH1XMWwNvH3UxvlT3zo
OfNC5i24W+dcvHvUq1+nZt77wFPC4fX739ln64N9CmZz740R+99/2cKVrxMiL958SpCs7/P4748D
fH3rrXs9jerpj4fefbbIbpe9qih5qMevuUGnn/6gjfv7KPjnqf/R5c9RJnmNeH+KJn+M9hXG/lNX
v4jv/EWWLG7fEpRan+WG3uHb77X3338VyDx27etxkDVaH5iG3uVs8e0f8ZuWWt+BGTD0Dt/+/p9/
33Vvm4lVbPDlf3+f2cCiPvTyn2JPDPRUJkL55hNe73yHjmDmIW/77iM2+rPR0Fs8a6wlP9BYG2io
s0UH4uf+zTm3PjUOHQizGrH8t3yVYDncTrNFFnrf/tmr0YULKvHv3InN7vCBvC929yfM6fnidhnf
RR5u9f59fji53wopz8n514HmKen+1r9tR9H+E7fB/SL75X8AAAD//w==</cx:binary>
              </cx:geoCache>
            </cx:geography>
          </cx:layoutPr>
          <cx:valueColors>
            <cx:minColor>
              <a:schemeClr val="bg1"/>
            </cx:minColor>
            <cx:midColor>
              <a:schemeClr val="accent4"/>
            </cx:midColor>
            <cx:maxColor>
              <a:schemeClr val="accent1">
                <a:lumMod val="75000"/>
              </a:schemeClr>
            </cx:maxColor>
          </cx:valueColors>
        </cx:series>
      </cx:plotAreaRegion>
    </cx:plotArea>
    <cx:legend pos="l" align="ctr" overlay="0"/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_xlchart.v5.27</cx:f>
        <cx:nf>_xlchart.v5.26</cx:nf>
      </cx:strDim>
      <cx:numDim type="colorVal">
        <cx:f>_xlchart.v5.25</cx:f>
        <cx:nf>_xlchart.v5.24</cx:nf>
      </cx:numDim>
    </cx:data>
  </cx:chartData>
  <cx:chart>
    <cx:title pos="t" align="ctr" overlay="0">
      <cx:tx>
        <cx:txData>
          <cx:v>Population of regions in 2013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l-PL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Population of regions in 2013</a:t>
          </a:r>
        </a:p>
      </cx:txPr>
    </cx:title>
    <cx:plotArea>
      <cx:plotAreaRegion>
        <cx:plotSurface>
          <cx:spPr>
            <a:ln>
              <a:solidFill>
                <a:schemeClr val="bg1"/>
              </a:solidFill>
            </a:ln>
          </cx:spPr>
        </cx:plotSurface>
        <cx:series layoutId="regionMap" uniqueId="{FC59C8A2-7E55-3947-8E36-957499C2D86A}">
          <cx:tx>
            <cx:txData>
              <cx:f/>
              <cx:v>Population</cx:v>
            </cx:txData>
          </cx:tx>
          <cx:spPr>
            <a:ln w="1270">
              <a:solidFill>
                <a:schemeClr val="tx1"/>
              </a:solidFill>
            </a:ln>
          </cx:spPr>
          <cx:dataLabels>
            <cx:numFmt formatCode="# ##0" sourceLinked="0"/>
            <cx:visibility seriesName="0" categoryName="0" value="1"/>
          </cx:dataLabels>
          <cx:dataId val="0"/>
          <cx:layoutPr>
            <cx:regionLabelLayout val="showAll"/>
            <cx:geography projectionType="albers" cultureLanguage="pl-PL" cultureRegion="PL" attribution="Obsługiwane przez usługę Bing">
              <cx:geoCache provider="{E9337A44-BEBE-4D9F-B70C-5C5E7DAFC167}">
                <cx:binary>1Hvbct26st2vuPwcagEgCAK79t5VAcl5l6YutmTrhSVLMgkSBK8gCb4llXxETj4jn5Cz/iste11s
LS8fryqf1LbKZVvkBGYTA909ejT49/v5b/f68a57MVfa9H+7n//xMh+G5m8//dTf54/VXX9Sqfuu
7uv3w8l9Xf1Uv3+v7h9/eujuJmWynwjC9Kf7/K4bHueX//w7zJY91of6/m5Qtbmwj527fOytHvqv
3PvirRd3D5UyseqHTt0P+B8vb+/u8/rBqLqpq7rrS/X48sWjGdTgXrnm8R8vP/v8yxc/PZ/1Dxa8
0GDkYB9gbOCfBJxghkSAPvyQly90bbJfbuPgJGCECRT6v37n2V0F427q4uTFXzPsg1l3Dw/dY9/D
M3749ysTffZUsAjnL1/c19YMT+uawRL/4+V5rfvy7uUL1dfRxztR/fRM54cPi/DT55D88+/PLsCy
PLvyCWrP1/A/uvUH0G7uukr9/D/6svZO7xb7/WHjgR+GmCDx4Yd/BhtBJ9z3Bac+XP+4VT6B7a+a
9hXgvjzVM+huTn8s6H7+N/3v//M7uxk68X0cYsrAjz71L34iBCU+RfwjjuILeH2TPV8B6ZPxz5C5
Ak/5kZzqvH4o77rm7v67xkAqTkTgM44F/QgC+wwjQk5wiDBi/EvgfKtJX8Hn8ymeQXS+/7EgOjZP
Ufm7pih0wmgI6TbwvxTrcHgCvsM5/PUxg+EvuNC3WPUVhH4f/gyd44+WldSjLoFHfG+ICIQ3JEIa
8I8YPIty4QmhhIQCBV/A5uZbbfoKQM/meIbSzQ+GUlxrU//8v79/FsInkGcCyDe/ZJvPWQNmJxRj
HITsSy707UZ9BafnkzwDKr76sYLd3hZ30xPFO/9PYebAugkPBfsiM+cnlIdIsPArzOGv2fcV3L40
0TPs9j+YkwErryf1+H2pRACBEIIg84HRffgBT/qE7hFwQMEIYiz87fYf6Pk3GvYVtD6b4RlMp//1
x3Kxn//b//0/D8v3JRT4hCHKGSGfo4MFxL8QsPkkPP4BnW+y5yvYfDL+GTKH+F8bmT8pFD6u0Ecl
4rOP/FUlAmg2oSzE4heaB2z7E9d5AgchShgHdv4pKr+qAH9ux5fR+HXcZzb/i4sKP//bpP79fw11
2S3uu5PskPmIwPJ/jEyfMzgQFEImABr2S4n0JV3hr1j3ZUw+qEp/nOaZo1zd/Gs7ymfmgn53sO8e
vzfhxieEII7D4PdE8omzQMkKMIJqF5A/zzPfZNZXcPpk/GdPDA/8+scC6PTu5//+/YsikBV4IAgK
8S/S6h9cigB4ApSFP8foWy37CkyfT/EMqdMfjLT9Z/BsegLKAoLyNPw84YQnIgTtm/6qjH+pKPom
e74CzifjnyFz/oOJphAN7HdOSUAIoPbxQ/KMCQTAsQnDPoFexadM4EP2+BY7vgLI78Of4XGQP1ZM
A1FR331nQPwTcAeKqP9LxPq8V/SUdIigEO++hMs32fMVYD4Z/wyZ8//fvPnPu0a/ddriu+Eu+dCi
+6Rx9PW7H54dWojPhv6yw7/Y6fu4+bcP/3iJEcEBQxDBfuv+Pc3zR/f485bd59M83vUDTMsgBpKQ
P0VHxjD2IYVNjx/uQNQkRHDBAhpQjDCwclN3Qw4tRQo9QyGALoYhEHok6MsXfW0/3CJQeaEnSQPu
ckED/7fOKdBxl9XmtzX65fcXxlbntTJDD9YEBB6w+fjBJ3NBled+KPiThT5U3QGDr2ru7y6hP/v0
+f/SjCakKtcuSonZKBf1bWYlL0glXco7aUdxV1OaRmZglbSCXDc2wsItssuIibspbDbIRb7q3gkX
ZlJrz8mpp1vhz6U0umnWTUCPS4MrWVhxUKryduErMpllk3vptqYmW7W4qaNKD4eiFWeuI5ecDaVs
M7VI0s5gSVvGuPBu8DC9K4KUywCVdDcGZlu1TjaiNruxUUPkOu3LdMQ8yex0HnqqX8EHb2r6irI0
kAb5eVzkTaQq5UdLjmjS0DmmeaViM9ZHOntVNOkbl/XBoQzFtgFsYj91vfStelN6qonn5TEo9SxZ
4782VAxS48yL+qnfFThdNqPHj7kgK1IEcdGwTFaoSqO0z+FJyo3z/Ac/tKV03nQ3DeKwtOZ2cmhT
E3RElgfSn+d93S1zxMy1XY5+U+5LxpZVMGSdDHJXyKpKrB/WsvW9B+F8WTn/1FvIvd00xXBjhWKR
W3ohJy+Lp35OJvVqYL6QNlM2smxw0hOjOnhFGPHZb2TPl0NbTSs/7W46vg3a7EyL4rTipVkvqdBJ
yABWWqWNVOMUqZ4aKXh2hhtxKjqOtlThq6kJ8722Fh89PUYmmJdTtxT4yD1NdoUKL/yO15uM0POF
6pVVTStxbb01alrvyGxrDt5stgiFdNXaKqnQrGUzCk+Wc5iuAtE+qKEiUapCX2qWMskViXqLXzOP
jzJFWTQ2uDj3rZvXZNBqlU8oEdZLkKsfAjNs587fj1N5Kxxtk4o4vEpRQaUNxbxT4XLIqT2Ywasl
nfnemsWX3PiBHCd6aUNabZQe4rFDU5RjxbdCEyfHQFRrgcdBZrMqTn2cS6TZJPsep0nKh+7MmaD9
+FcntMx6+7os2MWE5/d2xIOktKwlW5zk+dtQqU4Wo1fEBTyWRMbs2sn1G9KHuTQtYXHO6o3yvevG
5eYgLPaSmrQ4skjvG699XU2qlpbSTjbMvu/Gdi26qZd5OQlZTZ0v67K8blTfwBbLRazwW+21KvG9
7N2SzbvUpGdlkF+ljjWwKugoyF2rr5eQnqkOXfl8Xfv2rlJtJfPavO9peRHAvNiPdOlfFG11HZbV
KLPrWvC1Vv7FlI6y0+NROH5d+dSXi6vNOnT8jHrlRdqlcRmmEUPNtQmrDa3Cy8kZScTNqMb2rPOC
m8Xz8ji1bbSM9XUfNG94a65060fV6O140e8XKrqoyDiNB6+Sqc2yc2jnr32sr+tWFVKPbb3lRPhR
U9TdprN0VdSeASAKLgs/ayQl6Tu9uGA79EdcV+WZSwmRAya9DD1LZVptp9QbJXPzIieC3apXi4rz
Yr4eOd0XSJ9ldmkhsIWv6eAdh3HcK8wiCMNDFIDd0qisTPopjzuIOfIwpOo6SDt2rLMmCRaPbhDP
b3WAR1nC48EOyNZFWPRbHXpI9mRAEHJxkNAiU6cdmYp1m2IjWei8DQrYoam6nQ16dcVpZeI8EKls
qb5dJtodpvq+CYJKUht6SVOQldfWeNu15rIdwL2IVzRyZt77YMKXuuLrKveH2POKlVPktvK6W9K+
Tpu2izlqwN/o2b5rxiGeDc1jf1YXRUYvS7oiei7XoSU20niW+USalfV3fr2cw//nJCyxL/20wJHo
xdu6VFhO+fCWZ82jmj0TZVk0XUymmqKsCZfEdgCkeNexzG61H6n6nTHCl5jwU6HT67lqonGZttWQ
RqIOtITq/hAItiMo8KTu4qJUKi4ZOmcBiqpUPTmPffM+qE1sc5NMBq0r1J5yPyoc383ak5nTFeSp
4vVSjzgy9bRFeXqXsR7J0wKL133Z9dKa8FVKs1dl6G7I3BRy5vNZIJZzCz5W1PiSeMO0qbNpr5V3
TPth3KCiz6TfsStDE5bNQjZz5UFUXua4rbxXRjkW82zGsjJqMwehjtq6i1A9dRLxpw06ew9DQzZp
sUGevp0EzaSqzC5QI0Q7dWYKY2PHvDFyfu1Wi6OQi8Jhlh7KN55/5oKVS20uBS7ORkoStDQPee3i
phWrMpwO2NdZgoPgPA3MqWvaq2bJgmimYR/jkW+KoLRybgclERsKaWh9zBbyOiDFxtfmpu3Av81E
k2UKYuC7LgL/j5zjeRKK3iaTpVdYQ5LWiJ4isx9bVR5qlTdb6/S2yfggra5tPI7dkc0mlz3Kj33Z
9JBpvHSTph6JOA1goYvgxrV1KlleJVrbQfYZbpKQF9usQnhPaPcW06BaV21JpMtZHveeuyo5WU2m
aHeVyCBBBPm+g/63rFr6ZkHoobReIZnd1GH7oPP0wSu8TgqUr1PqbQY66/WM20XWxr0bF+4O5lgG
aF1wn0m/tkrO+aikL0rJR2NlUdldSsHb24orSbs5jVWqraxwH4ftvE+X4q0NWxXNRM6k0JtuKjLZ
1OlrlUY6DV6L0oyxUqqPirraQN67r7D/GnwwWw3Uj1CG6T4oZyZt3+DYN6Tf1CJbm5Za6Q/1kjg2
LNs6UEcvqPVB2xzJIq3b68WG1aqjbRiFQ/GmqbJI676QAcfvwrm7KGl/Haajjvxx3fGqlUpNVWKK
cNfO3RtBZMg7FbOmRqtWhNdzTnM5q6GL3FSBMa19V7rqjdIBPfRZGeGZKViMt2NdsH06+f2qRR7w
q1StfOORY0DyPYbddFoV2U3FI97Vy2lg+nVuzFqXeblaZiIiPeZiPXZrL22eNoF0qpz33kA2jS2W
/ciWJIUGUdQi066W0axLpzbZ5GeSzHUam15kUcPaeocK9kQOuzkZXbHZl0BygjmvVhkvgEV47RQt
te2l1xUXeDLpZuLTW8jIggdp1NAqwosGoqEXOfs48aolDj1SyEGUbwlv/LjsgXosfV8m3pQeuc0g
baPifTMvXUQy4M8LxStNg6uPvwx+H7EKr13f+Wvc4pu5D7vYTu6+RuOGOc9ustYjSYAcOK0Ferb4
CFY6aCSpCh41edNGA2NpQop8lGHKmuPiq2gsTVRi1J6xYVz7dUaPNrdRIZYs6iZHTvFymXl82QuH
sGz7TMlA1OnG6m6AyNWvGF6YrJcGHWvuqzit8OUwlXFr1Ja5UEs+4S7y3C12rI5pWTYyp1gWvV5T
TQ5YLGdVfXS2fzBi4uu8Cg7hkAEV6t1TdZD1sukS1LaQcAyToq2ZLHRwk+dUR4SidW0PxE5nCJ5d
FoF4XYpUxKbom3MD2UMzddl34MYi4D7MCYQwKE9DVqVSeeR6nGsn3WCuOG92uefvvLm/on132RTR
bNpHCLa3wNFRhCrkJ6QVaSw0OBBOhlqxt071/SZDaE0y/yxDeblWkEKq0Ns2Dd2mU2+lyMnat9Od
K7JD5WYeG52d9tfThOZo8AGROuiQ9BnkKKX1sIJjstnGsfSxtLrdKd5vcr5s/CrkG1ZWWzwXy6We
0C4dgQJndZKG9N5ycQyXTG9aCkXSUEaBX7O1GiC1ZN3sZMfEXY9pI9Pe9KuhmPYG6V3eL0am5VhF
aTqJxO/aTHLLL8aevp14O0nfpQlnKXisYEfjWJf4QcLH6yIkidUMJu+Bh7Dx1mPoFeF2mxUQnopD
mN83/Noj42rg02td88vBBmeG4UhlPKltsNKj9eOewC5UIcFSzzyLgoqucEWbTZMPK58DKYKiN9zh
8N6Z3pdlvtzxrtu6jKg1Lx4aXfK1t/gQevLlsqd8iFtFhayD5Vz1bFyzCuqNfvZPfcaoXFKyy1Nw
zpEoFGdMnwnUFjFCKTqEZnzX+Z6IekbOmtbUcY0nF0OtVUadV7Ftmc2bhmf13gQeiTtM2sgGY5kU
3VjHE0shj0E+VH3A1mxeoExtm+qsDoakc0LJ2u+9faCmNXfz/CoM3hTtctpBHXUcbFqdDdaUktRH
1C4tREJUyal7BS2i6dCTtlvpvN+icLxexokkNeSxXUmra526+oLY9YhUEKMC8S0r5j1sDnzwXKpj
OGoHhZ3ozHHq0B6PQSnnVA/7PsvMpp6BaCMvfKOhQLjRBSq3PmvG2K1GrsYbr3oPVQtLZseruJ5q
/6J6osxNehwR02u/A9KfFbkshpkdxxxojnMDWvVswKe1t1rqtDy0yBdxo00grcurPTCwTeG3t1kY
4LiHY4Ab2A07O5fj3oXj/Wh6u3Km8GH5xCteaQKrUqwJa9xpCKSezXaK/bxxcREQeigVWc02q087
qP9jywobDYWzSVCgJkJuvLYBy7eqFPXWeviqQSM6BdYLsTSsSlkwMuxNxU5Zk7Vr5sbLdCpuS11O
sQZCLIbJ7Eg63hOXjofRnBeDWiB4Q5ZeCubvuHDlhgf5NhyhOuxotkhsVLvJLb/qrJ0PXTMwmQdZ
ljg+ZQdfZStY+nY3+SWLhjCnSdfpVwswMsg/FHhI/VgM1G3Ykqlj/wbly3ymgXkkpA/8aO652wde
ts4YVsfKdvmup/ZC2So7s0Ahfb2AowaBihetWiIXNLzzSad3y6AniUCD2PAr7Ff1WeMPxaaw+P3y
VFSmeAGaKDIVt352FINZTkd1o9ycn2a4L87gILzEFKpSG0LaMWmKYlWOEAlGb5vb4NijHmrAig1x
wHkl59n0T9e7aGoCcEnEz/MA75XtMcAlXZ1OZ7QJzupS0G2P0KsJlJZtlwQ9j1M/RGc+0NDBBys8
Tl4V3Vzsu27FQtg7NXng7YaAOyeoq/Q6A74TixbKOiyMiaqOimhOx3DtSErXtRjLaOHz5UAUxEe3
sNivKrxHOl95WaY2U8Y2i/bmdbDoi3yalwRPhSfbfB5XdT1AVQ8UpcgCOQ+4jAdfzUBigZTWmfJl
FlY8ETnOYtz7K1iUMGK+qmK16AzCfkkT5KlVO7dkUw3tuV95ucQOMVmmFSgDWepFRaUO3IxZ0pRO
x6TB0aAt+F9fJY2X0W3xGJqpilHYnIXUjRHoTqeQ0UksOlHGuR1lUYBAxvxUr8ailDkUHiHFr9I6
CCI+6luab5tpmSI2QLIhuNhlI29kSXa8hAtITzyuCtrLGSslU44vuUHlakD0/QQJKKrH6goF5l1h
qtMgI2/SD1876jIKcX5hpxlJUS1amk6/7rkC57+eRPDGa9IuYm1TS1L0y6rM821X9GEchnMILKHe
LtiSxOMOyTKrb4ecozj0Y+oB9dKa7hbSLHui0+0ChfqZGbIq4RXgYo2CirE313oBCcBboDzRLjil
i5iAxrAgmor5ZvBpHA6My9TTTZKlZQvjyixKwfUjMgUkIu/JaKa4KIKoKI2ARBi+Cpuwl64ckRzT
p/Kg6zaZ17Vy7Ng2I10NZGxQkZfBHCllO0N2OoRyyHsaaqAUSPWyzeYG3Bz0RE6NWvd8XjGPXGmN
kExFA2WZB5Uvn+okM5WOhzKPlAF2VhR+GWtXhHKeBitJw8p4nKd4CYGm8QGEEVL3Zw1zEa5gxUZM
Vks7ZyuGdrid3Xruy/cfHm6A5CJZMUGVX+fvGA3O8oXE2HM3vcgrUOumMfqw6DldRvhuuJY7fck7
etks8MzNHHmD4+u2RUA2cifFuOqdn90CL7qY0y6LBj62+75wJVB8u+IZE7uSBO8pCHdJk01DRNLC
xHpqq3gR7abVnr/F9aI2HaabrLIJs34qy1qD9TpYgZIRHOcQnzcB2ZVZ0W3nBur7JacpiFP7yR/d
SqD0XbVU9zODaVrrktCIpzoRNi0ZaRk7JbhsEKgUVsCGbUBsWcNpzjGaywm29OS94YGjoGMMY4Ra
82YcprgmGOQQ7ynIw/n2fpKtsOfeDCLK5HXnWHhn2Wt2dGWTJ7NywTnUspetXTZ9nkYTJnhFEGz6
ZhCXi8peaSAi83py5bBT6S0Uj+IqwAz2fqeLqG4ToYI8sn4XxkGVpzuWWlj2ykIRrNAeDctxgeg2
ln65621Tgs4UXFR1s1m4KY9dOZ5OdGMC00qTu3pVhWINAlgl+9m7qebh1CzankJAi0kLVTB6kmEY
FBCmSFchnBCOxvEARJPEqqC1LDg/0maEleBq2E2jE7v26HzYiX6LttVcponpzttBCuKGOG8LJOFV
JBo1oT7a0Wjpl/fQXc/2zVKrqLTmMKnquu28KRl00kzZJYMAElHUF1HZZXdQnfqRaWHXMpPuxUjI
BjZg3Njl3ZgVoNC2VYS8pT1Yf7rBGQFtDS+nuJ1ueQhi39BDfQ7uJhduK8gjTQM8g7Zb2J8MpNUW
9NxCREUQXBrFRFItkxdVYXiKAjEmWDGyczUN5dJkq6wuD3Bo/cojWSxAdScKBLnA+hVwSZtFhVer
lQdaPUvDSLsn6QT1dJ85f49KL+mbtLjw6+msp31/yCg+y4zoric9ZjKo4NFdcyH4EkoNJ0CO2VCY
aDF1u9bVbHfa03HmmkESClQrVbPdMiAtfVvlUYvzbU47u1pU0z1VYXlsA/E2J8EE0ag7iCCH9Az1
RzGmJDHYNjHkDfC87qIrtPcW9WpN+HClc3Jsuq6NddXvPDWLiDZkieElMzB3Ko5ILN1G9523tWja
GYxA5awCvZuC5dUMBOMqBOXwYDC+tn5+UTGDzjvEl/MUD+UOsvA77jfbqZxYokD8WoPANIMU5q8t
a6xEYarXDju1zwkyMlB2kbTGsccLtjVVfTpjurMEwkOBXEIYhI6czX206HdoaK9Z3t6TNATijLoh
mceLtOjHcy78RJGmhtJydoCPWLll9CJgnSwyzt2BrJavQjS/m6wHCYiJAUT7tIunvKURy0MUgby4
+vS9tM8aXvd14zqV5b+8Lfjbr/88/fUVxA/vqv1+/el9w99/e1VX8OerH/nTiZ66mb/N9Ps7cU/t
w99ekHvWk/z4YuOfNCy/evMvdTPhwMV/0M18duz/D/3QpyMbHxuZ4gROtsNx6UDAqyTQKIQW9S+N
zOAkhIYkgTeAqIBgiuCwwa+NTP8EjiMyn1PO4fRb4MN0vzYy8Qm0XBFl0MkMoC3p07/SyCTIR88a
mXCJw+lGH2Z8OjnMwIpPG5lh7mihtSORh4hsO5dv3VLtIPkOEg/1G5qCt8+23WcpdM84mm0CPjjs
zLyqRihLerMnbTlfZDVudkRBhcRSn+8nFdyBJBHEgQahpWu6c1LjMfL9PKrzfIEyc1ERdfoi6G11
YCYP160gQbTcV4L1K5GDDOiypO/KPNEj86N+Bo2w1kBSoEXhlcUim8ZWoN2n0KPD4x5DoJIdFJxR
OoRAL1OcBCG5JdVEJdWqjmj5oOysIjYyI/OwOaeVtnFNxwbYHzSFgLZB0wHF7RsxFx7ERtD3SjND
q4RUN+UIPcJsvCor2kaQXAbZQrsMeqZLmaBimhOvdBel371RqAUhguomGpyQvK8GCW1utGrS/iga
b5JeU7l4sm4DepaSk99CAY7IJe7yt6pYxMqvq1xaTr31VGXd3sx5IcOxFckIwScJcB2LZvEi5WAZ
Oledp135vh2DS1CvGinS3MZDR98WWXlo+oiGcVuqPCqsa5I2zW6Hyi+ikAR4BXVXpAs3H8PRLetu
AopZ4xK6PCAk7xoMEnHfk+syy88BwTw2jSkijt3DqgHRF0jNTckpWWVLGKGOQNXkDTmEqy7BKRbS
8GyIymlq5KpAgYKKZORxi+broKig01ZTG/sWgyXAXMZQXBlo9MeLx2wcoKWKxsGCFG6mDVCEJSop
wZtKvVf9Ux1b1irJeN8mxQRFvbZvgL2cUebWTWESzwBHAlLfx52GfJhyW0i7sANt73XoVzGIPW9N
BbJuzYLDhGFpUbopA9dDPQiUkjdDlnAfugihHJZ2OuMztL+tbeeNcLmLzDzouFv6XEIfJgdVEERe
nueR4/Usgbs9CZjAbhdkVsKZI+kK6E8FCPDMe+DqHHbXVMJ3Ip5J1iK7hlKUxWTs4mApXs0YmpPA
dLI4JaD8sGaJfFZmcZOqWy8ETrL0JU+w765QQ8yaBiWP86y4hGYVjnJLUpmV+sKGbEtYSld2XnY+
VILbvgIexEl+0y3WbFiqb0VHbWJZCbqBySOMGnWAE7rQd6zCFUj7r4BVz9DqJCiGKPU0ooxyZMOI
zpmsvZbKrnHtmgu9HUKKYmLAs9u7sQXZ0wGHKKDicgF0BN0CjTgl0HTuvCKC89WHeZxXaGwJJPZp
ikg/wmqENQgurepiYZtJ/j/2zmzLTpzL1k9EDQkkmlua3caOPsIO3zAibAdCQggQjeDpa5L1/zWq
zrk4L3BunHZm2mFvxNJac35zOQLckc9ye2pN+MOrPDi4Hez7cboEzNtgI5BbyQL/juHDrHXwJ5nE
kkMi4zlAi+tg2yiXrXTpuFrYoPvTQZj5gRBV0E00qYbrlHu2/y2NLBaKRsubRqieiT1rM7k0YUGA
HpU1ebhsf2GS/m6k6XNaYUKAaZ5pnHoMV8udW5fxvMFIzKZtPdOmwccXDJmrPC8twSeknUDP19T8
FefrEofmurr3DZpaiuu4zcYRpkaPEXQYLU3DutN5FdmTkhjujdHnEJqTxfG/kIq9sJasB4xS+H/m
HhiJ6QZ0PEkIDUb/7vmr9NvmCFTkx9o2Y7apNRe+HFMxUfTbcQ9rHweK1WWdRbJ/7OV8IUl7lN20
pjLCQxuCAB+8rI5U+UNGW/zcMk6ehiZEGRPSHKIB5sBQD2f0on26rCyvZFtmvIfz3zB1dCvefllW
JIvYkjUhFVls8VyWdryfS1YX/lAnKcRxTtNAjlVWJ/S0GL86Bv4EqzVIlhNfuyotA/LTlMlPM9q3
JqiwD2HAiXRz6oWDSFk4X5gaecY43suqgbOF8T5bzGKvATzVuOwKQH32ysNXOQuS421qs1Z6f/SG
SjCs9edGxWFS7N548dck6i4LS++iWZQJuMDwZwwejRvFtR3EnLNw8HGd8XMYRNfS8UsivcfhDHHu
2lfjcey2QzBDPbHB6tJo8t68vn9Gy3nfMJTbnlYnwaMzgI6XaIGYggnjOanXAQa1/2PojMGrDbvB
iPqrHWDkR81LIsjdPNVZUPboj73okIBbgR95bMmUzkH11CZ4eAYFysPj34bpYfa9t9i2r463OvNH
wEO+TOJiS4Zzy+3w1MouOq/xDJugI7fK+T8QefnVGoVCmDx0NZyVUjW5MrTMoLlXp5mX4B/CDa4S
qZMjqkebusH/FZHUdQlYmNJLUjXS67ihsvurR7IAVIY1a4TfFUnQ/Sek8MXyNSQjxOAGUjqH8AVh
FsNjkhyaIe6uOCLXtgqmtJqD32K1UG7E06C9WyRDmeugJLeJ6DlX3fRb2PG61vNF+v0dW8NrzOqU
wnDD7HZFh8yLsksO4zQeRRn83kx7B68IgmxFigleVqoHIfDeuzfTbl8MOfl0nF15L/3FPjjWQCrr
nV/EqryOpRFgV8bf8+CN+aqhSOyDagylZsa9fNdFKR88lTM76tSr3NMgVhjdQgM8meZ8zqp4nQ/t
Fj7Va5egZtko6/7EXM4Z9w0+4wCSV/uzs3ZIQxu+cd4YCFVeBH0O1xXDhXEeZ3M/a53k6ArqooMz
fVzILokKHwDR1qC10jIoymVK8NmlSTg++JhW4hVElq0Y8I2pr49erT4nz6VKjz/4qI5tnRxiz8Of
BTiVLfFIsNZCZCPHR9kRM9wS9wzKC7dlWcsj6Z9sgzYExoJIGIyFZr/j2EMiRMEsOWhnvyKVfI+6
CQ6DXlMcmThVBPXPst02cpmR/ZzGMEmhmwWP8zA80UhcAPtdmPZvWxjhY6fhdI+TkaouuOqZvw5G
fS5DtOSrEPQqAvcUNq3KiWqDbJDmtZppd5oGct9W3lc9mrPfvnqrua9XoALNfOABnuM0MpPxzuWL
q37NfD1b/lLV9YcTzS30o5z4j72yoMaGW3mOynhBLzilZbi+hMa8983y6LftlzDhQxclC9oXqIeB
9yH76So1bP0xbK/gDH7HpXjwI3kU3oTS59kXvrk2pZD9wrDNmm27gkzZLgTS98nGTBaRC+B7uoAc
kh4TazQtESg3e59s7Ijugx2UN7zjbWmuAx++ExH193KTLZjCO880jw1FN8XBq6QoFZGn32k1/aI9
u9VyDQurguVhicQZrMuzXil+FqpkOz8I5u7tZdsdb/jrL7MBmzjb9tQty33ZBON9WE/5pDxzs13c
g8QqSs/mfuXO42lg4R2FQzKw+EIT8RM6I0073f01jQ8JdgC6UrILgLQPjq8E2uKhneWToDDEVVSL
g2CezWAAFIraOq0pVLZo0+o8lwQ4IlqpFjBlqpb5r7+imumSH/T+oXB7X3dWpWTj7YH65uQP3rH3
2YMI5IuNpcgZWrTGhJhQ4hKvv0DfElXbmitF3kWD8YN79Ufvwhdmu+FUb2QpItYr+NgsKNwCbXOr
XXMnObqSEC267uRDuX5Gpb4J3b5FoVFHyHRfHoeAbRrM+gmd4sw5nqq+Ofk9e4qX5mfd4k6gdZNP
bIse55IuzwFjuC6jYc0NGtxcemrOK5o8CGJeBpQel8Be5eZnqPjFddOF0+mpq/bfR7uzjoNtLiyW
mTY0G6hJ4CH0ECBQCrMlrN78VeXw9H5bI6+RWl4r7T8bzSGrD/DBpH0miIhe6849RVMvb8LpXE+R
fTNehztz+6OV3S6bhIUfujgqIEObQii05BR/YBLi/TXwy9NA1z7kYX8+ThTSf6C646T8Ou2nuj97
gW6yhGziSSqHCz8GFOgHNV7jZKwORjbbdVnggw1Vu2BwxIwzm9dFCpOuJGjRadVQsnz9rPwqo2IB
g9FNNytFhiICli+a4PChFvLuUi0ThXSauKIuDSYTgHZFvQDf2SCmYAYK4vaZGJiRqoJcBCksyLdA
36PqrOeNwXRg85vuxCudrou1F4FZMlvZfCXBaq+rLFNJkiUdJQxhGX7X8XogtXvv1+UjovPnpFd9
52ik7xpnz2uDIxzC68n8GUc0bpqrRT+f9VP3HbsjrMENurJ+8Wvv1ZUKEwIH81dFc50vntH3ZaKA
qE38W9DAXijHW0iJBZDrn/ytPZWoIjCm6i6Hi4PvbUMeDtX7jAk12ECNaq+6+aSejyz2TipJcK+Y
qiygX9GcV1SldoOQNjgF7ExAFNsgUBUROIgZl69wt5KTkw0tvzV6CG8q6H4aeBGvYaTZS2uvyzQs
ReNCW1Rb8MEm2WVtIFLIRjZ3mEWfYU3cbFO9q63BLe8iDYxkWM7zhHuqAuAQjRoIX+THWUlhSwgn
dR7zUD1um/kFULcZCa683q8PPopiHfhfCafNXUwOI7XmPlTmTMoI4CjxbRbwB9n46OsSC4hgvDWc
3C3glNPFlY+TSW4D8DzlmjOhMnmAHfK4UFKMVj/g8ijcpBqcyh9ihpMFqLUEiRXfONyfwxg2w3kY
QSVsa6Zr3Kq+BzJOO1AjQxetadQH6rBG5VWOCfZk6Ro3+xx/9hw8r8+enekOcfhF8Oc/lJUsi1HZ
ObMqkkVv8Mhq7QORqL3HzecfnOr3oRphI3rjo6fIj2qf+FoOFSWc6f3Yw+1bwy8zElG0hkCyQK8a
TIpmXjuVxzUkcaaM7M5RNAEXNfD1lvqFVSQ+cLqo09B1TUamcMIJft1c/C6bEh5WHeVuiU++h4kk
QTluZbpRtx26IJQHKLTH0etxwZfrDb+qZsk796TEzSiu7B/WCNDR2oUu98FxHKKS82vLfnYgZnBN
y2ydZjjRjfrp+8PX6tcYQQJoyFSB4kUn9l6DDj+0JcDwbktr1f2UqJCoYbqYiezTzRzDnZuCE/fe
uu4JlsmXQPFNKfpTrxI/Z6+JMs8j+tDGUfcO2n9Dl+uBgUuqB5Ts7bwNMKZB5aNz9GG7u8metCdp
PvYwoNGBsOsE9KvdGbAWMNjQJr/bBAi5D+i13HkxXDNvsgQ1WL4FtKoAjsQK4z2uHV1nUyM+gHBc
GyBoYmfRgp1K63Y+TW/WABK0FyWB+GEWT1Fw0QDvXFu9E24SqJt+mP7h3gDALTsJZ3cmLgEcF++Q
3E7LcVb9rdbxD59gS4OmW4HVNcDr+p2zgwp+bXbybt4ZPAkYbwCU53Y6r9k5PZR3faRA97wGAk0I
mG/YqT61830coJ/bib8F6B/2pUioQaAB4caWp2EnBAeggnxnBifAg+NOEZqdJxwBFrY7YbihS7kj
5UVE/k0MUXCBx/TilTCztp1PbEe4TtC1s9mxfBgDOIAhWOVQ/UBpPJmevEWRfth26nHZ+cfZQsPD
cTxR59t8jCOWOeCSCbBJAnyS7BxlrOa7UcaHGoAlBWi5ALgUsbgH0gcdcT1U7L6i4qR3PpPspOb2
D7O505tm5ziXGv0LuE4JwNPtpCcEhV9TfLQAQIHJ/iFVhb7U29vtuQcTBlrUj6tTPIzgR3eStANS
WtHJwZasvZTvvKlciwFVkRiMoxNt5lOnMCcBUQ12VhVz0vMMwggH8xG3172/apmqefmht/JFV/w1
BpgHNi56K4zuSArZ5HPjsLoJoHMD1xpGJIIZAGhnVV7wik/W3thCjzMw2xC4LRSWfvqpUXrT0Nuy
OFwfgyYRudB5SaiX0oFfQh7dxTvG24DnjdR8HieTiSh675LwpnfwV5gvmAnzxsbzFIZf6GIWTbfC
MLFkyyMkCrFDxLHRf5e1/2DoyKBVJh9wNWkW7uhxtQAj2zr36E8X6s3doRNAZKsV8x9O4tE6wEr0
eXPVE6ZgkXuiH/Mjaf37CNRzsuPPtH/DW/hrAxVdVerQ7pi0Bi8dgpsGf/sd7A5eP0xN6rXN81ZV
9Nwk5LAoqGCUggNc+NfsTcNdbeSvJuQlxmbR5j6r6pcRWjMYoLs67r3TygHL2B3y5jvuPe/g97gj
4HqHwVGc7VmBD292UFxzIOMU7Hi4Q+QdjNBwx8ox9bx7EIIKaZofnpX00Hbf8G+n+074r9McU7Ae
XU4chw073FViTtAy2dSGDphhSR+JWJ6JHR6mxkLHw0cw2aKn8ZqRoKep6Ok7LAJV8Ll/0eP2vrjh
ooAqXGjAn/jyVZHtgckWhW2CrKsS+YsMN11jKi6rqUzHoScprPZzjYRIiiTO69wAhCLquvYcJ2L0
smlY76WB280ZOZX1GILixvUPjQ+nEfR1Wvdoc7rY39J25g9ewB79cngTizguI/TKhfifZLAPYTQj
JsRLlRr3KOrpr3D2TQ9L1tmpvBmjLpAqcPvO+jtIosenwY2nKew/QgAwuY3L4Ogq0mS6Uz7UJPMW
yfqB7O0khm+T4gW8rsPwNasfg6yXQx8hBtI0bZKLADBPiFH44s39fzFE/STMgYfrn8nG9MK5Cg4N
z0MI9l9OwWSMphkXZPDYdvJDzlEmwwpnycTfftl/rZSfKCpWTwPo538Drj5pPeyKfH+/VV2d0QFq
HycNDs0ABL8u2DpcgmFXtaLyOWnHE8WsHemQIgAQvper+uMU3VJOQaVwFjyGS/cBjupxEbJJ6yW5
jyv7rKfkQpmBlIFbHwM9iYp15vIdAKKeINNOfYdWYzZ+vs2Q4PqTtgOg1NZghrBjfIAuc1B2urMl
b84aym6WoTV8HMX82mz+Q+kdy/AutBdQKbfQbmeEnBAWwuX7D0rTb/VzEuEjRNgCo+NlSJzJunWF
LNqkk1ze55j/jLoWtKyH2IuGQjR9uhCqrr+FX7Mfv2GyrdLIX24QEQaMI+TXMtiPkUQSUbUVr+As
C2+zdwktfQDKxs/UXi38UQE79Jbm2LnBw2+Z5a5s7+VqXDaBjSqGcOYnzy81BnmaKWQJ8Co23dGG
4uJkRa5uAmPYRZHJmmQ9DVFss64zYAeIvSX+cW39u8D/JSSoqg32mh8WW+keECj6BiuTIDPWD5Cn
tt/eiNPXM/I7nhH88UcBfEb/MBMO/0xAMMHJitPqt9wqNFsYPQ7J1KYsbn9hFFgvUKY/6pB9lHMA
bXxBo8DGN7a+jC4oYljjqb8gujbM+gF45R0zyX0pghMP5Ns0eIUK/SObV3cGFnS/Vng1+bbnE2h1
QCIOulUHqirW8bMN14cQGU6YLSDM1w6ytBgfaYAGsBaVu2vq6zJu8K3Q2IedD7QrMd+N562Zjy4W
XfAZB+K8mSSr9xAHmkabbl78tATTI/BqhTd+vsL3e3ITbw4wLH7bLTqHbHmJRP0Rta2fa57cSn+9
MDl9uMqyovRRyjQb2jT651KZ4jyp4DUrxDE6X3zhK1bpEu4ZpP57BC/hb+pHZdyUsTp4DbczW9DH
AR/qqUwDD2k306oohb+W0l4+N174VW5AmaPSfXV8fE/K6ZvWf9zSTwc5zzQ1CXmrlYRDNtIgh5kR
qObUkpllcR1+QbKfi0nGZylaXrR+02cwj4rK8GOErNxUrTdP0Aduea7XFjifTx5L9HdHtXRfnheI
w1i3f2BOrceyBuAjTINpw2CYYWV44AO+p0v1RDgOXp9oPxurxp1jSapzvHq/pnK+dZO449SD4ILx
3PsZhewXWb3fwlt9xDBAzA3QFRYe6mPY6EfPJPzStjrlgdIHWDQyX3vvT9Vsp9pPlmwlyyvCPcN2
mbwrWekZuDtIgT6e8q4bD2FYu+PmiSGNN/Bu4ejd0Mach+U0Kugu2r6tc3Xn2/pXFzGgu2R4C4bF
KxyHPMOi29r4b0lL8k0Y0FcwdzjCjlfnDl7SmXyNuyFT4VMPoOkwIQlJPE3v1jn3CKZTtFQQCbn6
Pfce6DQUzNZvsx5VK3uKtMF1MN3N/QxIZMYI6jUWnaYfFdzRpJhqTLWwkoEAsmmq0i1c0KYoDEDh
XaX7LzIr8IUW/ZxIvjvYIxndTRhVvVcs+NtAZIVh+YP1YLvEhsHS2OVMR/alel9mlsIgUtV9vCH2
pelFze3BJLoYN/IAisjbUwfwFsKAXP/5xq8MHs2w9kjxlWCgqma6W9BdT5N6gR3yw1+qBvoNjrpQ
DW49+tYQuxSMA7eayrVJZUvROq4Qr/vByPO6QB7uO4ZQLcPYiDVPYGa7+hho9pMFkqbziJSsT0pE
LaAK58ohVao88bhF9iGIoUoL6ecQykHy2uROTGh+gv6cRHV705ShbzIePkHItGVcQ/lzVBYkCFKk
Y8ODUlDLIxffJsSO863rGAzu1hw7kKKWUsQB0PZ4DZIcpLoX1jz7Q/XtGcsLbowoFka7NNqpbaQc
uFaoAGh2VRRl/RhAREBrWqJ155txd93aXEayhMheIa/TxNEZ5jOGH8OeKxWsr0HU/17DXt3mFoLz
NongQJPKY0i59s+ax8jitmcWJQhErwPgnNW/QkcHpe51pDDXUceAjZXi0CoY+hG0al0MTj7EUHL0
J3X5MyNAcx3gFGXQFH5xYaAYmc8EsuR1KyckT3sMRABCMxPbX4Sfk07qW+1bhmJfurR3Fn7ME+8h
n9KAmvPsgvswMOXzMpxGfAC+5Ke2FHHWo9Kn6AbAU4GVQ2nvu/hZYEyzCzOXzsLZr9bo1nQNuyoV
XkE5DKfZq/oUZHVhXKkRoXP+WartqQ7jF0bkpbEOAkTfhtnijyc+6Cq3a4kE1Jj8lMj81QZRYwt9
wXrkV8/Mm4SKA9OsjtJVUswrflBBlYPLIgJySSAyGUPuWLS5PDG2y/dWZLluXLvTsAGvG5l4DoPl
t9cahLgo7MSkHuM7fjFWPi4eeUV6E/wE92jmBkQbIpRsQFug3sCRtkGTdxR9jQV/mK5XdJhrFk7u
uwWfuwA/PZAqeZ95p0/wow3xoLbhQlrbfswcpmRIwOK3Gyd5LXuIWmoMrwsx5lZvE+pP+A+gQd8t
dEvLl2wu7SNV9Z10NSBUkrwYhJR2wO1ZbGTbT1oDmknxoufLjY70Gef50DiGbnRFdmUYYELRaD2C
UXghy7zlFhh1oRC6BcIN46Uqwj1bYktk8OxSIqwZAkin5W1d/Sm3kyLQkBBp9Icc8wZ+QJoeOx7A
Av1r88L/R6f+1wqMf29B+e8NDjzBntX/Bzr1f2/Z+j/oqX9+kf+ip7C2MA7jANuKeIj0L9Tz/6an
kv8AIfWvXQ7Ux5f9NztF/yNA/x0AuMIOlySI8J/+zU6R/8DuhxCYEwOYGu6rI/6Nkv2vB4tdGP/6
8f9aAkEollB0/3MJhI8ZB7vOQxaD74JHg91k/5OdgkEfzIh/hpnsbqHa1HlZ7CWIPVaoAF21XJJX
TCkVQgTRu7T9x7ps5DjW7jqvy581GJfCCH0z0VCmlPTjZUbvFlWYr6cNIqaY2qKjCux3BMe3GfVf
ByOsKZFp5CGA7RjO8wlaoT4AO+mBRuxXrddnmrbo2dbwaeNVKjqoEGbBbEv5KvGub2hLgXakMcIg
AUfZDNYrXo834QLUv8nqfErA1A/idR3lFyKg4BlIaU81tQWwnhiuP725tokLAScydW35PSOqmDtp
/+joafZCfakxtmVxTNa0nzXceOTMVxHF6cp8DHmBfxqtg+LxjL8NABLs9qMNhk/P8+CuGZm3MFHP
7dwfghrNdoBxOpta7+CIBBQkQcpix/AVNeGsoLyizy5/botAJ8uYw2efXNvWxZkttxcpzV3Vyo8x
9ioEgbjOKdoYA79SW8zBYXKvK+BXdan9C2wPmWNCgAfei8tGkEFu4jPclLSRFUIPjYc5OiTPgd30
SesaogCBPRQvuQ0hvpXwlyFYDGesIv7s4LJAVvPPzksIUPq9l6ndiUXoa3Wy/WUYwZDYAqWMJMaV
D82WDfFynfm+uKHkDyA7PyODORxZHdzxfMyZTspDfBnHbtchxyNfIlz6XQKdm8+5Q85zBnxROOMu
Q8/vORw+NO0RlK6IXl0dWHxx6M4WPhNWU4D6mAJw536Y1qEboFYN5cmsXkrkGD+v9STzxRfYSYL7
BMEQfkU675V1j7BMPk1FmwxCtLjEri8sQQB9FFt3jFpLnsA6pVsjprOv8Scs5xlpNuf2vJCHRQrz
BqJiITmogukUC5PkswPsuoT8HsPFlntbV7jKyEPVQJXAhpJnijRKqjaS3A2itbkKgj5feOlyRfWD
64EsU/WEugEmrWRZsDEHoAlpjqgzd9aiFZyaCmB40j+JSf8Ne/HY1OOxIRjNBVZGp6vGZo5p1S/C
wNQhkxhzH6MJx2PJID0Damh7kq8dPFAMUlcPKH67ycMQlR+hz2QeR4YhRk5/DbFX4pDGHxqAAzy0
9QMLZ9RlFeakpxJW3rahQADdWKqfmtUgyv3m1im2pNoUdcA/qxL+WIXhFFMqEiFJ++4hWIO4SSDA
X+k7MyaPeFZw0/tKpw04iYUuSR7q+qGp0NArr7krh5lcKpi4tV03JHH3KULWRb1p5IUWDiVgwhvu
RgTVV9yUpsR2mhmNTwjNHY+ojHIKOKEk65IuS4z2O44yP1j/YvPSr3JA94hgb5X5ChkkVf5AJ+ul
gYDt6fZEcLRIxHTYxzZ/y9CSU921Axg/nKJdToeIyH1k9pYATQYImM+lig4ak0zaqTlM28C7x19o
0oLNfE0knJ+yfqQL8/JwhX3TCdS03leygL51SEJwRZtsakz5U163CU9tjQ9PNvqbYp1QCjenSamu
PsmGCAbMfYnHiHhiDYoUNMrR90RZ8IHlwRqQLLTweMy6D4TqEnG4DxZFAO8WNJEV4QrPxSqDYP53
juW7hCJzdER9wzybiyjq0UBv4N0JUqF2/p56/BNzyhWa0xunBHJ1In9LtUAlmYYfW+uRfN4XTnDd
xQePYYYmJbi0QechneFyokzp1fcz2u0defjUGCyksW3p5XEzX8bV/cIIVWjIYVm5sTojDMYVEBLa
VQ/A+Z5nCuJ8ZGN/lKABux4pnSipL2HF+AVJzvBi+Yo0BpvOeNPbXQ7Evxv2b/gYuSOKxUcUdvex
qr+2icSXWbfwuwVLVS3/bAKQGHD9X2v9yLD+C1QtvYD/m4stCrF1aHei4IzE4P/QmEcrNr00t2CO
aOF7TmIPUkSOEbS/ksd1MU/KHds1+GbV+pu0SAlvtF7vx05kTDMfZsbW5JIu+ThbLyfj/LSIeAdh
sEYJjKZrPV5g8C6StkEio9c60xsrltUg9gv6EFIEuC98JFBoMe/VfnAYsTMiJ8wBMTUxBikIAYAb
k0KM9Dth7LOdS2xt4vJ58WaBxx506Vjyi+rqP2MbBjeQMhn+yp06g399UZRSiDf0Dq13osmaVz6y
FcBwUUyj+hxZ3Fed5sU8fkKVNMdhG7FgCaUAOacZIBhpMH7TCB0vyFC8pe59DMs+jUx1dWOf5A5s
c9qb6jG0psr7fTasaHxeHGiZjsIeR92ts3qIXJH0luDGhpg/Vt1pxP4JMJglnFn6VEGQOLumK/M5
BKZcIWwnmwHxUCI/UPBinPAVQmiC7ScBGo/OAQXc97SEmw+fhEJzlpvAChYOwx9DzR12Xz0zw5Oi
8XE+q9VRLB/xMPzwI0DEHeipWCYW73NyHCk6Gx8WABXQDgZE4LqyUN1HY6uznhFqRL17Uo33jgS8
SucKCa3Ygzu9On0fyRkHXkukrpGAWwhCNRH5xKBQH1RWmXLMY4sqrn2/WBUkPX+VR7ZiSmIrsrEB
ct0jvEcTqWMX8us/LNFiOOQOf7kLlgVUBCWX5isS0C2G9diHAkrtVB+xKeNjmCs/911wxSSOcb4p
75KesXQpGS8oTPdKuwJmC4P9Dci48b5bAFWP1rG7rURQKMFfxpMJRFCOE+jOjWNNFEZPePrbXRJh
K0IbrBr+WtPl0jDEh8BURPuSir76TQjMikTIDXmu6egGKBdBzVFDw/kTLVOVqZptWTkRkS2KTBmc
XijOPSTcBc1E00i8zZiH2YRNStv81sP/82CtpTRBbF9g90QDZzLdepDpK9mgw03sBe9Le8HvCwTf
mnMBHDSxDcnG1rEMarRCo4g2lDpB023boJD5FcgZG504N9El6mKGSRL7w7DpIIBHgqOkYozzV61l
g9hdF4Esao+DxCKd0YZYPTP3W9ZuHcBQEkL1SgBDb6XwMoCCh9U1PdY6tfIQY1lROBukhBG3mi2g
gsSDXaGCv4EJoJhAzzTYLcb6Fb0CgTrGV/BR6AXO3Wyx2MDZY82BzZgTYN/4UqoSrZN47DVi842s
x8O4yh8TA2fhwcAe7AD404An5SQ4MpQhKJrapQF2KUhf/CQLJk8Ys0A4hvC4bgZL2UqV1z4kzp5A
SpbTM5ILa+Yt/HHC546RGHesL1j3ovEoisGQ17GRquj/k73zWJJcubLtF4EGDcc0gECoFJFaTGCV
WZXQyh3663uh2G2Pj5PunveEtMvLEhnC4WeLdfqJNLJlHLgbcHzG6lGrJnO7ocdBYz21aYZzadZ/
jJaU1zQkNpdEKCaZjmK2rlzl7fLYVzkulau+HYKhVr8MV0u/bydoSZbWPPSiYbh3iifH0p47p2j2
q5V/iXH8mueJvGR3RPYM7G+al7xOLseK17ivNvEA02/vtshAWagbIauLNy2PUyObkND9Zy2ce8u4
7bmSUdPkb0zDI0Lyr5HnM7qmhMMAfPENKd7i0Q+NGAQKTyk9yqzky5z4yXBf6bo+9jTLpnkUJHWN
k5NlLVli0q5mSa/VoRdB8nTgYnwr+BgTuqVfmNr5c1O+j2u9AZCM7Jaob260PLMRvmmdXbNpubFb
HN40J3jrrCSMF+p8fIBMBgSXysm63qqYD3M3GDCo/P4xbQgxy+0BOiXOsNfkFOkaldGcmDMpiLUN
SZ3zljKBaD1Vt8wICzFrwSoXJiS+4tirPNGsVd5pUzVHpeLGvNBaiYseVwUB/LJp/g4L3sIkJYip
/NO80cNEy09czRTzdN2g1lJ4AQnAp1wS9MKy7okN0pTbRol+4VshzWUI8wx4Rq+bUa+N3DIE09jc
RQuVhNka5kPRL4CExH3TDAtqyPI+exOie8P8ki95IFXic7iTe9aJtMtYfgwG4aTBdESEFSxujfYh
j53kYEvlBsNRWUcav1ybs/3mV+3XlBfAG+fNldHOpMu/k4GTtFShVQzPrcbdoFM1LXDA4YExdsdJ
T3W+Flyf4hkuVEVSZa+b7pOb4FQn9ARKmfvYT1UEYXGBfAQTUEPB2i2jQjJU1pm6yXDqOHIwC4dg
ZSDda86U3kvrTs/6kefY0OJyGi9kxnWvOtgapmMpyK6VsoBQBWumyp8RrJDJcRYDT/mPViVvZcPQ
PGmeh8zqvFKv+IVR9+5tXXl69NxlSzJ3yGdd5CkgNpPeBQRSYzqe7r09NUuQQJyKZvOPbtQ2AbiU
xGLa36bruuwJoM1krlxeYdIIbczhW6w8NatVFgHtb2Ybrs6dQx4vJazb4WhQIuCrk3b2nlAvSThv
Enud0czhf3GFqVGOqg55r75MqgF1zVUEixv7LNEfXK8Z9lnt/fESN/RqGDFWW1oh2f7yTEzaWLbZ
DS2Z6gUek0UuZIiTVyzZgEq9BRwGL2LyI7cRxl44cozoioqjga8gerf/8Jo1wL/RDryev8wChVdi
r4QCIItWan98DaUuSeTz4jhfZSpRFV3jUwA/WqdzLIgwuIOGbwRMYBCY36to32eZOke6btmhSN3v
RCImu3ZuM2NQHMmHsHQhq1W5mR+XghN1Wo4kFvLqb98HpkJuIcqr+I3GXLyrClQNl7J73HfeOY9t
6rDKCOBF8t3J1xMuG1Vzurt8f6p9ugAKhD9BkbuiC6oxyp49qFo74hipR+pIn6UOPsrHfSzjl7R1
W54Imtr/nyr4T9Xuf4KHdXyEsf9WFfy3pUP/oiluyP//KlOydsZCILRNZDeXf/GfXUrxD50vosOO
IV2gFbrohP9PDzR0rBjdtB1rYzfzi/5TD4STjkxIOdy2hUmLTIj/lR5oCqTFf9MDXdOnnmn9/eNs
h67nv+qBSawGMbSlwbjqlhFsqipwpHMaHZsuXgwxRJv58thm81BOF2+pXpVLPCIf2/24ksj8mLlN
2yPnv6nb2a6uh5pAvXWbSb757SK6EO9CcwY30CzgonO23R/rFHRAUwZ9Szts8VokPkY7K66qnT/P
t2nzoRc8WmzYWwGm9LvZcVV0h4yo7vKakRwL5kHWAX4HpU385xGizPybvwU2tHevmvpjmtVNlQwv
Hfne2pP7IvPHI9Nsw5PeO5a0k3ZrQmhWkqLT3ONSe3mkSSruNEb3hadfpQ8xB3Grz9RrKmbwUE81
/ZAiluQS38kjezAGCM14rXtnlum7qkHaNKY09oP9PmIzBLE3Xddeu2pG4nFauAxFd1K3Lt7sHIXm
cxwarg5jjOo/EJnfzEjabh7fE0e2gdbNETeHOVqpw3EfJnNODyHbeyY0Vd36tdZgN0vbPtCp3I90
oSA8EWR25jiwWveqOTjxs+88FaUR+Zn5RZX8ds29p8GtX2KaBWuWxafMJsQ8M5GSh+TRRZL3rDEp
WY2iSWZYV6PLHo1spAdutaHo/XkX18rbZanNJMMJlNHBpRWlHswOgoyTujwW7UdHeUU06pKwY9L+
KsNpmumRuSnXeuJi2tgXEANTrPBseMP2Ptky5V2zHnGXxl2jxL0rMPOdmIED0NSJsy459oyrk9Vn
ob6irMrJjSoz85B26/bZWRkfXG8az0JhtUCm/LPK+m3J4ACNiSoijvt6b1u7OscE8hKgtZCOLlB1
xtCpeQfcaSi3qwGfe2E/pGT8LkNjko6FvMW7g3RFc73T80B3uX5lBiXAJl3I8OK/W95EnBpubUkf
SVkrAUthPvH8+Ta8H7OkTxgrvOZpxQ5aG9u8SyvrzKexpF5rFbyYOtcSCVk5sH0gK8Nk3QM4feIh
7eHEgfkadPejQRS40YsqDbORVtnoOZG2mbn0s5j3Vhoz0sWoBEWBbXwG/AI+zZs1dN34pSqaWy0n
xpRJ8qBWhR3oCJ5kBFGUQyKtsiRkTS/JD0l3TQdaGfZahX28OGTgq3uU9A81TRHAgjkyP3ONb+6Y
1NwXGKKRCOlkLn0cehkltqmtw3mml7sQActlGS5Jv9nOxvPIVfRXvSCGGflpxgPUz1s+8CxWKzm0
xfxhq/Rkk3pDI/B+JA9pQvhrHXg+0LukOqRKUp3mSNyVysLPBFZlkm7YJRVkNX49857vNWdaAPB/
KJN1FmCd4YpLjkcBzjiqdfgGBJMx30QdGF3r7Fa7enb7EY2tw+4FhQXBJed3sqgO+lo6QWzD5lZi
uhrz+NGo8aL5HThYIkaNRrCPtjexPbEv0sl4AHYyHLVG7urEO7QWN2K0ERhSec2JSJboAHzqRuuG
IozpKPEfHJJ5W3/WdfHN2jK+WCJ+riugs9rS+6hUqHzc3x5hNX2aCEcgPwj6usSLCaZYl44QzEiJ
by8AavvFiNQ7FfYNHK1DhaFbVDH510m7GmNWH8ea8lMMSyPpGLS2r3HQuo+ralHSWwSBKmsPiF3g
AOti3FmTCfGreuM62B5dN3XCrEQWowVu7K2ckRsS4yFrh5/R4NbEVHPr2nUTTApTIkkREFRMF7g1
p5DC82XoKZpM3cilmcl396zRxjllfsE8Zzzk9FMCnyH9ZeiJejk9jwETBtEaA91sUj8CHAe4OnbD
vEuYUHHvg9S1h/N8X2444IS4d1ik3UuZqKu7kb24Lu3NeaqDoYfqPEsSpubIgDir5j6fHHoJM51e
a7B/XE8iDaTJtAOhlYV2Q+yHkGBYZroX9fH6oxa9CjtAAljO9UXTIYJ1uD6B1bh3qMNpQCkdZpIq
1N6sLWOnTznZs2U5LuvRzXkUkGbuQ1U7gBTJhAUZ1ZSwJ6pNFgxTw5QqXCM3dQt4SuChUrBphGHt
3ZiWa8QvfV4QYXYwP6J+7ua9zTBA2PWR3dx+QGdjoCH67P+dGxggqm2ScLaZgurHIZ6OLqMGXas2
MLbpQ0E8dJlG9G0ucbcJRXJwuNvM4mzTy8oYkwzMM1R6Z7TbdA36ghjj2vIwGB2uuyIOCiGeht4s
9jGqBbIhEauElhFitTyCuJNB16okLK3SZtycnvWEn3BagtUdv4nIaeexRW0Qkwe5UxmwEMtsn2vn
3jqOxA2Y40iKcRbE1+Imw3PfZj26ELBiGf/qFWHVZiBU22RobzNiu02LC2NjoYz3iXEmtOsrxqqD
vmXMAMaWY2xKqIZwqbYZlMaCGRWMpWqbTzn/mVS3mRU1OYAFxeGwzbME956qbcKNt1l3MIC9w57Z
cWOAz0WipBnTX+42IUtG5Xqbmc1u4jDVetJYax4mnG2RzYidbbO22qZufZu/QVloaGFGaG6zudim
9M3MUHYb8qX3L2DA0agIOjEXDnu1Tfnl1Hc7Xxsfu97lsbfVIJkYbgFpA4cC3DRveoG9KQfJXw1h
UxOWSr9py/U6jQK1F71hxnP8qz9sSkRbvrubMuEhUfibVjFuqgUWoYuIYc4XaAlxoHySpYnwfxTK
lPJdDlWLB/cCItWaEFBNIxFBmvN08KAjcYql5aCHZVvfV16t3XjFGvqBqJh96Gr6Qbe+82MR91WI
JZnSfhptWjknLOIexa8+tZ9UouBCeMW+HmlhC737llI3QvKej6nXP+LIkG4HGheO4mklHMwfE/QL
UZrBFg401v68gOgiEYfzBD/+oeb5FVIA5J8ouh5Kpf1K1uw0I/6RS4YRrbXDoevJesezrh89r/iA
coZIKQTQKFs9TYK3TrgOYgvPM+LAVEO75s2ujTWMEJ2m65hmCRL1rivSoyzcBCOJA39cQbFqK1lQ
dyanMo0n9oomodAem4Jy5eCOd+vc/Xa0yT7nmnGuKPA+ZAkpt15fuZEWOsDSgYJQz5/tew6kLRfc
5GysawD46GnW1JWs/im2e+9m0jMbjzCZw4ZarEpMOEDFCp6tJwhGdXbMLR30PXIsaSdwsmiWChRF
YFtvFDq4oKfFvG83yLAnvnDXiGuv37U1+PeIuSFIN28nabTsufkd00b/XgQy9dgeRsTuQ2wQeKzR
Ve/AEl3mXcKRdUT27feFrOXDUOFoxvGF88C9sRrPuQq9RUEWlUlTN57AFuH2xnTbxvFPnuDRJdRY
eLkNXMBqtHe98mAB99T2TOAdAfpyExhKPLmTJBHvuC+wDMUF/XDz/uR+VZXGNghcSMmDinchjmxx
66XNcBAATDoyoLf2b6QNL+qarN9daftNu3IC85kMTn03yim7adqTNTC6q74Ldf/eclLClz44eeSA
V6nZ5b5ejC70yvJdc9FrBzpNqEXFPbDs6iCz0bxX/bvu6GZA3+Ch5BrN9NGHfcp+gpX0nUJK5Fhb
kfzq86ptpnbha6FnnmWRtXx7MkBnXTayMIHScIM3Aj72DR03hcxQXMakRSOU+oekgUArcMHiaLg+
cg3mGqZsaN7e+mXY9dMkU3GzDlLdjgwzxk9OoHxdmud6XKkMkxVkvwXXiGpyrxIlRnUdSa9vPLch
Ijy+SY/kHFFbMLVqytjeAuu7n0yxz3CAqKQ4oM9nvOguRs6hW7tIEA2l/4YWGJ8Wwm7grD9jV3E5
kOW1nUjWrhM/dwv/WUPXDPjojQfDEYhUNGXX6WYW6y90fMSUuubO76Q0C2kgttWvVerxoZg52rzE
enE8nwe/SzmNFmaS2TWatEVxDCnUH8vqfhK1uiusX54z8MXNgrGzmijFg+HQAJud6tlxnIrbIfGp
jCt+j0o9DP6plL9KPX8tzOHopMa7lWvZXkxcAKdSABcmu7EOLu53jGBM7gfFS78AGRW3f/9j6ptH
ryuLw9Kv8WFo+lNXEO/qxQLVde3u2GgGLUUU6mxPsjuMBi5NjDnjJK+Wq1c3eVkcM5cmul12D+3i
xJGW/jWEKbM67nPf2DKwR/VIMmK+ZOZbVW38LmrBXeE10Voy5LQ1BWE7h9NCQudMAOKsWfH3nKxr
aOqufzNU1oUaAAKkKSryC3gT1DIB1XnhWrW3XsGTuGZphTFSbmnMFyBj61mbJGmXotp71RLN0sOA
sUgJGAxuMpnncFy056JAvrJ1kuzcHAOR+zZAYV5uTtmeJh4taRpR+bpPtPx9qa0/buV+C1sQXpza
YEgNb9+6dKn0TOyGma4l39mvfISAsUKoc+w0ovTCYGsYRHKIpgaNT0a1r+jau4qTHfjjZC13pZa8
jQWREH9YPkqY+kHpeAvna9nuWsgM1E+9gz3Lr4Tr4QnDF6qOAXuw6o9VfGwBnoKsGaOxdblDYTru
ao+rsvvm13j62zkra+dsD+B21i007dX9Lhvg6I3TcW4w2gsWHjM6TLDk9OnqdpZ3yF0ranSS8YUO
GcBqD9U8csT6bcEcenUT2NskPWgwGz3MjVajVQduefXrj1Rzf0x0/bDu0s9Z57trdny/YtsIHKBb
qNR83/WJdA6kl6JpOMhI53JX0FFAcCKUUz/WrfVsTUNGCKQ2DxzFV209rl5Kn5RyQibkEg2Syehv
NrI2mGDutGzgQ9P4p2Sq791EtpeFtZpYf+ODNk6YQGRhtOTPIsxLzlKIHTTaL1mK15XqMFx8LdBa
78MiJ1bHS3eqclouNiF4s2OoJuFd078rC9IMr/7HONl/XNccdukoqDvPCqa0+yueLBBKWRVwTs/7
eOXb4wu++1S2g7bGpZxWTowYgJetEH5aOZLG4brcp5upUecvVbWtKzmVZr+PR5p5TJa3SetGhEWc
w9g29s4iJBJaL0b+A165YaPMXNzNlfWU86zyK3B0noC7zcEEl0F+UttkDYjDVcQwt1Ybz0yD+S7O
9TnybQc38admJQ+TMu+MGi4laKfDusTPgxBgRobjLGsb+buN3K5OT04/IyFDCQFM7oULsRHfS8cn
l6gyl6Xipozj/cLd69BNxn0x+CB2IeCTcMng1hbTWaNR1/dPg6SbOxPOtW3HZ8hH7HFohMMVXrRr
Xbgn5EKoDR2hoEEH2DvXub3PyunFlzxde216LQeGLrP271l3xE4A2QQyFl/rhoMdLZ6L3dKP0Ddp
F3LMa0xyBN87mhoxpe22bVWYEZAr7g0wzr8s1KwwH4CHZYruSa2RFSjMtT+2W0+JtBHLQ/z6q275
DdLytevjHAjndIsABYGIZiIedXeUDCIh0ThsAA6OrbphZV0ZxWP3p6f9Nk3Gn0nj0YxbT0JNU/eA
GSBsbqqhKeENcSebtebcuOtAWzLDqZBuZG33gYlrRcUD1ACeEc3usWvmJRJltlUuaViXULkgS95s
8QbuZ7caP+POkjz0VQJ0uGqaPU6ZE5roGRljUATgllN50j8rl4lhMuMjDK8TOcDLVOYDwKxOhHCk
SE4QEWxU1bNeQXudlgy1ARqcgd+Fk4bNJGZJOgoXaVqrt3U9AAj700/e2Uz400rHOgAj51kFMX8m
ncDlnQS8tkJ37ONTrfkXI8v9Q+mOtF1096Qny0M9V8iEBoeuN3NQ6vVbwSi7nwW2Sr3PKxOYPDfU
0NcIB+rOeaYhxw3rSVYwX0rQJrh342EdrKe6WA6DRc547dhio4b64sPPg/i83baNT70lZpjPPqgZ
Od/E6/psJD5H/cK5m6MLKa4JVD0KJKCiCP7PkPifGxIs4f5vDYl/Wfv3b/nkv7/6P/PJ1j9822WC
dmzbx0DYwsb/dCRILru6KUxBQvjvv8J2+C9Hwv6HbToejoRhC/v/Cyib/2DdnaF7HuFY4fjW/86Q
4LH1b4YExgar6YQOLNTHzt/2I/6rIZGPtup6e6rDzne5HOn6psrbjOgtmrZOCl6LoDVxF6luxgK7
TFsd+21t5NV1huxSpDoHMYrT5M46wGv7d1LoN32afiBZNG+s4SGS573WfrcEreZ0Rz0FGFERNrFz
iHyxZJcFawzQQlhT9OhoPqaFCYkbBo1F6KiRWkuMn1st/OFN/aWoz8nZO5/DRDrGgSJ7a8x//T2J
6E9ZBu0TqoEoP2pRRl6TX31gWRFANfYS4fDDv01JaK56MNMyOFDbKctsesCWp45oebvO6X+LAXq+
soX/yNFJYoeUJ83bMeoq+6sp9PScD0McigEAgMi8n5a17UfHQKDh8BO2bVw8vrRqqXnYritDVFG2
b2lGz1iBKnAWRLPc3/mM0e6qTmuK+22s5z5+1W4M5NTc/u2D+fcRSNP3pHwgsXupyRLq7Bcxi/bk
xsu+VG3QYYlU3rA32RzFb3hglgv0/F7IG89PjqYHDx3YmgZWqDHNUK/yE/Zoj+rhUuTXXcjDAGm3
NDNPIO7zu9y0IGQuT/E4xZcqmcpnm6IbqFr9tcqy8b56JZr9ass8v+tmxEM7J4Lbe99jL2wWEdjT
G5sv6n1JK8nKXR+mCR+pOL1OZquBNaFgo0L2CQKGHkr4JL11GEcA2aBHBi7hRHRmm7p6w2UrICkQ
jrkaONTID83I6Ix58DlnNdBMYtsGBEdvgjApo8R66gbWAxlDqJsoH1Q3ZjMYZuOa6rk8G938lS8A
fgiqLIcVtiD5p0J75sBdGtZ9gRpGIjMo0JhObe0d914Zk8aHDVqaYGVbcpeljHBJSsrwe2VNY8XF
n90r1L62TBO3YOiT3J/2AstMn28b2AkjlDXbOPvLiHSY7eQIGGRC7+XZ4I2bRsD2Ixv0irNZNtzO
KYpboMnHn9KUO4m6O9ovVtIfpz5sJBLl+qiAgvrJF7lRfCHeV+eXRnKA/Q7kr2nh6SGL2gocnyb7
7VkYayxHBBgEiYNfnWwxXRQ5mpKVNh9Vdp6dz6ruYfoPp9iBY+bt8AuD1ueu9lCSdgJoDJQChyMh
W9kepH00ke642eesMiTaPcNyrtfIsLpogkZTkk9a8RIQbfn0v9fOr9zOiWvdZeVets9V+yaAaI+6
ogFFuoyrQ4yY4j0AkERxq4ieAI1gHnL8FcPlg6JAUKEtm/w4urrJvBtLPbSQZlCAw4KyMd7UaLw1
zDoWXR0y+YEWP7s6C0Ga95FHosENXbk1eSh07TkJaptRd7tlreyOgkTb/kiIjiT8s+XAIgoAkAaI
inuPMdXyipMEZFpw83GJ4qlzu9T7baR1cKHKJ/K2y3Aw+hs9I5MfOvG9607Ax5Yo7ePDbB+mDezv
fI7G44bQZ8HWLl0iN6OjuO5TXEO6ZGC3Tr7GqiEKpL5gVlE+13lry3Ls0t+2T2mwv7EG9MxaBqK+
FNlvFBnuKdhrLSXEz4qwptPcx90dJi41SrZVNBwGv5rqKavZB1H1eDfl3hpUAJUhdFQHYqOLZl4a
c7iJl7BzUc68dx/nY8jeW16a2eH/w7vSgPxvumiASCTQJgxWMXpML+Jt3Todxl2r8ktD6pV79E3d
QmkF3qJOXVXA0j3nsCxx0FrjkkDriq/tNS5AGGUj6/1uma3CWp7VAlZ/hLd2mcBJ9MQ72vWRbA9k
vzLU5MWLn6EF7jzOe9YUHObyuYJEWdhkx9qnhYSH/F637CuAtvR3lwGJJ6jE7sfpdvH/xHjkRrI1
lGE9TFsRBXuFzN6qRw5rIFkkkh+WLYj0x0fiqFvGF77EMmlCzSEH7/+4SPU5wcxidsj2/9FTFQii
w+wDGfMk6upzTrrfsF90RDkeZ+Ryz3G+T+NLlr/UyDhODtXMjLL2p5/5AcSdYnGdzUoSxMsmMoiN
xOUM94C697kREIbjA2NWlNgaSzRJFusPWkeg0d5lxr2F6KfEgSxOI9+NhMpc+Y3Bi9XCfoXmdZ4u
uhuJ5aBnCiwBG7G2RAtQN502ArmlOePsiKy5ICsGknJbBogFcR2XGiv3HR4wD1qS2mME7ZHaPtIG
aOQhV0TTXjEMgrY6WcXz6v5R4zEpPx19P3W/m6wIKZQv/bdbkZMBjtMqesudRNgd1Rp4aw2DtHxW
2dxeBULNoqujocidym78XqY22bYNMDUtkAs8gUDfuN2uo6G6VyxeizCh0wNoDS2UGpOz1pP/rfgR
y/WPpdsf8DiWwKF7Qk7ViaHE3LNG6uQZmf2q0e9vJ/ae4eECheqW36lTiVc1kreKCTRgTWG/Nc1D
PA36nZiM84SWcONg38yzuLPG3MEV+zTZz7avS7OCDBjkpdAeOncLNJffPkiiozlzVGl2j7EFJnAH
Keinapc3t+TpqWfbO/jQlA0vp/uEj8LGrsGN3ER9GGOtvqqOBkKFkmDLqoggYVeYqhz46E+Eb6kZ
RxUlJpYH+veJwSKC4UXna2/zF7E8Ihzxg5HxZaBu4W8Z9PqQ2U8mGV8B8UMHdqEfa6SI4mbwlygn
NT6IH5EfCFYsTfEM/zh06/UszZ+4Jx41NYd1+uk9tuU9d9qNKH/bWv6Q8fJGTMCweV4Bx7FQ9YhG
vR8sLBBGqYkByKPH5NqPijtigmucUrE3itt6fvVH+873PzX0dW1ceDXutoejVU6hFDTd0ulGUkFn
HfC52KqalCimK8vZYLVkdLMz/aOU5t1apTUgE+1UsB03cJwOwD/mOcZ90As8K9dlI5YmjN+0Zw+2
MxQ3UIvzOF2vXcaSHYgGXIjgKedulbLkAC5VOeftgSf/W6+Fquyme2eA9SFW3pxEucecBu2hKHgM
s+wqq4u7bOS8W0iL7BqDKX8t3KdyyxN6nRM2Gsax2bbzyScY1oLJ3vUkMfbzSq9lynXvWmr5TRxv
vToOZ74Lxs4UOdKhteAvgcNhx/SraMfm1mRb0R6XfoI8DeHMGojA6Xb/GNt3HXsj2IjrHYxEoZ+w
0WIHNHrhXmTSXO7de1mBVK3wwYIsc6coOxtscyP1kZrBRlBV89LeluDi5hhHOe2KL9/EmOBCbBy4
01EkVyvvVDg02nPaU2Ur7mVSgcP00D9yraewXH0agAPoaHwtjj6ffWx0TTnrQRV4ymNR/jGALGss
cISUUnN6DPyFeDXCThivTeaQXsiu/HDwvXwxB0afRZJGGTYlUoY7ML1m6AeVw8/T8XLi7GJv0Yw/
xPAssUN7IOvpsQWvQlaA/rUv8aBWxRayJAfOUY9sDpRbmGn2T1rfbtMJN8VEn1WkFZZiLSqURPrv
T5WDZJhRz2tSUCAdfIKm4tEPM/Gj7vPTUGZnPyFdWMuCRAvTSFjH88toMT9MAp5hLe33rSa6kx50
5xRmh2G86Jq4QYMlI0SQw++qd6vuh/uZ6pjobzVSIiyNAWLW8ZNPBfINlCH0y6k6kgyu957eJeGY
2V/4vBnP9OIODUFhOdgCQPIa5B3vJftzP/skeUlNpAE6H4d6o/7UhUYUtGDPcUf33yJnhUTto2U4
F2gVX6PME1IYLotL4CwvCUmRlX3SgTWveuh0UMhk3fE5yaeC22ZLSwwGdFT31b0mdCAP7nlxK7gW
7OWJjE7cT3Pyk1hENRokLS1VWgAxnD16hZXgu3qA0ga6mDobxY96Xl1tBcp7BOjm19qPaRU/FV/U
mwXMmKwkgo2yx4NgI1PUdVsYvwZ44HIAk/jCwFhKkirNp2PEUVIkmLsGR2FaAeKv01mwNK4Ay4kT
A0fQLk/KLnw+R+PbTMKOsgzyPq9Exb6NS7PW981QqYshbXvPNr63Av4kC2EHebTagSi1KcBcyLU7
rLn1BdlL3iygKgJcnFMm5hYwyPIEDxJYgaW+9c5JjsIGaiLG5SbrIQYMU2dun18OUNi0277Flqr4
jY+n8EiVBC2eVKpJh9TzsZBJlmK489+sKNq6jnM4j/ocpo22hJ72lvYdvcSCCy0AdDgYELyL1WOp
0uzlFyGp37G/FsmJzjx9p6zgMliIhzT1GPLyl7J3T66T/hpk/khWK+Ea7I6PufksC8l9/yYBTLPr
y43gQS0mtYqvLDXtc40F5CfSeGVpZ7FfJri9QKdvlfJ+8WxmvhFqv1g+c0khWDEjLWYcBiWvTrj3
JJzIyvx27RW33CesaCjzVW/s957rzNTwZjWs/zsxtcFrYAXUjkzBszVscYXOV3tIA3Y0j3RxpkxE
+0Vy0c61hNw9WzDYo7NEmJXw3Jbu0hh3ee3kbIYa6DzXa1DJSoWjlSYcHUX/XoGSsP1MPs3cF5NE
b+hueA9tto6vmCF7Jzbae8zfreRTXosVgJmWT6HhM51y8Nt+M0SuIB5ixU6Pc4IenGWXgaABGu+Q
R9M4HK2RbHOb4fvbxUysMgtk76Z7KTsj9JL5cwTSCrWnjsT0sJhWEwqjn1htivvroeXFeWHez0Pz
1asiAcVYgJOzIP05LYli2eLprW56J+IvHid8HOjeSmHkB6PsB25lmBk1gEzNdnFr3PXTgkOkHNIw
Awm9q853j/krv1lZwUrFnH3ynf6bfiPPeaKPASWK+XaFOjiTDYVHxod2omJwR3IFPw9ceMn6LcOY
r8zoJKfiIzvf3ribscXPUSZJ08SFV9odbdZ4HAcasCiPHTlN7m2zfNH64lnjNTnDykEGTdzHxORo
Hth0JZnirvg1n1Y/n5YiHyEj52UEI/vWTO87GBBGUp0FgwubK+7afPrxK6XOvvRPiqW6E88xngVs
hffXW3C+LwxtILvXB5uHUC0x30ePpYa2ue2A9XgIZCy335V19lXa9N6qav7ppctuqqankTlQzE11
YltO+oNRFtqWe1ln71VPckxWXJdiJNnVcVuK1/Y7H5jaiF4gDLEabs3nsGIllcHNIifonoy++TYO
fRvh6GX//MfS4ErnLXGwaKbJakJtjDgeQZOXwmCbVva14W6x9+vuvmUS2Tuzdl38BTwaKzpmvzgk
24evXOPXxTE4/Au8X02yEGVNxrPmJdWtFOrQsq6DjIxJs/v3mPJlMVma7JjJE5a8GzYFYaHSvxV5
/uWNngGoymU5gk5odDHsazH5Ty4rQkjNspIl2ZfV6Ia61z+tq/Xcp0MbZeu1xd+f7O8iRY2ARPST
tyBX/oO981iSHcm2679wTJQ5HMKBASehIzIiI7WawFLcC601hvw3/heXF7sem2006+55D17Zs666
MiMB93PWXnsp1WVajI8hVjoE44WHRRDQG50He2FOd1CW4iEYio9yIbHPEOjLESWUlWPI2yY1bjrH
vsZ0U5wmOT7MIla7qXQuo8zuY8tHM9q0/ADlMb0Rr2Pr3iNCB6+tm9uM62PQWuvOkPWOEC+C7Zy0
F8uPx9HsuKD70cHPmCik7XcBzF/XsGeu/5LnpP5UcNtMxa8m+ab19S33i48hKJxd0rCsU91EuDaI
n+OZzMFks/WA3aSjyZ37Y6+6r1l3T3nepUXCuIulY6yda5hnIa2qcc9xH+LMYLbjKg4d7M0OSdhh
I3YI69AyRjE72jBhufvAIBeBTZd0Dz5Zo9kWPYVw+zw1kNgiX5xmfxs0Pa1TDRNOZol8k/R1tKp0
sdlstceRLt+VnY6s2trYZIV4GPBmbtO+Pxtm+mbHrwRjkDmM/rJ3p4e44QZcDBgTeaDX3rFyrVfa
Un6U6jq6C+Inmw/j8o5jPt6Y+ahLtc19SstbUvyOq0w7tiPrFjvj09Is4C11k58j1d9MLh+7KvwF
sMJGVsKqDRnyldBhnxtVjBSX9o3e2g8qjSqKa7vxsetO9EhdXMyfJspUrT1kbsDefauS6TOEowJ/
L/fxRMC0yK+0TXBNJnOxW5z6js/RHVGTZZehhFk4EucRq8DWafO9xaiWe3yQcPOfhhtaRA5MnYZT
H6b+DeXE675U+bGc8U3kMmCuSLtPybDEtbOd25Thsff7lzpf4CUtHrwB8r/YTPce+bO929PkGOyD
jgt0IHnIU4kXkpFC7rUBiGde5xnMikz7SG5p2QxVzWExAwDS/+CmcB+UB0/273ypeMpnbrSvqSKV
rBy9jKGUMzrkZxOOR3/+w26GaxuTRGWty6CPNScBKXiK6A7xwgdJcs4aIH5w+0W8MSYjRKMaA0eP
04c15HzquidU9twf3Ya6P9l9lbP5Fs+6W9thndhWQ7bRTbmBz03MhHdcEYa+Fqb9FvolXdPuc6nC
zyBKepJoOWvPiJE1/PZqJGW9EQF9YTGhIkO+2oLRN+PTXyHWsRVLsVOT0Eg8Q/muiTNfTeCiFWK/
i0zhvedIfrjx/DLP47ky+0viM47M6+pBLYz09Dx8FvD0fqd2eOip03PTj8zv6TkocaS+GOOUrpqW
xdsQcx9bgvrHMCsPjpfDpwdfEnr8UYQvH/hl38uIRX3EeRYuCIFUp3iCxx5XliA2PhEq4RS39UfU
XrYdC1wbk9+qFaBGswOU2D+B5Vzq+nUmeQZiT6MUu+OHyWlea5bsN71iC+1yM9j0ZjXd9JG1Mdi6
8vjg5etmnr6LEs7Nltuka47tyBfCTqpt385vjhoel5ILDAaCZ6N/TSMYv2VJjH2EhGmU47QXFQqp
IbQhbngJzo4XAH2vfdtjnI3G3iXrSlcIJUvaOx7RvwlGV2PLaGjN6lkiQ2h2NUWGNsf/8ElCXUmR
THvXR1inCJKiTAQWp1My5X041ObLf3aC/+JOkAiibbK7+ychpStpH9QGv/5f79FfP/hvGSXvDyX4
n7ALScuxHCRDf4WU3D88bEESZZvl8S8Fv+BfK0HzDylM0/ecv1Z/fx9S8mlRkmSeaN2iP875d0JK
/NB/WAkiUZI2fItkI0jwSWeo/n4lOJiE7fvAwjkj3G+u7WggUgO3Fk9pT3n7lBfy0e6Mkw/usan0
Nxayzy2NUwMzwMY6pv6E5ZlAvYjMeyPNfOQWAE+2/dJ0tbdeiG1Csn4Zwa8sdVEfKJZnWCIoso9G
LugCUmoa2MVRvkOBCTY4LBAxZHM3MEqJKvbjCs06nn/mvT5MQkq5rM15vP0MxRDs4B9cLePJFQM/
2olpaQYfbOuvtrm1rc7cwhwEDGnYWs0zTFyDQ3RJLkodRBDeAzbg6NRATzM6T2QAHlyN+iBdgPFk
t5BpDIjWTJEKwiwlExBTF8zxduGMhvjRd4g1wJ58mBos6hz/94DWKdbI0Sy5o084bFoPfN3RYJJl
3U0mjemZRpZktWeONKLn05pPqKYY5cqee9HdnyB+G2Lx7XgxrccRhgkoqtN41Fwx4CnbbgPBdsp5
lmlwB17Ce4UrtTVipUTAvhXqqtT4VRYc+qLvDtPIcZGRDqpigcet/0IhhKWh4QQzlhW7k3Q5VRoC
rgLxnvQsGlLNfsGApRoGm6DCfI2HVXBi9CZQoKvRMakhMhearNBYWQpfhsfnK1fcI3uNntUwaIOG
0WqoNJ57wMRwanXo/grbnO3RVjC1hVyFreCR52nAzdeoGwEI1JlQuynbSEZdxhPYyMR2mhkk1XE+
hcAeKPS8G6HowknjdBqsq+RzJXPskRq5w1qypTbpIiVVz4xHFySy4Gsoo/3OgReF3LM0wjdrmC+A
6kuh+waN+Vms/UoN/g1zjXZDRNXOggrMNB4YSa5O4ILW0D7gfaDpG5KwmOQqjAUnDg0ZOtCGJPIR
98Ef8hSnNQIiERM7aCJRLo0qBhyzTh4m7o3sWkLq0kLS4yukq/1x0rCjq7HHAf4x0DTkn/9YBAXE
ZKVT2mtgvjQZOmBLLqvgwaPRl5on4EpzsN68aDzkUJd58xlkJ2nd5x0g9aDRzBFGEyN/fCigNom3
pXx2fdII2DY02JlZn5MGPZl/51eok3FXQYFGf+KgmunUgKjpGFfIqGdKMFhGaYh0gibF1bVhPsFc
Gsw0G03EAYP8jOr57ECiwkusY42mNjXOiiwyLyyNGR8NZImHqriTvpbw5S7NEPNNawfB0anfEAHQ
gqJIz5mdAdAv+PB7gEYeygeH7DAVR1yhmC4B0v6J1Gq4VmrMdtHAbTd/43auN6m/KeBxbQ3mYsln
WKJhXQG1y+1n3dn274Y8vdleCJl4zKiqR3OQX0aC80zWeuKZkKvI2Elu+IxXqCble2O2QI55fsPZ
AAJqMF/tASWlLOsnikmGHbjcuBrctrpaxilw4nArNJRssg5VNZswjSvHGlymcGxXaJQZ+y7J5P5e
9LR0p+pt8B15XZwh35O6vw4aiF5a3vHUjLxxCKzRBlH+2Ofdy7RAUSo+ujumIgL03taodUVnbQN6
TT9JcduCV/iO6laJEhMZHjJtqmRvuBi6ivwpMW6MQHrvZnEUNt8vPER/DRR62gFzARTiJCSm5Nlb
CE4OjLf4xogxtHdiA8W4x40d7WAlr3GNi16lzGcYwLJgLF1KFbGvbqvYuMVotWyqHvysaaRxUwQt
L5AhLU5d3hIB9KDLmpnSB6OdkNzBNU7xRPiCUGlmEkla4rfF6L+rouY5OezmkkthH3Dpj3nPiO6+
nermxuK6GYwntrat0O04NSnRFkkYrBhDA5j4FTmdhHLk/g63+MJKJXo0mc1vRuUcPdMjaMEMvyf5
OAcE7by+vnUqemEGhyaUEh5NVcx7CiT2k2NvEp9Tmxf8Dlz7l9M8xUV7dliXFD7WB+PDpZwdU6nj
7n0/zc/oSO4X3W9a6aZTFUbrwEEvYdXVHZUMJHl7G2cD3y+x6L0bmQOthILPGmeU8b4NTtJu7bPf
7aqGO5dnNj2kK8FWLIA3pf50TmH+1lQLs+ckO811HR0TTvGTdllG2mo5oLe0iVx5rv4cafPlggLT
+tOFqa2YlfZjqgr6eImwY8Y7b3A+CbqprfDEsoE0fnJSsbcM1rjjWLNT0mudkOyfRMnZOOOl1o7O
XNs66VYCe0HgWfF0YcrpPyK9JWCL5LPhFuqxE5ZcRQRjpR1U7ScXmTvTW/Id7CR+XXa8OyvqHJLE
IT/PyKPeJd3LfbC8qozlPnurfB9aAcdp17o3Onl1HGs3p2mEcJT7Tc0SbdNO4uAJyMOwbPjGCMJD
mbchD1WPfVFLhMTtZbRG1nxVATmtRY9pCl6diAtWhPPKtT9xJa0CABQjp6k0jwMtjwbqyVJ5GeFy
nYHK7NpIeV3Sd0fB3oruWr6xmJ9QJ9hujLAcz/2Y6En0uG3L8Tpwy1ixVKjX/DXBi4vswiuBYCKP
B3PO+cu/9cqrMTECaQeITyPmpSjQRK9lW/iHxC8R1+iTjXYR0j73nORUh7n2EPNzwdCjsEVNTARy
VdU+NwosbSvenmfkRZ8R31mbSkT3bgqGmcydy2/Q3Hfj7O/abAHZl2ApCFNOPTZIPygdOIjpKZa3
LZ5b6rZ/JpN+1WA6VZ3F6JKr41a4aHYjncZppk1FY65R1cF+7Gg/c2OUKvM396t7uThfFqTkITWK
xxY6Rj9EPoiNHanWE9s2EtfR5GyAcZYWKOiagnRGulhX+lGKTTS0NIzHkgcTxyxnMPMV39Z8BsW3
ivXxwsbWi0V8y3V/Xjc9+8PeTg6e39c3eeM8hgNrZ7C2bmUkP10CxDB5pFqx4Ic7UqE3VUG3z2rp
e9IrA9YJg2RKU7mEBGl6I2FERM/K2ZpGHW0pcfZWszVBwht8Mbj3L6H3YtOdcL8wKVx30B68Yy2u
00pebA7Nq7FLUeHwQ6OguYtgTDiakpanMO7WNshutn5/bjqqcURivanB8055latL3xf3Nv7/1jLE
PU4TwqjOyislX2KVPhpGkx/cLpx3fmtRVhPHJvbc8uJGM5WZGd2ykVk5u7Atzz45oAz9y3OXilu/
zylhbQd1woU87qXTPJQ4o4nrwdZ0zlObwIt0qY6yIs1bT4sJB+Ml7/xdchdQZkdWNcA14/Igb1N3
p4gIWd2MR7JC3JbmF6P/jeGMj/gMCRfE9tucYCNowhHLXz1Em5x/4CoIz5OYihM+P5mPJ6+0SUP1
I5O1qdn1DrbP0BAX5pxwWGmVb1s74ZutDvGFq5jDVP3klqbFGikidpDviSWo2ywP7/KMR7pNRGaD
eyLY1O206cMEZVxdHpv6o0o+0Kk668rBmbz4HnSi/JpL58sOeIOjF8h3Y5Td0iiGN8k2PyYnfSBf
yliq6J/pKqD6pGi4a8+3FStinhHgJkDA6cb3Pz1msskiGfel32PXvbCZ2Q1UlMw2TM8k2a5Ri4DL
scR5WtBcqER7I9t6PM2SD7yJxd4q+qeMQGlSdszd4RF3c4suebJZMy3lfGT+e4HKrE4LGZhtSp8k
Si4IromtamriiQvqoN1J1hoYreJ1ErprriWrEa8JFdY6hlv+CfIzI3CVvdVvZUmMYJ/5qmLqmOQr
12n0/jnhv/Dw1qfhgzmIG8VRApVA/lJj3678hpkgtYvbMLV5oHch807zd9UAjEdZ8JHH0RnUnYTq
5H/baQo7xBpR0CbQw9NJQua16M3tmLpfPCkf2dkS5K65vkEtyfkxa5iMKuPeN06t1WXbLIAwKjIu
mW5ZlTxSTEmHc6iO7TAc8yBwbkKQyIIP2glnuF6+d4Ch0HZLTv2PSY6BtejWdVq2t2Z2ZRX0ngse
AMPcGcy/BuQ0Wo+GSWgr9/GIZzCoU4+VJ7gkfcF7XyQfKUDBejar9tQ5w4+qSJW4U7ETI1PK2OTJ
MSBTmEDn13kBT1lXjwnEIH+kLGG+v6rj8rfKAn9TOsGyV2P6UsOZjey21qT8EUsmyTbmm4K9ASVN
fKMd3e4upcaNO7O9yd0y27ZUjWB9FXuMHVv4BUpyTe8Tg2Xi8gWTgi9J6qa0T6X6GiWbz7iEfWuL
uyzSsazGvoqCTUYDr1PXPONNBVACTRfuFlqzmMG5xCGLchdXcKUzw6f1NJoU89nEDkLs73TdYgKo
Uv6oTvlkBCiDIg71Kxky2DI8LPZtZP5kWfmMj3NVSCO56SXtI00FgJbk7acxTDcuwMrKtqd3yjtp
fLTTN9euqQ5uUXLG/V4YzV5Rj1NS4LNqumo4SEfcBrM6lE3zZMr2HHojTRtzeOkdw137ZfFTkZNC
1+O9W7n/WaYOT53qKrzkCWUrDk6jLg5JzM1Z2PvWKihEVRT7eNjkE2eT8IRgesZBfGQBtIrpTdwN
buOuENwBPlfJ/j9TtH9xiiYZTwnxT6do5/4Lq+M/TtH++sF/m6K5f9gWOyKIdLJCfE7Vf03R7D8c
y3IVdm9+iMc07f9O0aw/TGkLhmv8O480ILj7X+pvrOCuFD7/yvIYfzn/nvqbMd4/jNFMD/8c0D8/
oXRs1+WP/fdjNO34wgMG2I5Q7Z7nQMwpOAIVo+JGdtREdk5drzPRy5MlGZ/0UUrrTgt5IinLOdj9
zFWOQ0Ph1TG3X18eptljDRBzU6r4WZOi5XtgkOBwhn3j15mxKYaQ79C5ZIkKSV5DEa9AiBijBJCO
ipwPMe0th83hxIBM0oPI8dggqi90EafgV+UFr+74TnrgUc2jLXK/TAMcOGCsRERZ93W8zMl9E3V8
Q4uiWhUTP2fqJtcluRty7nu9rgBaajyREZOLrT+3r2VXfgdghm463TFSuHA4CvaeYx2JOZzHYWAT
/U0mOV1RXeCgd/DMXTX7Lz4bmlyyY7Rli0FhTbmNRhwDNg8DyobiseySF/h/Yy0IyxQUPhwwhkI/
Oq1+N+ztC80BsK3F/OmmgPT8CVMx2cSKIsQ32M3b1HutqXBDQ5mjC8PBTqsCg4S4M/cU4R3miN2y
IQlRhj4P6b57SetW3qd0eTVZ3T9WOXoYaZLTzhbt1HsowKFBOJ3qnn0uxzvBrgx4I6Ziwg8vmTXg
ugYwOeQFFl+v4SxRtHJvCEY2cYXu1+HGQmrrk+vphKg29M8GWW8inTjUR+L9U5/0e3bmeAFEufVy
gb6cz4cAGViJlECeNdMMWYdiH3dZzIRLtOR7sWgY0fSLUAnkWzOQlObvIKJgfegqoBOLT1LRGNCX
Nq9fUfF1iLznvORwPHeYydknBABSpyAyt3E+fqR5/9NX1bxd3N7ZDRJgnC7Qm8QeLW08/QKcufqF
HCnn6a52FZwdeg+HkrVbjeqND3l3648AQymkAyivR0xqlc+0BJYURYQRfT0xb4vEQCdhzbO74t58
FC2zmFCNP6qWR1h1yEwamuIqPbng8sGUPy05sc8SBwee04UgFr8T9qljRmfuZOMz5n7JJBGjZgOn
75fHivfWDYXb5zbEOyKTPcDWc1Hi9CxHLqlJUV2VSelSjN/O6zMKAPkdVJJbpxfaB6qzBdpf9Wqn
1l7GL33P/1bSb2SVl6FiBCFi5rvj2D00Xl9uG5UwB2jk2Wgou4Jsu4/y8F6LBOpv18JImTIEdZ3f
uMALyoh8dCATtBtw7IYSy5c5sLZLQmIySHUViqYTfTkGm0QRcCi8a+KZLm9UMC8/uAE1epcWnwr8
A9U+zohOBGUljlHUfSU6/1jPrjpZXSX3DHw6nKJTSFdOJPxTXATZrib2cjvE1Tlu4OeDLmUJWMJp
Ts702ubxge/B0i2PObkzWOMXRa/21PPFDqsbO6XSvuutayzB7w28MqTkR2TZ9M1Q6kKLoLtWRDXt
rM92aThfuWD179IP1qb9kzsFtStoRIP8mAx75EMgYDOxdipxgK5JsgQjapm+vPUM+WR2jK7Bhb/m
IP6JEbd2fMhQ3YoNnnBd6FJL6uD5Hepqo4COI9dbnitbkRVqfylTGtvR655rXYvE3vZjoScpz9vn
Hr8hzDZr/aPqjIuva5WELlhSLlVLNbZ0UVO+ZIU8kUz6mAbjZvLFadrUan6iCpYDCG6GhQ4nV5c5
uYwTdyX9TmFF0ZOi8WlyqH5q6YAihT3pwQVrYfqhPHqiCvqiErQ7nn/JHOMGZ9GljfwPkaBDjlgP
Ht2SLHLb2S1+/vjeHFHoeLqYasSLFeuqKkOXVrFyhxqkxyoMmcFnI81WuuLKlvMdTa4hjSn2hu+w
a46hjB3UyZ7cfTGBfoa8i4qiY2az+Ecmi8MWqO0LRpdYQNUCP6/DnnICVPF8tXPrGQ0S2+CRai4Z
/wQ0dXXJ+OIF05ehK7xQVH4hFXqwUy0ZCxGEukBkqR7pvXNLo9OU054ST6ULu9mX8St2/1U/F79L
N76vmMzAhkZfqKBXgW4Y85CGE30JCHPwIjIkZNmsG8mcpH/vs+kkDXUBKpLsGigvsyERFq4FS/s9
63azXDr3CEpv2g4mjy0sShHjPtElnLGZU4VH1Ws0jvhXgyPs0S7XLWqCOjWle9UcCtaYv9vQWzeJ
bl6TFsuZPm7uCIFmK14Na5YwELAUts0ezW0+oAQ8pXsDTLZzdbvbEtbEEOqA0gWa30Rik9XiX1nJ
s35wjHAhdDadraa85j5PMA+BCBEOmyD/4xCOz8JRz4ae/ySu/Q5/+G769NA5FNIFuphON9QZToob
hj8tCIqaUN+Fi+SFLV4pOibarXvuGlsgZqX5DmPPN1ce1jGuLlUMnd+WWq78ItuF2ryYU0qSfdaB
da6C/dL2F1JJdNzyxmCvLA5+EnIB6mnim3UnH0DcKWfmvRe9RQTYR/eNVnDdanHFoFv9Ut3vN1P0
Z1D4V080/yW6A9BCDYxImF5Ah6swjdDomhhwnj1WYU2kzfTwemtuKe8mBYOdbhrEzX1RCYBETwlh
XvpfWBZ5fzXTpzxB4OMFIn8P5+u9yW5+sVj3dABcVibLdSHKUwKlHVB8yGPtgaVFvvUN3jPAcldX
iePQJZeZzJZ79o19So1iGw1P2p6yKxxWIWjesyMO3zPtlruhpYXR032MBeOrVXMQuqexpftsM+ju
xgADHnL73Tzk6Ysj6XfE9U4Zpe58LHr/REnJg9sYt1BoGD6m6U6N1ETa1p2reyPxlUNX099Efv3F
092SEihhWvqDaYSPnPnQzSbdCUht6ya0d1JPyReI7lvdWOlTXRmBqvHXUnx6vxoT2r3KyOXE6tDP
3VdA9WWsOzAL1rDKyt5F4dxZuiVzTju9gq2+cmfTzY21y3M68/zJ/HH9P2+DbnhuODzWbemdMkmZ
S2W3/qYumDFb1Mrs1PRaG92XT4K57CQWJ93oCTh1lVR8Frrrc9atn53u/6ybgDLLqnuH7Tg8oOK7
yygLLRtaQys6FmrdI1o0xMCJTccUjFbTHeWuHGht/OSc5q8o6T4B3YpdSAbRpKR0sdw71aprN7BE
YpRbrNCnm69OWqGLrpyG2Sl9p9T+0M4L8t3n4pZ5pMGV1l3JIiddQ9aE0lRoLtJ5aPP6httgb0ws
ZSeyX8K8tF3+4enuVUe3sJaTeTWNr8pR95nbTacx7k5Ft7y41LdKRY8r248X3kPgW1rw1c9M0dFX
wn09mZTAkhl7sDhIdi6Psoms2BjMfNUojvVGd2P29YbJLsvDSDIGupXUsf1u0trcIbl+bQKYxjeD
LD33+niTACJtTWemOpUS5HWM3LBKphs8j3eF5T+PEoclltDb0bMJKlEjoP39k0R+p2b+sFNgIDnM
j57R25QZSy0fYJ8syzy97dsrU1SHaVPwBdnIMh45Mu8ZYF+jsHZMKZqDBw/GmpehWlHzlyPNjNiN
3PejaVydLsfHJ222aXwJ2rG+4Up2criyiDx7bJzqbXDql56h2MzhfmPM1mtip/VtPr7aIWBerh4A
uw5KVC8C/p+oHKnS+N6dvdsZL/0+s/BMerP3UmfDNeR7kZ77e+LGe/vRkJz9h5BvwNi8710Op9xT
bN6bPWy6gfg0zNrPxtzH+fw4K5sh3osnPzslrj4PVKi+6NEvdEXndFra4HMqEagxMFLaTdZBH6xs
N3rh0MKWlhMbX1dG8+1Q7wnX0XVko66oOYhkDOW51mFNpdjVSQdjmwG3nlnsvvCNQiO2pBKhVVym
xpmoVFGcaHalz2YAdvfQNqA9fFfYiWkbRBgxMGGZzOl3lrj3Uds/G0QQKMqpb//8Rz4n7AsQ3209
k+N3A9xcSju+RDVOHWVJvI4CYxNNFYq+eJheYtfEQKb8kHTyodVj/nwcEMD47o3KmZv7UXee0/k8
KH86Gby2mObM5i7ALbhla/yRWZg36DNKyQ9VTbA1u4X/y+Kd7NFW9ZVJ9lqEiPJYsTS9+aw4v6TQ
xqu+IQo5wxavs6L8AaMIdt3gGFwD2PfMTPoQwtq7JM2PsxEW57Yxguvk5AZpiIzPskh3fKjvFkuU
hyF0yIj5JnVStrgqLrsXxYliWhLzSgwsuuHL/0gWSxxlRZupF94mpCJWCX98Jw+qFbAsqxO2SNve
9QmDZfElm4KLsRyTpXqlGGTnZfPZnyw++9CQYUDycXA7hqIhHFzP/R9U74n5+VazesvCbHHg3LSu
k+6V5JyQ3zSYINhlBmoZPyzJWEeEBJ4GbiGpz90tEctOyfhGlmRJn21q9YgODDdL7zn8dYvrMIvD
XIOxdv45npdPqXrOI4b1A6shXX9eBXZER0/H4N9ikhX7cjca3rVQcjkwKjzxgMKq3rh8BCrr2RSE
blHZwAWg8yD9KYO5JXJlik3beEfiys65tF9CnsS8wfJrmUQxsfpxYyhmqe7oyzXZB5oWEWKFkXK4
Tz21tvnqGjFLzm4kbG8idBEgIInvE9uqw+KUy4n3UX7MXArjC5xOK8fpvhDdvcKDb0BRkIJSpQmX
T7IFDezD0KvbfGjOdUeazu4YTWaDf8wtYz6wm45z44Sy5SwqvfuBMi6zqtoHZB017X4keMJfysyX
NRnKLw70nG6qw+AjOHBqDpkEbINZvCwVew16boJ1N/ifU8BCXCVQ5U3NCSyaufPmh9Hjy94NvFy7
hY8K7uhDO3+bc8OeuckfVECQ1p4Jo7MbotPGNm8bO6k3dTf1e7tVX6q0nRsx/Syes++qGfsigI8R
q3cOLnKTlpVzYbt/doz5hubl946xwEbUyXzyZt6WU2kce4kjR4zNLyMw4D35sq29ttx1Eb1tWt6e
8ubgZTFsMp9QQlIPjxNOwL3RkxxN+juRwq9mZv4WzfK3aSsLfVFlbXKZY8sS3ygZMbAERYZryeFu
5devwKcJMIyJqjHLgR83vZXN3K6S19YhCNcl4BMFU6Uff74r2uy7lNmhV1m6LkyFjjiHaaA/vdk2
CRdzrMWomlS9E7KhZha7NK+N6SVKmFFNNRkZIFCp5mxnJ+8+jOiejEKxtvv64tMroPOfa7/oDXrF
jacqHdkZJNlb7/QvEY030UwY03bkY7uY8F7tVheelBlWuEb+AnPOzh0+P19G/AWGPl+oIeODV2V7
p7b6m9nzwDufc8cO6NHMWMERxXEGurAsc9iBVd0vPXoox6sYcycpADwfKI/IreXVrKozo4FeiU9z
lzxwWA2a8neojGBfJLXNPAbs2g9/cfsDzZ1pZYuqekNI9xDhsdtWPo6u2Qt/2yM1VkMqYL0N81dJ
twxf6unTVMZzMQJClQVx7BnRlSsjbgdwMf5o31rTFFMuUf7Y7ZvtjtNuduqv2gc3CmawBsNsPmY0
qvRuulsXLpoBP5VC1qDfH8I+KDfDh8uETHrnDgNEOWOJRo0X4fUIdqBot0XO/a9eMdt36bfphYbL
2zcnwHmqT0y9sh6ynIXavVMknwzC7F0fspYoioxV4PgWRgHZ9V79CsvJ2jN2A3zGKyRGIhlNamK4
/k5DTGsKU9iwvMwpmfG6za1LL5m9mYwTa5uroa4Apuv9lCbRM4s+rARdYh6a8tPpI6rIyga3OZUj
Cec77g4MrybB6qe5T5jE8nlCmhu3MD0eIUpfpQiMipmpkilY5gpvjYKa31dsHyE4aCHMkItMkfVi
L5TiuSwEU7DHlKuhr60OC7V/CCcmr+elKpotvpSXxJ7LrTWEOPHCmwAOrUmDzRjzZKBJr96nzT62
SMMVJCqcysp2mQ3xYLmkNdWcHiDSLp5JjC3mTLShgvgxmdRN6Ja3g4eutgs6XGqDfwYGpFl+FrvU
mJ8rbVhrIoogkpFf0HMpDBLUNdJSN2ln9rfNf1xwhjGHnNWq+kitI7mBgthJrYhhlse44reWB/Hb
NHRPsyDF2XXuwYtEvQ17tS95bLl5yWmDbU6OucIu8rvUVZdyikji3Y8iues9XSNV8rVOCknctgp/
soZvElAq5M3iXE8jNLVLyYS+E9e43wPzwWnI8w0EGTO6sdqEYR83Q+LogfX+n73Kv75Xocf9n+5V
Lp//63+yHP3/EMosSv78Cf4mLTLZrUhf+j4QsHKUx27j/0iLTP8PViSO9D02OcrydFfCX4Sy+IPU
rusIR1nKErbr/9duhRoFLDgcSAiH/Ht0Mv85Pw2/5RnRuC58ULQ0kET0qeh2SHh6pqUrV78/H+gW
a//HfzP/e451TWKXQehDJFD6MzMPQomCRwo9lTynZxlj9eUVWzjsRMoi+Y4m454L+2NiD69LgJwc
3PWbQo9y24EsV51zyAZKRRo/PfaswjP8GtJqEEoPUXvwXRdELqq2VfRZWNqDPxRnTo8UmzoB99Em
OdrEXVZ1jqk0p18J1Nhlhzvj1+vNSygW49TbxvPSNF+RshA0jsMbME12rqJnUfsJ11ES2ebjMjM1
cUrCqWkOQNNxmxt5vhFZIwROTscv8TmkFQ1KKTvbhiEyxaTmu2zmky+KD4xzSv0UBPSsht2tEWRr
JDp3ldGfupSNdDkVH4k3UuttvmPdTZFY8NZPm8ja1k78MFivKPiZXsbpuZlp+uFEj/YIqWJ76Nry
hM7uc7DM96Jhrp/aLy0EEXENixQgnBTxR+ZOq2WIP9EkPZp4mPnb4x7O65OKg2EvzZj+GZfDnmuK
22H2hg2fpXAb8xcrervc4RO9NkjgSPS9zOC4JzXy//BKOZnuCExIM1cfUg62OMHdn8O7UM87m9BC
Vzulj73weMBWe+zSz4HPqoWTPTXXWfpWlx0T/areufXOx/XBPDercDK2WAnTmm3CzEEy99LtkMVn
N6Z6kNw/uUbGHZtSUTbgXL2CA/tgQlLIWrabhFYg3zbuULW/hk5L4reMbvDysufJuBzJ/s5VtF/1
frWCCss3ScDJ0jNpPxvmEBUPpffJZOfbMcJmRd6SK+eL8gtGC2xtjPytRrS/GwS/kr0kNxTuPrQc
HPjOg6htp9/FnN76ObcHmc+3g6OLCpoE5tb8csIyv5G+Hl9orBNvPkk6ZxelqK6Cwr2KOHtRjyic
/cNg8TpJk+M41HhmoNGqqbtbMoaJHrSORakHwsMF3ZfhHK2cZ32dXP83e2eSHLmSZdmt1AaQgh6K
qRmsZ9+7TyCkk0QPKHooxrm12lcd5Y+MzAhJkayY5yBc3P034Z80M6i+d+855LrA7ankaXKKwzBN
zo03epFvA14SOqNppm3Kf0N3str822qKY9+/lIX8HbAvRI013jUxfyQi44x8fkmH8V2bMI8uU5xY
FlW07eiEgMStb2b9zo1NdNWaKa3FVUj9a0jOYe/u2To9Crd5kSNOXN35q30SIXVr7KZs/O0XFQmb
ebkahrLek3K3IzLAV3aws/J43AvhiSi0nDdpGdEIPDBahuk517h5u4Okb/A5tBknJfcQm/aGyfyi
N4MaolL1mfPojjIR2Ht3KM5FR6LDqtSnC5WVScjyNJLf3QtdMBZcjEvbo1aqiLA75UoceSG1xo1l
kzwI33rORE7skhBE5AQ6DK0Ag4FK41I8GyfWcoDkKT455kfS5qcsDn55LrHzSU/AJ6FnIeFB+qS0
mqFK2YFFdeODwNf/7azRXmQTkpcFRGEktBgCLsNs0TieJ6ugpR9qt1b77LXVSwC+ZZiz97FiJLjU
DmVgpxy2LCoj7gmo4ji+sACgpfCqGibwvIJhGvGh2bWffIcmvmlMaTO+hYZiWUgy9G0KUgrukqYr
crFyb9JNu9RZjpF0eGX2F296ZtXUJtw7pti6rUDheoZ9Cnu2PHR8GXLRFLzgFtr+grZ1ARsewtKR
HKt3g3ppjgSOug2NkYV81ppEuVrQu4q2Y3ygm4BJne1m4lu8SeWJbhQ1uoD0F+HMgGHCRqLZohdF
C28ZjJNRr0EESI1zeEZ3ulBVcVU4syL2jnTTEfKzXqviAYwZ28tx2CcQ8DYuoRCWWSUyhaTZjtTy
ARp7rAQE2eOErlkxJ89jbLMTTMR7OEG36J64aersa5S1Oe7RjpdhwWdzJfTUtFYsx0xyV0XzJl0J
lTUwvG1ae7+qVU89KvSPBZCkxeFwuDAp2yZd9ofVIAfMkX66sai3cpEzy1z6HgXmFFQO29QozuFA
yKoc2b8IIliWIziHkeaNFkF0gFfvbkC8vSVL4fBNT4j8W85n/zWjzD1LRBbb1SkGUOttRS9iARRi
pUc0PliwFbetLNF0HYC0BnNgX/VEmEIPS4BDTqABLSGnK2Nc79uEadgi9TE/NXuWSYJJn0N/vbOt
vdkRqyzm6gQL42tKPngsnRbR8pyVwZUcfPeSLMVLbpN/NtYCUxs94sSLPWY2ulVUjQ9mkz+mylgO
RuiC8LNuitTjDiYCTHWE4EHb+5+gxQPY8iOjmxQUQU+3EjASG/8jWINj0DFK9AE00ldldmC1sX9u
BzgN9sDqkVv50enqmUsh07bWM/aZiH+blfuZNv6nHvf6pbR29ty8Zykr9tWqxTZNas4Dtf1s04DY
rnmMj3sAzT4lvwbxqx7FlqOJf0nzcowKoBab1lg1n6/UhcSBguAirhfwaysN6a2/MLtzZj6uS9l1
24BLKRH6Re5sLZB2+9mJSntiitej4+k9mBi5dbKWZuWxFLw3XXsyfnyBPmn0xId4xkXwg5Dxk6tF
5UlgPnAE7FnZeXy05fA2bP80FQnmUxTeHXzREKB91JJ7oNbKV71dbyoPTVKnNelQVZTWpi8JWWZK
pL+mobrqveWxG3pWDLXguTgjXSfsdW5V8NYHnn/DterkLu2FfTkNDi1tn7DhuouFbMimEt+1cr+a
7XSSzLe7lE//vJTvDhb4BtRrYN0v+XxQ5mQffY+uZsEIJgS2DWqvuoQCzExOp3s786l9roN7hXW+
83h2gtX5hgikWwUE2cNlvS7qRmzV2u3s2O6PsU8fu/WTj6IyHnFRb9sR1X1YUDMhcPfM8PwSpOW1
ObjXVrqiYg14b6f+QEJVkcIcLPwcE5mKRvn3tVUnm8pot24zczF24S00Y8zH7XHuxLAvW3J20ywu
YB4ZlH5RVYMUWzKdKwdcfNyot5AEikPX0aImp3qWQcdSLK2uW6ee0SkPn8s4XVqU6gfy0b+Yg704
C3AZDAB01jhgBFyEdzMTQEWGAYwttnOUdZlkuN1isSu0zs4sgC1mWnHHxkpo5R0Cw/7sag3eqIV4
QCqxQTt4pHBiMbQnS8x19GQ29I3ovlhg2nlOacleUDCZ1do9Wwv4PFCTWY6WAmDJXaElfSPENeyA
HDT/EMHKj1KAtyeJw0KZE7jLcDnVyr8S95+nJYBK6wBNwYaA1MimTPhgSTkPG1oeaM7nwhZnq3N/
p1RtOBF6Hym2QXL3mieSfhfSOnp5rqJRS47SsHrPm8k4OHxWhgP6QpuxYOIk4hh6qA350ls7NPPs
2tjZa/0h6yruq8kLvKpdHnKRJRPU4B/jTeGDyNASRYS1bJu1WFEkGHO0aVErF/vEvB/sGSaw1jE6
eBmLAdABBYU2YXgSwpg0l4X6YCt23pomTMCd3ZjFtF208DEkANU6vOhQXAD3pWnBirfA+QnusdXK
yF7LI/FKRmXCpDjTYkk2s9eo6nkIGvR+wopJUpLRO0dHSQvgtteCSiCelAwwUgxaXulqjaUxBVrO
PvrR0lVvRVO/E4B+4RsRbJyBFycNmmVXIcSBmQkWwhueui5W+yHDdRyw8Is4hVLBXIrzxIWIi9ii
RTvauENr2Y4aAaeD6XYT1QvsP+VPcut30AmxUdWkZi1t8ZkQau/sEuVQ4pB6dcGbUAaChBHy/Avt
8pLBnWIdSVFlRBKUwobaM8uO3IEnmq1NQrV2CnFzDHi2Wt/BEOhUs0luf65uK10GYmLZgP1hrzHy
uc8EipLb6stjhcSoRGaU9N4MI5H11HrzQ5X3aht5vTYghfy56NzB4td2JBNNEnQmmKsWaAGuCxsQ
c+tzPdFGbdr7rEq8bax9S4+QJeB1eRACJ+1jShEzGRJDEydXAHj0xBLFp6inPU6ZJa9HbXZKUTyt
qJ5s7XzC2gISTnugqKe4YKJEc2Ts/8r47Ghoa1Si9H86IilIHUBxFNroYXwoQpfap/661zHD7RkR
la2NVCZqKlEBhEJP8Jj5AdIq37lKIZFFRWHsuiUbdmTzqEpaSGkZOHs/1X/twZoRYnE8e3C0ISvW
rqxKW7PI0z8FNMfIwhd/MsRaoTZshT+uLW3dctBvVcx4Dr02cqF19reNtnRV6LpisO7W5I5szQuL
UmSwW2RPuosxKtmDbpPEbTS7w4U/1S/qEHduNrWnFCUN7+xqL/G7MebFHpZrjxgzaSL0qMXMVpIU
RjbG/GyNKpMrfsq5BLoS3aRmHpHrOSe8SqxdSnBM1O6oQsCyiFkoxYbPlxQE4IbhxaUlekT7oUZg
anCcx4g2azcaNU7eYb37nZQ0FD0Eai0itVAb1diepOfiZPnT0a0xuy8IHtSwvHuCUBCchyjOKkbs
at7OtMhs7W3zEbj5AzVEU427ljceA2ZOwgYu9X31NpvTsmfOvA8X8atZi9u05EHT22MVJSjjEuN2
El524IVTbvpykGc/nW9d5XEPRTiXavNcDpWffEVzzfT3ue8ltwrtqWsR1rk5a4yB5PdqkORpKHCt
Pk0+BLdcFEk0Mnyg2DjiwBuQ4U02BzcuaMEWQ9ljPEBEGVI34nsXbIt8iPJkhhaLGW8PSxLZntLW
vUn792wmsPouZQPc+u7z9M/imI+mDX/Mq4uoXdj6ddkMtYogU1PMt6rsZ/xVyJgk8j/Ej1EfYgNU
hLS5Jzg8XsfkMsT+fd6pCkoFkirCUmS8tFkQGfKFXMO0paGNx5UtprYQjtpHCEqDfndSvnpi/DJd
uBheME9ndx3nTaCNhqXNTKdFcriuHECAS2cRx5uo53ZxdFEi0qvEk/KTPkKX2GlvYpE5D0mao7yU
iGzm1wadCF9BXIt0lHaLD/ximvEwQs4zGuyR4BMH+Lj7fHgImfpThqH2Sx7yPot50suV+ahy7IPd
80HGHZV92eDIyMyQQSKF9Cznzm6wRK4hM5mlkxR2+BjptEsyRSqptF0yzLJf9Iie69h9hOVx7Y3r
R2EgUAq9x1j7KW1J5TUkPtI0xo61Iy3tJd3RgHQPWLHu2aJERpoZ3ITqozPCYCk+FjTBh55Y5Lae
Z/akKQt+etRQZ+djNrb00/tDXvFZvdi+OLSs9baEcilc2PXKsYzl02C8WKUMGTXxNKGBlJ4M+VyW
i94G8k/RoKBTUY4Hhzk9g/0DxSw+/lfMBmbAtWG1hovFyokoDbXbma8VVmvwZeUDgeHvar1IKKQh
YOVsJWnISVFEtSAa6vOibNJ8RqpDalm2fn8sq/Cqt4bxAkw8AyVIuNLp3IsQ7qu58t4s6nbCmv7H
cHueol57M1vkt7AKPbGpdI5ch15AHjK6jnEewJ4iXlXFkckKFuYBQJAOPG3X0CiWc+vvDFG8uwUr
B2mtHyKhReGJ5YnOqU07buL4o3oKf5bHnS1bCw5bVR7hM+3auwkQ7wYz5ifHkStubWLvlJwrjY4X
Dwf8MV3daG29dz+BRg10nZCI95DO7CVUkamNw3Y7q+n/L23RbkeBDTNd+X3DorsxH4m2faVO95qn
3oGe08PiiN+YhODRuHeMY6bYyjZhxct3jFOPeSLAaBHzOO3Y4acOuz/LPiYertgAu1GdC8RAFRnd
OjYO1bryqiciuFTTnVPY7Z0xUiF00+5UMb2iJzceYDvdWO2QYftUOiAbn4Qn/7DIuTIUj5M8Dfpt
PoK5Js+BPlIv2ZYbnpRGBNeB/1KrsCj+JS9lWo6n/90d/P/vDnzzfyabvL53VfZ//71HsHP9vjIf
/e/7GfyL/rZDsP9NMPqDZxK4fy0R/ssOwaIuwaezR0IC+cB/UTEjPnADiyG/x01Q4HH++w7Bo7qB
noA+hwOyxOc5/K9QTiw+gv55j8D/PWUUE8gE7WjP/Kd+RklFz+4TkvIpjkW6S9rFtoCGMwyIYnZO
WrjYmxh7ABPscWQBj+X9D+qNWnFwg2ql2OZZPZ/0FK3ugj+pM39JY/rleMVhmbJX1CPXGbeWnWqa
k1m672a7huidUwjxtHazsvxdwuHuR/k+ADi4y6VAMgdCgWf39ZQonrJjPr17ZAdzj4PTzLYeTwNK
ZZtDGCfMxrq2w2w/lQPunInZ3lIQAC+6l9RSLUdqCn8ohW4bQr2DWgYCPSh4nPEubrvf8QAgcrip
Yuv3zJye2Z2P2SxJQF2UQBM6wxaUwEMT39IUAea9IAwMEdkZzWHgPZ77WHGSZkDtnLvbqsx/FLXf
zYVLzTu1lhtjyu5oeHN2Li997F/xJWa1urRyk2Xp62fvAbKTSv1uKaaELUytZCw5bmd8LORpu0N4
X9wy68b+tVTnvLaIQplwG9ypJlHuMo9wLO8Y9vmyRx730ieEhRZc2puiEjcjG4ktHxOAOoIW/pNf
fufc2Tam/+Yp9yqXpbsLE0KcTV88jQZ/MMh3vzPoUCI9LWb4zClL9+1BL0sOezNQ58gKQMfmsPyu
upnQF7AFN3Jb59nGLXxZuB2GtJRup+m6remvKcYPnJkQdxZ6vpaYaudNx5nuJE80ouPATjvacYNK
6hdXs3OM5onYMWgCDjfn3FK/Yy7qB0P3a4vKfDcYY9ggMeBAV3SUW7RgMZI3FDgbZ5nJ6UqCALFO
2iv9WWsGy0OhYGWIyVluLR4cN0Xz6Qn/o5iNN7sAE1PPL3MXP4VyPFnzvItT4zdvOeJl1YtRiC4K
STLzUjK2JG0vDVixnYlcbxOI8LdrlNfDDGCrIEefcUDczMm1o3gS0e23dol+CJl0kS2GFhOFlYav
IZO4q5wo1MFfpyPo2M2a95y8Ow4UPjhqyt7IR8t5ug+0ayCxfqVJ2m+MsbBg9sMqyEgu3wTV3Eec
IRbyhhmdSLIqxcaVA07YJf4TaHJlbVtk2oFZovEyjjGzAiCXPHDaTd7vxgahRZM44Y1yUQvNP2xM
IJl08Zdr5nH+lr6EjBQozU4zNVHu7ExHUzbBbTIQ7O46IBY3NjuSASRnYLH9E03DqZw6aooYe8/h
Iz8AJd5IG5ywGP6UfpHd9A4JPOnRMkW8XR40kScVaLbLrPsgOW/fToxDzR9uqCaILpolGsz3DWjR
UTNGfWCjjjtZkZMn2U4vHpIclu9IA2i7pvV7E0zHjlH3vuJtRc/lQi8/3rHNpFfk6S6Ypp32dMhS
AiKNlGh8uVz5TVXdWSsTJytpb5dE7cIymV+yJrx3eZvflawh5nTqOD1622pSw1tet8nZXjoU2ilT
Rh8iiMEaNHKNm7nsqSwU3g2la7wclbjUBt+cLOYedd30lJtKVkaJF7j06vNht3o9e5o2f0J7xftK
82JrTY6dNEO2J1+KvftNOu6LxyiVwTHhcjf1/lB1kowvs2evbiiuUa4KEcRs6JGTz0+5x47YLEBF
v7OTuiZam2772Cp2snItEl/qitGte05A4UrNxO2B4zIzYSp6Y4wjS6/sefWq+SEY2KzaQ/mgaP9Q
iDsFXf5M3O0WgcU9lkOG8Vww4pDLKn+Wo8CgttBuzkEAbMkf75VLGs+aPMW7aKEjNbwBhSWSo5Ml
o89gOdM8YC5CXGKcY03xn+50s1UVka7S4lwsyuGh4j1FS4kxi+cz+5ob9gCjXt9My6bHPFuYrBIt
TSi2QRXbaUNkmwtWLqAYL+CMoYaPwP8hHMMS+PA7mMe1Df3Y1RzkRhORS81GLgL71e6gJUvNTZYA
lDP74mieMrdll1U6jGXy4a+Dpi5T8C5PRNcRcWgmM+9Esck0pxlXmwlxqhoYDTDIRehWjWQqS5Ve
taq68jXvudPk51AzoBdNg+41F3rNvde4t8QVx83vGHT0qhnSvJEJDfHi1HRpQ3Om0wXidKfZ046m
UCe4bZlyuzg1GAIg+fi2QVZzH5I4erqeS4I4d7F9v8rmdpEI+IKCin5TrOypGWdFNJpItyysY2qT
mYFvhAxHFCmX0AhOrOmTEw3MD8f1L7H0yFlmZrI3c7bI4VI9YwQ1tiuFpjEuu0NprIe0yZ7rOv8N
ZhfCNhjvcIXnTSecbBKI72AkLR/Y/oex0DE0Srdm6Q3iVt+XaLHB7QoSpsCB0XKla7etNdG5+AoM
Z7xNWTTzWKNmwvRX2PFVYlvPNijyXiPJNZu86dy32egkJgkGqkFlPrcTdOmGyh7VGWarieu1GvF1
pxamPjr+Nc9yZySsgGFwvnjs3gaGQlGNXHuzJlZHkWKysouTLVBIJbzUy8+v3ZZMLjmHR6W5YMz9
1nMBZI07iP7pz2/+/PBjg8ztmdXpz09/fnNomcX0nEXCNgyhXBkz8z39UzISXs3nPZt1n2fftmTE
WkEv1nvXGvaI/mEJ4vWvH35+7z9/+fNX/+n3fv7qMMz/9R+TVGDPojszgzJRjTBFPKspJupl0bfn
hg6GJ3CGu9BKhsOUUeLcyIV3udGa+d9+albBJLYht9OTaOMtGRF5qaaxufz1FywMEuZ4tskKnw3u
fxUjtFGd//phyoG8ztRUE6aHZ5IVwfnnZ/LvP/vrl5nHLCHjbp2zxUiL//jBAX66tUXCCx7m8sWL
q+JClOfS9/l66CB91mq42Jwd/vqBKc1wcfQP//R75NFLFkHTDklnQN9hALitf+ZNdnCxC+VsWeFF
LhQuIti1g74bifOho2AF25bgOWPm4Wos2XFiVK33jS0h2fBVgyfFLXopGN1VTgaMvpjdi5E7//Dr
FD3qJX39z7/h55/6+VvHGmRFjFp4t5qLcZWNwd9+WN0YYSDTlj02kFOqrIJhOMF2tfofeRuCjSnc
j8oOmeIMMa6JrdXycl9I9LHxBRI0WkypIJyU1aMRMLKqDX4Rz+5u6mHRlevt2rlMw2aForSBBT17
3i4OK4e57103r/1laOm2GB3z3UyMDpMWGonsffYJ34hbY3Ywzz8SgroM0jH28TpUETbnXc3NZisb
Y9jaE/gsmqQ7b+AVofHkoMAyMn8CDi4DhipT44mkuVGQahGl5otL0zmBWeVTyjGPfKiSB/byo6Ho
wYnMoWTjoTlal+wITp1nP9t9ZdPmDchUc0H5DvlfWU647WNW5naXvKp0fGC3NtxTDPiqYiL3qFkD
IoG3Y0InIvfY1HLTYCLZPFszc3YGHtmVMI1jMcWERNoZdptElx606oTe62sZ3cc4c74IiNWHxIQD
uJaL2riOXHZiNSxm/u4Y4b24hI57P9R/ZjLvu64tvgSnObYq8Nli8cpMWDsb0908deFeWLLlNMee
YMnRr3O+P/RtJQ5+SRvNGYsbFz3tOQSXYljedYq5vrY4oKS8/F3Puhqa1tgPyk0uTZvNGy8ssJxa
7cGUdDjH0TrYE0Mp0DOqJMdtBn+qtUivvJ6yMqEGOxNvlhwQPEYlLLVE4OAccHcNc0wS2EuXB/qY
x8a3uoODzSMvdH7ASw8Z3XeS33XK5IMGty8Dh4qYgFVSPxGrOzZrfJumzXU3RosVy2PrBrAWM/te
gp31Q04AONM+7AVJQ1wSfe4y3HUGJYw4Y7fKBSKmCnaCRsfOrYDj58Ifjqa0/pjF+OH1PlU71X0H
k7yVKx1qz2KuWJmK8X2f7Np4GXntSoiP3o0SLCUVeoEtMo7PPAs/soqWyUJyFPhJ8OZjK+pZV/Ft
uA6oFtbwMSGfkTMx34uSfem05MdcjYzonNXazjn7u26EulTG86Xh4LrXY6E8Qy0WcG2kLUGV278C
pSY0c+vYgs7bK2k8J25sbTD1ArANpghUE9meeGkhXIp9UXFNNShdb/gDksdS3UvdzI9TtRK4MznK
Oj6MH6bVVXdtlxnE7lHZFB/3ELz4HVV9VnCB0pzBuOiO0hi6e4d1al9mzDLkhQ8YuUkrsvfO8Cwn
hMF59s4DMryjkc8o23Bfye1f5ty4bRMWoWPF31/gAOl/uymfG87yRFWeXug43TBRwMjeMwwAZPqa
MrHmOF8dSjfprrgqjoHiYs6YnG9A1+xZu24aMD4ozdSlHNG5AUq+ccPNHO5nX0fA1wJ37nQF2uzc
meopFe4dThLMQPKZY9vtYI9P4zrdtxNrXSsOXruJQDVYaJ/jhfpVNyaABvvFzwvg6fz/DLNRXMGm
wJc32N6d8svPUZzqTj2wK5sMnzt3/oM7fFz79V3TEY2ZrCRVHCPlTa6MoxkMpPO8BsSCczf5+ZfZ
OhdOK3dA1Z6k4uZeNY/xGH6R/+F93T1N9pPDrPh6dbk0pI13qVhNXrEm/k4quta+fZjUe9XWz62H
9CYza6JeYpAsNkfOdQSyiZmWR8Orn6di6I5JS6aHDSKjefL0uZt+hoVYz0EK7hCSC4kTsmKhaWfn
3NtbY8EGVT1mYjjz0fLZu0HJ1pbaKZeP58WvvzzaImrI3qwmJNnDv43d0SmtqvPaquekBW3PWiA+
4HqI/DT5RSDjUvxJDRNXA6sQBZqCZ8b6OFknx6+uYGXcU9l4NWinWcn0JBIAEfapzhJyKg1rFbMP
Dn4XXOfV2uzMbA9FkMa9FVzCmO+7bX1lhnfnO0e4ZI/cm64FkY0FOUORpDeTyQzdNGHWKrWTEws9
fek2zSer6ne5qK8VH11sppw9zPE/+cyqoAvTbypW63Ew9mWQfi+UcNbfdWog1yTJ3oW/kgZcbzLe
VPZ6Ev74YpbhL89LcIiTjAJg0u4a5LmyIw8DXSBqZvGSJ8l9mFWXLg/IHQ1sR8WbAhLRZ/bRsy6m
cJ7ynuuXbOpX32uuc9v8xdaYD/HhAkT01uWRY4/+e2WGr3UFVBKCawjzlBPLuEts8yrO2lPz6Obx
o9TKT5JhUI3S/OiHLe0anydB3ZkbySd8wOova2VySYNgRD9CgjAcyausXV8fBBxg0lzYSrrT4DnI
MHxaoXPhvaG5R2a08i9YgwSvEB/rGJdJ01TDdSvN69AJrQNPVoPF+jweuwxaeOhL1M/MfkiDtTt3
Et9NRZANCprsHt3So5sNFTEQ9k4t0OfqlgbxOobinK3Gm28FV0Vn96ySoLb7x2AqEUez7ZQKykrD
l9rrekbyIaP+eEWq5QD8WslXydVpD45fkFjhKnTT21x4lGkarJAAgpRWll4P+uO+JP5Dr4NfGuY+
aJvf0nIuKeRPRRZya5v159glw852X0PFCmOM731pHNq1vAu78Hmax+Au8A0WQ0E0loRrIHZqN7d4
0D0PVqLPic/lS7YBBW+DihuIFIB7JTUfRj3GDeKldFNY88dahXf5QM+ep/rWNYhneJKCOMa2Oehu
+fT6Ha9UpcjDUgfNqRuZxkMRQ2QE0bQtevONlgXRklRo9KeIut5/FGHJEZr672g6L60hDvYw9Yck
gQ3jqJCHOzHNjWXC/1pYckdNGd4awfIWypWlQEDSMW+zD6AgYAuNuWX2F2zaefnOh/w1geRIQmWT
q/Y6NQhRVV3zOZKh2i64L5ME0ukEmcxDL8qHTLcr3PFPMcjs3JB77FaasSQWx0NOBjk3u+Z/SVD/
51/ZOhDd/x946qwaQK58/fnvlw38839bNrAccCy2Ca4wvdAUYJ3+3ldg8m+7oWdZwV/25f+oKzj/
5gbCwb7scB4zbYctxH+ioEzL0z0HVhFBQDrtX1k1UKXQq4R/qCxY7BpMhyGwYNuBcfkfKwtFQxd1
iRcGB4PFo3sWSPq6OnJMBpzl2L0a0N23GOn/uNBrNzZoiM7OEV34BBCnb5NIoIgZItY8ylhsZjMm
BeQdleexf61e7Hr8Cmy2o1Xa86lec12AKrV1FMWfhEJ9rajhao17DhOIi7cXxU0TIw465JPv4K61
qw1NdMKLK+Ets0reicnxrge9xJqi+iYI2PBZQMZIcrhXSFm2ZHOJAK3THkZGvgs77u5EEvmHZ9eI
wuxO5JxsvOmJcyKuH8e4aYrJh5LIx0RT81+vunfuOHyUV43HsRIK8nLBkUTAauy7iOAX6uG2uQ/9
Hh4DKxo3tVyIFAhorcdizraFRXfUaOAAraZxD4PrNWiTiiM1h+u0yv1tuWQPhNJBhogFpanK3H1Z
7V0UzIxEJi4exP7xXMC2gFcYHkbFYxKtBMxciulDe5ob3LFs8+mmc5Wn2Hei9855zKb2USj/IMKv
YSnLWweIu7EM4FmC5xF/5E1Thfe297YSI36pakiZ2fptp+C2PauG3SLHTzalNSkOUlxmK+66wG0p
IohTLpgowpGESuDHTy2z3m2cmd4+s9S7NxGF4AV0J8mcbasCc308+sQGvSbKKIhi/uAUiEYLPvfA
1Qoz1qn2AqRMQ2piz4A2MZAmY+VGmXUuqnuANtD9gup6cb3P2bF3WTCTD8nDadtbECGlMiKY3fY2
Q8GEriaVR7hIVsWQaVDWI8MFTuSWQ5g0ZUI9TV+tZ0qQMS2Aa3EvivlD2KngYjAdPZqax2m1dr6S
66lwJqxEiY7eOv6RTtJdxrsQYHGJrltAoiiWOepVRW6jCSIzpU/eWiTYmyF+psECdypPwltfJOOe
B5LJMJETJwB4AJkJjzTjCQzPfo5dNANAcqGd1P1+IgCxdTMoTlxnsW1xWZvHe3hX0ZzCFRBF76Lg
ERc/JItCtBbqj44l9kW02rwDG5UTLPEa+p2zAx8gNyPXVw+57RDbG5TcpSOvl6IknZADe13K4WAT
MK2Ctt0HJYLOQMh9XcjHzi8/pJDhDpa1vfH97HZxHWogM/6cYsJQZOirYdVYu1aod2IOH37LS9q3
WDOAOHck+OYho7TjloaxIZ161XZBiGSwBuCTVvCJG1Qg80xTc7ASaCRhRKb1eiLOdi3VsrGGlJRO
iFZtqp8J8LMSKbHPlaV3Fae9TTSiRl+rMQ5u0OwXDxorrRL4aBxk1eDmsIWdu7qEzylrQ+0lpCi3
IEnrxwsH8+KhMaoi8grwo4ZEJVe5He8ghanQy/qt/uiiEYz2cHxH3WVeEVZ6IC2cgSxbpl3MMS7q
A/8kTHjHFtIbike/phD0sgUelswuLi1UlyzWionYc/XRuupa5skjcsIW21yoKVkPJCzvPOXHFxSR
9HvQSO9SD+63HZTerX3fwleIxpFsQ5rm3z0J8aNLlBkO5LTv/eGP0bnWtuI6ZC4rX5gQ4oRlRaFS
YDALhAfOysUs8c34rE93U80rzA7lS5uRrbYE6UAG7WyR3yiTmFsryV5WlBC7RRwpFIgz5YmDFa5A
8k3Y5aJ8RHeIah26K9OO6dbLU3BOsEsh9tAkLRk+RMVyi2IGHXoHzngw7eNEPpH4Thvw3CCT3Eoa
yhkYsrDvP3mumJuO++LGmjPiVYwSIbGXe6NEaxvML7KSwzZJ4R0bc8Eade+4C/G0nEvr1ASfvlL1
YWF4eg7Ipg3G6kd+7gJXThzoUvkY+W3bXpWyZgHFjFm5/u+O3kLkzVzMhsXPSMem17XqvtqGj6Qs
o3ENyPt3Y7/TorirV0UqpycFXFB/mKBf8bkCRUH2I2+IF94ACpn5cO8Ny3Q7BSxzWxecMG2ar06Q
4hPDp2XUNSUlZla9SfyLaSU4ofep5G2CBeNbdPynp368a+vsDzU/EpjNOu9VUR+7adUoUa+MAl7I
BF3Y+yEwxN1jYMlqCa2XbSqjEKFzSFaSCOV6F0z0zIVNzLmnOawLCAn2ovskdggN08fxtX5MHXmt
LiiguI4HbhhRuctOPduUrazHG1YiamdOvK1zMPFdN+wceopbY7weG38HdcDlXQ0UfkyI3DLgxyXI
/jazElJLFStOAZYHrteyGUVfQOOw7sHe6eKhYvNbtY+NeugF9H2/Q8JG5EszDdRd6JsvZaMewW1R
+zOqhrtMQRp0JlU+s/oIQIJtBzswUdJ6IeJ0EaNN9WwCuYwV45DkflL7nL/b78JFEBA42Ysr2aZl
hCaZS5TTTWAsciuH1t8UfcACjOOCPaT1QZqAZTM57tCdqW3fxEXUlb+6roQR7ldY43ssvTzVyTcS
5NQDU08OJq7Oied2yJEoo2O96Uz7ELaIUhgMtzehQzZ4zQ9DVZvXjtYdOXiPYEY90lLa9ybDw6og
12dP1ERiLx1PQ8X0Q9CIGbRKKdBSpQC7kjeQF2ByvGrt0oJ/adYiJktqroo9L8BgmItoXZMoM5C7
6StChCdTC52sBC+ob74xXt9RVymIdQM+wQHF94WLpdZCCfxQSTFCwcIYNWl1VKAlUvHA4tZPBNf/
Qb4auf0wzou3XbV8qvt/7J3XbiTLemZfZV4gDzIjvTDQRXnHYtGzeZMgm92R3kT6fHqt4JE0kIDB
YO51U9hsdHOTZcL8n1nNG/yJO9NXz968o0Gq2bgaVtVDrUo0vmrm0zdpoJUB2SoNQFz1GnaFFYPb
lgKABR+ZFnQCYhZsrFhDsug6oOmComMp6mBvMNXh9Ibu1VFlBDAFX2b8SonTrQj7d/h8HxR8d/yQ
/g6GD8ZViapI6OeXKEsMxdzRGmheZJ8uszO8LlC+bI37yi37zh28iDKW+X7RSDDKwq0VZpkTlEHB
lbf/48wRQSUafTC/00jNGAFbIlXbFLj91I5q/JihQWQ1RDK5eC8xhLIKUlkDscxNSEYWs49Zk1Sl
2fBpn2qbT5FGnTGbfPfQznHAZeS/wKGZcNEc+GgKTlrLZGy7DFlMrpD4SKAQByR9CyuzLj7iPr3B
DI53I7kVjWDrNIyNFMC9SFEdfx48jWwLSfrjvMMxruITQjHl4hrwFor+l1EdQrhvktoLSv2y06iR
cJOGw6UWblGNi3Nm/AVdT2ZX9ub7uO3BlhMdJT5RCGM/B++tSK09zta9oJUrSTnf1xpPN8CpI44k
j4kHuo4u9nHARJJoqF0N3Y5FujgmOuWmOsB3pTGclB0cSF4PZ4iVLGYalNe5lFGXGp5nuDg6wpw2
+ZwC+0XcDK+iJqtDhIfOwk0YazEsPiMEygds4oiX/TOPh2IrsinQUT8kasXwpqHFMzu5dTw+Bdr9
kEL9sxbof1AAnRTv1KjBgK6oSTB2rXtq5J9ZwwMTKIJdA07Q1GDBpOmeK40aTJom3xjiLwDs20BX
lKmhhL7GE1LO9avCjJ4/2xWBwmX0v63Ce/Mo+pwFkCQoh6nqX7C3+KWAyNGibY7WqxTZew4dUVm4
bxMQkfosVFXYiCeNUlxgKjYarmhpzGKZY3yf9BjJUEAYS41jnJXDghxeO3enqm0My8CB3ZhFQByF
RVlt5+4dXa2nMY+ZBj7S5ILkhOObAkpjR+dkQZIDN0KacL+pImMXMhJzoTVplKQJU5L0606U6sui
G5emQbCT1Cjl3IMYn2ApfQk0nDLTmMpRAyvJ9HyYMn9v098tPMtMhlccwBtr8F8bjo7KnDhwtr8Z
36xa0CcOIuERKvtTplGZFHOPuwmK5K4HBjU50x/a3a5DC2Bzar0HBXHTI1j2hFT+ldrAOCeonFTf
3y0a0znD60w1uBNh776F5GlqpKen4Z4jlM+aS+HGhPsZaACoZ4COfRzzJyOkeGoc0xgGIi01OWP3
GYKoXsUgfRR/AzslnFh+s7Cem+jWx6BHbc99buX4RBLY20B7lNuq9q6+OudQSxMhbqr2bJ54y2eF
JS5ijvIrXu4AE0drhmzATzUG1Z4vo8ai2l1XfxP4IbW1aeGm0tRa3JmSj4hvuyQdsoJ1H8xqAW/V
YVFdhdB2l3LkAtVOJ4/EaqMhrQRIm/tcg1sLCK7RHItNK3KgriN4V/g44hpAfC00+jUeYMKOGgc7
ajDsz5cZrFgWxPaYm+eKIfQmzHPwtrazzuDLGnBmFQs4hYDIw1FzNgveOdCrXsc2wNzOvrJkfyml
67ZFsMDT+QHZMkwsIdsWaJUkLpKvlIj8asB5tq4Wdvy0R2ysNBzXJXuRRMuDSYlhY7CiRne+MApI
XyNEB/i6kQqPJK+AQITzX64215BNUEDkVZB57fi+7Os7SwN7MSMNxGymI5ixj9YF6jtA94015ldI
j84bSgqlS2hE9tnzrF5yjQY2NCR4oFprdMLu4MAPHn9Awpiz2ORb7gm8TFypuXK1NJquyQG1mzlv
8msSk7X3GblvQsDqK1n+8kRKB9HQPZjaGYYrh/GcdosNfqWxj4RFqp5pdWPvy6G4WFT2rTpLnwqw
nTnYz1hR7NG2tkvASuwIMN902oQuDWyu3lSwsAVY2bgQJatau9tKbG6J9rvVqUezE5azUGWvVYHj
egw+hLbIYZUj3fvST/OrjYUO3u97VzlfgfN7ot3lSlx/ukc1TRg/Do/JNMOjdPpoM5j1tEtT2jQL
xpkCcQ9oXY3qE4ZnkXMfV4X7YC7TZ1p4BgmOBfJ8Nn5UKplPGq9FcdITNazRdqIN/JVTEfJLUnzY
eNkmDIWsQTB8ZghsOA0T7Tm0tPtQYUMch7tIuxJn7Im29im6jf0yaucipQx0MYUCEJFJl12Vy2qT
NjyHozeu5WTzblH+ix8juwMOwRxJeqFE8spQO/BNEtV3tg5WyqB9h0dPbw8WSzz6LeNdlLpB+y/x
gF1n7cgEYpYf1Wi86BbbXVo7HP9Bg40Sez4ydbgBQEMkSPs8fQyfkXZ+ZlhA+f3VKtauUMIDnJUw
inbxqN+M6epPionU/3GTal8pXI4LDX1ndj9SGMnNwYCaJ8ZHDYDB+FtqdyrJBptwlDqUxAU2k2AN
i2z8DSaQGWOBMFH0Wgox13aCjd3RHthWu2F1g/zaoU94XXTLx1ipa59deq/6sJz2FmGopesO4lrj
bOlYu5eaWBQOEBFzr3q1BtKvLjM03BYLLrxkV/94dn/su6528hra08tgfW8x3PNJdH/6uBJRG4u7
VKMpDJ276Zfo1gbFZzy57zGm4V67hyNsxJiakJswFk8YjGPtNM7nCGKL5MyV7vOx+yWxJCvL+U30
D/IpXuVFl1n1g3ul4/HsaD9zlPKx1+T53NzCd+ZC4N35IJV77YRWU8SRbcDsmenZd8YQvNPT8FbP
xWvOzqSPklPOyDzSs/NaT9GlwTx91JP18CManBplIv/uHFw1eBnvFhIS1EicMkbznNb+0kqGJsnM
PtTT+4wxvtLz/EhP9lU/vI+lz8RlmTZTX3ClouKMFidhEALHj8sUs92zPewHZANH6wchQoJB/4jt
jMEmbvneFb9wG03vi1YfcmSIEjmCzWgTa33C0EpFgmSRau3CYTpJPpZ6BCYuWt3IkDkGJKCsXr4U
G+0qNOR9zHpB0JrhLREqdJKmQTGJtXbCUeclURoREwePqm/+RmE8HOkkJacY3aVV6t/cxH9JaEZ0
kWYCJJoAqcZy3jqt3FhIOKQ2kDYJ/4RSnLlXfEhrV2jNp9DqT691oJ8vKWCMzz3FVj3YO2K6RHuR
OvcyM/ADBjM3YI9xiowPmJpuRlx8LJnv7zye6GSgKtSISJrZgfmQsFZZU1/zFJIFDluhqOCzp7WV
edOefRVHFiOz2sek0HpfXlpxI5SHgivdkL7mBjtAMjdvThQy88rum3Ke12VY44vNjLtKpHdZXV7r
0fzThbg+ldasA46C+eB8ZoMbXoDg+isw6cFKzNl9tfT8sOO3jHvIyW59FWnAMUsu5PhIONXJFYXr
kbTT1eA5G6ZlPQ35J7eUcKVcjjCMQMzsiwBydO65Jq8Zfq3Cpn+NQ5v+Y+scdUR+2/om5MTAOYw2
queSGoX9b/ifPDNu/Z31/l2eVg/CGrjEFUwVM8yIwr4rMIEkwjjMS7Wr/Pa+DSUvvdtf7CkC+8j+
1amYtd1l8hEa+b41jIuIBZaPignxqD0B9FVQpj/hdcW1dx9RceEExRWf5Vvd9W8086BHkqOcMh+b
LgfHQ5p7e+ro78eEyXsQUG+Srh2yPs99V9x1hJoqFV5N48SsmEK/rCAG4F3oEydfSsIOg/yUl+6e
ZNkqT6PpufEmgsXR42L4PsZZekWDPr7XtbwrOsgwCTJ99Zz+kRiIvSN2oDFiOGgo1Fvlvf9ku+ph
zu9Kpz7YBdZf5s+CuNYReF2LJSVON6qyv3HmvoQKe1zamue+qnZURcJ+YdNyOW/lMuN2712Lynme
Q8JJPw/Mgp5HFxXXd5Lf+FhoCSmNpyfXa9uDHFwC0GlFh3k07TpOHvdcY81NbZjvtfTj9ex/o5jK
XTeMH9GobqHdHtroIUnD05QQ5Ig7iOdz/VKm9CzU2XvQgdCUHN8Yok07py8a4uUPneXHX9zYVkU6
e4+m1dTnsgH4XITqzifU8OiiE+1imxR5hg6aSNzlCx7aMngrcQo7MnrGuPU3j7DnDswIVd2/+dK8
+BUhKYoF+URwIRttfzxz7SNPPTNjquflrLAA8NQHV8U6cehM8z4yud3nbvDt9HT9dNWbojLEpAdx
Ysymmtcm7PcQcekZyOPfdc1Y05dPlMARB5fftQ1vrEKPqLm0rFPHsbb07tv0wvgjqTTCGC41TU1J
BfvQ8EQTUtOk05kB6gyWyHFy/NVkAZiprW38l+4hoCJbuRvBnGzF5eu9icynwpevYtSO6fHBnBiw
I36fmsz/9MsJml87GoTxvksOXZjrCTpgvOAaQBtRUv6x0hBnf8zsGaqpPrIWa4vL7QpWnsAMRCc7
F87FvVpkfvd4oLCauZehsdVuitSnp48Jk0xOXBnQ0xlwu2xRdt1Sq18z2iVuv2YChF1KAfhx5uzL
Jea9nWdn4nb2W4J+cHdUW8MTKeTf3mf/xTRhH2K0fxADdEMkaXpKM1AP6WJRIm9Z72OxAECoegeB
PrlTZNz2dMXw8RFBZq/jhhF8ym1ozXsFgxs0yrZ/6GqCioqqFjob2Se4jlPGlZyCkRBdFQHnc6zi
3rTZFcsiOI5pUFxab3w3wZlhVKTQsygOdj6SG5EBNmzSRBCZN1Fgyo3f82kfbAmPdwmwBXA4YpBJ
An4AFCGxH882ltMsDwq4bPa5VX13MGf3vOT9OfPCjpOtz+5FOZZkAlj66H5DJ78khZbrVrrUOHVz
sZ0NISkxdL+WiZsz0zrkenaNFe/0mx0KAo8BA/T8mSVm2DJjtI+L7z0IhE7NNwUonyFWqFhyrGon
b61p56Xl7tk7y0uCs1N2KFqE793NbI6/I07ZpOQ7fmfnbXSbu3qqHN6hILooAGPeQFYbYmaNnicU
uJcOvhhPLQF6wqn0XNlbWzobDmvVybSicT+X/a/KcORqqSmfSAWznd6oN8Sn/A2W51uaUy7VFTMq
R/DaAsE+mcGbs9TDVgwhHb02g+Q+Umw+4SgPE2bpTPQcb006zekWxUAvnkrfltsA2/x6TsrntsR1
hNaoA8v4iTskwgrrAhHj+QU3qdwHo8VM0UZ3zdr6QJnNW6liHN+05LYMxgenSXecwV9sDobrJcRm
PMiWLJpFWjWgtCgNkqPRVNhCSvoFxMgfOX0G9V1N8N0yLHwgFrYD58B1Xi8EqmoEkCCfxK6naHUz
lwvszxGyW2ZvIXrMO6moVGv7nvlX2x9ISk1b1yweKlV9qUk+Ga1B1eQL3rt0zXpBh48cC2IC+OJ4
+TGPB7smf5pcTZKxeoudY3rIjPS36tCYl4keSdPG7NkLm7APMYgxmI5ROj9WdGpOipU5BhFOCIdG
nqTlGmb2YbhOQtIckpreLh+PDiSJHe1N+7mXl4Kz7W4RNs8hxt+9ZbG2SF6g2Ia92dYMX4qmq3j5
wC1VKaWpuO/xl8RnVabjherdbb8E841Gg3jdt/X8WjqcF92I96XTMhMPreqPwQgR3ww96GN35ZpM
3UFc1Wsnf/yxKnsu1JWBHQsqanVXy4Rhkkzu6c5Yp6wY61k1yz0xfvqWjL0oXeg29X1kTbiSp4ql
LqdOBIHpPEXOB6EobHO0KjEHEjOTHzpAk+hPLM5eg5wVGku3geDR7Mq8ogkaWVZw9kSXY2UNKJS3
wIKuW6PbEBenDLdnAU2tgGIRfm0x1+9TyXnWbO9jWrIvUNrUGjVfbZQ9PRRoRryBWXdNelq3lJV3
28FUexUwCW7GBDGIzAfV3BSv0YTcuVIycp3Sc+m4O4/5jeADiuMwRnmU2qBrOxGkGf9J2IZ9MIs4
JvbG2RpoAytL2lcrCstSpvjRC6mbA13EfyzFcYsABmftQtIckWZbz5+D/ZK7j2BeUXOCNN9Oyv3Q
aq2Js000HsVqFZ17lTmiIonq5rVucgiTyua9PSVnrQKGdl/tsK3SSF+/qoUhZlnZkgUxZhwbho9e
Pd/6Md+VtY/lOo1GugbCBzg8ksvtUG/swkgOuDjWhjCoJ7ErhVkgNXZZT4Mjklthmq9QDX9hT5rW
Xc7rQMn0tgueKHIlPyUQReeBQEMc0YlKWHknClra3J69105QIgrKCSYj/ZNO/RuoWLnJviStRyfm
C3epJ8YLYE+2+dg6V557jis/24cRd0cCUGuEHVJ25hoJdd+UeMzceBTbNmsZ8kcUMUBIJtPkmZ+D
OZsrvy1fCZW7Wy8dDIrNpgLJxr3rJaCxqSfqAcL1FVjrg2jaeju5McL8L1WM5MaWTm1HUd05sqXE
cHLv5Gh8Cks6a7MsvE3i7o3KEEdjmuj/ETaxtEqzqkv5mLXTpXHpqkkoskA4BaEACYwvQWWHBILw
7NH+8M8OQOzuo+7OjvL4V5Kr6rhIoBzUTtBJxk7nUBB59Af7YR7kacqoW/E7WR86XT/btOYmVqhO
sGhwkVs9q+fEbMwwqTCP6KehklECoJW3sa771dihg3uVPGM6B0OdIjX2tLulFoM4QjNqjaEhRvVj
b8Hxz9YK22OfBvRYutuAg+hOsvKqAZbuKDDS1DPBLtBOTm9fUsvippiEXGeptnVwArelZ9+ldfKt
DdXRRIH4YFBtg/z8qFwija7yP/PS+etlQbg1gEB2wgDW6Ez9Jl4UStEgdore+VXBU0FCnuXJGMON
zHS3qHC3E+kSHD75yBZobiEpeVsLyYgd2CfQGcJhmR5imNsbnHq4WSnJcAsmEC3iHcVv83UpU3mx
5fy7mO2/fZ9Ne9z8yRYp5MtPTXPPugJeGNUBa8AdgvBKpVyREvg7LP1eT70bPxaT5GFr59bJJiNO
Af4tqvoPY2LTIdaIu5Y0nm9i1p9UQDFU8uV59dX3rV8WP8HesGvvxA3X4wjH6ssdWg5Hkzf5z5/h
xvVOc1ukp6qptwlnxtbpGrpOBvjtXvZo1pIF97Q4qa9jVkyaW85ARt5s23n60GQ7RRkBQgKLt+M9
mDXvz3wWgjo8iUcebKupio1lRtn2f/oD/n+cfP/v7uFbVVT/t9IA/vU/fXzUC3tuQHpEQC2zPGH9
n+Jh7x++ZbqWKVxWYI8W4f/sHXb+gY3PpRLY4fOGpYN/8x9GPvsfron9L7ApCjZdXUn8r//79/Qv
8k91+6c/r/1vX/8veAO3inpq3SVsu/xg/8XIh47qOJB1PVMEjsm3/q9GPt1XSkSGsVxl0IE2LgiT
YZI9Wo24uhJ667QBgiT2fjLcvGko2SSCeMXPDhfaDVepXz6bGe4vW9oHsK6MgevgMPeOf03M4ZQq
Dkt4Tp5VaR4C1R2GOn2LG3GJKkzQGWXMq9S2rmFUyxO5fMpYkg9NOZ7j6KGm/rsV4hv2DavuMn6O
ffPSNmOAfcbOVlFPOiIsO/JDY1yuQA9zqgum18CqHjxl/Mntvzk9J/QGcg0fTU4CysZjlAgS+7UJ
l6jJllcrwpAiIN2mfbOzojbdVtGbyOlYs2NdTenTAmThT7MNTFsNqz8pCqx7PQDEZt6ksZmD0OIh
8NPfJLvmFZlEnsnh0ZW03aT13pGp/6j/A/tSvfLJoDdZT9sw7coWdgGvQFuYXWM1F7rXxMm/vYUy
TgTNwzQQzBrze3TjM31N7a02fA+TybxsbfKaY7586oBM09Q3o1K3PiDe3TEnwhoZcI+aIu1VYHZb
wKBghr+yFihfWDWY8bTJuSsgWi90JkkPAgoniY9FC6hAGbBvO/a4b1pYLGZN8oZaZKIStLSHYsQJ
6cbVzikwaLRSrVOMFzs4IrhEwobOqmiX9k+Vlz/DkN+jxL3VRkY0LaC9K1zYiPzsj+f22Jzdy4xw
tirplxTzXYR9jk6megOfwKOul3a9nIvzYpNX92OyPnXCFbtoSy7scbeiTPecCtLnqWyfjay6n+3q
ICfnowv6N2afPHfE7ZnmjTGNO3l975XiI3vj5uu+TsPz0nDiNwrWfnrnvz3qCV0VX4wEPaXL02dp
epex7l5reslmg/gOGTpygiY3aQao/jSRrcYWUgXOxra58NT9vMYrcwwnq8QNmxbkbXZl+lqpwSZJ
FbRHcoc0RVfqOMd5cy3j9nN2nYe5bKpDn7EndNI7c8qYtk5DtMYzqj+yqX/7qfdStjU9y31x7WkZ
3SnY7BvhEXCVjnULwuRXquY/zE15dd3oNQvN76WK463FkNRz/lSyeu6MmyoUg0NFU5hwm2ONFyEM
yxeOibgfcxTFnwc9F1/bNf6s3KYh0a89SGpuN55zjl1e5fa7XGOo55S6QDZ4fii75Wr5CUQA4sP8
JwmHO9Et+bGdwTZifhoJ9+yKkFq/UEG1m4OHjLE/USt6VisMqGs0c3AfzS/pQbwLrVsDbYkyvosj
jOeo7+/BjDMOXE7J5F9TM3yu62Wi8NrDB89le6kZ+tiGT0qe6sv97L23ca7uYiLxBdPpcHB2Oiud
+cW8U4ynMotC6+SrM3t5dINmvQQAcbAc46ms+501YtBywqHaIbo7T4OcGEWo6kTY8EM65adM7A8v
LJ5DOw83os72cTK5nFQZlgD7uUxzE52RaMqD1zUXbunZ2dGp1p+HxAvgqbbhI24Y5kYg7IYgp6y3
usS4f0FzD3V+LkX8u/Xi5z59VwQSvKZ4N1V+s+iN4TMr053f5d+8swtiWKI5hrRgGnrSjIGifEbV
Z0JmbTuztW9NUvB0EUdSOphUMCZM4y/J/ZIgE20g+V8hgkWHqc4GpYNr1Sp5l6YvqEXPLlmbkAwU
ux42LOAzZKMcMlJEyc40lP1xWvdmk6GydJiKrtyjPy5HP2y+OdXSHwhFhPQVVSBPXFCxP4zhx0ju
rze5a/Iqwl+1Yu9W50aFv6fKL5Oj2Ch6dS2yNz9FNYkt81ccUg5gs1QxOtO5MAJivckBMByfjaG9
J+f0ojg6YxC5lb75zBT4RLngZSRxNunoGa2XTgysZLkyxVoe/cY8lzqqBg+Wcg7Ca6gHaIF6eE2V
LpN/BXlbFXtsU2tiVm803lMYZxKHW8jF2UU0oV1Mz3gdN5gLPn4sW+wfOlA3xvGtiZdzTtIOlYBp
WROFN2lln5bl7KhxfElI50EOZbGJ1Tmzs88FDE3XMXU2CTdx1dwLlv6irr9nz2UqK/eioLJWtDgq
ChJ3dWKt0uzSxjFLVe/627TDtBV0r0ZOh4RKSam07eJucy+EWek2+9ltEjrV+g1HzWY9Jj4xGBm+
YIImjlj3ByEIMBbexc2XllQwV2xjkie/sg6y7LJd3Qxnymd0n6OVHqjqsbAbkj72waS2BSBmi/xk
M1uvFXnKgFxlSL4SkiDzy3SlMvc9L2lcSfwJdY1MpiCbmeTuzG0V/77T+Vd/bHazsnqOBDHGL9ZW
zDDsYTruGZD7jMl/eloRAk3yxa7+5eqIqNJh0V7HRqEIWscWMbjUkVKgufCaRhLIUbQrGrNE4+m/
QCQzDrYw35FMVTqiOuuwKi5ZPP93tc6wKgKBYf08RcT1rRTCkjGjeCId7FMdgR11GDYjFeuQjq11
TFZLJb0OzvY6QtvrMC1tk5uCdC33R0HWNhqj97pnuYv9r8jo4kvQfHutQB5nNK7Duixp1t4iv1uQ
482R+ag7ohw55m58dvPJ2I2jfakz5OWKJHBCIlgK9y4iIezqqDCDsWuTsu0y0gj2mcSBlqA5WwnB
soA00NpRM+nLFk5ESE1Op4w3RZNxqCPKJTPqSYeW+/J3RIbZJsvMr80cU8ebXZugs6kjz7EOP3s6
Bl1b5d6anPAk5D1nw3kfDMOVibi/revmVqDogx6tHo3Z/8TQQQTNSA0ui/J5geN9+XnoAyO+eGL+
9y99ozzJYIh4yzBTxh4m10advDFV5CTEDRZVL/POARMPxkPRbZmn8BYQer/ZTPLitmjwfcSOsZqK
ji0d4QE3VnAajHx6W5Z054xLfCRx0u2nyPx07GU+IzxgaqXGa9NO1vzkx8hKgzE9su/v3TAMnm1h
h9c0AQlnqT8B3poDgIv2GlMxfo3Asl4TA79/mlI7PQEoZ2YTrXIzL+7sqQULN/ga+ueaJyI8GIEm
dIawJrGQDukpCBZxpllanFP90HQcqJSMoQWwhy56DzUc5Zy8DGcycImWSGjVRkyQ7eUinOKhxlhp
8f6AqqSc9YKA0JJFOdKsB8O7JQxcYiFB0Cj2nV3Exz4y3mobSO3EkGUn1JjeQ/GKVv3Agdcr+nfi
Ai4jeUauvloODkA5QjjOvqY3xmSuyXd3I22FXyeCSB10gkPix1uhBv/gDfZZFNBAJ9tblxOTYHIL
DBW72d/YjK+5v7Ni8led1UgI4DGnyX92gQFkVAut3dJDbGy4KFM/v4LH9YNPZOY+4Z4N2ieJ3E6Y
oXCxd7hs0uCLi0CFTMvemVhrMK56iDIP8ThoPybb/4O9qAebqBWwzMK5rQ5Lkm9Fw5Zmmd+jJd7s
AgxGaNkeWHq16pz5mHr4Lrheo/9U/Oat4XfbmQQD+Kvp2S8py6A/9TuPETujqOR/PtE4G5LwWcrp
Yhro5waWKPB6eI7ChsQrhkBzYBupInaNYbCeoQu/pMnXWNsCB0R8X3fJy8xoNRvMi/JYqlxsISta
Mfd5QvwigWJIBhU/ULz4j5zQ1wMDxXVRQwRrqSSoo3zmtVQxE5Tq1FbNZzQOMa3ASGw0zF3LNHqe
LQyYJR8eFNZqLXrnzaw4ETn+t3K8NztJP+0G3+Yg3sIxaYl/TCYLga1PuJ+omfeM7AkKhdrU1uVg
oCgMDbob/aVwE2Q5bIoQHGZMJiYcec6s5oMUigslzWipNKdre5V0Bn91Etc65a/HI3/O3AVWKZWY
ME6ehoiBRjSFZMKyZdjSxGnvKMumLhIjf+qzxC4RtzDbXVMl8o39nrIX/c2tYjp1sjrJpUeVdFWl
i2QOtjNcOJodTWzqayuMx1MSAAuI2KiHadjPuhuIrvx8mxTvWNFsrlbhWyp72hEySrOsgfuWfgcQ
iWLlXYq/cUqZ3M9366eL1yIJDKnPe3XINwmBI7Cwj7EfgokKNQpWDetlbsmb5MYtkcFTV8MEg+m2
CYgLnE3Twe5qV94OqTTN271fevXL4N6lM/aEpVXNiR5pkiucJGLMwCtsO1jWMZr4uEcuFBN+jzOi
2WRyQqxZV2aBQTHG23arpHz3qdvH5L28BoVLysFabHiRCbgZT6UTmWoGQmY4Jac2y9H4Bp7iuafR
iD6i41AMqA7kdlYcuenlGUiS+zI7JnvX5n5JzMJfexneXxG8Us0jDwlI19BeUBr68pQT6do0Hj6Z
oUVZmVVgMcH0oHAjfx69BduMhpwwDQjqU5sEBy5HaAkxri+XvIa1xuBzQ4KkOnX2bv9tUfxZHgOX
0u+qsVjkhno+B6Yd4k8m7tOi3p5/HgT2mW3UtHQJUZ9Hq6FepK2J2oYuia11yNTRtcmC/zwMbS7P
7KZ7btDmpdcPSGH6Q+wffv5IWKF1oMrpzkor/H8lttOZpjB8Bz02PD74LHsVRRAhl1NQJN6J80l3
+XnguNJQJ83hAj377uchLzP/4jrvte6U8KgvO7ZsHA+l26oHNwt2nLmnrZHO2MAd4TzUdto+YK0p
ynLv0LVHKxKp9GCZ5GUJkyez3bKVFBTEY6TDTNZB1jTZK3P3iaFuDiMgw57EV8kyG+tAMZXBmtRx
XK3tU9Is/bkxBM7/ptvrssu7ZIzbO+beWM0wYHBpl2S+BOS9OvfuasTytfLEtbFZerxy+FrMiKuM
hTNUSlxgdERtZIQ5fY7ESXgeffbsAXdYSlbeHI/70l1udULrg3KCbiPi5ZEMODpingV7P/2eJC5S
X6ljGi+f81jhW2h/j+FAYZA5YlAIFB53jBf0EVPME+Bn8/HbI28xFhp6e1P2SDOBh3+ft9FiXwkr
PfbB+EKvOgUZr0FME9256rEm9d0xpWSCK/tH3Hr3bIvtihKwbYi9f9mSc2H4H3r3vofWK+ZoS//+
uOpb55ffBw8gmehnEk0IMIE5dAenEGxmdmrT8Ry2JO2CAH+XVpPJdHFE6vAIAHnw9m3GnMSC/bRI
UPKRf18U4neVbKMS+wWXaWID9vyY2Hi3qwWTzjAf5lEdfj4qcxz8mexMHmApMrbnPIChrsLZ3lG6
jEePOsBnKoAuwlABn2X0qX78DGISJHotrmrnmPvGkfvuhn7tbG9J+2os5n5KcJe0VeL9EtY2yK2N
pR1BVDGjJYcdMZhl+hjL5k+VsuR2j9HUPuWdANBbnZoalJhk1yGm/2oHvPmxyt8tLSwUN7CRHdPm
lHnJYyEmaOZxfTOpEdvQuP/SxoWxipb+6lDR4Zh7yRCL1kH3LWgqEnOzu1owx3Pv1S0CLSj4riRd
ClojH+xLEY7BHvHmO5rvXWij8EkvGSHehJSImwFUn4RRobl/ZgF99o3FPMsz02ML8ovF97EMMCKV
NJfdY4P2MNC2uy5XHR02VXRIBtxtbojTz4iC5Wwuj804i7sExg22y34tKunAcx72vEMaPJDEJ6hG
p9m9pl+SdyG9C9G2inUUp4vwYHONGwiurZk7smaaNCHHfNy2PpbQw4h1N/KG312BzZYX/82LCbDB
QGIkR3WMJYkjZ477RPqFCyhfVNNCA4WZ/sX6YDHPiu6xemXbtA1oBQhqe9OG2S/PIJobFctG2379
nFNERwgxJ+gB5JPxnkLYGX+ZYxkdfBU/GGGDGjMwUcT9auvtDloRvF92o+TQoZsDasC9FRZJdVKK
XsWIRW4zmrQkm2V8sMuCrFMJUcyjIa/3IIL36YLDTBzQ4cj+UGoV1YKkxj4bYg55kwhRYCZyGDzP
Q/xAzQ+4oNQ/LFgCN0keUayGFSF9XrTMUuo0KVnm7GBLM9jRpvpEhnzl+T2lTVVaHyeP1pSo7Kkt
oSSTEShJlYDs4pgCTZrr33Rep+dE2dfFAKth1CbW6Mx8K4zuxgybfp42e8W08WtKwltc8Amo6crg
7uin23gZibs2mEFbmZS7oP7ddc1O0PxGvJVkTfAZF2TJE7S4DXVrCNbssFgEZyw8vNiiUqzZDnfe
xLLnteF/YgJRR7WwdLU2EGZFTNz6N/bOJDdybcuyE0r+YM1LIFtmtNpMJlMt7xCSXGJdk5dFL8aU
Q0jkvHJdjxcIvMgqop/A7zi+/LkkY3HP2XuvLbEkyAYwIvkl6eM8qKqrNPRN4jr3CxahKwcOQhvk
0iv/Mk7RDUZcv8ocYqNDfwGTi+LMAsN0rgPG6/USUkbsZBV+na66w9YiHCM/x5b5+f9Vnv+4yuP4
3v+T1/A//vm//7ffy/+O1vDnb/9Fa9D/4bo6mgy2KCjQf8Scv3AN4h+6+ANltk1Ht/mCf5N5zH9Y
PkIPWCp6F5jj+Wb+VebR/8EHarse6s9f1Oh/J+v832UeHcXobzKPCanW5xq1LA/RiFj832WeLBEx
mDt8SzmdF9mU1scsLQ4jB5BVVuEKWDJA+qF7YsM5biI1XPS16tMbrEPVm2Jbp/Nd6bQP9G+B6hWP
TZN+DmlqbGsjtggqhvQXv+Y2xZJWnDCyUmHnVBAJfQhGZEzpopp6/cHT8B56V90sfkUdQRVeWw9+
W5yKrDtHBasSv75zeKSIyn1JFmqvoDfOq/Enitx1nXT7eQIUISUv4+Iz0RucClr8HIXFY9z0RNej
9pZXRbZZtOsyUbXhFsUmc7uvKav7DajPfbcQRlwSPQtKh1jREFGsVWPbYlfyDYVC7ErrMaprfhNE
pmmS7h7KEkHYtIxd3Y/YQnOMHTR6P+UdM40R2/VjFvZdQNkyO/bRuRcm+y4tHx9w636lJux6vSYE
k4zNdWgWd+cs6Z0YqPDQkuytbdv7aCFjZhflvI4yYcFsa0kmZ9z/Nm9PejhWw5y+Fqwptm3B8WqI
77UsFMesMsSx3qdOM63YAe38aGRkNP3skE/lfaxDJnWaOd2C5V/ZS/dlq7j94Dvfk+beLwUlXKCx
NkQhbaAZ9pqO8HS7TKo7pO+3OvBkhiwcWJPuaicgBgD4ErkoCmC4tlR/+UDADmctme0ihdLRn5AT
MOxkuAL1dm0tCY3RtbDXtlN5qN/enqMupYbSAkdQqPO1y2MSCyjg4JDTv8PzHCPwgA1sDtzchb3K
z3Esdfdx0nm1U05Hu0CDu8Kg6nni72zSRjWSIW4Jb3qubbovQAys6xyfjucvXHhRczCchIMjioM2
6PFa18WCcxX7jOnKDxambTC2FWGGbNgJgru8kDUITdGXVof2aaS9UpJg4ACu6nGsueBIx/u3XIxz
F5pW4LLYX9EV0Mdeu6uxr691aIjrfrLPlTCz+0L7aXXabJyMpjuSm9OGmF2Ua1gewAMTjtDOvp+Y
UAWcEx0UTG1j9Y7DfNe6SuNq2bqxM2mVqUYT4yubnm8TnofH9MD2JqbLKGUp4DTmFgWHAQ/wK+dT
Eslub+KyrJ5KsKhUNRMQ4+RHY1L6TinYS9GMHhnwY2XAGGwTRcIi6so4asAMLdL9MhKA7zw2trmp
MZwkDGjKXCRxGXnKbYTraFH2o0oZkaRDtDoTz0STQexVuKMFkxqLk+QUKiMTteHpPho4MdLJh5ui
im/4EYEf4IBqcULNOKIWZY0ylUlKxy3lKdtUyG1m9JzJIjKYbJfSBtfW8k0R1B5v77Oh7FejMmK1
ypLVKnMWDDA+2KW093PjPy5ACDiA5eyG69IPBjQfsvxcy6FLRJyTBLcIoQwrn9euMobhGayVUaxR
lrEB75ilTGSLspOVyliWK4tZg9csUqYzDkL4qJQRbemuODDbq4FDDVMkkweetUSZ1/Dm4IZiF18n
LI/Q6Jf1CO4XcgSILZNuj5A7PVaGuFBZ47yG3Sek4gzPHOahR0KJmHKUnQ5ie/s047CLOvvkKsvd
rMx3ZmaiuOjXwgtRX5VBr4rWizLsZcq6l+Pho1sOLZJ/T7bNpaX7a+0ow5+vgKZW/lA0VHb4yhQo
cQeGyiaIIXIb4hu0mxkDIdofgyumQqnshZMyGkplOWQ1Rz06JsRO2RE9fmpCKcPRwqlYKsuiPjeI
viaDQYyf0VTGRl1ZHCEWQa/5Y3vE/xiJkMchhkjHHA6z6nV0keb1xfbXqbJPTn+MlMpSOStzJRlm
+L/jg92PB6um3L63ZmslNKhlanDRHAqdctyaHq7NJW6wETug+xrnwYy8bYi/s1FGz9w1io3vqWSr
soFmz1GPKVT24YNt5ciD2U2rEWLpB9p3Hs+kWFlKqUqZwX1vEmU2dTu7YUmpkWwMgcpGE6h0IlEk
uVM82L2yrGohZnSBixUvuGoDxdjK3EVwosXsmuG9ipX9tWVnQ59gy1quCNeqB2GdNQZxNmyzgzLQ
djhpFw9L5qS9dlZD+SaZOZ3rak3tUrSTtf5M2T3fvQtvYVEm3UzZdXt8u7x/n3Bed2tUuGgzlvaj
r0y+OW7fXNl+Z/y/tjIC01fGGKHMwZayCZMwlptMvnaajtgrXgZlKMb33GI3y+4dZTaWuI4zZT8m
fc626o8lGW9yN7DjruO5Otr4lmdlYE6VlRlH4qCszZYyOWNoB3Kf3zJlfy7xQY/4oRtljLanjm2Z
+7oYqFSOI07sM756ZaaOla06RfJtlNG6wnGtOAehsmCXNW2Tk7JlhwaStAm146ihrNfKvD0rG3ef
P3W4um1l73bweXfK8O0r6zcEFhBqyg2ubOGGMoj3yioeK9N46/ofsPnSlVPrOpHmVZxTXZwqq7k2
dSc+eFZVRb/3qdcSiVUEizKoxzjViTVaGzxj8H9MCeKKpyo8PVQNG6uLqYHLRiClvdUAZ4GvL80a
qIgwW/CbywA0xFOPZ573Q3FesBRkk4ah2CEv4/EM0VtKMNolOpbKJQ/4V2eXjfdXGfN5Ut2UNlWi
rnCOIKmuTPyWsvPn+Pq9dadM/hNu/1nZ/icVAOgN4y1TkYBMhQNMFRMgvrdKVHCgUBECqcIENQje
sKD+O4/ggmN4/lpU9IAHUbNxVBqhJZbgqoACpMtuzRg7MLG3u2HAVWjYWAAgggkVcGji/Nh39Ydn
j+2WEzQVOdk32Ri5i1riEamxsVRcoiA2oeITrgpSSBWpgI6+MVXIguH8m19ENVIV0dWE+as/gYz4
t6UCGkJFNWI+ElenJUqzyYjGTXbMu1hxcxi0YjnkW/g/A0Y657XEABqUWXesspzQQ1RvawJuhRYf
tajgQT64d3E036P7V2ePm2MXStoYY6O3L053J9pYKKjBcGxa4kZgtEiuMZny0GURbjbNfhEx346i
I9S8yHLAkevCdylrDY+EdOt1qYnPojbvrCnaWhGEsoULDuTr73xi9k0kmCvbfTI9s+OtRTdqZm9l
NXL1iWwCFV1soogRcewx2I71cFzCCo5mP0joOe0WsvwHjjDKs/y3opnf2CviFsT7v7dNNMap4qJP
WYW2KQ9JtBdjtTIH2h/gTCWbqezvUGjHgKQ9j3yNEoCWoxONvDFV1GjgmaiIvkMUGRcrcCacHB14
Lg12P+QqQbu0Z6hLyLvVAt19ciaOhALUWYnT2SKRs0owzawWpTSm8uimzb2do1oWOZswD/9vNBjt
1mCsX0l64xMvorPXn1+lEeU7t3ty5vRLJK5LHSwRwlgiCVQFreSOin12Hjw1nK4gLLPd6GaHNFWW
U7JlUEOKQNqVseJBvq0tctRLC59czyiqXqYXvSxPejkd2UQ+gX+gNgenEKoLIlqXW+2artiVXOYD
D76W7HbVH1hsnEG4mOss4kRdez11fglxGFaBzrh8DxmioLAti4X5MIHH7Q7h0JN4GwpaY6p0E3bN
F0kw9vdLjEdFB3oVOtfQ4yTTzR0t6CUaES2PaJhucWKb6gSo1BzGC+u3Rde2b1vm2az0i2lrrIfy
o1HjoVuk4wYwAF/bZLppLcc90uEjwSi/CYSTUj3ZU5bcTe241q3U3Pr1SMOFc6bHYj3b9Ygj3WZP
lO50m9MxIHTAACL57Ob8U0a5xRsk+Wx68kxDZm6oAY/MAdCaja8jaccgBD8dJIQtV+NkEKiCZ2OP
H1baULKRNK8z5Wg8tshpNbT/zTqmK9/lWOvLjAMWClfg0l/AnzaZURPp7pQ/wOW1hgnKVEwVK/nJ
jAT9yUq9VXsljZEFepH9cDZ4q2H+rUJvOrSJeBsFlO+6dZ7DJgv60YO27rh3jY2pguMMjGYNFC/o
C+i9FEh4lH2ssfTuU8PUgUdR+l17zZOEOrBtkDMnghFno+R2oAaOfAk1h/OQ/tK0ooShEr/2hZRr
yFs0DU/L0cK1veWAd7DT9NbLGeW4QA+JovSBMiV6x2uz3LEgfrQyuGqhV7IhDZNfJpQKnL4c2TV8
k+UEs6FvSfj7PdYgHv6LDyPCaVh9LTr8F5qxObppIHmmwgYRQYI6RPFfibm8zrSwG5gP4cJztTYd
YTRXXVcNGqNOISLSag28hZUzo50PWthIpn3Gc1EFGMY7ogme5oH1KiNmCKtjHwxMfwn30ohxabrO
uShgMTZN9B5TBhvY3ucg7LMJNxH+E+S+To0+qKliVaXlxp6mHf6ouyl604Rd7DWva+CasC9H289o
kfmhGZOKWwrXseEM+2WgepZnGT19ljEEBcthKNT+ozsyjA9GSuUf/gU7JcRT69MLPRRcczonRGIS
lNXQbdCt43j2cSE1hMB5bnUZ2YzIdglJQNme7Zc88cPt2jPm32mRppyXNX71iXYVsf7SGLpxiu1C
O9YGIYduJDwv5LzsyFJOVx2OIXO+sXWSBc/pEL5Lyu82TRpG64qiWFBHEa6d1n4XYTyAvECFrKXD
oiP7oTzkPqbIiG0I+UcfTn0L/m7DlsHfVBO/2qmI2pMUNtANKiZR7zs6P/3wjWqTh8hXFeG9jveI
DytqCpKONZ2XTdhdLY2TShenCJGCuL/NvBzr+BVFXb+F2Xxb0nFidbLQHdMzFSVCQOD02OX0kXxM
Zf+amMVrJiixyWaJhjdU2tr9xc9FpYjZ0aYhN2OsEx0aoJFEHvOcJL8SD5xhrew33TG4b4qRg5xn
/qKihksWcEPZhESF0tSH0TScco/0cl9SIRxmOGJAJWH2cA8tpgKVpUWzJSmzofQ+iMvu3GuP2KO/
vfAHByxBk8kBaVg2z5AO11llhvvFm5gRvQ6ZsLuDJEnygNrLrJ65v03OqZ5z0M2B94MdP8J7W3Z6
MtxrzoilmbYgkgg1F3nWE16ECNjqekGv1i0aeAEsV2pLWmTd/kbf7aoP+/VUAaWJXbmtcAOz8v8a
l+Rtzo2B1PDesCAG9TolnrrWTWv2LpzyFxBSBW0ilczKYxFi75D4j0+UyKMgpty0eRhdbRc4GmAH
qKYNp0SZmRg2akxhetZcbQ/KF23HOxrU0eJqmgxDKcmNLDVxtPQ5qZYksMII2JrZH/0o+aZhorno
5SEMTfGeaKdQPFWcbzcCxwROpBlvFvAz6JQ0kiNBx1Y97iyd2eXFXdQyGhv41vpdxzK6eOqaKuWw
i8o7GapqU59xPSFvQpaB5K5FpoaTFR+lJU7Yc5/dAc9SPYePrFIgHAqDGklqqg5dh6AdF/hDusVo
VnHBCjyLsH715fztS3JIGDyLtIHyPTXsIXi7Hs3Kc+7runPPC45mvMrrtC3bW+wwk2tRvuyx54n4
hOQW3QG9Qc7LZx4wst5NYr5Elf5F7GVvJQXGmajwVhESdGEN/rVbvsa+Q9r1xGc1uas2zrgrUq2k
YZXXJX3SOOtSqLJUZlLRuhpSS99YTp+BbO03YbbsW9BMx5IpYvCjKbAbeEQmIeizKd1DHw5oEfGT
X9o8wV12Uyzx+Y/wUA0Htv+17YQB7HRv32DHXxVCmDdqN462NjJtTc3v3pV3tsBG7GkPhiVYF43y
wKuU4NpSUdKCbDVTpM0MzaPGHRIaNVbMutFhvPndlienXIKlqV71rNKJ/tDL6/FvS0ECprK7R1/g
hE2jalm7XvbuT7q+B3jHOqMedlw+MaNGBcpvTg5Zp32MbTzv9JoLjt8GIpQHftv2sIWmqYVk1R97
qMCEVBo8w9AUZvZ+XvUk3XQMjEz6kCsAMTT2g2ZTaZ81/VfKGmvNl+ebzCHTXLiPpDM/NLSqUhuX
NdTLH5YRo0KRQwdY3soBGKVXULqOw0zVTXmUvoNfuEaAIoOlhyzgopMjMVJsKtTHwEFqtov1f14h
eaoK/vdf/4mgxVdVs2+I4v7PPv7f/nRJvtqqq376f/9Vf/tLbO3Vn0lrBB/9x9/+sCn7pJ9vw3c7
P3zjB/mXf+Cvr/yP/p9/Y1V/VQP5B/5rUVKV5FH+/AOH38RAfOSB/zOmmiBJl338L3/hL6XDprQS
NoBgq6DrJFvos/xL6eD/obNP+K5j80LWDTSGfyVTq0CL6ztK7RCIGoKUyV9Kh+3/Q9dN3fCowBSO
5fC3/hNKh2c46Cl/UzrAUROY8RzCMQLPmuD7q78+HpIyUgGY/+IZrCRcLBSwHfsrIONTRmtIKvRT
azzKGpHfBpzD2SsoR7UYAh3F+wcmE1DIGC09ReH83cMGtdDuMzNdazywZtpxQ3fauwNDWP6eupdo
uikQLm/RFJymZVaM53RLFvsyI76puvQ+aJFDFGY7a6xn2W9VG+EAaDrlOND0H/UfU6+/Mmbzo3gz
iIvNyO1ZxwxmfylMdlqoVwbj3PwSY8ghMHfO5KHjX1CAZhVSHpogLX5NPfg8a0bWfKib13JIH34V
0RMX8UpMFxPuWLmzaFDC0O1hzkmoua7FrezuCsi8DqEA4pb0VBtmuwJRRZT+otU3h352n72zF3gO
Dy/tV5lffIX+gJ0S9yndWtR1em+qOcMcrtJ98OnHtnBOfVQ0CMDVDYc91GZ4Zh3z8RqcNydTfS10
kujxpQXmJY5WK9YNgQH9PfNOKAeB0T7UwItG1c9CYMS0j9L48bp9X9ograZvSbEOgdyHIXOOdnxh
t8gRvCLneh54YMB2zWgflmSRSs7G+Ft3EeUqE+ICdmzpUOTTu3gD+BnTJtsVFml1Bgjz3SSU7lmH
MNoqy55FQjTpTqZ3kSxwMvs1Kb58i02LPNKNEiiKI4Xs+0Ibr412IDOCgRbrOko9HqxVP/kHlNs1
+8u1SWg18mP2x5z+4SMsugkeNr+Y5q2gBqMWsEuYiXSL71U/JBZZHDzHrFUCikICQHzW4+hzAszF
AfguTv38Ys8svQbGCyyDengR7uPshawWlkA6kmYgDg8Zm1Je6GH44A8ulVEMW5gu4+xMbTuJmSY9
GD5t6uLJ94PJerZs517Gw22xrr7FkbFmHI75VQ3XqT2LVN4vUBliILtjglLeXGsoHQ5WD4jfq4Ym
6oocRU3/gIRHCmlPnD37JQ1vcUJAYIv7R+t3FDLDpy1EcpQlbDBCUjm3yEjOWkj/gS7PzcSsMpti
RwHYps6fBTuZJhvX6YRlAbfGQJYpVAhoH3Qfdp0SASShKT5O202pDGO8AEk5t3V8b2EDpNGK1O3E
UEiV+gzyKPrwrJ0LQ283h/LCUQr/UNrg2a1Z0w5TvMdbslQvi4sH8lwi8ZjvIgrvYgX+YE9jsjZu
6Duf/OKUJ8YuNz/a5ccynxucfjMB/BaUGrXsTWMARHNOgjiBQyubQdisixG4rG7LXn4tqNLCWMtx
qatVp834NPYsrlzgcNNeJq9CNIE95TsPS0/ltRD0KQ2S+krqx7gGITJdk/KDeqaz3jwN3U5w7ElY
gS0tfoNu/IVpqa+/4uXT0/GD4pRxQi49/zO3bsucP0hOM7MNoIxLCpvHlnqskDGkRQBpJtSuBGCW
7h2z6NHBWDmULcJuDmnahAjDtiC1JeiGK7EJQWckH0F7zKtklxQ/eKPWns611B71KdvQjbIlR3TI
6s/OY60m861gypnI1zqGf4wkC255NOM+0M1bqquE+5Xt4hZD32YZlo3NFkNRq6K22cnFuoSdhx5J
fCBrDwlz+KKdWoB9BAxYVeJ42oft8pnCOhu8tyV2q3PbjVAD+vhDWkTFC9DSkn77Po/MTe8xpZSG
y+3SZ9ArOS6vPNfgZGoxC7P6YnIg0GX5TOFF3R3ZjV5wEBW0dblP41TXYF/xFTvVfN+22aHkRL62
JcGXZflNRSsL3hnGlO9o7aU6atqaeJ4w3yi8/5JJjlSnCVjlVOahAb2w1/N3aaR9+bF78pwoP06a
qQLdz7TztDs0JSrM2tzZl1CMdVkcZu1xzih6J0okNwIlqTTTrSnZr+Vs2QK7s+aNm/Agn9IGQOfw
bRANWVVYRtdsSqdD5otk42IzZNt1axLJ/WH17NGl+1bhvQWdB7mlj9+9hjkDowMCsmo7Inq159Fe
iDVRtWhdOuzqlr0WowZHvixpzJqGA8pVgm9wwIksG3YLE1g4nsSD3IJNR96+mbnWbmJVwlsd43LK
Aoz/QGox0MYNs78qkbGB7evQrCeccAe8Pt8dhHYVcKyTPYExyr9mVr/oUqT0+l3nvPbh+4R7YiWo
sQSBcG8TXlxVdhbu/an9PW88YDWbJU5VmAD80OwXgMvGQ5yi6oim+TKT/jbO9meMYHHzHd7gBE2G
3dCqGKw3MZjU+jdYe8VD48FI1VFI9xGpNI9MIvAmgF65V98NjffDww150WjFQeDN5Bk+PuQs4B+G
Nmc+4WGvKCBm3g9X2q7kzuouBAnmXWLiYgUrCG4GFIidLMOmnfznDGnimHvzr1RSpzYjR1Enxgcr
8UBI0vl98YQRjSpsrgxIVpJhpO6LF0Tp50XVbzgNTcftG83f3AF+x0PMKvfgfJOg92JsiDxJHFoD
IaHHr03RB4VZ0cO2LHRFplI8axJhPaKNgGUOXeDUD8exPpzSJO9AnpgvkefFlzTxwn0oUx6A/VdD
gPhoWtWq45eDa6FMjzgG9IjcoUF5N06o/IIiBwZHiEDz0S4Hozjk+KL346ah5gBhD/JEbMo+GF3b
3okphzyd34V2FF/DJVXiADgpQZyp4IBEaSmV3C7FIIIS6GbQN6OtyqO5RicLnIiD5lXG1dmy0Fvc
fC43fWaNV/ymj3OUOXsiWbxBLF4vCap/xzV18HP30Y7DbJdS3rXTG/turNetqWP3DFN2IH2ns2sX
sXN0ZtCnQ9/TFFSP+ymkpGGYeB/zZXOgt4k8h2n0woCF0+ssWg/KUOn22wUceC0oKG/5Yt6oQm7T
3mqgQ7IdMZrqyE8HLsf77S/mI8147prtFiYK2Z8dzeq3DEZnqgPkBaY2e41+S9niU5b6H+0g7kxb
7rTWus+xolh9SsqNXLW5t7ujCGUwchSkR4HAGqc1k24Lh8TRPm3PpXUQ6ADITTCIJtTTAVhkEImA
hRLMl22OvyAqloPRf0AuHxFWhmtHtSN7/FXBE9NhtUwV19XOj3n8Kza+3OoE297yr368azk05PwE
cfcoKKyEw8tEcW07kx/yWkQHisd9Xdtp2Y+b3mV9fVew7Us4L4HywGcYDO69NI4Uigdw2g95dayj
civFYzgiiZXlni3cqjdsorQK5DMdpeUAChyBb4Z7lp+rwj/lffKr7BkxrZatJhdvtuU5Q9lYvyUQ
wJkCVL/B2P8+59mWZZouB4QcxV1hdUG1I4SNrHngCO2N7WvF2bX3ly11cwhum5BVstEdYdO0912d
Pbn9wpaVjWlxtBp3M8j3TrYPcXqdyLZ14d6lq4Vzzkqw+bJiLej52OFSLxIVEFMP0CICOFPQjfHZ
G+EZdUdjeaigzCH9bWxNP9n6yTWqJ9vokSV9/36O4DojAWbGnQPwuWvefTZrOmu0lC2D7+wWzT8i
GYLAn+9StsIJvpVCY7W6ZbdsV7ua7mXdeZMkxCaOE0WJIYPjhG+cZHk8cNam5MGu+3uimxBYOVX7
S9CGl5iWu2K5KkVdOssm8g5m/BlPHtcraU8YGcwVEzIebk5TppRf3HQyzjRUsLwyqRH7irOtNWCG
4bNC6WKCuQha7Jbpd9Y5qy5j4Frwmg/fA1GEeSHo0wLO4S3mevA/bNiKFIGf0Muk4qcpIzLLzLOX
XySKjbCri0c+zn3tdq3B3lt5AR6GUVsNw7Nmwh1CP4bzGIKWjTjx+1Sq5bzqwkLdMMYBFQpvDEQm
jBNs/Spib12b0a4ekOXcEDnbdw6QwQlnnO4Bziz49db2LrQ9gK/p8jKw9+C9HKQ2Ck4OFhFu7FSL
jVcdmjm+T1iQphHfBY2qhGE3/ZTgXw8S40CqYk2yJ3LuSf/hZlpp2r0ePVCcKEeXUUs/xP6xGY0z
oW9zYtGIxqdbO9XuqrvpkU7SQOJqo3UnaMffbnIOCbsU7U0UDADs3tLwVxZngcnvs/ZGKlE6Tr10
li0llRk9OfdwHen1A1HuR9Am0p6OFvBcM/b2RNA3qUXxq4g3bDeD2jbXvQAuDuBRq3bWdFK2mjjd
NnHEuYtFNTh8lPDUvc9KJrT+DqHUTiL6NkAM69ZRNy/cjKm7UHrfBg2+mALbEbmdubwzjOXAvFPR
LDtMAYIUNq5f0IAPzeic6vBjSH0EmAfpXq0/gXZqrA3vmZ3bupfNNmH6aogJrhKuWoHom78Bwn+2
bd4NHgWZ89WEITPP2soyYcSCP64ZLzILwoq9HfRL1DAQjpxzl91A0j4UmMglCuzTxMnHirEe0lRD
x481UGGrqaEBTXq0D0N/nGuAafTgQeZd5TbTaDmtOw8pta0fe81+CkNjlyyfU+PQoLEvVWkDW4XF
2JY4q/lWLeOFFfHejnueajhySjJqhrvPWElMtRZM06nQ2bvLh5ncmdS+SJxtQPpyV3c4L5lgR7/Z
TzSzlqwgwmRfG/UuTT3IO3j64HRdI9BlpSjuJxByVOOs4upaFu+jEDs3qg8a90ATmddiTD+rhEe7
EXmbOfLOcNJO08Hi4WWk18h8bCg78eJh53XnZaEAMHaZJp7raT5olIzPjnM2D63b7nybdktPOy24
VXz2xRCCGGYGRsjqkcfCVmu6xxITjB4aAVvyLSPKix5HB9ttbzUvZks0Z+o1wQS9wDJCrz7NBu6s
COntwfGenA5MBRjGOcG5MM/Zm5+S+4mRA7OthxGoc2vc4cOGoBivPvPm6WfDr3c6oHNdNQoknv2r
EMrUfm1jPKk8G3EDbEuNzbg+zxeJFQwIwCa1/V3jpxsPTd9xnid6FIqiVzDLgiMS5TgIsbDmV97A
R9y9mDkvmqg5xaH2exbahvSbKge7Jd5yE4yQBcUlmnhP9dsfKkL1e3KfuuWtTa1jKjLOv89u+JOD
UMxsrF6Gz3OjAxEst1aDTl0N1U0m9smYfxrpbM2IpQVTQuRMXzXV8WIGBdkD6x1i7BUeB1lcdWLq
aUVQZfDAEXJeOQaCSNZtO2d6nVFVdaqlou6aJ2VCyoONhHwTc3FdHLImXHr+wpVMNK68mk5E7Yt3
gFkTWPZDUux18LquutyXO+VR7DlzSCsHEX7MSz14Mez5lpmIkOV76mvEe3D2JjVn3+/Jf52ByUdA
zaT907M5KutrRRl0Qaiumw4uEPaRkc02jznKFTuUbWudWacEjX4J510mOK7mgqjfp14CeFbwDtt5
N2L/DhF4nXnRLVZvMmK6ifWgNwTXO/tucfaOx6sTkdQxC3BwDKYR5v5yODjlRf9pOWIn5rAZOWZg
Rd6zM2uqZ1qsjynKcKtvDafdVzG/BYgmGu46y+UuNpujh8VJetO58nzeRPRUdncUhrk8AO31XH/n
pfVWsalPYWpV/o5ECTWyNnzNBGHy1EEmL+v4Fs73VtzygOXhal1rpzhVpflYjcyK99ZSPdYoRxCk
ii7gruCWe0hw6006r5/204+HJ9sEUjPOQa/6Y/yfId5HhBKqeP4EwMYVAWkTnTWJwMzrxVYzzcek
eeY92qavof85eJ9xf+f5T4U5bhaIxwW9J8Vw8At6N7qz2wSG9rY08WvC1gZUIO+aJbAaNEgLHC5I
Lkjp29LC1nQkT0VxcrH2HyG5YK8WxhbGC8IkvIGzDeIOJrIaNHtse6xHCxRTCFfzY56x7ujGMhCj
u5v5GQ1cUTXl11U87gvMBgx33oB9hbYVGTKRyvRCXeDGrcyjtbVJpZnA28SqR9CxTOqz4uQFqy+K
1X0xmKvbUrWEb1FH6ycIRgDNlJUqoy/nUTdPIh62UfrmJ/ZmWsxDN1A6R8WGlwwX7oaVNf+OfI5s
Ni5wbs4FUDf8kL0p9JVRHqqUDwXzvB6FQPrVyWu7dLfJtFkocyakyUlmtwzUr8lRpdT9Lzz1gYOX
siI6OTvZdtFfDfxtsFG/mvgnzzQ89EfGyk3fnlL4ckMnMZCcylGeJndZmdNTl3zruJq53cCmg/RU
6FjcexP+wMI0V5F5P2G9r8Ai6eXCK8JGjXr38GPFPjsAHqvQCIMeibiZr1kEhsPBWI1LpmYnQSbm
9rDk8SEpO+CrGH1qZqA5ZfQHKoJeV2Al6LNralHHDMbZGOJ1yu1WxdUNF+eD2/FXGEmLIryLZLom
a4OFq9C9kyqu80c4zJyHWoB+PI4yUCzVd8Wjj9dSN+MQtLbshjizdgfJlw+GtpaFyilvI2Zlnw0A
JJ4D1m0qbHbJmG0cuXNJMncUMYTl1SFztngnKzlEBcVdEBAEJJk5JBtLQTVf7Ad2tJXgiJXWSGx3
A0x+ZVNV5diXmWqqJpP7lB+4I/6nUmZVu4eetxrnuxrkRwzasxK/hWpeH9jMlYhVQ7Ozi3nXqlNU
/QOPoIuXfYrurwG+G9jwphheND/ZC6zAOn2I3KUDmmzbDxwX3xeu5Xb+otV449bdXpofkdFxbyxs
pgoYpnsTLw/vah0ZbmflFLA0r5qzs3CypYgENb+Gqb6MC4BLvVmX43aE0UVc4DKl12T+ANu1bgiG
q6WvEnAl8C4O8txCBafvjKn9iFi5pc+QHnrc8KA/jmN/XrDVCu/NmcAqumNAMNjPr7170NAysEkD
AmhwlcpgeElHUD6Sq5+ULEeMpjrVLnXmQPYrXsHiiheYJ+dRASSIVe9r+6XsrqHT781JQwJ+qp1f
tfTXOd+bntzlmHEp0UAfIQdXXNzlqktnE+WriNFpyL/s5GUZ54NnjXtgV7gUuAm64d3y8WXrcNXR
9pEzREaOwiMK3a5M75wiZ+p3TVVvEHQWfYYhDlSGlSLq2Qag7aG4zFAQLW8JZvfxf3J1HsutM2kS
fSJEoOCxFQl6ipQ3G4QsvC+gADz9HOjvnu6ZDUNX19OUyS/z5GAfYFxAk8rZbQjUvpNAWVG/IeqD
xHFWgYNdyrLS6NuUP7n/2HGN6ov7Wk3bXHzEzcPcfip41irjICTMwEJW8wYoouMrVJqVlMmuSY5N
fNAjZ5N01R6n3kqAF07BqxO1DTr4moYBYhsXPmuPpLrSIXCuyMy2uO5NyK5DWayjGa4mz4B9NgVD
3co55vOPoNXPtACuiA+33ZsWK7CGc0ox2G3WjTFskzF8khU2UTybg5DvFWfRRe7VrE2B+jnPDzbr
Vu/lTHi+8CUT9iApAm6DQo7tnJVnh46WhZEi7Owhce1DKpr9wNjMYcbAuStykm0osW0q4AEfdJxA
XETACei12hiCXjFqKz0FieXceiPNNLjbgSoUM2006bedToHvlUepnevmceQkY2IHwznK8/Ou2ThQ
+6NJ8STC0MQRdZiuHZ7jELP+TKYJSYU9o3lZ6OoD1T6DGI8QUM8TVv3CZ3pTXCZvenJJ/oUNdmeC
QC7ZBATG3l9Zfn2wyZv6Hp518RbHxLa9hzg7e/TKzUXyLHkvuWFIefRdLa5l/WiNn0NDOo/aZTOZ
1g02HGpKiCABla1Wmvyt62Ai8nqDyHNi9knI+C5UBS9iGjjU1mudH4jpdR5eAGnY7k68hv0XVnsf
oKNjl9shesLj9JC/zu2lY80addyK1vAEJI+3s447YliJRiL3zgdlvTjSpTClX8+9dx/NHwrvvay8
I/jC04CCmWn5uhVLBw+jSJ1nHCZeXTzOcR2IGX+fN7VvBG2e8xh1zGFPJ8UEWHjXIAZFPvad6W2u
+nVIuHZiq62pDfCoFqrGz5nropU+T+rik2ARznoyikMjqmBpcvKbF5Pm2t7J3xTCnBv7OA6HkxdN
JFhIH9s0GECi9RqBQuVQTSXV2shvoekdIt2lYTTZS2zC8uh70fPAmd9mXbTCF2qxGNwQRG0oqSxT
nv2WTTsKRrdE59Yeba7eqQatbAjK0V9zq1zDh3+ymMRVlA32roW5Tq2kQYy9vKbZo1dXQYdXjdvf
JoKEliXkD0Koea33GEMm8XVrG+vFUSB7E4zaSecVaywHyHinXO+sRHaynbtZcgOukC+5/OltCANK
W5feo+PDoPXe8ualB+k2teMXYZAb/7Yk+GT2DUmRo1kZAQIrgIZDLY/ks5Cp8QwbT25CPZ988vEN
xRdiNGCDrwZk/MmhSxl8kM54O3yojEsiyCzn5lM4l2Snh5hPJQc6xODhN3Mpd8jKbTwDOBqGFyLF
Nza1WaotaH00b3QS9JOg4o/Ct7r57qAgwmY5ttx95jY9SmeN/fPkloRmLMbJy/J/SdlPGnvE3D6s
/Okkh3Bv25iq0nhlWGjZ8IcRuhE397wO87QZzJbLyHCwUPMj8cZGuBu+WAmc7j7qT/q8TYbL6D8m
1kO8EWy4YvhmJ9biS5Y8u60Fm30zNy9pfuel1wmjlbwWlXGEBqfuYazDIpP+pnuirS6DQxfuMm2L
a7/zs1VDqpC0Vep8NPn8lRViM2qc7GKiu4a5EnIJrxAEi52EpD1aOClojdaXm+mnEBB6kgaPTbfB
6vmCRemm4uzE5A5J171T3lUicGBjmYv+qCkgYs1Gsb7LOT2Xi4+gBgCAgaDpQK5MBlGtaiOZyViF
sXaFCAbNQH+8xegfLIOPas42oyqDlEk8VqZ9xmGDueFBZ+DQsMMaFLwV2G1b76HkjUG/hWFFhwQo
0rLBl+24zfHYOiMMALxGZvimzb9OSTXJPLIz1qvOiF8LfLUzbr6qYSgKO4GzVRY6p6SNFitfoCpG
jmOPqHcdPe0jch+AWt5bxp0lT5byiDNRIlShfDoGau6L16Ec5GBR5o1jGvduv3CZp63tfhpi16PW
y1Ksu/BHn145zZNXc1/MCsKBeNeBdnX9h6GGM2uBxTAZwPsqy25leim5CBisUS5vPEztN25JMq3D
MO1yja3Ve519OIm1jvN+K2rWekIZYIS27qc0Yi7BA//Zt8FyUTsWPwaMjOaOnmvykqsOe0AwzNBJ
lvDhxGfXOCbvblhdkooDC1G/XNJ2/VnZb6XCqljEP1rDZlmEV5/0YqI+be3g92RSjOfY1c+SAmXJ
e1szfpR/G8/ihdM39hJSEFry7fZ54A0NGc0M7QtJc2T6DeMS/O9axBwntK3Ohs48dUVN7nPpPkXF
bwm9rg0vxNFfM3O6pNCYJ3ZJK8N+mTu45zru5veVg/NTh7Lc4Z6MMV5SbJRrULzIMNKNhB/SU/4W
4MVjZU8Hz/L3vunu9P7kDU9TSn0x7VgNZzvlvzjFr13yHBy8BNgVGnCXb8KSnCS7a4OsZuUMNOn8
NnF3cNbGrRJYsfaIE4MVgCWSl4XrnIJ77vTnihRI7WLVzZ2dym/dmvBu7aS7mGJqox/3JD8OUT7s
ei1+gNLk5eo6SO3LkH7QuEQYcP/qhFlJHh+gN1KhhdrHoFUWbRB5gYU7USvzx6FNf9yYiAcX+4Je
bYKB+bCNm7fUHblXDxc4iFi8f4x24U1gh2ZkJK3xQu0sR6lnm/RslNG+EMLsQWlrmrPphy8TXjzX
opu8OvIbj3VGWMXjf/HSz4/LhYGR/Jt0eO6yaecaPmUn8Lw1roIVMITql2PUrjDqp4WblBKjve97
pLzQqve2/y1mufL7ZNtKcB/eoRvNnaq7p6xErcJ8kPYveaZvs0r7cTV4EZ7/AORj1VP36AnrkoT6
pVK7iuOGFWLwRSTAktdsJSXTmE5PCO9HYWv3qTHtO7jjUUy3BHEUiSZQ1WLb9lu9U7eV2+9VfDG/
K0RfpecfsDHXPC1Odau3nMAN8QBH54gj4NT07e9YbnL6ekNCywR593FHZ5GtKCGMQbmj9iR0vNTn
eIAOZqwjWNS1IPQ0Mpe0lbM3e2I72bGalgi3sQkr7wAfda27rDS2Dz4SxLnomMYWs7aiQ5NfJR+8
sf8yIb9T6tHSBsnrk97PoJf8vETJa+5ctrXJRJJXn6HVMdsUR4VAyGzh3s/Ar0+U02Nr9ZeOu6K/
xy8StEax1TlKmMQ6NdtZGYjUQHJe5UwJB5uW0ObHxaNZZbh1oBsyEFgXobvm9Lmv8Q4xnaRj606B
xeqT+ipFe3LhEQ262PcDvJ7szQO6RwyYXuW2GvizCQ9O1W5xIaN9BlHChTuvAjtz7oa+B0g3XjWc
G+G10cDLcmDGojQ8ZLH/1np0mrOnN+pJ5Ba6G/6sXgVJ9I0ZO+h481cLToKrY2MdSXDjmrROwpDv
Y6FhQHlqOWwmqbnHXswS0O+A4+d6GNC7ygb8M87fvabtOTFRUEjvRInZx7DAnA7ljxUvurc8YPQG
N3EMNYq4wCC23TMtGUEUc6jr+v3s/nrYl0oa2dtpXlc4j0qM2Q7BzQpzUO66QJyMZ0x+mJK99UhL
HUM49yqGYQ0f84Y0DleTsJI09Fa7OAUND8pQT7d1p3ZQjpjqvXk0E1ctYnQUaRSDazRfbEY0C1JZ
FwYlijdHqfAxgbrs7qSMz9k0rkOed8ti7svlmvDxgNUiBPuXRJR7EIoMBdHJZQgXac8smmuCjI5Y
5s5qk7W3tjUfbVxnOC+OPCG3NP2tJfUVmUYqob9E4a4TwyZU7tFIosA2op2Aydp1w02ERI8eQjoN
xxsYu4UGVBhQCCrnQLzjEhbRuv30eEP2OAOXURFKO7ag6rWsnjVlXHK5bO7ICnQO1VDsFP4t3/Xu
S+7mISnEgpth6bTr6q5pI+ahww30vr1GCWuZ1Q9pP0F4LhEQ3izrDTKg4gUwgTa5ircUULvSODJk
eHY5/ALyQ5s7Z+TF8n54hMFzaO3wy7D4FFdjvVs60zTqEoyOoxIgwW2HBlPoetBO8mDifm567Xac
OBWVhIFxQeuJfgMVsLhRkR50KaW5WLsHg1s4+gWJdLem1LFt1G3iTTfmaO61CDHHizcZt8h0U8ql
/jxDQwi/kxBOMJeyPIueNPINYFtxv9Tra7PEw6iJ8OR8SOfvDAPb2A0U0JqvYbofmG9N1oul/dQI
KSMORr98xXS+jYhMqeZ7Mrcmlagivkj2z5DwSk36pTUetVHsphqWi53c1ZG1W2KeLiwxZwU1aA8I
gQYMbuD46CRs5MFcOXG6t0iOtXjjrIjSsPe53BfAJQkU7ws6n9vus/YfjFTb1bYNwiZmsn87E9eo
743xQ5WIQlaQ+tw7rHQ98cwqgeHL7O7ob/lxC4QUdgaOsnLkQ1J+VPA0zMF+iAt1jCGccnw8V4kW
KLPeTsTwBobqpp2epqGDgaHeRCFuhBI3BLAYwDg7jUGJ4CTo+ltNO4/gv+wBowiLWT3Lu7Hn7OKw
6ruWjdIjTiqhvlwRtas8/0e58VuLtF7ZGYuJ2Z9bFj9KFbknjO8zJXRN91kVmK27MjszoM7M9pYF
1YZQphUEHoRBMkHiURnC1xx4T8xHs7jFHMq7IRpu6ny69nPz0FTx2R5NQm5EAzr9uNgZgSmAfEZZ
/hrQa9v6MM/5RzfO6Q00BkmuZ9G7W3aaDTD7VSWKE2kJ6meghLwg7l4du0+OWaxH23ng8uqM+rPy
rW/q2U4yjt+GLqpePHBs1ew+l2AcV7VmNzs9jlFvgSBYqTNtgS6gjZYwuDFSRfe25rsEYzn48iHm
jHBTtVr9oCsmo3UcmK6CDghc3ZT2e08alxh4MZwFL3YB84/CTMrXMmbFqAr5W+mBT6jSK4mHBAZu
wpieZW6uI/S4GfVuZCy1xahBz7ACeSnBSJkuVyz57REr5dDo+fdhgjXJp4/UArm4ARz6WWV6fEh7
6kW8XnRrL3F/2YadnQ2mDgWUm48lji6Ep45GmQ59p41IMtQvMZ/frEMHtCd9idaS9jNBmXV7eGKB
LuaDDJ+1k4iR/6xv37iV/sTA+pXGqrEaj5x8gsV+YWQ19SQTORCUZGanxXJCx8PDH4gTknaV9OKx
X/rRznBpuSQYq1kQ9peq0gKKV/giR5Decb3XOc/Wzr7Ueceg/DHJZxpvHpeO+nBQ4ZFEWv5okenq
DaXTV8NlsXimZujZatP0thklRVgp8yrpfg2SJcwZLfUCB45ed5Q1JAh/rbQSW0t8VUbN3bAnpbes
CJU8JH2+o6/R3A5DSs98PPYbkknEHHAi3lSKIVeVtesh7foVlaBEp80CjOTELXikaopgCrNKVLol
QtluIvOhwZIMVwV7I9r4iPMRZNYoFiRLexDN+ElzXwswDLzHPNK5g2FNexQ6DnNBc0hSu8wxMp3L
XmkGtnPpBN6FOi4fR5wvU0SvMJHKKF7L4WtGcytSnXk/bme6ZAX7n4++Fs5T4FFJpY/n5WCFWAh3
6+DDLHZqBA2qgQ2VrEMOQi7rAhhITHN64NrsZEQxEGOZjgPM/M25h7ZACQbryYzkTpGUamkwm+87
tC4/+mzwOXi8Wqn9odGQ0zPmySv8ETqR13UWE/zjDmQy6oXUXkf2ilKImyHyYJ5C4MxyLNTjrksO
o/1elHJTVf0+tL8GPNmajS/HfxIpDnuYtjZhQjCDVcTGX6Oz75Yi5dTZpmqD9LkawSmX80aYXL6T
ep3D7ZmZ82kI5p71WtofqcXsSd6ywbb1Y1EDpmO+oHf7xccKXhWIK+O7OwKfdFQx64FMUPkcYnG7
JAMXSaqxmx0VHTeV3p0S98S6XTO0K8x0nenvSp9QGl8qRFsCuYiQ2FfCR0enlaJ6HajOEmyOnYNq
MHNdGtnQST8XPGsd0/OkPBr1L1cIjcMBRTITgkjItbmFVsh2YbrAA2Mm+pSHIT2X3aHGhjMl2cpW
apU/oDhN3IHlSU+OSBh2eHHQ6vVs2sQy3I7WVnHTd+33QdzXLjHsFN7IRN9VhdQQxCaZ3RBEQQpN
Pgw4xIPSrLfEDQEzmyRZEXS/kUVh+5zwO7DgtwTswZN8E+9CpOsxvjBJfi9qXADVJWxulwGSxoAD
+3HTfFQFwQOmFwUjNz0PTKATQhuYe2FHSJoNcdqV0Z9oOmwc8Dzuq4+E2yckeAdecX4Nr0qF+bmi
8n1I6ARD7UTHdCdOES8zorQtbusuPVb0ETlDgm0bBbF+Tbt9Q4W0DA8pQQ9EqFoco+HHCK/1NWRu
O7DZKeM86pwjGSFNBOmJVNhHRVJAckev53sNWo8T52utJXb/aGAWcVnvywyfXP4IcueQcUWP64dJ
0cj4NdPENBpw4L8bAKyYnPAZZeo8+T/hgLYaQQiCAYVZg5rpG1PZN8wpNjYu22nnYJ4sMRr/+F27
zID3OR/ilpu5ZsuN4/86OavLjMg52ivb+dFjLoaUJM38L7jCN+UhtbobYT3pNB6xnfVxdwhh3YXH
JH0qCazaXEMzg2rrX5ygN6XHtWlXWRhrcgSjjQBrHOYj0GG4iocKyS0Ot7ONQ9nS9iNLSa/faU3g
arhpxMXkytJ5FK8GVfsqqKtQ+VfEabaXHp3Fz6M66vR2EBeD1LC8dWam7ClXIL3R1079MZIEaTfm
uMhxBx9lM4rEDf6+qdwUxiuxWDZa2imGTcRqaSYV1xPeDSmVHw1HO7Gqi72ZPc7OTzfsovzdxvDZ
fFP4tq5AEMovh/SzFj7RmYkYAI5h5w7dvHJnqC3IBR3o7KtX3buT3u0EBC8OpsPXpOpoXRnC2YuJ
pnfXS8S6YlbbuCWXLW5CG5siL6IxqbZuF/ecJqu7jEEfIsuPqVtvzkyNlD0lPWMJO3zw7QtwTuyy
ifWsJf66VmjtRhONK9VM37FdeM/dwE0KzNErrNmFVlkxEOh1pBqm5pWHguwW23H0bhlt20+9fDfK
FPoQHJ21IgAJ7f6Oyrjo3sq//HAAOjqyVFHiQFLJMegcLoffogY9mbN7Yg/jFbyrKEw0E+ehC1tv
G/fOxom6N8Fg9bNo6IstuClYjLO4WFIzYvQs+FqsiyA2VLQpgEAqXDNUgDeXqX/S+dhb/ENMN2ES
cicSPgzYJ3z+HsYVCLcGE2nYNon+CXJrV5b3Jb3i/oTdkwGT9+ulW1e/TlX2OBEicsr50Bq/oUTT
VNV2Vr/S3bXqsdFOXv5taeldwtOLJ9rlMP+cKayuDsGnPuhNhDisNMoZ6A2VN45132EkiYgpUa6C
3/hcjs/Uf9xSaaOR29GGv8HisjnSPoqObAVZrE4tpHGASIdsxH6Cj1tdaaQv1wYXWZnob3lr3M4F
83NA+vtsDn3ISU2NNXbpnaff0uuclePQtKp54hu5dWuB+jlBAEjDeKaDo9vHGkeewk3ZH50i3kSV
bQMmpgiInf9FauuOltOL3ZuAgmZenKhzdikgZnoH2IYB8SZldpsMrHf4iNj8BOCMOXMAtnL0cht7
XWmgoYy6Hvc+rCP839xXjAa22KxSwjW6ewWGdAoZc5LJbUCZ82k00Bo3DQjLXHXjJp+iZ68eqrPR
tzHwFo8Y7ZyfPLNHumA0fh9atwyw7pNcuuTiOrU2F8cWOAGyX8qwbjTpXNoCrRykGOyHxMFXeBCl
Ma6VggO32I67carP+Yz9HHv0DhrLp29gUOBALLac6fa+2828UmvS5o8xXmEvu7RRAVCJW1mQapIJ
U/EuaMzjkvk52fqI/JqttY40d5c1jLOz/AcJZ/HjYMvkY8tAhX8QzwYhH3oqElvxHrryn0s47Xm0
gMtk04bs722LecbpMfAlWnWAi2zdNDydXLrJk5qp2Iaxy2imRJBI4l1N0dRN0sQe3A+yroBx/VWU
RogcA/3fLXLykvzSZL3cTjgpRjodwtyou8DNwMoncf5AEAOQKkaLCuPn3GBNqAq2/lZUb6VM9yQD
D5HFzhfFw5UWKfPkOjlPZE3gOfUpJy3w0Wc33FPJ4rt4pOeIyTR7n0iwO4xNxcktTI5/P7Ya3UKO
gG86ZkwHl4cs18ii/335982/h9x2p0NqKMlYcvny75uy0RilmMPFb3z/wOVD2au/LyfsNuUN1FIo
uVXa0qMOOVlWzDQ7vdQP/fIAPXX+5+Hve//54d/P/r/v/f2slOq/f1tdzvHBaw+VyVsQLLWEHjiE
mFlEl6ZrTUPXcE159alx2Q4JB76bejSro9bQsfXPl3rh4u329VbuPSpn+zmqjzgPq+M/PyFYXnXS
Cl4OK6pWZONsvZ8O/zwMUJxSNeANNojptJPjHv6+qv/3q39+CAR7b+LI09KhOMbZvx9MU2Qrw4s0
7pZ0ANlLB5Dgc89Ebd5ijQ7LSR4NTSNeuDzYKbM+c3n4f98LGy3fA4RCS09dtlrpHv++4h6PDJVN
aBLoGRb3mptJlkDIOCJU2zbt3xTAKXlTxlLSWEXYG+RnuamMOt0hgF7j3raOtGslVMuaic3sVVlH
LTX/z4/jMZqP8ct/fsHf7/r7pX3JpyQUThnM+qid0HD/9dDPdXv86V0GTaGeHv8elE916X/92OQ5
YD7aIxxY/y7qkEZr0C1WEqvx3AZDK3BzcLwvtZT4GbiXGNadVhbiFiBloLS0vR1MN4Cm291ZpkwO
jG3fDXJBuMRwqGNs8bZKcgGx2zE/R4rQam/4h1nSYOaS0QnUiCPLAu98clLjA4OODZxGp7zblAit
KJjHvwcCnh0qkIb1oYf5PiYk9Vf0FrNFlj4EglXotuYxmrvPLIsk7mjMMnglurDSgjqKAJJaDUO4
bDi6DLgQrDjHl54CFNxqQYzCeJMmZPzI1h/bHmNMo+n38+Dou8Kd90WpsBV0Y7V3XM5oPkbT2plI
ImfIcYKaz6o0t7YzYxjTmzYYI6obUpTKNLSqfaIendjTniP83uXArcKYKVowDG5seM1D2poSjL6p
th2YLwfm7G+ENq4BOep7eE7czUzuVlIzLhFsFoRzeE1zDBHL4NZ7M1OJtfcmuZGNvswykvvSRzbr
ZpmfqgjIDvbEa3WeXdiO/aDiILFR6ROBp9HLkcmatruAOfr7q+0uJPwQ6qAva7IIKpkfy4nY4BQy
mYLK/ehoxFmwpvz9wqlBRhdcNvelgdvFrCQkVUB2DP9QdCZCSR73mWBokoYhXyU3owVVLGkh/NVo
TXdUNS2n+eKt1dM+EH3RbOKCI2hqag59SKV+LTUOp25DQwf5n/nq081KynZAopfzm+7P6s4hCeni
aYN9N+0MvGnxnP5C2sZWLUR2rWr9PMy1+cJrYQRVUbtg6xlNWqKOthxpe4rbJJaxPHvMqhHoGFIx
8mf0C7PKPsJR8sNijziE/k/V5zk1Jw0D9vhsF2226fJhek/Ix7jUQl8jmd1PHlWCAoWoBh7CLKF3
76VhDlsD4ajmyY5Hw7mz/Ma5c3Hecjc0i81/vtekiypt2Dip+rG/9B281UiX12Fmfk/unbZYpJHr
30NXAHrL+CsNE/xZabvxxZkpcDSW1GjFjbUreZo6Eenbovbb0wjzfiNki6xNwdixEFp0RCKnoczs
RobxKDYuGyEVSTkdbidO2Lp5HjLHYjAN1olbKpKaMUVb6Mv1GedMfQYLVZ+ruvapcG1RVThobzo5
Agsxiuq2kV5JAsput84iqXVtU53DsMHN6/YYYmziKxFi+bruafrgwJ/szTQ/y+XdmM14n2meqHhP
eHgVpUmTktNHn2aGbhaBJDoSmySIOhrMZ0vtPEjRnTSC4aPV/6tfojd6nTFhjzTjnR22lGMuEvca
08hHCltNuw6Luk+g8C7LYyijrSCXu/xZTWF4a9uyrrIZkIyW4ghDk+61tEknafpa9Za+p2ZnfHW5
OzFJdfm4PNmdhym1C4nwcAB00p7CHsfu7jM3fIFP5jKZYtzD36F7ks4aLdZAKaZEhXrPQEmdaXvr
E4GtmDFvk96Ofawfh+6etkd0osL3biOSr0d6IgHNjRO8O4d+d1oBhtu8aobbUUR3Dg3SWDJxZRT0
dN6aWeMFBifCNcAtsdZw7uw8UJhEFOHpmP5zLQExhSXXOiApxlOn1BBY3l4fWJvxoqs9M5J7sydo
Clj7XPkLcV6pFuhvmuMvmh4HrPgnisTwRvQmNPdi/qi9+pFqC/yvqd4ctaRIH/2WgA2SCS979sRZ
qQhCThF7Q8+GtTBxojRacaa3RV7pFerc6NFb6LsdBloiqYW97Rvcc3+LVGgjmhcQr7d2bNw7TWfB
z1dcgbH9gaXKyBq67aSODY09R/A16mhbCeRlHZSXwDlktwQJramKxUJOrQIvXuglS/fwEEnrkGFI
EGnyz/vLJcWjGao/oDziwFRjfJbaqbOhtKzzBB/gGDb1m5pT/WKCcgnL4UEPmQHrkqG/07iXJp60
898bys+WStEqHSlgjJIdx/O9GmgPZfvqgqZ2ndcEL/1inKIOjYXr0gqhbUuvwjmsRH7J4ji6OA9R
JbRLxGK1EQldA7Se8MPlex5ni51hEH3wQ+Ri4bB9Dqbp3srlIbbBSsXJrP/ziZ4G6+xVxryXPSb6
sbr9+8DNijFmWvDHeoMkCKJ1p1rjYBdR1oCFwEfqsWKjuwhVwCbkzXnDIIw8kD48gwQ2LlxgjAuA
Ak4DZYFk0ThbJ7eSWxBNCf7SJP3nq07aKLk9Zkhk/yAaQ6alNg9rX8tezKkTOMUgOHu2Yyx4nXUU
t8YKPjkpwIGQ+jgOr2MfVWcFFOvgoaJlJkgQ0jPJMmHJbkc5NACZvC34vAzB1R6vcvJ+u9hNt46X
h0dQFoNOa89UwziKBdTPztyEoU5zBFSidTLnCD9uZgX6UiyLF3nHCOxqMubERaiTbg8LXNRRyABU
EbEfQfZknu8dG1hrJJD615TaLLeMf3WjweFTJ+bTUHhsKCi6Ezk4W4bpjrx2eshtzMpdZhPWYuv3
OwwJIfbcrWsNm6lQl9Gw1n7Z7THvctCZwC7N0X3Tz7suBu8oDBrfdW59tYT6nESPOUyHcauwSh+S
8N2yC//BFiB6jTaHMdQEfoJPszdbPI1FHB6csIcISQattBKdVWW+zG27GehCRCyrAb8N9l1R1bAy
S25+eLeUtSttyKwlJNlNwQirMJdcAARcUHVn7p/9WV/MJI1HUEfjzO/QnUEf1pL6wSwynOicMNZJ
Cvwz9byLVXMn171EHtQwEaCjKTZjh2v0fTFmrMPtFTEYsIkkhw5cwMHnB8Yxv/QDRD4z+wI/Ex3r
Gax31peMyopnoBeIcHlQczN2vBJqud7BEW6jDyMFIwrmlz+mDI/+YBg7zVu2nflziNK9rqNI6iAl
T72pXmgBgZct5rNo1LvnctuSILq60MK/Tt/rytTr+iaVVrNvdEaDFpZboP2QkW37vkwcnxETxNPC
dc86n5pAJI5xmGA1LxMlxIYMtLj3ANl27Y/zj5EgvaM1YPaK+2iValWy0fKXyYFUglmhBSMNWjqa
zKNO+KBjjbwzK3XbWV13omn2NoIq+6xywGV2wX99qu98b4YsqLv2JZLIeXNZocLjHDvkGE3ZraGN
MQu7CRPgAE5ibDqoAOiM8T622n7DmGNx0zoxXG7/LTbAtkxZe6JauLkNUdAxZhhBKXoEl1DDZNne
tWmuveldsjU8+ZDHxqVu2wb2fHfQCP2RxDbmte7b/HPpvuO41u5Il2v7XleHUuiQTwqwEsqeH0fq
Ux5csownTm3PvRnf/R3//g59IcTxg+YZn55ZYz9RDgfYqtwygBhxCZnbfgka6IAit5OYEtwCeNLt
pMeRCsFT81IGWEV1HrENMqaSq1SfAsOhBZdxKyDn/FOXzbMTAx4IXZqPuaAG43AXpt1AlS9waaOm
DpgeRl4fn1ANt9BBd+C9TNOHHkOCc/XxE4sAuX84xKuhDsHXx80iVpNOqwEMKf7d+Gp7TvBEbDzL
Nnfd9CWmVoI0Ku55wnt0faZVkJ+9oOOFba0UXzgxwq3VuZ9uZdlHffyePRsL1nSQplFvCW6/CT0y
wFLW9lnvbeLo07FP1ZssISbqTYrBbDKog6l4vg2LYKxqfzRYDOsp1QAldpge47vZxs+V4EQlL9IM
6xzRCgzP8DC62bzVeqTltL8SFIZPLYrXeDJ+heWCGk3pwikMxK1Cx3ifYgkPS5z5M7O5Hnexx4q7
9qXAR87b7wgFBKL7VZrpS8clIpBp06xLlPdvf7qWXf5VGfmud8lzlYIXVStobShs0QZtyqArL1pq
D1zoGUYLX4wanhsNMTFeur3GBiibk70b7pRvrPTNZ6i6VT2AdICIZ8qIMOZIegfLnst/pz3WGZxN
meavvd0/x1VEOwZqrWUbD1DwmC93AWqpXuXyVW+NH8iJ+UkS9oYkyhPIwROuCJBqu863dmP2xwlw
Qi9Ag1hhEGd5G0gA6PaQJoGJO0W65d3cl5A4GaIPNoZCFTG49tDkyVGyAELfWMG1PkwyvTc4lrbV
b+Rq4bZMGwowBJgBP/oxs+I1oZFqQ1MIJJqp2MU9dMLah8ozedGvpYyRrmdi8JYmQPHHyMxq/BCu
9kRrFmbwknnNxEnGWTrG4IAOvrKgG5Nxjqvq2+peLUeNWMubz8bn8B5O7OCaaN+nkKOO6JzA6Stc
YfiKapMT8TDouDMQwUIqHxzDO0lGxADPywCLN1nkOdyMYrgtC5BLzU31qDnc0Hud+UvZvXLhIapD
TRrB33sQG+H6zi7TjzZvSPpGOQo/C3zoqNcoXkKHvfsTVaO5jXKUJpol+J9VDGMycS+Sr/9h70x2
JFfSK/0qDe0p0DgYyYU2Pnt4zGNGbIgYMjgYZ9JII59eH9VoCAKE3jSg3txNoW7dygwPd6cN5z/n
OyqRz0Mgj964vM6KoVLbly7KAkNCQbVV653B4oGYlaNFqUr6YqmAseWQc4KpP32d4syvsb2Z0L9b
o0Uidg6+Z2zaC7uH3PGR6vL2mGVUe9khKmu0oiP6amaCIuxD1xCkn/T6ujLvHDTEbcIC94FJ3VeK
PfBf+Wan5HenyuAqWse+S8Nclut+CMygoPzM69vXnNPoHhrGsa6SS2wMvUhUP2WsDJmLkxDgTOY2
3O4YAPuNWxw4UzFnlsi5wUwMzyGjL2iwzPqp3WEefcpNcEkwDo7hAhUhHlbAaXSN6kywd7YPyppf
Gio78LvSG59P/MBQLvAe5hxbCveWIu6+vdXNSYO4GEtCjcGHcjH1BNUennSATouY0fDSaJX6Y8bh
eWbrBPwiTyFY032ig2PNsiVL7kUk8oHXZBCpy3slgxs4qtuKS7+d3+sQ4k9Y81nnFbe2skl+io6H
RAcN0Q37uiUFAJ6juMpg5zEPDU6xeIRLY2/HmB2tx0XlIRg01dPU4diAE6lFYJ9E+pOk5rtEddp4
GdZ2bp/bqsJyzjKHh1W0n1GP5Uw0xcNSzvSY2FQLV9kzrY3niUsY72S7zSqQ/G4M77xiVwLVM74O
YPLO9Im4PMYMZ+0SDwdsMQqwZnAn4FMuaF+Ujrf5yr1/8aruhFH1w7Yfp6F5aqoKTIJLZWyo3S2+
8vWNwZnYzfPVWLP+xLF3stt0POi4rpkSdA9enr6HFMdvfDYp2qSrS9FN5b6kF7RScg/5l01/Ng92
RmLBgeYKaFruOI92lPwVJ05V6MDs311vt4fB8Ca1AUUPZtjbNpwlKyLdF6inKvOILZXD0dbwJD07
Ks5l5BEFlI9gPhugvP3fLJ43ek0TEhnDo9igFebETX1XSGxyDxOPQFx1ZDPUCs2e5aHzNHSI+Ikp
C9kwc6PQxXdaM0lpp/YGyemB7sH01K3v3xjAuBGGi2ga5Vd2RJxVyOc09K/VYOFzMPq3Lbt4J8UI
M6X6Vmvqz/WCdmsIEG9s13tznAFS5QwC2jTOjx6Ke6xzA8IibDtqGG6Vi7BXL/kd/GN6BBL/YCXy
jRcJOZ1e92Kmf4MsDZw/b7kB7IdeFgpUQx6A49KIXdARYCX1ewki5qCwuaYuw/0JBBj4gdxxi6Zg
hRMeEJ8WBwvsqUzMYqvBRswSspfrcXaoA3w4dW2jjWBJaKwCZ8yE11ORPYUi8jZGtD0zOuCL3LWQ
/+vmXDRud7EUsyu4B0tVXDd8nUJXTidl9HXEIuVgiPOq4I+I9YWl+aKT6JcOFUnnncHlBj1qdrwn
lDZAh6nLzq0+lkV3x6QcbosueFNBDbqlOub1V2I1NzyrH+1/IHrQJitSNgSaVjp9Y1/CxLkpcn09
J9N9FTvtPuW8x2TT57hImIffnOxxwBDFx0FFWkaD/GmhgfVKUpUxgQZq2F0BKHwQg0MeGUV1Z7ny
e6J2YJzDTciEFAw9BurauwvyZLoqy3Pth4RgureZ8SofoPzMAz5yZwFgbbQN7Zfz9dZix+BMULi3
EzSZZRJHhTTBJbBPtvzmCCKSRgrtjc9L37zg8aFctOf4n4rW3kRLOFxBuN5yMPvAewa0I/GAHiAb
XcLBLBvegGdc6lGZR/elm+5qSh+2U9jANHSCRwzDGElwWtAaNb9FRJ19FvpiuJsc91XSjcV0hNyd
xWCO0tw95dC4wzprxsVsYbfCgsE47XHuXVITFjUzdmP/0Fu6dKzAha52uQp4gODo7JbCay8ckt46
wzAeHsy+DpqXirtik6fNiaqNaDMBXgmKDCHXJXSm+guE4a+FwNjgJWvRsCJRA++XtFrCQr2eeh9L
q2MtCAomJk6LGbuSYpubttjKtfoHEEuK647+JAsY4uzBDgMbRhFR9CjWXglpUT809X7KD0PRpcEX
hlmLUxSMPPjsECRMXNLpxB/ux+jUujHAFosrnc4dUCDhWykeoNdyRgRBsqGoCu9u9xauFB9njF/7
Xn/oFouBHFBfC/pO3OEkCvepd83yoAtF3knwp+ehxBzvGVo06BrzN3khndsuU5c4BoIdD3O6Yw5z
1yQipiXBxkzSFd9icllNQzpYwuKNPYMvchIJjJmGL2MnL0iU7d6jntRp9Y3bv/rKFZD1xl2U0+MI
sOOQjNkHUS+O/aJ+jBEc9hQr3+jV7VtnpjtAO30aajBJUeFi9YxRxefevu4BKMaYYI5R4uBNK8VH
vjCSdwPnXI4s5roRZx5ClpXc2cap/GlSSoV8WCucQlish54G+gxkZYNiVYSEl2PZkTCLLd5hfyTh
4NOK2Ljs1ZTZPDK3IwYUEY2yivpZ1zE3Ahc9cmmgXbnJd4ksyJkS0gnzj+fWOHe1i1xtE1T2FiUO
Czo6Kl9zDB00YjsfZhJNY3dkhT1EVhQdLByItibEb3nMp2MzqZu+Km/6iMmn7MuGekXOVn6PCTvM
Gv+0QoqLhJ097TThAqBRIiP5M7vpwVWVfYpbZHnNRHXx9GdeK2BVD3S3j1vOLoSsXRKMiZNfaL0+
cPdTu4k+DTvG9ErLBvRxEgMLGLt6Au0QxQ5sYgaSlUKdESXjD1PCqIgXOtuSV7ofNmqdrlNu+VCy
SSfFrinxwMEbY8B+KeNI7fsRD6pIi2c6TU89hlRsSsS6ATUGy3hJBQGUOIDDaMvqflDWj102FrmR
wGyTsHlYrPp6mMSHRkbbUiQwb+j2uP+Pf4IUWO+qAh5pwkxhFzBKoaxjKk4JS2bs2isFHuNWPxN2
TArqtaTkjY6ngyMh81ABSL6VntKhn0DQwrXrcdS3WfoLehKrmxMuK/nxhN9mfNFOc8XhrjpJmo12
uU+8zWnwNKWZpw+2xDlrV/eaGnHG4/jV5pzKOeKYWyeACjiK8Jys21Vm88nphIxU5U2HehxuRTZe
4Yk8j5Yy99lsfltuppwL3G3gAJlXPdkBGrnAFwTmMisiY/4wRTsXOi2mSCxBGRvT+vWA3dKAtVk5
OzXHPbcYPjI9mIMFHaDzDI3SavzNluptjL1y71r7gRsCj+m07DRxuMbhXD95gCq9ArNHjpknim8Y
FTF+CLPVo00CgmVxHP7adkLR2pxe90v1UTRq5tw0PIRGqovsqus4bLHaQRzMVFfeMCV7a+162vpp
CkGIOl0XKZXzCw6dzl2OnuTdyEvrjaPmfF2FiqHGwi00TC2mKTxytTtfiknm9xwqTYE6PFOFzmms
MsdmLE8coy/WAPGBtkV7u8gh3fGXuZj7SIf6p0Gk1A8Vbz2MGJ59kEx0vh3zjL/Yd5dd7gbkbiu9
GzNslk3pqa0b8TVLhzLZo7HwFSmvRjtAmkn9nVwr/fyZ30UCSOg00MGYNFYZTB5evhlrfEuZhF7s
74bnMrWtlGWX38Ouuqd4WHsRq5orEga/tFnSe7sgmbIQEU8wOrHLZ6yqRAfKqQvZ5sxhsZLpPEO6
XxbzOzPx3NAmHB4k84eLLaz7IveTG3y2QHLytymigl5RUg/4gfx4m0ALIt/R9hSt0Y5GXBtaIMM1
nGNjdtTEPXqSMbvMw4Mepam5bgRffv7dYzrhPILFoWDd8tInbJMVxyoX00fXrAsGbh3VlPz5nLBh
m9DZGGQnT7bPshYuM7H06BmWZj0Ht0WZ3JcFhhaPcR8YD66qLZgtneQFCkl97tqPJv+w28GH42l2
0RLRNMOOO9f+l0ezBVdFiC5TuhITfbV3PfFhfPXYr50+ZaVfOkmifKmgxDZALPAPsXKjiKgC+1wU
fYZhjMvQuZVKgcYfXi0K8mhz+5i5W2yNE95NMSUwiSEZOlcVj5yNe6Fvp6vZgZ0oRgxZlX4udEOL
78CgELP6Ye4X/WK8HpxzPZ/JzNxg2cfQr+thr6pFUrONvRfleaMEhQIxuMGDE8Mu4Xu/zan69DHN
TwEae5YQq+/ppXHXy9VIaGFfLAmOdT0eC0aDW7fPqWTz6Z353/+PkIylSh7FaLO14gQNVsk27C6M
q8yG4CCrusI26QzQngbx23QZPtci/iiz9HppyRgA4PwmroCxFH6rrd+ZQeywKUA7trXYT0p+zYV5
wtBDNrI9tD2WVmd+Kpjj7wLrIbKueheJtFjLxCsayLDK0A8nMwH6roCV14/juYxj/5JwTq/izLtK
WVBwZg2kBrBi01sITaUDp5/AffB72JBMZqKsei9tRNNxHiyWoPFqmUIO+5Y/7Z1jNtFvQslNeGox
5Nt5lR8jO/9AL24gQcCxHfzxJ2jAakhCffbUl0co4PGG1juKwOCwlRVm+5ZIEXZyfiWUfPzvbVb/
BkUcwfCOl2MwqdcWE/JUdmzUFeAk/Dj7bEyxVgMVmsIIoXe4VzWRwYWmjpJ+zz0gRUmdBclGhw/e
om5qEiEMNyxxfGCOzUeipCLGSqE04+juMyMuwh30vkgDNKfOu7Mr523sMHO2rcNbEUTdBqt1goK8
7LteSPJSVY3FldDBjLOScxeNCDNLVIYuvZGxz1GvIUg4+uhDMWnhNMU15iSYZKxwjcWn4qco6pcW
lljlWPlFO6AFSPrwKZQ9DhFzkbgZN55n3otKkYPx1B/ptd3Z65NPCkWOtsVNWPf72oaF0w3NeKIF
+Daeg1Pddc/CQZJmdAhAIbnRXHcJGVU/TZfQDBaE724ZfdaKwte5ubPD/FmnuKCV1VYglIotZ8hj
74LemqB1MFZiKu+zrfL882jYpIgIVzLwnA6j7EgPhYpUTEN9qI0aZGOHaRQ1Sx3A3jAAiQgK+ewN
5JdpDOLUxxU7YkpMUG1kvetcuAnmjrJFf+V/P1hqbZrBKSw877Ub2pAPNaAVpviyqKdUErdRIAgQ
oFICCST929kBCMeRxArVZptkrC/D7P5mayf6iOEwbYymHaI5MFHEFR0de4ib0vI+mAB+JpTm8bWD
dA7MuAywxSbEY6qYo2jfflkZHStuHZ3x89zJpGsu88CxrXLHB2skxjdYyLTJX0wgl9xAmaPI4osI
0+viZLTXo6JbTfCOm4yb5tyeS1YOtFVKO1qmLB2pkO1oCshY42v0Pk7eXykd9qUx5HSFIFIY+Rlz
hN+O+HvUAoqXdIWLfzE+Kjq7tk3FaGjCNk3syxy8nge36UY0qsCjF5baDValF5qSWGTOBQ9BPBI0
X9zkBk/PgQ/CP2I+IHJnzyxgJB5+oWbALdSGGWPpPuW0n0Ql0n4QIqwLPyRL2n2Ygrz85NtiJyCz
SH6FXtRkH3NgbpEH5sz/raLZ3Q2x2Po9vTtcH4/LHD/rMBSXQZ8MvMOr3mkOoKDSsz+Y76STOUO1
KEB4qbZRkI5PuOpxiU3qumBlnqO8O7aTuFM6IoLX4M7s8OZSyzFdWaDLhuFJd7T/GTKPnudHjEm2
UMA3OQYinCz3aElnSiEA6bWQv7Xdr/lQmHVZMb1EHdnBwZpeC9QfeGzRnSftB+XB3eni8ItVGS3Y
XTDGzGxevaUxLCXGorVkN/R8bZYYykCDjMTRkQDdHYDU+dOFq7/LNQVIWQ/XvrIonmRuP5w4dqAL
OF66c6Pqq2r4C9LitWVeykATi1aWdVttDSBz4vYEPVGBLldX2UjIU6GFuVmLcWJs/w6IxNMk/k4W
XLWKVZRfgbl1z37SzzhunI7vOE3WNDhe1ZIyoNnP5L7tkOQ7opITU/RV3BMtMD6DYlWb+RAWYDL7
kSMFbPU9U7rrJmSF1fLG4nfcuF1EZC4xR7+s6/1EI9LO4aSVjRjnq4w2u3GyP0ppgPWDwPAwjVUo
OxN6CgC4NtzlJjxSH0l/IheMfZVbr9PMorVIOBjEbyA/oLmFWC3qAcTXtJRvy3LMVf13mIIrJ+Gn
Fb5LqW524gchvyYegz/BKMtamJQN8bmyoovICH8VmLOjxJZnO5kfKsom2cW4PwSAS2u7euPsYe9N
SAIJR0eJ1X4Yl5TZfMhI0Wf63r9QHPTUYScCXgHIaZhRyLT7xP3qqF0BBL4tV35EdeG6gahCs6jF
7QdZgySUwXQFY+U6XpZnVhqKHGe6A3JW9D6jV7oo14uxIongyOJAkxPD8s4/jxzCt14cwq+Fg7Px
nPqhmC7BDFZbZne0osJLWv7U6buxnLM34pJzbG7JFR01295zb2i+KzlggfCviLP4VC9YLiMYQ/cv
AIv0EDHr4blR4X79cjRkZZhklTgpjLlJ63ebHXLrMXFi32//OKg7DfU+hzqfX7NCUz+lWVkmr4bT
v81SUPq5+eFVXBdZcLeGgCfTXwPhfmmHBLZTt1dZNJ6WyiIJiqZdeACbl2R6D7qIplx5mquAXBZi
bRMHNVhb+76L7sY0AhqU9a9pCFc0eqrS6UtB1z80f5ac00ozAOQNGnnrFOkfDp3NtnY6sdfeH1ZQ
+kiD6X4ZrHsLdChmF2Tn9paH8BIY/4SFXWMElIRsIibzVGv/NIK0Mz6LZJURrNYcUgroDouL5UhE
6EiOAz01AOQnbPeTkdnOSjMmoll1clc2q/oyaK7Hvqo5Z00k4MYUxZQabSSm6ZTp1gWudeTSBCXL
keGx9X1wvgOI4sWplh0dfg4P7Ksomoj0DEpQ0tfp2WpeisKAJofa63Bk4hAFZcRlKMMU52h3MJ7z
hZXEDjw0QDFcBPPFeSQ75U5JQbeRuY6S4jEp/d9yuTRkUiK+5BnK5LZLoxAYEGR1OaHQpsg7nLDJ
9rU0UxZldN2LQV+Ilq4XdYCLqPiXMPTe7IVHXFXtuM/lt+WB8ov89nai8ejAB/6cuugF9BO/YoAn
2hSzxiyorZuujHe2RDMJkCMZAEzMoAKmNBNsavhon55ivoT/4CtMODb5oXkukI526TTmsAtQ5H2B
qs8xS+10ANeWD7tr7xlKYCQIvZ9SiuvQROEBjYeMRUfiuQe6kC4e/VP+p0zIJhLBdQiwclliCDUr
RAmXKFRWAUcyrQL5HxasvQv/u8WSvZlOljX/Td3uLU/9IxebR0NzSOPEZGO9e57sEW8VCmkaAm9L
fWRw4oNhrHcMdEaMqzx5wjnRFz5sA8SSCqh5kpVyU1SxdaSuJIR96u5MOd67ymnvLU3O0Uu7c8mM
U5a9PhbJeCvagaLhmovwNMXn0G++DSMCa2ZklacBpmBN6LEY72qCWVzeDfiAytpxfuE3FUqcbQ+9
BzLNmdPjzolQnIPe+cZNJ3mTWA+oMNj3C9N0YIrWrq7y79RYD1VdPOXe+LbQqkXxvf6uI6feDxzM
msE/4bv4zrtInbGy7wuydo7bDTvCRP0pknLvGCBeTfpJK1AAb6a69sGokqGjzLXvSK4LYo5Q8+dN
OZBe6VtA0xFWfgZZN4m9WFfas14w5Xyl0Cr3yTT+mTPDDCB9sQHfbnVJOkM8LTNCgY/JY1EUsjYD
ksCE3LaYAImvKID9YZ9VjXqLFUf0DnMt7Uvi3elmFKHqg/09CH4q0724HUd1K6ayJO/vG0tfDYoL
SG2qjzyEt1iKd8rKaLxrGfCrLnX3rZ89ju5bbRenpc3UNab8rY73ggj0VhHoGnrQ+db0ObriveqG
O095r73gIDlm7hVWa0ih9c4QQeXe/klk+kl0uH360QEj6ud7t8YzK5glBFJzkRT2LWOCceeguewz
3lhbezXGiuquY8u1TPU6D35zFUz8F7ShKyGnu6zF/60TuPiLH9/nPvHxBKASUT4ImcKoJ22HzFKR
Ns3wEkdIpzLAexwV6k9b012RNy0HsUNE7i8l/90cdAcbh3gLybJ5ZUpABh6L7FpmONjJALFAdgYq
BBySg38XVjS+jmsow2nXjmqv/hN5CB/z/Jb4oDidOr0AhKn4eV67d/S9DGg40gwRfGLWuzwGFBMK
wU1+Tojl6nUHRfyaUpLtvbOPZvlKawrc3AzRqPyD5bE9jDY/CVUE9zrOUZ4fT/KvZW9+q1ndRiVN
hk45345YwHZZlyPiii8MjeXFiQi6dMjufD1hdbj+IVXE3uNK3tlZ8Ro8oQlGJ7CmEJBzzItUR4X1
dNeY4X4pZHMIOZK77HccLxei/5Z/dkvGum1+N3Xr4WZOnkdXHYdxdG99OE3SIYQdavZ4O8Un52fd
WbT5r6jVqe9fC9V8BOmQQtnS93XMSyqnnRcF743LckP7sLejB34Vjhs+YDc6xY74jSdGQA6leWLK
0bZKKEgJXnGMdQep/ScA9K+NhsMEJnpXSS5XVWvtx0x/SEUPq5nM9TAU1aHSg0OFHYbkYC9yEBhh
6Ie7SLh/GmHtNEe1HSbDl9xGpXWof9pZdKBt9DhDgJtwb2H/JHYTULUsy5+cKf0uCwPn4OFgUqsV
T5TzD1UoHDwG86yzhfcOEWGDhfNSOP6yAl1JLK9osACk2Gw3YgNtXoqXLMQHh7Rt79wA9dmZGViC
TVi7g6zzAAcdG8KeYN1XQpVUFgfvPkW+YEXREsbw1UaqPzaS0WMNPeuK3HNV0yaOo6GDi9K/NnVU
4mgFGZHobBesdIcChzOpWNzJcwSh1Wpf/BZqCVFO7cFA0Xl8Vabs23ZusStJP9iEHEZiF9dqnDH5
HXp9yl3nK5lmlC0X7mBL6BYQRwD2HN3APGTZdJpyOoableI1Z15LQrz5aJuAD6SipdFR/t9kkh9L
SFdOLTPGe1yfU1GyRfjq+qZmIL8tBjaB2vW/5+g9B3vhEKbZgdVaA2TOM7jefGtwCO1cPPw7Y9m4
Y4I1sOVAjitpPBqYCBrwaDsKHQj90XvLf6Rv2gvkju3yzK4379zEOi9d9Gi5aLwEMKLOO8KZsGiw
VNfN2mvGbIMofRG+oOnjcRwWvprCQgWfWgpKOCvQLAgIEaApAzuOk23w14CEp6+Hrh5BtI6ROHOq
F1NUHGFyuP890E6UwMF/GNwfv9a/Ph/EYSxlSI/jdxMi6NNatC1wUmQxXkcuhpq6ZphdFG55oyxY
lCriZ7V9YA+JOdfiqQyF4bLkyZCUGwOFvqL6KcEtgQ/bPQz4wLZWUlmH2WV46Tr20a57AWUiuF/G
1jmKBLpCvbjbQZut55b3fvInmPob0CgXCVAvb1+s+Bdh8d51yicusBnMCbRlWqz3uZ+/aJ8ZX9dk
f8mU/HGoTYKXqKlbEMIHqQIAgSLcw5wyD8qyxjnZlvtCNVkt6diuybE0KbXipKbobODrrIaVd9p+
VJpVe8afNUrcc4EAboUjfUk+2wQLZT/TWx3j/ql0f9LrghKWF6vTP4kzw7/mTa9zeDR4dzb+T9hY
n6Jxg8OY5b9+7jTH0bExjnkKPMbCnZut46bstLxF5Dz75AKvMI4SQo5tzv8e4nMrCbQikdwwOGOR
jrCMFzHw7PTd860/hhvEQY71K3bPpz6yBxJij5Hou8Pi6F/HkAVtFa0cXoUVpeHLVqxgDvwg2H/k
OQyC4cwAZeFz4oebR4PzpxT0CcBrZHCVuOaMBvODtWlfJV8sX2DEVwzOmp78XNauvylYN+bHNe2S
5vPbIgqMPO+DNzEUhZRlN+cMcpJXymOaYOpqogvGCMyLSXPFOZ+XU19pwpbkWsCQAiWmjdWCNanu
IxYSjY+xhCntrgs8sU9aqTutTmNUvrecCjKTXOZFvYuFJckyhzp87xyu5VMMBcNNv5TFPvTdVpLa
2of23W+SeyHeEveDJ+5qYhcsYADBZ2QyGF1hqbnlYLTLm+5LApPoaXac3gjMUuCnx5doNDeM6XdN
uBoqeIlwk/VU/aHrmks31wG/7y6gHCiC35a4DthkOJ3aRzPgHhZ7t4oO0R2zkb3vg5QoxAMHj49u
BOYf38dImVHiPfiQSmjBRurElSANIwgdX+ICnHFWPpHgNoH+TVzGoGPkzpuJBp8pEmeZ5ydNL7nf
gHHgoKp5Z7iRvte4rjnGb1ztHNPAPCc9dbY0qLftvXbGH0e8COqOWE02Vab2ueLxhDrqycfZTrij
zJvUCm91dTvPXIH+Z4tW/0s56/FvfftZ/u3/o271+z87W///tbF+/pRZtct6ok/fw38pV7UdUqCR
93+rZH2r83/9X/f1j/rsms9vlf397/+Cv5/98G//4rj/6rNtuFHIAmsL/DD/p6LVEZS3ysAJub4R
z/jPflb7X0PHw3flhV4IqzOkH7av9ZD+27/8v/WzCilpgf3v+lm9AAKOxytZ+1v/6WdF3Wsem/af
ftZ/+lmnf/pZ9T/9rFi1/uln/aefFSzIP/2szBv+6Wfl3oO1+3+unzXrZ0Fbg/e6wKVDp2A45vYC
7mVEzsuvPwmQpRjfbbXtO5hxcDsaneqdagzIm5JBBOxtehX85OCH+hudOdqppZkJMXKTy3uMvbr4
tIkKE11NSYCmMFTzPnO2FkW4uKjfZU6FxCCRUWKsF7Q00PjRQthShbMGPJG07FRtw4aJWuomP8YM
FLpV2Nvshck6mZmhpnNWK8ZSXU8rpWV7P0E/XqyFcK0VTdRjg7sPcZZ2qi53vhmng+iQK+cWwN3A
5Gsx9i7OVilN+zgOErMCnHGt1p09bTHQ0yaa1M6jjofoup2IYVXXlBeP3MJstPLiUHJ5a8r4usnS
Z+oE5zcBLk7MKITxMn1FDk6jGHcWnAIXwXxKs0MKxeAunMxNQQ+Fmd3sCl5HyC9zm9iUGw28N4Qs
EXpbr/1m4Auw0YLWFg0/4BZDIO3t06BmQe6abjB3svlj2jqB5wxufGR9/DlEkCtIqEwCzHkYtHvE
+/lhVJDf5P0UXYE24bZqUixrxXu9LPnBo36RbACmYh+7ThPpr2Rs3xcXBRxn5Y7RyMCcNLwhYDfc
Djr5DaP+NyXexEAV/7pDu0WF1ECy6Lr1cbErWIbWWAP+J9fVheWbbbi9xsUCVblOVhGd6uiFIg+K
fMrVF5IIuA+h792bXpGYt2vvVGaS3mJTi30Q44pT/RqiGD7jjGriav0zdTg+6habbCMhRoYl9jbH
4pua5iEWhhwym4tIlfsBkTzJ+1q7hxTgCoZWxTCrFafWhr4QZkBVsMs2vAa+vo3V3DMtxF/mjAww
vOZPXYNhwmRB6Rp2q3pfHwu3otfDtNvWJ1cK+7vHYuPALvNdPrkOQiez3VM1WO/oMcB6MtjIPc8Q
mFOMRQbnBq+z3xAxmK6WWh11U/wJi+CdFD6zyQnOAenZK7fO9M2gFndXwYd4zhQVSMTkqN2Nh2tp
BwO0QoUuhwiEHHyTGnh/nSIDJdNuhCWFsQ7RO3HxnjFsiTealt5V0Q9LAp9EwhNUyIh3xPWOpi4e
4774GVTfHmq/fwYTAqa6EfXBzox969RM+xD9GxtL9xB/Bp5gkp9Ji7++zuH6+e8eAeHLiPN347ia
XGxU432modAuo7UgfHq2haRnNbXWf6LnUTB0TWhM6zpYkRYJWZgWPFSwoGlbDOxpD9jmYhV4aVOy
MsAzfgKPr1tYL9cyWf6mZqqva8t7hanoH60EWnBsf+S63I1TEt6PcqDDhlSV1gzzspQnQN3QlDyg
wFC/QNDgoHoHzx3P51p8mq8JGaCAcITIO91g8pz2GhTWBrDYW+MRbFji5C0rvKuA+keRxvRa8Tcd
hh5dC8NGrYS3c2cEMqv3jkS+66MGoQ6YcOd1Beheg9fDr1OMtTWuLk1TmaGk/RS7o3jIluG1LM0K
c8QT4bvVZemq+6lz53sRYNGHrArwDeXbTrtfy8ZFboryV3aGuuAqiTZNWT4PZQvDFR5vw8Rsswye
OPDdZWSd4rQesfdH+aAoWFju49qIay+k93Pssf+b+ln2VJcIOyJEO8kdvpzT4i3Q0Hs+ZOiqeOQr
hd+pCX4LUjdtFSRXtW8xr/J+E3aMg8LfYLUDqfXGVmcyVvbCZLcdS4BFAG9dh7cPnv5D1ojXgIz0
lmWXHcDHxKFztc9CxT9pesFsGu3xjR9b5X6S+dA9l6Q+zm9KJ05ZLt4g0F9ZomluYt8nZkSJqlVV
6iqR4ztFLdHWcf33MSE7yqb0YdMmSLKRWqmxo25zzGBO4DoGxyUTaCChZLwxaMlTZDqzdcbu1a7C
ni5rDGzDDLnUBR8jSvwKpW1BQs+Go+ytu8KheCKsH0pavbcDc9wtizv01bTY5pivWGUkjQEj1TIi
eygccQk9dedpXLuhIdNmybRnKN9G1+R0V3Pu9DhRo30sbNpzAwKaRjQLHaeTf7u04SHUYCT7TuhT
veL2SxymvYfZzTeGhsAKkKrOSNC60LHPNh5F10nsB1LhDRtoNm1t0HFEg5IrUrdYE6bg04vvKCd9
hnHgXxQfVRLGv1m+pkWh9T56OEJJGMSnXJoOMpIDhUK7JysqMFVlOSwInBtDP/YnQG+XobST04BR
cmNp97ZwR9pe5bIXdBTiteOVziraDr7347T90R9Xu86ZlH58KGzYq5JK27HvQrJE1SdRKDpNfGsz
1uMlouFpWwVkuWt0X5x3rCnK/BU0YV8Rd8EHyXu3V8T/2TNxGrbTWB6hyoTMpUamn/KmDKEP9LDh
mCcx/w4ju9gUAXEgwGL+JV9wrobvOnnnAODfz3k80N4seFrj5SXK83BjBRnm8xSasZiI7xaNoDaw
hYoif5bS+0nD+GPuZ+vQM/p2Ogr3GhmdyhzXusxGDNyauKKIrRkDrXRoR4AgwJN6auSYnBieDFkG
yp9qH1vp6z7CcVdX8kd54KkpjNYnu6aQcMixkEYeJAXLHG2VPvV5/5h3SYTlV1IiGfqHxQdPBgkg
wU2TvQLEohPCbYLrKWw/p1ydA/MZD+lftmg63kkApfYoDh0tr0lHvqz9d/bObMd1Lcuuv2LUOwvc
7Am4/CBRVB+SQtG/ENGy78nN5us9mCgD5TJsvxpGAgkkbuY5N85RQ26uNecYQsLj7YslkaDCYujG
W0529YTOc7R1hWa8a3JrRX5hK1wbkKItFoh+orRONQ/hVkhpgPXdBWVLfkRHsLiygWGQz3EPza8t
9B9uoYCndVoarcnNYsTL2bkceuYZ+nSVgkt3bOu7mh3OHDaWStEnB/qywI0l+xq6XFGc0ytNh7fZ
Rpxnq4AWlDr+npTl2ooTlQIcjhQ2ZMecoOuWTsh7m9gmS3MAKLOevZXVwA1fKQCUO+NrQuBANixZ
IX1wRmC/aQRQ6ZX7aKGH6s3PPJa0Y8vgSeV0QhBqwec15GE1+IKmTQtMTjTWdGK2Sp/CUnI4F1WL
6HLO00fNqX6QNaN30fE7JlMO+zTOWQzUVHTw6dheM3YAEmqyIwo3NsV2c3gI2FftwBMqq2Qu2XtJ
rIpcY4TwgiktgVN2dBRe4P5EnGktEY5cWii7Z4qKRG+2jIeUKO0oGdjTKdho+ZiwBy5Tml0sTJ0o
22oDO8isIf2musPBLI1rG5B1Hl0rWGVt95rHyYYITnrUEsAGYTUq196O8ACr81uSkzyLF1lpwNIt
1GfSl039MyRmCSOeBV3veNorBvvYMzMXlHghbvNUeXUDylOkoPTzjDOHGSgf/1zl/nOV+89V7j9X
uf9c5f7/s8o9x99Eesq/7j+vYP+nPe1TmfOf/+Mv+d/+i/6f3OWqmmUI7f+6yz31X78ZhcX/tMj9
H7/73xe5Buta07Ydy7RU1XRM9z8scoG6C9MVgv9T0w22x0XZLAtbU/tXzbEM3XYdh0XusuX991Wu
qf6rxuLXdXTTEexeXftf/tt/5d0If8trCe67LNr/9M//pejzawn8pP23f9GJXP8vq1zhkElzABtr
umOo/Kj/uMpNh9G1jSxOPDVsyJylDYzqMjtHtXgdgJWA/whg5goC1RwcdotziwoFbf8Z9xg50MEy
kKWOS3MxewiMMEIVnJgPCWCqzllmgQsSYcw/mUvJteOQOKl70P8G/MUe8MNIRa8x/wGSKE+0yTkh
ZSRyulQfLipJz4lC5M4qeEaJoRBtYvqKbT3Fezez7nSv023SqAjIauOBc2KjUYyjQ0P4gSgzUSra
rAdz0jlidlRCjQp6d9CG+35EVsQvmzy1ieUpSMIXawH2dCeHp0KEKVbnz5Kci4MEquEX4wRxJPlo
vaY7hGlH1ARWHZHAxf9xZ+1uDKqFfQipkyU74Fp657fucHKTUp5lWe9hJft5PAHAdz+b3oF0KrdE
969Z13p6l2By0JDl7IwWbon0Fuh6VdLeQN2jaaUvzaOZ7ZLmVOg8B4TbkVi0xjNvRrKGpEjoIMVB
qxP6GRW8MJ/3ovucq80gjlZ/acm06lQHeEhF6mfzfFxfsMll0Uckvq3yqItf3b240bbh/J/xN4ja
u5PfQYZhBzUvTavxl7zk4T4sYP8oWyX9s5KHtKseEI+uYzfawDEPKo0HoqsUhw6IQbV4MMpDFQIM
wXhDbX9gnLbIhjphfE4wKsZwPEjd3Gk609ki2E1Q2HL3mHXxR9Hlnwp0DpM+rJP6vWvQG+6gqVLP
GnDKiNcmfp9oniE+VMkfNfORiuLa5v2VZXhM60fNvdtDQ9qYR113Jlz5sVAiAoynoj1QSmiubZU+
WfQA6tYGz3PQydNjcW9l8xgll3HRzAU7K8v9kT+WQ2xRjxQ4YC7wmw0nZYOM/LXvGd4Yo9cO0cke
UGq0B1RaPOHSecWuqahHQz3iiXsylly86bpXvrqbyEDZJB4I523a+t2tck8VIInMwHPN7ay4BxX8
h5TTQ7LYKsSpzZXd3PsaoNhyS9thUs032adYi7ZOjudTgD5AoCiLw75x/dHZGVV3jYHlCr5DKOK9
JjhHTNXz+RJo1Q5zN1rYvRZ9RaPN53WmYsBjIvMo0nEgqjS81I56A+G26Rdsp6Twan1Hqa/jlR15
r7JxKbGfHZcC3PiTtiZ1bggCM2LU/rdnhj/N0HyabDOyEbNsombUg91N0hzD8BPkyBhcVRplsXOy
szPR5TVR2/NSbLRe220jmjVJzzl67AlL4mBRCP4Wgnpd8hIso8og9FE78iDIBy5fvjBiv1y3HI26
anypg+X5VT60TQo6xItzuCa2g8uIdNlIYk+1w0sETVtWBtMCu4ERNr+AV6AzmjB0oFpEC6IMaI1U
zsYuyQ2CoqXxnoT8KTSToSHhQzhoKAxjsZdE8IH2hOZVlNfK6FeKQr/h0TGucoAgZKv7CFTlIE5u
/K5RmULm4UOJdXOwMVZyGEYDS1rqtanjNcOPFZ8CXHh5c3MgEbWSnxp8pFHqabyeFV6quG53ZpOu
XbSfOi16Rp4AGKpHmU535N3SGA+6oKEa2buiraCZF3seHTcKJfTK0HBdnPuyBx9abvXxqENSZ1pV
U2sZu7eUkW8/UYqxrikq5Kl7iJy9wUwU0MohU/WDqp35MiZE/FPJ/BOiBMuGHXLbqXjAyr3PYLsy
HKTStyB03PAD/sge3NGxCugJA/S0HqV10RsaDZoa+sJ+rkOK17L2wT7uay2iAcunFqxIm72ZjXw2
mBeDfPPL6aKJwZvYx+hadGE5swdsuk71A91Hv1fPS/8a2zcfQLiO+BadXSzlk2Y/UYJb69GwcWkg
6BZto4RiCibmkirZYOz77jBVxVNLJyZLyAoaFOhotLS0lcCX3DvFeAoCsY3nr7E2HxhT0gtFw8in
W/jFeGR8uNbFS7AwKCIYFKCKVgUiSWHtGB+QlFe8cTzmaCpD+Th16LuU7xl9UNaxI43bwIvCdj24
NR3OnpVcvgviXSUqspm2T1sRcVIWXUIKq6BjrqPB3TaiZFNeCma+jrPFQLmn/kO4XbvkQ/JVxlza
KWyBGrdPdQECdq9z8RLJJdTuNUpbO+q3dnuasVWZEZMa9bkaJ7S3ISBc86TtG6vZusbM9A8GgxWs
XXKaGS1cjAtILso7lwWQcO19MYeogWCbBPZoYgcQhXvDam4VN2YYhScWLF6Yvky0r8fyOKEwrEPi
3o+m/WTifa+YWUwxIO1pSt/cJDxmUQO9YaG+Yu5kIJ+yGoy465bazVax1lRbdaKnhVSPirTxkTu8
9MaliZSzzbVR0P4vFLYo6jSdJctN0DObBN85lZcNNM3YNJ9Hhv2E+NlMM74PQ3tl5frPCPTP7nmL
2xct40YT1scoUH5wtABwBx5VOLfYnm/O0qbMKYwwfFZvodtszPJntJ7a+a1J9AOY8o2rPlvBX8YI
MzUMrvYu1412XSXS12vMEmVf3mRsHMX0V7NJ0UJ9HzS8ROb4XdGbZcmwrzr2pX3U+Ja97bluavRL
AIag4Juac5RxyxF4zamXtub4OgFGoB48wDtHicdWsWHGI9+cKWf2unVx542MjOYiWUsK52a4UaW9
t1yLKdljnO9UNHjW8nGfH5Q09DrOHLQ0NgFoICZWL8KYbqlW+KJ4T1yFanv1YMYVxbnf0X2dMvUY
ouiRxl+HbKeoQP8MPiWldTvurfFA52jVGdohSydeqshv9JPGeK5WzwG7YDg6kDA3cf6lFsEma6KT
YpjvInIfgpBinB3eouVONiIa0B9BtZG1Nh5mykpUA0wsVKYGNT/LoMgiKyr6vVmc1b+GoH+88Pc5
ZoR5ttO7Y12Cqe4PCQPIBvK12ezKiFcBZxhumbVu8S3W6oMdDMjixlNpE4lGBui2D4pzs7gAGuup
+s0K/Q0gkEjcQ1pihY6qE9tML2GfWwXHFm0cnq9bQGE6arjAcnHVL5WZM+vW7uxzNfPKXPNeKccu
OZQ0yPhW8JV7jGndjXSbZfPlRv2Tgdd5mTJ2lc5R8a+PdiFosDKavmRp8okIqKXQaAfLEEMGUTTt
HtfP3Ecbpo3uV29/Rd2D7T7l2rCZJ9YzhTjk/d7N823RnqgeCuB4dfQaA99rZnhr6uzp9bhj3QeW
NvNk3voFfh2sVcy1E6pk7t2x8IYR+vcZm7ODXbvBybha7aUkClB0Hav1h8Ci/KtJrCp3tjOs3Afi
6oO1nfg7YoffVUzsy2jY5eaDgCFj98POaChpMaRFiHVGPrOxSu2g+4YJAI3CA4xLZso6FVEGpi9S
pxsRXHPcobcZTFQWI56rnrrMOVOw8pp5gaLeVe1IFsEPkzeXGss4a/u2Z4Kvt3ubhSvfBtrqP6HL
kc0Q24ov54yiZ+Y6qDnqShT7MuFNYXOphoE/9MvJy5/bGySTDSHxdY0/TKa3NBh9jaNKobrfrFBw
3gFlqljgmqk/q68iQN0xTN919JeBW9b0A+WRTdcckyZd9a3EHHgs2KPAl1lpI/oyaEKYLnQgRyxm
dNXyTBdiu4SXgkop1Fibc+XBVaUyRY/JZSjWu02XJMKbTMHfmyD/dBmat+mShs1uYo+3qPoqzd1O
U3J7nLNoHxftJpwgu1Lqoxq0pp64xm18yCmCd+klocmGu4gZfQSdJOWnlbepax4tCmbGMgLHi8Gm
cf3ddeTyc9U+Kggy3AHAI+ehRl3ZXI5SBx35b8mlj9tSO5kbVfe1CBejbPcoyXxqLLhtCSDEfjiL
tUscos/UfWwi6suAnKTsYbYLgrllgxoUF7Nk62gjP9pjOj0XCJWc/jJMwQGak0GTSLqeEfqLuh2+
+gqhFfoUY2UADTGNMwBzKhBytwBZ2+Ho0j10SzhWUB8HMDlAslCGkDL4cVhwTqCMZDFspr7eGgRU
muUUVaH1fW2jeZcQikEl4/fQJxO8iAoFeXBpFXsV9A9ej7C7QVHMU8K8LBym77RxN1bV7iSuZNHy
3UAnYOU7G1ui5dncq1FX5ls9A0NWv4KI0PuMI1S7qngZRqBg2GJttab27LM+Wycg1MbkEk+fdizX
dRnSn6YnS1JfOlxvuKpLfNLZmB74pBXGDGVgJzANII8Kp8PQnZbOgmO/mWy8E/yRZbhzswvuAIVS
94DmtBjxNBfS618S4LOx5NPfncDF87OOlXXWsomXjluwcwHcyZXz4HCSrjp2usZL0V4CE2nASLO8
eKrMDzCx64w/mxo/ZAr7U6A0NVQHkZ+t+aJKk1TNKuTRqc++jfiFHtbe1ocduYN11PMlaPt33cUy
zbYzTDY8ynCYgTZgrxJJEsI+JQtL8qEuKUek+1mddmMGRpS+WdljznSVfX6eqEbp9uxN1l2ah6qq
d+EIUVo91soHRq21wdW/OnSwbsrkGzmeh/ThR+9+M/ep5TGqzx9h8G4z8RnV97n5Gtx+O6QchIS+
MXKw21LfqeObxcqq6+JdHR/r6KCGFnX0cp9i9BbU8BJFOU0wzluKchq7S7NiYcoMAbyR5dw7yhfc
6BY3a7zoW71wpsXOK2CeWcmvktI64iAU2CqAXEL4+bSbPVUrP1TIPACuMGF6a+hvxuC5K0FDQI+R
ovsoOYsi1OkVw88N2i3z3eS6RQsbn9h3wWVch7qlEHYJVdy0aXG20mx58+GOpPfYNg+JqPcy2gq6
3RHnLmpj26ADjTL4bvSJxe9sTQxwNhZCQU1UHk+MCCuxp50bZ9z0dAgrQF45S/k8+TGTaePiE+2U
c1U/jZxk9Kn3RuAUIv6gCAsy9ag7lc9gaOKIKqdrqw/bQG22M4gcRircM+pXCSVTli0G1vHYyuoM
dhOHiTyY+WVypmcbQlNAbUpnn2eHyW5c1T2weLc6mClmJYe1pngH7MU57R6lII7D9ZzHLx2fJTsI
vKy4VeJaVE/G+CUhcbUOvKkYYyk2JUENuQmPhUGApfurKjJlQAgY8qA7RoSsoXZEqtYkGwuCldK6
GzG9zfJ1wotg78Rb0H/bwB8gc1nIE2X4XJbGPXubmwt1WmYHOGwN+ZzyTJ2q6rWqsJ/W7NRGbG7G
qwV2s0lR2/TOYzh/DjlfrtI5lk17kvShUhD8jehYIa4nqfKKS6y++dNMm1nMcblypuad/Bo9daZj
Fvd0IhpD0e5qhkGh64Iqep/RFQUNFzlutZWm7ByCeuX4NfO4aCQv03BxNW8SFunB/FBDSoRas4LG
rid0s63sfWAwZ0cuS1x5csJp1cn2npkC31h/cGqxhLZUX+tAQGUPjp0cQrjRRRrvO6r23dF1whfJ
mZ8kADeXV5xXK5Ql25RWoShYPSsNN20qjnYBs0h5Mnn0TpTDBB62GOmqo7sv8uTZiDkSsW7uIfEU
47DutGFbFNckfUIatmldRnVD64cBPOEYMy8U2lXjPEWFuSIfsY3U/CgkfDM33XXWmzFGHCCj3WA7
50Fg6rRuMy6zsWR8ycOf2gRkwhTwDk8WabjEec/q1z6xnuGQfPfQT9yHQhioCREKWke91BB2cY6S
B/DBc27vcXGtM+3Zjkk2dM/usauiS0/rSquvGrGSyTpKiHKR2h3T4F5ql1hEkDj15wD8CjXuiG8l
BzrhmfKPZuWlTYstLc9tIuVrwE83W+s2wEG0azC3fbef4CCwUGY3/YOZbtM47bHh2WdukmNneZET
n+wiOUaGe4+Xy/8l4X5SmyP9Owk64NTJYA9NYzXgitKMwDeopdlyy3Bzz/swT2QTGx5G5MGo4l0o
3rkR7uQ3VwKrfQz7kzpv0XeP7hPK0MgX3HCF/OFOrESXNH6xsQo1jj/Xr0l2c5LrNOXr7pqX2pFs
4vBYdbsw2ncICp+FsccXAugmxedN6tRd5LIZ2gPuYp91Nn+zEoe+w8kuIpCjwbjpWqgAgCcj+q5T
33l5kW+VCl3k9EuE6GDF9U6UrT/1NHZr6qCcnTogiE1h3wbn2jHgyK37nBOYGvJtiG6a63s3J+ci
hJNQTY+xRjW1TT7dCToloc1uhrmcax5dwo0EhlmJh1mzNqqZIWBO/REUVqJx/5PVPuWwMTf1QW3t
Tc0dVlvK6BSzG+de8MEI6fEb4SE2FNS9UHOacZvVrQeyG81ctteDd2X+s5B9L4VunQfnVovecsKv
M+6asg4/beJGnK3SwDqBJmDiNm4GiH4YOxjqXUfglqF9V9zi0dBuRncyBseDB7ZqSyaflsY099Vp
mRxkLZBXn/7Yo90rHmXmrWl/aWLXM63voDC1wa86vXGa3+CGfdXLmlzlh1ourJ5PbZBnrgUGCchq
5sktfeiSS8GDgMY1yuaDNwPutAtB7rbimZ3H2Gr4qNJPK4ZaDIVFQG+TsH3CrNvaX50W8RAs+cu+
S8Nm2qGu01zjXbnFznMpnHU7rCTIHvCLgHfUie+udow/7KC8xCC4XBWhbvdQ5l+l+V4MLsbQ6Fep
uVnmwXVpicfDlwkrDYZApL0g2MDiR8SEz7ai/Q7uQzSLV07fUD3bdavgOe8z2Bv1bpGXKQkjzZE8
JmHD1oBjGnGcULYqN3T0RdSyLVxiz2H+VyCSboJLzjgs1adLQuUUBOTKSOVmyKxVlOMmMx9LKNOB
CiSv3TeA7QXapyZTNmiI17Px7VQtAmF3awXRU2lOB8dw95TSd2p/cuTzhCgaXL9Xc7Yb3Fcr/zML
XgNixI6fMANuYVmRxjW5u9aM1Yxs6/LBa3TdIzq9FQQijUh5cn2dKwCXSN4WHucGGsxWfy5J6VW2
8PrMQn/2YFeQ+Csr2UFG9LR+3NvGcAgzuesV4ksl0oLhKjvlW6M3Xtv9geAQ08wO0Uh2mCF8kUFc
yybdd3mzCZ0N6SzsANkTyMZfO5oZXCQr8ua+Of9mchvV74k98lwtL2oL9bn61Zp25fBs4LAy6ozx
osQNR6kX0zmkYboOicBWOpO2uj7rbvA6aTfFNvxYlEd+4xGEPisZ/hav/fy0PDBQ+H/vLF67dNrZ
GtzuAm6/wqNgGfFU/8cxapdr1XPu6vBMV8HjkjRdBQR4TPdHzN3a7WP8iISBnEM76ruhapFSMK3C
EpD0r1kKEbFUfm1FR+nt3suKJZOarB1hXGh4X8phV3LcMFCVcXTQVjkahG4kBjrlJwbvR2Eqj4k2
7Vt0jKA9kJVydGQmUFZi20AkbIeH0u73Q3TRf0qGvoOafdqsPHhZUDaoDSdwTdz1sAdnPZ3qvvkD
C5kBbgxma1s5xj5qgT6ZwzZ0omNpMe0hNRZV50geNS5noUJnXNgM/hsMGIO11/tgFULMBEcoGs0P
SufgjsJTba40yIm8uMfq0Q77KJ8VmNYMHJvuDmPqWw8675haDbId3p/kcW64wWQFk7z6ZnNbm3RG
8sNXgEXSYlUxMCBkt/Dopn28nooAMi88IIKkef9Yusqm0fKtylFC10HMmHAzGFIrmnjr5uGAUmhP
nvfJNiE3pziaFPWThYBHNhVKuthXI8lN4m5ZcBsGQBtxde1Ec4KxspGq2Pey5Yni3SHvvVqMCih/
l6rAuEGfBC+J07QVbEIklVZWbszUusm+921tvIJuXwX4GRFJcmCmrC3vaeS+N07IuRek3fAsMoO5
27CyehSk4U/Uczrhw18KFaWMtqmJt7FXLBTjJLTuY8yVTdA+Nxw240TfgynhEtDvFPOcqcHGYjs3
T7/j/NMreKtrSGhZgEy9Yt9KXTuVxS9EW04+3QHD+b7lSKZER44lQ9O+FMs3j5QfSdv9bP85TXYu
yhGoCuFTcrVFimsEDmqJIhtTKhxc7cVwTE8PFpYfVvUceoOQ0kNYtEq3A48mQdl9dGm5ixLhWR2r
1mRbtcMOFAdbvXcHtXLZMIwOQ2UnC1QthA+ZWSBBu7AoGfhwFIPXKfV2am9dF53TafQCXnfDYO/L
wzUJWJmxasKIHENBqGjGB6LeKcsSLlReuGh6ZXq1xLJ3Hvy0AdY0H80l3WwFpNSNB/BAXkcrIVVW
GQZVWMAtNh3gBUcN+C8p+Z1wiYu2QEQZ0TMPAeyDCaGjD79weSCtN6V1AKF5CeAeNl94DFd9o66X
VRGT9jU7vLeifFEG7ZJ1y82dsUI83Ko42wzQz1zbeSx4NkdxBziBh2EL6sStBpDQW3JlN/NeMRVe
d8CsPQgNMG9z8G4Y7/HMQRS+Yqx69tL/x4mMNYIlw4vN4beRNrO5c2qbq6yXT1VXHBoz+NYMvsXl
WO1iQz5ipn7XWo5KkPi3LTOYXEUuO9E76NJt3SsP48SpqMiZZs07NVbB+fAPKELRcNNngNcoNZ7C
mV/Umm9XM2ONeniIHfgeo75XQoY5TuSnPEUmftEBbC5TZgjk+wHdILrzUUc/KxBGyaRveTz1rrVb
bKtIXzvdfEjmn7QwvLEFNFnqb0GCFsZaT8arofxWDFLGdqDU8eaIaRsmbLrrn0nf6rA1RHTpuH8G
uJErF/6S9qSMYjdBQYnN+FaF2IRgz9rrDmmtWwb7Gs5DwtpbI+He5Wch8SpHELPoKRFsXsPV182P
udjnKjqFnv/OF8jFV+XetUTZLRyWALIfa/5ZxYLxqI2fQ8FQyNgkEB96I/EmXtlBjACN2ls/O782
XKWCOwNH2W7kS1J8AjThKd+8R/kAmMTELJQsHPHNoFfbyZmZh3Vr3UxOk2y/YnV4F7kgliyo65SL
iXCnsCgRnAQR5SnKeURbiSN61XAxq+buNvacXSyu+jYAkaETCOwkbQroz6Xj/g529A4odVOaiLxj
vT9TVrj1E4zbevyYAy4L7VeZhxylqH6xoE6B3nBBNc27quQ9zFFtPY+dYOIRvGWGWEd8NfMHF3jy
qgklQq7p2s/1Hf/u2RxJAU8a+QD1SHxCdaoVrGkmy9+SeW0DGnrOPtuFBlQHvAs109rdUIsXxqSr
uspCX0c7jjJyAwA4XJupO59LjBdRBByzGeqHSnZ40muBcyCCMWjlhac3nADdvFBpTzjTpmX+a4rG
j2hdrIo0nP26ybCuZu9NGaQeg9gFUtuD8QU2LLqo2LoJo5bW5hI/Q5FzlJGSUJzJh4SyzGooYQs5
evySGSpH6bz4K11jm6clVS5yMmvZsyEBwh5sTDG5fqWoKjPzMVzb03IHYWyB/4X/SWFJVE8EU6pk
uI/D9JKYw7VrmB3wIKR53WJi4MnCyOt7NkIOC0E0g7uabz3tiVMQQ1C2mWTyNjEeEqGyau0p5CTq
+gHoWiwAo8WIrDHI1lubUGLe7tBGNKjn0voZWyt01rybNqJtH1JkEWt0FvGeM6TnauT/tVgbd+wA
i2TGpQ4WlxcPeM8tVNPQpwCG2ERr6eUQnvDKgHpJbvQ4hpJNXnP2tXQ4NjPJEBP/qYdpF1xmz6JZ
adTMU4Q0VyMVph7eDZPiDrlNEX+H3EbVYOpXk5z/bIfZvhw+GVYka6OW/C72NSOQzuuQNT8KhzqX
CArT2IkLYg++jVPSpTO7WyZxNCfjS932G6UBVzTECilwwt9Vy9mtnKclvJFeK+0Tg8EHT+MO9aOW
2oNV/tZheI5mPab/wyOQ0kkSzYXxYYSM1POERzwrrE8NeK+w4AGP2bBYoRa2AH86XqcBxLWGBtfN
SPch5OzNhNnwWL3NuOZCkw0t4zTSBvbwEhIzyMrMb9HI+1VXBb5umWQgBnYNQdv+2LqjbeuEoeKY
Tc8yzmwv4dO+iUpBSYNbgoqyyGvzS96Z2CYkNq8RmjhS4Ag5Us7huAihsUdpeKyd7C7U/jtSB85M
5iIQN+yDUJlBL7spXQHMx+UmerGUbvbYJHJIiPtupbvVCwEcFyohCjtLDQ7GzJZiSi1aHSWC1Wog
T1/QU8l7Rt2c+tiDsJvJmm8Ak9IfcDq1cPJ3cZT8yR5sY0OXz9MummIZly6L+LUSGaEMI/x7xRgc
6fxdFf2WUZmEyYmspkzCe2VMZz3/oruTHnLwRWtaObgHl8ZZT1BqnajtuxprGzUkauWAc82LTHpN
08hN08TcXRPjsYAZByP1cyzy2BOGQxgj4KE7msg+5UazDio0myk4+kFpUg+hGzg0rC+2wnLGLS6d
m81+ni28d0O/jp2R+FExlxt7rBiTm5Qx7dKPaiCkUhQcgs1YO1a9fsp5ozyjYD85FM+Raya8jFbv
d8GwgucDFBxrtA2cNwRiSn6tbdadIreyjQU0wijZVI1NMbFvT+wD+HrHpBK0KqvZE7AQGgyLAVAN
oC37qpzpEzCwQJfD13o0eSACoexP4LM2VhBerAXHKUigbZQ8+bKV/D7VIKClQaYNHCfrC2tjt0G7
Jc62HRRwpi43GZQGDKWo9a1Na3occyqd9iSw1UTBNkwJkU0amwleMFChDCmjPqUGwxETte6xFTm3
8Uhx14QSPNR1/a1h9B+JAfFE/DQEDIjzZVGkggdjwG1QaIEBG5bKU60Eu04rHd8VyspObIYOFcG6
IhfOpRhpdBRd8Ay+lDpJlMU+awoKFjweJiNjJsqE7PrY+UYOtDjDdK9WQZIDCjbrSl1ezamagWmi
8cDJyPpmRJPJj3KM6QvZ/W1Umkuu6+SY5C+fWKzVgviSUCiC0Zi+qzmFoghVI8/3O56UeEAQGZvc
CeCqFMamSiBkR+S62JBrhBXNnzqeWG+kA60XM7sppQ7vDh4bkzblQXaRCmHfDukhN/uupqs6sZj1
HZjLCLApuPa6Wnq5poNdB8FcOkW9HoIR8Bqjk0hMn26smtiZmJxHVvBEf4ojY07oI1UJyNhGvaZL
dlUw/HgUxQq8sc1PViftOgi1kOH5ANGQB+MZ0nDQvA2pfdNgUD3AZn+ek3avERJkxJRdbPc3G01r
W8/Q6wKGLDRJ92M/HeYIUURYdksZLqv3om/uxgJM7Kb3sqHQicMC0pfNzTmM62hDRY6Bg7LpTVI6
fENrHwUSbO4xBpvL/Hgw+PRadZhzWLVwNbs3bsIOkkp6ail7AU2Ie8mVMhLGKcliunytsu3q8oav
s11TG1Z3k/wLe+N9sikq9SNNviQ2r0DBsYwMrxpd1jU5vXANdxymumt8CH36BUBos8kgbwqKfbHs
vNUGj4aToZDvG3hJAwMtJa4DVrcNYm61W2WDudD08mJt4uEsic/5UUsYSrFrPhxSPSRKdkrDqvTM
PL5wr6UfnytnZ/m7WfgiOALZV043p5xG1i5AB82fpnjp1ZkBI89kigvgz6QSWS7dyICSZLS0JSn+
boKlP9kuTUpr6VRGlCszSpbQLrHHavQuu380MLmY0HtXeMbaN8txgPYvXMaIemhm/w1htK31JDqw
kqM5GvzBUdfZCuF9anWK6xL82Vo13R0fRT47S0fUpCxaURplYyv2OjVSsK/iVFEsJeyabpSermm3
tE5ju+QOPwq/XBqpBenN9h8dVcqq5tJaNZf+6kCRNVgarWlZ/rU8o8Kr7jfVGIk92Qd8rRj2RJof
pXBmPrZlcYir5oUSp7hxqE52HWvgamnUdj23wVTA7taXvi05w27p3wZLEzegkqst3dxiaelOS1+3
bV/dpb+LVLfaAi7FamAcsEe8or9d7izza7e0fxkiItfQz/U/esFLQ3hcusJiaQ0nS394ZKKTLY1i
mKUd88xzRNW4WzrH5j/ax1a365c+crwUk6X+YXMkdIgWM6S0X1zsmSc2HL/2Umr+R7t5+AmXtjNF
eZi6FKAt22LlnO7M4KfhkkaksufQujSmG0KLS4c6pUydLq3qVFc7Qpb9kxqhsAs6xOzh0sIW1LH7
5S6pLw3t0LbfB61LPGtpb/939s4jSXYtTc5bofUcjwc4kIOehNaRIlJOYCmhDrTGvFfB7ZD74odb
Xca2apJtPaVxkq/sWb3MvHGBI353/1xrxnox2s4HVbyk0GN2AOurZnW7RPSw0kBICjwjDl7PufA2
zr+9MnuAqWduO6LjCbfjVRLB4Pc4D1Aoe3UCFJegU4z6Wk6SLZoBgUgArWQ/ozmfLuegOvd2Tq7Z
zhG4r2A5nNDNKMyOyIkVD6TT2jnzbs7p93Scc/B2caqNBIGciDyjwteRyHw0Z+dbnTWu86lMGRUc
/TzvOVPPafuU2H1O/N4Og2ynRv+cNbys5ZzRZ1dFRZ9z+8Gc4E+I8mfbnomDFY1Lih94VPNTSOxf
n/P//UwCyEECaAI2gDdTApyZFwCDADKmYez0hDWpGUx8ai1dlqUfsUIwMDDZLYeZQVCFJA0xsyyd
mU+g66SL4UJQYaIND7Gk7CDVSqoMnY/aZ91gkx6oqGQHVzP9oJ05CP1MRKht4y6ATY+WVUM+oMYj
AOMejExuGSOuDJsZBsdafaH1yUsyWmjbDj2JvHqMIepbPvrH2CqfW3pTqpnYQDWKPmtzv8hov/Cc
m8sw4x1q8owVwIdxJj8Efv2Wg4IwuatCBXbO5gysIE8cb3w7e8tngkQGSoJGWO/ArhGfEzAT9cyb
cGbyRBwmxz6Nkq05UynqmU+hTZAqDJAV7cyuqGeKhQPOovjDtYBvMXMuqtnANTbNFw1T8TrEV74w
DfbEjqfSDUgUx1Taz9lcUVCdngrvyoYIDjd2545rCs7DyJ2ZG9NnGPXyUuDlrKQzvqg8vsmo909p
ftdXm5Ju0jUN8B0v8YlzyZEKW+8UB7A+YNf2q4DhNdN1iLtTK0g9Jr7EC8itLOt1Kh9RUsEBLIvQ
D9bNvFtnaYMd28QSMVCZmHYh58aOholgOFa1813OdJJm5pTUM7EkAqM9E0zAxTK0GDOsi4H/5fzh
nMzEE31mn8RAUAq8JkJHG/dmPko9k1KsmZnSF2+xHbUXKT0d5KSvOHnMWJQQeaFRH9HMXqn+UFgm
eCxyRluYIFpSUC1qZraQLzCXItb5q52JLmly5pTMAwN5dMmoAIYA+BfNtc6x1wOUJedP/eWMRA6d
Z7Y4ffWf5z7+HzM+/2+HhQwwjOI/DgvRp/7Bq55rd3mKjP/vUkN//zZ/Sw3p3l+ORS2uZ3GTk0zG
yQb1PzMYUncIABmG5PaObGHyj/+VGpJ/Oa7HYRi/yd/hkPXfCJAEiohpO7aNcGRYf1JI/xAT+r/F
hmgI+kcCpAH5UcyZJelYQniS3+LfxoYqfrN4chHpGjR1WafDMqrGcpfznKU5pVWY9zFMN1xwxj7s
DsIqcJXXF1qbzLOHHRGvSMJ8rAEDEgTjXQwn1w9mwEMXH7ys+Y2CYoOmI5d5Uh8g1ptk7N0XNm5q
LVzBhbuO9VNIycqymsbkYCrA+DaWhKaSxypxPnpb53I81BuTaa0kFgT24hnGyGNSta9Sa7gIWCvY
+9cUz3x1MrMSB2gYffDpqpU+SXYLycVXJrzGBQUpQNNBwFJrwd0+O2o5jpMx0CQnRV/HkzFa6IgY
ME0/3ZZF/M2pGphN9OilzhXK81fYgq+P0n7byeeRNV1vtWXNzpI3+YvVDr+p5X5rAtmqFeJaN529
C0P3Im2QBHHvTMcpY0Oi7miRewk+Gdy/XgVHB9+zi61QP2V6/zIxh7da1OPOM3/zPHiauuzBmvyX
VsMZ0gSo6B4ybRddtF5Ti3Q+02c+vZVinPuAXoRnOMsUijPmHkbhJiIh3W4ugq6fUs7I6jzKkYt2
iBSKvh+kxkuTJNiP+hTMER1WY8Q3IgaS0Bfo4vaL5KISNPBmgguSbpY3xAuTu7mXQovh088gOLsE
vRwSZU6eE4VosO7mdkZUp3FXbTbciiSZAdgukXosUSZN8uNcs9a21KVlHVJG23jcjb2C/u6cmQu5
r/AyUjQRi/KCcfrZcbJux6ez6AsK+ZSRMbqtn/OgvaMn1SNCk515CemNcbt4Jfv+KerTbgNBOXRL
wL6xfWMrFCvhY6OoG/mENdd+sPj4CpSAz4H2baOAs1sMmIsZgKCC5w958jop0BKIAU/Mj5mE8Ulw
wjw0/r0v653RNXdFML2nZRFsoupHRRx1VSNftZ4fVRu+fpX4T5M4D7aQXAAP2XW9uyVNeCt0nkXa
6b7MfpILRmK3yaOC48+XLDdvtX1JA0AizMnirSwAo480s6N2tKUuaDMpj3aWP7GFfZOcaVw4URpo
FDXtncz7cWR74A60m9SZMvT7tHUecWsZoDe8M9yHaFmntC86ZvsQhtzPaSWlkYabtAu8n0UJt6Kj
OQspg8fRpLh4KscbhcXMyVtrG0UORj6PKibtq7NPKsHUEtkxbpb8CEX80lKh0jHBt6gaucFhL6mr
fZ/9qkOUXBOFqJmreDcmTgZonsIe3J5bZfUvhB9ecTVfPLAJGW1z3kDGCmcM7RQMOc4alRqkaCxC
QAYz7AyJIsbUaXmcR9vWqFaTzm/b9SfRwryifJz8FzMg/FLK0nYsgGeAVgYKQLqReseLQacQJ6nY
KpBl43JJKc5X3TJ45mnx58PCYaiqO9/2WBPlUafElqHrs2fjToioSbUkbWATxTeMBksGCW7ozmXM
6qMdJoQv8yWM/EtTBQ9uEV3yxN8bTLn1GE0Kx/QF4H6FtPVtGlZz57fpVXmNy/Encxaqs7xT2pkI
oiG1eJYNUrpo1l4uf+q4uAStOnuJds49XHcV6h7n7Kvlew22m/IlpZT1UBOzytSbMoNd6ZW/Wm1/
VkA9lmlSMAAKlkZiIyQy+Fj6NY6Xdo4TiKEtOMpzEvaNe4YEIXI8xOsSCx+ED3dTjfn7oLV3bhnt
xl6jk8Oi9I/WqX05hfnWCr16TRnx2keKm4TAA8eauRhq3b2YNoWrCg79FsMIA/kBerrscI8Q2rEr
SlILoBtktEgH0JumjUGw6uDuQWCvm75eOzpG0kl77arUO8S4NFBHkB86CnTX9Kjkk8sovG0eK/OU
p+G91bncnatyHfcskVaFXZnKUA5gfbsLplqjZZfG56oQZydtzr2c2PfcAnk8wLk+kaKjsbVZ94bx
mlQ0LhQmkRgV76upkvQG5xtZqGxrxVzJ84YXOHKclmLQIjh2TCpK/vsxw2Hd2Yi9ZUf5TRjTSEwV
PW1u6O+x/1iQyCz3oUEpdNqurWkMtnEmT1Osr7Gov8jW/rBopyVec22yGt+5tZTpyAUqO3tu8pJF
ksCbK2825XGRsaOxcQMgTqVYlxkTIS1nxyQI7ovefc5dbVVWkG4KGsZ8k8YRj4/atnDU6Mp78+z2
Gco5UPn2EnKRUZX3ppFEyUNty1Xufbyj5OlnMDcUdU67LNF+MsYIHH+ZXGtyM00JLWxudjbSes39
9aZ+dX/CIFeva80z2D4oeYqD8OL1zsXV6JVpynNnxo+O3MWadWcZ+o/vjxdTd44UwbPHRxvWEoa4
lXMWonYoqsw9PP/Rc9LLvRN8iaC7MZl5YFb0koTFfcWRw/H2fT1hBKNt1f9TcaKJrfoiv000Lngz
qNd1i57xKHP4XTaJpyhND0k5Nw2F33x/8o9N9Gq33mm0sx8tm54S5ii4bxzFoNb95i5zaDPxWHRq
rWkbioKiAzVUzGNphqQzgpqLxJ0OCd8N3YFa3Si9hSWQmD5pql1gZ0+ewVyzJpSZTm1FLQe3jypK
Ly1emTtwRorfestN8FYVCRJE2BWHFqvs3tba9NzJ6LvGIQfaBl9V3cR3the/dmH72cWvjY3LyAi/
+kIdGU5ESBZUU8EcUteiEi9NB2wmrb2H2HaLrUUK5fjnS6GZyZGfcLLg4u/GsfSPYKBOHACQZumD
XsuCyh+pPHRM/iyRfA/K8gPR/t11ikNcsugWpO4fe0bCG6NH5BF10W4Sr8nQEqe97cIcE22wjz9r
QwuOWjkjn9IR7Tm9DqRk/M5a6WN/gg9Unu361R+kwztAHFdryI1U9GbRTMgrU0zDRtbObdStSzYd
uqapd+lIjqXzbqF1rLIy2nSefhfa7Vuc4EIq0eSoFF0OMRkN1VI5YMeje5/OmS9kkaFkaGNHw7M7
TSsfyXE/Ji0gxu6nmM9Lb56sO8o6GF1FxSAPQ2xLDLUjKnmdPdOp1x9d8FIrxtE45wpUnnrAsWqo
IMV3z5eSNvuF72VPZdtc/awmJMZoWhZkMazyvk/LG5/bjxHCNQrDtfLEN87C54G7+iKpxp+6C95C
U7/jrEjbTznnIGusYV6bXvK6oKAED2tYFl92lv70GlUnoxkM67gJcKQS9J2yMsdPwPLdFR8ls5qL
m1fo0jnYwsmt91Rhym0eP1NKxmVAXYdyYE/IrL2Oq7VyaFJvTIN4FD5MexgugrbGRgm081ydSnPE
ot23HPnK58AzT4MW3CYbDVQ3tGNExy70ge8gs9uFKDPSw92tod7jWb04mQEAriDfGEJPCvArd2+I
sjti8S955LxPMt9NeXqVVnGTRkHdthcfE6T6rM4YFEXkPLU0pb3EUAPFSxjgPcaBkUXGKWXa1xre
r5GfK470eJDwok/yZFnta+skPy7nqsRlDJFrBMci6b0kicH8Nr5F7eNU+pvWK2+QNr1VFzMdLSMe
XN4nAioOC39UaSvdYrusA8JignrtsWQEoYa+39L91VCZgg+v9bz30GZ4MqEsA3LqtqMVHPXGodd2
4oXgWV4MKWFyqJJkLuXMWTRc7FoNx4fGnc+wxR0l5HdWxGlfTR98BEzrRvZWjSqaZsrqO1CRR61T
134+ZAeSaCyVuqhR3yW9NQtzRJSBCdsjNy7NPHD5IOprFtsPrR4wUo9594PYeZj/BzaYVR8/lCy5
y4mZD6aX+Cvh7sUnzpcKbawMGFlmYNGKssRpokUkgWaRw2E+5NCB7isTPmn/QhVHvI7p9NwojF5g
AVdVMj2XYjRWsUHnTy0RyAaB+Wuw2ToHygf3RfZrj+4PStQ994vnhsz3kudi/oFNtWFgrWE/lbT0
lL1LyWL5VE1UiRkwD0SDcGM6myn070MCH7F4c5OaXsYuDA6aM10EVXN4wXDqRKVx6ov4pQ7qXebM
mRPnJueaWGY0h9FrnAuQsx0HL5Zhoe/qEhlGE+omM8tbOJb9XCuSOuBp6S6MmzsaBo0thVwEodag
vS5WED3kI+p37oFCTK3hYPsQDYd4oNCZnxin7wJm2h2+bGit6ZxfD0eSHIzvjsJFPHIQpjGW9PuM
CdmSfcPhIfWeHN0/6W6tPdCpVK0chqhBquXLPtbfksGu1x3WinVawz6DpZGFrrjFsnilyck+V3Zt
nT1LkGEeUDAXtqiWIweMNegwXD1DUhG4oz/QBKu6UDbOYK6UKPsGaD3pajtdRPR3a8E5hvlwcTKO
LpH/VBswEjW+3eRFvGfxHI4htNIgd0/lAH0B+kOky/qQtNYvjgdtYxq+uuScEAnyzwYln/OBzr3G
KtJHI4BR4Azboi1+UUBo/nSVOvqcbseysJZwQVgDh3rf6056avCWnmy9+yjG/m1ivS6Nucb91/K7
DLuIzUGL2Ik7FfWR488xqJKQMFJ9EMzXY+1Rds2TRpE6z+K4l1BeaTjssVt1ubfB4nxyau1mBvPT
YyX3rtA/CTdLtAfz5FKKvEoU49rKVg+jBjW0fA77jEhZbIXr0J+7HHuPiAqWkg1i0sE3bS6HOOL0
olqIOsBEpTVnC+kkRtCLjPSBnnvkVCGpNo65VXZdfuvncXyAyzBI6PMLynY6utkcqCfPsrBdVhPK
DCHy0WnMLTOlKqvlyNjMdE+DUUujp+669QkVGWlkzCFWUpG2BGLIOD7gkcB0FWF8HFxnPcYobiqp
p4MZzQt0QT9VWz8FQ7qy25IgZ97dIym5R6q4HxrZHbmN0iAXCbxwza3J46PwjS8mPLzG5GJaAcwv
x45PxzE6ZY7YTr2ZYcXqMOqMwcsAX4Un+DwgoNijPNAc9kpA/qe0JUmm/DGXzrUzNNLymE9WtsOS
Y5iU+rW+3j805uTcFYS8bEh/B6dXr3pp3mPI2Cncca4OZiZTxNEmEROcqYNPaYfcHf3kCTDruU0+
0ia8lh1G3Y7ZaTbY6gQBgIbpwZS4McuExCwHJciV1Q5I5WPTqjevC7yjwJrlBiCRfbd2kG+VvR6E
x7SbdCb12sA5Zcxo3LzqFdZxgx1rsgAPFwBTDL/kxos7R5obX/I8u+Ss0yygiMxifN/64tMGSbgP
da/b1JLHnO+1DmaretK7jIAbPMv43u4J/l3NjMNU3r4VPcCGpEMvxMHe+NWPIQokrjJ5laV/GDBi
dp17qncgCPeeVq8mJsyFS88fQOvzGHA7G8L2oqrx0tfZrs+5deIoecw8nOtir7zuYs0/ycczB37D
HylJLeJ97YUD/YkmoYjSPId99Z4ZyXPXPVBTQ1oBowAXzuyubsDXQAIdalVdSqv6LcEIH2Otei4k
H4I7ofFRitpN9VwOZ6B/DFJsoMF2qODYkSYiILvYLTk0T9MxsmnqEhgDJoSxSKsfdQ/zeyqireOH
Vyd2vwpACFGKpbsz6uMktTc5eSvVJ7M3wb4Snv0scLODOuJyPj4G1I1ybsdttue4fY7C9uqG9yV4
6cZKz9RZvVXWY2uN+24I3k0mSU1Daky5uAPKCjyHbpEPLS+puIVNvk8D7bMlgtrbTbGjz/aGP5pT
clonPBLD/RCGMFsq8CiZnX60hnNTheQVYvPX7faCnkdkPzXOuuEchBMenLK4HzL9Lmn4MHI97YjK
L3FMkX8QvL8mwzaujpgytEpu7MTDv1h/ylps6KZbD655LQkjLWFQ3RFWEDPDOjHuGz+Kt5MMqbEb
HmDlVOfawqhGF/IcaCAP7BjJTviMFNPImzsJt+CNXhriiY5IPwpIKNskIJ8vPA9H7+SsLdmR3GWo
wokmrwq5HvzWhTFrkcYt0V68SB+2dYVVqU9Tb9V2+aWnf3KfU1UGgFZzdqYFNYig01NeY+My0O/j
XO49KwPThEtF/xj0zFmGY+GRQLRx/+NzrFainzogQuCbtEI8xdF0jw0nxayesNs6WC9y1m7U4ayl
NYsLH3l4cneO6r8sG2HbtbRj/DeXh7JXkdGTveoG/4KrE5f51H+qeHgiyck5V8TsOzkG2oEStjGH
hzRBx5Ht1u8xaFOZjtgljsOQrQUHyz5zj5FRnoaoOwR1c3Sn6qsRabdiqCHOdkxZe4mVYDTu9Cjv
4ZHKrzSQ7cLSw2NSucWxo8FPYR3gwaAmLnfoenTA3xj6+AksWeAREt6iyrHBGfqsQWlgNKg/o0+Q
Oz5TFSaepB7wq/eV8V6lbIKjwMvRZDYphoRovUeb7Y7rAbxlrWDoXRk0hWvXNE/eqPp9x/LMdE2c
B7fToJoPzh7sSnWvVc0+rbEg6Q1H6t7KOI5Mxc3RwmecKFcWV3x5TI2ndjjgwLufMso9M3Kfabru
LM3ZmH7J0oN0ZuqnzlGPkJgfsjD6xH3IRljkbKOG8eJG/KktTzzYULzYkPTHwHL2o90Eu1DCLhXm
hc7nByY7z0luUOXd5UC3CkIPQbOVmjpq2zDx7nxNHizpcIe19tJmlplWIWTjoQmP/18A+8maiAkM
0It//qf/qPkMqt1//buitPpoPv7L3/7jC/1t//xPf5rPVrnK8v/x39R//5f/rfgFA4s+tI9/lbgc
D0nJcyzHJqpJu9i/al/mX65OHZrHscoAgPdvgHn6XzMrzxHCtRG5/qhif5e+xF/8ByhYnsc/bbK7
/xlinm6Jfyd96a6LJGdL09MxAv8jMS/F5BrroWIQKlXEFY37DfafaWvawYzH0l7MSI6nzMVQZ01q
Y7qhtqhiUoi5HI+qt+M7xpcDE8PFiL140wwZJ9wu3aEoHLUG0oPGLHQ52Qyh+Gb8FljtqG5uwDXn
mnqpYcNA6wLFxCF3G0d8Y2tuN5QUOlscOuE38xak3PYkCvwybLiEVtq+UEV66ISzNaDicYyDz2FR
NUoMTCyqluISunwXqdMzjGKsSiZKIsZN4quomJQKLdzz++C+yqpHvyn9hZYhTaHSYFyawjuhMJtO
RMMDDa4Cf//moiAykPaVu87Ycyct6PdjBF9oGn7HjBjj0NbuxmYofxQ6VcexRQ3m0AHHiV84+8pN
EuHeFSabVRlACSLXUdb0rlYmi0GJyzIA+OZMXbRtiXnU3IeAL2Ml9MJwOIH/j8i2RNSW43+FwZE8
xz6/er9lJDOsJwyRm6qYLwfIQh0904FpnH0TVw2Jmo0mJz7fhOu21XT9IXrQ6QA++FZwUmXHlYEv
gI16azXEHK1hkLw6nF3xb1uQmtrfNEnP0imGrWNNiADhSue2hS9HrCIVBUvAelRXu6O/oEyWaTs2
8mCwsNXTXAoz3GhPYfrkt0Qaetlyg3IbDDtmv7VzzL5FWBPU0fQLUOvhiT/dwQzLk9f21ob+a2bc
ttXvsqI8D7LST0OO5mg1wbjxtQrKFHZRUWHEmHLAbX6/a6Qm7nMKpP22uCfK7ZxlrWDQDdarhpmA
GoAeliEp5xZFLvedah2BVKBAtrqTBHGZRsBUrFC/Yt08xxHKJ7wl2Dru2CxN27bYoZ9Hp/POgfQ/
KxtxF5L5K2Bpxg8y7W8mbpC1BWFE0wKxKWb5YOwJ/IzkrvJshGXvuZiJXciGetKAyqfAk8vP9yiI
tYddpCP4WI+e15bHNAYAJDQkYKZsS1/ka8zncuFGEfpIL74qhRW3Q2VIfFQAm4CLl41qXXMi5QBh
XY0O7zKY86HHMGf6lIwAuroaFdGDTuv24I3em6pTIBezR3NwUbwn67NWkKLy8WtsH4JupILaHPxt
nnc0sDMPd8N8NdnWvhR+uc6b2TOC5/PQ6/hOtO9KmccxuDKsvIVoN2t/BqHYlTgYNZm4BH+mVVvI
kxTp4twHF5MQE89FeA/9jjjqID/iNDpNGARI5qPDOT58Mhlzu9YlHibL7CiZTTlBT1r55LYMSGE+
AR/08oPEqbsjhIKVPUYXbzrJTCMt+o2Yrhk54rJkrpcFaxukgV6jHziAZwJD518bAbEsRcy1pOAD
s+OOxoT+5Ic80S1EuSAuBmyoHgkQDiNTiWtKORkd5vO60RpnTWJ5zCD8BFnHOMOHBuIPLZ4nC//3
iA26Qt0GaZ7OU9t+L/rwbuwB7UX1gAGzdDn9JlOwpSOF4ogq3DiC9xEbIpSSflhxA2AKlyTh0bQY
FzfGdbDlvWb42TLURsBIObO0viuvo4GKj/WXuMWADBiPo7XqpAg3rRxmXrydbrxxvPOM4BOvX8Lb
gzzOXTayfKhvnNlXjHeeBpHnZ9XYTKr51MemjY+pH37pA2JySUR/KWirzk3UM08SORpS7l3e86Am
c5Ordu8g+scWNvjp2HgCfwHQA6Q8qVZRaS2tKctxJzgtL+u6seiGzvzYXPapvPWlumtOoWNwlSuJ
ETmKfaJspq/Bjh9qou0LYaXDbjhqY/LtMwJe5QNsPnMYT2EF0ERNB5U63kIEpEzQjzDR2xHTJCY8
y7JPn+p2fJ9qD7BTlNtYIrdm473ijLYXHu6z1WA0SJqZvbRS/nx9Eh1GYSNODfdGURh7CnpTOj70
Ne5zsKm5Xu1UYh/DsTX54pzLuqdDoDfzQ6RVjKsL96GYj68DoJwUDgovbe7TGsyjvGspjUJCKqXw
H5zagkvo5Xvm2vRVPNphPyxiEyFF8a0BkIKl1K194dbvaYwci0hAj4nfHnwDAxeS0IfNGx47xnst
Y3qcHLc6/sg2OTiNyrclrekITWRh5uyFTBJr1aZudihQzAuWgCKB+TqSzxurCfgHNo0i22cWQLq4
noGj7HpL0YZo4xnhmFILkvOU5l/9rIBPivIpMuvM65x9M5GgqQWISC9MDk2g9ae5fd5W8VPVSH01
hzINhzGVZpK3cYplR6o2H+Yx+hiFayeCoCWr4BcQDZe24NISoFkZlQmHiQXfS78bK8jxyYKXM3Aa
rzrTPquEW0WvMfrWudKQ6o1R9TSyj/wf6IQgqcYhmb8AMz1P0Z70Apad2juhrRmbaI4Kulx3BMq4
0sI7NRC805IwXfG3Mq37JsQ5KWPSbKn5ytw32qZBaxwKeyqWfVmYq/lQUFV5vHdGji2sYhWOz5HQ
sWUmq1SARbQtGusTIhERM06J6f9gRf4LmNPHIegQaZ3mlNsmKVL8RZhgc8ifthTHP18IdNCK4Gbw
QidxLbCCqI4ctJtSEz3xeF1E0vQLRe/WMoycz8Bh8mFo+cr0wQ+NXfJieRmkBPsnaZ4Ht6aLREVY
nwGy1bhd9S5JyAuVn4GyT0SNBC0sOGzaYBHoWrig+Zt930NXIn3TO+tMw4nBBHfdl11/ySri+2n+
9FB1eLzFzLaSqrz0JWQ4K/kC9JRA1mAS6tf4S1PuQqM8VybGGgWZxEVCn+yERaDcIEZlPDT03cz4
xqjTrgAkvpsq/ixMWrk4ot5S/9wSLlpY0DnriJNZ02WUkZScI7Vs65hGui+st7TlkFlQcewvzS5o
35K4vwZmpjZZ1Ox6W9mYXCeuVgxK2MfjgbNCNOnZKhz0a1CMdI3X2dFjWq51ci28JzyurOd2vo9/
Xa6SI4xCgwqRldaQho2riSqzqDhVputd4sxXGz10D2Mw84ty+TjbQpvCIJtsO4fEBpMUhc2nPw7g
wjzMWBF5wK2hcbyIyuENJsuxRH/LRugr1XDFrVrxbvc+aQquulrCeyviDm6zL+Eyts+cp8pVmzDK
Vr1HRIgKF3jGvzY5UUealyYov/iJaXBPbPU+qBFv88o41c48Bgyhy5ig0YSFWBujAy14X8506uz9
UO706FkmchsXzouPlxghgVRqVwC2NN3y7OJSLa3ww6UHhce9uBZ9hBE9T4eFPXVPNlQBN1Yr38lO
uV8kRzffW1UZU2IP5jI1iaeOXWMuvKnmtDHOp/GoEXibmCsKymG22pDebFQGokbJodCIVTQwpODN
mgKQbC3KsxWZ+8ps7QV7aMVeM6JLFE64ll3FdySU3GERIebhrWSydfuUyF91GfMUaocLA4i/VPBp
7kkzmqub0eAUOuU1CozPLqpx0GJ+m1yfzJzdWpumKIhldtU3fq33VpvWvnCgAzpCLdknmqVvfqnu
SeQGsQhJ0NMxzXrT5X63nEbUOSfA29vORqcCD4gjSQIV7Y9poforV9SrEK1nFVSB2E7kMUWIPJCU
DC4yPMeziP5oUETs6aUOvMxttnnNpFfEfBf8P4ucWe1JKHx6JQZ5NYIXog9mQ5SvofpM33qVpS+y
DBACjmgEH43VxUJZZlIcxD4qBfO1ydLvgsoq7nMe5HvCKA/p9IoPqNiWaYenWJXto/L1O1XWxn2f
VM9JapHYDM2vKWQwiRdtZ0eNvsUSpQA5ajNaBhtgrgKCp9aLSdA1j2YOkMAvESpm+04CVnf86Ill
LYITPvBtFNZLUiRiFTdTuWPuwfJSEmZp4udeV48FIno0+lc65Zl1UhJlGvUybfE5tTGzHufZ73R9
Y80bR6D4ewg/es4E6CHiJEpjP3atv/UMdbZVd2dIdkFTMTstXwIftuZYtjgVYtgQtDlxiIvvlB1f
8wFtvhYItsTOUXrie9bE53puHAL2aGgEtpzQ/iSRyA4fDA+2C1TA4LKg/1EvdAM8D0c1R4FG4HDZ
0aG3phRRLTwUvaWZ8XhWkoAzWyDVRtABJm6Ei8HQIOcqwzy2us6qxohN2cS0ptT11iq035tON3ax
E0V7vWI63if9s5+kyc4rvHyL4koPYe+hitjKOAwdEebWQENyYbEoVLeFnNvXUkq/HF++DQUPB3Ej
csZmu9aL7LFnghtrGUKII3Z6+B2EwxdJPSR9rDVr7HJLpM2RNy2HiaKXH17NH4M14H5Kx0MmBFaF
LLpFMEh65lyLiBFAlFHqJX1Whkz14B9TxE0dZ0roIH12yFa88Sh6oRFz5x3B54PjP+oxb2FSxqsh
UU9mVu0wyb4L8dA3xSPqKthtWZnEN+QSThET5Zl0UY3joctdRa6XdqSSTGfrM2brY9yLcYgm6glw
MKhzNeu7Irm8TqMPOvaQ/CXWTGsc7kUEAcvgxTU1biNDPlVbhztX32HSSlAJK1YeJhl8SOTVtmJo
2EbsifIAaJFO8phFzJYJwm9F27GaCk/tU4+8hWY/FEVdLN24/omw2yIzMaKmZ21UBdC/GHwpJmn7
gDbUq1nxrWB9JeUXyQzisWZL0tZ/pC4T1uBwTrDvrdq2tndlz0KsuvsYhNaumj+/DqcC1yZm06EX
H4QHHlW3b4QLTwlm1kU1tL8EcbE56R0M/uwrmSmSksgbIhxsLCHNF8No5CIbmY8PhfHdkmwCxdAc
HU7c/hgGl0RyRsYUeJUFelcYWBstsF/4JVnN2viVdZg2R49jCQkhLDpdwtalp9hz9G47FaRuK4K0
UGSPRHOCgRBqX1F9GMRMQHrLXhVzvJohwIKC2XIbtzqbsz7qyxYM+cj5aCk54pNJLh12G2EsqD5d
FJoq5mbEYpnAMoVK//I/mTuT5caRIww/ERiFHbjMQSKpvbW0RnTwguBoAUHs+3Kzwy/heQ0/gt3v
5Q+kpBFbS8uNiRjyoAiJFMBKZFVWZf7/n5WdkABxZRw5S80jP06OKD7QqZG60Qod7S4KThPciQRY
feg35antZJecjkEKm3+THbhjVPtK135oyWAfOkZDDYjdXKtoXznA09RvqT7Imj/vKKMcuGFBOcmc
+WZMKwD41DFw0+QsTLx5aruTaKlDQEG17cgHKMHUESeWq5wFq/K0deuLyFHgSVvFVz+CZ246iMMx
crRsTepreuYhgFb1LSRS1yDjZOx3Zk/9S2Q2P7k9R1aRiAuP91xSjds6TxZVa8GeS9qpGiHIE2uU
idz6OAyPYt0ChprN2hTiVdwZCw4PLkAMkMtNKUiOVxMWnJwNVWfRFrYGStfV8oHfoerkJlRvGTll
YaNBOU+rrrs8+RURw3AckeYZL2UAEXYHHiwnG190ydxOW0TgXQ0R7Romj1U0HSWu8JoqDuBG+yKk
t1tckxeqwQ2NfcW8QoAGzckQgWDJa2c20rk6O4agOK8V9cYgfFHtQMdRylqy7ksSbszwlF6YqOJI
k1gJCXjl6gooLipcElsakYg781TvMvSZgjIar3zqJAGnWPLyWnoSK8Esa6qpS3+BSWwmv0Ya3PYV
VFmK3D1cNZuaAZvNSkXE0Ke6Jim/gbAF/Ub9Unh0Rq2WfZFKc9OJ+5so0qtQ4twkmQHgCCVF3Cfi
uLUiiuwb7IXgKbnLvqUnvD1axrWaHlPKMQ5Z9a8gI6PHA1Rjv84ppfu5veKcln/13RSMQk5EyMjw
+LYT7sNwQUWqsjkvOjQAoFngEi4jYdyahfJlbcIDTyQqOKCt0ILJZlbfFUKpnJs8L+dlmoQkOEvO
CvHUV4tDOVC/5mqDSENA17hI5r/bIkRsSWsOGihS+/oe9V7lC2ILJ47ToFpTtMux3+jniSs75JEE
GdAsuJVrqNuh5U7A182IGTiyC5JUkhqcMTNOIM6mE802YGOXpN9udF+Vj4O4GturGp0lK5y6lTdH
OhA0uRxfOepKmTi0+S1rTop9SXoqoXFSxLTdsAO1plEbijZtDkzUr2lxkoYHtgu5yQjl+aqLriLY
IUdhxWJe0piUSciyAuETZvFdsowdogBJItErVhRwSF1PKJOkQCAcMPbYMTJ2KhSWDlOaKe45ekZn
PjU1960uuEoieAcdVKM9KYivy9ih0axKF+YuCftD221Iim8MVxu2rexcp42CgLhaHQivONM6HyAU
jQYRcE8OLAUBQAGmBIW8KjtghZ3aEpUwyYbXWSIKLWlkjJym9s/yKDzL7ZSkXx4m56smyUmakeOz
PGDXq5W6F7hGcLwkfy2D+QRUgpIc4iJT1Y/EoZPSF7UEMtdp5WIVI+cQXKaoLe6jIkIuQkUR01VI
6UBmj1LVH9fuIhIOIiog3mLF6WuDDSt4jVS47Sgc3Ck7RT4CsHJYSNMmRPPc6VBwcG8CeBa+T23Z
icrLkCDtBrDCSBjTv+ZLWpM1suFgVEUGOiu4jiz1MA/hjNcKMsFgiUlynwADIMjQ2bNnNV8UvnQn
QhBfq9Js9l0rAQUQnxa1PKedBTLVNENGNUS+WP9mcWIew0DxyPap7dhs0S/KvTo4dFkyHTine5aJ
knTeAjlzA5cl3cDQTj1VDM6SFA3QSxWrhyInVegu66uc1HrqLR88ve/8gfLGmFwzrEzONuynjm2Y
qof0gPXGKx25RCVhR7f0tHIqjOSrENFFCVaU1hVIOLar1bRD3pOERxgfwxA+cvtw5QmeXEklRY60
ehpXxRe6gh7LvjiqgKlf0ErxIS1U1BlJ15qKSczM0aJyHNR+ErM5aX1SLYAuOd0kLVtONDN1j8DU
uwf8vwRwS9+3IQYZoAbFHIGMZiqhNp1pjQy/r3rwumhWOVo4UaVJ4YAasrK6Iw8vLYB7cjTSetGB
wD+tVjCqbYf0aBF9USyv1/wBH8eyWBX3Qrg3IWWU07yL5kEClJ0F6dJqDLrXZtGpY6XJQajE+56f
QXnQ8lkqqAHryyUdKaS9/78y+Rd16Oqbe9GYqq8HouZALfGyvM/aq/u8pLPRy2rhRd+f6jr+uQ99
fKHHQuRnqpiGoDnWVhVz/b3WX/qjywQLxlbeUejU1ZFugdIQAOfWL2hxAV3TH9+W9ZFuKJQ0TUqa
3OiFfd6zwMeD25jy48989M03RdqjO2iFYk1AlIcaoOcZChuGqbUxAAN9aQDIixrERbsvmu6kATbf
6w+//QkPsAAUIAQA8qV/WVsGUMSITmu2pan8fScNQLV72BTQRrKuCh4yk2n70dsmzq89TY2Nq+3e
FABUMMwA6ohRasAWNjOg5wa/sIOijGzKcgIP2UkP0O2hBtDsEaRlw0J3ZTMFcKltA5AjkYVhbTAj
u+YBMK6HeoAYmZQg2HzYby2CrAHAWmRbZS6sX7u5FOj90jVsJgiCgWzKmvFdFLBGtg2ARxPWxgC7
6QgcGIcagGhIJAR0AEyof7HmvZwJco9MUgSgpOe3dzAm6PbQmMCKQN9ThTXvcVu07Q9MCAUL2CwK
u2wHQ4jh/iDbuBXCDVuOwL5QRQNFVnsxhx30gNf6Fj+xLWLTC0eJ4a9f20FRtkYa4D0QDbu7Igii
uvwnhAZUGRXBFul57X+xIiDugQEsix87OxPWdtj46YBtsjxSFGHJIDyfB/rCDv0mqV8QTF15fnsH
58UaszosRBICLLtHsz46/vZxQTZGmgzl0TR2c7esA6YduEeQR4bQLENRtmMjAjjwCYmMLwzzl3jA
LW2lgJZc3bteHIFQXucx1idme/NMfjgJvrvCi2yBMpIRYmSb+LgYfBcVMAH1XMWwNvH3UxvlT3zo
OfNC5i24W+dcvHvUq1+nZt77wFPC4fX739ln64N9CmZz740R+99/2cKVrxMiL958SpCs7/P4748D
fH3rrXs9jerpj4fefbbIbpe9qih5qMevuUGnn/6gjfv7KPjnqf/R5c9RJnmNeH+KJn+M9hXG/lNX
v4jv/EWWLG7fEpRan+WG3uHb77X3338VyDx27etxkDVaH5iG3uVs8e0f8ZuWWt+BGTD0Dt/+/p9/
33Vvm4lVbPDlf3+f2cCiPvTyn2JPDPRUJkL55hNe73yHjmDmIW/77iM2+rPR0Fs8a6wlP9BYG2io
s0UH4uf+zTm3PjUOHQizGrH8t3yVYDncTrNFFnrf/tmr0YULKvHv3InN7vCBvC929yfM6fnidhnf
RR5u9f59fji53wopz8n514HmKen+1r9tR9H+E7fB/SL75X8AAAD//w==</cx:binary>
              </cx:geoCache>
            </cx:geography>
          </cx:layoutPr>
        </cx:series>
      </cx:plotAreaRegion>
    </cx:plotArea>
    <cx:legend pos="l" align="ctr" overlay="0"/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_xlchart.v5.6</cx:f>
        <cx:nf>_xlchart.v5.5</cx:nf>
      </cx:strDim>
      <cx:numDim type="colorVal">
        <cx:f>_xlchart.v5.4</cx:f>
        <cx:nf>_xlchart.v5.7</cx:nf>
      </cx:numDim>
    </cx:data>
  </cx:chartData>
  <cx:chart>
    <cx:title pos="t" align="ctr" overlay="0">
      <cx:tx>
        <cx:txData>
          <cx:v>Population of regions in 2023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l-PL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Population of regions in 2023</a:t>
          </a:r>
        </a:p>
      </cx:txPr>
    </cx:title>
    <cx:plotArea>
      <cx:plotAreaRegion>
        <cx:series layoutId="regionMap" uniqueId="{1E5C1330-2E12-FD4B-97C6-58C9DF496401}">
          <cx:tx>
            <cx:txData>
              <cx:f/>
              <cx:v>Population</cx:v>
            </cx:txData>
          </cx:tx>
          <cx:dataLabels>
            <cx:numFmt formatCode="# ##0" sourceLinked="0"/>
            <cx:visibility seriesName="0" categoryName="0" value="1"/>
          </cx:dataLabels>
          <cx:dataId val="0"/>
          <cx:layoutPr>
            <cx:regionLabelLayout val="showAll"/>
            <cx:geography projectionType="albers" cultureLanguage="pl-PL" cultureRegion="PL" attribution="Obsługiwane przez usługę Bing">
              <cx:geoCache provider="{E9337A44-BEBE-4D9F-B70C-5C5E7DAFC167}">
                <cx:binary>1Hvbct26st2vuPwcagEgCAK79t5VAcl5l6YutmTrhSVLMgkSBK8gCb4llXxETj4jn5Cz/iste11s
LS8fryqf1LbKZVvkBGYTA909ejT49/v5b/f68a57MVfa9H+7n//xMh+G5m8//dTf54/VXX9Sqfuu
7uv3w8l9Xf1Uv3+v7h9/eujuJmWynwjC9Kf7/K4bHueX//w7zJY91of6/m5Qtbmwj527fOytHvqv
3PvirRd3D5UyseqHTt0P+B8vb+/u8/rBqLqpq7rrS/X48sWjGdTgXrnm8R8vP/v8yxc/PZ/1Dxa8
0GDkYB9gbOCfBJxghkSAPvyQly90bbJfbuPgJGCECRT6v37n2V0F427q4uTFXzPsg1l3Dw/dY9/D
M3749ysTffZUsAjnL1/c19YMT+uawRL/4+V5rfvy7uUL1dfRxztR/fRM54cPi/DT55D88+/PLsCy
PLvyCWrP1/A/uvUH0G7uukr9/D/6svZO7xb7/WHjgR+GmCDx4Yd/BhtBJ9z3Bac+XP+4VT6B7a+a
9hXgvjzVM+huTn8s6H7+N/3v//M7uxk68X0cYsrAjz71L34iBCU+RfwjjuILeH2TPV8B6ZPxz5C5
Ak/5kZzqvH4o77rm7v67xkAqTkTgM44F/QgC+wwjQk5wiDBi/EvgfKtJX8Hn8ymeQXS+/7EgOjZP
Ufm7pih0wmgI6TbwvxTrcHgCvsM5/PUxg+EvuNC3WPUVhH4f/gyd44+WldSjLoFHfG+ICIQ3JEIa
8I8YPIty4QmhhIQCBV/A5uZbbfoKQM/meIbSzQ+GUlxrU//8v79/FsInkGcCyDe/ZJvPWQNmJxRj
HITsSy707UZ9BafnkzwDKr76sYLd3hZ30xPFO/9PYebAugkPBfsiM+cnlIdIsPArzOGv2fcV3L40
0TPs9j+YkwErryf1+H2pRACBEIIg84HRffgBT/qE7hFwQMEIYiz87fYf6Pk3GvYVtD6b4RlMp//1
x3Kxn//b//0/D8v3JRT4hCHKGSGfo4MFxL8QsPkkPP4BnW+y5yvYfDL+GTKH+F8bmT8pFD6u0Ecl
4rOP/FUlAmg2oSzE4heaB2z7E9d5AgchShgHdv4pKr+qAH9ux5fR+HXcZzb/i4sKP//bpP79fw11
2S3uu5PskPmIwPJ/jEyfMzgQFEImABr2S4n0JV3hr1j3ZUw+qEp/nOaZo1zd/Gs7ymfmgn53sO8e
vzfhxieEII7D4PdE8omzQMkKMIJqF5A/zzPfZNZXcPpk/GdPDA/8+scC6PTu5//+/YsikBV4IAgK
8S/S6h9cigB4ApSFP8foWy37CkyfT/EMqdMfjLT9Z/BsegLKAoLyNPw84YQnIgTtm/6qjH+pKPom
e74CzifjnyFz/oOJphAN7HdOSUAIoPbxQ/KMCQTAsQnDPoFexadM4EP2+BY7vgLI78Of4XGQP1ZM
A1FR331nQPwTcAeKqP9LxPq8V/SUdIigEO++hMs32fMVYD4Z/wyZ8//fvPnPu0a/ddriu+Eu+dCi
+6Rx9PW7H54dWojPhv6yw7/Y6fu4+bcP/3iJEcEBQxDBfuv+Pc3zR/f485bd59M83vUDTMsgBpKQ
P0VHxjD2IYVNjx/uQNQkRHDBAhpQjDCwclN3Qw4tRQo9QyGALoYhEHok6MsXfW0/3CJQeaEnSQPu
ckED/7fOKdBxl9XmtzX65fcXxlbntTJDD9YEBB6w+fjBJ3NBled+KPiThT5U3QGDr2ru7y6hP/v0
+f/SjCakKtcuSonZKBf1bWYlL0glXco7aUdxV1OaRmZglbSCXDc2wsItssuIibspbDbIRb7q3gkX
ZlJrz8mpp1vhz6U0umnWTUCPS4MrWVhxUKryduErMpllk3vptqYmW7W4qaNKD4eiFWeuI5ecDaVs
M7VI0s5gSVvGuPBu8DC9K4KUywCVdDcGZlu1TjaiNruxUUPkOu3LdMQ8yex0HnqqX8EHb2r6irI0
kAb5eVzkTaQq5UdLjmjS0DmmeaViM9ZHOntVNOkbl/XBoQzFtgFsYj91vfStelN6qonn5TEo9SxZ
4782VAxS48yL+qnfFThdNqPHj7kgK1IEcdGwTFaoSqO0z+FJyo3z/Ac/tKV03nQ3DeKwtOZ2cmhT
E3RElgfSn+d93S1zxMy1XY5+U+5LxpZVMGSdDHJXyKpKrB/WsvW9B+F8WTn/1FvIvd00xXBjhWKR
W3ohJy+Lp35OJvVqYL6QNlM2smxw0hOjOnhFGPHZb2TPl0NbTSs/7W46vg3a7EyL4rTipVkvqdBJ
yABWWqWNVOMUqZ4aKXh2hhtxKjqOtlThq6kJ8722Fh89PUYmmJdTtxT4yD1NdoUKL/yO15uM0POF
6pVVTStxbb01alrvyGxrDt5stgiFdNXaKqnQrGUzCk+Wc5iuAtE+qKEiUapCX2qWMskViXqLXzOP
jzJFWTQ2uDj3rZvXZNBqlU8oEdZLkKsfAjNs587fj1N5Kxxtk4o4vEpRQaUNxbxT4XLIqT2Ywasl
nfnemsWX3PiBHCd6aUNabZQe4rFDU5RjxbdCEyfHQFRrgcdBZrMqTn2cS6TZJPsep0nKh+7MmaD9
+FcntMx6+7os2MWE5/d2xIOktKwlW5zk+dtQqU4Wo1fEBTyWRMbs2sn1G9KHuTQtYXHO6o3yvevG
5eYgLPaSmrQ4skjvG699XU2qlpbSTjbMvu/Gdi26qZd5OQlZTZ0v67K8blTfwBbLRazwW+21KvG9
7N2SzbvUpGdlkF+ljjWwKugoyF2rr5eQnqkOXfl8Xfv2rlJtJfPavO9peRHAvNiPdOlfFG11HZbV
KLPrWvC1Vv7FlI6y0+NROH5d+dSXi6vNOnT8jHrlRdqlcRmmEUPNtQmrDa3Cy8kZScTNqMb2rPOC
m8Xz8ji1bbSM9XUfNG94a65060fV6O140e8XKrqoyDiNB6+Sqc2yc2jnr32sr+tWFVKPbb3lRPhR
U9TdprN0VdSeASAKLgs/ayQl6Tu9uGA79EdcV+WZSwmRAya9DD1LZVptp9QbJXPzIieC3apXi4rz
Yr4eOd0XSJ9ldmkhsIWv6eAdh3HcK8wiCMNDFIDd0qisTPopjzuIOfIwpOo6SDt2rLMmCRaPbhDP
b3WAR1nC48EOyNZFWPRbHXpI9mRAEHJxkNAiU6cdmYp1m2IjWei8DQrYoam6nQ16dcVpZeI8EKls
qb5dJtodpvq+CYJKUht6SVOQldfWeNu15rIdwL2IVzRyZt77YMKXuuLrKveH2POKlVPktvK6W9K+
Tpu2izlqwN/o2b5rxiGeDc1jf1YXRUYvS7oiei7XoSU20niW+USalfV3fr2cw//nJCyxL/20wJHo
xdu6VFhO+fCWZ82jmj0TZVk0XUymmqKsCZfEdgCkeNexzG61H6n6nTHCl5jwU6HT67lqonGZttWQ
RqIOtITq/hAItiMo8KTu4qJUKi4ZOmcBiqpUPTmPffM+qE1sc5NMBq0r1J5yPyoc383ak5nTFeSp
4vVSjzgy9bRFeXqXsR7J0wKL133Z9dKa8FVKs1dl6G7I3BRy5vNZIJZzCz5W1PiSeMO0qbNpr5V3
TPth3KCiz6TfsStDE5bNQjZz5UFUXua4rbxXRjkW82zGsjJqMwehjtq6i1A9dRLxpw06ew9DQzZp
sUGevp0EzaSqzC5QI0Q7dWYKY2PHvDFyfu1Wi6OQi8Jhlh7KN55/5oKVS20uBS7ORkoStDQPee3i
phWrMpwO2NdZgoPgPA3MqWvaq2bJgmimYR/jkW+KoLRybgclERsKaWh9zBbyOiDFxtfmpu3Av81E
k2UKYuC7LgL/j5zjeRKK3iaTpVdYQ5LWiJ4isx9bVR5qlTdb6/S2yfggra5tPI7dkc0mlz3Kj33Z
9JBpvHSTph6JOA1goYvgxrV1KlleJVrbQfYZbpKQF9usQnhPaPcW06BaV21JpMtZHveeuyo5WU2m
aHeVyCBBBPm+g/63rFr6ZkHoobReIZnd1GH7oPP0wSu8TgqUr1PqbQY66/WM20XWxr0bF+4O5lgG
aF1wn0m/tkrO+aikL0rJR2NlUdldSsHb24orSbs5jVWqraxwH4ftvE+X4q0NWxXNRM6k0JtuKjLZ
1OlrlUY6DV6L0oyxUqqPirraQN67r7D/GnwwWw3Uj1CG6T4oZyZt3+DYN6Tf1CJbm5Za6Q/1kjg2
LNs6UEcvqPVB2xzJIq3b68WG1aqjbRiFQ/GmqbJI676QAcfvwrm7KGl/Haajjvxx3fGqlUpNVWKK
cNfO3RtBZMg7FbOmRqtWhNdzTnM5q6GL3FSBMa19V7rqjdIBPfRZGeGZKViMt2NdsH06+f2qRR7w
q1StfOORY0DyPYbddFoV2U3FI97Vy2lg+nVuzFqXeblaZiIiPeZiPXZrL22eNoF0qpz33kA2jS2W
/ciWJIUGUdQi066W0axLpzbZ5GeSzHUam15kUcPaeocK9kQOuzkZXbHZl0BygjmvVhkvgEV47RQt
te2l1xUXeDLpZuLTW8jIggdp1NAqwosGoqEXOfs48aolDj1SyEGUbwlv/LjsgXosfV8m3pQeuc0g
baPifTMvXUQy4M8LxStNg6uPvwx+H7EKr13f+Wvc4pu5D7vYTu6+RuOGOc9ustYjSYAcOK0Ferb4
CFY6aCSpCh41edNGA2NpQop8lGHKmuPiq2gsTVRi1J6xYVz7dUaPNrdRIZYs6iZHTvFymXl82QuH
sGz7TMlA1OnG6m6AyNWvGF6YrJcGHWvuqzit8OUwlXFr1Ja5UEs+4S7y3C12rI5pWTYyp1gWvV5T
TQ5YLGdVfXS2fzBi4uu8Cg7hkAEV6t1TdZD1sukS1LaQcAyToq2ZLHRwk+dUR4SidW0PxE5nCJ5d
FoF4XYpUxKbom3MD2UMzddl34MYi4D7MCYQwKE9DVqVSeeR6nGsn3WCuOG92uefvvLm/on132RTR
bNpHCLa3wNFRhCrkJ6QVaSw0OBBOhlqxt071/SZDaE0y/yxDeblWkEKq0Ns2Dd2mU2+lyMnat9Od
K7JD5WYeG52d9tfThOZo8AGROuiQ9BnkKKX1sIJjstnGsfSxtLrdKd5vcr5s/CrkG1ZWWzwXy6We
0C4dgQJndZKG9N5ycQyXTG9aCkXSUEaBX7O1GiC1ZN3sZMfEXY9pI9Pe9KuhmPYG6V3eL0am5VhF
aTqJxO/aTHLLL8aevp14O0nfpQlnKXisYEfjWJf4QcLH6yIkidUMJu+Bh7Dx1mPoFeF2mxUQnopD
mN83/Noj42rg02td88vBBmeG4UhlPKltsNKj9eOewC5UIcFSzzyLgoqucEWbTZMPK58DKYKiN9zh
8N6Z3pdlvtzxrtu6jKg1Lx4aXfK1t/gQevLlsqd8iFtFhayD5Vz1bFyzCuqNfvZPfcaoXFKyy1Nw
zpEoFGdMnwnUFjFCKTqEZnzX+Z6IekbOmtbUcY0nF0OtVUadV7Ftmc2bhmf13gQeiTtM2sgGY5kU
3VjHE0shj0E+VH3A1mxeoExtm+qsDoakc0LJ2u+9faCmNXfz/CoM3hTtctpBHXUcbFqdDdaUktRH
1C4tREJUyal7BS2i6dCTtlvpvN+icLxexokkNeSxXUmra526+oLY9YhUEKMC8S0r5j1sDnzwXKpj
OGoHhZ3ozHHq0B6PQSnnVA/7PsvMpp6BaCMvfKOhQLjRBSq3PmvG2K1GrsYbr3oPVQtLZseruJ5q
/6J6osxNehwR02u/A9KfFbkshpkdxxxojnMDWvVswKe1t1rqtDy0yBdxo00grcurPTCwTeG3t1kY
4LiHY4Ab2A07O5fj3oXj/Wh6u3Km8GH5xCteaQKrUqwJa9xpCKSezXaK/bxxcREQeigVWc02q087
qP9jywobDYWzSVCgJkJuvLYBy7eqFPXWeviqQSM6BdYLsTSsSlkwMuxNxU5Zk7Vr5sbLdCpuS11O
sQZCLIbJ7Eg63hOXjofRnBeDWiB4Q5ZeCubvuHDlhgf5NhyhOuxotkhsVLvJLb/qrJ0PXTMwmQdZ
ljg+ZQdfZStY+nY3+SWLhjCnSdfpVwswMsg/FHhI/VgM1G3Ykqlj/wbly3ymgXkkpA/8aO652wde
ts4YVsfKdvmup/ZC2So7s0Ahfb2AowaBihetWiIXNLzzSad3y6AniUCD2PAr7Ff1WeMPxaaw+P3y
VFSmeAGaKDIVt352FINZTkd1o9ycn2a4L87gILzEFKpSG0LaMWmKYlWOEAlGb5vb4NijHmrAig1x
wHkl59n0T9e7aGoCcEnEz/MA75XtMcAlXZ1OZ7QJzupS0G2P0KsJlJZtlwQ9j1M/RGc+0NDBBys8
Tl4V3Vzsu27FQtg7NXng7YaAOyeoq/Q6A74TixbKOiyMiaqOimhOx3DtSErXtRjLaOHz5UAUxEe3
sNivKrxHOl95WaY2U8Y2i/bmdbDoi3yalwRPhSfbfB5XdT1AVQ8UpcgCOQ+4jAdfzUBigZTWmfJl
FlY8ETnOYtz7K1iUMGK+qmK16AzCfkkT5KlVO7dkUw3tuV95ucQOMVmmFSgDWepFRaUO3IxZ0pRO
x6TB0aAt+F9fJY2X0W3xGJqpilHYnIXUjRHoTqeQ0UksOlHGuR1lUYBAxvxUr8ailDkUHiHFr9I6
CCI+6luab5tpmSI2QLIhuNhlI29kSXa8hAtITzyuCtrLGSslU44vuUHlakD0/QQJKKrH6goF5l1h
qtMgI2/SD1876jIKcX5hpxlJUS1amk6/7rkC57+eRPDGa9IuYm1TS1L0y6rM821X9GEchnMILKHe
LtiSxOMOyTKrb4ecozj0Y+oB9dKa7hbSLHui0+0ChfqZGbIq4RXgYo2CirE313oBCcBboDzRLjil
i5iAxrAgmor5ZvBpHA6My9TTTZKlZQvjyixKwfUjMgUkIu/JaKa4KIKoKI2ARBi+Cpuwl64ckRzT
p/Kg6zaZ17Vy7Ng2I10NZGxQkZfBHCllO0N2OoRyyHsaaqAUSPWyzeYG3Bz0RE6NWvd8XjGPXGmN
kExFA2WZB5Uvn+okM5WOhzKPlAF2VhR+GWtXhHKeBitJw8p4nKd4CYGm8QGEEVL3Zw1zEa5gxUZM
Vks7ZyuGdrid3Xruy/cfHm6A5CJZMUGVX+fvGA3O8oXE2HM3vcgrUOumMfqw6DldRvhuuJY7fck7
etks8MzNHHmD4+u2RUA2cifFuOqdn90CL7qY0y6LBj62+75wJVB8u+IZE7uSBO8pCHdJk01DRNLC
xHpqq3gR7abVnr/F9aI2HaabrLIJs34qy1qD9TpYgZIRHOcQnzcB2ZVZ0W3nBur7JacpiFP7yR/d
SqD0XbVU9zODaVrrktCIpzoRNi0ZaRk7JbhsEKgUVsCGbUBsWcNpzjGaywm29OS94YGjoGMMY4Ra
82YcprgmGOQQ7ynIw/n2fpKtsOfeDCLK5HXnWHhn2Wt2dGWTJ7NywTnUspetXTZ9nkYTJnhFEGz6
ZhCXi8peaSAi83py5bBT6S0Uj+IqwAz2fqeLqG4ToYI8sn4XxkGVpzuWWlj2ykIRrNAeDctxgeg2
ln65621Tgs4UXFR1s1m4KY9dOZ5OdGMC00qTu3pVhWINAlgl+9m7qebh1CzankJAi0kLVTB6kmEY
FBCmSFchnBCOxvEARJPEqqC1LDg/0maEleBq2E2jE7v26HzYiX6LttVcponpzttBCuKGOG8LJOFV
JBo1oT7a0Wjpl/fQXc/2zVKrqLTmMKnquu28KRl00kzZJYMAElHUF1HZZXdQnfqRaWHXMpPuxUjI
BjZg3Njl3ZgVoNC2VYS8pT1Yf7rBGQFtDS+nuJ1ueQhi39BDfQ7uJhduK8gjTQM8g7Zb2J8MpNUW
9NxCREUQXBrFRFItkxdVYXiKAjEmWDGyczUN5dJkq6wuD3Bo/cojWSxAdScKBLnA+hVwSZtFhVer
lQdaPUvDSLsn6QT1dJ85f49KL+mbtLjw6+msp31/yCg+y4zoric9ZjKo4NFdcyH4EkoNJ0CO2VCY
aDF1u9bVbHfa03HmmkESClQrVbPdMiAtfVvlUYvzbU47u1pU0z1VYXlsA/E2J8EE0ag7iCCH9Az1
RzGmJDHYNjHkDfC87qIrtPcW9WpN+HClc3Jsuq6NddXvPDWLiDZkieElMzB3Ko5ILN1G9523tWja
GYxA5awCvZuC5dUMBOMqBOXwYDC+tn5+UTGDzjvEl/MUD+UOsvA77jfbqZxYokD8WoPANIMU5q8t
a6xEYarXDju1zwkyMlB2kbTGsccLtjVVfTpjurMEwkOBXEIYhI6czX206HdoaK9Z3t6TNATijLoh
mceLtOjHcy78RJGmhtJydoCPWLll9CJgnSwyzt2BrJavQjS/m6wHCYiJAUT7tIunvKURy0MUgby4
+vS9tM8aXvd14zqV5b+8Lfjbr/88/fUVxA/vqv1+/el9w99/e1VX8OerH/nTiZ66mb/N9Ps7cU/t
w99ekHvWk/z4YuOfNCy/evMvdTPhwMV/0M18duz/D/3QpyMbHxuZ4gROtsNx6UDAqyTQKIQW9S+N
zOAkhIYkgTeAqIBgiuCwwa+NTP8EjiMyn1PO4fRb4MN0vzYy8Qm0XBFl0MkMoC3p07/SyCTIR88a
mXCJw+lGH2Z8OjnMwIpPG5lh7mihtSORh4hsO5dv3VLtIPkOEg/1G5qCt8+23WcpdM84mm0CPjjs
zLyqRihLerMnbTlfZDVudkRBhcRSn+8nFdyBJBHEgQahpWu6c1LjMfL9PKrzfIEyc1ERdfoi6G11
YCYP160gQbTcV4L1K5GDDOiypO/KPNEj86N+Bo2w1kBSoEXhlcUim8ZWoN2n0KPD4x5DoJIdFJxR
OoRAL1OcBCG5JdVEJdWqjmj5oOysIjYyI/OwOaeVtnFNxwbYHzSFgLZB0wHF7RsxFx7ERtD3SjND
q4RUN+UIPcJsvCor2kaQXAbZQrsMeqZLmaBimhOvdBel371RqAUhguomGpyQvK8GCW1utGrS/iga
b5JeU7l4sm4DepaSk99CAY7IJe7yt6pYxMqvq1xaTr31VGXd3sx5IcOxFckIwScJcB2LZvEi5WAZ
Oledp135vh2DS1CvGinS3MZDR98WWXlo+oiGcVuqPCqsa5I2zW6Hyi+ikAR4BXVXpAs3H8PRLetu
AopZ4xK6PCAk7xoMEnHfk+syy88BwTw2jSkijt3DqgHRF0jNTckpWWVLGKGOQNXkDTmEqy7BKRbS
8GyIymlq5KpAgYKKZORxi+broKig01ZTG/sWgyXAXMZQXBlo9MeLx2wcoKWKxsGCFG6mDVCEJSop
wZtKvVf9Ux1b1irJeN8mxQRFvbZvgL2cUebWTWESzwBHAlLfx52GfJhyW0i7sANt73XoVzGIPW9N
BbJuzYLDhGFpUbopA9dDPQiUkjdDlnAfugihHJZ2OuMztL+tbeeNcLmLzDzouFv6XEIfJgdVEERe
nueR4/Usgbs9CZjAbhdkVsKZI+kK6E8FCPDMe+DqHHbXVMJ3Ip5J1iK7hlKUxWTs4mApXs0YmpPA
dLI4JaD8sGaJfFZmcZOqWy8ETrL0JU+w765QQ8yaBiWP86y4hGYVjnJLUpmV+sKGbEtYSld2XnY+
VILbvgIexEl+0y3WbFiqb0VHbWJZCbqBySOMGnWAE7rQd6zCFUj7r4BVz9DqJCiGKPU0ooxyZMOI
zpmsvZbKrnHtmgu9HUKKYmLAs9u7sQXZ0wGHKKDicgF0BN0CjTgl0HTuvCKC89WHeZxXaGwJJPZp
ikg/wmqENQgurepiYZtJ/j/2zmzLTpzL1k9EDQkkmlua3caOPsIO3zAibAdCQggQjeDpa5L1/zWq
zrk4L3BunHZm2mFvxNJac35zOQLckc9ye2pN+MOrPDi4Hez7cboEzNtgI5BbyQL/juHDrHXwJ5nE
kkMi4zlAi+tg2yiXrXTpuFrYoPvTQZj5gRBV0E00qYbrlHu2/y2NLBaKRsubRqieiT1rM7k0YUGA
HpU1ebhsf2GS/m6k6XNaYUKAaZ5pnHoMV8udW5fxvMFIzKZtPdOmwccXDJmrPC8twSeknUDP19T8
FefrEofmurr3DZpaiuu4zcYRpkaPEXQYLU3DutN5FdmTkhjujdHnEJqTxfG/kIq9sJasB4xS+H/m
HhiJ6QZ0PEkIDUb/7vmr9NvmCFTkx9o2Y7apNRe+HFMxUfTbcQ9rHweK1WWdRbJ/7OV8IUl7lN20
pjLCQxuCAB+8rI5U+UNGW/zcMk6ehiZEGRPSHKIB5sBQD2f0on26rCyvZFtmvIfz3zB1dCvefllW
JIvYkjUhFVls8VyWdryfS1YX/lAnKcRxTtNAjlVWJ/S0GL86Bv4EqzVIlhNfuyotA/LTlMlPM9q3
JqiwD2HAiXRz6oWDSFk4X5gaecY43suqgbOF8T5bzGKvATzVuOwKQH32ysNXOQuS421qs1Z6f/SG
SjCs9edGxWFS7N548dck6i4LS++iWZQJuMDwZwwejRvFtR3EnLNw8HGd8XMYRNfS8UsivcfhDHHu
2lfjcey2QzBDPbHB6tJo8t68vn9Gy3nfMJTbnlYnwaMzgI6XaIGYggnjOanXAQa1/2PojMGrDbvB
iPqrHWDkR81LIsjdPNVZUPboj73okIBbgR95bMmUzkH11CZ4eAYFysPj34bpYfa9t9i2r463OvNH
wEO+TOJiS4Zzy+3w1MouOq/xDJugI7fK+T8QefnVGoVCmDx0NZyVUjW5MrTMoLlXp5mX4B/CDa4S
qZMjqkebusH/FZHUdQlYmNJLUjXS67ihsvurR7IAVIY1a4TfFUnQ/Sek8MXyNSQjxOAGUjqH8AVh
FsNjkhyaIe6uOCLXtgqmtJqD32K1UG7E06C9WyRDmeugJLeJ6DlX3fRb2PG61vNF+v0dW8NrzOqU
wnDD7HZFh8yLsksO4zQeRRn83kx7B68IgmxFigleVqoHIfDeuzfTbl8MOfl0nF15L/3FPjjWQCrr
nV/EqryOpRFgV8bf8+CN+aqhSOyDagylZsa9fNdFKR88lTM76tSr3NMgVhjdQgM8meZ8zqp4nQ/t
Fj7Va5egZtko6/7EXM4Z9w0+4wCSV/uzs3ZIQxu+cd4YCFVeBH0O1xXDhXEeZ3M/a53k6ArqooMz
fVzILokKHwDR1qC10jIoymVK8NmlSTg++JhW4hVElq0Y8I2pr49erT4nz6VKjz/4qI5tnRxiz8Of
BTiVLfFIsNZCZCPHR9kRM9wS9wzKC7dlWcsj6Z9sgzYExoJIGIyFZr/j2EMiRMEsOWhnvyKVfI+6
CQ6DXlMcmThVBPXPst02cpmR/ZzGMEmhmwWP8zA80UhcAPtdmPZvWxjhY6fhdI+TkaouuOqZvw5G
fS5DtOSrEPQqAvcUNq3KiWqDbJDmtZppd5oGct9W3lc9mrPfvnqrua9XoALNfOABnuM0MpPxzuWL
q37NfD1b/lLV9YcTzS30o5z4j72yoMaGW3mOynhBLzilZbi+hMa8983y6LftlzDhQxclC9oXqIeB
9yH76So1bP0xbK/gDH7HpXjwI3kU3oTS59kXvrk2pZD9wrDNmm27gkzZLgTS98nGTBaRC+B7uoAc
kh4TazQtESg3e59s7Ijugx2UN7zjbWmuAx++ExH193KTLZjCO880jw1FN8XBq6QoFZGn32k1/aI9
u9VyDQurguVhicQZrMuzXil+FqpkOz8I5u7tZdsdb/jrL7MBmzjb9tQty33ZBON9WE/5pDxzs13c
g8QqSs/mfuXO42lg4R2FQzKw+EIT8RM6I0073f01jQ8JdgC6UrILgLQPjq8E2uKhneWToDDEVVSL
g2CezWAAFIraOq0pVLZo0+o8lwQ4IlqpFjBlqpb5r7+imumSH/T+oXB7X3dWpWTj7YH65uQP3rH3
2YMI5IuNpcgZWrTGhJhQ4hKvv0DfElXbmitF3kWD8YN79Ufvwhdmu+FUb2QpItYr+NgsKNwCbXOr
XXMnObqSEC267uRDuX5Gpb4J3b5FoVFHyHRfHoeAbRrM+gmd4sw5nqq+Ofk9e4qX5mfd4k6gdZNP
bIse55IuzwFjuC6jYc0NGtxcemrOK5o8CGJeBpQel8Be5eZnqPjFddOF0+mpq/bfR7uzjoNtLiyW
mTY0G6hJ4CH0ECBQCrMlrN78VeXw9H5bI6+RWl4r7T8bzSGrD/DBpH0miIhe6849RVMvb8LpXE+R
fTNehztz+6OV3S6bhIUfujgqIEObQii05BR/YBLi/TXwy9NA1z7kYX8+ThTSf6C646T8Ou2nuj97
gW6yhGziSSqHCz8GFOgHNV7jZKwORjbbdVnggw1Vu2BwxIwzm9dFCpOuJGjRadVQsnz9rPwqo2IB
g9FNNytFhiICli+a4PChFvLuUi0ThXSauKIuDSYTgHZFvQDf2SCmYAYK4vaZGJiRqoJcBCksyLdA
36PqrOeNwXRg85vuxCudrou1F4FZMlvZfCXBaq+rLFNJkiUdJQxhGX7X8XogtXvv1+UjovPnpFd9
52ik7xpnz2uDIxzC68n8GUc0bpqrRT+f9VP3HbsjrMENurJ+8Wvv1ZUKEwIH81dFc50vntH3ZaKA
qE38W9DAXijHW0iJBZDrn/ytPZWoIjCm6i6Hi4PvbUMeDtX7jAk12ECNaq+6+aSejyz2TipJcK+Y
qiygX9GcV1SldoOQNjgF7ExAFNsgUBUROIgZl69wt5KTkw0tvzV6CG8q6H4aeBGvYaTZS2uvyzQs
ReNCW1Rb8MEm2WVtIFLIRjZ3mEWfYU3cbFO9q63BLe8iDYxkWM7zhHuqAuAQjRoIX+THWUlhSwgn
dR7zUD1um/kFULcZCa683q8PPopiHfhfCafNXUwOI7XmPlTmTMoI4CjxbRbwB9n46OsSC4hgvDWc
3C3glNPFlY+TSW4D8DzlmjOhMnmAHfK4UFKMVj/g8ijcpBqcyh9ihpMFqLUEiRXfONyfwxg2w3kY
QSVsa6Zr3Kq+BzJOO1AjQxetadQH6rBG5VWOCfZk6Ro3+xx/9hw8r8+enekOcfhF8Oc/lJUsi1HZ
ObMqkkVv8Mhq7QORqL3HzecfnOr3oRphI3rjo6fIj2qf+FoOFSWc6f3Yw+1bwy8zElG0hkCyQK8a
TIpmXjuVxzUkcaaM7M5RNAEXNfD1lvqFVSQ+cLqo09B1TUamcMIJft1c/C6bEh5WHeVuiU++h4kk
QTluZbpRtx26IJQHKLTH0etxwZfrDb+qZsk796TEzSiu7B/WCNDR2oUu98FxHKKS82vLfnYgZnBN
y2ydZjjRjfrp+8PX6tcYQQJoyFSB4kUn9l6DDj+0JcDwbktr1f2UqJCoYbqYiezTzRzDnZuCE/fe
uu4JlsmXQPFNKfpTrxI/Z6+JMs8j+tDGUfcO2n9Dl+uBgUuqB5Ts7bwNMKZB5aNz9GG7u8metCdp
PvYwoNGBsOsE9KvdGbAWMNjQJr/bBAi5D+i13HkxXDNvsgQ1WL4FtKoAjsQK4z2uHV1nUyM+gHBc
GyBoYmfRgp1K63Y+TW/WABK0FyWB+GEWT1Fw0QDvXFu9E24SqJt+mP7h3gDALTsJZ3cmLgEcF++Q
3E7LcVb9rdbxD59gS4OmW4HVNcDr+p2zgwp+bXbybt4ZPAkYbwCU53Y6r9k5PZR3faRA97wGAk0I
mG/YqT61830coJ/bib8F6B/2pUioQaAB4caWp2EnBAeggnxnBifAg+NOEZqdJxwBFrY7YbihS7kj
5UVE/k0MUXCBx/TilTCztp1PbEe4TtC1s9mxfBgDOIAhWOVQ/UBpPJmevEWRfth26nHZ+cfZQsPD
cTxR59t8jCOWOeCSCbBJAnyS7BxlrOa7UcaHGoAlBWi5ALgUsbgH0gcdcT1U7L6i4qR3PpPspOb2
D7O505tm5ziXGv0LuE4JwNPtpCcEhV9TfLQAQIHJ/iFVhb7U29vtuQcTBlrUj6tTPIzgR3eStANS
WtHJwZasvZTvvKlciwFVkRiMoxNt5lOnMCcBUQ12VhVz0vMMwggH8xG3172/apmqefmht/JFV/w1
BpgHNi56K4zuSArZ5HPjsLoJoHMD1xpGJIIZAGhnVV7wik/W3thCjzMw2xC4LRSWfvqpUXrT0Nuy
OFwfgyYRudB5SaiX0oFfQh7dxTvG24DnjdR8HieTiSh675LwpnfwV5gvmAnzxsbzFIZf6GIWTbfC
MLFkyyMkCrFDxLHRf5e1/2DoyKBVJh9wNWkW7uhxtQAj2zr36E8X6s3doRNAZKsV8x9O4tE6wEr0
eXPVE6ZgkXuiH/Mjaf37CNRzsuPPtH/DW/hrAxVdVerQ7pi0Bi8dgpsGf/sd7A5eP0xN6rXN81ZV
9Nwk5LAoqGCUggNc+NfsTcNdbeSvJuQlxmbR5j6r6pcRWjMYoLs67r3TygHL2B3y5jvuPe/g97gj
4HqHwVGc7VmBD292UFxzIOMU7Hi4Q+QdjNBwx8ox9bx7EIIKaZofnpX00Hbf8G+n+074r9McU7Ae
XU4chw073FViTtAy2dSGDphhSR+JWJ6JHR6mxkLHw0cw2aKn8ZqRoKep6Ok7LAJV8Ll/0eP2vrjh
ooAqXGjAn/jyVZHtgckWhW2CrKsS+YsMN11jKi6rqUzHoScprPZzjYRIiiTO69wAhCLquvYcJ2L0
smlY76WB280ZOZX1GILixvUPjQ+nEfR1Wvdoc7rY39J25g9ewB79cngTizguI/TKhfifZLAPYTQj
JsRLlRr3KOrpr3D2TQ9L1tmpvBmjLpAqcPvO+jtIosenwY2nKew/QgAwuY3L4Ogq0mS6Uz7UJPMW
yfqB7O0khm+T4gW8rsPwNasfg6yXQx8hBtI0bZKLADBPiFH44s39fzFE/STMgYfrn8nG9MK5Cg4N
z0MI9l9OwWSMphkXZPDYdvJDzlEmwwpnycTfftl/rZSfKCpWTwPo538Drj5pPeyKfH+/VV2d0QFq
HycNDs0ABL8u2DpcgmFXtaLyOWnHE8WsHemQIgAQvper+uMU3VJOQaVwFjyGS/cBjupxEbJJ6yW5
jyv7rKfkQpmBlIFbHwM9iYp15vIdAKKeINNOfYdWYzZ+vs2Q4PqTtgOg1NZghrBjfIAuc1B2urMl
b84aym6WoTV8HMX82mz+Q+kdy/AutBdQKbfQbmeEnBAWwuX7D0rTb/VzEuEjRNgCo+NlSJzJunWF
LNqkk1ze55j/jLoWtKyH2IuGQjR9uhCqrr+FX7Mfv2GyrdLIX24QEQaMI+TXMtiPkUQSUbUVr+As
C2+zdwktfQDKxs/UXi38UQE79Jbm2LnBw2+Z5a5s7+VqXDaBjSqGcOYnzy81BnmaKWQJ8Co23dGG
4uJkRa5uAmPYRZHJmmQ9DVFss64zYAeIvSX+cW39u8D/JSSoqg32mh8WW+keECj6BiuTIDPWD5Cn
tt/eiNPXM/I7nhH88UcBfEb/MBMO/0xAMMHJitPqt9wqNFsYPQ7J1KYsbn9hFFgvUKY/6pB9lHMA
bXxBo8DGN7a+jC4oYljjqb8gujbM+gF45R0zyX0pghMP5Ns0eIUK/SObV3cGFnS/Vng1+bbnE2h1
QCIOulUHqirW8bMN14cQGU6YLSDM1w6ytBgfaYAGsBaVu2vq6zJu8K3Q2IedD7QrMd+N562Zjy4W
XfAZB+K8mSSr9xAHmkabbl78tATTI/BqhTd+vsL3e3ITbw4wLH7bLTqHbHmJRP0Rta2fa57cSn+9
MDl9uMqyovRRyjQb2jT651KZ4jyp4DUrxDE6X3zhK1bpEu4ZpP57BC/hb+pHZdyUsTp4DbczW9DH
AR/qqUwDD2k306oohb+W0l4+N174VW5AmaPSfXV8fE/K6ZvWf9zSTwc5zzQ1CXmrlYRDNtIgh5kR
qObUkpllcR1+QbKfi0nGZylaXrR+02cwj4rK8GOErNxUrTdP0Aduea7XFjifTx5L9HdHtXRfnheI
w1i3f2BOrceyBuAjTINpw2CYYWV44AO+p0v1RDgOXp9oPxurxp1jSapzvHq/pnK+dZO449SD4ILx
3PsZhewXWb3fwlt9xDBAzA3QFRYe6mPY6EfPJPzStjrlgdIHWDQyX3vvT9Vsp9pPlmwlyyvCPcN2
mbwrWekZuDtIgT6e8q4bD2FYu+PmiSGNN/Bu4ejd0Mach+U0Kugu2r6tc3Xn2/pXFzGgu2R4C4bF
KxyHPMOi29r4b0lL8k0Y0FcwdzjCjlfnDl7SmXyNuyFT4VMPoOkwIQlJPE3v1jn3CKZTtFQQCbn6
Pfce6DQUzNZvsx5VK3uKtMF1MN3N/QxIZMYI6jUWnaYfFdzRpJhqTLWwkoEAsmmq0i1c0KYoDEDh
XaX7LzIr8IUW/ZxIvjvYIxndTRhVvVcs+NtAZIVh+YP1YLvEhsHS2OVMR/alel9mlsIgUtV9vCH2
pelFze3BJLoYN/IAisjbUwfwFsKAXP/5xq8MHs2w9kjxlWCgqma6W9BdT5N6gR3yw1+qBvoNjrpQ
DW49+tYQuxSMA7eayrVJZUvROq4Qr/vByPO6QB7uO4ZQLcPYiDVPYGa7+hho9pMFkqbziJSsT0pE
LaAK58ohVao88bhF9iGIoUoL6ecQykHy2uROTGh+gv6cRHV705ShbzIePkHItGVcQ/lzVBYkCFKk
Y8ODUlDLIxffJsSO863rGAzu1hw7kKKWUsQB0PZ4DZIcpLoX1jz7Q/XtGcsLbowoFka7NNqpbaQc
uFaoAGh2VRRl/RhAREBrWqJ155txd93aXEayhMheIa/TxNEZ5jOGH8OeKxWsr0HU/17DXt3mFoLz
NongQJPKY0i59s+ax8jitmcWJQhErwPgnNW/QkcHpe51pDDXUceAjZXi0CoY+hG0al0MTj7EUHL0
J3X5MyNAcx3gFGXQFH5xYaAYmc8EsuR1KyckT3sMRABCMxPbX4Sfk07qW+1bhmJfurR3Fn7ME+8h
n9KAmvPsgvswMOXzMpxGfAC+5Ke2FHHWo9Kn6AbAU4GVQ2nvu/hZYEyzCzOXzsLZr9bo1nQNuyoV
XkE5DKfZq/oUZHVhXKkRoXP+WartqQ7jF0bkpbEOAkTfhtnijyc+6Cq3a4kE1Jj8lMj81QZRYwt9
wXrkV8/Mm4SKA9OsjtJVUswrflBBlYPLIgJySSAyGUPuWLS5PDG2y/dWZLluXLvTsAGvG5l4DoPl
t9cahLgo7MSkHuM7fjFWPi4eeUV6E/wE92jmBkQbIpRsQFug3sCRtkGTdxR9jQV/mK5XdJhrFk7u
uwWfuwA/PZAqeZ95p0/wow3xoLbhQlrbfswcpmRIwOK3Gyd5LXuIWmoMrwsx5lZvE+pP+A+gQd8t
dEvLl2wu7SNV9Z10NSBUkrwYhJR2wO1ZbGTbT1oDmknxoufLjY70Gef50DiGbnRFdmUYYELRaD2C
UXghy7zlFhh1oRC6BcIN46Uqwj1bYktk8OxSIqwZAkin5W1d/Sm3kyLQkBBp9Icc8wZ+QJoeOx7A
Av1r88L/R6f+1wqMf29B+e8NDjzBntX/Bzr1f2/Z+j/oqX9+kf+ip7C2MA7jANuKeIj0L9Tz/6an
kv8AIfWvXQ7Ux5f9NztF/yNA/x0AuMIOlySI8J/+zU6R/8DuhxCYEwOYGu6rI/6Nkv2vB4tdGP/6
8f9aAkEollB0/3MJhI8ZB7vOQxaD74JHg91k/5OdgkEfzIh/hpnsbqHa1HlZ7CWIPVaoAF21XJJX
TCkVQgTRu7T9x7ps5DjW7jqvy581GJfCCH0z0VCmlPTjZUbvFlWYr6cNIqaY2qKjCux3BMe3GfVf
ByOsKZFp5CGA7RjO8wlaoT4AO+mBRuxXrddnmrbo2dbwaeNVKjqoEGbBbEv5KvGub2hLgXakMcIg
AUfZDNYrXo834QLUv8nqfErA1A/idR3lFyKg4BlIaU81tQWwnhiuP725tokLAScydW35PSOqmDtp
/+joafZCfakxtmVxTNa0nzXceOTMVxHF6cp8DHmBfxqtg+LxjL8NABLs9qMNhk/P8+CuGZm3MFHP
7dwfghrNdoBxOpta7+CIBBQkQcpix/AVNeGsoLyizy5/botAJ8uYw2efXNvWxZkttxcpzV3Vyo8x
9ioEgbjOKdoYA79SW8zBYXKvK+BXdan9C2wPmWNCgAfei8tGkEFu4jPclLSRFUIPjYc5OiTPgd30
SesaogCBPRQvuQ0hvpXwlyFYDGesIv7s4LJAVvPPzksIUPq9l6ndiUXoa3Wy/WUYwZDYAqWMJMaV
D82WDfFynfm+uKHkDyA7PyODORxZHdzxfMyZTspDfBnHbtchxyNfIlz6XQKdm8+5Q85zBnxROOMu
Q8/vORw+NO0RlK6IXl0dWHxx6M4WPhNWU4D6mAJw536Y1qEboFYN5cmsXkrkGD+v9STzxRfYSYL7
BMEQfkU675V1j7BMPk1FmwxCtLjEri8sQQB9FFt3jFpLnsA6pVsjprOv8Scs5xlpNuf2vJCHRQrz
BqJiITmogukUC5PkswPsuoT8HsPFlntbV7jKyEPVQJXAhpJnijRKqjaS3A2itbkKgj5feOlyRfWD
64EsU/WEugEmrWRZsDEHoAlpjqgzd9aiFZyaCmB40j+JSf8Ne/HY1OOxIRjNBVZGp6vGZo5p1S/C
wNQhkxhzH6MJx2PJID0Damh7kq8dPFAMUlcPKH67ycMQlR+hz2QeR4YhRk5/DbFX4pDGHxqAAzy0
9QMLZ9RlFeakpxJW3rahQADdWKqfmtUgyv3m1im2pNoUdcA/qxL+WIXhFFMqEiFJ++4hWIO4SSDA
X+k7MyaPeFZw0/tKpw04iYUuSR7q+qGp0NArr7krh5lcKpi4tV03JHH3KULWRb1p5IUWDiVgwhvu
RgTVV9yUpsR2mhmNTwjNHY+ojHIKOKEk65IuS4z2O44yP1j/YvPSr3JA94hgb5X5ChkkVf5AJ+ul
gYDt6fZEcLRIxHTYxzZ/y9CSU921Axg/nKJdToeIyH1k9pYATQYImM+lig4ak0zaqTlM28C7x19o
0oLNfE0knJ+yfqQL8/JwhX3TCdS03leygL51SEJwRZtsakz5U163CU9tjQ9PNvqbYp1QCjenSamu
PsmGCAbMfYnHiHhiDYoUNMrR90RZ8IHlwRqQLLTweMy6D4TqEnG4DxZFAO8WNJEV4QrPxSqDYP53
juW7hCJzdER9wzybiyjq0UBv4N0JUqF2/p56/BNzyhWa0xunBHJ1In9LtUAlmYYfW+uRfN4XTnDd
xQePYYYmJbi0QechneFyokzp1fcz2u0defjUGCyksW3p5XEzX8bV/cIIVWjIYVm5sTojDMYVEBLa
VQ/A+Z5nCuJ8ZGN/lKABux4pnSipL2HF+AVJzvBi+Yo0BpvOeNPbXQ7Evxv2b/gYuSOKxUcUdvex
qr+2icSXWbfwuwVLVS3/bAKQGHD9X2v9yLD+C1QtvYD/m4stCrF1aHei4IzE4P/QmEcrNr00t2CO
aOF7TmIPUkSOEbS/ksd1MU/KHds1+GbV+pu0SAlvtF7vx05kTDMfZsbW5JIu+ThbLyfj/LSIeAdh
sEYJjKZrPV5g8C6StkEio9c60xsrltUg9gv6EFIEuC98JFBoMe/VfnAYsTMiJ8wBMTUxBikIAYAb
k0KM9Dth7LOdS2xt4vJ58WaBxx506Vjyi+rqP2MbBjeQMhn+yp06g399UZRSiDf0Dq13osmaVz6y
FcBwUUyj+hxZ3Fed5sU8fkKVNMdhG7FgCaUAOacZIBhpMH7TCB0vyFC8pe59DMs+jUx1dWOf5A5s
c9qb6jG0psr7fTasaHxeHGiZjsIeR92ts3qIXJH0luDGhpg/Vt1pxP4JMJglnFn6VEGQOLumK/M5
BKZcIWwnmwHxUCI/UPBinPAVQmiC7ScBGo/OAQXc97SEmw+fhEJzlpvAChYOwx9DzR12Xz0zw5Oi
8XE+q9VRLB/xMPzwI0DEHeipWCYW73NyHCk6Gx8WABXQDgZE4LqyUN1HY6uznhFqRL17Uo33jgS8
SucKCa3Ygzu9On0fyRkHXkukrpGAWwhCNRH5xKBQH1RWmXLMY4sqrn2/WBUkPX+VR7ZiSmIrsrEB
ct0jvEcTqWMX8us/LNFiOOQOf7kLlgVUBCWX5isS0C2G9diHAkrtVB+xKeNjmCs/911wxSSOcb4p
75KesXQpGS8oTPdKuwJmC4P9Dci48b5bAFWP1rG7rURQKMFfxpMJRFCOE+jOjWNNFEZPePrbXRJh
K0IbrBr+WtPl0jDEh8BURPuSir76TQjMikTIDXmu6egGKBdBzVFDw/kTLVOVqZptWTkRkS2KTBmc
XijOPSTcBc1E00i8zZiH2YRNStv81sP/82CtpTRBbF9g90QDZzLdepDpK9mgw03sBe9Le8HvCwTf
mnMBHDSxDcnG1rEMarRCo4g2lDpB023boJD5FcgZG504N9El6mKGSRL7w7DpIIBHgqOkYozzV61l
g9hdF4Esao+DxCKd0YZYPTP3W9ZuHcBQEkL1SgBDb6XwMoCCh9U1PdY6tfIQY1lROBukhBG3mi2g
gsSDXaGCv4EJoJhAzzTYLcb6Fb0CgTrGV/BR6AXO3Wyx2MDZY82BzZgTYN/4UqoSrZN47DVi842s
x8O4yh8TA2fhwcAe7AD404An5SQ4MpQhKJrapQF2KUhf/CQLJk8Ys0A4hvC4bgZL2UqV1z4kzp5A
SpbTM5ILa+Yt/HHC546RGHesL1j3ovEoisGQ17GRquj/k73zWJJcubLtF4EGDcc0gECoFJFaTGCV
WZXQyh3663uh2G2Pj5PunveEtMvLEhnC4WeLdfqJNLJlHLgbcHzG6lGrJnO7ocdBYz21aYZzadZ/
jJaU1zQkNpdEKCaZjmK2rlzl7fLYVzkulau+HYKhVr8MV0u/bydoSZbWPPSiYbh3iifH0p47p2j2
q5V/iXH8mueJvGR3RPYM7G+al7xOLseK17ivNvEA02/vtshAWagbIauLNy2PUyObkND9Zy2ce8u4
7bmSUdPkb0zDI0Lyr5HnM7qmhMMAfPENKd7i0Q+NGAQKTyk9yqzky5z4yXBf6bo+9jTLpnkUJHWN
k5NlLVli0q5mSa/VoRdB8nTgYnwr+BgTuqVfmNr5c1O+j2u9AZCM7Jaob260PLMRvmmdXbNpubFb
HN40J3jrrCSMF+p8fIBMBgSXysm63qqYD3M3GDCo/P4xbQgxy+0BOiXOsNfkFOkaldGcmDMpiLUN
SZ3zljKBaD1Vt8wICzFrwSoXJiS+4tirPNGsVd5pUzVHpeLGvNBaiYseVwUB/LJp/g4L3sIkJYip
/NO80cNEy09czRTzdN2g1lJ4AQnAp1wS9MKy7okN0pTbRol+4VshzWUI8wx4Rq+bUa+N3DIE09jc
RQuVhNka5kPRL4CExH3TDAtqyPI+exOie8P8ki95IFXic7iTe9aJtMtYfgwG4aTBdESEFSxujfYh
j53kYEvlBsNRWUcav1ybs/3mV+3XlBfAG+fNldHOpMu/k4GTtFShVQzPrcbdoFM1LXDA4YExdsdJ
T3W+Flyf4hkuVEVSZa+b7pOb4FQn9ARKmfvYT1UEYXGBfAQTUEPB2i2jQjJU1pm6yXDqOHIwC4dg
ZSDda86U3kvrTs/6kefY0OJyGi9kxnWvOtgapmMpyK6VsoBQBWumyp8RrJDJcRYDT/mPViVvZcPQ
PGmeh8zqvFKv+IVR9+5tXXl69NxlSzJ3yGdd5CkgNpPeBQRSYzqe7r09NUuQQJyKZvOPbtQ2AbiU
xGLa36bruuwJoM1krlxeYdIIbczhW6w8NatVFgHtb2Ybrs6dQx4vJazb4WhQIuCrk3b2nlAvSThv
Enud0czhf3GFqVGOqg55r75MqgF1zVUEixv7LNEfXK8Z9lnt/fESN/RqGDFWW1oh2f7yTEzaWLbZ
DS2Z6gUek0UuZIiTVyzZgEq9BRwGL2LyI7cRxl44cozoioqjga8gerf/8Jo1wL/RDryev8wChVdi
r4QCIItWan98DaUuSeTz4jhfZSpRFV3jUwA/WqdzLIgwuIOGbwRMYBCY36to32eZOke6btmhSN3v
RCImu3ZuM2NQHMmHsHQhq1W5mR+XghN1Wo4kFvLqb98HpkJuIcqr+I3GXLyrClQNl7J73HfeOY9t
6rDKCOBF8t3J1xMuG1Vzurt8f6p9ugAKhD9BkbuiC6oxyp49qFo74hipR+pIn6UOPsrHfSzjl7R1
W54Imtr/nyr4T9Xuf4KHdXyEsf9WFfy3pUP/oiluyP//KlOydsZCILRNZDeXf/GfXUrxD50vosOO
IV2gFbrohP9PDzR0rBjdtB1rYzfzi/5TD4STjkxIOdy2hUmLTIj/lR5oCqTFf9MDXdOnnmn9/eNs
h67nv+qBSawGMbSlwbjqlhFsqipwpHMaHZsuXgwxRJv58thm81BOF2+pXpVLPCIf2/24ksj8mLlN
2yPnv6nb2a6uh5pAvXWbSb757SK6EO9CcwY30CzgonO23R/rFHRAUwZ9Szts8VokPkY7K66qnT/P
t2nzoRc8WmzYWwGm9LvZcVV0h4yo7vKakRwL5kHWAX4HpU385xGizPybvwU2tHevmvpjmtVNlQwv
Hfne2pP7IvPHI9Nsw5PeO5a0k3ZrQmhWkqLT3ONSe3mkSSruNEb3hadfpQ8xB3Grz9RrKmbwUE81
/ZAiluQS38kjezAGCM14rXtnlum7qkHaNKY09oP9PmIzBLE3Xddeu2pG4nFauAxFd1K3Lt7sHIXm
cxwarg5jjOo/EJnfzEjabh7fE0e2gdbNETeHOVqpw3EfJnNODyHbeyY0Vd36tdZgN0vbPtCp3I90
oSA8EWR25jiwWveqOTjxs+88FaUR+Zn5RZX8ds29p8GtX2KaBWuWxafMJsQ8M5GSh+TRRZL3rDEp
WY2iSWZYV6PLHo1spAdutaHo/XkX18rbZanNJMMJlNHBpRWlHswOgoyTujwW7UdHeUU06pKwY9L+
KsNpmumRuSnXeuJi2tgXEANTrPBseMP2Ptky5V2zHnGXxl2jxL0rMPOdmIED0NSJsy459oyrk9Vn
ob6irMrJjSoz85B26/bZWRkfXG8az0JhtUCm/LPK+m3J4ACNiSoijvt6b1u7OscE8hKgtZCOLlB1
xtCpeQfcaSi3qwGfe2E/pGT8LkNjko6FvMW7g3RFc73T80B3uX5lBiXAJl3I8OK/W95EnBpubUkf
SVkrAUthPvH8+Ta8H7OkTxgrvOZpxQ5aG9u8SyvrzKexpF5rFbyYOtcSCVk5sH0gK8Nk3QM4feIh
7eHEgfkadPejQRS40YsqDbORVtnoOZG2mbn0s5j3Vhoz0sWoBEWBbXwG/AI+zZs1dN34pSqaWy0n
xpRJ8qBWhR3oCJ5kBFGUQyKtsiRkTS/JD0l3TQdaGfZahX28OGTgq3uU9A81TRHAgjkyP3ONb+6Y
1NwXGKKRCOlkLn0cehkltqmtw3mml7sQActlGS5Jv9nOxvPIVfRXvSCGGflpxgPUz1s+8CxWKzm0
xfxhq/Rkk3pDI/B+JA9pQvhrHXg+0LukOqRKUp3mSNyVysLPBFZlkm7YJRVkNX49857vNWdaAPB/
KJN1FmCd4YpLjkcBzjiqdfgGBJMx30QdGF3r7Fa7enb7EY2tw+4FhQXBJed3sqgO+lo6QWzD5lZi
uhrz+NGo8aL5HThYIkaNRrCPtjexPbEv0sl4AHYyHLVG7urEO7QWN2K0ERhSec2JSJboAHzqRuuG
IozpKPEfHJJ5W3/WdfHN2jK+WCJ+riugs9rS+6hUqHzc3x5hNX2aCEcgPwj6usSLCaZYl44QzEiJ
by8AavvFiNQ7FfYNHK1DhaFbVDH510m7GmNWH8ea8lMMSyPpGLS2r3HQuo+ralHSWwSBKmsPiF3g
AOti3FmTCfGreuM62B5dN3XCrEQWowVu7K2ckRsS4yFrh5/R4NbEVHPr2nUTTApTIkkREFRMF7g1
p5DC82XoKZpM3cilmcl396zRxjllfsE8Zzzk9FMCnyH9ZeiJejk9jwETBtEaA91sUj8CHAe4OnbD
vEuYUHHvg9S1h/N8X2444IS4d1ik3UuZqKu7kb24Lu3NeaqDoYfqPEsSpubIgDir5j6fHHoJM51e
a7B/XE8iDaTJtAOhlYV2Q+yHkGBYZroX9fH6oxa9CjtAAljO9UXTIYJ1uD6B1bh3qMNpQCkdZpIq
1N6sLWOnTznZs2U5LuvRzXkUkGbuQ1U7gBTJhAUZ1ZSwJ6pNFgxTw5QqXCM3dQt4SuChUrBphGHt
3ZiWa8QvfV4QYXYwP6J+7ua9zTBA2PWR3dx+QGdjoCH67P+dGxggqm2ScLaZgurHIZ6OLqMGXas2
MLbpQ0E8dJlG9G0ucbcJRXJwuNvM4mzTy8oYkwzMM1R6Z7TbdA36ghjj2vIwGB2uuyIOCiGeht4s
9jGqBbIhEauElhFitTyCuJNB16okLK3SZtycnvWEn3BagtUdv4nIaeexRW0Qkwe5UxmwEMtsn2vn
3jqOxA2Y40iKcRbE1+Imw3PfZj26ELBiGf/qFWHVZiBU22RobzNiu02LC2NjoYz3iXEmtOsrxqqD
vmXMAMaWY2xKqIZwqbYZlMaCGRWMpWqbTzn/mVS3mRU1OYAFxeGwzbME956qbcKNt1l3MIC9w57Z
cWOAz0WipBnTX+42IUtG5Xqbmc1u4jDVetJYax4mnG2RzYidbbO22qZufZu/QVloaGFGaG6zudim
9M3MUHYb8qX3L2DA0agIOjEXDnu1Tfnl1Hc7Xxsfu97lsbfVIJkYbgFpA4cC3DRveoG9KQfJXw1h
UxOWSr9py/U6jQK1F71hxnP8qz9sSkRbvrubMuEhUfibVjFuqgUWoYuIYc4XaAlxoHySpYnwfxTK
lPJdDlWLB/cCItWaEFBNIxFBmvN08KAjcYql5aCHZVvfV16t3XjFGvqBqJh96Gr6Qbe+82MR91WI
JZnSfhptWjknLOIexa8+tZ9UouBCeMW+HmlhC737llI3QvKej6nXP+LIkG4HGheO4mklHMwfE/QL
UZrBFg401v68gOgiEYfzBD/+oeb5FVIA5J8ouh5Kpf1K1uw0I/6RS4YRrbXDoevJesezrh89r/iA
coZIKQTQKFs9TYK3TrgOYgvPM+LAVEO75s2ujTWMEJ2m65hmCRL1rivSoyzcBCOJA39cQbFqK1lQ
dyanMo0n9oomodAem4Jy5eCOd+vc/Xa0yT7nmnGuKPA+ZAkpt15fuZEWOsDSgYJQz5/tew6kLRfc
5GysawD46GnW1JWs/im2e+9m0jMbjzCZw4ZarEpMOEDFCp6tJwhGdXbMLR30PXIsaSdwsmiWChRF
YFtvFDq4oKfFvG83yLAnvnDXiGuv37U1+PeIuSFIN28nabTsufkd00b/XgQy9dgeRsTuQ2wQeKzR
Ve/AEl3mXcKRdUT27feFrOXDUOFoxvGF88C9sRrPuQq9RUEWlUlTN57AFuH2xnTbxvFPnuDRJdRY
eLkNXMBqtHe98mAB99T2TOAdAfpyExhKPLmTJBHvuC+wDMUF/XDz/uR+VZXGNghcSMmDinchjmxx
66XNcBAATDoyoLf2b6QNL+qarN9daftNu3IC85kMTn03yim7adqTNTC6q74Ldf/eclLClz44eeSA
V6nZ5b5ejC70yvJdc9FrBzpNqEXFPbDs6iCz0bxX/bvu6GZA3+Ch5BrN9NGHfcp+gpX0nUJK5Fhb
kfzq86ptpnbha6FnnmWRtXx7MkBnXTayMIHScIM3Aj72DR03hcxQXMakRSOU+oekgUArcMHiaLg+
cg3mGqZsaN7e+mXY9dMkU3GzDlLdjgwzxk9OoHxdmud6XKkMkxVkvwXXiGpyrxIlRnUdSa9vPLch
Ijy+SY/kHFFbMLVqytjeAuu7n0yxz3CAqKQ4oM9nvOguRs6hW7tIEA2l/4YWGJ8Wwm7grD9jV3E5
kOW1nUjWrhM/dwv/WUPXDPjojQfDEYhUNGXX6WYW6y90fMSUuubO76Q0C2kgttWvVerxoZg52rzE
enE8nwe/SzmNFmaS2TWatEVxDCnUH8vqfhK1uiusX54z8MXNgrGzmijFg+HQAJud6tlxnIrbIfGp
jCt+j0o9DP6plL9KPX8tzOHopMa7lWvZXkxcAKdSABcmu7EOLu53jGBM7gfFS78AGRW3f/9j6ptH
ryuLw9Kv8WFo+lNXEO/qxQLVde3u2GgGLUUU6mxPsjuMBi5NjDnjJK+Wq1c3eVkcM5cmul12D+3i
xJGW/jWEKbM67nPf2DKwR/VIMmK+ZOZbVW38LmrBXeE10Voy5LQ1BWE7h9NCQudMAOKsWfH3nKxr
aOqufzNU1oUaAAKkKSryC3gT1DIB1XnhWrW3XsGTuGZphTFSbmnMFyBj61mbJGmXotp71RLN0sOA
sUgJGAxuMpnncFy056JAvrJ1kuzcHAOR+zZAYV5uTtmeJh4taRpR+bpPtPx9qa0/buV+C1sQXpza
YEgNb9+6dKn0TOyGma4l39mvfISAsUKoc+w0ovTCYGsYRHKIpgaNT0a1r+jau4qTHfjjZC13pZa8
jQWREH9YPkqY+kHpeAvna9nuWsgM1E+9gz3Lr4Tr4QnDF6qOAXuw6o9VfGwBnoKsGaOxdblDYTru
ao+rsvvm13j62zkra+dsD+B21i007dX9Lhvg6I3TcW4w2gsWHjM6TLDk9OnqdpZ3yF0ranSS8YUO
GcBqD9U8csT6bcEcenUT2NskPWgwGz3MjVajVQduefXrj1Rzf0x0/bDu0s9Z57trdny/YtsIHKBb
qNR83/WJdA6kl6JpOMhI53JX0FFAcCKUUz/WrfVsTUNGCKQ2DxzFV209rl5Kn5RyQibkEg2Syehv
NrI2mGDutGzgQ9P4p2Sq791EtpeFtZpYf+ODNk6YQGRhtOTPIsxLzlKIHTTaL1mK15XqMFx8LdBa
78MiJ1bHS3eqclouNiF4s2OoJuFd078rC9IMr/7HONl/XNccdukoqDvPCqa0+yueLBBKWRVwTs/7
eOXb4wu++1S2g7bGpZxWTowYgJetEH5aOZLG4brcp5upUecvVbWtKzmVZr+PR5p5TJa3SetGhEWc
w9g29s4iJBJaL0b+A165YaPMXNzNlfWU86zyK3B0noC7zcEEl0F+UttkDYjDVcQwt1Ybz0yD+S7O
9TnybQc38admJQ+TMu+MGi4laKfDusTPgxBgRobjLGsb+buN3K5OT04/IyFDCQFM7oULsRHfS8cn
l6gyl6Xipozj/cLd69BNxn0x+CB2IeCTcMng1hbTWaNR1/dPg6SbOxPOtW3HZ8hH7HFohMMVXrRr
Xbgn5EKoDR2hoEEH2DvXub3PyunFlzxde216LQeGLrP271l3xE4A2QQyFl/rhoMdLZ6L3dKP0Ddp
F3LMa0xyBN87mhoxpe22bVWYEZAr7g0wzr8s1KwwH4CHZYruSa2RFSjMtT+2W0+JtBHLQ/z6q275
DdLytevjHAjndIsABYGIZiIedXeUDCIh0ThsAA6OrbphZV0ZxWP3p6f9Nk3Gn0nj0YxbT0JNU/eA
GSBsbqqhKeENcSebtebcuOtAWzLDqZBuZG33gYlrRcUD1ACeEc3usWvmJRJltlUuaViXULkgS95s
8QbuZ7caP+POkjz0VQJ0uGqaPU6ZE5roGRljUATgllN50j8rl4lhMuMjDK8TOcDLVOYDwKxOhHCk
SE4QEWxU1bNeQXudlgy1ARqcgd+Fk4bNJGZJOgoXaVqrt3U9AAj700/e2Uz400rHOgAj51kFMX8m
ncDlnQS8tkJ37ONTrfkXI8v9Q+mOtF1096Qny0M9V8iEBoeuN3NQ6vVbwSi7nwW2Sr3PKxOYPDfU
0NcIB+rOeaYhxw3rSVYwX0rQJrh342EdrKe6WA6DRc547dhio4b64sPPg/i83baNT70lZpjPPqgZ
Od/E6/psJD5H/cK5m6MLKa4JVD0KJKCiCP7PkPifGxIs4f5vDYl/Wfv3b/nkv7/6P/PJ1j9822WC
dmzbx0DYwsb/dCRILru6KUxBQvjvv8J2+C9Hwv6HbToejoRhC/v/Cyib/2DdnaF7HuFY4fjW/86Q
4LH1b4YExgar6YQOLNTHzt/2I/6rIZGPtup6e6rDzne5HOn6psrbjOgtmrZOCl6LoDVxF6luxgK7
TFsd+21t5NV1huxSpDoHMYrT5M46wGv7d1LoN32afiBZNG+s4SGS573WfrcEreZ0Rz0FGFERNrFz
iHyxZJcFawzQQlhT9OhoPqaFCYkbBo1F6KiRWkuMn1st/OFN/aWoz8nZO5/DRDrGgSJ7a8x//T2J
6E9ZBu0TqoEoP2pRRl6TX31gWRFANfYS4fDDv01JaK56MNMyOFDbKctsesCWp45oebvO6X+LAXq+
soX/yNFJYoeUJ83bMeoq+6sp9PScD0McigEAgMi8n5a17UfHQKDh8BO2bVw8vrRqqXnYritDVFG2
b2lGz1iBKnAWRLPc3/mM0e6qTmuK+22s5z5+1W4M5NTc/u2D+fcRSNP3pHwgsXupyRLq7Bcxi/bk
xsu+VG3QYYlU3rA32RzFb3hglgv0/F7IG89PjqYHDx3YmgZWqDHNUK/yE/Zoj+rhUuTXXcjDAGm3
NDNPIO7zu9y0IGQuT/E4xZcqmcpnm6IbqFr9tcqy8b56JZr9ass8v+tmxEM7J4Lbe99jL2wWEdjT
G5sv6n1JK8nKXR+mCR+pOL1OZquBNaFgo0L2CQKGHkr4JL11GEcA2aBHBi7hRHRmm7p6w2UrICkQ
jrkaONTID83I6Ix58DlnNdBMYtsGBEdvgjApo8R66gbWAxlDqJsoH1Q3ZjMYZuOa6rk8G938lS8A
fgiqLIcVtiD5p0J75sBdGtZ9gRpGIjMo0JhObe0d914Zk8aHDVqaYGVbcpeljHBJSsrwe2VNY8XF
n90r1L62TBO3YOiT3J/2AstMn28b2AkjlDXbOPvLiHSY7eQIGGRC7+XZ4I2bRsD2Ixv0irNZNtzO
KYpboMnHn9KUO4m6O9ovVtIfpz5sJBLl+qiAgvrJF7lRfCHeV+eXRnKA/Q7kr2nh6SGL2gocnyb7
7VkYayxHBBgEiYNfnWwxXRQ5mpKVNh9Vdp6dz6ruYfoPp9iBY+bt8AuD1ueu9lCSdgJoDJQChyMh
W9kepH00ke642eesMiTaPcNyrtfIsLpogkZTkk9a8RIQbfn0v9fOr9zOiWvdZeVets9V+yaAaI+6
ogFFuoyrQ4yY4j0AkERxq4ieAI1gHnL8FcPlg6JAUKEtm/w4urrJvBtLPbSQZlCAw4KyMd7UaLw1
zDoWXR0y+YEWP7s6C0Ga95FHosENXbk1eSh07TkJaptRd7tlreyOgkTb/kiIjiT8s+XAIgoAkAaI
inuPMdXyipMEZFpw83GJ4qlzu9T7baR1cKHKJ/K2y3Aw+hs9I5MfOvG9607Ax5Yo7ePDbB+mDezv
fI7G44bQZ8HWLl0iN6OjuO5TXEO6ZGC3Tr7GqiEKpL5gVlE+13lry3Ls0t+2T2mwv7EG9MxaBqK+
FNlvFBnuKdhrLSXEz4qwptPcx90dJi41SrZVNBwGv5rqKavZB1H1eDfl3hpUAJUhdFQHYqOLZl4a
c7iJl7BzUc68dx/nY8jeW16a2eH/w7vSgPxvumiASCTQJgxWMXpML+Jt3Todxl2r8ktD6pV79E3d
QmkF3qJOXVXA0j3nsCxx0FrjkkDriq/tNS5AGGUj6/1uma3CWp7VAlZ/hLd2mcBJ9MQ72vWRbA9k
vzLU5MWLn6EF7jzOe9YUHObyuYJEWdhkx9qnhYSH/F637CuAtvR3lwGJJ6jE7sfpdvH/xHjkRrI1
lGE9TFsRBXuFzN6qRw5rIFkkkh+WLYj0x0fiqFvGF77EMmlCzSEH7/+4SPU5wcxidsj2/9FTFQii
w+wDGfMk6upzTrrfsF90RDkeZ+Ryz3G+T+NLlr/UyDhODtXMjLL2p5/5AcSdYnGdzUoSxMsmMoiN
xOUM94C697kREIbjA2NWlNgaSzRJFusPWkeg0d5lxr2F6KfEgSxOI9+NhMpc+Y3Bi9XCfoXmdZ4u
uhuJ5aBnCiwBG7G2RAtQN502ArmlOePsiKy5ICsGknJbBogFcR2XGiv3HR4wD1qS2mME7ZHaPtIG
aOQhV0TTXjEMgrY6WcXz6v5R4zEpPx19P3W/m6wIKZQv/bdbkZMBjtMqesudRNgd1Rp4aw2DtHxW
2dxeBULNoqujocidym78XqY22bYNMDUtkAs8gUDfuN2uo6G6VyxeizCh0wNoDS2UGpOz1pP/rfgR
y/WPpdsf8DiWwKF7Qk7ViaHE3LNG6uQZmf2q0e9vJ/ae4eECheqW36lTiVc1kreKCTRgTWG/Nc1D
PA36nZiM84SWcONg38yzuLPG3MEV+zTZz7avS7OCDBjkpdAeOncLNJffPkiiozlzVGl2j7EFJnAH
Keinapc3t+TpqWfbO/jQlA0vp/uEj8LGrsGN3ER9GGOtvqqOBkKFkmDLqoggYVeYqhz46E+Eb6kZ
RxUlJpYH+veJwSKC4UXna2/zF7E8Ihzxg5HxZaBu4W8Z9PqQ2U8mGV8B8UMHdqEfa6SI4mbwlygn
NT6IH5EfCFYsTfEM/zh06/UszZ+4Jx41NYd1+uk9tuU9d9qNKH/bWv6Q8fJGTMCweV4Bx7FQ9YhG
vR8sLBBGqYkByKPH5NqPijtigmucUrE3itt6fvVH+873PzX0dW1ceDXutoejVU6hFDTd0ulGUkFn
HfC52KqalCimK8vZYLVkdLMz/aOU5t1apTUgE+1UsB03cJwOwD/mOcZ90As8K9dlI5YmjN+0Zw+2
MxQ3UIvzOF2vXcaSHYgGXIjgKedulbLkAC5VOeftgSf/W6+Fquyme2eA9SFW3pxEucecBu2hKHgM
s+wqq4u7bOS8W0iL7BqDKX8t3KdyyxN6nRM2Gsax2bbzyScY1oLJ3vUkMfbzSq9lynXvWmr5TRxv
vToOZ74Lxs4UOdKhteAvgcNhx/SraMfm1mRb0R6XfoI8DeHMGojA6Xb/GNt3HXsj2IjrHYxEoZ+w
0WIHNHrhXmTSXO7de1mBVK3wwYIsc6coOxtscyP1kZrBRlBV89LeluDi5hhHOe2KL9/EmOBCbBy4
01EkVyvvVDg02nPaU2Ur7mVSgcP00D9yraewXH0agAPoaHwtjj6ffWx0TTnrQRV4ymNR/jGALGss
cISUUnN6DPyFeDXCThivTeaQXsiu/HDwvXwxB0afRZJGGTYlUoY7ML1m6AeVw8/T8XLi7GJv0Yw/
xPAssUN7IOvpsQWvQlaA/rUv8aBWxRayJAfOUY9sDpRbmGn2T1rfbtMJN8VEn1WkFZZiLSqURPrv
T5WDZJhRz2tSUCAdfIKm4tEPM/Gj7vPTUGZnPyFdWMuCRAvTSFjH88toMT9MAp5hLe33rSa6kx50
5xRmh2G86Jq4QYMlI0SQw++qd6vuh/uZ6pjobzVSIiyNAWLW8ZNPBfINlCH0y6k6kgyu957eJeGY
2V/4vBnP9OIODUFhOdgCQPIa5B3vJftzP/skeUlNpAE6H4d6o/7UhUYUtGDPcUf33yJnhUTto2U4
F2gVX6PME1IYLotL4CwvCUmRlX3SgTWveuh0UMhk3fE5yaeC22ZLSwwGdFT31b0mdCAP7nlxK7gW
7OWJjE7cT3Pyk1hENRokLS1VWgAxnD16hZXgu3qA0ga6mDobxY96Xl1tBcp7BOjm19qPaRU/FV/U
mwXMmKwkgo2yx4NgI1PUdVsYvwZ44HIAk/jCwFhKkirNp2PEUVIkmLsGR2FaAeKv01mwNK4Ay4kT
A0fQLk/KLnw+R+PbTMKOsgzyPq9Exb6NS7PW981QqYshbXvPNr63Av4kC2EHebTagSi1KcBcyLU7
rLn1BdlL3iygKgJcnFMm5hYwyPIEDxJYgaW+9c5JjsIGaiLG5SbrIQYMU2dun18OUNi0277Flqr4
jY+n8EiVBC2eVKpJh9TzsZBJlmK489+sKNq6jnM4j/ocpo22hJ72lvYdvcSCCy0AdDgYELyL1WOp
0uzlFyGp37G/FsmJzjx9p6zgMliIhzT1GPLyl7J3T66T/hpk/khWK+Ea7I6PufksC8l9/yYBTLPr
y43gQS0mtYqvLDXtc40F5CfSeGVpZ7FfJri9QKdvlfJ+8WxmvhFqv1g+c0khWDEjLWYcBiWvTrj3
JJzIyvx27RW33CesaCjzVW/s957rzNTwZjWs/zsxtcFrYAXUjkzBszVscYXOV3tIA3Y0j3RxpkxE
+0Vy0c61hNw9WzDYo7NEmJXw3Jbu0hh3ee3kbIYa6DzXa1DJSoWjlSYcHUX/XoGSsP1MPs3cF5NE
b+hueA9tto6vmCF7Jzbae8zfreRTXosVgJmWT6HhM51y8Nt+M0SuIB5ixU6Pc4IenGWXgaABGu+Q
R9M4HK2RbHOb4fvbxUysMgtk76Z7KTsj9JL5cwTSCrWnjsT0sJhWEwqjn1htivvroeXFeWHez0Pz
1asiAcVYgJOzIP05LYli2eLprW56J+IvHid8HOjeSmHkB6PsB25lmBk1gEzNdnFr3PXTgkOkHNIw
Awm9q853j/krv1lZwUrFnH3ynf6bfiPPeaKPASWK+XaFOjiTDYVHxod2omJwR3IFPw9ceMn6LcOY
r8zoJKfiIzvf3ribscXPUSZJ08SFV9odbdZ4HAcasCiPHTlN7m2zfNH64lnjNTnDykEGTdzHxORo
Hth0JZnirvg1n1Y/n5YiHyEj52UEI/vWTO87GBBGUp0FgwubK+7afPrxK6XOvvRPiqW6E88xngVs
hffXW3C+LwxtILvXB5uHUC0x30ePpYa2ue2A9XgIZCy335V19lXa9N6qav7ppctuqqankTlQzE11
YltO+oNRFtqWe1ln71VPckxWXJdiJNnVcVuK1/Y7H5jaiF4gDLEabs3nsGIllcHNIifonoy++TYO
fRvh6GX//MfS4ErnLXGwaKbJakJtjDgeQZOXwmCbVva14W6x9+vuvmUS2Tuzdl38BTwaKzpmvzgk
24evXOPXxTE4/Au8X02yEGVNxrPmJdWtFOrQsq6DjIxJs/v3mPJlMVma7JjJE5a8GzYFYaHSvxV5
/uWNngGoymU5gk5odDHsazH5Ty4rQkjNspIl2ZfV6Ia61z+tq/Xcp0MbZeu1xd+f7O8iRY2ARPST
tyBX/oO981iSHcm2679wTJQ5HMKBASehIzIiI7WawFLcC601hvw3/heXF7sem2006+55D17Zs666
MiMB93PWXnsp1WVajI8hVjoE44WHRRDQG50He2FOd1CW4iEYio9yIbHPEOjLESWUlWPI2yY1bjrH
vsZ0U5wmOT7MIla7qXQuo8zuY8tHM9q0/ADlMb0Rr2Pr3iNCB6+tm9uM62PQWuvOkPWOEC+C7Zy0
F8uPx9HsuKD70cHPmCik7XcBzF/XsGeu/5LnpP5UcNtMxa8m+ab19S33i48hKJxd0rCsU91EuDaI
n+OZzMFks/WA3aSjyZ37Y6+6r1l3T3nepUXCuIulY6yda5hnIa2qcc9xH+LMYLbjKg4d7M0OSdhh
I3YI69AyRjE72jBhufvAIBeBTZd0Dz5Zo9kWPYVw+zw1kNgiX5xmfxs0Pa1TDRNOZol8k/R1tKp0
sdlstceRLt+VnY6s2trYZIV4GPBmbtO+Pxtm+mbHrwRjkDmM/rJ3p4e44QZcDBgTeaDX3rFyrVfa
Un6U6jq6C+Inmw/j8o5jPt6Y+ahLtc19SstbUvyOq0w7tiPrFjvj09Is4C11k58j1d9MLh+7KvwF
sMJGVsKqDRnyldBhnxtVjBSX9o3e2g8qjSqKa7vxsetO9EhdXMyfJspUrT1kbsDefauS6TOEowJ/
L/fxRMC0yK+0TXBNJnOxW5z6js/RHVGTZZehhFk4EucRq8DWafO9xaiWe3yQcPOfhhtaRA5MnYZT
H6b+DeXE675U+bGc8U3kMmCuSLtPybDEtbOd25Thsff7lzpf4CUtHrwB8r/YTPce+bO929PkGOyD
jgt0IHnIU4kXkpFC7rUBiGde5xnMikz7SG5p2QxVzWExAwDS/+CmcB+UB0/273ypeMpnbrSvqSKV
rBy9jKGUMzrkZxOOR3/+w26GaxuTRGWty6CPNScBKXiK6A7xwgdJcs4aIH5w+0W8MSYjRKMaA0eP
04c15HzquidU9twf3Ya6P9l9lbP5Fs+6W9thndhWQ7bRTbmBz03MhHdcEYa+Fqb9FvolXdPuc6nC
zyBKepJoOWvPiJE1/PZqJGW9EQF9YTGhIkO+2oLRN+PTXyHWsRVLsVOT0Eg8Q/muiTNfTeCiFWK/
i0zhvedIfrjx/DLP47ky+0viM47M6+pBLYz09Dx8FvD0fqd2eOip03PTj8zv6TkocaS+GOOUrpqW
xdsQcx9bgvrHMCsPjpfDpwdfEnr8UYQvH/hl38uIRX3EeRYuCIFUp3iCxx5XliA2PhEq4RS39UfU
XrYdC1wbk9+qFaBGswOU2D+B5Vzq+nUmeQZiT6MUu+OHyWlea5bsN71iC+1yM9j0ZjXd9JG1Mdi6
8vjg5etmnr6LEs7Nltuka47tyBfCTqpt385vjhoel5ILDAaCZ6N/TSMYv2VJjH2EhGmU47QXFQqp
IbQhbngJzo4XAH2vfdtjnI3G3iXrSlcIJUvaOx7RvwlGV2PLaGjN6lkiQ2h2NUWGNsf/8ElCXUmR
THvXR1inCJKiTAQWp1My5X041ObLf3aC/+JOkAiibbK7+ychpStpH9QGv/5f79FfP/hvGSXvDyX4
n7ALScuxHCRDf4WU3D88bEESZZvl8S8Fv+BfK0HzDylM0/ecv1Z/fx9S8mlRkmSeaN2iP875d0JK
/NB/WAkiUZI2fItkI0jwSWeo/n4lOJiE7fvAwjkj3G+u7WggUgO3Fk9pT3n7lBfy0e6Mkw/usan0
Nxayzy2NUwMzwMY6pv6E5ZlAvYjMeyPNfOQWAE+2/dJ0tbdeiG1Csn4Zwa8sdVEfKJZnWCIoso9G
LugCUmoa2MVRvkOBCTY4LBAxZHM3MEqJKvbjCs06nn/mvT5MQkq5rM15vP0MxRDs4B9cLePJFQM/
2olpaQYfbOuvtrm1rc7cwhwEDGnYWs0zTFyDQ3RJLkodRBDeAzbg6NRATzM6T2QAHlyN+iBdgPFk
t5BpDIjWTJEKwiwlExBTF8zxduGMhvjRd4g1wJ58mBos6hz/94DWKdbI0Sy5o084bFoPfN3RYJJl
3U0mjemZRpZktWeONKLn05pPqKYY5cqee9HdnyB+G2Lx7XgxrccRhgkoqtN41Fwx4CnbbgPBdsp5
lmlwB17Ce4UrtTVipUTAvhXqqtT4VRYc+qLvDtPIcZGRDqpigcet/0IhhKWh4QQzlhW7k3Q5VRoC
rgLxnvQsGlLNfsGApRoGm6DCfI2HVXBi9CZQoKvRMakhMhearNBYWQpfhsfnK1fcI3uNntUwaIOG
0WqoNJ57wMRwanXo/grbnO3RVjC1hVyFreCR52nAzdeoGwEI1JlQuynbSEZdxhPYyMR2mhkk1XE+
hcAeKPS8G6HowknjdBqsq+RzJXPskRq5w1qypTbpIiVVz4xHFySy4Gsoo/3OgReF3LM0wjdrmC+A
6kuh+waN+Vms/UoN/g1zjXZDRNXOggrMNB4YSa5O4ILW0D7gfaDpG5KwmOQqjAUnDg0ZOtCGJPIR
98Ef8hSnNQIiERM7aCJRLo0qBhyzTh4m7o3sWkLq0kLS4yukq/1x0rCjq7HHAf4x0DTkn/9YBAXE
ZKVT2mtgvjQZOmBLLqvgwaPRl5on4EpzsN68aDzkUJd58xlkJ2nd5x0g9aDRzBFGEyN/fCigNom3
pXx2fdII2DY02JlZn5MGPZl/51eok3FXQYFGf+KgmunUgKjpGFfIqGdKMFhGaYh0gibF1bVhPsFc
Gsw0G03EAYP8jOr57ECiwkusY42mNjXOiiwyLyyNGR8NZImHqriTvpbw5S7NEPNNawfB0anfEAHQ
gqJIz5mdAdAv+PB7gEYeygeH7DAVR1yhmC4B0v6J1Gq4VmrMdtHAbTd/43auN6m/KeBxbQ3mYsln
WKJhXQG1y+1n3dn274Y8vdleCJl4zKiqR3OQX0aC80zWeuKZkKvI2Elu+IxXqCble2O2QI55fsPZ
AAJqMF/tASWlLOsnikmGHbjcuBrctrpaxilw4nArNJRssg5VNZswjSvHGlymcGxXaJQZ+y7J5P5e
9LR0p+pt8B15XZwh35O6vw4aiF5a3vHUjLxxCKzRBlH+2Ofdy7RAUSo+ujumIgL03taodUVnbQN6
TT9JcduCV/iO6laJEhMZHjJtqmRvuBi6ivwpMW6MQHrvZnEUNt8vPER/DRR62gFzARTiJCSm5Nlb
CE4OjLf4xogxtHdiA8W4x40d7WAlr3GNi16lzGcYwLJgLF1KFbGvbqvYuMVotWyqHvysaaRxUwQt
L5AhLU5d3hIB9KDLmpnSB6OdkNzBNU7xRPiCUGlmEkla4rfF6L+rouY5OezmkkthH3Dpj3nPiO6+
nermxuK6GYwntrat0O04NSnRFkkYrBhDA5j4FTmdhHLk/g63+MJKJXo0mc1vRuUcPdMjaMEMvyf5
OAcE7by+vnUqemEGhyaUEh5NVcx7CiT2k2NvEp9Tmxf8Dlz7l9M8xUV7dliXFD7WB+PDpZwdU6nj
7n0/zc/oSO4X3W9a6aZTFUbrwEEvYdXVHZUMJHl7G2cD3y+x6L0bmQOthILPGmeU8b4NTtJu7bPf
7aqGO5dnNj2kK8FWLIA3pf50TmH+1lQLs+ckO811HR0TTvGTdllG2mo5oLe0iVx5rv4cafPlggLT
+tOFqa2YlfZjqgr6eImwY8Y7b3A+CbqprfDEsoE0fnJSsbcM1rjjWLNT0mudkOyfRMnZOOOl1o7O
XNs66VYCe0HgWfF0YcrpPyK9JWCL5LPhFuqxE5ZcRQRjpR1U7ScXmTvTW/Id7CR+XXa8OyvqHJLE
IT/PyKPeJd3LfbC8qozlPnurfB9aAcdp17o3Onl1HGs3p2mEcJT7Tc0SbdNO4uAJyMOwbPjGCMJD
mbchD1WPfVFLhMTtZbRG1nxVATmtRY9pCl6diAtWhPPKtT9xJa0CABQjp6k0jwMtjwbqyVJ5GeFy
nYHK7NpIeV3Sd0fB3oruWr6xmJ9QJ9hujLAcz/2Y6En0uG3L8Tpwy1ixVKjX/DXBi4vswiuBYCKP
B3PO+cu/9cqrMTECaQeITyPmpSjQRK9lW/iHxC8R1+iTjXYR0j73nORUh7n2EPNzwdCjsEVNTARy
VdU+NwosbSvenmfkRZ8R31mbSkT3bgqGmcydy2/Q3Hfj7O/abAHZl2ApCFNOPTZIPygdOIjpKZa3
LZ5b6rZ/JpN+1WA6VZ3F6JKr41a4aHYjncZppk1FY65R1cF+7Gg/c2OUKvM396t7uThfFqTkITWK
xxY6Rj9EPoiNHanWE9s2EtfR5GyAcZYWKOiagnRGulhX+lGKTTS0NIzHkgcTxyxnMPMV39Z8BsW3
ivXxwsbWi0V8y3V/Xjc9+8PeTg6e39c3eeM8hgNrZ7C2bmUkP10CxDB5pFqx4Ic7UqE3VUG3z2rp
e9IrA9YJg2RKU7mEBGl6I2FERM/K2ZpGHW0pcfZWszVBwht8Mbj3L6H3YtOdcL8wKVx30B68Yy2u
00pebA7Nq7FLUeHwQ6OguYtgTDiakpanMO7WNshutn5/bjqqcURivanB8055latL3xf3Nv7/1jLE
PU4TwqjOyislX2KVPhpGkx/cLpx3fmtRVhPHJvbc8uJGM5WZGd2ykVk5u7Atzz45oAz9y3OXilu/
zylhbQd1woU87qXTPJQ4o4nrwdZ0zlObwIt0qY6yIs1bT4sJB+Ml7/xdchdQZkdWNcA14/Igb1N3
p4gIWd2MR7JC3JbmF6P/jeGMj/gMCRfE9tucYCNowhHLXz1Em5x/4CoIz5OYihM+P5mPJ6+0SUP1
I5O1qdn1DrbP0BAX5pxwWGmVb1s74ZutDvGFq5jDVP3klqbFGikidpDviSWo2ywP7/KMR7pNRGaD
eyLY1O206cMEZVxdHpv6o0o+0Kk668rBmbz4HnSi/JpL58sOeIOjF8h3Y5Td0iiGN8k2PyYnfSBf
yliq6J/pKqD6pGi4a8+3FStinhHgJkDA6cb3Pz1msskiGfel32PXvbCZ2Q1UlMw2TM8k2a5Ri4DL
scR5WtBcqER7I9t6PM2SD7yJxd4q+qeMQGlSdszd4RF3c4suebJZMy3lfGT+e4HKrE4LGZhtSp8k
Si4IromtamriiQvqoN1J1hoYreJ1ErprriWrEa8JFdY6hlv+CfIzI3CVvdVvZUmMYJ/5qmLqmOQr
12n0/jnhv/Dw1qfhgzmIG8VRApVA/lJj3678hpkgtYvbMLV5oHch807zd9UAjEdZ8JHH0RnUnYTq
5H/baQo7xBpR0CbQw9NJQua16M3tmLpfPCkf2dkS5K65vkEtyfkxa5iMKuPeN06t1WXbLIAwKjIu
mW5ZlTxSTEmHc6iO7TAc8yBwbkKQyIIP2glnuF6+d4Ch0HZLTv2PSY6BtejWdVq2t2Z2ZRX0ngse
AMPcGcy/BuQ0Wo+GSWgr9/GIZzCoU4+VJ7gkfcF7XyQfKUDBejar9tQ5w4+qSJW4U7ETI1PK2OTJ
MSBTmEDn13kBT1lXjwnEIH+kLGG+v6rj8rfKAn9TOsGyV2P6UsOZjey21qT8EUsmyTbmm4K9ASVN
fKMd3e4upcaNO7O9yd0y27ZUjWB9FXuMHVv4BUpyTe8Tg2Xi8gWTgi9J6qa0T6X6GiWbz7iEfWuL
uyzSsazGvoqCTUYDr1PXPONNBVACTRfuFlqzmMG5xCGLchdXcKUzw6f1NJoU89nEDkLs73TdYgKo
Uv6oTvlkBCiDIg71Kxky2DI8LPZtZP5kWfmMj3NVSCO56SXtI00FgJbk7acxTDcuwMrKtqd3yjtp
fLTTN9euqQ5uUXLG/V4YzV5Rj1NS4LNqumo4SEfcBrM6lE3zZMr2HHojTRtzeOkdw137ZfFTkZNC
1+O9W7n/WaYOT53qKrzkCWUrDk6jLg5JzM1Z2PvWKihEVRT7eNjkE2eT8IRgesZBfGQBtIrpTdwN
buOuENwBPlfJ/j9TtH9xiiYZTwnxT6do5/4Lq+M/TtH++sF/m6K5f9gWOyKIdLJCfE7Vf03R7D8c
y3IVdm9+iMc07f9O0aw/TGkLhmv8O480ILj7X+pvrOCuFD7/yvIYfzn/nvqbMd4/jNFMD/8c0D8/
oXRs1+WP/fdjNO34wgMG2I5Q7Z7nQMwpOAIVo+JGdtREdk5drzPRy5MlGZ/0UUrrTgt5IinLOdj9
zFWOQ0Ph1TG3X18eptljDRBzU6r4WZOi5XtgkOBwhn3j15mxKYaQ79C5ZIkKSV5DEa9AiBijBJCO
ipwPMe0th83hxIBM0oPI8dggqi90EafgV+UFr+74TnrgUc2jLXK/TAMcOGCsRERZ93W8zMl9E3V8
Q4uiWhUTP2fqJtcluRty7nu9rgBaajyREZOLrT+3r2VXfgdghm463TFSuHA4CvaeYx2JOZzHYWAT
/U0mOV1RXeCgd/DMXTX7Lz4bmlyyY7Rli0FhTbmNRhwDNg8DyobiseySF/h/Yy0IyxQUPhwwhkI/
Oq1+N+ztC80BsK3F/OmmgPT8CVMx2cSKIsQ32M3b1HutqXBDQ5mjC8PBTqsCg4S4M/cU4R3miN2y
IQlRhj4P6b57SetW3qd0eTVZ3T9WOXoYaZLTzhbt1HsowKFBOJ3qnn0uxzvBrgx4I6Ziwg8vmTXg
ugYwOeQFFl+v4SxRtHJvCEY2cYXu1+HGQmrrk+vphKg29M8GWW8inTjUR+L9U5/0e3bmeAFEufVy
gb6cz4cAGViJlECeNdMMWYdiH3dZzIRLtOR7sWgY0fSLUAnkWzOQlObvIKJgfegqoBOLT1LRGNCX
Nq9fUfF1iLznvORwPHeYydknBABSpyAyt3E+fqR5/9NX1bxd3N7ZDRJgnC7Qm8QeLW08/QKcufqF
HCnn6a52FZwdeg+HkrVbjeqND3l3648AQymkAyivR0xqlc+0BJYURYQRfT0xb4vEQCdhzbO74t58
FC2zmFCNP6qWR1h1yEwamuIqPbng8sGUPy05sc8SBwee04UgFr8T9qljRmfuZOMz5n7JJBGjZgOn
75fHivfWDYXb5zbEOyKTPcDWc1Hi9CxHLqlJUV2VSelSjN/O6zMKAPkdVJJbpxfaB6qzBdpf9Wqn
1l7GL33P/1bSb2SVl6FiBCFi5rvj2D00Xl9uG5UwB2jk2Wgou4Jsu4/y8F6LBOpv18JImTIEdZ3f
uMALyoh8dCATtBtw7IYSy5c5sLZLQmIySHUViqYTfTkGm0QRcCi8a+KZLm9UMC8/uAE1epcWnwr8
A9U+zohOBGUljlHUfSU6/1jPrjpZXSX3DHw6nKJTSFdOJPxTXATZrib2cjvE1Tlu4OeDLmUJWMJp
Ts702ubxge/B0i2PObkzWOMXRa/21PPFDqsbO6XSvuutayzB7w28MqTkR2TZ9M1Q6kKLoLtWRDXt
rM92aThfuWD179IP1qb9kzsFtStoRIP8mAx75EMgYDOxdipxgK5JsgQjapm+vPUM+WR2jK7Bhb/m
IP6JEbd2fMhQ3YoNnnBd6FJL6uD5Hepqo4COI9dbnitbkRVqfylTGtvR655rXYvE3vZjoScpz9vn
Hr8hzDZr/aPqjIuva5WELlhSLlVLNbZ0UVO+ZIU8kUz6mAbjZvLFadrUan6iCpYDCG6GhQ4nV5c5
uYwTdyX9TmFF0ZOi8WlyqH5q6YAihT3pwQVrYfqhPHqiCvqiErQ7nn/JHOMGZ9GljfwPkaBDjlgP
Ht2SLHLb2S1+/vjeHFHoeLqYasSLFeuqKkOXVrFyhxqkxyoMmcFnI81WuuLKlvMdTa4hjSn2hu+w
a46hjB3UyZ7cfTGBfoa8i4qiY2az+Ecmi8MWqO0LRpdYQNUCP6/DnnICVPF8tXPrGQ0S2+CRai4Z
/wQ0dXXJ+OIF05ehK7xQVH4hFXqwUy0ZCxGEukBkqR7pvXNLo9OU054ST6ULu9mX8St2/1U/F79L
N76vmMzAhkZfqKBXgW4Y85CGE30JCHPwIjIkZNmsG8mcpH/vs+kkDXUBKpLsGigvsyERFq4FS/s9
63azXDr3CEpv2g4mjy0sShHjPtElnLGZU4VH1Ws0jvhXgyPs0S7XLWqCOjWle9UcCtaYv9vQWzeJ
bl6TFsuZPm7uCIFmK14Na5YwELAUts0ezW0+oAQ8pXsDTLZzdbvbEtbEEOqA0gWa30Rik9XiX1nJ
s35wjHAhdDadraa85j5PMA+BCBEOmyD/4xCOz8JRz4ae/ySu/Q5/+G769NA5FNIFuphON9QZToob
hj8tCIqaUN+Fi+SFLV4pOibarXvuGlsgZqX5DmPPN1ce1jGuLlUMnd+WWq78ItuF2ryYU0qSfdaB
da6C/dL2F1JJdNzyxmCvLA5+EnIB6mnim3UnH0DcKWfmvRe9RQTYR/eNVnDdanHFoFv9Ut3vN1P0
Z1D4V080/yW6A9BCDYxImF5Ah6swjdDomhhwnj1WYU2kzfTwemtuKe8mBYOdbhrEzX1RCYBETwlh
XvpfWBZ5fzXTpzxB4OMFIn8P5+u9yW5+sVj3dABcVibLdSHKUwKlHVB8yGPtgaVFvvUN3jPAcldX
iePQJZeZzJZ79o19So1iGw1P2p6yKxxWIWjesyMO3zPtlruhpYXR032MBeOrVXMQuqexpftsM+ju
xgADHnL73Tzk6Ysj6XfE9U4Zpe58LHr/REnJg9sYt1BoGD6m6U6N1ETa1p2reyPxlUNX099Efv3F
092SEihhWvqDaYSPnPnQzSbdCUht6ya0d1JPyReI7lvdWOlTXRmBqvHXUnx6vxoT2r3KyOXE6tDP
3VdA9WWsOzAL1rDKyt5F4dxZuiVzTju9gq2+cmfTzY21y3M68/zJ/HH9P2+DbnhuODzWbemdMkmZ
S2W3/qYumDFb1Mrs1PRaG92XT4K57CQWJ93oCTh1lVR8Frrrc9atn53u/6ybgDLLqnuH7Tg8oOK7
yygLLRtaQys6FmrdI1o0xMCJTccUjFbTHeWuHGht/OSc5q8o6T4B3YpdSAbRpKR0sdw71aprN7BE
YpRbrNCnm69OWqGLrpyG2Sl9p9T+0M4L8t3n4pZ5pMGV1l3JIiddQ9aE0lRoLtJ5aPP6httgb0ws
ZSeyX8K8tF3+4enuVUe3sJaTeTWNr8pR95nbTacx7k5Ft7y41LdKRY8r248X3kPgW1rw1c9M0dFX
wn09mZTAkhl7sDhIdi6Psoms2BjMfNUojvVGd2P29YbJLsvDSDIGupXUsf1u0trcIbl+bQKYxjeD
LD33+niTACJtTWemOpUS5HWM3LBKphs8j3eF5T+PEoclltDb0bMJKlEjoP39k0R+p2b+sFNgIDnM
j57R25QZSy0fYJ8syzy97dsrU1SHaVPwBdnIMh45Mu8ZYF+jsHZMKZqDBw/GmpehWlHzlyPNjNiN
3PejaVydLsfHJ222aXwJ2rG+4Up2criyiDx7bJzqbXDql56h2MzhfmPM1mtip/VtPr7aIWBerh4A
uw5KVC8C/p+oHKnS+N6dvdsZL/0+s/BMerP3UmfDNeR7kZ77e+LGe/vRkJz9h5BvwNi8710Op9xT
bN6bPWy6gfg0zNrPxtzH+fw4K5sh3osnPzslrj4PVKi+6NEvdEXndFra4HMqEagxMFLaTdZBH6xs
N3rh0MKWlhMbX1dG8+1Q7wnX0XVko66oOYhkDOW51mFNpdjVSQdjmwG3nlnsvvCNQiO2pBKhVVym
xpmoVFGcaHalz2YAdvfQNqA9fFfYiWkbRBgxMGGZzOl3lrj3Uds/G0QQKMqpb//8Rz4n7AsQ3209
k+N3A9xcSju+RDVOHWVJvI4CYxNNFYq+eJheYtfEQKb8kHTyodVj/nwcEMD47o3KmZv7UXee0/k8
KH86Gby2mObM5i7ALbhla/yRWZg36DNKyQ9VTbA1u4X/y+Kd7NFW9ZVJ9lqEiPJYsTS9+aw4v6TQ
xqu+IQo5wxavs6L8AaMIdt3gGFwD2PfMTPoQwtq7JM2PsxEW57Yxguvk5AZpiIzPskh3fKjvFkuU
hyF0yIj5JnVStrgqLrsXxYliWhLzSgwsuuHL/0gWSxxlRZupF94mpCJWCX98Jw+qFbAsqxO2SNve
9QmDZfElm4KLsRyTpXqlGGTnZfPZnyw++9CQYUDycXA7hqIhHFzP/R9U74n5+VazesvCbHHg3LSu
k+6V5JyQ3zSYINhlBmoZPyzJWEeEBJ4GbiGpz90tEctOyfhGlmRJn21q9YgODDdL7zn8dYvrMIvD
XIOxdv45npdPqXrOI4b1A6shXX9eBXZER0/H4N9ikhX7cjca3rVQcjkwKjzxgMKq3rh8BCrr2RSE
blHZwAWg8yD9KYO5JXJlik3beEfiys65tF9CnsS8wfJrmUQxsfpxYyhmqe7oyzXZB5oWEWKFkXK4
Tz21tvnqGjFLzm4kbG8idBEgIInvE9uqw+KUy4n3UX7MXArjC5xOK8fpvhDdvcKDb0BRkIJSpQmX
T7IFDezD0KvbfGjOdUeazu4YTWaDf8wtYz6wm45z44Sy5SwqvfuBMi6zqtoHZB017X4keMJfysyX
NRnKLw70nG6qw+AjOHBqDpkEbINZvCwVew16boJ1N/ifU8BCXCVQ5U3NCSyaufPmh9Hjy94NvFy7
hY8K7uhDO3+bc8OeuckfVECQ1p4Jo7MbotPGNm8bO6k3dTf1e7tVX6q0nRsx/Syes++qGfsigI8R
q3cOLnKTlpVzYbt/doz5hubl946xwEbUyXzyZt6WU2kce4kjR4zNLyMw4D35sq29ttx1Eb1tWt6e
8ubgZTFsMp9QQlIPjxNOwL3RkxxN+juRwq9mZv4WzfK3aSsLfVFlbXKZY8sS3ygZMbAERYZryeFu
5devwKcJMIyJqjHLgR83vZXN3K6S19YhCNcl4BMFU6Uff74r2uy7lNmhV1m6LkyFjjiHaaA/vdk2
CRdzrMWomlS9E7KhZha7NK+N6SVKmFFNNRkZIFCp5mxnJ+8+jOiejEKxtvv64tMroPOfa7/oDXrF
jacqHdkZJNlb7/QvEY030UwY03bkY7uY8F7tVheelBlWuEb+AnPOzh0+P19G/AWGPl+oIeODV2V7
p7b6m9nzwDufc8cO6NHMWMERxXEGurAsc9iBVd0vPXoox6sYcycpADwfKI/IreXVrKozo4FeiU9z
lzxwWA2a8neojGBfJLXNPAbs2g9/cfsDzZ1pZYuqekNI9xDhsdtWPo6u2Qt/2yM1VkMqYL0N81dJ
twxf6unTVMZzMQJClQVx7BnRlSsjbgdwMf5o31rTFFMuUf7Y7ZvtjtNuduqv2gc3CmawBsNsPmY0
qvRuulsXLpoBP5VC1qDfH8I+KDfDh8uETHrnDgNEOWOJRo0X4fUIdqBot0XO/a9eMdt36bfphYbL
2zcnwHmqT0y9sh6ynIXavVMknwzC7F0fspYoioxV4PgWRgHZ9V79CsvJ2jN2A3zGKyRGIhlNamK4
/k5DTGsKU9iwvMwpmfG6za1LL5m9mYwTa5uroa4Apuv9lCbRM4s+rARdYh6a8tPpI6rIyga3OZUj
Cec77g4MrybB6qe5T5jE8nlCmhu3MD0eIUpfpQiMipmpkilY5gpvjYKa31dsHyE4aCHMkItMkfVi
L5TiuSwEU7DHlKuhr60OC7V/CCcmr+elKpotvpSXxJ7LrTWEOPHCmwAOrUmDzRjzZKBJr96nzT62
SMMVJCqcysp2mQ3xYLmkNdWcHiDSLp5JjC3mTLShgvgxmdRN6Ja3g4eutgs6XGqDfwYGpFl+FrvU
mJ8rbVhrIoogkpFf0HMpDBLUNdJSN2ln9rfNf1xwhjGHnNWq+kitI7mBgthJrYhhlse44reWB/Hb
NHRPsyDF2XXuwYtEvQ17tS95bLl5yWmDbU6OucIu8rvUVZdyikji3Y8iues9XSNV8rVOCknctgp/
soZvElAq5M3iXE8jNLVLyYS+E9e43wPzwWnI8w0EGTO6sdqEYR83Q+LogfX+n73Kv75Xocf9n+5V
Lp//63+yHP3/EMosSv78Cf4mLTLZrUhf+j4QsHKUx27j/0iLTP8PViSO9D02OcrydFfCX4Sy+IPU
rusIR1nKErbr/9duhRoFLDgcSAiH/Ht0Mv85Pw2/5RnRuC58ULQ0kET0qeh2SHh6pqUrV78/H+gW
a//HfzP/e451TWKXQehDJFD6MzMPQomCRwo9lTynZxlj9eUVWzjsRMoi+Y4m454L+2NiD69LgJwc
3PWbQo9y24EsV51zyAZKRRo/PfaswjP8GtJqEEoPUXvwXRdELqq2VfRZWNqDPxRnTo8UmzoB99Em
OdrEXVZ1jqk0p18J1Nhlhzvj1+vNSygW49TbxvPSNF+RshA0jsMbME12rqJnUfsJ11ES2ebjMjM1
cUrCqWkOQNNxmxt5vhFZIwROTscv8TmkFQ1KKTvbhiEyxaTmu2zmky+KD4xzSv0UBPSsht2tEWRr
JDp3ldGfupSNdDkVH4k3UuttvmPdTZFY8NZPm8ja1k78MFivKPiZXsbpuZlp+uFEj/YIqWJ76Nry
hM7uc7DM96Jhrp/aLy0EEXENixQgnBTxR+ZOq2WIP9EkPZp4mPnb4x7O65OKg2EvzZj+GZfDnmuK
22H2hg2fpXAb8xcrervc4RO9NkjgSPS9zOC4JzXy//BKOZnuCExIM1cfUg62OMHdn8O7UM87m9BC
Vzulj73weMBWe+zSz4HPqoWTPTXXWfpWlx0T/areufXOx/XBPDercDK2WAnTmm3CzEEy99LtkMVn
N6Z6kNw/uUbGHZtSUTbgXL2CA/tgQlLIWrabhFYg3zbuULW/hk5L4reMbvDysufJuBzJ/s5VtF/1
frWCCss3ScDJ0jNpPxvmEBUPpffJZOfbMcJmRd6SK+eL8gtGC2xtjPytRrS/GwS/kr0kNxTuPrQc
HPjOg6htp9/FnN76ObcHmc+3g6OLCpoE5tb8csIyv5G+Hl9orBNvPkk6ZxelqK6Cwr2KOHtRjyic
/cNg8TpJk+M41HhmoNGqqbtbMoaJHrSORakHwsMF3ZfhHK2cZ32dXP83e2eSHLmSZdmt1AaQgh6K
qRmsZ9+7TyCkk0QPKHooxrm12lcd5Y+MzAhJkayY5yBc3P034Z80M6i+d+855LrA7ankaXKKwzBN
zo03epFvA14SOqNppm3Kf0N3str822qKY9+/lIX8HbAvRI013jUxfyQi44x8fkmH8V2bMI8uU5xY
FlW07eiEgMStb2b9zo1NdNWaKa3FVUj9a0jOYe/u2To9Crd5kSNOXN35q30SIXVr7KZs/O0XFQmb
ebkahrLek3K3IzLAV3aws/J43AvhiSi0nDdpGdEIPDBahuk517h5u4Okb/A5tBknJfcQm/aGyfyi
N4MaolL1mfPojjIR2Ht3KM5FR6LDqtSnC5WVScjyNJLf3QtdMBZcjEvbo1aqiLA75UoceSG1xo1l
kzwI33rORE7skhBE5AQ6DK0Ag4FK41I8GyfWcoDkKT455kfS5qcsDn55LrHzSU/AJ6FnIeFB+qS0
mqFK2YFFdeODwNf/7azRXmQTkpcFRGEktBgCLsNs0TieJ6ugpR9qt1b77LXVSwC+ZZiz97FiJLjU
DmVgpxy2LCoj7gmo4ji+sACgpfCqGibwvIJhGvGh2bWffIcmvmlMaTO+hYZiWUgy9G0KUgrukqYr
crFyb9JNu9RZjpF0eGX2F296ZtXUJtw7pti6rUDheoZ9Cnu2PHR8GXLRFLzgFtr+grZ1ARsewtKR
HKt3g3ppjgSOug2NkYV81ppEuVrQu4q2Y3ygm4BJne1m4lu8SeWJbhQ1uoD0F+HMgGHCRqLZohdF
C28ZjJNRr0EESI1zeEZ3ulBVcVU4syL2jnTTEfKzXqviAYwZ28tx2CcQ8DYuoRCWWSUyhaTZjtTy
ARp7rAQE2eOErlkxJ89jbLMTTMR7OEG36J64aersa5S1Oe7RjpdhwWdzJfTUtFYsx0xyV0XzJl0J
lTUwvG1ae7+qVU89KvSPBZCkxeFwuDAp2yZd9ofVIAfMkX66sai3cpEzy1z6HgXmFFQO29QozuFA
yKoc2b8IIliWIziHkeaNFkF0gFfvbkC8vSVL4fBNT4j8W85n/zWjzD1LRBbb1SkGUOttRS9iARRi
pUc0PliwFbetLNF0HYC0BnNgX/VEmEIPS4BDTqABLSGnK2Nc79uEadgi9TE/NXuWSYJJn0N/vbOt
vdkRqyzm6gQL42tKPngsnRbR8pyVwZUcfPeSLMVLbpN/NtYCUxs94sSLPWY2ulVUjQ9mkz+mylgO
RuiC8LNuitTjDiYCTHWE4EHb+5+gxQPY8iOjmxQUQU+3EjASG/8jWINj0DFK9AE00ldldmC1sX9u
BzgN9sDqkVv50enqmUsh07bWM/aZiH+blfuZNv6nHvf6pbR29ty8Zykr9tWqxTZNas4Dtf1s04DY
rnmMj3sAzT4lvwbxqx7FlqOJf0nzcowKoBab1lg1n6/UhcSBguAirhfwaysN6a2/MLtzZj6uS9l1
24BLKRH6Re5sLZB2+9mJSntiitej4+k9mBi5dbKWZuWxFLw3XXsyfnyBPmn0xId4xkXwg5Dxk6tF
5UlgPnAE7FnZeXy05fA2bP80FQnmUxTeHXzREKB91JJ7oNbKV71dbyoPTVKnNelQVZTWpi8JWWZK
pL+mobrqveWxG3pWDLXguTgjXSfsdW5V8NYHnn/DterkLu2FfTkNDi1tn7DhuouFbMimEt+1cr+a
7XSSzLe7lE//vJTvDhb4BtRrYN0v+XxQ5mQffY+uZsEIJgS2DWqvuoQCzExOp3s786l9roN7hXW+
83h2gtX5hgikWwUE2cNlvS7qRmzV2u3s2O6PsU8fu/WTj6IyHnFRb9sR1X1YUDMhcPfM8PwSpOW1
ObjXVrqiYg14b6f+QEJVkcIcLPwcE5mKRvn3tVUnm8pot24zczF24S00Y8zH7XHuxLAvW3J20ywu
YB4ZlH5RVYMUWzKdKwdcfNyot5AEikPX0aImp3qWQcdSLK2uW6ee0SkPn8s4XVqU6gfy0b+Yg704
C3AZDAB01jhgBFyEdzMTQEWGAYwttnOUdZlkuN1isSu0zs4sgC1mWnHHxkpo5R0Cw/7sag3eqIV4
QCqxQTt4pHBiMbQnS8x19GQ29I3ovlhg2nlOacleUDCZ1do9Wwv4PFCTWY6WAmDJXaElfSPENeyA
HDT/EMHKj1KAtyeJw0KZE7jLcDnVyr8S95+nJYBK6wBNwYaA1MimTPhgSTkPG1oeaM7nwhZnq3N/
p1RtOBF6Hym2QXL3mieSfhfSOnp5rqJRS47SsHrPm8k4OHxWhgP6QpuxYOIk4hh6qA350ls7NPPs
2tjZa/0h6yruq8kLvKpdHnKRJRPU4B/jTeGDyNASRYS1bJu1WFEkGHO0aVErF/vEvB/sGSaw1jE6
eBmLAdABBYU2YXgSwpg0l4X6YCt23pomTMCd3ZjFtF208DEkANU6vOhQXAD3pWnBirfA+QnusdXK
yF7LI/FKRmXCpDjTYkk2s9eo6nkIGvR+wopJUpLRO0dHSQvgtteCSiCelAwwUgxaXulqjaUxBVrO
PvrR0lVvRVO/E4B+4RsRbJyBFycNmmVXIcSBmQkWwhueui5W+yHDdRyw8Is4hVLBXIrzxIWIi9ii
RTvauENr2Y4aAaeD6XYT1QvsP+VPcut30AmxUdWkZi1t8ZkQau/sEuVQ4pB6dcGbUAaChBHy/Avt
8pLBnWIdSVFlRBKUwobaM8uO3IEnmq1NQrV2CnFzDHi2Wt/BEOhUs0luf65uK10GYmLZgP1hrzHy
uc8EipLb6stjhcSoRGaU9N4MI5H11HrzQ5X3aht5vTYghfy56NzB4td2JBNNEnQmmKsWaAGuCxsQ
c+tzPdFGbdr7rEq8bax9S4+QJeB1eRACJ+1jShEzGRJDEydXAHj0xBLFp6inPU6ZJa9HbXZKUTyt
qJ5s7XzC2gISTnugqKe4YKJEc2Ts/8r47Ghoa1Si9H86IilIHUBxFNroYXwoQpfap/661zHD7RkR
la2NVCZqKlEBhEJP8Jj5AdIq37lKIZFFRWHsuiUbdmTzqEpaSGkZOHs/1X/twZoRYnE8e3C0ISvW
rqxKW7PI0z8FNMfIwhd/MsRaoTZshT+uLW3dctBvVcx4Dr02cqF19reNtnRV6LpisO7W5I5szQuL
UmSwW2RPuosxKtmDbpPEbTS7w4U/1S/qEHduNrWnFCUN7+xqL/G7MebFHpZrjxgzaSL0qMXMVpIU
RjbG/GyNKpMrfsq5BLoS3aRmHpHrOSe8SqxdSnBM1O6oQsCyiFkoxYbPlxQE4IbhxaUlekT7oUZg
anCcx4g2azcaNU7eYb37nZQ0FD0Eai0itVAb1diepOfiZPnT0a0xuy8IHtSwvHuCUBCchyjOKkbs
at7OtMhs7W3zEbj5AzVEU427ljceA2ZOwgYu9X31NpvTsmfOvA8X8atZi9u05EHT22MVJSjjEuN2
El524IVTbvpykGc/nW9d5XEPRTiXavNcDpWffEVzzfT3ue8ltwrtqWsR1rk5a4yB5PdqkORpKHCt
Pk0+BLdcFEk0Mnyg2DjiwBuQ4U02BzcuaMEWQ9ljPEBEGVI34nsXbIt8iPJkhhaLGW8PSxLZntLW
vUn792wmsPouZQPc+u7z9M/imI+mDX/Mq4uoXdj6ddkMtYogU1PMt6rsZ/xVyJgk8j/Ej1EfYgNU
hLS5Jzg8XsfkMsT+fd6pCkoFkirCUmS8tFkQGfKFXMO0paGNx5UtprYQjtpHCEqDfndSvnpi/DJd
uBheME9ndx3nTaCNhqXNTKdFcriuHECAS2cRx5uo53ZxdFEi0qvEk/KTPkKX2GlvYpE5D0mao7yU
iGzm1wadCF9BXIt0lHaLD/ximvEwQs4zGuyR4BMH+Lj7fHgImfpThqH2Sx7yPot50suV+ahy7IPd
80HGHZV92eDIyMyQQSKF9Cznzm6wRK4hM5mlkxR2+BjptEsyRSqptF0yzLJf9Iie69h9hOVx7Y3r
R2EgUAq9x1j7KW1J5TUkPtI0xo61Iy3tJd3RgHQPWLHu2aJERpoZ3ITqozPCYCk+FjTBh55Y5Lae
Z/akKQt+etRQZ+djNrb00/tDXvFZvdi+OLSs9baEcilc2PXKsYzl02C8WKUMGTXxNKGBlJ4M+VyW
i94G8k/RoKBTUY4Hhzk9g/0DxSw+/lfMBmbAtWG1hovFyokoDbXbma8VVmvwZeUDgeHvar1IKKQh
YOVsJWnISVFEtSAa6vOibNJ8RqpDalm2fn8sq/Cqt4bxAkw8AyVIuNLp3IsQ7qu58t4s6nbCmv7H
cHueol57M1vkt7AKPbGpdI5ch15AHjK6jnEewJ4iXlXFkckKFuYBQJAOPG3X0CiWc+vvDFG8uwUr
B2mtHyKhReGJ5YnOqU07buL4o3oKf5bHnS1bCw5bVR7hM+3auwkQ7wYz5ifHkStubWLvlJwrjY4X
Dwf8MV3daG29dz+BRg10nZCI95DO7CVUkamNw3Y7q+n/L23RbkeBDTNd+X3DorsxH4m2faVO95qn
3oGe08PiiN+YhODRuHeMY6bYyjZhxct3jFOPeSLAaBHzOO3Y4acOuz/LPiYertgAu1GdC8RAFRnd
OjYO1bryqiciuFTTnVPY7Z0xUiF00+5UMb2iJzceYDvdWO2QYftUOiAbn4Qn/7DIuTIUj5M8Dfpt
PoK5Js+BPlIv2ZYbnpRGBNeB/1KrsCj+JS9lWo6n/90d/P/vDnzzfyabvL53VfZ//71HsHP9vjIf
/e/7GfyL/rZDsP9NMPqDZxK4fy0R/ssOwaIuwaezR0IC+cB/UTEjPnADiyG/x01Q4HH++w7Bo7qB
noA+hwOyxOc5/K9QTiw+gv55j8D/PWUUE8gE7WjP/Kd+RklFz+4TkvIpjkW6S9rFtoCGMwyIYnZO
WrjYmxh7ABPscWQBj+X9D+qNWnFwg2ql2OZZPZ/0FK3ugj+pM39JY/rleMVhmbJX1CPXGbeWnWqa
k1m672a7huidUwjxtHazsvxdwuHuR/k+ADi4y6VAMgdCgWf39ZQonrJjPr17ZAdzj4PTzLYeTwNK
ZZtDGCfMxrq2w2w/lQPunInZ3lIQAC+6l9RSLUdqCn8ohW4bQr2DWgYCPSh4nPEubrvf8QAgcrip
Yuv3zJye2Z2P2SxJQF2UQBM6wxaUwEMT39IUAea9IAwMEdkZzWHgPZ77WHGSZkDtnLvbqsx/FLXf
zYVLzTu1lhtjyu5oeHN2Li997F/xJWa1urRyk2Xp62fvAbKTSv1uKaaELUytZCw5bmd8LORpu0N4
X9wy68b+tVTnvLaIQplwG9ypJlHuMo9wLO8Y9vmyRx730ieEhRZc2puiEjcjG4ktHxOAOoIW/pNf
fufc2Tam/+Yp9yqXpbsLE0KcTV88jQZ/MMh3vzPoUCI9LWb4zClL9+1BL0sOezNQ58gKQMfmsPyu
upnQF7AFN3Jb59nGLXxZuB2GtJRup+m6remvKcYPnJkQdxZ6vpaYaudNx5nuJE80ouPATjvacYNK
6hdXs3OM5onYMWgCDjfn3FK/Yy7qB0P3a4vKfDcYY9ggMeBAV3SUW7RgMZI3FDgbZ5nJ6UqCALFO
2iv9WWsGy0OhYGWIyVluLR4cN0Xz6Qn/o5iNN7sAE1PPL3MXP4VyPFnzvItT4zdvOeJl1YtRiC4K
STLzUjK2JG0vDVixnYlcbxOI8LdrlNfDDGCrIEefcUDczMm1o3gS0e23dol+CJl0kS2GFhOFlYav
IZO4q5wo1MFfpyPo2M2a95y8Ow4UPjhqyt7IR8t5ug+0ayCxfqVJ2m+MsbBg9sMqyEgu3wTV3Eec
IRbyhhmdSLIqxcaVA07YJf4TaHJlbVtk2oFZovEyjjGzAiCXPHDaTd7vxgahRZM44Y1yUQvNP2xM
IJl08Zdr5nH+lr6EjBQozU4zNVHu7ExHUzbBbTIQ7O46IBY3NjuSASRnYLH9E03DqZw6aooYe8/h
Iz8AJd5IG5ywGP6UfpHd9A4JPOnRMkW8XR40kScVaLbLrPsgOW/fToxDzR9uqCaILpolGsz3DWjR
UTNGfWCjjjtZkZMn2U4vHpIclu9IA2i7pvV7E0zHjlH3vuJtRc/lQi8/3rHNpFfk6S6Ypp32dMhS
AiKNlGh8uVz5TVXdWSsTJytpb5dE7cIymV+yJrx3eZvflawh5nTqOD1622pSw1tet8nZXjoU2ilT
Rh8iiMEaNHKNm7nsqSwU3g2la7wclbjUBt+cLOYedd30lJtKVkaJF7j06vNht3o9e5o2f0J7xftK
82JrTY6dNEO2J1+KvftNOu6LxyiVwTHhcjf1/lB1kowvs2evbiiuUa4KEcRs6JGTz0+5x47YLEBF
v7OTuiZam2772Cp2snItEl/qitGte05A4UrNxO2B4zIzYSp6Y4wjS6/sefWq+SEY2KzaQ/mgaP9Q
iDsFXf5M3O0WgcU9lkOG8Vww4pDLKn+Wo8CgttBuzkEAbMkf75VLGs+aPMW7aKEjNbwBhSWSo5Ml
o89gOdM8YC5CXGKcY03xn+50s1UVka7S4lwsyuGh4j1FS4kxi+cz+5ob9gCjXt9My6bHPFuYrBIt
TSi2QRXbaUNkmwtWLqAYL+CMoYaPwP8hHMMS+PA7mMe1Df3Y1RzkRhORS81GLgL71e6gJUvNTZYA
lDP74mieMrdll1U6jGXy4a+Dpi5T8C5PRNcRcWgmM+9Esck0pxlXmwlxqhoYDTDIRehWjWQqS5Ve
taq68jXvudPk51AzoBdNg+41F3rNvde4t8QVx83vGHT0qhnSvJEJDfHi1HRpQ3Om0wXidKfZ046m
UCe4bZlyuzg1GAIg+fi2QVZzH5I4erqeS4I4d7F9v8rmdpEI+IKCin5TrOypGWdFNJpItyysY2qT
mYFvhAxHFCmX0AhOrOmTEw3MD8f1L7H0yFlmZrI3c7bI4VI9YwQ1tiuFpjEuu0NprIe0yZ7rOv8N
ZhfCNhjvcIXnTSecbBKI72AkLR/Y/oex0DE0Srdm6Q3iVt+XaLHB7QoSpsCB0XKla7etNdG5+AoM
Z7xNWTTzWKNmwvRX2PFVYlvPNijyXiPJNZu86dy32egkJgkGqkFlPrcTdOmGyh7VGWarieu1GvF1
pxamPjr+Nc9yZySsgGFwvnjs3gaGQlGNXHuzJlZHkWKysouTLVBIJbzUy8+v3ZZMLjmHR6W5YMz9
1nMBZI07iP7pz2/+/PBjg8ztmdXpz09/fnNomcX0nEXCNgyhXBkz8z39UzISXs3nPZt1n2fftmTE
WkEv1nvXGvaI/mEJ4vWvH35+7z9/+fNX/+n3fv7qMMz/9R+TVGDPojszgzJRjTBFPKspJupl0bfn
hg6GJ3CGu9BKhsOUUeLcyIV3udGa+d9+albBJLYht9OTaOMtGRF5qaaxufz1FywMEuZ4tskKnw3u
fxUjtFGd//phyoG8ztRUE6aHZ5IVwfnnZ/LvP/vrl5nHLCHjbp2zxUiL//jBAX66tUXCCx7m8sWL
q+JClOfS9/l66CB91mq42Jwd/vqBKc1wcfQP//R75NFLFkHTDklnQN9hALitf+ZNdnCxC+VsWeFF
LhQuIti1g74bifOho2AF25bgOWPm4Wos2XFiVK33jS0h2fBVgyfFLXopGN1VTgaMvpjdi5E7//Dr
FD3qJX39z7/h55/6+VvHGmRFjFp4t5qLcZWNwd9+WN0YYSDTlj02kFOqrIJhOMF2tfofeRuCjSnc
j8oOmeIMMa6JrdXycl9I9LHxBRI0WkypIJyU1aMRMLKqDX4Rz+5u6mHRlevt2rlMw2aForSBBT17
3i4OK4e57103r/1laOm2GB3z3UyMDpMWGonsffYJ34hbY3Ywzz8SgroM0jH28TpUETbnXc3NZisb
Y9jaE/gsmqQ7b+AVofHkoMAyMn8CDi4DhipT44mkuVGQahGl5otL0zmBWeVTyjGPfKiSB/byo6Ho
wYnMoWTjoTlal+wITp1nP9t9ZdPmDchUc0H5DvlfWU647WNW5naXvKp0fGC3NtxTDPiqYiL3qFkD
IoG3Y0InIvfY1HLTYCLZPFszc3YGHtmVMI1jMcWERNoZdptElx606oTe62sZ3cc4c74IiNWHxIQD
uJaL2riOXHZiNSxm/u4Y4b24hI57P9R/ZjLvu64tvgSnObYq8Nli8cpMWDsb0908deFeWLLlNMee
YMnRr3O+P/RtJQ5+SRvNGYsbFz3tOQSXYljedYq5vrY4oKS8/F3Puhqa1tgPyk0uTZvNGy8ssJxa
7cGUdDjH0TrYE0Mp0DOqJMdtBn+qtUivvJ6yMqEGOxNvlhwQPEYlLLVE4OAccHcNc0wS2EuXB/qY
x8a3uoODzSMvdH7ASw8Z3XeS33XK5IMGty8Dh4qYgFVSPxGrOzZrfJumzXU3RosVy2PrBrAWM/te
gp31Q04AONM+7AVJQ1wSfe4y3HUGJYw4Y7fKBSKmCnaCRsfOrYDj58Ifjqa0/pjF+OH1PlU71X0H
k7yVKx1qz2KuWJmK8X2f7Np4GXntSoiP3o0SLCUVeoEtMo7PPAs/soqWyUJyFPhJ8OZjK+pZV/Ft
uA6oFtbwMSGfkTMx34uSfem05MdcjYzonNXazjn7u26EulTG86Xh4LrXY6E8Qy0WcG2kLUGV278C
pSY0c+vYgs7bK2k8J25sbTD1ArANpghUE9meeGkhXIp9UXFNNShdb/gDksdS3UvdzI9TtRK4MznK
Oj6MH6bVVXdtlxnE7lHZFB/3ELz4HVV9VnCB0pzBuOiO0hi6e4d1al9mzDLkhQ8YuUkrsvfO8Cwn
hMF59s4DMryjkc8o23Bfye1f5ty4bRMWoWPF31/gAOl/uymfG87yRFWeXug43TBRwMjeMwwAZPqa
MrHmOF8dSjfprrgqjoHiYs6YnG9A1+xZu24aMD4ozdSlHNG5AUq+ccPNHO5nX0fA1wJ37nQF2uzc
meopFe4dThLMQPKZY9vtYI9P4zrdtxNrXSsOXruJQDVYaJ/jhfpVNyaABvvFzwvg6fz/DLNRXMGm
wJc32N6d8svPUZzqTj2wK5sMnzt3/oM7fFz79V3TEY2ZrCRVHCPlTa6MoxkMpPO8BsSCczf5+ZfZ
OhdOK3dA1Z6k4uZeNY/xGH6R/+F93T1N9pPDrPh6dbk0pI13qVhNXrEm/k4quta+fZjUe9XWz62H
9CYza6JeYpAsNkfOdQSyiZmWR8Orn6di6I5JS6aHDSKjefL0uZt+hoVYz0EK7hCSC4kTsmKhaWfn
3NtbY8EGVT1mYjjz0fLZu0HJ1pbaKZeP58WvvzzaImrI3qwmJNnDv43d0SmtqvPaquekBW3PWiA+
4HqI/DT5RSDjUvxJDRNXA6sQBZqCZ8b6OFknx6+uYGXcU9l4NWinWcn0JBIAEfapzhJyKg1rFbMP
Dn4XXOfV2uzMbA9FkMa9FVzCmO+7bX1lhnfnO0e4ZI/cm64FkY0FOUORpDeTyQzdNGHWKrWTEws9
fek2zSer6ne5qK8VH11sppw9zPE/+cyqoAvTbypW63Ew9mWQfi+UcNbfdWog1yTJ3oW/kgZcbzLe
VPZ6Ev74YpbhL89LcIiTjAJg0u4a5LmyIw8DXSBqZvGSJ8l9mFWXLg/IHQ1sR8WbAhLRZ/bRsy6m
cJ7ynuuXbOpX32uuc9v8xdaYD/HhAkT01uWRY4/+e2WGr3UFVBKCawjzlBPLuEts8yrO2lPz6Obx
o9TKT5JhUI3S/OiHLe0anydB3ZkbySd8wOova2VySYNgRD9CgjAcyausXV8fBBxg0lzYSrrT4DnI
MHxaoXPhvaG5R2a08i9YgwSvEB/rGJdJ01TDdSvN69AJrQNPVoPF+jweuwxaeOhL1M/MfkiDtTt3
Et9NRZANCprsHt3So5sNFTEQ9k4t0OfqlgbxOobinK3Gm28FV0Vn96ySoLb7x2AqEUez7ZQKykrD
l9rrekbyIaP+eEWq5QD8WslXydVpD45fkFjhKnTT21x4lGkarJAAgpRWll4P+uO+JP5Dr4NfGuY+
aJvf0nIuKeRPRRZya5v159glw852X0PFCmOM731pHNq1vAu78Hmax+Au8A0WQ0E0loRrIHZqN7d4
0D0PVqLPic/lS7YBBW+DihuIFIB7JTUfRj3GDeKldFNY88dahXf5QM+ep/rWNYhneJKCOMa2Oehu
+fT6Ha9UpcjDUgfNqRuZxkMRQ2QE0bQtevONlgXRklRo9KeIut5/FGHJEZr672g6L60hDvYw9Yck
gQ3jqJCHOzHNjWXC/1pYckdNGd4awfIWypWlQEDSMW+zD6AgYAuNuWX2F2zaefnOh/w1geRIQmWT
q/Y6NQhRVV3zOZKh2i64L5ME0ukEmcxDL8qHTLcr3PFPMcjs3JB77FaasSQWx0NOBjk3u+Z/SVD/
51/ZOhDd/x946qwaQK58/fnvlw38839bNrAccCy2Ca4wvdAUYJ3+3ldg8m+7oWdZwV/25f+oKzj/
5gbCwb7scB4zbYctxH+ioEzL0z0HVhFBQDrtX1k1UKXQq4R/qCxY7BpMhyGwYNuBcfkfKwtFQxd1
iRcGB4PFo3sWSPq6OnJMBpzl2L0a0N23GOn/uNBrNzZoiM7OEV34BBCnb5NIoIgZItY8ylhsZjMm
BeQdleexf61e7Hr8Cmy2o1Xa86lec12AKrV1FMWfhEJ9rajhao17DhOIi7cXxU0TIw465JPv4K61
qw1NdMKLK+Ets0reicnxrge9xJqi+iYI2PBZQMZIcrhXSFm2ZHOJAK3THkZGvgs77u5EEvmHZ9eI
wuxO5JxsvOmJcyKuH8e4aYrJh5LIx0RT81+vunfuOHyUV43HsRIK8nLBkUTAauy7iOAX6uG2uQ/9
Hh4DKxo3tVyIFAhorcdizraFRXfUaOAAraZxD4PrNWiTiiM1h+u0yv1tuWQPhNJBhogFpanK3H1Z
7V0UzIxEJi4exP7xXMC2gFcYHkbFYxKtBMxciulDe5ob3LFs8+mmc5Wn2Hei9855zKb2USj/IMKv
YSnLWweIu7EM4FmC5xF/5E1Thfe297YSI36pakiZ2fptp+C2PauG3SLHTzalNSkOUlxmK+66wG0p
IohTLpgowpGESuDHTy2z3m2cmd4+s9S7NxGF4AV0J8mcbasCc308+sQGvSbKKIhi/uAUiEYLPvfA
1Qoz1qn2AqRMQ2piz4A2MZAmY+VGmXUuqnuANtD9gup6cb3P2bF3WTCTD8nDadtbECGlMiKY3fY2
Q8GEriaVR7hIVsWQaVDWI8MFTuSWQ5g0ZUI9TV+tZ0qQMS2Aa3EvivlD2KngYjAdPZqax2m1dr6S
66lwJqxEiY7eOv6RTtJdxrsQYHGJrltAoiiWOepVRW6jCSIzpU/eWiTYmyF+psECdypPwltfJOOe
B5LJMJETJwB4AJkJjzTjCQzPfo5dNANAcqGd1P1+IgCxdTMoTlxnsW1xWZvHe3hX0ZzCFRBF76Lg
ERc/JItCtBbqj44l9kW02rwDG5UTLPEa+p2zAx8gNyPXVw+57RDbG5TcpSOvl6IknZADe13K4WAT
MK2Ctt0HJYLOQMh9XcjHzi8/pJDhDpa1vfH97HZxHWogM/6cYsJQZOirYdVYu1aod2IOH37LS9q3
WDOAOHck+OYho7TjloaxIZ161XZBiGSwBuCTVvCJG1Qg80xTc7ASaCRhRKb1eiLOdi3VsrGGlJRO
iFZtqp8J8LMSKbHPlaV3Fae9TTSiRl+rMQ5u0OwXDxorrRL4aBxk1eDmsIWdu7qEzylrQ+0lpCi3
IEnrxwsH8+KhMaoi8grwo4ZEJVe5He8ghanQy/qt/uiiEYz2cHxH3WVeEVZ6IC2cgSxbpl3MMS7q
A/8kTHjHFtIbike/phD0sgUelswuLi1UlyzWionYc/XRuupa5skjcsIW21yoKVkPJCzvPOXHFxSR
9HvQSO9SD+63HZTerX3fwleIxpFsQ5rm3z0J8aNLlBkO5LTv/eGP0bnWtuI6ZC4rX5gQ4oRlRaFS
YDALhAfOysUs8c34rE93U80rzA7lS5uRrbYE6UAG7WyR3yiTmFsryV5WlBC7RRwpFIgz5YmDFa5A
8k3Y5aJ8RHeIah26K9OO6dbLU3BOsEsh9tAkLRk+RMVyi2IGHXoHzngw7eNEPpH4Thvw3CCT3Eoa
yhkYsrDvP3mumJuO++LGmjPiVYwSIbGXe6NEaxvML7KSwzZJ4R0bc8Eade+4C/G0nEvr1ASfvlL1
YWF4eg7Ipg3G6kd+7gJXThzoUvkY+W3bXpWyZgHFjFm5/u+O3kLkzVzMhsXPSMem17XqvtqGj6Qs
o3ENyPt3Y7/TorirV0UqpycFXFB/mKBf8bkCRUH2I2+IF94ACpn5cO8Ny3Q7BSxzWxecMG2ar06Q
4hPDp2XUNSUlZla9SfyLaSU4ofep5G2CBeNbdPynp368a+vsDzU/EpjNOu9VUR+7adUoUa+MAl7I
BF3Y+yEwxN1jYMlqCa2XbSqjEKFzSFaSCOV6F0z0zIVNzLmnOawLCAn2ovskdggN08fxtX5MHXmt
LiiguI4HbhhRuctOPduUrazHG1YiamdOvK1zMPFdN+wceopbY7weG38HdcDlXQ0UfkyI3DLgxyXI
/jazElJLFStOAZYHrteyGUVfQOOw7sHe6eKhYvNbtY+NeugF9H2/Q8JG5EszDdRd6JsvZaMewW1R
+zOqhrtMQRp0JlU+s/oIQIJtBzswUdJ6IeJ0EaNN9WwCuYwV45DkflL7nL/b78JFEBA42Ysr2aZl
hCaZS5TTTWAsciuH1t8UfcACjOOCPaT1QZqAZTM57tCdqW3fxEXUlb+6roQR7ldY43ssvTzVyTcS
5NQDU08OJq7Oied2yJEoo2O96Uz7ELaIUhgMtzehQzZ4zQ9DVZvXjtYdOXiPYEY90lLa9ybDw6og
12dP1ERiLx1PQ8X0Q9CIGbRKKdBSpQC7kjeQF2ByvGrt0oJ/adYiJktqroo9L8BgmItoXZMoM5C7
6StChCdTC52sBC+ob74xXt9RVymIdQM+wQHF94WLpdZCCfxQSTFCwcIYNWl1VKAlUvHA4tZPBNf/
Qb4auf0wzou3XbV8qvt/7J3XbiTLemZfZV4gDzIjvTDQRXnHYtGzeZMgm92R3kT6fHqt4JE0kIDB
YO51U9hsdHOTZcL8n1nNG/yJO9NXz968o0Gq2bgaVtVDrUo0vmrm0zdpoJUB2SoNQFz1GnaFFYPb
lgKABR+ZFnQCYhZsrFhDsug6oOmComMp6mBvMNXh9Ibu1VFlBDAFX2b8SonTrQj7d/h8HxR8d/yQ
/g6GD8ZViapI6OeXKEsMxdzRGmheZJ8uszO8LlC+bI37yi37zh28iDKW+X7RSDDKwq0VZpkTlEHB
lbf/48wRQSUafTC/00jNGAFbIlXbFLj91I5q/JihQWQ1RDK5eC8xhLIKUlkDscxNSEYWs49Zk1Sl
2fBpn2qbT5FGnTGbfPfQznHAZeS/wKGZcNEc+GgKTlrLZGy7DFlMrpD4SKAQByR9CyuzLj7iPr3B
DI53I7kVjWDrNIyNFMC9SFEdfx48jWwLSfrjvMMxruITQjHl4hrwFor+l1EdQrhvktoLSv2y06iR
cJOGw6UWblGNi3Nm/AVdT2ZX9ub7uO3BlhMdJT5RCGM/B++tSK09zta9oJUrSTnf1xpPN8CpI44k
j4kHuo4u9nHARJJoqF0N3Y5FujgmOuWmOsB3pTGclB0cSF4PZ4iVLGYalNe5lFGXGp5nuDg6wpw2
+ZwC+0XcDK+iJqtDhIfOwk0YazEsPiMEygds4oiX/TOPh2IrsinQUT8kasXwpqHFMzu5dTw+Bdr9
kEL9sxbof1AAnRTv1KjBgK6oSTB2rXtq5J9ZwwMTKIJdA07Q1GDBpOmeK40aTJom3xjiLwDs20BX
lKmhhL7GE1LO9avCjJ4/2xWBwmX0v63Ce/Mo+pwFkCQoh6nqX7C3+KWAyNGibY7WqxTZew4dUVm4
bxMQkfosVFXYiCeNUlxgKjYarmhpzGKZY3yf9BjJUEAYS41jnJXDghxeO3enqm0My8CB3ZhFQByF
RVlt5+4dXa2nMY+ZBj7S5ILkhOObAkpjR+dkQZIDN0KacL+pImMXMhJzoTVplKQJU5L0606U6sui
G5emQbCT1Cjl3IMYn2ApfQk0nDLTmMpRAyvJ9HyYMn9v098tPMtMhlccwBtr8F8bjo7KnDhwtr8Z
36xa0CcOIuERKvtTplGZFHOPuwmK5K4HBjU50x/a3a5DC2Bzar0HBXHTI1j2hFT+ldrAOCeonFTf
3y0a0znD60w1uBNh776F5GlqpKen4Z4jlM+aS+HGhPsZaACoZ4COfRzzJyOkeGoc0xgGIi01OWP3
GYKoXsUgfRR/AzslnFh+s7Cem+jWx6BHbc99buX4RBLY20B7lNuq9q6+OudQSxMhbqr2bJ54y2eF
JS5ijvIrXu4AE0drhmzATzUG1Z4vo8ai2l1XfxP4IbW1aeGm0tRa3JmSj4hvuyQdsoJ1H8xqAW/V
YVFdhdB2l3LkAtVOJ4/EaqMhrQRIm/tcg1sLCK7RHItNK3KgriN4V/g44hpAfC00+jUeYMKOGgc7
ajDsz5cZrFgWxPaYm+eKIfQmzHPwtrazzuDLGnBmFQs4hYDIw1FzNgveOdCrXsc2wNzOvrJkfyml
67ZFsMDT+QHZMkwsIdsWaJUkLpKvlIj8asB5tq4Wdvy0R2ysNBzXJXuRRMuDSYlhY7CiRne+MApI
XyNEB/i6kQqPJK+AQITzX64215BNUEDkVZB57fi+7Os7SwN7MSMNxGymI5ixj9YF6jtA94015ldI
j84bSgqlS2hE9tnzrF5yjQY2NCR4oFprdMLu4MAPHn9Awpiz2ORb7gm8TFypuXK1NJquyQG1mzlv
8msSk7X3GblvQsDqK1n+8kRKB9HQPZjaGYYrh/GcdosNfqWxj4RFqp5pdWPvy6G4WFT2rTpLnwqw
nTnYz1hR7NG2tkvASuwIMN902oQuDWyu3lSwsAVY2bgQJatau9tKbG6J9rvVqUezE5azUGWvVYHj
egw+hLbIYZUj3fvST/OrjYUO3u97VzlfgfN7ot3lSlx/ukc1TRg/Do/JNMOjdPpoM5j1tEtT2jQL
xpkCcQ9oXY3qE4ZnkXMfV4X7YC7TZ1p4BgmOBfJ8Nn5UKplPGq9FcdITNazRdqIN/JVTEfJLUnzY
eNkmDIWsQTB8ZghsOA0T7Tm0tPtQYUMch7tIuxJn7Im29im6jf0yaucipQx0MYUCEJFJl12Vy2qT
NjyHozeu5WTzblH+ix8juwMOwRxJeqFE8spQO/BNEtV3tg5WyqB9h0dPbw8WSzz6LeNdlLpB+y/x
gF1n7cgEYpYf1Wi86BbbXVo7HP9Bg40Sez4ydbgBQEMkSPs8fQyfkXZ+ZlhA+f3VKtauUMIDnJUw
inbxqN+M6epPionU/3GTal8pXI4LDX1ndj9SGMnNwYCaJ8ZHDYDB+FtqdyrJBptwlDqUxAU2k2AN
i2z8DSaQGWOBMFH0Wgox13aCjd3RHthWu2F1g/zaoU94XXTLx1ipa59deq/6sJz2FmGopesO4lrj
bOlYu5eaWBQOEBFzr3q1BtKvLjM03BYLLrxkV/94dn/su6528hra08tgfW8x3PNJdH/6uBJRG4u7
VKMpDJ276Zfo1gbFZzy57zGm4V67hyNsxJiakJswFk8YjGPtNM7nCGKL5MyV7vOx+yWxJCvL+U30
D/IpXuVFl1n1g3ul4/HsaD9zlPKx1+T53NzCd+ZC4N35IJV77YRWU8SRbcDsmenZd8YQvNPT8FbP
xWvOzqSPklPOyDzSs/NaT9GlwTx91JP18CManBplIv/uHFw1eBnvFhIS1EicMkbznNb+0kqGJsnM
PtTT+4wxvtLz/EhP9lU/vI+lz8RlmTZTX3ClouKMFidhEALHj8sUs92zPewHZANH6wchQoJB/4jt
jMEmbvneFb9wG03vi1YfcmSIEjmCzWgTa33C0EpFgmSRau3CYTpJPpZ6BCYuWt3IkDkGJKCsXr4U
G+0qNOR9zHpB0JrhLREqdJKmQTGJtXbCUeclURoREwePqm/+RmE8HOkkJacY3aVV6t/cxH9JaEZ0
kWYCJJoAqcZy3jqt3FhIOKQ2kDYJ/4RSnLlXfEhrV2jNp9DqT691oJ8vKWCMzz3FVj3YO2K6RHuR
OvcyM/ADBjM3YI9xiowPmJpuRlx8LJnv7zye6GSgKtSISJrZgfmQsFZZU1/zFJIFDluhqOCzp7WV
edOefRVHFiOz2sek0HpfXlpxI5SHgivdkL7mBjtAMjdvThQy88rum3Ke12VY44vNjLtKpHdZXV7r
0fzThbg+ldasA46C+eB8ZoMbXoDg+isw6cFKzNl9tfT8sOO3jHvIyW59FWnAMUsu5PhIONXJFYXr
kbTT1eA5G6ZlPQ35J7eUcKVcjjCMQMzsiwBydO65Jq8Zfq3Cpn+NQ5v+Y+scdUR+2/om5MTAOYw2
queSGoX9b/ifPDNu/Z31/l2eVg/CGrjEFUwVM8yIwr4rMIEkwjjMS7Wr/Pa+DSUvvdtf7CkC+8j+
1amYtd1l8hEa+b41jIuIBZaPignxqD0B9FVQpj/hdcW1dx9RceEExRWf5Vvd9W8086BHkqOcMh+b
LgfHQ5p7e+ro78eEyXsQUG+Srh2yPs99V9x1hJoqFV5N48SsmEK/rCAG4F3oEydfSsIOg/yUl+6e
ZNkqT6PpufEmgsXR42L4PsZZekWDPr7XtbwrOsgwCTJ99Zz+kRiIvSN2oDFiOGgo1Fvlvf9ku+ph
zu9Kpz7YBdZf5s+CuNYReF2LJSVON6qyv3HmvoQKe1zamue+qnZURcJ+YdNyOW/lMuN2712Lynme
Q8JJPw/Mgp5HFxXXd5Lf+FhoCSmNpyfXa9uDHFwC0GlFh3k07TpOHvdcY81NbZjvtfTj9ex/o5jK
XTeMH9GobqHdHtroIUnD05QQ5Ig7iOdz/VKm9CzU2XvQgdCUHN8Yok07py8a4uUPneXHX9zYVkU6
e4+m1dTnsgH4XITqzifU8OiiE+1imxR5hg6aSNzlCx7aMngrcQo7MnrGuPU3j7DnDswIVd2/+dK8
+BUhKYoF+URwIRttfzxz7SNPPTNjquflrLAA8NQHV8U6cehM8z4yud3nbvDt9HT9dNWbojLEpAdx
Ysymmtcm7PcQcekZyOPfdc1Y05dPlMARB5fftQ1vrEKPqLm0rFPHsbb07tv0wvgjqTTCGC41TU1J
BfvQ8EQTUtOk05kB6gyWyHFy/NVkAZiprW38l+4hoCJbuRvBnGzF5eu9icynwpevYtSO6fHBnBiw
I36fmsz/9MsJml87GoTxvksOXZjrCTpgvOAaQBtRUv6x0hBnf8zsGaqpPrIWa4vL7QpWnsAMRCc7
F87FvVpkfvd4oLCauZehsdVuitSnp48Jk0xOXBnQ0xlwu2xRdt1Sq18z2iVuv2YChF1KAfhx5uzL
Jea9nWdn4nb2W4J+cHdUW8MTKeTf3mf/xTRhH2K0fxADdEMkaXpKM1AP6WJRIm9Z72OxAECoegeB
PrlTZNz2dMXw8RFBZq/jhhF8ym1ozXsFgxs0yrZ/6GqCioqqFjob2Se4jlPGlZyCkRBdFQHnc6zi
3rTZFcsiOI5pUFxab3w3wZlhVKTQsygOdj6SG5EBNmzSRBCZN1Fgyo3f82kfbAmPdwmwBXA4YpBJ
An4AFCGxH882ltMsDwq4bPa5VX13MGf3vOT9OfPCjpOtz+5FOZZkAlj66H5DJ78khZbrVrrUOHVz
sZ0NISkxdL+WiZsz0zrkenaNFe/0mx0KAo8BA/T8mSVm2DJjtI+L7z0IhE7NNwUonyFWqFhyrGon
b61p56Xl7tk7y0uCs1N2KFqE793NbI6/I07ZpOQ7fmfnbXSbu3qqHN6hILooAGPeQFYbYmaNnicU
uJcOvhhPLQF6wqn0XNlbWzobDmvVybSicT+X/a/KcORqqSmfSAWznd6oN8Sn/A2W51uaUy7VFTMq
R/DaAsE+mcGbs9TDVgwhHb02g+Q+Umw+4SgPE2bpTPQcb006zekWxUAvnkrfltsA2/x6TsrntsR1
hNaoA8v4iTskwgrrAhHj+QU3qdwHo8VM0UZ3zdr6QJnNW6liHN+05LYMxgenSXecwV9sDobrJcRm
PMiWLJpFWjWgtCgNkqPRVNhCSvoFxMgfOX0G9V1N8N0yLHwgFrYD58B1Xi8EqmoEkCCfxK6naHUz
lwvszxGyW2ZvIXrMO6moVGv7nvlX2x9ISk1b1yweKlV9qUk+Ga1B1eQL3rt0zXpBh48cC2IC+OJ4
+TGPB7smf5pcTZKxeoudY3rIjPS36tCYl4keSdPG7NkLm7APMYgxmI5ROj9WdGpOipU5BhFOCIdG
nqTlGmb2YbhOQtIckpreLh+PDiSJHe1N+7mXl4Kz7W4RNs8hxt+9ZbG2SF6g2Ia92dYMX4qmq3j5
wC1VKaWpuO/xl8RnVabjherdbb8E841Gg3jdt/X8WjqcF92I96XTMhMPreqPwQgR3ww96GN35ZpM
3UFc1Wsnf/yxKnsu1JWBHQsqanVXy4Rhkkzu6c5Yp6wY61k1yz0xfvqWjL0oXeg29X1kTbiSp4ql
LqdOBIHpPEXOB6EobHO0KjEHEjOTHzpAk+hPLM5eg5wVGku3geDR7Mq8ogkaWVZw9kSXY2UNKJS3
wIKuW6PbEBenDLdnAU2tgGIRfm0x1+9TyXnWbO9jWrIvUNrUGjVfbZQ9PRRoRryBWXdNelq3lJV3
28FUexUwCW7GBDGIzAfV3BSv0YTcuVIycp3Sc+m4O4/5jeADiuMwRnmU2qBrOxGkGf9J2IZ9MIs4
JvbG2RpoAytL2lcrCstSpvjRC6mbA13EfyzFcYsABmftQtIckWZbz5+D/ZK7j2BeUXOCNN9Oyv3Q
aq2Js000HsVqFZ17lTmiIonq5rVucgiTyua9PSVnrQKGdl/tsK3SSF+/qoUhZlnZkgUxZhwbho9e
Pd/6Md+VtY/lOo1GugbCBzg8ksvtUG/swkgOuDjWhjCoJ7ErhVkgNXZZT4Mjklthmq9QDX9hT5rW
Xc7rQMn0tgueKHIlPyUQReeBQEMc0YlKWHknClra3J69105QIgrKCSYj/ZNO/RuoWLnJviStRyfm
C3epJ8YLYE+2+dg6V557jis/24cRd0cCUGuEHVJ25hoJdd+UeMzceBTbNmsZ8kcUMUBIJtPkmZ+D
OZsrvy1fCZW7Wy8dDIrNpgLJxr3rJaCxqSfqAcL1FVjrg2jaeju5McL8L1WM5MaWTm1HUd05sqXE
cHLv5Gh8Cks6a7MsvE3i7o3KEEdjmuj/ETaxtEqzqkv5mLXTpXHpqkkoskA4BaEACYwvQWWHBILw
7NH+8M8OQOzuo+7OjvL4V5Kr6rhIoBzUTtBJxk7nUBB59Af7YR7kacqoW/E7WR86XT/btOYmVqhO
sGhwkVs9q+fEbMwwqTCP6KehklECoJW3sa771dihg3uVPGM6B0OdIjX2tLulFoM4QjNqjaEhRvVj
b8Hxz9YK22OfBvRYutuAg+hOsvKqAZbuKDDS1DPBLtBOTm9fUsvippiEXGeptnVwArelZ9+ldfKt
DdXRRIH4YFBtg/z8qFwija7yP/PS+etlQbg1gEB2wgDW6Ez9Jl4UStEgdore+VXBU0FCnuXJGMON
zHS3qHC3E+kSHD75yBZobiEpeVsLyYgd2CfQGcJhmR5imNsbnHq4WSnJcAsmEC3iHcVv83UpU3mx
5fy7mO2/fZ9Ne9z8yRYp5MtPTXPPugJeGNUBa8AdgvBKpVyREvg7LP1eT70bPxaT5GFr59bJJiNO
Af4tqvoPY2LTIdaIu5Y0nm9i1p9UQDFU8uV59dX3rV8WP8HesGvvxA3X4wjH6ssdWg5Hkzf5z5/h
xvVOc1ukp6qptwlnxtbpGrpOBvjtXvZo1pIF97Q4qa9jVkyaW85ARt5s23n60GQ7RRkBQgKLt+M9
mDXvz3wWgjo8iUcebKupio1lRtn2f/oD/n+cfP/v7uFbVVT/t9IA/vU/fXzUC3tuQHpEQC2zPGH9
n+Jh7x++ZbqWKVxWYI8W4f/sHXb+gY3PpRLY4fOGpYN/8x9GPvsfron9L7ApCjZdXUn8r//79/Qv
8k91+6c/r/1vX/8veAO3inpq3SVsu/xg/8XIh47qOJB1PVMEjsm3/q9GPt1XSkSGsVxl0IE2LgiT
YZI9Wo24uhJ667QBgiT2fjLcvGko2SSCeMXPDhfaDVepXz6bGe4vW9oHsK6MgevgMPeOf03M4ZQq
Dkt4Tp5VaR4C1R2GOn2LG3GJKkzQGWXMq9S2rmFUyxO5fMpYkg9NOZ7j6KGm/rsV4hv2DavuMn6O
ffPSNmOAfcbOVlFPOiIsO/JDY1yuQA9zqgum18CqHjxl/Mntvzk9J/QGcg0fTU4CysZjlAgS+7UJ
l6jJllcrwpAiIN2mfbOzojbdVtGbyOlYs2NdTenTAmThT7MNTFsNqz8pCqx7PQDEZt6ksZmD0OIh
8NPfJLvmFZlEnsnh0ZW03aT13pGp/6j/A/tSvfLJoDdZT9sw7coWdgGvQFuYXWM1F7rXxMm/vYUy
TgTNwzQQzBrze3TjM31N7a02fA+TybxsbfKaY7586oBM09Q3o1K3PiDe3TEnwhoZcI+aIu1VYHZb
wKBghr+yFihfWDWY8bTJuSsgWi90JkkPAgoniY9FC6hAGbBvO/a4b1pYLGZN8oZaZKIStLSHYsQJ
6cbVzikwaLRSrVOMFzs4IrhEwobOqmiX9k+Vlz/DkN+jxL3VRkY0LaC9K1zYiPzsj+f22Jzdy4xw
tirplxTzXYR9jk6megOfwKOul3a9nIvzYpNX92OyPnXCFbtoSy7scbeiTPecCtLnqWyfjay6n+3q
ICfnowv6N2afPHfE7ZnmjTGNO3l975XiI3vj5uu+TsPz0nDiNwrWfnrnvz3qCV0VX4wEPaXL02dp
epex7l5reslmg/gOGTpygiY3aQao/jSRrcYWUgXOxra58NT9vMYrcwwnq8QNmxbkbXZl+lqpwSZJ
FbRHcoc0RVfqOMd5cy3j9nN2nYe5bKpDn7EndNI7c8qYtk5DtMYzqj+yqX/7qfdStjU9y31x7WkZ
3SnY7BvhEXCVjnULwuRXquY/zE15dd3oNQvN76WK463FkNRz/lSyeu6MmyoUg0NFU5hwm2ONFyEM
yxeOibgfcxTFnwc9F1/bNf6s3KYh0a89SGpuN55zjl1e5fa7XGOo55S6QDZ4fii75Wr5CUQA4sP8
JwmHO9Et+bGdwTZifhoJ9+yKkFq/UEG1m4OHjLE/USt6VisMqGs0c3AfzS/pQbwLrVsDbYkyvosj
jOeo7+/BjDMOXE7J5F9TM3yu62Wi8NrDB89le6kZ+tiGT0qe6sv97L23ca7uYiLxBdPpcHB2Oiud
+cW8U4ynMotC6+SrM3t5dINmvQQAcbAc46ms+501YtBywqHaIbo7T4OcGEWo6kTY8EM65adM7A8v
LJ5DOw83os72cTK5nFQZlgD7uUxzE52RaMqD1zUXbunZ2dGp1p+HxAvgqbbhI24Y5kYg7IYgp6y3
usS4f0FzD3V+LkX8u/Xi5z59VwQSvKZ4N1V+s+iN4TMr053f5d+8swtiWKI5hrRgGnrSjIGifEbV
Z0JmbTuztW9NUvB0EUdSOphUMCZM4y/J/ZIgE20g+V8hgkWHqc4GpYNr1Sp5l6YvqEXPLlmbkAwU
ux42LOAzZKMcMlJEyc40lP1xWvdmk6GydJiKrtyjPy5HP2y+OdXSHwhFhPQVVSBPXFCxP4zhx0ju
rze5a/Iqwl+1Yu9W50aFv6fKL5Oj2Ch6dS2yNz9FNYkt81ccUg5gs1QxOtO5MAJivckBMByfjaG9
J+f0ojg6YxC5lb75zBT4RLngZSRxNunoGa2XTgysZLkyxVoe/cY8lzqqBg+Wcg7Ca6gHaIF6eE2V
LpN/BXlbFXtsU2tiVm803lMYZxKHW8jF2UU0oV1Mz3gdN5gLPn4sW+wfOlA3xvGtiZdzTtIOlYBp
WROFN2lln5bl7KhxfElI50EOZbGJ1Tmzs88FDE3XMXU2CTdx1dwLlv6irr9nz2UqK/eioLJWtDgq
ChJ3dWKt0uzSxjFLVe/627TDtBV0r0ZOh4RKSam07eJucy+EWek2+9ltEjrV+g1HzWY9Jj4xGBm+
YIImjlj3ByEIMBbexc2XllQwV2xjkie/sg6y7LJd3Qxnymd0n6OVHqjqsbAbkj72waS2BSBmi/xk
M1uvFXnKgFxlSL4SkiDzy3SlMvc9L2lcSfwJdY1MpiCbmeTuzG0V/77T+Vd/bHazsnqOBDHGL9ZW
zDDsYTruGZD7jMl/eloRAk3yxa7+5eqIqNJh0V7HRqEIWscWMbjUkVKgufCaRhLIUbQrGrNE4+m/
QCQzDrYw35FMVTqiOuuwKi5ZPP93tc6wKgKBYf08RcT1rRTCkjGjeCId7FMdgR11GDYjFeuQjq11
TFZLJb0OzvY6QtvrMC1tk5uCdC33R0HWNhqj97pnuYv9r8jo4kvQfHutQB5nNK7Duixp1t4iv1uQ
482R+ag7ohw55m58dvPJ2I2jfakz5OWKJHBCIlgK9y4iIezqqDCDsWuTsu0y0gj2mcSBlqA5WwnB
soA00NpRM+nLFk5ESE1Op4w3RZNxqCPKJTPqSYeW+/J3RIbZJsvMr80cU8ebXZugs6kjz7EOP3s6
Bl1b5d6anPAk5D1nw3kfDMOVibi/revmVqDogx6tHo3Z/8TQQQTNSA0ui/J5geN9+XnoAyO+eGL+
9y99ozzJYIh4yzBTxh4m10advDFV5CTEDRZVL/POARMPxkPRbZmn8BYQer/ZTPLitmjwfcSOsZqK
ji0d4QE3VnAajHx6W5Z054xLfCRx0u2nyPx07GU+IzxgaqXGa9NO1vzkx8hKgzE9su/v3TAMnm1h
h9c0AQlnqT8B3poDgIv2GlMxfo3Asl4TA79/mlI7PQEoZ2YTrXIzL+7sqQULN/ga+ueaJyI8GIEm
dIawJrGQDukpCBZxpllanFP90HQcqJSMoQWwhy56DzUc5Zy8DGcycImWSGjVRkyQ7eUinOKhxlhp
8f6AqqSc9YKA0JJFOdKsB8O7JQxcYiFB0Cj2nV3Exz4y3mobSO3EkGUn1JjeQ/GKVv3Agdcr+nfi
Ai4jeUauvloODkA5QjjOvqY3xmSuyXd3I22FXyeCSB10gkPix1uhBv/gDfZZFNBAJ9tblxOTYHIL
DBW72d/YjK+5v7Ni8led1UgI4DGnyX92gQFkVAut3dJDbGy4KFM/v4LH9YNPZOY+4Z4N2ieJ3E6Y
oXCxd7hs0uCLi0CFTMvemVhrMK56iDIP8ThoPybb/4O9qAebqBWwzMK5rQ5Lkm9Fw5Zmmd+jJd7s
AgxGaNkeWHq16pz5mHr4Lrheo/9U/Oat4XfbmQQD+Kvp2S8py6A/9TuPETujqOR/PtE4G5LwWcrp
Yhro5waWKPB6eI7ChsQrhkBzYBupInaNYbCeoQu/pMnXWNsCB0R8X3fJy8xoNRvMi/JYqlxsISta
Mfd5QvwigWJIBhU/ULz4j5zQ1wMDxXVRQwRrqSSoo3zmtVQxE5Tq1FbNZzQOMa3ASGw0zF3LNHqe
LQyYJR8eFNZqLXrnzaw4ETn+t3K8NztJP+0G3+Yg3sIxaYl/TCYLga1PuJ+omfeM7AkKhdrU1uVg
oCgMDbob/aVwE2Q5bIoQHGZMJiYcec6s5oMUigslzWipNKdre5V0Bn91Etc65a/HI3/O3AVWKZWY
ME6ehoiBRjSFZMKyZdjSxGnvKMumLhIjf+qzxC4RtzDbXVMl8o39nrIX/c2tYjp1sjrJpUeVdFWl
i2QOtjNcOJodTWzqayuMx1MSAAuI2KiHadjPuhuIrvx8mxTvWNFsrlbhWyp72hEySrOsgfuWfgcQ
iWLlXYq/cUqZ3M9366eL1yIJDKnPe3XINwmBI7Cwj7EfgokKNQpWDetlbsmb5MYtkcFTV8MEg+m2
CYgLnE3Twe5qV94OqTTN271fevXL4N6lM/aEpVXNiR5pkiucJGLMwCtsO1jWMZr4uEcuFBN+jzOi
2WRyQqxZV2aBQTHG23arpHz3qdvH5L28BoVLysFabHiRCbgZT6UTmWoGQmY4Jac2y9H4Bp7iuafR
iD6i41AMqA7kdlYcuenlGUiS+zI7JnvX5n5JzMJfexneXxG8Us0jDwlI19BeUBr68pQT6do0Hj6Z
oUVZmVVgMcH0oHAjfx69BduMhpwwDQjqU5sEBy5HaAkxri+XvIa1xuBzQ4KkOnX2bv9tUfxZHgOX
0u+qsVjkhno+B6Yd4k8m7tOi3p5/HgT2mW3UtHQJUZ9Hq6FepK2J2oYuia11yNTRtcmC/zwMbS7P
7KZ7btDmpdcPSGH6Q+wffv5IWKF1oMrpzkor/H8lttOZpjB8Bz02PD74LHsVRRAhl1NQJN6J80l3
+XnguNJQJ83hAj377uchLzP/4jrvte6U8KgvO7ZsHA+l26oHNwt2nLmnrZHO2MAd4TzUdto+YK0p
ynLv0LVHKxKp9GCZ5GUJkyez3bKVFBTEY6TDTNZB1jTZK3P3iaFuDiMgw57EV8kyG+tAMZXBmtRx
XK3tU9Is/bkxBM7/ptvrssu7ZIzbO+beWM0wYHBpl2S+BOS9OvfuasTytfLEtbFZerxy+FrMiKuM
hTNUSlxgdERtZIQ5fY7ESXgeffbsAXdYSlbeHI/70l1udULrg3KCbiPi5ZEMODpingV7P/2eJC5S
X6ljGi+f81jhW2h/j+FAYZA5YlAIFB53jBf0EVPME+Bn8/HbI28xFhp6e1P2SDOBh3+ft9FiXwkr
PfbB+EKvOgUZr0FME9256rEm9d0xpWSCK/tH3Hr3bIvtihKwbYi9f9mSc2H4H3r3vofWK+ZoS//+
uOpb55ffBw8gmehnEk0IMIE5dAenEGxmdmrT8Ry2JO2CAH+XVpPJdHFE6vAIAHnw9m3GnMSC/bRI
UPKRf18U4neVbKMS+wWXaWID9vyY2Hi3qwWTzjAf5lEdfj4qcxz8mexMHmApMrbnPIChrsLZ3lG6
jEePOsBnKoAuwlABn2X0qX78DGISJHotrmrnmPvGkfvuhn7tbG9J+2os5n5KcJe0VeL9EtY2yK2N
pR1BVDGjJYcdMZhl+hjL5k+VsuR2j9HUPuWdANBbnZoalJhk1yGm/2oHvPmxyt8tLSwUN7CRHdPm
lHnJYyEmaOZxfTOpEdvQuP/SxoWxipb+6lDR4Zh7yRCL1kH3LWgqEnOzu1owx3Pv1S0CLSj4riRd
ClojH+xLEY7BHvHmO5rvXWij8EkvGSHehJSImwFUn4RRobl/ZgF99o3FPMsz02ML8ovF97EMMCKV
NJfdY4P2MNC2uy5XHR02VXRIBtxtbojTz4iC5Wwuj804i7sExg22y34tKunAcx72vEMaPJDEJ6hG
p9m9pl+SdyG9C9G2inUUp4vwYHONGwiurZk7smaaNCHHfNy2PpbQw4h1N/KG312BzZYX/82LCbDB
QGIkR3WMJYkjZ477RPqFCyhfVNNCA4WZ/sX6YDHPiu6xemXbtA1oBQhqe9OG2S/PIJobFctG2379
nFNERwgxJ+gB5JPxnkLYGX+ZYxkdfBU/GGGDGjMwUcT9auvtDloRvF92o+TQoZsDasC9FRZJdVKK
XsWIRW4zmrQkm2V8sMuCrFMJUcyjIa/3IIL36YLDTBzQ4cj+UGoV1YKkxj4bYg55kwhRYCZyGDzP
Q/xAzQ+4oNQ/LFgCN0keUayGFSF9XrTMUuo0KVnm7GBLM9jRpvpEhnzl+T2lTVVaHyeP1pSo7Kkt
oSSTEShJlYDs4pgCTZrr33Rep+dE2dfFAKth1CbW6Mx8K4zuxgybfp42e8W08WtKwltc8Amo6crg
7uin23gZibs2mEFbmZS7oP7ddc1O0PxGvJVkTfAZF2TJE7S4DXVrCNbssFgEZyw8vNiiUqzZDnfe
xLLnteF/YgJRR7WwdLU2EGZFTNz6N/bOJDdybcuyE0r+YM1LIFtmtNpMJlMt7xCSXGJdk5dFL8aU
Q0jkvHJdjxcIvMgqop/A7zi+/LkkY3HP2XuvLbEkyAYwIvkl6eM8qKqrNPRN4jr3CxahKwcOQhvk
0iv/Mk7RDUZcv8ocYqNDfwGTi+LMAsN0rgPG6/USUkbsZBV+na66w9YiHCM/x5b5+f9Vnv+4yuP4
3v+T1/A//vm//7ffy/+O1vDnb/9Fa9D/4bo6mgy2KCjQf8Scv3AN4h+6+ANltk1Ht/mCf5N5zH9Y
PkIPWCp6F5jj+Wb+VebR/8EHarse6s9f1Oh/J+v832UeHcXobzKPCanW5xq1LA/RiFj832WeLBEx
mDt8SzmdF9mU1scsLQ4jB5BVVuEKWDJA+qF7YsM5biI1XPS16tMbrEPVm2Jbp/Nd6bQP9G+B6hWP
TZN+DmlqbGsjtggqhvQXv+Y2xZJWnDCyUmHnVBAJfQhGZEzpopp6/cHT8B56V90sfkUdQRVeWw9+
W5yKrDtHBasSv75zeKSIyn1JFmqvoDfOq/Enitx1nXT7eQIUISUv4+Iz0RucClr8HIXFY9z0RNej
9pZXRbZZtOsyUbXhFsUmc7uvKav7DajPfbcQRlwSPQtKh1jREFGsVWPbYlfyDYVC7ErrMaprfhNE
pmmS7h7KEkHYtIxd3Y/YQnOMHTR6P+UdM40R2/VjFvZdQNkyO/bRuRcm+y4tHx9w636lJux6vSYE
k4zNdWgWd+cs6Z0YqPDQkuytbdv7aCFjZhflvI4yYcFsa0kmZ9z/Nm9PejhWw5y+Fqwptm3B8WqI
77UsFMesMsSx3qdOM63YAe38aGRkNP3skE/lfaxDJnWaOd2C5V/ZS/dlq7j94Dvfk+beLwUlXKCx
NkQhbaAZ9pqO8HS7TKo7pO+3OvBkhiwcWJPuaicgBgD4ErkoCmC4tlR/+UDADmctme0ihdLRn5AT
MOxkuAL1dm0tCY3RtbDXtlN5qN/enqMupYbSAkdQqPO1y2MSCyjg4JDTv8PzHCPwgA1sDtzchb3K
z3Esdfdx0nm1U05Hu0CDu8Kg6nni72zSRjWSIW4Jb3qubbovQAys6xyfjucvXHhRczCchIMjioM2
6PFa18WCcxX7jOnKDxambTC2FWGGbNgJgru8kDUITdGXVof2aaS9UpJg4ACu6nGsueBIx/u3XIxz
F5pW4LLYX9EV0Mdeu6uxr691aIjrfrLPlTCz+0L7aXXabJyMpjuSm9OGmF2Ua1gewAMTjtDOvp+Y
UAWcEx0UTG1j9Y7DfNe6SuNq2bqxM2mVqUYT4yubnm8TnofH9MD2JqbLKGUp4DTmFgWHAQ/wK+dT
Eslub+KyrJ5KsKhUNRMQ4+RHY1L6TinYS9GMHhnwY2XAGGwTRcIi6so4asAMLdL9MhKA7zw2trmp
MZwkDGjKXCRxGXnKbYTraFH2o0oZkaRDtDoTz0STQexVuKMFkxqLk+QUKiMTteHpPho4MdLJh5ui
im/4EYEf4IBqcULNOKIWZY0ylUlKxy3lKdtUyG1m9JzJIjKYbJfSBtfW8k0R1B5v77Oh7FejMmK1
ypLVKnMWDDA+2KW093PjPy5ACDiA5eyG69IPBjQfsvxcy6FLRJyTBLcIoQwrn9euMobhGayVUaxR
lrEB75ilTGSLspOVyliWK4tZg9csUqYzDkL4qJQRbemuODDbq4FDDVMkkweetUSZ1/Dm4IZiF18n
LI/Q6Jf1CO4XcgSILZNuj5A7PVaGuFBZ47yG3Sek4gzPHOahR0KJmHKUnQ5ie/s047CLOvvkKsvd
rMx3ZmaiuOjXwgtRX5VBr4rWizLsZcq6l+Pho1sOLZJ/T7bNpaX7a+0ow5+vgKZW/lA0VHb4yhQo
cQeGyiaIIXIb4hu0mxkDIdofgyumQqnshZMyGkplOWQ1Rz06JsRO2RE9fmpCKcPRwqlYKsuiPjeI
viaDQYyf0VTGRl1ZHCEWQa/5Y3vE/xiJkMchhkjHHA6z6nV0keb1xfbXqbJPTn+MlMpSOStzJRlm
+L/jg92PB6um3L63ZmslNKhlanDRHAqdctyaHq7NJW6wETug+xrnwYy8bYi/s1FGz9w1io3vqWSr
soFmz1GPKVT24YNt5ciD2U2rEWLpB9p3Hs+kWFlKqUqZwX1vEmU2dTu7YUmpkWwMgcpGE6h0IlEk
uVM82L2yrGohZnSBixUvuGoDxdjK3EVwosXsmuG9ipX9tWVnQ59gy1quCNeqB2GdNQZxNmyzgzLQ
djhpFw9L5qS9dlZD+SaZOZ3rak3tUrSTtf5M2T3fvQtvYVEm3UzZdXt8u7x/n3Bed2tUuGgzlvaj
r0y+OW7fXNl+Z/y/tjIC01fGGKHMwZayCZMwlptMvnaajtgrXgZlKMb33GI3y+4dZTaWuI4zZT8m
fc626o8lGW9yN7DjruO5Otr4lmdlYE6VlRlH4qCszZYyOWNoB3Kf3zJlfy7xQY/4oRtljLanjm2Z
+7oYqFSOI07sM756ZaaOla06RfJtlNG6wnGtOAehsmCXNW2Tk7JlhwaStAm146ihrNfKvD0rG3ef
P3W4um1l73bweXfK8O0r6zcEFhBqyg2ubOGGMoj3yioeK9N46/ofsPnSlVPrOpHmVZxTXZwqq7k2
dSc+eFZVRb/3qdcSiVUEizKoxzjViTVaGzxj8H9MCeKKpyo8PVQNG6uLqYHLRiClvdUAZ4GvL80a
qIgwW/CbywA0xFOPZ573Q3FesBRkk4ah2CEv4/EM0VtKMNolOpbKJQ/4V2eXjfdXGfN5Ut2UNlWi
rnCOIKmuTPyWsvPn+Pq9dadM/hNu/1nZ/icVAOgN4y1TkYBMhQNMFRMgvrdKVHCgUBECqcIENQje
sKD+O4/ggmN4/lpU9IAHUbNxVBqhJZbgqoACpMtuzRg7MLG3u2HAVWjYWAAgggkVcGji/Nh39Ydn
j+2WEzQVOdk32Ri5i1riEamxsVRcoiA2oeITrgpSSBWpgI6+MVXIguH8m19ENVIV0dWE+as/gYz4
t6UCGkJFNWI+ElenJUqzyYjGTXbMu1hxcxi0YjnkW/g/A0Y657XEABqUWXesspzQQ1RvawJuhRYf
tajgQT64d3E036P7V2ePm2MXStoYY6O3L053J9pYKKjBcGxa4kZgtEiuMZny0GURbjbNfhEx346i
I9S8yHLAkevCdylrDY+EdOt1qYnPojbvrCnaWhGEsoULDuTr73xi9k0kmCvbfTI9s+OtRTdqZm9l
NXL1iWwCFV1soogRcewx2I71cFzCCo5mP0joOe0WsvwHjjDKs/y3opnf2CviFsT7v7dNNMap4qJP
WYW2KQ9JtBdjtTIH2h/gTCWbqezvUGjHgKQ9j3yNEoCWoxONvDFV1GjgmaiIvkMUGRcrcCacHB14
Lg12P+QqQbu0Z6hLyLvVAt19ciaOhALUWYnT2SKRs0owzawWpTSm8uimzb2do1oWOZswD/9vNBjt
1mCsX0l64xMvorPXn1+lEeU7t3ty5vRLJK5LHSwRwlgiCVQFreSOin12Hjw1nK4gLLPd6GaHNFWW
U7JlUEOKQNqVseJBvq0tctRLC59czyiqXqYXvSxPejkd2UQ+gX+gNgenEKoLIlqXW+2artiVXOYD
D76W7HbVH1hsnEG4mOss4kRdez11fglxGFaBzrh8DxmioLAti4X5MIHH7Q7h0JN4GwpaY6p0E3bN
F0kw9vdLjEdFB3oVOtfQ4yTTzR0t6CUaES2PaJhucWKb6gSo1BzGC+u3Rde2b1vm2az0i2lrrIfy
o1HjoVuk4wYwAF/bZLppLcc90uEjwSi/CYSTUj3ZU5bcTe241q3U3Pr1SMOFc6bHYj3b9Ygj3WZP
lO50m9MxIHTAACL57Ob8U0a5xRsk+Wx68kxDZm6oAY/MAdCaja8jaccgBD8dJIQtV+NkEKiCZ2OP
H1baULKRNK8z5Wg8tshpNbT/zTqmK9/lWOvLjAMWClfg0l/AnzaZURPp7pQ/wOW1hgnKVEwVK/nJ
jAT9yUq9VXsljZEFepH9cDZ4q2H+rUJvOrSJeBsFlO+6dZ7DJgv60YO27rh3jY2pguMMjGYNFC/o
C+i9FEh4lH2ssfTuU8PUgUdR+l17zZOEOrBtkDMnghFno+R2oAaOfAk1h/OQ/tK0ooShEr/2hZRr
yFs0DU/L0cK1veWAd7DT9NbLGeW4QA+JovSBMiV6x2uz3LEgfrQyuGqhV7IhDZNfJpQKnL4c2TV8
k+UEs6FvSfj7PdYgHv6LDyPCaVh9LTr8F5qxObppIHmmwgYRQYI6RPFfibm8zrSwG5gP4cJztTYd
YTRXXVcNGqNOISLSag28hZUzo50PWthIpn3Gc1EFGMY7ogme5oH1KiNmCKtjHwxMfwn30ohxabrO
uShgMTZN9B5TBhvY3ucg7LMJNxH+E+S+To0+qKliVaXlxp6mHf6ouyl604Rd7DWva+CasC9H289o
kfmhGZOKWwrXseEM+2WgepZnGT19ljEEBcthKNT+ozsyjA9GSuUf/gU7JcRT69MLPRRcczonRGIS
lNXQbdCt43j2cSE1hMB5bnUZ2YzIdglJQNme7Zc88cPt2jPm32mRppyXNX71iXYVsf7SGLpxiu1C
O9YGIYduJDwv5LzsyFJOVx2OIXO+sXWSBc/pEL5Lyu82TRpG64qiWFBHEa6d1n4XYTyAvECFrKXD
oiP7oTzkPqbIiG0I+UcfTn0L/m7DlsHfVBO/2qmI2pMUNtANKiZR7zs6P/3wjWqTh8hXFeG9jveI
DytqCpKONZ2XTdhdLY2TShenCJGCuL/NvBzr+BVFXb+F2Xxb0nFidbLQHdMzFSVCQOD02OX0kXxM
Zf+amMVrJiixyWaJhjdU2tr9xc9FpYjZ0aYhN2OsEx0aoJFEHvOcJL8SD5xhrew33TG4b4qRg5xn
/qKihksWcEPZhESF0tSH0TScco/0cl9SIRxmOGJAJWH2cA8tpgKVpUWzJSmzofQ+iMvu3GuP2KO/
vfAHByxBk8kBaVg2z5AO11llhvvFm5gRvQ6ZsLuDJEnygNrLrJ65v03OqZ5z0M2B94MdP8J7W3Z6
MtxrzoilmbYgkgg1F3nWE16ECNjqekGv1i0aeAEsV2pLWmTd/kbf7aoP+/VUAaWJXbmtcAOz8v8a
l+Rtzo2B1PDesCAG9TolnrrWTWv2LpzyFxBSBW0ilczKYxFi75D4j0+UyKMgpty0eRhdbRc4GmAH
qKYNp0SZmRg2akxhetZcbQ/KF23HOxrU0eJqmgxDKcmNLDVxtPQ5qZYksMII2JrZH/0o+aZhorno
5SEMTfGeaKdQPFWcbzcCxwROpBlvFvAz6JQ0kiNBx1Y97iyd2eXFXdQyGhv41vpdxzK6eOqaKuWw
i8o7GapqU59xPSFvQpaB5K5FpoaTFR+lJU7Yc5/dAc9SPYePrFIgHAqDGklqqg5dh6AdF/hDusVo
VnHBCjyLsH715fztS3JIGDyLtIHyPTXsIXi7Hs3Kc+7runPPC45mvMrrtC3bW+wwk2tRvuyx54n4
hOQW3QG9Qc7LZx4wst5NYr5Elf5F7GVvJQXGmajwVhESdGEN/rVbvsa+Q9r1xGc1uas2zrgrUq2k
YZXXJX3SOOtSqLJUZlLRuhpSS99YTp+BbO03YbbsW9BMx5IpYvCjKbAbeEQmIeizKd1DHw5oEfGT
X9o8wV12Uyzx+Y/wUA0Htv+17YQB7HRv32DHXxVCmDdqN462NjJtTc3v3pV3tsBG7GkPhiVYF43y
wKuU4NpSUdKCbDVTpM0MzaPGHRIaNVbMutFhvPndlienXIKlqV71rNKJ/tDL6/FvS0ECprK7R1/g
hE2jalm7XvbuT7q+B3jHOqMedlw+MaNGBcpvTg5Zp32MbTzv9JoLjt8GIpQHftv2sIWmqYVk1R97
qMCEVBo8w9AUZvZ+XvUk3XQMjEz6kCsAMTT2g2ZTaZ81/VfKGmvNl+ebzCHTXLiPpDM/NLSqUhuX
NdTLH5YRo0KRQwdY3soBGKVXULqOw0zVTXmUvoNfuEaAIoOlhyzgopMjMVJsKtTHwEFqtov1f14h
eaoK/vdf/4mgxVdVs2+I4v7PPv7f/nRJvtqqq376f/9Vf/tLbO3Vn0lrBB/9x9/+sCn7pJ9vw3c7
P3zjB/mXf+Cvr/yP/p9/Y1V/VQP5B/5rUVKV5FH+/AOH38RAfOSB/zOmmiBJl338L3/hL6XDprQS
NoBgq6DrJFvos/xL6eD/obNP+K5j80LWDTSGfyVTq0CL6ztK7RCIGoKUyV9Kh+3/Q9dN3fCowBSO
5fC3/hNKh2c46Cl/UzrAUROY8RzCMQLPmuD7q78+HpIyUgGY/+IZrCRcLBSwHfsrIONTRmtIKvRT
azzKGpHfBpzD2SsoR7UYAh3F+wcmE1DIGC09ReH83cMGtdDuMzNdazywZtpxQ3fauwNDWP6eupdo
uikQLm/RFJymZVaM53RLFvsyI76puvQ+aJFDFGY7a6xn2W9VG+EAaDrlOND0H/UfU6+/Mmbzo3gz
iIvNyO1ZxwxmfylMdlqoVwbj3PwSY8ghMHfO5KHjX1CAZhVSHpogLX5NPfg8a0bWfKib13JIH34V
0RMX8UpMFxPuWLmzaFDC0O1hzkmoua7FrezuCsi8DqEA4pb0VBtmuwJRRZT+otU3h352n72zF3gO
Dy/tV5lffIX+gJ0S9yndWtR1em+qOcMcrtJ98OnHtnBOfVQ0CMDVDYc91GZ4Zh3z8RqcNydTfS10
kujxpQXmJY5WK9YNgQH9PfNOKAeB0T7UwItG1c9CYMS0j9L48bp9X9ograZvSbEOgdyHIXOOdnxh
t8gRvCLneh54YMB2zWgflmSRSs7G+Ft3EeUqE+ICdmzpUOTTu3gD+BnTJtsVFml1Bgjz3SSU7lmH
MNoqy55FQjTpTqZ3kSxwMvs1Kb58i02LPNKNEiiKI4Xs+0Ibr412IDOCgRbrOko9HqxVP/kHlNs1
+8u1SWg18mP2x5z+4SMsugkeNr+Y5q2gBqMWsEuYiXSL71U/JBZZHDzHrFUCikICQHzW4+hzAszF
AfguTv38Ys8svQbGCyyDengR7uPshawWlkA6kmYgDg8Zm1Je6GH44A8ulVEMW5gu4+xMbTuJmSY9
GD5t6uLJ94PJerZs517Gw22xrr7FkbFmHI75VQ3XqT2LVN4vUBliILtjglLeXGsoHQ5WD4jfq4Ym
6oocRU3/gIRHCmlPnD37JQ1vcUJAYIv7R+t3FDLDpy1EcpQlbDBCUjm3yEjOWkj/gS7PzcSsMpti
RwHYps6fBTuZJhvX6YRlAbfGQJYpVAhoH3Qfdp0SASShKT5O202pDGO8AEk5t3V8b2EDpNGK1O3E
UEiV+gzyKPrwrJ0LQ283h/LCUQr/UNrg2a1Z0w5TvMdbslQvi4sH8lwi8ZjvIgrvYgX+YE9jsjZu
6Duf/OKUJ8YuNz/a5ccynxucfjMB/BaUGrXsTWMARHNOgjiBQyubQdisixG4rG7LXn4tqNLCWMtx
qatVp834NPYsrlzgcNNeJq9CNIE95TsPS0/ltRD0KQ2S+krqx7gGITJdk/KDeqaz3jwN3U5w7ElY
gS0tfoNu/IVpqa+/4uXT0/GD4pRxQi49/zO3bsucP0hOM7MNoIxLCpvHlnqskDGkRQBpJtSuBGCW
7h2z6NHBWDmULcJuDmnahAjDtiC1JeiGK7EJQWckH0F7zKtklxQ/eKPWns611B71KdvQjbIlR3TI
6s/OY60m861gypnI1zqGf4wkC255NOM+0M1bqquE+5Xt4hZD32YZlo3NFkNRq6K22cnFuoSdhx5J
fCBrDwlz+KKdWoB9BAxYVeJ42oft8pnCOhu8tyV2q3PbjVAD+vhDWkTFC9DSkn77Po/MTe8xpZSG
y+3SZ9ArOS6vPNfgZGoxC7P6YnIg0GX5TOFF3R3ZjV5wEBW0dblP41TXYF/xFTvVfN+22aHkRL62
JcGXZflNRSsL3hnGlO9o7aU6atqaeJ4w3yi8/5JJjlSnCVjlVOahAb2w1/N3aaR9+bF78pwoP06a
qQLdz7TztDs0JSrM2tzZl1CMdVkcZu1xzih6J0okNwIlqTTTrSnZr+Vs2QK7s+aNm/Agn9IGQOfw
bRANWVVYRtdsSqdD5otk42IzZNt1axLJ/WH17NGl+1bhvQWdB7mlj9+9hjkDowMCsmo7Inq159Fe
iDVRtWhdOuzqlr0WowZHvixpzJqGA8pVgm9wwIksG3YLE1g4nsSD3IJNR96+mbnWbmJVwlsd43LK
Aoz/QGox0MYNs78qkbGB7evQrCeccAe8Pt8dhHYVcKyTPYExyr9mVr/oUqT0+l3nvPbh+4R7YiWo
sQSBcG8TXlxVdhbu/an9PW88YDWbJU5VmAD80OwXgMvGQ5yi6oim+TKT/jbO9meMYHHzHd7gBE2G
3dCqGKw3MZjU+jdYe8VD48FI1VFI9xGpNI9MIvAmgF65V98NjffDww150WjFQeDN5Bk+PuQs4B+G
Nmc+4WGvKCBm3g9X2q7kzuouBAnmXWLiYgUrCG4GFIidLMOmnfznDGnimHvzr1RSpzYjR1Enxgcr
8UBI0vl98YQRjSpsrgxIVpJhpO6LF0Tp50XVbzgNTcftG83f3AF+x0PMKvfgfJOg92JsiDxJHFoD
IaHHr03RB4VZ0cO2LHRFplI8axJhPaKNgGUOXeDUD8exPpzSJO9AnpgvkefFlzTxwn0oUx6A/VdD
gPhoWtWq45eDa6FMjzgG9IjcoUF5N06o/IIiBwZHiEDz0S4Hozjk+KL346ah5gBhD/JEbMo+GF3b
3okphzyd34V2FF/DJVXiADgpQZyp4IBEaSmV3C7FIIIS6GbQN6OtyqO5RicLnIiD5lXG1dmy0Fvc
fC43fWaNV/ymj3OUOXsiWbxBLF4vCap/xzV18HP30Y7DbJdS3rXTG/turNetqWP3DFN2IH2ns2sX
sXN0ZtCnQ9/TFFSP+ymkpGGYeB/zZXOgt4k8h2n0woCF0+ssWg/KUOn22wUceC0oKG/5Yt6oQm7T
3mqgQ7IdMZrqyE8HLsf77S/mI8147prtFiYK2Z8dzeq3DEZnqgPkBaY2e41+S9niU5b6H+0g7kxb
7rTWus+xolh9SsqNXLW5t7ujCGUwchSkR4HAGqc1k24Lh8TRPm3PpXUQ6ADITTCIJtTTAVhkEImA
hRLMl22OvyAqloPRf0AuHxFWhmtHtSN7/FXBE9NhtUwV19XOj3n8Kza+3OoE297yr368azk05PwE
cfcoKKyEw8tEcW07kx/yWkQHisd9Xdtp2Y+b3mV9fVew7Us4L4HywGcYDO69NI4Uigdw2g95dayj
civFYzgiiZXlni3cqjdsorQK5DMdpeUAChyBb4Z7lp+rwj/lffKr7BkxrZatJhdvtuU5Q9lYvyUQ
wJkCVL/B2P8+59mWZZouB4QcxV1hdUG1I4SNrHngCO2N7WvF2bX3ly11cwhum5BVstEdYdO0912d
Pbn9wpaVjWlxtBp3M8j3TrYPcXqdyLZ14d6lq4Vzzkqw+bJiLej52OFSLxIVEFMP0CICOFPQjfHZ
G+EZdUdjeaigzCH9bWxNP9n6yTWqJ9vokSV9/36O4DojAWbGnQPwuWvefTZrOmu0lC2D7+wWzT8i
GYLAn+9StsIJvpVCY7W6ZbdsV7ua7mXdeZMkxCaOE0WJIYPjhG+cZHk8cNam5MGu+3uimxBYOVX7
S9CGl5iWu2K5KkVdOssm8g5m/BlPHtcraU8YGcwVEzIebk5TppRf3HQyzjRUsLwyqRH7irOtNWCG
4bNC6WKCuQha7Jbpd9Y5qy5j4Frwmg/fA1GEeSHo0wLO4S3mevA/bNiKFIGf0Muk4qcpIzLLzLOX
XySKjbCri0c+zn3tdq3B3lt5AR6GUVsNw7Nmwh1CP4bzGIKWjTjx+1Sq5bzqwkLdMMYBFQpvDEQm
jBNs/Spib12b0a4ekOXcEDnbdw6QwQlnnO4Bziz49db2LrQ9gK/p8jKw9+C9HKQ2Ck4OFhFu7FSL
jVcdmjm+T1iQphHfBY2qhGE3/ZTgXw8S40CqYk2yJ3LuSf/hZlpp2r0ePVCcKEeXUUs/xP6xGY0z
oW9zYtGIxqdbO9XuqrvpkU7SQOJqo3UnaMffbnIOCbsU7U0UDADs3tLwVxZngcnvs/ZGKlE6Tr10
li0llRk9OfdwHen1A1HuR9Am0p6OFvBcM/b2RNA3qUXxq4g3bDeD2jbXvQAuDuBRq3bWdFK2mjjd
NnHEuYtFNTh8lPDUvc9KJrT+DqHUTiL6NkAM69ZRNy/cjKm7UHrfBg2+mALbEbmdubwzjOXAvFPR
LDtMAYIUNq5f0IAPzeic6vBjSH0EmAfpXq0/gXZqrA3vmZ3bupfNNmH6aogJrhKuWoHom78Bwn+2
bd4NHgWZ89WEITPP2soyYcSCP64ZLzILwoq9HfRL1DAQjpxzl91A0j4UmMglCuzTxMnHirEe0lRD
x481UGGrqaEBTXq0D0N/nGuAafTgQeZd5TbTaDmtOw8pta0fe81+CkNjlyyfU+PQoLEvVWkDW4XF
2JY4q/lWLeOFFfHejnueajhySjJqhrvPWElMtRZM06nQ2bvLh5ncmdS+SJxtQPpyV3c4L5lgR7/Z
TzSzlqwgwmRfG/UuTT3IO3j64HRdI9BlpSjuJxByVOOs4upaFu+jEDs3qg8a90ATmddiTD+rhEe7
EXmbOfLOcNJO08Hi4WWk18h8bCg78eJh53XnZaEAMHaZJp7raT5olIzPjnM2D63b7nybdktPOy24
VXz2xRCCGGYGRsjqkcfCVmu6xxITjB4aAVvyLSPKix5HB9ttbzUvZks0Z+o1wQS9wDJCrz7NBu6s
COntwfGenA5MBRjGOcG5MM/Zm5+S+4mRA7OthxGoc2vc4cOGoBivPvPm6WfDr3c6oHNdNQoknv2r
EMrUfm1jPKk8G3EDbEuNzbg+zxeJFQwIwCa1/V3jpxsPTd9xnid6FIqiVzDLgiMS5TgIsbDmV97A
R9y9mDkvmqg5xaH2exbahvSbKge7Jd5yE4yQBcUlmnhP9dsfKkL1e3KfuuWtTa1jKjLOv89u+JOD
UMxsrF6Gz3OjAxEst1aDTl0N1U0m9smYfxrpbM2IpQVTQuRMXzXV8WIGBdkD6x1i7BUeB1lcdWLq
aUVQZfDAEXJeOQaCSNZtO2d6nVFVdaqlou6aJ2VCyoONhHwTc3FdHLImXHr+wpVMNK68mk5E7Yt3
gFkTWPZDUux18LquutyXO+VR7DlzSCsHEX7MSz14Mez5lpmIkOV76mvEe3D2JjVn3+/Jf52ByUdA
zaT907M5KutrRRl0Qaiumw4uEPaRkc02jznKFTuUbWudWacEjX4J510mOK7mgqjfp14CeFbwDtt5
N2L/DhF4nXnRLVZvMmK6ifWgNwTXO/tucfaOx6sTkdQxC3BwDKYR5v5yODjlRf9pOWIn5rAZOWZg
Rd6zM2uqZ1qsjynKcKtvDafdVzG/BYgmGu46y+UuNpujh8VJetO58nzeRPRUdncUhrk8AO31XH/n
pfVWsalPYWpV/o5ECTWyNnzNBGHy1EEmL+v4Fs73VtzygOXhal1rpzhVpflYjcyK99ZSPdYoRxCk
ii7gruCWe0hw6006r5/204+HJ9sEUjPOQa/6Y/yfId5HhBKqeP4EwMYVAWkTnTWJwMzrxVYzzcek
eeY92qavof85eJ9xf+f5T4U5bhaIxwW9J8Vw8At6N7qz2wSG9rY08WvC1gZUIO+aJbAaNEgLHC5I
Lkjp29LC1nQkT0VxcrH2HyG5YK8WxhbGC8IkvIGzDeIOJrIaNHtse6xHCxRTCFfzY56x7ujGMhCj
u5v5GQ1cUTXl11U87gvMBgx33oB9hbYVGTKRyvRCXeDGrcyjtbVJpZnA28SqR9CxTOqz4uQFqy+K
1X0xmKvbUrWEb1FH6ycIRgDNlJUqoy/nUTdPIh62UfrmJ/ZmWsxDN1A6R8WGlwwX7oaVNf+OfI5s
Ni5wbs4FUDf8kL0p9JVRHqqUDwXzvB6FQPrVyWu7dLfJtFkocyakyUlmtwzUr8lRpdT9Lzz1gYOX
siI6OTvZdtFfDfxtsFG/mvgnzzQ89EfGyk3fnlL4ckMnMZCcylGeJndZmdNTl3zruJq53cCmg/RU
6FjcexP+wMI0V5F5P2G9r8Ai6eXCK8JGjXr38GPFPjsAHqvQCIMeibiZr1kEhsPBWI1LpmYnQSbm
9rDk8SEpO+CrGH1qZqA5ZfQHKoJeV2Al6LNralHHDMbZGOJ1yu1WxdUNF+eD2/FXGEmLIryLZLom
a4OFq9C9kyqu80c4zJyHWoB+PI4yUCzVd8Wjj9dSN+MQtLbshjizdgfJlw+GtpaFyilvI2Zlnw0A
JJ4D1m0qbHbJmG0cuXNJMncUMYTl1SFztngnKzlEBcVdEBAEJJk5JBtLQTVf7Ad2tJXgiJXWSGx3
A0x+ZVNV5diXmWqqJpP7lB+4I/6nUmZVu4eetxrnuxrkRwzasxK/hWpeH9jMlYhVQ7Ozi3nXqlNU
/QOPoIuXfYrurwG+G9jwphheND/ZC6zAOn2I3KUDmmzbDxwX3xeu5Xb+otV449bdXpofkdFxbyxs
pgoYpnsTLw/vah0ZbmflFLA0r5qzs3CypYgENb+Gqb6MC4BLvVmX43aE0UVc4DKl12T+ANu1bgiG
q6WvEnAl8C4O8txCBafvjKn9iFi5pc+QHnrc8KA/jmN/XrDVCu/NmcAqumNAMNjPr7170NAysEkD
AmhwlcpgeElHUD6Sq5+ULEeMpjrVLnXmQPYrXsHiiheYJ+dRASSIVe9r+6XsrqHT781JQwJ+qp1f
tfTXOd+bntzlmHEp0UAfIQdXXNzlqktnE+WriNFpyL/s5GUZ54NnjXtgV7gUuAm64d3y8WXrcNXR
9pEzREaOwiMK3a5M75wiZ+p3TVVvEHQWfYYhDlSGlSLq2Qag7aG4zFAQLW8JZvfxf3J1HsutM2kS
fSJEoOCxFQl6ipQ3G4QsvC+gADz9HOjvnu6ZDUNX19OUyS/z5GAfYFxAk8rZbQjUvpNAWVG/IeqD
xHFWgYNdyrLS6NuUP7n/2HGN6ov7Wk3bXHzEzcPcfip41irjICTMwEJW8wYoouMrVJqVlMmuSY5N
fNAjZ5N01R6n3kqAF07BqxO1DTr4moYBYhsXPmuPpLrSIXCuyMy2uO5NyK5DWayjGa4mz4B9NgVD
3co55vOPoNXPtACuiA+33ZsWK7CGc0ox2G3WjTFskzF8khU2UTybg5DvFWfRRe7VrE2B+jnPDzbr
Vu/lTHi+8CUT9iApAm6DQo7tnJVnh46WhZEi7Owhce1DKpr9wNjMYcbAuStykm0osW0q4AEfdJxA
XETACei12hiCXjFqKz0FieXceiPNNLjbgSoUM2006bedToHvlUepnevmceQkY2IHwznK8/Ou2ThQ
+6NJ8STC0MQRdZiuHZ7jELP+TKYJSYU9o3lZ6OoD1T6DGI8QUM8TVv3CZ3pTXCZvenJJ/oUNdmeC
QC7ZBATG3l9Zfn2wyZv6Hp518RbHxLa9hzg7e/TKzUXyLHkvuWFIefRdLa5l/WiNn0NDOo/aZTOZ
1g02HGpKiCABla1Wmvyt62Ai8nqDyHNi9knI+C5UBS9iGjjU1mudH4jpdR5eAGnY7k68hv0XVnsf
oKNjl9shesLj9JC/zu2lY80addyK1vAEJI+3s447YliJRiL3zgdlvTjSpTClX8+9dx/NHwrvvay8
I/jC04CCmWn5uhVLBw+jSJ1nHCZeXTzOcR2IGX+fN7VvBG2e8xh1zGFPJ8UEWHjXIAZFPvad6W2u
+nVIuHZiq62pDfCoFqrGz5nropU+T+rik2ARznoyikMjqmBpcvKbF5Pm2t7J3xTCnBv7OA6HkxdN
JFhIH9s0GECi9RqBQuVQTSXV2shvoekdIt2lYTTZS2zC8uh70fPAmd9mXbTCF2qxGNwQRG0oqSxT
nv2WTTsKRrdE59Yeba7eqQatbAjK0V9zq1zDh3+ymMRVlA32roW5Tq2kQYy9vKbZo1dXQYdXjdvf
JoKEliXkD0Koea33GEMm8XVrG+vFUSB7E4zaSecVaywHyHinXO+sRHaynbtZcgOukC+5/OltCANK
W5feo+PDoPXe8ualB+k2teMXYZAb/7Yk+GT2DUmRo1kZAQIrgIZDLY/ks5Cp8QwbT25CPZ988vEN
xRdiNGCDrwZk/MmhSxl8kM54O3yojEsiyCzn5lM4l2Snh5hPJQc6xODhN3Mpd8jKbTwDOBqGFyLF
Nza1WaotaH00b3QS9JOg4o/Ct7r57qAgwmY5ttx95jY9SmeN/fPkloRmLMbJy/J/SdlPGnvE3D6s
/Okkh3Bv25iq0nhlWGjZ8IcRuhE397wO87QZzJbLyHCwUPMj8cZGuBu+WAmc7j7qT/q8TYbL6D8m
1kO8EWy4YvhmJ9biS5Y8u60Fm30zNy9pfuel1wmjlbwWlXGEBqfuYazDIpP+pnuirS6DQxfuMm2L
a7/zs1VDqpC0Vep8NPn8lRViM2qc7GKiu4a5EnIJrxAEi52EpD1aOClojdaXm+mnEBB6kgaPTbfB
6vmCRemm4uzE5A5J171T3lUicGBjmYv+qCkgYs1Gsb7LOT2Xi4+gBgCAgaDpQK5MBlGtaiOZyViF
sXaFCAbNQH+8xegfLIOPas42oyqDlEk8VqZ9xmGDueFBZ+DQsMMaFLwV2G1b76HkjUG/hWFFhwQo
0rLBl+24zfHYOiMMALxGZvimzb9OSTXJPLIz1qvOiF8LfLUzbr6qYSgKO4GzVRY6p6SNFitfoCpG
jmOPqHcdPe0jch+AWt5bxp0lT5byiDNRIlShfDoGau6L16Ec5GBR5o1jGvduv3CZp63tfhpi16PW
y1Ksu/BHn145zZNXc1/MCsKBeNeBdnX9h6GGM2uBxTAZwPsqy25leim5CBisUS5vPEztN25JMq3D
MO1yja3Ve519OIm1jvN+K2rWekIZYIS27qc0Yi7BA//Zt8FyUTsWPwaMjOaOnmvykqsOe0AwzNBJ
lvDhxGfXOCbvblhdkooDC1G/XNJ2/VnZb6XCqljEP1rDZlmEV5/0YqI+be3g92RSjOfY1c+SAmXJ
e1szfpR/G8/ihdM39hJSEFry7fZ54A0NGc0M7QtJc2T6DeMS/O9axBwntK3Ohs48dUVN7nPpPkXF
bwm9rg0vxNFfM3O6pNCYJ3ZJK8N+mTu45zru5veVg/NTh7Lc4Z6MMV5SbJRrULzIMNKNhB/SU/4W
4MVjZU8Hz/L3vunu9P7kDU9TSn0x7VgNZzvlvzjFr13yHBy8BNgVGnCXb8KSnCS7a4OsZuUMNOn8
NnF3cNbGrRJYsfaIE4MVgCWSl4XrnIJ77vTnihRI7WLVzZ2dym/dmvBu7aS7mGJqox/3JD8OUT7s
ei1+gNLk5eo6SO3LkH7QuEQYcP/qhFlJHh+gN1KhhdrHoFUWbRB5gYU7USvzx6FNf9yYiAcX+4Je
bYKB+bCNm7fUHblXDxc4iFi8f4x24U1gh2ZkJK3xQu0sR6lnm/RslNG+EMLsQWlrmrPphy8TXjzX
opu8OvIbj3VGWMXjf/HSz4/LhYGR/Jt0eO6yaecaPmUn8Lw1roIVMITql2PUrjDqp4WblBKjve97
pLzQqve2/y1mufL7ZNtKcB/eoRvNnaq7p6xErcJ8kPYveaZvs0r7cTV4EZ7/AORj1VP36AnrkoT6
pVK7iuOGFWLwRSTAktdsJSXTmE5PCO9HYWv3qTHtO7jjUUy3BHEUiSZQ1WLb9lu9U7eV2+9VfDG/
K0RfpecfsDHXPC1Odau3nMAN8QBH54gj4NT07e9YbnL6ekNCywR593FHZ5GtKCGMQbmj9iR0vNTn
eIAOZqwjWNS1IPQ0Mpe0lbM3e2I72bGalgi3sQkr7wAfda27rDS2Dz4SxLnomMYWs7aiQ5NfJR+8
sf8yIb9T6tHSBsnrk97PoJf8vETJa+5ctrXJRJJXn6HVMdsUR4VAyGzh3s/Ar0+U02Nr9ZeOu6K/
xy8StEax1TlKmMQ6NdtZGYjUQHJe5UwJB5uW0ObHxaNZZbh1oBsyEFgXobvm9Lmv8Q4xnaRj606B
xeqT+ipFe3LhEQ262PcDvJ7szQO6RwyYXuW2GvizCQ9O1W5xIaN9BlHChTuvAjtz7oa+B0g3XjWc
G+G10cDLcmDGojQ8ZLH/1np0mrOnN+pJ5Ba6G/6sXgVJ9I0ZO+h481cLToKrY2MdSXDjmrROwpDv
Y6FhQHlqOWwmqbnHXswS0O+A4+d6GNC7ygb8M87fvabtOTFRUEjvRInZx7DAnA7ljxUvurc8YPQG
N3EMNYq4wCC23TMtGUEUc6jr+v3s/nrYl0oa2dtpXlc4j0qM2Q7BzQpzUO66QJyMZ0x+mJK99UhL
HUM49yqGYQ0f84Y0DleTsJI09Fa7OAUND8pQT7d1p3ZQjpjqvXk0E1ctYnQUaRSDazRfbEY0C1JZ
FwYlijdHqfAxgbrs7qSMz9k0rkOed8ti7svlmvDxgNUiBPuXRJR7EIoMBdHJZQgXac8smmuCjI5Y
5s5qk7W3tjUfbVxnOC+OPCG3NP2tJfUVmUYqob9E4a4TwyZU7tFIosA2op2Aydp1w02ERI8eQjoN
xxsYu4UGVBhQCCrnQLzjEhbRuv30eEP2OAOXURFKO7ag6rWsnjVlXHK5bO7ICnQO1VDsFP4t3/Xu
S+7mISnEgpth6bTr6q5pI+ahww30vr1GCWuZ1Q9pP0F4LhEQ3izrDTKg4gUwgTa5ircUULvSODJk
eHY5/ALyQ5s7Z+TF8n54hMFzaO3wy7D4FFdjvVs60zTqEoyOoxIgwW2HBlPoetBO8mDifm567Xac
OBWVhIFxQeuJfgMVsLhRkR50KaW5WLsHg1s4+gWJdLem1LFt1G3iTTfmaO61CDHHizcZt8h0U8ql
/jxDQwi/kxBOMJeyPIueNPINYFtxv9Tra7PEw6iJ8OR8SOfvDAPb2A0U0JqvYbofmG9N1oul/dQI
KSMORr98xXS+jYhMqeZ7Mrcmlagivkj2z5DwSk36pTUetVHsphqWi53c1ZG1W2KeLiwxZwU1aA8I
gQYMbuD46CRs5MFcOXG6t0iOtXjjrIjSsPe53BfAJQkU7ws6n9vus/YfjFTb1bYNwiZmsn87E9eo
743xQ5WIQlaQ+tw7rHQ98cwqgeHL7O7ob/lxC4QUdgaOsnLkQ1J+VPA0zMF+iAt1jCGccnw8V4kW
KLPeTsTwBobqpp2epqGDgaHeRCFuhBI3BLAYwDg7jUGJ4CTo+ltNO4/gv+wBowiLWT3Lu7Hn7OKw
6ruWjdIjTiqhvlwRtas8/0e58VuLtF7ZGYuJ2Z9bFj9KFbknjO8zJXRN91kVmK27MjszoM7M9pYF
1YZQphUEHoRBMkHiURnC1xx4T8xHs7jFHMq7IRpu6ny69nPz0FTx2R5NQm5EAzr9uNgZgSmAfEZZ
/hrQa9v6MM/5RzfO6Q00BkmuZ9G7W3aaDTD7VSWKE2kJ6meghLwg7l4du0+OWaxH23ng8uqM+rPy
rW/q2U4yjt+GLqpePHBs1ew+l2AcV7VmNzs9jlFvgSBYqTNtgS6gjZYwuDFSRfe25rsEYzn48iHm
jHBTtVr9oCsmo3UcmK6CDghc3ZT2e08alxh4MZwFL3YB84/CTMrXMmbFqAr5W+mBT6jSK4mHBAZu
wpieZW6uI/S4GfVuZCy1xahBz7ACeSnBSJkuVyz57REr5dDo+fdhgjXJp4/UArm4ARz6WWV6fEh7
6kW8XnRrL3F/2YadnQ2mDgWUm48lji6Ep45GmQ59p41IMtQvMZ/frEMHtCd9idaS9jNBmXV7eGKB
LuaDDJ+1k4iR/6xv37iV/sTA+pXGqrEaj5x8gsV+YWQ19SQTORCUZGanxXJCx8PDH4gTknaV9OKx
X/rRznBpuSQYq1kQ9peq0gKKV/giR5Decb3XOc/Wzr7Ueceg/DHJZxpvHpeO+nBQ4ZFEWv5okenq
DaXTV8NlsXimZujZatP0thklRVgp8yrpfg2SJcwZLfUCB45ed5Q1JAh/rbQSW0t8VUbN3bAnpbes
CJU8JH2+o6/R3A5DSs98PPYbkknEHHAi3lSKIVeVtesh7foVlaBEp80CjOTELXikaopgCrNKVLol
QtluIvOhwZIMVwV7I9r4iPMRZNYoFiRLexDN+ElzXwswDLzHPNK5g2FNexQ6DnNBc0hSu8wxMp3L
XmkGtnPpBN6FOi4fR5wvU0SvMJHKKF7L4WtGcytSnXk/bme6ZAX7n4++Fs5T4FFJpY/n5WCFWAh3
6+DDLHZqBA2qgQ2VrEMOQi7rAhhITHN64NrsZEQxEGOZjgPM/M25h7ZACQbryYzkTpGUamkwm+87
tC4/+mzwOXi8Wqn9odGQ0zPmySv8ETqR13UWE/zjDmQy6oXUXkf2ilKImyHyYJ5C4MxyLNTjrksO
o/1elHJTVf0+tL8GPNmajS/HfxIpDnuYtjZhQjCDVcTGX6Oz75Yi5dTZpmqD9LkawSmX80aYXL6T
ep3D7ZmZ82kI5p71WtofqcXsSd6ywbb1Y1EDpmO+oHf7xccKXhWIK+O7OwKfdFQx64FMUPkcYnG7
JAMXSaqxmx0VHTeV3p0S98S6XTO0K8x0nenvSp9QGl8qRFsCuYiQ2FfCR0enlaJ6HajOEmyOnYNq
MHNdGtnQST8XPGsd0/OkPBr1L1cIjcMBRTITgkjItbmFVsh2YbrAA2Mm+pSHIT2X3aHGhjMl2cpW
apU/oDhN3IHlSU+OSBh2eHHQ6vVs2sQy3I7WVnHTd+33QdzXLjHsFN7IRN9VhdQQxCaZ3RBEQQpN
Pgw4xIPSrLfEDQEzmyRZEXS/kUVh+5zwO7DgtwTswZN8E+9CpOsxvjBJfi9qXADVJWxulwGSxoAD
+3HTfFQFwQOmFwUjNz0PTKATQhuYe2FHSJoNcdqV0Z9oOmwc8Dzuq4+E2yckeAdecX4Nr0qF+bmi
8n1I6ARD7UTHdCdOES8zorQtbusuPVb0ETlDgm0bBbF+Tbt9Q4W0DA8pQQ9EqFoco+HHCK/1NWRu
O7DZKeM86pwjGSFNBOmJVNhHRVJAckev53sNWo8T52utJXb/aGAWcVnvywyfXP4IcueQcUWP64dJ
0cj4NdPENBpw4L8bAKyYnPAZZeo8+T/hgLYaQQiCAYVZg5rpG1PZN8wpNjYu22nnYJ4sMRr/+F27
zID3OR/ilpu5ZsuN4/86OavLjMg52ivb+dFjLoaUJM38L7jCN+UhtbobYT3pNB6xnfVxdwhh3YXH
JH0qCazaXEMzg2rrX5ygN6XHtWlXWRhrcgSjjQBrHOYj0GG4iocKyS0Ot7ONQ9nS9iNLSa/faU3g
arhpxMXkytJ5FK8GVfsqqKtQ+VfEabaXHp3Fz6M66vR2EBeD1LC8dWam7ClXIL3R1079MZIEaTfm
uMhxBx9lM4rEDf6+qdwUxiuxWDZa2imGTcRqaSYV1xPeDSmVHw1HO7Gqi72ZPc7OTzfsovzdxvDZ
fFP4tq5AEMovh/SzFj7RmYkYAI5h5w7dvHJnqC3IBR3o7KtX3buT3u0EBC8OpsPXpOpoXRnC2YuJ
pnfXS8S6YlbbuCWXLW5CG5siL6IxqbZuF/ecJqu7jEEfIsuPqVtvzkyNlD0lPWMJO3zw7QtwTuyy
ifWsJf66VmjtRhONK9VM37FdeM/dwE0KzNErrNmFVlkxEOh1pBqm5pWHguwW23H0bhlt20+9fDfK
FPoQHJ21IgAJ7f6Oyrjo3sq//HAAOjqyVFHiQFLJMegcLoffogY9mbN7Yg/jFbyrKEw0E+ehC1tv
G/fOxom6N8Fg9bNo6IstuClYjLO4WFIzYvQs+FqsiyA2VLQpgEAqXDNUgDeXqX/S+dhb/ENMN2ES
cicSPgzYJ3z+HsYVCLcGE2nYNon+CXJrV5b3Jb3i/oTdkwGT9+ulW1e/TlX2OBEicsr50Bq/oUTT
VNV2Vr/S3bXqsdFOXv5taeldwtOLJ9rlMP+cKayuDsGnPuhNhDisNMoZ6A2VN45132EkiYgpUa6C
3/hcjs/Uf9xSaaOR29GGv8HisjnSPoqObAVZrE4tpHGASIdsxH6Cj1tdaaQv1wYXWZnob3lr3M4F
83NA+vtsDn3ISU2NNXbpnaff0uuclePQtKp54hu5dWuB+jlBAEjDeKaDo9vHGkeewk3ZH50i3kSV
bQMmpgiInf9FauuOltOL3ZuAgmZenKhzdikgZnoH2IYB8SZldpsMrHf4iNj8BOCMOXMAtnL0cht7
XWmgoYy6Hvc+rCP839xXjAa22KxSwjW6ewWGdAoZc5LJbUCZ82k00Bo3DQjLXHXjJp+iZ68eqrPR
tzHwFo8Y7ZyfPLNHumA0fh9atwyw7pNcuuTiOrU2F8cWOAGyX8qwbjTpXNoCrRykGOyHxMFXeBCl
Ma6VggO32I67carP+Yz9HHv0DhrLp29gUOBALLac6fa+2828UmvS5o8xXmEvu7RRAVCJW1mQapIJ
U/EuaMzjkvk52fqI/JqttY40d5c1jLOz/AcJZ/HjYMvkY8tAhX8QzwYhH3oqElvxHrryn0s47Xm0
gMtk04bs722LecbpMfAlWnWAi2zdNDydXLrJk5qp2Iaxy2imRJBI4l1N0dRN0sQe3A+yroBx/VWU
RogcA/3fLXLykvzSZL3cTjgpRjodwtyou8DNwMoncf5AEAOQKkaLCuPn3GBNqAq2/lZUb6VM9yQD
D5HFzhfFw5UWKfPkOjlPZE3gOfUpJy3w0Wc33FPJ4rt4pOeIyTR7n0iwO4xNxcktTI5/P7Ya3UKO
gG86ZkwHl4cs18ii/335982/h9x2p0NqKMlYcvny75uy0RilmMPFb3z/wOVD2au/LyfsNuUN1FIo
uVXa0qMOOVlWzDQ7vdQP/fIAPXX+5+Hve//54d/P/r/v/f2slOq/f1tdzvHBaw+VyVsQLLWEHjiE
mFlEl6ZrTUPXcE159alx2Q4JB76bejSro9bQsfXPl3rh4u329VbuPSpn+zmqjzgPq+M/PyFYXnXS
Cl4OK6pWZONsvZ8O/zwMUJxSNeANNojptJPjHv6+qv/3q39+CAR7b+LI09KhOMbZvx9MU2Qrw4s0
7pZ0ANlLB5Dgc89Ebd5ijQ7LSR4NTSNeuDzYKbM+c3n4f98LGy3fA4RCS09dtlrpHv++4h6PDJVN
aBLoGRb3mptJlkDIOCJU2zbt3xTAKXlTxlLSWEXYG+RnuamMOt0hgF7j3raOtGslVMuaic3sVVlH
LTX/z4/jMZqP8ct/fsHf7/r7pX3JpyQUThnM+qid0HD/9dDPdXv86V0GTaGeHv8elE916X/92OQ5
YD7aIxxY/y7qkEZr0C1WEqvx3AZDK3BzcLwvtZT4GbiXGNadVhbiFiBloLS0vR1MN4Cm291ZpkwO
jG3fDXJBuMRwqGNs8bZKcgGx2zE/R4rQam/4h1nSYOaS0QnUiCPLAu98clLjA4OODZxGp7zblAit
KJjHvwcCnh0qkIb1oYf5PiYk9Vf0FrNFlj4EglXotuYxmrvPLIsk7mjMMnglurDSgjqKAJJaDUO4
bDi6DLgQrDjHl54CFNxqQYzCeJMmZPzI1h/bHmNMo+n38+Dou8Kd90WpsBV0Y7V3XM5oPkbT2plI
ImfIcYKaz6o0t7YzYxjTmzYYI6obUpTKNLSqfaIendjTniP83uXArcKYKVowDG5seM1D2poSjL6p
th2YLwfm7G+ENq4BOep7eE7czUzuVlIzLhFsFoRzeE1zDBHL4NZ7M1OJtfcmuZGNvswykvvSRzbr
ZpmfqgjIDvbEa3WeXdiO/aDiILFR6ROBp9HLkcmatruAOfr7q+0uJPwQ6qAva7IIKpkfy4nY4BQy
mYLK/ehoxFmwpvz9wqlBRhdcNvelgdvFrCQkVUB2DP9QdCZCSR73mWBokoYhXyU3owVVLGkh/NVo
TXdUNS2n+eKt1dM+EH3RbOKCI2hqag59SKV+LTUOp25DQwf5n/nq081KynZAopfzm+7P6s4hCeni
aYN9N+0MvGnxnP5C2sZWLUR2rWr9PMy1+cJrYQRVUbtg6xlNWqKOthxpe4rbJJaxPHvMqhHoGFIx
8mf0C7PKPsJR8sNijziE/k/V5zk1Jw0D9vhsF2226fJhek/Ix7jUQl8jmd1PHlWCAoWoBh7CLKF3
76VhDlsD4ajmyY5Hw7mz/Ma5c3Hecjc0i81/vtekiypt2Dip+rG/9B281UiX12Fmfk/unbZYpJHr
30NXAHrL+CsNE/xZabvxxZkpcDSW1GjFjbUreZo6Eenbovbb0wjzfiNki6xNwdixEFp0RCKnoczs
RobxKDYuGyEVSTkdbidO2Lp5HjLHYjAN1olbKpKaMUVb6Mv1GedMfQYLVZ+ruvapcG1RVThobzo5
Agsxiuq2kV5JAsput84iqXVtU53DsMHN6/YYYmziKxFi+bruafrgwJ/szTQ/y+XdmM14n2meqHhP
eHgVpUmTktNHn2aGbhaBJDoSmySIOhrMZ0vtPEjRnTSC4aPV/6tfojd6nTFhjzTjnR22lGMuEvca
08hHCltNuw6Luk+g8C7LYyijrSCXu/xZTWF4a9uyrrIZkIyW4ghDk+61tEknafpa9Za+p2ZnfHW5
OzFJdfm4PNmdhym1C4nwcAB00p7CHsfu7jM3fIFP5jKZYtzD36F7ks4aLdZAKaZEhXrPQEmdaXvr
E4GtmDFvk96Ofawfh+6etkd0osL3biOSr0d6IgHNjRO8O4d+d1oBhtu8aobbUUR3Dg3SWDJxZRT0
dN6aWeMFBifCNcAtsdZw7uw8UJhEFOHpmP5zLQExhSXXOiApxlOn1BBY3l4fWJvxoqs9M5J7sydo
Clj7XPkLcV6pFuhvmuMvmh4HrPgnisTwRvQmNPdi/qi9+pFqC/yvqd4ctaRIH/2WgA2SCS979sRZ
qQhCThF7Q8+GtTBxojRacaa3RV7pFerc6NFb6LsdBloiqYW97Rvcc3+LVGgjmhcQr7d2bNw7TWfB
z1dcgbH9gaXKyBq67aSODY09R/A16mhbCeRlHZSXwDlktwQJramKxUJOrQIvXuglS/fwEEnrkGFI
EGnyz/vLJcWjGao/oDziwFRjfJbaqbOhtKzzBB/gGDb1m5pT/WKCcgnL4UEPmQHrkqG/07iXJp60
898bys+WStEqHSlgjJIdx/O9GmgPZfvqgqZ2ndcEL/1inKIOjYXr0gqhbUuvwjmsRH7J4ji6OA9R
JbRLxGK1EQldA7Se8MPlex5ni51hEH3wQ+Ri4bB9Dqbp3srlIbbBSsXJrP/ziZ4G6+xVxryXPSb6
sbr9+8DNijFmWvDHeoMkCKJ1p1rjYBdR1oCFwEfqsWKjuwhVwCbkzXnDIIw8kD48gwQ2LlxgjAuA
Ak4DZYFk0ThbJ7eSWxBNCf7SJP3nq07aKLk9Zkhk/yAaQ6alNg9rX8tezKkTOMUgOHu2Yyx4nXUU
t8YKPjkpwIGQ+jgOr2MfVWcFFOvgoaJlJkgQ0jPJMmHJbkc5NACZvC34vAzB1R6vcvJ+u9hNt46X
h0dQFoNOa89UwziKBdTPztyEoU5zBFSidTLnCD9uZgX6UiyLF3nHCOxqMubERaiTbg8LXNRRyABU
EbEfQfZknu8dG1hrJJD615TaLLeMf3WjweFTJ+bTUHhsKCi6Ezk4W4bpjrx2eshtzMpdZhPWYuv3
OwwJIfbcrWsNm6lQl9Gw1n7Z7THvctCZwC7N0X3Tz7suBu8oDBrfdW59tYT6nESPOUyHcauwSh+S
8N2yC//BFiB6jTaHMdQEfoJPszdbPI1FHB6csIcISQattBKdVWW+zG27GehCRCyrAb8N9l1R1bAy
S25+eLeUtSttyKwlJNlNwQirMJdcAARcUHVn7p/9WV/MJI1HUEfjzO/QnUEf1pL6wSwynOicMNZJ
Cvwz9byLVXMn171EHtQwEaCjKTZjh2v0fTFmrMPtFTEYsIkkhw5cwMHnB8Yxv/QDRD4z+wI/Ex3r
Gax31peMyopnoBeIcHlQczN2vBJqud7BEW6jDyMFIwrmlz+mDI/+YBg7zVu2nflziNK9rqNI6iAl
T72pXmgBgZct5rNo1LvnctuSILq60MK/Tt/rytTr+iaVVrNvdEaDFpZboP2QkW37vkwcnxETxNPC
dc86n5pAJI5xmGA1LxMlxIYMtLj3ANl27Y/zj5EgvaM1YPaK+2iValWy0fKXyYFUglmhBSMNWjqa
zKNO+KBjjbwzK3XbWV13omn2NoIq+6xywGV2wX99qu98b4YsqLv2JZLIeXNZocLjHDvkGE3ZraGN
MQu7CRPgAE5ibDqoAOiM8T622n7DmGNx0zoxXG7/LTbAtkxZe6JauLkNUdAxZhhBKXoEl1DDZNne
tWmuveldsjU8+ZDHxqVu2wb2fHfQCP2RxDbmte7b/HPpvuO41u5Il2v7XleHUuiQTwqwEsqeH0fq
Ux5csownTm3PvRnf/R3//g59IcTxg+YZn55ZYz9RDgfYqtwygBhxCZnbfgka6IAit5OYEtwCeNLt
pMeRCsFT81IGWEV1HrENMqaSq1SfAsOhBZdxKyDn/FOXzbMTAx4IXZqPuaAG43AXpt1AlS9waaOm
DpgeRl4fn1ANt9BBd+C9TNOHHkOCc/XxE4sAuX84xKuhDsHXx80iVpNOqwEMKf7d+Gp7TvBEbDzL
Nnfd9CWmVoI0Ku55wnt0faZVkJ+9oOOFba0UXzgxwq3VuZ9uZdlHffyePRsL1nSQplFvCW6/CT0y
wFLW9lnvbeLo07FP1ZssISbqTYrBbDKog6l4vg2LYKxqfzRYDOsp1QAldpge47vZxs+V4EQlL9IM
6xzRCgzP8DC62bzVeqTltL8SFIZPLYrXeDJ+heWCGk3pwikMxK1Cx3ifYgkPS5z5M7O5Hnexx4q7
9qXAR87b7wgFBKL7VZrpS8clIpBp06xLlPdvf7qWXf5VGfmud8lzlYIXVStobShs0QZtyqArL1pq
D1zoGUYLX4wanhsNMTFeur3GBiibk70b7pRvrPTNZ6i6VT2AdICIZ8qIMOZIegfLnst/pz3WGZxN
meavvd0/x1VEOwZqrWUbD1DwmC93AWqpXuXyVW+NH8iJ+UkS9oYkyhPIwROuCJBqu863dmP2xwlw
Qi9Ag1hhEGd5G0gA6PaQJoGJO0W65d3cl5A4GaIPNoZCFTG49tDkyVGyAELfWMG1PkwyvTc4lrbV
b+Rq4bZMGwowBJgBP/oxs+I1oZFqQ1MIJJqp2MU9dMLah8ozedGvpYyRrmdi8JYmQPHHyMxq/BCu
9kRrFmbwknnNxEnGWTrG4IAOvrKgG5Nxjqvq2+peLUeNWMubz8bn8B5O7OCaaN+nkKOO6JzA6Stc
YfiKapMT8TDouDMQwUIqHxzDO0lGxADPywCLN1nkOdyMYrgtC5BLzU31qDnc0Hud+UvZvXLhIapD
TRrB33sQG+H6zi7TjzZvSPpGOQo/C3zoqNcoXkKHvfsTVaO5jXKUJpol+J9VDGMycS+Sr/9h70x2
JFfSK/0qDe0p0DgYyYU2Pnt4zGNGbIgYMjgYZ9JII59eH9VoCAKE3jSg3txNoW7dygwPd6cN5z/n
OyqRz0Mgj964vM6KoVLbly7KAkNCQbVV653B4oGYlaNFqUr6YqmAseWQc4KpP32d4syvsb2Z0L9b
o0Uidg6+Z2zaC7uH3PGR6vL2mGVUe9khKmu0oiP6amaCIuxD1xCkn/T6ujLvHDTEbcIC94FJ3VeK
PfBf+Wan5HenyuAqWse+S8Nclut+CMygoPzM69vXnNPoHhrGsa6SS2wMvUhUP2WsDJmLkxDgTOY2
3O4YAPuNWxw4UzFnlsi5wUwMzyGjL2iwzPqp3WEefcpNcEkwDo7hAhUhHlbAaXSN6kywd7YPyppf
Gio78LvSG59P/MBQLvAe5hxbCveWIu6+vdXNSYO4GEtCjcGHcjH1BNUennSATouY0fDSaJX6Y8bh
eWbrBPwiTyFY032ig2PNsiVL7kUk8oHXZBCpy3slgxs4qtuKS7+d3+sQ4k9Y81nnFbe2skl+io6H
RAcN0Q37uiUFAJ6juMpg5zEPDU6xeIRLY2/HmB2tx0XlIRg01dPU4diAE6lFYJ9E+pOk5rtEddp4
GdZ2bp/bqsJyzjKHh1W0n1GP5Uw0xcNSzvSY2FQLV9kzrY3niUsY72S7zSqQ/G4M77xiVwLVM74O
YPLO9Im4PMYMZ+0SDwdsMQqwZnAn4FMuaF+Ujrf5yr1/8aruhFH1w7Yfp6F5aqoKTIJLZWyo3S2+
8vWNwZnYzfPVWLP+xLF3stt0POi4rpkSdA9enr6HFMdvfDYp2qSrS9FN5b6kF7RScg/5l01/Ng92
RmLBgeYKaFruOI92lPwVJ05V6MDs311vt4fB8Ca1AUUPZtjbNpwlKyLdF6inKvOILZXD0dbwJD07
Ks5l5BEFlI9gPhugvP3fLJ43ek0TEhnDo9igFebETX1XSGxyDxOPQFx1ZDPUCs2e5aHzNHSI+Ikp
C9kwc6PQxXdaM0lpp/YGyemB7sH01K3v3xjAuBGGi2ga5Vd2RJxVyOc09K/VYOFzMPq3Lbt4J8UI
M6X6Vmvqz/WCdmsIEG9s13tznAFS5QwC2jTOjx6Ke6xzA8IibDtqGG6Vi7BXL/kd/GN6BBL/YCXy
jRcJOZ1e92Kmf4MsDZw/b7kB7IdeFgpUQx6A49KIXdARYCX1ewki5qCwuaYuw/0JBBj4gdxxi6Zg
hRMeEJ8WBwvsqUzMYqvBRswSspfrcXaoA3w4dW2jjWBJaKwCZ8yE11ORPYUi8jZGtD0zOuCL3LWQ
/+vmXDRud7EUsyu4B0tVXDd8nUJXTidl9HXEIuVgiPOq4I+I9YWl+aKT6JcOFUnnncHlBj1qdrwn
lDZAh6nLzq0+lkV3x6QcbosueFNBDbqlOub1V2I1NzyrH+1/IHrQJitSNgSaVjp9Y1/CxLkpcn09
J9N9FTvtPuW8x2TT57hImIffnOxxwBDFx0FFWkaD/GmhgfVKUpUxgQZq2F0BKHwQg0MeGUV1Z7ny
e6J2YJzDTciEFAw9BurauwvyZLoqy3Pth4RgureZ8SofoPzMAz5yZwFgbbQN7Zfz9dZix+BMULi3
EzSZZRJHhTTBJbBPtvzmCCKSRgrtjc9L37zg8aFctOf4n4rW3kRLOFxBuN5yMPvAewa0I/GAHiAb
XcLBLBvegGdc6lGZR/elm+5qSh+2U9jANHSCRwzDGElwWtAaNb9FRJ19FvpiuJsc91XSjcV0hNyd
xWCO0tw95dC4wzprxsVsYbfCgsE47XHuXVITFjUzdmP/0Fu6dKzAha52uQp4gODo7JbCay8ckt46
wzAeHsy+DpqXirtik6fNiaqNaDMBXgmKDCHXJXSm+guE4a+FwNjgJWvRsCJRA++XtFrCQr2eeh9L
q2MtCAomJk6LGbuSYpubttjKtfoHEEuK647+JAsY4uzBDgMbRhFR9CjWXglpUT809X7KD0PRpcEX
hlmLUxSMPPjsECRMXNLpxB/ux+jUujHAFosrnc4dUCDhWykeoNdyRgRBsqGoCu9u9xauFB9njF/7
Xn/oFouBHFBfC/pO3OEkCvepd83yoAtF3knwp+ehxBzvGVo06BrzN3khndsuU5c4BoIdD3O6Yw5z
1yQipiXBxkzSFd9icllNQzpYwuKNPYMvchIJjJmGL2MnL0iU7d6jntRp9Y3bv/rKFZD1xl2U0+MI
sOOQjNkHUS+O/aJ+jBEc9hQr3+jV7VtnpjtAO30aajBJUeFi9YxRxefevu4BKMaYYI5R4uBNK8VH
vjCSdwPnXI4s5roRZx5ClpXc2cap/GlSSoV8WCucQlish54G+gxkZYNiVYSEl2PZkTCLLd5hfyTh
4NOK2Ljs1ZTZPDK3IwYUEY2yivpZ1zE3Ahc9cmmgXbnJd4ksyJkS0gnzj+fWOHe1i1xtE1T2FiUO
Czo6Kl9zDB00YjsfZhJNY3dkhT1EVhQdLByItibEb3nMp2MzqZu+Km/6iMmn7MuGekXOVn6PCTvM
Gv+0QoqLhJ097TThAqBRIiP5M7vpwVWVfYpbZHnNRHXx9GdeK2BVD3S3j1vOLoSsXRKMiZNfaL0+
cPdTu4k+DTvG9ErLBvRxEgMLGLt6Au0QxQ5sYgaSlUKdESXjD1PCqIgXOtuSV7ofNmqdrlNu+VCy
SSfFrinxwMEbY8B+KeNI7fsRD6pIi2c6TU89hlRsSsS6ATUGy3hJBQGUOIDDaMvqflDWj102FrmR
wGyTsHlYrPp6mMSHRkbbUiQwb+j2uP+Pf4IUWO+qAh5pwkxhFzBKoaxjKk4JS2bs2isFHuNWPxN2
TArqtaTkjY6ngyMh81ABSL6VntKhn0DQwrXrcdS3WfoLehKrmxMuK/nxhN9mfNFOc8XhrjpJmo12
uU+8zWnwNKWZpw+2xDlrV/eaGnHG4/jV5pzKOeKYWyeACjiK8Jys21Vm88nphIxU5U2HehxuRTZe
4Yk8j5Yy99lsfltuppwL3G3gAJlXPdkBGrnAFwTmMisiY/4wRTsXOi2mSCxBGRvT+vWA3dKAtVk5
OzXHPbcYPjI9mIMFHaDzDI3SavzNluptjL1y71r7gRsCj+m07DRxuMbhXD95gCq9ArNHjpknim8Y
FTF+CLPVo00CgmVxHP7adkLR2pxe90v1UTRq5tw0PIRGqovsqus4bLHaQRzMVFfeMCV7a+162vpp
CkGIOl0XKZXzCw6dzl2OnuTdyEvrjaPmfF2FiqHGwi00TC2mKTxytTtfiknm9xwqTYE6PFOFzmms
MsdmLE8coy/WAPGBtkV7u8gh3fGXuZj7SIf6p0Gk1A8Vbz2MGJ59kEx0vh3zjL/Yd5dd7gbkbiu9
GzNslk3pqa0b8TVLhzLZo7HwFSmvRjtAmkn9nVwr/fyZ30UCSOg00MGYNFYZTB5evhlrfEuZhF7s
74bnMrWtlGWX38Ouuqd4WHsRq5orEga/tFnSe7sgmbIQEU8wOrHLZ6yqRAfKqQvZ5sxhsZLpPEO6
XxbzOzPx3NAmHB4k84eLLaz7IveTG3y2QHLytymigl5RUg/4gfx4m0ALIt/R9hSt0Y5GXBtaIMM1
nGNjdtTEPXqSMbvMw4Mepam5bgRffv7dYzrhPILFoWDd8tInbJMVxyoX00fXrAsGbh3VlPz5nLBh
m9DZGGQnT7bPshYuM7H06BmWZj0Ht0WZ3JcFhhaPcR8YD66qLZgtneQFCkl97tqPJv+w28GH42l2
0RLRNMOOO9f+l0ezBVdFiC5TuhITfbV3PfFhfPXYr50+ZaVfOkmifKmgxDZALPAPsXKjiKgC+1wU
fYZhjMvQuZVKgcYfXi0K8mhz+5i5W2yNE95NMSUwiSEZOlcVj5yNe6Fvp6vZgZ0oRgxZlX4udEOL
78CgELP6Ye4X/WK8HpxzPZ/JzNxg2cfQr+thr6pFUrONvRfleaMEhQIxuMGDE8Mu4Xu/zan69DHN
TwEae5YQq+/ppXHXy9VIaGFfLAmOdT0eC0aDW7fPqWTz6Z353/+PkIylSh7FaLO14gQNVsk27C6M
q8yG4CCrusI26QzQngbx23QZPtci/iiz9HppyRgA4PwmroCxFH6rrd+ZQeywKUA7trXYT0p+zYV5
wtBDNrI9tD2WVmd+Kpjj7wLrIbKueheJtFjLxCsayLDK0A8nMwH6roCV14/juYxj/5JwTq/izLtK
WVBwZg2kBrBi01sITaUDp5/AffB72JBMZqKsei9tRNNxHiyWoPFqmUIO+5Y/7Z1jNtFvQslNeGox
5Nt5lR8jO/9AL24gQcCxHfzxJ2jAakhCffbUl0co4PGG1juKwOCwlRVm+5ZIEXZyfiWUfPzvbVb/
BkUcwfCOl2MwqdcWE/JUdmzUFeAk/Dj7bEyxVgMVmsIIoXe4VzWRwYWmjpJ+zz0gRUmdBclGhw/e
om5qEiEMNyxxfGCOzUeipCLGSqE04+juMyMuwh30vkgDNKfOu7Mr523sMHO2rcNbEUTdBqt1goK8
7LteSPJSVY3FldDBjLOScxeNCDNLVIYuvZGxz1GvIUg4+uhDMWnhNMU15iSYZKxwjcWn4qco6pcW
lljlWPlFO6AFSPrwKZQ9DhFzkbgZN55n3otKkYPx1B/ptd3Z65NPCkWOtsVNWPf72oaF0w3NeKIF
+Daeg1Pddc/CQZJmdAhAIbnRXHcJGVU/TZfQDBaE724ZfdaKwte5ubPD/FmnuKCV1VYglIotZ8hj
74LemqB1MFZiKu+zrfL882jYpIgIVzLwnA6j7EgPhYpUTEN9qI0aZGOHaRQ1Sx3A3jAAiQgK+ewN
5JdpDOLUxxU7YkpMUG1kvetcuAnmjrJFf+V/P1hqbZrBKSw877Ub2pAPNaAVpviyqKdUErdRIAgQ
oFICCST929kBCMeRxArVZptkrC/D7P5mayf6iOEwbYymHaI5MFHEFR0de4ib0vI+mAB+JpTm8bWD
dA7MuAywxSbEY6qYo2jfflkZHStuHZ3x89zJpGsu88CxrXLHB2skxjdYyLTJX0wgl9xAmaPI4osI
0+viZLTXo6JbTfCOm4yb5tyeS1YOtFVKO1qmLB2pkO1oCshY42v0Pk7eXykd9qUx5HSFIFIY+Rlz
hN+O+HvUAoqXdIWLfzE+Kjq7tk3FaGjCNk3syxy8nge36UY0qsCjF5baDValF5qSWGTOBQ9BPBI0
X9zkBk/PgQ/CP2I+IHJnzyxgJB5+oWbALdSGGWPpPuW0n0Ql0n4QIqwLPyRL2n2Ygrz85NtiJyCz
SH6FXtRkH3NgbpEH5sz/raLZ3Q2x2Po9vTtcH4/LHD/rMBSXQZ8MvMOr3mkOoKDSsz+Y76STOUO1
KEB4qbZRkI5PuOpxiU3qumBlnqO8O7aTuFM6IoLX4M7s8OZSyzFdWaDLhuFJd7T/GTKPnudHjEm2
UMA3OQYinCz3aElnSiEA6bWQv7Xdr/lQmHVZMb1EHdnBwZpeC9QfeGzRnSftB+XB3eni8ItVGS3Y
XTDGzGxevaUxLCXGorVkN/R8bZYYykCDjMTRkQDdHYDU+dOFq7/LNQVIWQ/XvrIonmRuP5w4dqAL
OF66c6Pqq2r4C9LitWVeykATi1aWdVttDSBz4vYEPVGBLldX2UjIU6GFuVmLcWJs/w6IxNMk/k4W
XLWKVZRfgbl1z37SzzhunI7vOE3WNDhe1ZIyoNnP5L7tkOQ7opITU/RV3BMtMD6DYlWb+RAWYDL7
kSMFbPU9U7rrJmSF1fLG4nfcuF1EZC4xR7+s6/1EI9LO4aSVjRjnq4w2u3GyP0ppgPWDwPAwjVUo
OxN6CgC4NtzlJjxSH0l/IheMfZVbr9PMorVIOBjEbyA/oLmFWC3qAcTXtJRvy3LMVf13mIIrJ+Gn
Fb5LqW524gchvyYegz/BKMtamJQN8bmyoovICH8VmLOjxJZnO5kfKsom2cW4PwSAS2u7euPsYe9N
SAIJR0eJ1X4Yl5TZfMhI0Wf63r9QHPTUYScCXgHIaZhRyLT7xP3qqF0BBL4tV35EdeG6gahCs6jF
7QdZgySUwXQFY+U6XpZnVhqKHGe6A3JW9D6jV7oo14uxIongyOJAkxPD8s4/jxzCt14cwq+Fg7Px
nPqhmC7BDFZbZne0osJLWv7U6buxnLM34pJzbG7JFR01295zb2i+KzlggfCviLP4VC9YLiMYQ/cv
AIv0EDHr4blR4X79cjRkZZhklTgpjLlJ63ebHXLrMXFi32//OKg7DfU+hzqfX7NCUz+lWVkmr4bT
v81SUPq5+eFVXBdZcLeGgCfTXwPhfmmHBLZTt1dZNJ6WyiIJiqZdeACbl2R6D7qIplx5mquAXBZi
bRMHNVhb+76L7sY0AhqU9a9pCFc0eqrS6UtB1z80f5ac00ozAOQNGnnrFOkfDp3NtnY6sdfeH1ZQ
+kiD6X4ZrHsLdChmF2Tn9paH8BIY/4SFXWMElIRsIibzVGv/NIK0Mz6LZJURrNYcUgroDouL5UhE
6EiOAz01AOQnbPeTkdnOSjMmoll1clc2q/oyaK7Hvqo5Z00k4MYUxZQabSSm6ZTp1gWudeTSBCXL
keGx9X1wvgOI4sWplh0dfg4P7Ksomoj0DEpQ0tfp2WpeisKAJofa63Bk4hAFZcRlKMMU52h3MJ7z
hZXEDjw0QDFcBPPFeSQ75U5JQbeRuY6S4jEp/d9yuTRkUiK+5BnK5LZLoxAYEGR1OaHQpsg7nLDJ
9rU0UxZldN2LQV+Ilq4XdYCLqPiXMPTe7IVHXFXtuM/lt+WB8ov89nai8ejAB/6cuugF9BO/YoAn
2hSzxiyorZuujHe2RDMJkCMZAEzMoAKmNBNsavhon55ivoT/4CtMODb5oXkukI526TTmsAtQ5H2B
qs8xS+10ANeWD7tr7xlKYCQIvZ9SiuvQROEBjYeMRUfiuQe6kC4e/VP+p0zIJhLBdQiwclliCDUr
RAmXKFRWAUcyrQL5HxasvQv/u8WSvZlOljX/Td3uLU/9IxebR0NzSOPEZGO9e57sEW8VCmkaAm9L
fWRw4oNhrHcMdEaMqzx5wjnRFz5sA8SSCqh5kpVyU1SxdaSuJIR96u5MOd67ymnvLU3O0Uu7c8mM
U5a9PhbJeCvagaLhmovwNMXn0G++DSMCa2ZklacBpmBN6LEY72qCWVzeDfiAytpxfuE3FUqcbQ+9
BzLNmdPjzolQnIPe+cZNJ3mTWA+oMNj3C9N0YIrWrq7y79RYD1VdPOXe+LbQqkXxvf6uI6feDxzM
msE/4bv4zrtInbGy7wuydo7bDTvCRP0pknLvGCBeTfpJK1AAb6a69sGokqGjzLXvSK4LYo5Q8+dN
OZBe6VtA0xFWfgZZN4m9WFfas14w5Xyl0Cr3yTT+mTPDDCB9sQHfbnVJOkM8LTNCgY/JY1EUsjYD
ksCE3LaYAImvKID9YZ9VjXqLFUf0DnMt7Uvi3elmFKHqg/09CH4q0724HUd1K6ayJO/vG0tfDYoL
SG2qjzyEt1iKd8rKaLxrGfCrLnX3rZ89ju5bbRenpc3UNab8rY73ggj0VhHoGnrQ+db0ObriveqG
O095r73gIDlm7hVWa0ih9c4QQeXe/klk+kl0uH360QEj6ud7t8YzK5glBFJzkRT2LWOCceeguewz
3lhbezXGiuquY8u1TPU6D35zFUz8F7ShKyGnu6zF/60TuPiLH9/nPvHxBKASUT4ImcKoJ22HzFKR
Ns3wEkdIpzLAexwV6k9b012RNy0HsUNE7i8l/90cdAcbh3gLybJ5ZUpABh6L7FpmONjJALFAdgYq
BBySg38XVjS+jmsow2nXjmqv/hN5CB/z/Jb4oDidOr0AhKn4eV67d/S9DGg40gwRfGLWuzwGFBMK
wU1+Tojl6nUHRfyaUpLtvbOPZvlKawrc3AzRqPyD5bE9jDY/CVUE9zrOUZ4fT/KvZW9+q1ndRiVN
hk45345YwHZZlyPiii8MjeXFiQi6dMjufD1hdbj+IVXE3uNK3tlZ8Ro8oQlGJ7CmEJBzzItUR4X1
dNeY4X4pZHMIOZK77HccLxei/5Z/dkvGum1+N3Xr4WZOnkdXHYdxdG99OE3SIYQdavZ4O8Un52fd
WbT5r6jVqe9fC9V8BOmQQtnS93XMSyqnnRcF743LckP7sLejB34Vjhs+YDc6xY74jSdGQA6leWLK
0bZKKEgJXnGMdQep/ScA9K+NhsMEJnpXSS5XVWvtx0x/SEUPq5nM9TAU1aHSg0OFHYbkYC9yEBhh
6Ie7SLh/GmHtNEe1HSbDl9xGpXWof9pZdKBt9DhDgJtwb2H/JHYTULUsy5+cKf0uCwPn4OFgUqsV
T5TzD1UoHDwG86yzhfcOEWGDhfNSOP6yAl1JLK9osACk2Gw3YgNtXoqXLMQHh7Rt79wA9dmZGViC
TVi7g6zzAAcdG8KeYN1XQpVUFgfvPkW+YEXREsbw1UaqPzaS0WMNPeuK3HNV0yaOo6GDi9K/NnVU
4mgFGZHobBesdIcChzOpWNzJcwSh1Wpf/BZqCVFO7cFA0Xl8Vabs23ZusStJP9iEHEZiF9dqnDH5
HXp9yl3nK5lmlC0X7mBL6BYQRwD2HN3APGTZdJpyOoableI1Z15LQrz5aJuAD6SipdFR/t9kkh9L
SFdOLTPGe1yfU1GyRfjq+qZmIL8tBjaB2vW/5+g9B3vhEKbZgdVaA2TOM7jefGtwCO1cPPw7Y9m4
Y4I1sOVAjitpPBqYCBrwaDsKHQj90XvLf6Rv2gvkju3yzK4379zEOi9d9Gi5aLwEMKLOO8KZsGiw
VNfN2mvGbIMofRG+oOnjcRwWvprCQgWfWgpKOCvQLAgIEaApAzuOk23w14CEp6+Hrh5BtI6ROHOq
F1NUHGFyuP890E6UwMF/GNwfv9a/Ph/EYSxlSI/jdxMi6NNatC1wUmQxXkcuhpq6ZphdFG55oyxY
lCriZ7V9YA+JOdfiqQyF4bLkyZCUGwOFvqL6KcEtgQ/bPQz4wLZWUlmH2WV46Tr20a57AWUiuF/G
1jmKBLpCvbjbQZut55b3fvInmPob0CgXCVAvb1+s+Bdh8d51yicusBnMCbRlWqz3uZ+/aJ8ZX9dk
f8mU/HGoTYKXqKlbEMIHqQIAgSLcw5wyD8qyxjnZlvtCNVkt6diuybE0KbXipKbobODrrIaVd9p+
VJpVe8afNUrcc4EAboUjfUk+2wQLZT/TWx3j/ql0f9LrghKWF6vTP4kzw7/mTa9zeDR4dzb+T9hY
n6Jxg8OY5b9+7jTH0bExjnkKPMbCnZut46bstLxF5Dz75AKvMI4SQo5tzv8e4nMrCbQikdwwOGOR
jrCMFzHw7PTd860/hhvEQY71K3bPpz6yBxJij5Hou8Pi6F/HkAVtFa0cXoUVpeHLVqxgDvwg2H/k
OQyC4cwAZeFz4oebR4PzpxT0CcBrZHCVuOaMBvODtWlfJV8sX2DEVwzOmp78XNauvylYN+bHNe2S
5vPbIgqMPO+DNzEUhZRlN+cMcpJXymOaYOpqogvGCMyLSXPFOZ+XU19pwpbkWsCQAiWmjdWCNanu
IxYSjY+xhCntrgs8sU9aqTutTmNUvrecCjKTXOZFvYuFJckyhzp87xyu5VMMBcNNv5TFPvTdVpLa
2of23W+SeyHeEveDJ+5qYhcsYADBZ2QyGF1hqbnlYLTLm+5LApPoaXac3gjMUuCnx5doNDeM6XdN
uBoqeIlwk/VU/aHrmks31wG/7y6gHCiC35a4DthkOJ3aRzPgHhZ7t4oO0R2zkb3vg5QoxAMHj49u
BOYf38dImVHiPfiQSmjBRurElSANIwgdX+ICnHFWPpHgNoH+TVzGoGPkzpuJBp8pEmeZ5ydNL7nf
gHHgoKp5Z7iRvte4rjnGb1ztHNPAPCc9dbY0qLftvXbGH0e8COqOWE02Vab2ueLxhDrqycfZTrij
zJvUCm91dTvPXIH+Z4tW/0s56/FvfftZ/u3/o271+z87W///tbF+/pRZtct6ok/fw38pV7UdUqCR
93+rZH2r83/9X/f1j/rsms9vlf397/+Cv5/98G//4rj/6rNtuFHIAmsL/DD/p6LVEZS3ysAJub4R
z/jPflb7X0PHw3flhV4IqzOkH7av9ZD+27/8v/WzCilpgf3v+lm9AAKOxytZ+1v/6WdF3Wsem/af
ftZ/+lmnf/pZ9T/9rFi1/uln/aefFSzIP/2szBv+6Wfl3oO1+3+unzXrZ0Fbg/e6wKVDp2A45vYC
7mVEzsuvPwmQpRjfbbXtO5hxcDsaneqdagzIm5JBBOxtehX85OCH+hudOdqppZkJMXKTy3uMvbr4
tIkKE11NSYCmMFTzPnO2FkW4uKjfZU6FxCCRUWKsF7Q00PjRQthShbMGPJG07FRtw4aJWuomP8YM
FLpV2Nvshck6mZmhpnNWK8ZSXU8rpWV7P0E/XqyFcK0VTdRjg7sPcZZ2qi53vhmng+iQK+cWwN3A
5Gsx9i7OVilN+zgOErMCnHGt1p09bTHQ0yaa1M6jjofoup2IYVXXlBeP3MJstPLiUHJ5a8r4usnS
Z+oE5zcBLk7MKITxMn1FDk6jGHcWnAIXwXxKs0MKxeAunMxNQQ+Fmd3sCl5HyC9zm9iUGw28N4Qs
EXpbr/1m4Auw0YLWFg0/4BZDIO3t06BmQe6abjB3svlj2jqB5wxufGR9/DlEkCtIqEwCzHkYtHvE
+/lhVJDf5P0UXYE24bZqUixrxXu9LPnBo36RbACmYh+7ThPpr2Rs3xcXBRxn5Y7RyMCcNLwhYDfc
Djr5DaP+NyXexEAV/7pDu0WF1ECy6Lr1cbErWIbWWAP+J9fVheWbbbi9xsUCVblOVhGd6uiFIg+K
fMrVF5IIuA+h792bXpGYt2vvVGaS3mJTi30Q44pT/RqiGD7jjGriav0zdTg+6habbCMhRoYl9jbH
4pua5iEWhhwym4tIlfsBkTzJ+1q7hxTgCoZWxTCrFafWhr4QZkBVsMs2vAa+vo3V3DMtxF/mjAww
vOZPXYNhwmRB6Rp2q3pfHwu3otfDtNvWJ1cK+7vHYuPALvNdPrkOQiez3VM1WO/oMcB6MtjIPc8Q
mFOMRQbnBq+z3xAxmK6WWh11U/wJi+CdFD6zyQnOAenZK7fO9M2gFndXwYd4zhQVSMTkqN2Nh2tp
BwO0QoUuhwiEHHyTGnh/nSIDJdNuhCWFsQ7RO3HxnjFsiTealt5V0Q9LAp9EwhNUyIh3xPWOpi4e
4774GVTfHmq/fwYTAqa6EfXBzox969RM+xD9GxtL9xB/Bp5gkp9Ji7++zuH6+e8eAeHLiPN347ia
XGxU432modAuo7UgfHq2haRnNbXWf6LnUTB0TWhM6zpYkRYJWZgWPFSwoGlbDOxpD9jmYhV4aVOy
MsAzfgKPr1tYL9cyWf6mZqqva8t7hanoH60EWnBsf+S63I1TEt6PcqDDhlSV1gzzspQnQN3QlDyg
wFC/QNDgoHoHzx3P51p8mq8JGaCAcITIO91g8pz2GhTWBrDYW+MRbFji5C0rvKuA+keRxvRa8Tcd
hh5dC8NGrYS3c2cEMqv3jkS+66MGoQ6YcOd1Beheg9fDr1OMtTWuLk1TmaGk/RS7o3jIluG1LM0K
c8QT4bvVZemq+6lz53sRYNGHrArwDeXbTrtfy8ZFboryV3aGuuAqiTZNWT4PZQvDFR5vw8Rsswye
OPDdZWSd4rQesfdH+aAoWFju49qIay+k93Pssf+b+ln2VJcIOyJEO8kdvpzT4i3Q0Hs+ZOiqeOQr
hd+pCX4LUjdtFSRXtW8xr/J+E3aMg8LfYLUDqfXGVmcyVvbCZLcdS4BFAG9dh7cPnv5D1ojXgIz0
lmWXHcDHxKFztc9CxT9pesFsGu3xjR9b5X6S+dA9l6Q+zm9KJ05ZLt4g0F9ZomluYt8nZkSJqlVV
6iqR4ztFLdHWcf33MSE7yqb0YdMmSLKRWqmxo25zzGBO4DoGxyUTaCChZLwxaMlTZDqzdcbu1a7C
ni5rDGzDDLnUBR8jSvwKpW1BQs+Go+ytu8KheCKsH0pavbcDc9wtizv01bTY5pivWGUkjQEj1TIi
eygccQk9dedpXLuhIdNmybRnKN9G1+R0V3Pu9DhRo30sbNpzAwKaRjQLHaeTf7u04SHUYCT7TuhT
veL2SxymvYfZzTeGhsAKkKrOSNC60LHPNh5F10nsB1LhDRtoNm1t0HFEg5IrUrdYE6bg04vvKCd9
hnHgXxQfVRLGv1m+pkWh9T56OEJJGMSnXJoOMpIDhUK7JysqMFVlOSwInBtDP/YnQG+XobST04BR
cmNp97ZwR9pe5bIXdBTiteOVziraDr7347T90R9Xu86ZlH58KGzYq5JK27HvQrJE1SdRKDpNfGsz
1uMlouFpWwVkuWt0X5x3rCnK/BU0YV8Rd8EHyXu3V8T/2TNxGrbTWB6hyoTMpUamn/KmDKEP9LDh
mCcx/w4ju9gUAXEgwGL+JV9wrobvOnnnAODfz3k80N4seFrj5SXK83BjBRnm8xSasZiI7xaNoDaw
hYoif5bS+0nD+GPuZ+vQM/p2Ogr3GhmdyhzXusxGDNyauKKIrRkDrXRoR4AgwJN6auSYnBieDFkG
yp9qH1vp6z7CcVdX8kd54KkpjNYnu6aQcMixkEYeJAXLHG2VPvV5/5h3SYTlV1IiGfqHxQdPBgkg
wU2TvQLEohPCbYLrKWw/p1ydA/MZD+lftmg63kkApfYoDh0tr0lHvqz9d/bObMd1Lcuuv2LUOwvc
7Am4/CBRVB+SQtG/ENGy78nN5us9mCgD5TJsvxpGAgkkbuY5N85RQ26uNecYQsLj7YslkaDCYujG
W0529YTOc7R1hWa8a3JrRX5hK1wbkKItFoh+orRONQ/hVkhpgPXdBWVLfkRHsLiygWGQz3EPza8t
9B9uoYCndVoarcnNYsTL2bkceuYZ+nSVgkt3bOu7mh3OHDaWStEnB/qywI0l+xq6XFGc0ytNh7fZ
Rpxnq4AWlDr+npTl2ooTlQIcjhQ2ZMecoOuWTsh7m9gmS3MAKLOevZXVwA1fKQCUO+NrQuBANixZ
IX1wRmC/aQRQ6ZX7aKGH6s3PPJa0Y8vgSeV0QhBqwec15GE1+IKmTQtMTjTWdGK2Sp/CUnI4F1WL
6HLO00fNqX6QNaN30fE7JlMO+zTOWQzUVHTw6dheM3YAEmqyIwo3NsV2c3gI2FftwBMqq2Qu2XtJ
rIpcY4TwgiktgVN2dBRe4P5EnGktEY5cWii7Z4qKRG+2jIeUKO0oGdjTKdho+ZiwBy5Tml0sTJ0o
22oDO8isIf2musPBLI1rG5B1Hl0rWGVt95rHyYYITnrUEsAGYTUq196O8ACr81uSkzyLF1lpwNIt
1GfSl039MyRmCSOeBV3veNorBvvYMzMXlHghbvNUeXUDylOkoPTzjDOHGSgf/1zl/nOV+89V7j9X
uf9c5f7/s8o9x99Eesq/7j+vYP+nPe1TmfOf/+Mv+d/+i/6f3OWqmmUI7f+6yz31X78ZhcX/tMj9
H7/73xe5Buta07Ydy7RU1XRM9z8scoG6C9MVgv9T0w22x0XZLAtbU/tXzbEM3XYdh0XusuX991Wu
qf6rxuLXdXTTEexeXftf/tt/5d0If8trCe67LNr/9M//pejzawn8pP23f9GJXP8vq1zhkElzABtr
umOo/Kj/uMpNh9G1jSxOPDVsyJylDYzqMjtHtXgdgJWA/whg5goC1RwcdotziwoFbf8Z9xg50MEy
kKWOS3MxewiMMEIVnJgPCWCqzllmgQsSYcw/mUvJteOQOKl70P8G/MUe8MNIRa8x/wGSKE+0yTkh
ZSRyulQfLipJz4lC5M4qeEaJoRBtYvqKbT3Fezez7nSv023SqAjIauOBc2KjUYyjQ0P4gSgzUSra
rAdz0jlidlRCjQp6d9CG+35EVsQvmzy1ieUpSMIXawH2dCeHp0KEKVbnz5Kci4MEquEX4wRxJPlo
vaY7hGlH1ARWHZHAxf9xZ+1uDKqFfQipkyU74Fp657fucHKTUp5lWe9hJft5PAHAdz+b3oF0KrdE
969Z13p6l2By0JDl7IwWbon0Fuh6VdLeQN2jaaUvzaOZ7ZLmVOg8B4TbkVi0xjNvRrKGpEjoIMVB
qxP6GRW8MJ/3ovucq80gjlZ/acm06lQHeEhF6mfzfFxfsMll0Uckvq3yqItf3b240bbh/J/xN4ja
u5PfQYZhBzUvTavxl7zk4T4sYP8oWyX9s5KHtKseEI+uYzfawDEPKo0HoqsUhw6IQbV4MMpDFQIM
wXhDbX9gnLbIhjphfE4wKsZwPEjd3Gk609ki2E1Q2HL3mHXxR9Hlnwp0DpM+rJP6vWvQG+6gqVLP
GnDKiNcmfp9oniE+VMkfNfORiuLa5v2VZXhM60fNvdtDQ9qYR113Jlz5sVAiAoynoj1QSmiubZU+
WfQA6tYGz3PQydNjcW9l8xgll3HRzAU7K8v9kT+WQ2xRjxQ4YC7wmw0nZYOM/LXvGd4Yo9cO0cke
UGq0B1RaPOHSecWuqahHQz3iiXsylly86bpXvrqbyEDZJB4I523a+t2tck8VIInMwHPN7ay4BxX8
h5TTQ7LYKsSpzZXd3PsaoNhyS9thUs032adYi7ZOjudTgD5AoCiLw75x/dHZGVV3jYHlCr5DKOK9
JjhHTNXz+RJo1Q5zN1rYvRZ9RaPN53WmYsBjIvMo0nEgqjS81I56A+G26Rdsp6Twan1Hqa/jlR15
r7JxKbGfHZcC3PiTtiZ1bggCM2LU/rdnhj/N0HyabDOyEbNsombUg91N0hzD8BPkyBhcVRplsXOy
szPR5TVR2/NSbLRe220jmjVJzzl67AlL4mBRCP4Wgnpd8hIso8og9FE78iDIBy5fvjBiv1y3HI26
anypg+X5VT60TQo6xItzuCa2g8uIdNlIYk+1w0sETVtWBtMCu4ERNr+AV6AzmjB0oFpEC6IMaI1U
zsYuyQ2CoqXxnoT8KTSToSHhQzhoKAxjsZdE8IH2hOZVlNfK6FeKQr/h0TGucoAgZKv7CFTlIE5u
/K5RmULm4UOJdXOwMVZyGEYDS1rqtanjNcOPFZ8CXHh5c3MgEbWSnxp8pFHqabyeFV6quG53ZpOu
XbSfOi16Rp4AGKpHmU535N3SGA+6oKEa2buiraCZF3seHTcKJfTK0HBdnPuyBx9abvXxqENSZ1pV
U2sZu7eUkW8/UYqxrikq5Kl7iJy9wUwU0MohU/WDqp35MiZE/FPJ/BOiBMuGHXLbqXjAyr3PYLsy
HKTStyB03PAD/sge3NGxCugJA/S0HqV10RsaDZoa+sJ+rkOK17L2wT7uay2iAcunFqxIm72ZjXw2
mBeDfPPL6aKJwZvYx+hadGE5swdsuk71A91Hv1fPS/8a2zcfQLiO+BadXSzlk2Y/UYJb69GwcWkg
6BZto4RiCibmkirZYOz77jBVxVNLJyZLyAoaFOhotLS0lcCX3DvFeAoCsY3nr7E2HxhT0gtFw8in
W/jFeGR8uNbFS7AwKCIYFKCKVgUiSWHtGB+QlFe8cTzmaCpD+Th16LuU7xl9UNaxI43bwIvCdj24
NR3OnpVcvgviXSUqspm2T1sRcVIWXUIKq6BjrqPB3TaiZFNeCma+jrPFQLmn/kO4XbvkQ/JVxlza
KWyBGrdPdQECdq9z8RLJJdTuNUpbO+q3dnuasVWZEZMa9bkaJ7S3ISBc86TtG6vZusbM9A8GgxWs
XXKaGS1cjAtILso7lwWQcO19MYeogWCbBPZoYgcQhXvDam4VN2YYhScWLF6Yvky0r8fyOKEwrEPi
3o+m/WTifa+YWUwxIO1pSt/cJDxmUQO9YaG+Yu5kIJ+yGoy465bazVax1lRbdaKnhVSPirTxkTu8
9MaliZSzzbVR0P4vFLYo6jSdJctN0DObBN85lZcNNM3YNJ9Hhv2E+NlMM74PQ3tl5frPCPTP7nmL
2xct40YT1scoUH5wtABwBx5VOLfYnm/O0qbMKYwwfFZvodtszPJntJ7a+a1J9AOY8o2rPlvBX8YI
MzUMrvYu1412XSXS12vMEmVf3mRsHMX0V7NJ0UJ9HzS8ROb4XdGbZcmwrzr2pX3U+Ja97bluavRL
AIag4Juac5RxyxF4zamXtub4OgFGoB48wDtHicdWsWHGI9+cKWf2unVx542MjOYiWUsK52a4UaW9
t1yLKdljnO9UNHjW8nGfH5Q09DrOHLQ0NgFoICZWL8KYbqlW+KJ4T1yFanv1YMYVxbnf0X2dMvUY
ouiRxl+HbKeoQP8MPiWldTvurfFA52jVGdohSydeqshv9JPGeK5WzwG7YDg6kDA3cf6lFsEma6KT
YpjvInIfgpBinB3eouVONiIa0B9BtZG1Nh5mykpUA0wsVKYGNT/LoMgiKyr6vVmc1b+GoH+88Pc5
ZoR5ttO7Y12Cqe4PCQPIBvK12ezKiFcBZxhumbVu8S3W6oMdDMjixlNpE4lGBui2D4pzs7gAGuup
+s0K/Q0gkEjcQ1pihY6qE9tML2GfWwXHFm0cnq9bQGE6arjAcnHVL5WZM+vW7uxzNfPKXPNeKccu
OZQ0yPhW8JV7jGndjXSbZfPlRv2Tgdd5mTJ2lc5R8a+PdiFosDKavmRp8okIqKXQaAfLEEMGUTTt
HtfP3Ecbpo3uV29/Rd2D7T7l2rCZJ9YzhTjk/d7N823RnqgeCuB4dfQaA99rZnhr6uzp9bhj3QeW
NvNk3voFfh2sVcy1E6pk7t2x8IYR+vcZm7ODXbvBybha7aUkClB0Hav1h8Ci/KtJrCp3tjOs3Afi
6oO1nfg7YoffVUzsy2jY5eaDgCFj98POaChpMaRFiHVGPrOxSu2g+4YJAI3CA4xLZso6FVEGpi9S
pxsRXHPcobcZTFQWI56rnrrMOVOw8pp5gaLeVe1IFsEPkzeXGss4a/u2Z4Kvt3ubhSvfBtrqP6HL
kc0Q24ov54yiZ+Y6qDnqShT7MuFNYXOphoE/9MvJy5/bGySTDSHxdY0/TKa3NBh9jaNKobrfrFBw
3gFlqljgmqk/q68iQN0xTN919JeBW9b0A+WRTdcckyZd9a3EHHgs2KPAl1lpI/oyaEKYLnQgRyxm
dNXyTBdiu4SXgkop1Fibc+XBVaUyRY/JZSjWu02XJMKbTMHfmyD/dBmat+mShs1uYo+3qPoqzd1O
U3J7nLNoHxftJpwgu1Lqoxq0pp64xm18yCmCd+klocmGu4gZfQSdJOWnlbepax4tCmbGMgLHi8Gm
cf3ddeTyc9U+Kggy3AHAI+ehRl3ZXI5SBx35b8mlj9tSO5kbVfe1CBejbPcoyXxqLLhtCSDEfjiL
tUscos/UfWwi6suAnKTsYbYLgrllgxoUF7Nk62gjP9pjOj0XCJWc/jJMwQGak0GTSLqeEfqLuh2+
+gqhFfoUY2UADTGNMwBzKhBytwBZ2+Ho0j10SzhWUB8HMDlAslCGkDL4cVhwTqCMZDFspr7eGgRU
muUUVaH1fW2jeZcQikEl4/fQJxO8iAoFeXBpFXsV9A9ej7C7QVHMU8K8LBym77RxN1bV7iSuZNHy
3UAnYOU7G1ui5dncq1FX5ls9A0NWv4KI0PuMI1S7qngZRqBg2GJttab27LM+Wycg1MbkEk+fdizX
dRnSn6YnS1JfOlxvuKpLfNLZmB74pBXGDGVgJzANII8Kp8PQnZbOgmO/mWy8E/yRZbhzswvuAIVS
94DmtBjxNBfS618S4LOx5NPfncDF87OOlXXWsomXjluwcwHcyZXz4HCSrjp2usZL0V4CE2nASLO8
eKrMDzCx64w/mxo/ZAr7U6A0NVQHkZ+t+aJKk1TNKuTRqc++jfiFHtbe1ocduYN11PMlaPt33cUy
zbYzTDY8ynCYgTZgrxJJEsI+JQtL8qEuKUek+1mddmMGRpS+WdljznSVfX6eqEbp9uxN1l2ah6qq
d+EIUVo91soHRq21wdW/OnSwbsrkGzmeh/ThR+9+M/ep5TGqzx9h8G4z8RnV97n5Gtx+O6QchIS+
MXKw21LfqeObxcqq6+JdHR/r6KCGFnX0cp9i9BbU8BJFOU0wzluKchq7S7NiYcoMAbyR5dw7yhfc
6BY3a7zoW71wpsXOK2CeWcmvktI64iAU2CqAXEL4+bSbPVUrP1TIPACuMGF6a+hvxuC5K0FDQI+R
ovsoOYsi1OkVw88N2i3z3eS6RQsbn9h3wWVch7qlEHYJVdy0aXG20mx58+GOpPfYNg+JqPcy2gq6
3RHnLmpj26ADjTL4bvSJxe9sTQxwNhZCQU1UHk+MCCuxp50bZ9z0dAgrQF45S/k8+TGTaePiE+2U
c1U/jZxk9Kn3RuAUIv6gCAsy9ag7lc9gaOKIKqdrqw/bQG22M4gcRircM+pXCSVTli0G1vHYyuoM
dhOHiTyY+WVypmcbQlNAbUpnn2eHyW5c1T2weLc6mClmJYe1pngH7MU57R6lII7D9ZzHLx2fJTsI
vKy4VeJaVE/G+CUhcbUOvKkYYyk2JUENuQmPhUGApfurKjJlQAgY8qA7RoSsoXZEqtYkGwuCldK6
GzG9zfJ1wotg78Rb0H/bwB8gc1nIE2X4XJbGPXubmwt1WmYHOGwN+ZzyTJ2q6rWqsJ/W7NRGbG7G
qwV2s0lR2/TOYzh/DjlfrtI5lk17kvShUhD8jehYIa4nqfKKS6y++dNMm1nMcblypuad/Bo9daZj
Fvd0IhpD0e5qhkGh64Iqep/RFQUNFzlutZWm7ByCeuX4NfO4aCQv03BxNW8SFunB/FBDSoRas4LG
rid0s63sfWAwZ0cuS1x5csJp1cn2npkC31h/cGqxhLZUX+tAQGUPjp0cQrjRRRrvO6r23dF1whfJ
mZ8kADeXV5xXK5Ql25RWoShYPSsNN20qjnYBs0h5Mnn0TpTDBB62GOmqo7sv8uTZiDkSsW7uIfEU
47DutGFbFNckfUIatmldRnVD64cBPOEYMy8U2lXjPEWFuSIfsY3U/CgkfDM33XXWmzFGHCCj3WA7
50Fg6rRuMy6zsWR8ycOf2gRkwhTwDk8WabjEec/q1z6xnuGQfPfQT9yHQhioCREKWke91BB2cY6S
B/DBc27vcXGtM+3Zjkk2dM/usauiS0/rSquvGrGSyTpKiHKR2h3T4F5ql1hEkDj15wD8CjXuiG8l
BzrhmfKPZuWlTYstLc9tIuVrwE83W+s2wEG0azC3fbef4CCwUGY3/YOZbtM47bHh2WdukmNneZET
n+wiOUaGe4+Xy/8l4X5SmyP9Owk64NTJYA9NYzXgitKMwDeopdlyy3Bzz/swT2QTGx5G5MGo4l0o
3rkR7uQ3VwKrfQz7kzpv0XeP7hPK0MgX3HCF/OFOrESXNH6xsQo1jj/Xr0l2c5LrNOXr7pqX2pFs
4vBYdbsw2ncICp+FsccXAugmxedN6tRd5LIZ2gPuYp91Nn+zEoe+w8kuIpCjwbjpWqgAgCcj+q5T
33l5kW+VCl3k9EuE6GDF9U6UrT/1NHZr6qCcnTogiE1h3wbn2jHgyK37nBOYGvJtiG6a63s3J+ci
hJNQTY+xRjW1TT7dCToloc1uhrmcax5dwo0EhlmJh1mzNqqZIWBO/REUVqJx/5PVPuWwMTf1QW3t
Tc0dVlvK6BSzG+de8MEI6fEb4SE2FNS9UHOacZvVrQeyG81ctteDd2X+s5B9L4VunQfnVovecsKv
M+6asg4/beJGnK3SwDqBJmDiNm4GiH4YOxjqXUfglqF9V9zi0dBuRncyBseDB7ZqSyaflsY099Vp
mRxkLZBXn/7Yo90rHmXmrWl/aWLXM63voDC1wa86vXGa3+CGfdXLmlzlh1ourJ5PbZBnrgUGCchq
5sktfeiSS8GDgMY1yuaDNwPutAtB7rbimZ3H2Gr4qNJPK4ZaDIVFQG+TsH3CrNvaX50W8RAs+cu+
S8Nm2qGu01zjXbnFznMpnHU7rCTIHvCLgHfUie+udow/7KC8xCC4XBWhbvdQ5l+l+V4MLsbQ6Fep
uVnmwXVpicfDlwkrDYZApL0g2MDiR8SEz7ai/Q7uQzSLV07fUD3bdavgOe8z2Bv1bpGXKQkjzZE8
JmHD1oBjGnGcULYqN3T0RdSyLVxiz2H+VyCSboJLzjgs1adLQuUUBOTKSOVmyKxVlOMmMx9LKNOB
CiSv3TeA7QXapyZTNmiI17Px7VQtAmF3awXRU2lOB8dw95TSd2p/cuTzhCgaXL9Xc7Yb3Fcr/zML
XgNixI6fMANuYVmRxjW5u9aM1Yxs6/LBa3TdIzq9FQQijUh5cn2dKwCXSN4WHucGGsxWfy5J6VW2
8PrMQn/2YFeQ+Csr2UFG9LR+3NvGcAgzuesV4ksl0oLhKjvlW6M3Xtv9geAQ08wO0Uh2mCF8kUFc
yybdd3mzCZ0N6SzsANkTyMZfO5oZXCQr8ua+Of9mchvV74k98lwtL2oL9bn61Zp25fBs4LAy6ozx
osQNR6kX0zmkYboOicBWOpO2uj7rbvA6aTfFNvxYlEd+4xGEPisZ/hav/fy0PDBQ+H/vLF67dNrZ
GtzuAm6/wqNgGfFU/8cxapdr1XPu6vBMV8HjkjRdBQR4TPdHzN3a7WP8iISBnEM76ruhapFSMK3C
EpD0r1kKEbFUfm1FR+nt3suKJZOarB1hXGh4X8phV3LcMFCVcXTQVjkahG4kBjrlJwbvR2Eqj4k2
7Vt0jKA9kJVydGQmUFZi20AkbIeH0u73Q3TRf0qGvoOafdqsPHhZUDaoDSdwTdz1sAdnPZ3qvvkD
C5kBbgxma1s5xj5qgT6ZwzZ0omNpMe0hNRZV50geNS5noUJnXNgM/hsMGIO11/tgFULMBEcoGs0P
SufgjsJTba40yIm8uMfq0Q77KJ8VmNYMHJvuDmPqWw8675haDbId3p/kcW64wWQFk7z6ZnNbm3RG
8sNXgEXSYlUxMCBkt/Dopn28nooAMi88IIKkef9Yusqm0fKtylFC10HMmHAzGFIrmnjr5uGAUmhP
nvfJNiE3pziaFPWThYBHNhVKuthXI8lN4m5ZcBsGQBtxde1Ec4KxspGq2Pey5Yni3SHvvVqMCih/
l6rAuEGfBC+J07QVbEIklVZWbszUusm+921tvIJuXwX4GRFJcmCmrC3vaeS+N07IuRek3fAsMoO5
27CyehSk4U/Uczrhw18KFaWMtqmJt7FXLBTjJLTuY8yVTdA+Nxw240TfgynhEtDvFPOcqcHGYjs3
T7/j/NMreKtrSGhZgEy9Yt9KXTuVxS9EW04+3QHD+b7lSKZER44lQ9O+FMs3j5QfSdv9bP85TXYu
yhGoCuFTcrVFimsEDmqJIhtTKhxc7cVwTE8PFpYfVvUceoOQ0kNYtEq3A48mQdl9dGm5ixLhWR2r
1mRbtcMOFAdbvXcHtXLZMIwOQ2UnC1QthA+ZWSBBu7AoGfhwFIPXKfV2am9dF53TafQCXnfDYO/L
wzUJWJmxasKIHENBqGjGB6LeKcsSLlReuGh6ZXq1xLJ3Hvy0AdY0H80l3WwFpNSNB/BAXkcrIVVW
GQZVWMAtNh3gBUcN+C8p+Z1wiYu2QEQZ0TMPAeyDCaGjD79weSCtN6V1AKF5CeAeNl94DFd9o66X
VRGT9jU7vLeifFEG7ZJ1y82dsUI83Ko42wzQz1zbeSx4NkdxBziBh2EL6sStBpDQW3JlN/NeMRVe
d8CsPQgNMG9z8G4Y7/HMQRS+Yqx69tL/x4mMNYIlw4vN4beRNrO5c2qbq6yXT1VXHBoz+NYMvsXl
WO1iQz5ipn7XWo5KkPi3LTOYXEUuO9E76NJt3SsP48SpqMiZZs07NVbB+fAPKELRcNNngNcoNZ7C
mV/Umm9XM2ONeniIHfgeo75XQoY5TuSnPEUmftEBbC5TZgjk+wHdILrzUUc/KxBGyaRveTz1rrVb
bKtIXzvdfEjmn7QwvLEFNFnqb0GCFsZaT8arofxWDFLGdqDU8eaIaRsmbLrrn0nf6rA1RHTpuH8G
uJErF/6S9qSMYjdBQYnN+FaF2IRgz9rrDmmtWwb7Gs5DwtpbI+He5Wch8SpHELPoKRFsXsPV182P
udjnKjqFnv/OF8jFV+XetUTZLRyWALIfa/5ZxYLxqI2fQ8FQyNgkEB96I/EmXtlBjACN2ls/O782
XKWCOwNH2W7kS1J8AjThKd+8R/kAmMTELJQsHPHNoFfbyZmZh3Vr3UxOk2y/YnV4F7kgliyo65SL
iXCnsCgRnAQR5SnKeURbiSN61XAxq+buNvacXSyu+jYAkaETCOwkbQroz6Xj/g529A4odVOaiLxj
vT9TVrj1E4zbevyYAy4L7VeZhxylqH6xoE6B3nBBNc27quQ9zFFtPY+dYOIRvGWGWEd8NfMHF3jy
qgklQq7p2s/1Hf/u2RxJAU8a+QD1SHxCdaoVrGkmy9+SeW0DGnrOPtuFBlQHvAs109rdUIsXxqSr
uspCX0c7jjJyAwA4XJupO59LjBdRBByzGeqHSnZ40muBcyCCMWjlhac3nADdvFBpTzjTpmX+a4rG
j2hdrIo0nP26ybCuZu9NGaQeg9gFUtuD8QU2LLqo2LoJo5bW5hI/Q5FzlJGSUJzJh4SyzGooYQs5
evySGSpH6bz4K11jm6clVS5yMmvZsyEBwh5sTDG5fqWoKjPzMVzb03IHYWyB/4X/SWFJVE8EU6pk
uI/D9JKYw7VrmB3wIKR53WJi4MnCyOt7NkIOC0E0g7uabz3tiVMQQ1C2mWTyNjEeEqGyau0p5CTq
+gHoWiwAo8WIrDHI1lubUGLe7tBGNKjn0voZWyt01rybNqJtH1JkEWt0FvGeM6TnauT/tVgbd+wA
i2TGpQ4WlxcPeM8tVNPQpwCG2ERr6eUQnvDKgHpJbvQ4hpJNXnP2tXQ4NjPJEBP/qYdpF1xmz6JZ
adTMU4Q0VyMVph7eDZPiDrlNEX+H3EbVYOpXk5z/bIfZvhw+GVYka6OW/C72NSOQzuuQNT8KhzqX
CArT2IkLYg++jVPSpTO7WyZxNCfjS932G6UBVzTECilwwt9Vy9mtnKclvJFeK+0Tg8EHT+MO9aOW
2oNV/tZheI5mPab/wyOQ0kkSzYXxYYSM1POERzwrrE8NeK+w4AGP2bBYoRa2AH86XqcBxLWGBtfN
SPch5OzNhNnwWL3NuOZCkw0t4zTSBvbwEhIzyMrMb9HI+1VXBb5umWQgBnYNQdv+2LqjbeuEoeKY
Tc8yzmwv4dO+iUpBSYNbgoqyyGvzS96Z2CYkNq8RmjhS4Ag5Us7huAihsUdpeKyd7C7U/jtSB85M
5iIQN+yDUJlBL7spXQHMx+UmerGUbvbYJHJIiPtupbvVCwEcFyohCjtLDQ7GzJZiSi1aHSWC1Wog
T1/QU8l7Rt2c+tiDsJvJmm8Ak9IfcDq1cPJ3cZT8yR5sY0OXz9MummIZly6L+LUSGaEMI/x7xRgc
6fxdFf2WUZmEyYmspkzCe2VMZz3/oruTHnLwRWtaObgHl8ZZT1BqnajtuxprGzUkauWAc82LTHpN
08hN08TcXRPjsYAZByP1cyzy2BOGQxgj4KE7msg+5UazDio0myk4+kFpUg+hGzg0rC+2wnLGLS6d
m81+ni28d0O/jp2R+FExlxt7rBiTm5Qx7dKPaiCkUhQcgs1YO1a9fsp5ozyjYD85FM+Raya8jFbv
d8GwgucDFBxrtA2cNwRiSn6tbdadIreyjQU0wijZVI1NMbFvT+wD+HrHpBK0KqvZE7AQGgyLAVAN
oC37qpzpEzCwQJfD13o0eSACoexP4LM2VhBerAXHKUigbZQ8+bKV/D7VIKClQaYNHCfrC2tjt0G7
Jc62HRRwpi43GZQGDKWo9a1Na3occyqd9iSw1UTBNkwJkU0amwleMFChDCmjPqUGwxETte6xFTm3
8Uhx14QSPNR1/a1h9B+JAfFE/DQEDIjzZVGkggdjwG1QaIEBG5bKU60Eu04rHd8VyspObIYOFcG6
IhfOpRhpdBRd8Ay+lDpJlMU+awoKFjweJiNjJsqE7PrY+UYOtDjDdK9WQZIDCjbrSl1ezamagWmi
8cDJyPpmRJPJj3KM6QvZ/W1Umkuu6+SY5C+fWKzVgviSUCiC0Zi+qzmFoghVI8/3O56UeEAQGZvc
CeCqFMamSiBkR+S62JBrhBXNnzqeWG+kA60XM7sppQ7vDh4bkzblQXaRCmHfDukhN/uupqs6sZj1
HZjLCLApuPa6Wnq5poNdB8FcOkW9HoIR8Bqjk0hMn26smtiZmJxHVvBEf4ojY07oI1UJyNhGvaZL
dlUw/HgUxQq8sc1PViftOgi1kOH5ANGQB+MZ0nDQvA2pfdNgUD3AZn+ek3avERJkxJRdbPc3G01r
W8/Q6wKGLDRJ92M/HeYIUURYdksZLqv3om/uxgJM7Kb3sqHQicMC0pfNzTmM62hDRY6Bg7LpTVI6
fENrHwUSbO4xBpvL/Hgw+PRadZhzWLVwNbs3bsIOkkp6ail7AU2Ie8mVMhLGKcliunytsu3q8oav
s11TG1Z3k/wLe+N9sikq9SNNviQ2r0DBsYwMrxpd1jU5vXANdxymumt8CH36BUBos8kgbwqKfbHs
vNUGj4aToZDvG3hJAwMtJa4DVrcNYm61W2WDudD08mJt4uEsic/5UUsYSrFrPhxSPSRKdkrDqvTM
PL5wr6UfnytnZ/m7WfgiOALZV043p5xG1i5AB82fpnjp1ZkBI89kigvgz6QSWS7dyICSZLS0JSn+
boKlP9kuTUpr6VRGlCszSpbQLrHHavQuu380MLmY0HtXeMbaN8txgPYvXMaIemhm/w1htK31JDqw
kqM5GvzBUdfZCuF9anWK6xL82Vo13R0fRT47S0fUpCxaURplYyv2OjVSsK/iVFEsJeyabpSermm3
tE5ju+QOPwq/XBqpBenN9h8dVcqq5tJaNZf+6kCRNVgarWlZ/rU8o8Kr7jfVGIk92Qd8rRj2RJof
pXBmPrZlcYir5oUSp7hxqE52HWvgamnUdj23wVTA7taXvi05w27p3wZLEzegkqst3dxiaelOS1+3
bV/dpb+LVLfaAi7FamAcsEe8or9d7izza7e0fxkiItfQz/U/esFLQ3hcusJiaQ0nS394ZKKTLY1i
mKUd88xzRNW4WzrH5j/ax1a365c+crwUk6X+YXMkdIgWM6S0X1zsmSc2HL/2Umr+R7t5+AmXtjNF
eZi6FKAt22LlnO7M4KfhkkaksufQujSmG0KLS4c6pUydLq3qVFc7Qpb9kxqhsAs6xOzh0sIW1LH7
5S6pLw3t0LbfB61LPGtpb/939s4jSXYtTc5bofUcjwc4kIOehNaRIlJOYCmhDrTGvFfB7ZD74odb
Xca2apJtPaVxkq/sWb3MvHGBI353/1xrxnox2s4HVbyk0GN2AOurZnW7RPSw0kBICjwjDl7PufA2
zr+9MnuAqWduO6LjCbfjVRLB4Pc4D1Aoe3UCFJegU4z6Wk6SLZoBgUgArWQ/ozmfLuegOvd2Tq7Z
zhG4r2A5nNDNKMyOyIkVD6TT2jnzbs7p93Scc/B2caqNBIGciDyjwteRyHw0Z+dbnTWu86lMGRUc
/TzvOVPPafuU2H1O/N4Og2ynRv+cNbys5ZzRZ1dFRZ9z+8Gc4E+I8mfbnomDFY1Lih94VPNTSOxf
n/P//UwCyEECaAI2gDdTApyZFwCDADKmYez0hDWpGUx8ai1dlqUfsUIwMDDZLYeZQVCFJA0xsyyd
mU+g66SL4UJQYaIND7Gk7CDVSqoMnY/aZ91gkx6oqGQHVzP9oJ05CP1MRKht4y6ATY+WVUM+oMYj
AOMejExuGSOuDJsZBsdafaH1yUsyWmjbDj2JvHqMIepbPvrH2CqfW3pTqpnYQDWKPmtzv8hov/Cc
m8sw4x1q8owVwIdxJj8Efv2Wg4IwuatCBXbO5gysIE8cb3w7e8tngkQGSoJGWO/ArhGfEzAT9cyb
cGbyRBwmxz6Nkq05UynqmU+hTZAqDJAV7cyuqGeKhQPOovjDtYBvMXMuqtnANTbNFw1T8TrEV74w
DfbEjqfSDUgUx1Taz9lcUVCdngrvyoYIDjd2545rCs7DyJ2ZG9NnGPXyUuDlrKQzvqg8vsmo909p
ftdXm5Ju0jUN8B0v8YlzyZEKW+8UB7A+YNf2q4DhNdN1iLtTK0g9Jr7EC8itLOt1Kh9RUsEBLIvQ
D9bNvFtnaYMd28QSMVCZmHYh58aOholgOFa1813OdJJm5pTUM7EkAqM9E0zAxTK0GDOsi4H/5fzh
nMzEE31mn8RAUAq8JkJHG/dmPko9k1KsmZnSF2+xHbUXKT0d5KSvOHnMWJQQeaFRH9HMXqn+UFgm
eCxyRluYIFpSUC1qZraQLzCXItb5q52JLmly5pTMAwN5dMmoAIYA+BfNtc6x1wOUJedP/eWMRA6d
Z7Y4ffWf5z7+HzM+/2+HhQwwjOI/DgvRp/7Bq55rd3mKjP/vUkN//zZ/Sw3p3l+ORS2uZ3GTk0zG
yQb1PzMYUncIABmG5PaObGHyj/+VGpJ/Oa7HYRi/yd/hkPXfCJAEiohpO7aNcGRYf1JI/xAT+r/F
hmgI+kcCpAH5UcyZJelYQniS3+LfxoYqfrN4chHpGjR1WafDMqrGcpfznKU5pVWY9zFMN1xwxj7s
DsIqcJXXF1qbzLOHHRGvSMJ8rAEDEgTjXQwn1w9mwEMXH7ys+Y2CYoOmI5d5Uh8g1ptk7N0XNm5q
LVzBhbuO9VNIycqymsbkYCrA+DaWhKaSxypxPnpb53I81BuTaa0kFgT24hnGyGNSta9Sa7gIWCvY
+9cUz3x1MrMSB2gYffDpqpU+SXYLycVXJrzGBQUpQNNBwFJrwd0+O2o5jpMx0CQnRV/HkzFa6IgY
ME0/3ZZF/M2pGphN9OilzhXK81fYgq+P0n7byeeRNV1vtWXNzpI3+YvVDr+p5X5rAtmqFeJaN529
C0P3Im2QBHHvTMcpY0Oi7miRewk+Gdy/XgVHB9+zi61QP2V6/zIxh7da1OPOM3/zPHiauuzBmvyX
VsMZ0gSo6B4ybRddtF5Ti3Q+02c+vZVinPuAXoRnOMsUijPmHkbhJiIh3W4ugq6fUs7I6jzKkYt2
iBSKvh+kxkuTJNiP+hTMER1WY8Q3IgaS0Bfo4vaL5KISNPBmgguSbpY3xAuTu7mXQovh088gOLsE
vRwSZU6eE4VosO7mdkZUp3FXbTbciiSZAdgukXosUSZN8uNcs9a21KVlHVJG23jcjb2C/u6cmQu5
r/AyUjQRi/KCcfrZcbJux6ez6AsK+ZSRMbqtn/OgvaMn1SNCk515CemNcbt4Jfv+KerTbgNBOXRL
wL6xfWMrFCvhY6OoG/mENdd+sPj4CpSAz4H2baOAs1sMmIsZgKCC5w958jop0BKIAU/Mj5mE8Ulw
wjw0/r0v653RNXdFML2nZRFsoupHRRx1VSNftZ4fVRu+fpX4T5M4D7aQXAAP2XW9uyVNeCt0nkXa
6b7MfpILRmK3yaOC48+XLDdvtX1JA0AizMnirSwAo480s6N2tKUuaDMpj3aWP7GFfZOcaVw4URpo
FDXtncz7cWR74A60m9SZMvT7tHUecWsZoDe8M9yHaFmntC86ZvsQhtzPaSWlkYabtAu8n0UJt6Kj
OQspg8fRpLh4KscbhcXMyVtrG0UORj6PKibtq7NPKsHUEtkxbpb8CEX80lKh0jHBt6gaucFhL6mr
fZ/9qkOUXBOFqJmreDcmTgZonsIe3J5bZfUvhB9ecTVfPLAJGW1z3kDGCmcM7RQMOc4alRqkaCxC
QAYz7AyJIsbUaXmcR9vWqFaTzm/b9SfRwryifJz8FzMg/FLK0nYsgGeAVgYKQLqReseLQacQJ6nY
KpBl43JJKc5X3TJ45mnx58PCYaiqO9/2WBPlUafElqHrs2fjToioSbUkbWATxTeMBksGCW7ozmXM
6qMdJoQv8yWM/EtTBQ9uEV3yxN8bTLn1GE0Kx/QF4H6FtPVtGlZz57fpVXmNy/Encxaqs7xT2pkI
oiG1eJYNUrpo1l4uf+q4uAStOnuJds49XHcV6h7n7Kvlew22m/IlpZT1UBOzytSbMoNd6ZW/Wm1/
VkA9lmlSMAAKlkZiIyQy+Fj6NY6Xdo4TiKEtOMpzEvaNe4YEIXI8xOsSCx+ED3dTjfn7oLV3bhnt
xl6jk8Oi9I/WqX05hfnWCr16TRnx2keKm4TAA8eauRhq3b2YNoWrCg79FsMIA/kBerrscI8Q2rEr
SlILoBtktEgH0JumjUGw6uDuQWCvm75eOzpG0kl77arUO8S4NFBHkB86CnTX9Kjkk8sovG0eK/OU
p+G91bncnatyHfcskVaFXZnKUA5gfbsLplqjZZfG56oQZydtzr2c2PfcAnk8wLk+kaKjsbVZ94bx
mlQ0LhQmkRgV76upkvQG5xtZqGxrxVzJ84YXOHKclmLQIjh2TCpK/vsxw2Hd2Yi9ZUf5TRjTSEwV
PW1u6O+x/1iQyCz3oUEpdNqurWkMtnEmT1Osr7Gov8jW/rBopyVec22yGt+5tZTpyAUqO3tu8pJF
ksCbK2825XGRsaOxcQMgTqVYlxkTIS1nxyQI7ovefc5dbVVWkG4KGsZ8k8YRj4/atnDU6Mp78+z2
Gco5UPn2EnKRUZX3ppFEyUNty1Xufbyj5OlnMDcUdU67LNF+MsYIHH+ZXGtyM00JLWxudjbSes39
9aZ+dX/CIFeva80z2D4oeYqD8OL1zsXV6JVpynNnxo+O3MWadWcZ+o/vjxdTd44UwbPHRxvWEoa4
lXMWonYoqsw9PP/Rc9LLvRN8iaC7MZl5YFb0koTFfcWRw/H2fT1hBKNt1f9TcaKJrfoiv000Lngz
qNd1i57xKHP4XTaJpyhND0k5Nw2F33x/8o9N9Gq33mm0sx8tm54S5ii4bxzFoNb95i5zaDPxWHRq
rWkbioKiAzVUzGNphqQzgpqLxJ0OCd8N3YFa3Si9hSWQmD5pql1gZ0+ewVyzJpSZTm1FLQe3jypK
Ly1emTtwRorfestN8FYVCRJE2BWHFqvs3tba9NzJ6LvGIQfaBl9V3cR3the/dmH72cWvjY3LyAi/
+kIdGU5ESBZUU8EcUteiEi9NB2wmrb2H2HaLrUUK5fjnS6GZyZGfcLLg4u/GsfSPYKBOHACQZumD
XsuCyh+pPHRM/iyRfA/K8gPR/t11ikNcsugWpO4fe0bCG6NH5BF10W4Sr8nQEqe97cIcE22wjz9r
QwuOWjkjn9IR7Tm9DqRk/M5a6WN/gg9Unu361R+kwztAHFdryI1U9GbRTMgrU0zDRtbObdStSzYd
uqapd+lIjqXzbqF1rLIy2nSefhfa7Vuc4EIq0eSoFF0OMRkN1VI5YMeje5/OmS9kkaFkaGNHw7M7
TSsfyXE/Ji0gxu6nmM9Lb56sO8o6GF1FxSAPQ2xLDLUjKnmdPdOp1x9d8FIrxtE45wpUnnrAsWqo
IMV3z5eSNvuF72VPZdtc/awmJMZoWhZkMazyvk/LG5/bjxHCNQrDtfLEN87C54G7+iKpxp+6C95C
U7/jrEjbTznnIGusYV6bXvK6oKAED2tYFl92lv70GlUnoxkM67gJcKQS9J2yMsdPwPLdFR8ls5qL
m1fo0jnYwsmt91Rhym0eP1NKxmVAXYdyYE/IrL2Oq7VyaFJvTIN4FD5MexgugrbGRgm081ydSnPE
ot23HPnK58AzT4MW3CYbDVQ3tGNExy70ge8gs9uFKDPSw92tod7jWb04mQEAriDfGEJPCvArd2+I
sjti8S955LxPMt9NeXqVVnGTRkHdthcfE6T6rM4YFEXkPLU0pb3EUAPFSxjgPcaBkUXGKWXa1xre
r5GfK470eJDwok/yZFnta+skPy7nqsRlDJFrBMci6b0kicH8Nr5F7eNU+pvWK2+QNr1VFzMdLSMe
XN4nAioOC39UaSvdYrusA8JignrtsWQEoYa+39L91VCZgg+v9bz30GZ4MqEsA3LqtqMVHPXGodd2
4oXgWV4MKWFyqJJkLuXMWTRc7FoNx4fGnc+wxR0l5HdWxGlfTR98BEzrRvZWjSqaZsrqO1CRR61T
134+ZAeSaCyVuqhR3yW9NQtzRJSBCdsjNy7NPHD5IOprFtsPrR4wUo9594PYeZj/BzaYVR8/lCy5
y4mZD6aX+Cvh7sUnzpcKbawMGFlmYNGKssRpokUkgWaRw2E+5NCB7isTPmn/QhVHvI7p9NwojF5g
AVdVMj2XYjRWsUHnTy0RyAaB+Wuw2ToHygf3RfZrj+4PStQ994vnhsz3kudi/oFNtWFgrWE/lbT0
lL1LyWL5VE1UiRkwD0SDcGM6myn070MCH7F4c5OaXsYuDA6aM10EVXN4wXDqRKVx6ov4pQ7qXebM
mRPnJueaWGY0h9FrnAuQsx0HL5Zhoe/qEhlGE+omM8tbOJb9XCuSOuBp6S6MmzsaBo0thVwEodag
vS5WED3kI+p37oFCTK3hYPsQDYd4oNCZnxin7wJm2h2+bGit6ZxfD0eSHIzvjsJFPHIQpjGW9PuM
CdmSfcPhIfWeHN0/6W6tPdCpVK0chqhBquXLPtbfksGu1x3WinVawz6DpZGFrrjFsnilyck+V3Zt
nT1LkGEeUDAXtqiWIweMNegwXD1DUhG4oz/QBKu6UDbOYK6UKPsGaD3pajtdRPR3a8E5hvlwcTKO
LpH/VBswEjW+3eRFvGfxHI4htNIgd0/lAH0B+kOky/qQtNYvjgdtYxq+uuScEAnyzwYln/OBzr3G
KtJHI4BR4Azboi1+UUBo/nSVOvqcbseysJZwQVgDh3rf6056avCWnmy9+yjG/m1ivS6Nucb91/K7
DLuIzUGL2Ik7FfWR488xqJKQMFJ9EMzXY+1Rds2TRpE6z+K4l1BeaTjssVt1ubfB4nxyau1mBvPT
YyX3rtA/CTdLtAfz5FKKvEoU49rKVg+jBjW0fA77jEhZbIXr0J+7HHuPiAqWkg1i0sE3bS6HOOL0
olqIOsBEpTVnC+kkRtCLjPSBnnvkVCGpNo65VXZdfuvncXyAyzBI6PMLynY6utkcqCfPsrBdVhPK
DCHy0WnMLTOlKqvlyNjMdE+DUUujp+669QkVGWlkzCFWUpG2BGLIOD7gkcB0FWF8HFxnPcYobiqp
p4MZzQt0QT9VWz8FQ7qy25IgZ97dIym5R6q4HxrZHbmN0iAXCbxwza3J46PwjS8mPLzG5GJaAcwv
x45PxzE6ZY7YTr2ZYcXqMOqMwcsAX4Un+DwgoNijPNAc9kpA/qe0JUmm/DGXzrUzNNLymE9WtsOS
Y5iU+rW+3j805uTcFYS8bEh/B6dXr3pp3mPI2Cncca4OZiZTxNEmEROcqYNPaYfcHf3kCTDruU0+
0ia8lh1G3Y7ZaTbY6gQBgIbpwZS4McuExCwHJciV1Q5I5WPTqjevC7yjwJrlBiCRfbd2kG+VvR6E
x7SbdCb12sA5Zcxo3LzqFdZxgx1rsgAPFwBTDL/kxos7R5obX/I8u+Ss0yygiMxifN/64tMGSbgP
da/b1JLHnO+1DmaretK7jIAbPMv43u4J/l3NjMNU3r4VPcCGpEMvxMHe+NWPIQokrjJ5laV/GDBi
dp17qncgCPeeVq8mJsyFS88fQOvzGHA7G8L2oqrx0tfZrs+5deIoecw8nOtir7zuYs0/ycczB37D
HylJLeJ97YUD/YkmoYjSPId99Z4ZyXPXPVBTQ1oBowAXzuyubsDXQAIdalVdSqv6LcEIH2Otei4k
H4I7ofFRitpN9VwOZ6B/DFJsoMF2qODYkSYiILvYLTk0T9MxsmnqEhgDJoSxSKsfdQ/zeyqireOH
Vyd2vwpACFGKpbsz6uMktTc5eSvVJ7M3wb4Snv0scLODOuJyPj4G1I1ybsdttue4fY7C9uqG9yV4
6cZKz9RZvVXWY2uN+24I3k0mSU1Daky5uAPKCjyHbpEPLS+puIVNvk8D7bMlgtrbTbGjz/aGP5pT
clonPBLD/RCGMFsq8CiZnX60hnNTheQVYvPX7faCnkdkPzXOuuEchBMenLK4HzL9Lmn4MHI97YjK
L3FMkX8QvL8mwzaujpgytEpu7MTDv1h/ylps6KZbD655LQkjLWFQ3RFWEDPDOjHuGz+Kt5MMqbEb
HmDlVOfawqhGF/IcaCAP7BjJTviMFNPImzsJt+CNXhriiY5IPwpIKNskIJ8vPA9H7+SsLdmR3GWo
wokmrwq5HvzWhTFrkcYt0V68SB+2dYVVqU9Tb9V2+aWnf3KfU1UGgFZzdqYFNYig01NeY+My0O/j
XO49KwPThEtF/xj0zFmGY+GRQLRx/+NzrFainzogQuCbtEI8xdF0jw0nxayesNs6WC9y1m7U4ayl
NYsLH3l4cneO6r8sG2HbtbRj/DeXh7JXkdGTveoG/4KrE5f51H+qeHgiyck5V8TsOzkG2oEStjGH
hzRBx5Ht1u8xaFOZjtgljsOQrQUHyz5zj5FRnoaoOwR1c3Sn6qsRabdiqCHOdkxZe4mVYDTu9Cjv
4ZHKrzSQ7cLSw2NSucWxo8FPYR3gwaAmLnfoenTA3xj6+AksWeAREt6iyrHBGfqsQWlgNKg/o0+Q
Oz5TFSaepB7wq/eV8V6lbIKjwMvRZDYphoRovUeb7Y7rAbxlrWDoXRk0hWvXNE/eqPp9x/LMdE2c
B7fToJoPzh7sSnWvVc0+rbEg6Q1H6t7KOI5Mxc3RwmecKFcWV3x5TI2ndjjgwLufMso9M3Kfabru
LM3ZmH7J0oN0ZuqnzlGPkJgfsjD6xH3IRljkbKOG8eJG/KktTzzYULzYkPTHwHL2o90Eu1DCLhXm
hc7nByY7z0luUOXd5UC3CkIPQbOVmjpq2zDx7nxNHizpcIe19tJmlplWIWTjoQmP/18A+8maiAkM
0It//qf/qPkMqt1//buitPpoPv7L3/7jC/1t//xPf5rPVrnK8v/x39R//5f/rfgFA4s+tI9/lbgc
D0nJcyzHJqpJu9i/al/mX65OHZrHscoAgPdvgHn6XzMrzxHCtRG5/qhif5e+xF/8ByhYnsc/bbK7
/xlinm6Jfyd96a6LJGdL09MxAv8jMS/F5BrroWIQKlXEFY37DfafaWvawYzH0l7MSI6nzMVQZ01q
Y7qhtqhiUoi5HI+qt+M7xpcDE8PFiL140wwZJ9wu3aEoHLUG0oPGLHQ52Qyh+Gb8FljtqG5uwDXn
mnqpYcNA6wLFxCF3G0d8Y2tuN5QUOlscOuE38xak3PYkCvwybLiEVtq+UEV66ISzNaDicYyDz2FR
NUoMTCyqluISunwXqdMzjGKsSiZKIsZN4quomJQKLdzz++C+yqpHvyn9hZYhTaHSYFyawjuhMJtO
RMMDDa4Cf//moiAykPaVu87Ycyct6PdjBF9oGn7HjBjj0NbuxmYofxQ6VcexRQ3m0AHHiV84+8pN
EuHeFSabVRlACSLXUdb0rlYmi0GJyzIA+OZMXbRtiXnU3IeAL2Ml9MJwOIH/j8i2RNSW43+FwZE8
xz6/er9lJDOsJwyRm6qYLwfIQh0904FpnH0TVw2Jmo0mJz7fhOu21XT9IXrQ6QA++FZwUmXHlYEv
gI16azXEHK1hkLw6nF3xb1uQmtrfNEnP0imGrWNNiADhSue2hS9HrCIVBUvAelRXu6O/oEyWaTs2
8mCwsNXTXAoz3GhPYfrkt0Qaetlyg3IbDDtmv7VzzL5FWBPU0fQLUOvhiT/dwQzLk9f21ob+a2bc
ttXvsqI8D7LST0OO5mg1wbjxtQrKFHZRUWHEmHLAbX6/a6Qm7nMKpP22uCfK7ZxlrWDQDdarhpmA
GoAeliEp5xZFLvedah2BVKBAtrqTBHGZRsBUrFC/Yt08xxHKJ7wl2Dru2CxN27bYoZ9Hp/POgfQ/
KxtxF5L5K2Bpxg8y7W8mbpC1BWFE0wKxKWb5YOwJ/IzkrvJshGXvuZiJXciGetKAyqfAk8vP9yiI
tYddpCP4WI+e15bHNAYAJDQkYKZsS1/ka8zncuFGEfpIL74qhRW3Q2VIfFQAm4CLl41qXXMi5QBh
XY0O7zKY86HHMGf6lIwAuroaFdGDTuv24I3em6pTIBezR3NwUbwn67NWkKLy8WtsH4JupILaHPxt
nnc0sDMPd8N8NdnWvhR+uc6b2TOC5/PQ6/hOtO9KmccxuDKsvIVoN2t/BqHYlTgYNZm4BH+mVVvI
kxTp4twHF5MQE89FeA/9jjjqID/iNDpNGARI5qPDOT58Mhlzu9YlHibL7CiZTTlBT1r55LYMSGE+
AR/08oPEqbsjhIKVPUYXbzrJTCMt+o2Yrhk54rJkrpcFaxukgV6jHziAZwJD518bAbEsRcy1pOAD
s+OOxoT+5Ic80S1EuSAuBmyoHgkQDiNTiWtKORkd5vO60RpnTWJ5zCD8BFnHOMOHBuIPLZ4nC//3
iA26Qt0GaZ7OU9t+L/rwbuwB7UX1gAGzdDn9JlOwpSOF4ogq3DiC9xEbIpSSflhxA2AKlyTh0bQY
FzfGdbDlvWb42TLURsBIObO0viuvo4GKj/WXuMWADBiPo7XqpAg3rRxmXrydbrxxvPOM4BOvX8Lb
gzzOXTayfKhvnNlXjHeeBpHnZ9XYTKr51MemjY+pH37pA2JySUR/KWirzk3UM08SORpS7l3e86Am
c5Ordu8g+scWNvjp2HgCfwHQA6Q8qVZRaS2tKctxJzgtL+u6seiGzvzYXPapvPWlumtOoWNwlSuJ
ETmKfaJspq/Bjh9qou0LYaXDbjhqY/LtMwJe5QNsPnMYT2EF0ERNB5U63kIEpEzQjzDR2xHTJCY8
y7JPn+p2fJ9qD7BTlNtYIrdm473ijLYXHu6z1WA0SJqZvbRS/nx9Eh1GYSNODfdGURh7CnpTOj70
Ne5zsKm5Xu1UYh/DsTX54pzLuqdDoDfzQ6RVjKsL96GYj68DoJwUDgovbe7TGsyjvGspjUJCKqXw
H5zagkvo5Xvm2vRVPNphPyxiEyFF8a0BkIKl1K194dbvaYwci0hAj4nfHnwDAxeS0IfNGx47xnst
Y3qcHLc6/sg2OTiNyrclrekITWRh5uyFTBJr1aZudihQzAuWgCKB+TqSzxurCfgHNo0i22cWQLq4
noGj7HpL0YZo4xnhmFILkvOU5l/9rIBPivIpMuvM65x9M5GgqQWISC9MDk2g9ae5fd5W8VPVSH01
hzINhzGVZpK3cYplR6o2H+Yx+hiFayeCoCWr4BcQDZe24NISoFkZlQmHiQXfS78bK8jxyYKXM3Aa
rzrTPquEW0WvMfrWudKQ6o1R9TSyj/wf6IQgqcYhmb8AMz1P0Z70Apad2juhrRmbaI4Kulx3BMq4
0sI7NRC805IwXfG3Mq37JsQ5KWPSbKn5ytw32qZBaxwKeyqWfVmYq/lQUFV5vHdGji2sYhWOz5HQ
sWUmq1SARbQtGusTIhERM06J6f9gRf4LmNPHIegQaZ3mlNsmKVL8RZhgc8ifthTHP18IdNCK4Gbw
QidxLbCCqI4ctJtSEz3xeF1E0vQLRe/WMoycz8Bh8mFo+cr0wQ+NXfJieRmkBPsnaZ4Ht6aLREVY
nwGy1bhd9S5JyAuVn4GyT0SNBC0sOGzaYBHoWrig+Zt930NXIn3TO+tMw4nBBHfdl11/ySri+2n+
9FB1eLzFzLaSqrz0JWQ4K/kC9JRA1mAS6tf4S1PuQqM8VybGGgWZxEVCn+yERaDcIEZlPDT03cz4
xqjTrgAkvpsq/ixMWrk4ot5S/9wSLlpY0DnriJNZ02WUkZScI7Vs65hGui+st7TlkFlQcewvzS5o
35K4vwZmpjZZ1Ox6W9mYXCeuVgxK2MfjgbNCNOnZKhz0a1CMdI3X2dFjWq51ci28JzyurOd2vo9/
Xa6SI4xCgwqRldaQho2riSqzqDhVputd4sxXGz10D2Mw84ty+TjbQpvCIJtsO4fEBpMUhc2nPw7g
wjzMWBF5wK2hcbyIyuENJsuxRH/LRugr1XDFrVrxbvc+aQquulrCeyviDm6zL+Eyts+cp8pVmzDK
Vr1HRIgKF3jGvzY5UUealyYov/iJaXBPbPU+qBFv88o41c48Bgyhy5ig0YSFWBujAy14X8506uz9
UO706FkmchsXzouPlxghgVRqVwC2NN3y7OJSLa3ww6UHhce9uBZ9hBE9T4eFPXVPNlQBN1Yr38lO
uV8kRzffW1UZU2IP5jI1iaeOXWMuvKnmtDHOp/GoEXibmCsKymG22pDebFQGokbJodCIVTQwpODN
mgKQbC3KsxWZ+8ps7QV7aMVeM6JLFE64ll3FdySU3GERIebhrWSydfuUyF91GfMUaocLA4i/VPBp
7kkzmqub0eAUOuU1CozPLqpx0GJ+m1yfzJzdWpumKIhldtU3fq33VpvWvnCgAzpCLdknmqVvfqnu
SeQGsQhJ0NMxzXrT5X63nEbUOSfA29vORqcCD4gjSQIV7Y9poforV9SrEK1nFVSB2E7kMUWIPJCU
DC4yPMeziP5oUETs6aUOvMxttnnNpFfEfBf8P4ucWe1JKHx6JQZ5NYIXog9mQ5SvofpM33qVpS+y
DBACjmgEH43VxUJZZlIcxD4qBfO1ydLvgsoq7nMe5HvCKA/p9IoPqNiWaYenWJXto/L1O1XWxn2f
VM9JapHYDM2vKWQwiRdtZ0eNvsUSpQA5ajNaBhtgrgKCp9aLSdA1j2YOkMAvESpm+04CVnf86Ill
LYITPvBtFNZLUiRiFTdTuWPuwfJSEmZp4udeV48FIno0+lc65Zl1UhJlGvUybfE5tTGzHufZ73R9
Y80bR6D4ewg/es4E6CHiJEpjP3atv/UMdbZVd2dIdkFTMTstXwIftuZYtjgVYtgQtDlxiIvvlB1f
8wFtvhYItsTOUXrie9bE53puHAL2aGgEtpzQ/iSRyA4fDA+2C1TA4LKg/1EvdAM8D0c1R4FG4HDZ
0aG3phRRLTwUvaWZ8XhWkoAzWyDVRtABJm6Ei8HQIOcqwzy2us6qxohN2cS0ptT11iq035tON3ax
E0V7vWI63if9s5+kyc4rvHyL4koPYe+hitjKOAwdEebWQENyYbEoVLeFnNvXUkq/HF++DQUPB3Ej
csZmu9aL7LFnghtrGUKII3Z6+B2EwxdJPSR9rDVr7HJLpM2RNy2HiaKXH17NH4M14H5Kx0MmBFaF
LLpFMEh65lyLiBFAlFHqJX1Whkz14B9TxE0dZ0roIH12yFa88Sh6oRFz5x3B54PjP+oxb2FSxqsh
UU9mVu0wyb4L8dA3xSPqKthtWZnEN+QSThET5Zl0UY3joctdRa6XdqSSTGfrM2brY9yLcYgm6glw
MKhzNeu7Irm8TqMPOvaQ/CXWTGsc7kUEAcvgxTU1biNDPlVbhztX32HSSlAJK1YeJhl8SOTVtmJo
2EbsifIAaJFO8phFzJYJwm9F27GaCk/tU4+8hWY/FEVdLN24/omw2yIzMaKmZ21UBdC/GHwpJmn7
gDbUq1nxrWB9JeUXyQzisWZL0tZ/pC4T1uBwTrDvrdq2tndlz0KsuvsYhNaumj+/DqcC1yZm06EX
H4QHHlW3b4QLTwlm1kU1tL8EcbE56R0M/uwrmSmSksgbIhxsLCHNF8No5CIbmY8PhfHdkmwCxdAc
HU7c/hgGl0RyRsYUeJUFelcYWBstsF/4JVnN2viVdZg2R49jCQkhLDpdwtalp9hz9G47FaRuK4K0
UGSPRHOCgRBqX1F9GMRMQHrLXhVzvJohwIKC2XIbtzqbsz7qyxYM+cj5aCk54pNJLh12G2EsqD5d
FJoq5mbEYpnAMoVK//I/mTuT5caRIww/ERiFHbjMQSKpvbW0RnTwguBoAUHs+3Kzwy/heQ0/gt3v
5Q+kpBFbS8uNiRjyoAiJFMBKZFVWZf7/n5WdkABxZRw5S80jP06OKD7QqZG60Qod7S4KThPciQRY
feg35antZJecjkEKm3+THbhjVPtK135oyWAfOkZDDYjdXKtoXznA09RvqT7Imj/vKKMcuGFBOcmc
+WZMKwD41DFw0+QsTLx5aruTaKlDQEG17cgHKMHUESeWq5wFq/K0deuLyFHgSVvFVz+CZ246iMMx
crRsTepreuYhgFb1LSRS1yDjZOx3Zk/9S2Q2P7k9R1aRiAuP91xSjds6TxZVa8GeS9qpGiHIE2uU
idz6OAyPYt0ChprN2hTiVdwZCw4PLkAMkMtNKUiOVxMWnJwNVWfRFrYGStfV8oHfoerkJlRvGTll
YaNBOU+rrrs8+RURw3AckeYZL2UAEXYHHiwnG190ydxOW0TgXQ0R7Romj1U0HSWu8JoqDuBG+yKk
t1tckxeqwQ2NfcW8QoAGzckQgWDJa2c20rk6O4agOK8V9cYgfFHtQMdRylqy7ksSbszwlF6YqOJI
k1gJCXjl6gooLipcElsakYg781TvMvSZgjIar3zqJAGnWPLyWnoSK8Esa6qpS3+BSWwmv0Ya3PYV
VFmK3D1cNZuaAZvNSkXE0Ke6Jim/gbAF/Ub9Unh0Rq2WfZFKc9OJ+5so0qtQ4twkmQHgCCVF3Cfi
uLUiiuwb7IXgKbnLvqUnvD1axrWaHlPKMQ5Z9a8gI6PHA1Rjv84ppfu5veKcln/13RSMQk5EyMjw
+LYT7sNwQUWqsjkvOjQAoFngEi4jYdyahfJlbcIDTyQqOKCt0ILJZlbfFUKpnJs8L+dlmoQkOEvO
CvHUV4tDOVC/5mqDSENA17hI5r/bIkRsSWsOGihS+/oe9V7lC2ILJ47ToFpTtMux3+jniSs75JEE
GdAsuJVrqNuh5U7A182IGTiyC5JUkhqcMTNOIM6mE802YGOXpN9udF+Vj4O4GturGp0lK5y6lTdH
OhA0uRxfOepKmTi0+S1rTop9SXoqoXFSxLTdsAO1plEbijZtDkzUr2lxkoYHtgu5yQjl+aqLriLY
IUdhxWJe0piUSciyAuETZvFdsowdogBJItErVhRwSF1PKJOkQCAcMPbYMTJ2KhSWDlOaKe45ekZn
PjU1960uuEoieAcdVKM9KYivy9ih0axKF+YuCftD221Iim8MVxu2rexcp42CgLhaHQivONM6HyAU
jQYRcE8OLAUBQAGmBIW8KjtghZ3aEpUwyYbXWSIKLWlkjJym9s/yKDzL7ZSkXx4m56smyUmakeOz
PGDXq5W6F7hGcLwkfy2D+QRUgpIc4iJT1Y/EoZPSF7UEMtdp5WIVI+cQXKaoLe6jIkIuQkUR01VI
6UBmj1LVH9fuIhIOIiog3mLF6WuDDSt4jVS47Sgc3Ck7RT4CsHJYSNMmRPPc6VBwcG8CeBa+T23Z
icrLkCDtBrDCSBjTv+ZLWpM1suFgVEUGOiu4jiz1MA/hjNcKMsFgiUlynwADIMjQ2bNnNV8UvnQn
QhBfq9Js9l0rAQUQnxa1PKedBTLVNENGNUS+WP9mcWIew0DxyPap7dhs0S/KvTo4dFkyHTine5aJ
knTeAjlzA5cl3cDQTj1VDM6SFA3QSxWrhyInVegu66uc1HrqLR88ve/8gfLGmFwzrEzONuynjm2Y
qof0gPXGKx25RCVhR7f0tHIqjOSrENFFCVaU1hVIOLar1bRD3pOERxgfwxA+cvtw5QmeXEklRY60
ehpXxRe6gh7LvjiqgKlf0ErxIS1U1BlJ15qKSczM0aJyHNR+ErM5aX1SLYAuOd0kLVtONDN1j8DU
uwf8vwRwS9+3IQYZoAbFHIGMZiqhNp1pjQy/r3rwumhWOVo4UaVJ4YAasrK6Iw8vLYB7cjTSetGB
wD+tVjCqbYf0aBF9USyv1/wBH8eyWBX3Qrg3IWWU07yL5kEClJ0F6dJqDLrXZtGpY6XJQajE+56f
QXnQ8lkqqAHryyUdKaS9/78y+Rd16Oqbe9GYqq8HouZALfGyvM/aq/u8pLPRy2rhRd+f6jr+uQ99
fKHHQuRnqpiGoDnWVhVz/b3WX/qjywQLxlbeUejU1ZFugdIQAOfWL2hxAV3TH9+W9ZFuKJQ0TUqa
3OiFfd6zwMeD25jy48989M03RdqjO2iFYk1AlIcaoOcZChuGqbUxAAN9aQDIixrERbsvmu6kATbf
6w+//QkPsAAUIAQA8qV/WVsGUMSITmu2pan8fScNQLV72BTQRrKuCh4yk2n70dsmzq89TY2Nq+3e
FABUMMwA6ohRasAWNjOg5wa/sIOijGzKcgIP2UkP0O2hBtDsEaRlw0J3ZTMFcKltA5AjkYVhbTAj
u+YBMK6HeoAYmZQg2HzYby2CrAHAWmRbZS6sX7u5FOj90jVsJgiCgWzKmvFdFLBGtg2ARxPWxgC7
6QgcGIcagGhIJAR0AEyof7HmvZwJco9MUgSgpOe3dzAm6PbQmMCKQN9ThTXvcVu07Q9MCAUL2CwK
u2wHQ4jh/iDbuBXCDVuOwL5QRQNFVnsxhx30gNf6Fj+xLWLTC0eJ4a9f20FRtkYa4D0QDbu7Igii
uvwnhAZUGRXBFul57X+xIiDugQEsix87OxPWdtj46YBtsjxSFGHJIDyfB/rCDv0mqV8QTF15fnsH
58UaszosRBICLLtHsz46/vZxQTZGmgzl0TR2c7esA6YduEeQR4bQLENRtmMjAjjwCYmMLwzzl3jA
LW2lgJZc3bteHIFQXucx1idme/NMfjgJvrvCi2yBMpIRYmSb+LgYfBcVMAH1XMWwNvH3UxvlT3zo
OfNC5i24W+dcvHvUq1+nZt77wFPC4fX739ln64N9CmZz740R+99/2cKVrxMiL958SpCs7/P4748D
fH3rrXs9jerpj4fefbbIbpe9qih5qMevuUGnn/6gjfv7KPjnqf/R5c9RJnmNeH+KJn+M9hXG/lNX
v4jv/EWWLG7fEpRan+WG3uHb77X3338VyDx27etxkDVaH5iG3uVs8e0f8ZuWWt+BGTD0Dt/+/p9/
33Vvm4lVbPDlf3+f2cCiPvTyn2JPDPRUJkL55hNe73yHjmDmIW/77iM2+rPR0Fs8a6wlP9BYG2io
s0UH4uf+zTm3PjUOHQizGrH8t3yVYDncTrNFFnrf/tmr0YULKvHv3InN7vCBvC929yfM6fnidhnf
RR5u9f59fji53wopz8n514HmKen+1r9tR9H+E7fB/SL75X8AAAD//w==</cx:binary>
              </cx:geoCache>
            </cx:geography>
          </cx:layoutPr>
        </cx:series>
      </cx:plotAreaRegion>
    </cx:plotArea>
    <cx:legend pos="l" align="ctr" overlay="0"/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_xlchart.v5.33</cx:f>
        <cx:nf>_xlchart.v5.32</cx:nf>
      </cx:strDim>
      <cx:numDim type="colorVal">
        <cx:f>_xlchart.v5.35</cx:f>
        <cx:nf>_xlchart.v5.34</cx:n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>
              <a:defRPr sz="1400"/>
            </a:pPr>
            <a:r>
              <a:rPr lang="pl-PL" sz="1400" b="0" i="0" baseline="0">
                <a:effectLst/>
              </a:rPr>
              <a:t>The number of HEIs and their branches in each voivodeship</a:t>
            </a:r>
            <a:endParaRPr lang="pl-PL" sz="1400">
              <a:effectLst/>
            </a:endParaRPr>
          </a:p>
        </cx:rich>
      </cx:tx>
    </cx:title>
    <cx:plotArea>
      <cx:plotAreaRegion>
        <cx:series layoutId="regionMap" uniqueId="{05762601-FD1E-7C49-A665-A2CEDC5A6E88}">
          <cx:tx>
            <cx:txData>
              <cx:f/>
              <cx:v>Number of HEIs</cx:v>
            </cx:txData>
          </cx:tx>
          <cx:dataLabels>
            <cx:visibility seriesName="0" categoryName="0" value="1"/>
          </cx:dataLabels>
          <cx:dataId val="0"/>
          <cx:layoutPr>
            <cx:regionLabelLayout val="showAll"/>
            <cx:geography cultureLanguage="pl-PL" cultureRegion="PL" attribution="Obsługiwane przez usługę Bing">
              <cx:geoCache provider="{E9337A44-BEBE-4D9F-B70C-5C5E7DAFC167}">
                <cx:binary>1Hvbct26st2vuPwcagEgCAK79t5VAcl5l6YutmTrhSVLMgkSBK8gCb4llXxETj4jn5Cz/iste11s
LS8fryqf1LbKZVvkBGYTA909ejT49/v5b/f68a57MVfa9H+7n//xMh+G5m8//dTf54/VXX9Sqfuu
7uv3w8l9Xf1Uv3+v7h9/eujuJmWynwjC9Kf7/K4bHueX//w7zJY91of6/m5Qtbmwj527fOytHvqv
3PvirRd3D5UyseqHTt0P+B8vb+/u8/rBqLqpq7rrS/X48sWjGdTgXrnm8R8vP/v8yxc/PZ/1Dxa8
0GDkYB9gbOCfBJxghkSAPvyQly90bbJfbuPgJGCECRT6v37n2V0F427q4uTFXzPsg1l3Dw/dY9/D
M3749ysTffZUsAjnL1/c19YMT+uawRL/4+V5rfvy7uUL1dfRxztR/fRM54cPi/DT55D88+/PLsCy
PLvyCWrP1/A/uvUH0G7uukr9/D/6svZO7xb7/WHjgR+GmCDx4Yd/BhtBJ9z3Bac+XP+4VT6B7a+a
9hXgvjzVM+huTn8s6H7+N/3v//M7uxk68X0cYsrAjz71L34iBCU+RfwjjuILeH2TPV8B6ZPxz5C5
Ak/5kZzqvH4o77rm7v67xkAqTkTgM44F/QgC+wwjQk5wiDBi/EvgfKtJX8Hn8ymeQXS+/7EgOjZP
Ufm7pih0wmgI6TbwvxTrcHgCvsM5/PUxg+EvuNC3WPUVhH4f/gyd44+WldSjLoFHfG+ICIQ3JEIa
8I8YPIty4QmhhIQCBV/A5uZbbfoKQM/meIbSzQ+GUlxrU//8v79/FsInkGcCyDe/ZJvPWQNmJxRj
HITsSy707UZ9BafnkzwDKr76sYLd3hZ30xPFO/9PYebAugkPBfsiM+cnlIdIsPArzOGv2fcV3L40
0TPs9j+YkwErryf1+H2pRACBEIIg84HRffgBT/qE7hFwQMEIYiz87fYf6Pk3GvYVtD6b4RlMp//1
x3Kxn//b//0/D8v3JRT4hCHKGSGfo4MFxL8QsPkkPP4BnW+y5yvYfDL+GTKH+F8bmT8pFD6u0Ecl
4rOP/FUlAmg2oSzE4heaB2z7E9d5AgchShgHdv4pKr+qAH9ux5fR+HXcZzb/i4sKP//bpP79fw11
2S3uu5PskPmIwPJ/jEyfMzgQFEImABr2S4n0JV3hr1j3ZUw+qEp/nOaZo1zd/Gs7ymfmgn53sO8e
vzfhxieEII7D4PdE8omzQMkKMIJqF5A/zzPfZNZXcPpk/GdPDA/8+scC6PTu5//+/YsikBV4IAgK
8S/S6h9cigB4ApSFP8foWy37CkyfT/EMqdMfjLT9Z/BsegLKAoLyNPw84YQnIgTtm/6qjH+pKPom
e74CzifjnyFz/oOJphAN7HdOSUAIoPbxQ/KMCQTAsQnDPoFexadM4EP2+BY7vgLI78Of4XGQP1ZM
A1FR331nQPwTcAeKqP9LxPq8V/SUdIigEO++hMs32fMVYD4Z/wyZ8//fvPnPu0a/ddriu+Eu+dCi
+6Rx9PW7H54dWojPhv6yw7/Y6fu4+bcP/3iJEcEBQxDBfuv+Pc3zR/f485bd59M83vUDTMsgBpKQ
P0VHxjD2IYVNjx/uQNQkRHDBAhpQjDCwclN3Qw4tRQo9QyGALoYhEHok6MsXfW0/3CJQeaEnSQPu
ckED/7fOKdBxl9XmtzX65fcXxlbntTJDD9YEBB6w+fjBJ3NBled+KPiThT5U3QGDr2ru7y6hP/v0
+f/SjCakKtcuSonZKBf1bWYlL0glXco7aUdxV1OaRmZglbSCXDc2wsItssuIibspbDbIRb7q3gkX
ZlJrz8mpp1vhz6U0umnWTUCPS4MrWVhxUKryduErMpllk3vptqYmW7W4qaNKD4eiFWeuI5ecDaVs
M7VI0s5gSVvGuPBu8DC9K4KUywCVdDcGZlu1TjaiNruxUUPkOu3LdMQ8yex0HnqqX8EHb2r6irI0
kAb5eVzkTaQq5UdLjmjS0DmmeaViM9ZHOntVNOkbl/XBoQzFtgFsYj91vfStelN6qonn5TEo9SxZ
4782VAxS48yL+qnfFThdNqPHj7kgK1IEcdGwTFaoSqO0z+FJyo3z/Ac/tKV03nQ3DeKwtOZ2cmhT
E3RElgfSn+d93S1zxMy1XY5+U+5LxpZVMGSdDHJXyKpKrB/WsvW9B+F8WTn/1FvIvd00xXBjhWKR
W3ohJy+Lp35OJvVqYL6QNlM2smxw0hOjOnhFGPHZb2TPl0NbTSs/7W46vg3a7EyL4rTipVkvqdBJ
yABWWqWNVOMUqZ4aKXh2hhtxKjqOtlThq6kJ8722Fh89PUYmmJdTtxT4yD1NdoUKL/yO15uM0POF
6pVVTStxbb01alrvyGxrDt5stgiFdNXaKqnQrGUzCk+Wc5iuAtE+qKEiUapCX2qWMskViXqLXzOP
jzJFWTQ2uDj3rZvXZNBqlU8oEdZLkKsfAjNs587fj1N5Kxxtk4o4vEpRQaUNxbxT4XLIqT2Ywasl
nfnemsWX3PiBHCd6aUNabZQe4rFDU5RjxbdCEyfHQFRrgcdBZrMqTn2cS6TZJPsep0nKh+7MmaD9
+FcntMx6+7os2MWE5/d2xIOktKwlW5zk+dtQqU4Wo1fEBTyWRMbs2sn1G9KHuTQtYXHO6o3yvevG
5eYgLPaSmrQ4skjvG699XU2qlpbSTjbMvu/Gdi26qZd5OQlZTZ0v67K8blTfwBbLRazwW+21KvG9
7N2SzbvUpGdlkF+ljjWwKugoyF2rr5eQnqkOXfl8Xfv2rlJtJfPavO9peRHAvNiPdOlfFG11HZbV
KLPrWvC1Vv7FlI6y0+NROH5d+dSXi6vNOnT8jHrlRdqlcRmmEUPNtQmrDa3Cy8kZScTNqMb2rPOC
m8Xz8ji1bbSM9XUfNG94a65060fV6O140e8XKrqoyDiNB6+Sqc2yc2jnr32sr+tWFVKPbb3lRPhR
U9TdprN0VdSeASAKLgs/ayQl6Tu9uGA79EdcV+WZSwmRAya9DD1LZVptp9QbJXPzIieC3apXi4rz
Yr4eOd0XSJ9ldmkhsIWv6eAdh3HcK8wiCMNDFIDd0qisTPopjzuIOfIwpOo6SDt2rLMmCRaPbhDP
b3WAR1nC48EOyNZFWPRbHXpI9mRAEHJxkNAiU6cdmYp1m2IjWei8DQrYoam6nQ16dcVpZeI8EKls
qb5dJtodpvq+CYJKUht6SVOQldfWeNu15rIdwL2IVzRyZt77YMKXuuLrKveH2POKlVPktvK6W9K+
Tpu2izlqwN/o2b5rxiGeDc1jf1YXRUYvS7oiei7XoSU20niW+USalfV3fr2cw//nJCyxL/20wJHo
xdu6VFhO+fCWZ82jmj0TZVk0XUymmqKsCZfEdgCkeNexzG61H6n6nTHCl5jwU6HT67lqonGZttWQ
RqIOtITq/hAItiMo8KTu4qJUKi4ZOmcBiqpUPTmPffM+qE1sc5NMBq0r1J5yPyoc383ak5nTFeSp
4vVSjzgy9bRFeXqXsR7J0wKL133Z9dKa8FVKs1dl6G7I3BRy5vNZIJZzCz5W1PiSeMO0qbNpr5V3
TPth3KCiz6TfsStDE5bNQjZz5UFUXua4rbxXRjkW82zGsjJqMwehjtq6i1A9dRLxpw06ew9DQzZp
sUGevp0EzaSqzC5QI0Q7dWYKY2PHvDFyfu1Wi6OQi8Jhlh7KN55/5oKVS20uBS7ORkoStDQPee3i
phWrMpwO2NdZgoPgPA3MqWvaq2bJgmimYR/jkW+KoLRybgclERsKaWh9zBbyOiDFxtfmpu3Av81E
k2UKYuC7LgL/j5zjeRKK3iaTpVdYQ5LWiJ4isx9bVR5qlTdb6/S2yfggra5tPI7dkc0mlz3Kj33Z
9JBpvHSTph6JOA1goYvgxrV1KlleJVrbQfYZbpKQF9usQnhPaPcW06BaV21JpMtZHveeuyo5WU2m
aHeVyCBBBPm+g/63rFr6ZkHoobReIZnd1GH7oPP0wSu8TgqUr1PqbQY66/WM20XWxr0bF+4O5lgG
aF1wn0m/tkrO+aikL0rJR2NlUdldSsHb24orSbs5jVWqraxwH4ftvE+X4q0NWxXNRM6k0JtuKjLZ
1OlrlUY6DV6L0oyxUqqPirraQN67r7D/GnwwWw3Uj1CG6T4oZyZt3+DYN6Tf1CJbm5Za6Q/1kjg2
LNs6UEcvqPVB2xzJIq3b68WG1aqjbRiFQ/GmqbJI676QAcfvwrm7KGl/Haajjvxx3fGqlUpNVWKK
cNfO3RtBZMg7FbOmRqtWhNdzTnM5q6GL3FSBMa19V7rqjdIBPfRZGeGZKViMt2NdsH06+f2qRR7w
q1StfOORY0DyPYbddFoV2U3FI97Vy2lg+nVuzFqXeblaZiIiPeZiPXZrL22eNoF0qpz33kA2jS2W
/ciWJIUGUdQi066W0axLpzbZ5GeSzHUam15kUcPaeocK9kQOuzkZXbHZl0BygjmvVhkvgEV47RQt
te2l1xUXeDLpZuLTW8jIggdp1NAqwosGoqEXOfs48aolDj1SyEGUbwlv/LjsgXosfV8m3pQeuc0g
baPifTMvXUQy4M8LxStNg6uPvwx+H7EKr13f+Wvc4pu5D7vYTu6+RuOGOc9ustYjSYAcOK0Ferb4
CFY6aCSpCh41edNGA2NpQop8lGHKmuPiq2gsTVRi1J6xYVz7dUaPNrdRIZYs6iZHTvFymXl82QuH
sGz7TMlA1OnG6m6AyNWvGF6YrJcGHWvuqzit8OUwlXFr1Ja5UEs+4S7y3C12rI5pWTYyp1gWvV5T
TQ5YLGdVfXS2fzBi4uu8Cg7hkAEV6t1TdZD1sukS1LaQcAyToq2ZLHRwk+dUR4SidW0PxE5nCJ5d
FoF4XYpUxKbom3MD2UMzddl34MYi4D7MCYQwKE9DVqVSeeR6nGsn3WCuOG92uefvvLm/on132RTR
bNpHCLa3wNFRhCrkJ6QVaSw0OBBOhlqxt071/SZDaE0y/yxDeblWkEKq0Ns2Dd2mU2+lyMnat9Od
K7JD5WYeG52d9tfThOZo8AGROuiQ9BnkKKX1sIJjstnGsfSxtLrdKd5vcr5s/CrkG1ZWWzwXy6We
0C4dgQJndZKG9N5ycQyXTG9aCkXSUEaBX7O1GiC1ZN3sZMfEXY9pI9Pe9KuhmPYG6V3eL0am5VhF
aTqJxO/aTHLLL8aevp14O0nfpQlnKXisYEfjWJf4QcLH6yIkidUMJu+Bh7Dx1mPoFeF2mxUQnopD
mN83/Noj42rg02td88vBBmeG4UhlPKltsNKj9eOewC5UIcFSzzyLgoqucEWbTZMPK58DKYKiN9zh
8N6Z3pdlvtzxrtu6jKg1Lx4aXfK1t/gQevLlsqd8iFtFhayD5Vz1bFyzCuqNfvZPfcaoXFKyy1Nw
zpEoFGdMnwnUFjFCKTqEZnzX+Z6IekbOmtbUcY0nF0OtVUadV7Ftmc2bhmf13gQeiTtM2sgGY5kU
3VjHE0shj0E+VH3A1mxeoExtm+qsDoakc0LJ2u+9faCmNXfz/CoM3hTtctpBHXUcbFqdDdaUktRH
1C4tREJUyal7BS2i6dCTtlvpvN+icLxexokkNeSxXUmra526+oLY9YhUEKMC8S0r5j1sDnzwXKpj
OGoHhZ3ozHHq0B6PQSnnVA/7PsvMpp6BaCMvfKOhQLjRBSq3PmvG2K1GrsYbr3oPVQtLZseruJ5q
/6J6osxNehwR02u/A9KfFbkshpkdxxxojnMDWvVswKe1t1rqtDy0yBdxo00grcurPTCwTeG3t1kY
4LiHY4Ab2A07O5fj3oXj/Wh6u3Km8GH5xCteaQKrUqwJa9xpCKSezXaK/bxxcREQeigVWc02q087
qP9jywobDYWzSVCgJkJuvLYBy7eqFPXWeviqQSM6BdYLsTSsSlkwMuxNxU5Zk7Vr5sbLdCpuS11O
sQZCLIbJ7Eg63hOXjofRnBeDWiB4Q5ZeCubvuHDlhgf5NhyhOuxotkhsVLvJLb/qrJ0PXTMwmQdZ
ljg+ZQdfZStY+nY3+SWLhjCnSdfpVwswMsg/FHhI/VgM1G3Ykqlj/wbly3ymgXkkpA/8aO652wde
ts4YVsfKdvmup/ZC2So7s0Ahfb2AowaBihetWiIXNLzzSad3y6AniUCD2PAr7Ff1WeMPxaaw+P3y
VFSmeAGaKDIVt352FINZTkd1o9ycn2a4L87gILzEFKpSG0LaMWmKYlWOEAlGb5vb4NijHmrAig1x
wHkl59n0T9e7aGoCcEnEz/MA75XtMcAlXZ1OZ7QJzupS0G2P0KsJlJZtlwQ9j1M/RGc+0NDBBys8
Tl4V3Vzsu27FQtg7NXng7YaAOyeoq/Q6A74TixbKOiyMiaqOimhOx3DtSErXtRjLaOHz5UAUxEe3
sNivKrxHOl95WaY2U8Y2i/bmdbDoi3yalwRPhSfbfB5XdT1AVQ8UpcgCOQ+4jAdfzUBigZTWmfJl
FlY8ETnOYtz7K1iUMGK+qmK16AzCfkkT5KlVO7dkUw3tuV95ucQOMVmmFSgDWepFRaUO3IxZ0pRO
x6TB0aAt+F9fJY2X0W3xGJqpilHYnIXUjRHoTqeQ0UksOlHGuR1lUYBAxvxUr8ailDkUHiHFr9I6
CCI+6luab5tpmSI2QLIhuNhlI29kSXa8hAtITzyuCtrLGSslU44vuUHlakD0/QQJKKrH6goF5l1h
qtMgI2/SD1876jIKcX5hpxlJUS1amk6/7rkC57+eRPDGa9IuYm1TS1L0y6rM821X9GEchnMILKHe
LtiSxOMOyTKrb4ecozj0Y+oB9dKa7hbSLHui0+0ChfqZGbIq4RXgYo2CirE313oBCcBboDzRLjil
i5iAxrAgmor5ZvBpHA6My9TTTZKlZQvjyixKwfUjMgUkIu/JaKa4KIKoKI2ARBi+Cpuwl64ckRzT
p/Kg6zaZ17Vy7Ng2I10NZGxQkZfBHCllO0N2OoRyyHsaaqAUSPWyzeYG3Bz0RE6NWvd8XjGPXGmN
kExFA2WZB5Uvn+okM5WOhzKPlAF2VhR+GWtXhHKeBitJw8p4nKd4CYGm8QGEEVL3Zw1zEa5gxUZM
Vks7ZyuGdrid3Xruy/cfHm6A5CJZMUGVX+fvGA3O8oXE2HM3vcgrUOumMfqw6DldRvhuuJY7fck7
etks8MzNHHmD4+u2RUA2cifFuOqdn90CL7qY0y6LBj62+75wJVB8u+IZE7uSBO8pCHdJk01DRNLC
xHpqq3gR7abVnr/F9aI2HaabrLIJs34qy1qD9TpYgZIRHOcQnzcB2ZVZ0W3nBur7JacpiFP7yR/d
SqD0XbVU9zODaVrrktCIpzoRNi0ZaRk7JbhsEKgUVsCGbUBsWcNpzjGaywm29OS94YGjoGMMY4Ra
82YcprgmGOQQ7ynIw/n2fpKtsOfeDCLK5HXnWHhn2Wt2dGWTJ7NywTnUspetXTZ9nkYTJnhFEGz6
ZhCXi8peaSAi83py5bBT6S0Uj+IqwAz2fqeLqG4ToYI8sn4XxkGVpzuWWlj2ykIRrNAeDctxgeg2
ln65621Tgs4UXFR1s1m4KY9dOZ5OdGMC00qTu3pVhWINAlgl+9m7qebh1CzankJAi0kLVTB6kmEY
FBCmSFchnBCOxvEARJPEqqC1LDg/0maEleBq2E2jE7v26HzYiX6LttVcponpzttBCuKGOG8LJOFV
JBo1oT7a0Wjpl/fQXc/2zVKrqLTmMKnquu28KRl00kzZJYMAElHUF1HZZXdQnfqRaWHXMpPuxUjI
BjZg3Njl3ZgVoNC2VYS8pT1Yf7rBGQFtDS+nuJ1ueQhi39BDfQ7uJhduK8gjTQM8g7Zb2J8MpNUW
9NxCREUQXBrFRFItkxdVYXiKAjEmWDGyczUN5dJkq6wuD3Bo/cojWSxAdScKBLnA+hVwSZtFhVer
lQdaPUvDSLsn6QT1dJ85f49KL+mbtLjw6+msp31/yCg+y4zoric9ZjKo4NFdcyH4EkoNJ0CO2VCY
aDF1u9bVbHfa03HmmkESClQrVbPdMiAtfVvlUYvzbU47u1pU0z1VYXlsA/E2J8EE0ag7iCCH9Az1
RzGmJDHYNjHkDfC87qIrtPcW9WpN+HClc3Jsuq6NddXvPDWLiDZkieElMzB3Ko5ILN1G9523tWja
GYxA5awCvZuC5dUMBOMqBOXwYDC+tn5+UTGDzjvEl/MUD+UOsvA77jfbqZxYokD8WoPANIMU5q8t
a6xEYarXDju1zwkyMlB2kbTGsccLtjVVfTpjurMEwkOBXEIYhI6czX206HdoaK9Z3t6TNATijLoh
mceLtOjHcy78RJGmhtJydoCPWLll9CJgnSwyzt2BrJavQjS/m6wHCYiJAUT7tIunvKURy0MUgby4
+vS9tM8aXvd14zqV5b+8Lfjbr/88/fUVxA/vqv1+/el9w99/e1VX8OerH/nTiZ66mb/N9Ps7cU/t
w99ekHvWk/z4YuOfNCy/evMvdTPhwMV/0M18duz/D/3QpyMbHxuZ4gROtsNx6UDAqyTQKIQW9S+N
zOAkhIYkgTeAqIBgiuCwwa+NTP8EjiMyn1PO4fRb4MN0vzYy8Qm0XBFl0MkMoC3p07/SyCTIR88a
mXCJw+lGH2Z8OjnMwIpPG5lh7mihtSORh4hsO5dv3VLtIPkOEg/1G5qCt8+23WcpdM84mm0CPjjs
zLyqRihLerMnbTlfZDVudkRBhcRSn+8nFdyBJBHEgQahpWu6c1LjMfL9PKrzfIEyc1ERdfoi6G11
YCYP160gQbTcV4L1K5GDDOiypO/KPNEj86N+Bo2w1kBSoEXhlcUim8ZWoN2n0KPD4x5DoJIdFJxR
OoRAL1OcBCG5JdVEJdWqjmj5oOysIjYyI/OwOaeVtnFNxwbYHzSFgLZB0wHF7RsxFx7ERtD3SjND
q4RUN+UIPcJsvCor2kaQXAbZQrsMeqZLmaBimhOvdBel371RqAUhguomGpyQvK8GCW1utGrS/iga
b5JeU7l4sm4DepaSk99CAY7IJe7yt6pYxMqvq1xaTr31VGXd3sx5IcOxFckIwScJcB2LZvEi5WAZ
Oledp135vh2DS1CvGinS3MZDR98WWXlo+oiGcVuqPCqsa5I2zW6Hyi+ikAR4BXVXpAs3H8PRLetu
AopZ4xK6PCAk7xoMEnHfk+syy88BwTw2jSkijt3DqgHRF0jNTckpWWVLGKGOQNXkDTmEqy7BKRbS
8GyIymlq5KpAgYKKZORxi+broKig01ZTG/sWgyXAXMZQXBlo9MeLx2wcoKWKxsGCFG6mDVCEJSop
wZtKvVf9Ux1b1irJeN8mxQRFvbZvgL2cUebWTWESzwBHAlLfx52GfJhyW0i7sANt73XoVzGIPW9N
BbJuzYLDhGFpUbopA9dDPQiUkjdDlnAfugihHJZ2OuMztL+tbeeNcLmLzDzouFv6XEIfJgdVEERe
nueR4/Usgbs9CZjAbhdkVsKZI+kK6E8FCPDMe+DqHHbXVMJ3Ip5J1iK7hlKUxWTs4mApXs0YmpPA
dLI4JaD8sGaJfFZmcZOqWy8ETrL0JU+w765QQ8yaBiWP86y4hGYVjnJLUpmV+sKGbEtYSld2XnY+
VILbvgIexEl+0y3WbFiqb0VHbWJZCbqBySOMGnWAE7rQd6zCFUj7r4BVz9DqJCiGKPU0ooxyZMOI
zpmsvZbKrnHtmgu9HUKKYmLAs9u7sQXZ0wGHKKDicgF0BN0CjTgl0HTuvCKC89WHeZxXaGwJJPZp
ikg/wmqENQgurepiYZtJ/j/2zmzLTpzL1k9EDQkkmlua3caOPsIO3zAibAdCQggQjeDpa5L1/zWq
zrk4L3BunHZm2mFvxNJac35zOQLckc9ye2pN+MOrPDi4Hez7cboEzNtgI5BbyQL/juHDrHXwJ5nE
kkMi4zlAi+tg2yiXrXTpuFrYoPvTQZj5gRBV0E00qYbrlHu2/y2NLBaKRsubRqieiT1rM7k0YUGA
HpU1ebhsf2GS/m6k6XNaYUKAaZ5pnHoMV8udW5fxvMFIzKZtPdOmwccXDJmrPC8twSeknUDP19T8
FefrEofmurr3DZpaiuu4zcYRpkaPEXQYLU3DutN5FdmTkhjujdHnEJqTxfG/kIq9sJasB4xS+H/m
HhiJ6QZ0PEkIDUb/7vmr9NvmCFTkx9o2Y7apNRe+HFMxUfTbcQ9rHweK1WWdRbJ/7OV8IUl7lN20
pjLCQxuCAB+8rI5U+UNGW/zcMk6ehiZEGRPSHKIB5sBQD2f0on26rCyvZFtmvIfz3zB1dCvefllW
JIvYkjUhFVls8VyWdryfS1YX/lAnKcRxTtNAjlVWJ/S0GL86Bv4EqzVIlhNfuyotA/LTlMlPM9q3
JqiwD2HAiXRz6oWDSFk4X5gaecY43suqgbOF8T5bzGKvATzVuOwKQH32ysNXOQuS421qs1Z6f/SG
SjCs9edGxWFS7N548dck6i4LS++iWZQJuMDwZwwejRvFtR3EnLNw8HGd8XMYRNfS8UsivcfhDHHu
2lfjcey2QzBDPbHB6tJo8t68vn9Gy3nfMJTbnlYnwaMzgI6XaIGYggnjOanXAQa1/2PojMGrDbvB
iPqrHWDkR81LIsjdPNVZUPboj73okIBbgR95bMmUzkH11CZ4eAYFysPj34bpYfa9t9i2r463OvNH
wEO+TOJiS4Zzy+3w1MouOq/xDJugI7fK+T8QefnVGoVCmDx0NZyVUjW5MrTMoLlXp5mX4B/CDa4S
qZMjqkebusH/FZHUdQlYmNJLUjXS67ihsvurR7IAVIY1a4TfFUnQ/Sek8MXyNSQjxOAGUjqH8AVh
FsNjkhyaIe6uOCLXtgqmtJqD32K1UG7E06C9WyRDmeugJLeJ6DlX3fRb2PG61vNF+v0dW8NrzOqU
wnDD7HZFh8yLsksO4zQeRRn83kx7B68IgmxFigleVqoHIfDeuzfTbl8MOfl0nF15L/3FPjjWQCrr
nV/EqryOpRFgV8bf8+CN+aqhSOyDagylZsa9fNdFKR88lTM76tSr3NMgVhjdQgM8meZ8zqp4nQ/t
Fj7Va5egZtko6/7EXM4Z9w0+4wCSV/uzs3ZIQxu+cd4YCFVeBH0O1xXDhXEeZ3M/a53k6ArqooMz
fVzILokKHwDR1qC10jIoymVK8NmlSTg++JhW4hVElq0Y8I2pr49erT4nz6VKjz/4qI5tnRxiz8Of
BTiVLfFIsNZCZCPHR9kRM9wS9wzKC7dlWcsj6Z9sgzYExoJIGIyFZr/j2EMiRMEsOWhnvyKVfI+6
CQ6DXlMcmThVBPXPst02cpmR/ZzGMEmhmwWP8zA80UhcAPtdmPZvWxjhY6fhdI+TkaouuOqZvw5G
fS5DtOSrEPQqAvcUNq3KiWqDbJDmtZppd5oGct9W3lc9mrPfvnqrua9XoALNfOABnuM0MpPxzuWL
q37NfD1b/lLV9YcTzS30o5z4j72yoMaGW3mOynhBLzilZbi+hMa8983y6LftlzDhQxclC9oXqIeB
9yH76So1bP0xbK/gDH7HpXjwI3kU3oTS59kXvrk2pZD9wrDNmm27gkzZLgTS98nGTBaRC+B7uoAc
kh4TazQtESg3e59s7Ijugx2UN7zjbWmuAx++ExH193KTLZjCO880jw1FN8XBq6QoFZGn32k1/aI9
u9VyDQurguVhicQZrMuzXil+FqpkOz8I5u7tZdsdb/jrL7MBmzjb9tQty33ZBON9WE/5pDxzs13c
g8QqSs/mfuXO42lg4R2FQzKw+EIT8RM6I0073f01jQ8JdgC6UrILgLQPjq8E2uKhneWToDDEVVSL
g2CezWAAFIraOq0pVLZo0+o8lwQ4IlqpFjBlqpb5r7+imumSH/T+oXB7X3dWpWTj7YH65uQP3rH3
2YMI5IuNpcgZWrTGhJhQ4hKvv0DfElXbmitF3kWD8YN79Ufvwhdmu+FUb2QpItYr+NgsKNwCbXOr
XXMnObqSEC267uRDuX5Gpb4J3b5FoVFHyHRfHoeAbRrM+gmd4sw5nqq+Ofk9e4qX5mfd4k6gdZNP
bIse55IuzwFjuC6jYc0NGtxcemrOK5o8CGJeBpQel8Be5eZnqPjFddOF0+mpq/bfR7uzjoNtLiyW
mTY0G6hJ4CH0ECBQCrMlrN78VeXw9H5bI6+RWl4r7T8bzSGrD/DBpH0miIhe6849RVMvb8LpXE+R
fTNehztz+6OV3S6bhIUfujgqIEObQii05BR/YBLi/TXwy9NA1z7kYX8+ThTSf6C646T8Ou2nuj97
gW6yhGziSSqHCz8GFOgHNV7jZKwORjbbdVnggw1Vu2BwxIwzm9dFCpOuJGjRadVQsnz9rPwqo2IB
g9FNNytFhiICli+a4PChFvLuUi0ThXSauKIuDSYTgHZFvQDf2SCmYAYK4vaZGJiRqoJcBCksyLdA
36PqrOeNwXRg85vuxCudrou1F4FZMlvZfCXBaq+rLFNJkiUdJQxhGX7X8XogtXvv1+UjovPnpFd9
52ik7xpnz2uDIxzC68n8GUc0bpqrRT+f9VP3HbsjrMENurJ+8Wvv1ZUKEwIH81dFc50vntH3ZaKA
qE38W9DAXijHW0iJBZDrn/ytPZWoIjCm6i6Hi4PvbUMeDtX7jAk12ECNaq+6+aSejyz2TipJcK+Y
qiygX9GcV1SldoOQNjgF7ExAFNsgUBUROIgZl69wt5KTkw0tvzV6CG8q6H4aeBGvYaTZS2uvyzQs
ReNCW1Rb8MEm2WVtIFLIRjZ3mEWfYU3cbFO9q63BLe8iDYxkWM7zhHuqAuAQjRoIX+THWUlhSwgn
dR7zUD1um/kFULcZCa683q8PPopiHfhfCafNXUwOI7XmPlTmTMoI4CjxbRbwB9n46OsSC4hgvDWc
3C3glNPFlY+TSW4D8DzlmjOhMnmAHfK4UFKMVj/g8ijcpBqcyh9ihpMFqLUEiRXfONyfwxg2w3kY
QSVsa6Zr3Kq+BzJOO1AjQxetadQH6rBG5VWOCfZk6Ro3+xx/9hw8r8+enekOcfhF8Oc/lJUsi1HZ
ObMqkkVv8Mhq7QORqL3HzecfnOr3oRphI3rjo6fIj2qf+FoOFSWc6f3Yw+1bwy8zElG0hkCyQK8a
TIpmXjuVxzUkcaaM7M5RNAEXNfD1lvqFVSQ+cLqo09B1TUamcMIJft1c/C6bEh5WHeVuiU++h4kk
QTluZbpRtx26IJQHKLTH0etxwZfrDb+qZsk796TEzSiu7B/WCNDR2oUu98FxHKKS82vLfnYgZnBN
y2ydZjjRjfrp+8PX6tcYQQJoyFSB4kUn9l6DDj+0JcDwbktr1f2UqJCoYbqYiezTzRzDnZuCE/fe
uu4JlsmXQPFNKfpTrxI/Z6+JMs8j+tDGUfcO2n9Dl+uBgUuqB5Ts7bwNMKZB5aNz9GG7u8metCdp
PvYwoNGBsOsE9KvdGbAWMNjQJr/bBAi5D+i13HkxXDNvsgQ1WL4FtKoAjsQK4z2uHV1nUyM+gHBc
GyBoYmfRgp1K63Y+TW/WABK0FyWB+GEWT1Fw0QDvXFu9E24SqJt+mP7h3gDALTsJZ3cmLgEcF++Q
3E7LcVb9rdbxD59gS4OmW4HVNcDr+p2zgwp+bXbybt4ZPAkYbwCU53Y6r9k5PZR3faRA97wGAk0I
mG/YqT61830coJ/bib8F6B/2pUioQaAB4caWp2EnBAeggnxnBifAg+NOEZqdJxwBFrY7YbihS7kj
5UVE/k0MUXCBx/TilTCztp1PbEe4TtC1s9mxfBgDOIAhWOVQ/UBpPJmevEWRfth26nHZ+cfZQsPD
cTxR59t8jCOWOeCSCbBJAnyS7BxlrOa7UcaHGoAlBWi5ALgUsbgH0gcdcT1U7L6i4qR3PpPspOb2
D7O505tm5ziXGv0LuE4JwNPtpCcEhV9TfLQAQIHJ/iFVhb7U29vtuQcTBlrUj6tTPIzgR3eStANS
WtHJwZasvZTvvKlciwFVkRiMoxNt5lOnMCcBUQ12VhVz0vMMwggH8xG3172/apmqefmht/JFV/w1
BpgHNi56K4zuSArZ5HPjsLoJoHMD1xpGJIIZAGhnVV7wik/W3thCjzMw2xC4LRSWfvqpUXrT0Nuy
OFwfgyYRudB5SaiX0oFfQh7dxTvG24DnjdR8HieTiSh675LwpnfwV5gvmAnzxsbzFIZf6GIWTbfC
MLFkyyMkCrFDxLHRf5e1/2DoyKBVJh9wNWkW7uhxtQAj2zr36E8X6s3doRNAZKsV8x9O4tE6wEr0
eXPVE6ZgkXuiH/Mjaf37CNRzsuPPtH/DW/hrAxVdVerQ7pi0Bi8dgpsGf/sd7A5eP0xN6rXN81ZV
9Nwk5LAoqGCUggNc+NfsTcNdbeSvJuQlxmbR5j6r6pcRWjMYoLs67r3TygHL2B3y5jvuPe/g97gj
4HqHwVGc7VmBD292UFxzIOMU7Hi4Q+QdjNBwx8ox9bx7EIIKaZofnpX00Hbf8G+n+074r9McU7Ae
XU4chw073FViTtAy2dSGDphhSR+JWJ6JHR6mxkLHw0cw2aKn8ZqRoKep6Ok7LAJV8Ll/0eP2vrjh
ooAqXGjAn/jyVZHtgckWhW2CrKsS+YsMN11jKi6rqUzHoScprPZzjYRIiiTO69wAhCLquvYcJ2L0
smlY76WB280ZOZX1GILixvUPjQ+nEfR1Wvdoc7rY39J25g9ewB79cngTizguI/TKhfifZLAPYTQj
JsRLlRr3KOrpr3D2TQ9L1tmpvBmjLpAqcPvO+jtIosenwY2nKew/QgAwuY3L4Ogq0mS6Uz7UJPMW
yfqB7O0khm+T4gW8rsPwNasfg6yXQx8hBtI0bZKLADBPiFH44s39fzFE/STMgYfrn8nG9MK5Cg4N
z0MI9l9OwWSMphkXZPDYdvJDzlEmwwpnycTfftl/rZSfKCpWTwPo538Drj5pPeyKfH+/VV2d0QFq
HycNDs0ABL8u2DpcgmFXtaLyOWnHE8WsHemQIgAQvper+uMU3VJOQaVwFjyGS/cBjupxEbJJ6yW5
jyv7rKfkQpmBlIFbHwM9iYp15vIdAKKeINNOfYdWYzZ+vs2Q4PqTtgOg1NZghrBjfIAuc1B2urMl
b84aym6WoTV8HMX82mz+Q+kdy/AutBdQKbfQbmeEnBAWwuX7D0rTb/VzEuEjRNgCo+NlSJzJunWF
LNqkk1ze55j/jLoWtKyH2IuGQjR9uhCqrr+FX7Mfv2GyrdLIX24QEQaMI+TXMtiPkUQSUbUVr+As
C2+zdwktfQDKxs/UXi38UQE79Jbm2LnBw2+Z5a5s7+VqXDaBjSqGcOYnzy81BnmaKWQJ8Co23dGG
4uJkRa5uAmPYRZHJmmQ9DVFss64zYAeIvSX+cW39u8D/JSSoqg32mh8WW+keECj6BiuTIDPWD5Cn
tt/eiNPXM/I7nhH88UcBfEb/MBMO/0xAMMHJitPqt9wqNFsYPQ7J1KYsbn9hFFgvUKY/6pB9lHMA
bXxBo8DGN7a+jC4oYljjqb8gujbM+gF45R0zyX0pghMP5Ns0eIUK/SObV3cGFnS/Vng1+bbnE2h1
QCIOulUHqirW8bMN14cQGU6YLSDM1w6ytBgfaYAGsBaVu2vq6zJu8K3Q2IedD7QrMd+N562Zjy4W
XfAZB+K8mSSr9xAHmkabbl78tATTI/BqhTd+vsL3e3ITbw4wLH7bLTqHbHmJRP0Rta2fa57cSn+9
MDl9uMqyovRRyjQb2jT651KZ4jyp4DUrxDE6X3zhK1bpEu4ZpP57BC/hb+pHZdyUsTp4DbczW9DH
AR/qqUwDD2k306oohb+W0l4+N174VW5AmaPSfXV8fE/K6ZvWf9zSTwc5zzQ1CXmrlYRDNtIgh5kR
qObUkpllcR1+QbKfi0nGZylaXrR+02cwj4rK8GOErNxUrTdP0Aduea7XFjifTx5L9HdHtXRfnheI
w1i3f2BOrceyBuAjTINpw2CYYWV44AO+p0v1RDgOXp9oPxurxp1jSapzvHq/pnK+dZO449SD4ILx
3PsZhewXWb3fwlt9xDBAzA3QFRYe6mPY6EfPJPzStjrlgdIHWDQyX3vvT9Vsp9pPlmwlyyvCPcN2
mbwrWekZuDtIgT6e8q4bD2FYu+PmiSGNN/Bu4ejd0Mach+U0Kugu2r6tc3Xn2/pXFzGgu2R4C4bF
KxyHPMOi29r4b0lL8k0Y0FcwdzjCjlfnDl7SmXyNuyFT4VMPoOkwIQlJPE3v1jn3CKZTtFQQCbn6
Pfce6DQUzNZvsx5VK3uKtMF1MN3N/QxIZMYI6jUWnaYfFdzRpJhqTLWwkoEAsmmq0i1c0KYoDEDh
XaX7LzIr8IUW/ZxIvjvYIxndTRhVvVcs+NtAZIVh+YP1YLvEhsHS2OVMR/alel9mlsIgUtV9vCH2
pelFze3BJLoYN/IAisjbUwfwFsKAXP/5xq8MHs2w9kjxlWCgqma6W9BdT5N6gR3yw1+qBvoNjrpQ
DW49+tYQuxSMA7eayrVJZUvROq4Qr/vByPO6QB7uO4ZQLcPYiDVPYGa7+hho9pMFkqbziJSsT0pE
LaAK58ohVao88bhF9iGIoUoL6ecQykHy2uROTGh+gv6cRHV705ShbzIePkHItGVcQ/lzVBYkCFKk
Y8ODUlDLIxffJsSO863rGAzu1hw7kKKWUsQB0PZ4DZIcpLoX1jz7Q/XtGcsLbowoFka7NNqpbaQc
uFaoAGh2VRRl/RhAREBrWqJ155txd93aXEayhMheIa/TxNEZ5jOGH8OeKxWsr0HU/17DXt3mFoLz
NongQJPKY0i59s+ax8jitmcWJQhErwPgnNW/QkcHpe51pDDXUceAjZXi0CoY+hG0al0MTj7EUHL0
J3X5MyNAcx3gFGXQFH5xYaAYmc8EsuR1KyckT3sMRABCMxPbX4Sfk07qW+1bhmJfurR3Fn7ME+8h
n9KAmvPsgvswMOXzMpxGfAC+5Ke2FHHWo9Kn6AbAU4GVQ2nvu/hZYEyzCzOXzsLZr9bo1nQNuyoV
XkE5DKfZq/oUZHVhXKkRoXP+WartqQ7jF0bkpbEOAkTfhtnijyc+6Cq3a4kE1Jj8lMj81QZRYwt9
wXrkV8/Mm4SKA9OsjtJVUswrflBBlYPLIgJySSAyGUPuWLS5PDG2y/dWZLluXLvTsAGvG5l4DoPl
t9cahLgo7MSkHuM7fjFWPi4eeUV6E/wE92jmBkQbIpRsQFug3sCRtkGTdxR9jQV/mK5XdJhrFk7u
uwWfuwA/PZAqeZ95p0/wow3xoLbhQlrbfswcpmRIwOK3Gyd5LXuIWmoMrwsx5lZvE+pP+A+gQd8t
dEvLl2wu7SNV9Z10NSBUkrwYhJR2wO1ZbGTbT1oDmknxoufLjY70Gef50DiGbnRFdmUYYELRaD2C
UXghy7zlFhh1oRC6BcIN46Uqwj1bYktk8OxSIqwZAkin5W1d/Sm3kyLQkBBp9Icc8wZ+QJoeOx7A
Av1r88L/R6f+1wqMf29B+e8NDjzBntX/Bzr1f2/Z+j/oqX9+kf+ip7C2MA7jANuKeIj0L9Tz/6an
kv8AIfWvXQ7Ux5f9NztF/yNA/x0AuMIOlySI8J/+zU6R/8DuhxCYEwOYGu6rI/6Nkv2vB4tdGP/6
8f9aAkEollB0/3MJhI8ZB7vOQxaD74JHg91k/5OdgkEfzIh/hpnsbqHa1HlZ7CWIPVaoAF21XJJX
TCkVQgTRu7T9x7ps5DjW7jqvy581GJfCCH0z0VCmlPTjZUbvFlWYr6cNIqaY2qKjCux3BMe3GfVf
ByOsKZFp5CGA7RjO8wlaoT4AO+mBRuxXrddnmrbo2dbwaeNVKjqoEGbBbEv5KvGub2hLgXakMcIg
AUfZDNYrXo834QLUv8nqfErA1A/idR3lFyKg4BlIaU81tQWwnhiuP725tokLAScydW35PSOqmDtp
/+joafZCfakxtmVxTNa0nzXceOTMVxHF6cp8DHmBfxqtg+LxjL8NABLs9qMNhk/P8+CuGZm3MFHP
7dwfghrNdoBxOpta7+CIBBQkQcpix/AVNeGsoLyizy5/botAJ8uYw2efXNvWxZkttxcpzV3Vyo8x
9ioEgbjOKdoYA79SW8zBYXKvK+BXdan9C2wPmWNCgAfei8tGkEFu4jPclLSRFUIPjYc5OiTPgd30
SesaogCBPRQvuQ0hvpXwlyFYDGesIv7s4LJAVvPPzksIUPq9l6ndiUXoa3Wy/WUYwZDYAqWMJMaV
D82WDfFynfm+uKHkDyA7PyODORxZHdzxfMyZTspDfBnHbtchxyNfIlz6XQKdm8+5Q85zBnxROOMu
Q8/vORw+NO0RlK6IXl0dWHxx6M4WPhNWU4D6mAJw536Y1qEboFYN5cmsXkrkGD+v9STzxRfYSYL7
BMEQfkU675V1j7BMPk1FmwxCtLjEri8sQQB9FFt3jFpLnsA6pVsjprOv8Scs5xlpNuf2vJCHRQrz
BqJiITmogukUC5PkswPsuoT8HsPFlntbV7jKyEPVQJXAhpJnijRKqjaS3A2itbkKgj5feOlyRfWD
64EsU/WEugEmrWRZsDEHoAlpjqgzd9aiFZyaCmB40j+JSf8Ne/HY1OOxIRjNBVZGp6vGZo5p1S/C
wNQhkxhzH6MJx2PJID0Damh7kq8dPFAMUlcPKH67ycMQlR+hz2QeR4YhRk5/DbFX4pDGHxqAAzy0
9QMLZ9RlFeakpxJW3rahQADdWKqfmtUgyv3m1im2pNoUdcA/qxL+WIXhFFMqEiFJ++4hWIO4SSDA
X+k7MyaPeFZw0/tKpw04iYUuSR7q+qGp0NArr7krh5lcKpi4tV03JHH3KULWRb1p5IUWDiVgwhvu
RgTVV9yUpsR2mhmNTwjNHY+ojHIKOKEk65IuS4z2O44yP1j/YvPSr3JA94hgb5X5ChkkVf5AJ+ul
gYDt6fZEcLRIxHTYxzZ/y9CSU921Axg/nKJdToeIyH1k9pYATQYImM+lig4ak0zaqTlM28C7x19o
0oLNfE0knJ+yfqQL8/JwhX3TCdS03leygL51SEJwRZtsakz5U163CU9tjQ9PNvqbYp1QCjenSamu
PsmGCAbMfYnHiHhiDYoUNMrR90RZ8IHlwRqQLLTweMy6D4TqEnG4DxZFAO8WNJEV4QrPxSqDYP53
juW7hCJzdER9wzybiyjq0UBv4N0JUqF2/p56/BNzyhWa0xunBHJ1In9LtUAlmYYfW+uRfN4XTnDd
xQePYYYmJbi0QechneFyokzp1fcz2u0defjUGCyksW3p5XEzX8bV/cIIVWjIYVm5sTojDMYVEBLa
VQ/A+Z5nCuJ8ZGN/lKABux4pnSipL2HF+AVJzvBi+Yo0BpvOeNPbXQ7Evxv2b/gYuSOKxUcUdvex
qr+2icSXWbfwuwVLVS3/bAKQGHD9X2v9yLD+C1QtvYD/m4stCrF1aHei4IzE4P/QmEcrNr00t2CO
aOF7TmIPUkSOEbS/ksd1MU/KHds1+GbV+pu0SAlvtF7vx05kTDMfZsbW5JIu+ThbLyfj/LSIeAdh
sEYJjKZrPV5g8C6StkEio9c60xsrltUg9gv6EFIEuC98JFBoMe/VfnAYsTMiJ8wBMTUxBikIAYAb
k0KM9Dth7LOdS2xt4vJ58WaBxx506Vjyi+rqP2MbBjeQMhn+yp06g399UZRSiDf0Dq13osmaVz6y
FcBwUUyj+hxZ3Fed5sU8fkKVNMdhG7FgCaUAOacZIBhpMH7TCB0vyFC8pe59DMs+jUx1dWOf5A5s
c9qb6jG0psr7fTasaHxeHGiZjsIeR92ts3qIXJH0luDGhpg/Vt1pxP4JMJglnFn6VEGQOLumK/M5
BKZcIWwnmwHxUCI/UPBinPAVQmiC7ScBGo/OAQXc97SEmw+fhEJzlpvAChYOwx9DzR12Xz0zw5Oi
8XE+q9VRLB/xMPzwI0DEHeipWCYW73NyHCk6Gx8WABXQDgZE4LqyUN1HY6uznhFqRL17Uo33jgS8
SucKCa3Ygzu9On0fyRkHXkukrpGAWwhCNRH5xKBQH1RWmXLMY4sqrn2/WBUkPX+VR7ZiSmIrsrEB
ct0jvEcTqWMX8us/LNFiOOQOf7kLlgVUBCWX5isS0C2G9diHAkrtVB+xKeNjmCs/911wxSSOcb4p
75KesXQpGS8oTPdKuwJmC4P9Dci48b5bAFWP1rG7rURQKMFfxpMJRFCOE+jOjWNNFEZPePrbXRJh
K0IbrBr+WtPl0jDEh8BURPuSir76TQjMikTIDXmu6egGKBdBzVFDw/kTLVOVqZptWTkRkS2KTBmc
XijOPSTcBc1E00i8zZiH2YRNStv81sP/82CtpTRBbF9g90QDZzLdepDpK9mgw03sBe9Le8HvCwTf
mnMBHDSxDcnG1rEMarRCo4g2lDpB023boJD5FcgZG504N9El6mKGSRL7w7DpIIBHgqOkYozzV61l
g9hdF4Esao+DxCKd0YZYPTP3W9ZuHcBQEkL1SgBDb6XwMoCCh9U1PdY6tfIQY1lROBukhBG3mi2g
gsSDXaGCv4EJoJhAzzTYLcb6Fb0CgTrGV/BR6AXO3Wyx2MDZY82BzZgTYN/4UqoSrZN47DVi842s
x8O4yh8TA2fhwcAe7AD404An5SQ4MpQhKJrapQF2KUhf/CQLJk8Ys0A4hvC4bgZL2UqV1z4kzp5A
SpbTM5ILa+Yt/HHC546RGHesL1j3ovEoisGQ17GRquj/k73zWJJcubLtF4EGDcc0gECoFJFaTGCV
WZXQyh3663uh2G2Pj5PunveEtMvLEhnC4WeLdfqJNLJlHLgbcHzG6lGrJnO7ocdBYz21aYZzadZ/
jJaU1zQkNpdEKCaZjmK2rlzl7fLYVzkulau+HYKhVr8MV0u/bydoSZbWPPSiYbh3iifH0p47p2j2
q5V/iXH8mueJvGR3RPYM7G+al7xOLseK17ivNvEA02/vtshAWagbIauLNy2PUyObkND9Zy2ce8u4
7bmSUdPkb0zDI0Lyr5HnM7qmhMMAfPENKd7i0Q+NGAQKTyk9yqzky5z4yXBf6bo+9jTLpnkUJHWN
k5NlLVli0q5mSa/VoRdB8nTgYnwr+BgTuqVfmNr5c1O+j2u9AZCM7Jaob260PLMRvmmdXbNpubFb
HN40J3jrrCSMF+p8fIBMBgSXysm63qqYD3M3GDCo/P4xbQgxy+0BOiXOsNfkFOkaldGcmDMpiLUN
SZ3zljKBaD1Vt8wICzFrwSoXJiS+4tirPNGsVd5pUzVHpeLGvNBaiYseVwUB/LJp/g4L3sIkJYip
/NO80cNEy09czRTzdN2g1lJ4AQnAp1wS9MKy7okN0pTbRol+4VshzWUI8wx4Rq+bUa+N3DIE09jc
RQuVhNka5kPRL4CExH3TDAtqyPI+exOie8P8ki95IFXic7iTe9aJtMtYfgwG4aTBdESEFSxujfYh
j53kYEvlBsNRWUcav1ybs/3mV+3XlBfAG+fNldHOpMu/k4GTtFShVQzPrcbdoFM1LXDA4YExdsdJ
T3W+Flyf4hkuVEVSZa+b7pOb4FQn9ARKmfvYT1UEYXGBfAQTUEPB2i2jQjJU1pm6yXDqOHIwC4dg
ZSDda86U3kvrTs/6kefY0OJyGi9kxnWvOtgapmMpyK6VsoBQBWumyp8RrJDJcRYDT/mPViVvZcPQ
PGmeh8zqvFKv+IVR9+5tXXl69NxlSzJ3yGdd5CkgNpPeBQRSYzqe7r09NUuQQJyKZvOPbtQ2AbiU
xGLa36bruuwJoM1krlxeYdIIbczhW6w8NatVFgHtb2Ybrs6dQx4vJazb4WhQIuCrk3b2nlAvSThv
Enud0czhf3GFqVGOqg55r75MqgF1zVUEixv7LNEfXK8Z9lnt/fESN/RqGDFWW1oh2f7yTEzaWLbZ
DS2Z6gUek0UuZIiTVyzZgEq9BRwGL2LyI7cRxl44cozoioqjga8gerf/8Jo1wL/RDryev8wChVdi
r4QCIItWan98DaUuSeTz4jhfZSpRFV3jUwA/WqdzLIgwuIOGbwRMYBCY36to32eZOke6btmhSN3v
RCImu3ZuM2NQHMmHsHQhq1W5mR+XghN1Wo4kFvLqb98HpkJuIcqr+I3GXLyrClQNl7J73HfeOY9t
6rDKCOBF8t3J1xMuG1Vzurt8f6p9ugAKhD9BkbuiC6oxyp49qFo74hipR+pIn6UOPsrHfSzjl7R1
W54Imtr/nyr4T9Xuf4KHdXyEsf9WFfy3pUP/oiluyP//KlOydsZCILRNZDeXf/GfXUrxD50vosOO
IV2gFbrohP9PDzR0rBjdtB1rYzfzi/5TD4STjkxIOdy2hUmLTIj/lR5oCqTFf9MDXdOnnmn9/eNs
h67nv+qBSawGMbSlwbjqlhFsqipwpHMaHZsuXgwxRJv58thm81BOF2+pXpVLPCIf2/24ksj8mLlN
2yPnv6nb2a6uh5pAvXWbSb757SK6EO9CcwY30CzgonO23R/rFHRAUwZ9Szts8VokPkY7K66qnT/P
t2nzoRc8WmzYWwGm9LvZcVV0h4yo7vKakRwL5kHWAX4HpU385xGizPybvwU2tHevmvpjmtVNlQwv
Hfne2pP7IvPHI9Nsw5PeO5a0k3ZrQmhWkqLT3ONSe3mkSSruNEb3hadfpQ8xB3Grz9RrKmbwUE81
/ZAiluQS38kjezAGCM14rXtnlum7qkHaNKY09oP9PmIzBLE3Xddeu2pG4nFauAxFd1K3Lt7sHIXm
cxwarg5jjOo/EJnfzEjabh7fE0e2gdbNETeHOVqpw3EfJnNODyHbeyY0Vd36tdZgN0vbPtCp3I90
oSA8EWR25jiwWveqOTjxs+88FaUR+Zn5RZX8ds29p8GtX2KaBWuWxafMJsQ8M5GSh+TRRZL3rDEp
WY2iSWZYV6PLHo1spAdutaHo/XkX18rbZanNJMMJlNHBpRWlHswOgoyTujwW7UdHeUU06pKwY9L+
KsNpmumRuSnXeuJi2tgXEANTrPBseMP2Ptky5V2zHnGXxl2jxL0rMPOdmIED0NSJsy459oyrk9Vn
ob6irMrJjSoz85B26/bZWRkfXG8az0JhtUCm/LPK+m3J4ACNiSoijvt6b1u7OscE8hKgtZCOLlB1
xtCpeQfcaSi3qwGfe2E/pGT8LkNjko6FvMW7g3RFc73T80B3uX5lBiXAJl3I8OK/W95EnBpubUkf
SVkrAUthPvH8+Ta8H7OkTxgrvOZpxQ5aG9u8SyvrzKexpF5rFbyYOtcSCVk5sH0gK8Nk3QM4feIh
7eHEgfkadPejQRS40YsqDbORVtnoOZG2mbn0s5j3Vhoz0sWoBEWBbXwG/AI+zZs1dN34pSqaWy0n
xpRJ8qBWhR3oCJ5kBFGUQyKtsiRkTS/JD0l3TQdaGfZahX28OGTgq3uU9A81TRHAgjkyP3ONb+6Y
1NwXGKKRCOlkLn0cehkltqmtw3mml7sQActlGS5Jv9nOxvPIVfRXvSCGGflpxgPUz1s+8CxWKzm0
xfxhq/Rkk3pDI/B+JA9pQvhrHXg+0LukOqRKUp3mSNyVysLPBFZlkm7YJRVkNX49857vNWdaAPB/
KJN1FmCd4YpLjkcBzjiqdfgGBJMx30QdGF3r7Fa7enb7EY2tw+4FhQXBJed3sqgO+lo6QWzD5lZi
uhrz+NGo8aL5HThYIkaNRrCPtjexPbEv0sl4AHYyHLVG7urEO7QWN2K0ERhSec2JSJboAHzqRuuG
IozpKPEfHJJ5W3/WdfHN2jK+WCJ+riugs9rS+6hUqHzc3x5hNX2aCEcgPwj6usSLCaZYl44QzEiJ
by8AavvFiNQ7FfYNHK1DhaFbVDH510m7GmNWH8ea8lMMSyPpGLS2r3HQuo+ralHSWwSBKmsPiF3g
AOti3FmTCfGreuM62B5dN3XCrEQWowVu7K2ckRsS4yFrh5/R4NbEVHPr2nUTTApTIkkREFRMF7g1
p5DC82XoKZpM3cilmcl396zRxjllfsE8Zzzk9FMCnyH9ZeiJejk9jwETBtEaA91sUj8CHAe4OnbD
vEuYUHHvg9S1h/N8X2444IS4d1ik3UuZqKu7kb24Lu3NeaqDoYfqPEsSpubIgDir5j6fHHoJM51e
a7B/XE8iDaTJtAOhlYV2Q+yHkGBYZroX9fH6oxa9CjtAAljO9UXTIYJ1uD6B1bh3qMNpQCkdZpIq
1N6sLWOnTznZs2U5LuvRzXkUkGbuQ1U7gBTJhAUZ1ZSwJ6pNFgxTw5QqXCM3dQt4SuChUrBphGHt
3ZiWa8QvfV4QYXYwP6J+7ua9zTBA2PWR3dx+QGdjoCH67P+dGxggqm2ScLaZgurHIZ6OLqMGXas2
MLbpQ0E8dJlG9G0ucbcJRXJwuNvM4mzTy8oYkwzMM1R6Z7TbdA36ghjj2vIwGB2uuyIOCiGeht4s
9jGqBbIhEauElhFitTyCuJNB16okLK3SZtycnvWEn3BagtUdv4nIaeexRW0Qkwe5UxmwEMtsn2vn
3jqOxA2Y40iKcRbE1+Imw3PfZj26ELBiGf/qFWHVZiBU22RobzNiu02LC2NjoYz3iXEmtOsrxqqD
vmXMAMaWY2xKqIZwqbYZlMaCGRWMpWqbTzn/mVS3mRU1OYAFxeGwzbME956qbcKNt1l3MIC9w57Z
cWOAz0WipBnTX+42IUtG5Xqbmc1u4jDVetJYax4mnG2RzYidbbO22qZufZu/QVloaGFGaG6zudim
9M3MUHYb8qX3L2DA0agIOjEXDnu1Tfnl1Hc7Xxsfu97lsbfVIJkYbgFpA4cC3DRveoG9KQfJXw1h
UxOWSr9py/U6jQK1F71hxnP8qz9sSkRbvrubMuEhUfibVjFuqgUWoYuIYc4XaAlxoHySpYnwfxTK
lPJdDlWLB/cCItWaEFBNIxFBmvN08KAjcYql5aCHZVvfV16t3XjFGvqBqJh96Gr6Qbe+82MR91WI
JZnSfhptWjknLOIexa8+tZ9UouBCeMW+HmlhC737llI3QvKej6nXP+LIkG4HGheO4mklHMwfE/QL
UZrBFg401v68gOgiEYfzBD/+oeb5FVIA5J8ouh5Kpf1K1uw0I/6RS4YRrbXDoevJesezrh89r/iA
coZIKQTQKFs9TYK3TrgOYgvPM+LAVEO75s2ujTWMEJ2m65hmCRL1rivSoyzcBCOJA39cQbFqK1lQ
dyanMo0n9oomodAem4Jy5eCOd+vc/Xa0yT7nmnGuKPA+ZAkpt15fuZEWOsDSgYJQz5/tew6kLRfc
5GysawD46GnW1JWs/im2e+9m0jMbjzCZw4ZarEpMOEDFCp6tJwhGdXbMLR30PXIsaSdwsmiWChRF
YFtvFDq4oKfFvG83yLAnvnDXiGuv37U1+PeIuSFIN28nabTsufkd00b/XgQy9dgeRsTuQ2wQeKzR
Ve/AEl3mXcKRdUT27feFrOXDUOFoxvGF88C9sRrPuQq9RUEWlUlTN57AFuH2xnTbxvFPnuDRJdRY
eLkNXMBqtHe98mAB99T2TOAdAfpyExhKPLmTJBHvuC+wDMUF/XDz/uR+VZXGNghcSMmDinchjmxx
66XNcBAATDoyoLf2b6QNL+qarN9daftNu3IC85kMTn03yim7adqTNTC6q74Ldf/eclLClz44eeSA
V6nZ5b5ejC70yvJdc9FrBzpNqEXFPbDs6iCz0bxX/bvu6GZA3+Ch5BrN9NGHfcp+gpX0nUJK5Fhb
kfzq86ptpnbha6FnnmWRtXx7MkBnXTayMIHScIM3Aj72DR03hcxQXMakRSOU+oekgUArcMHiaLg+
cg3mGqZsaN7e+mXY9dMkU3GzDlLdjgwzxk9OoHxdmud6XKkMkxVkvwXXiGpyrxIlRnUdSa9vPLch
Ijy+SY/kHFFbMLVqytjeAuu7n0yxz3CAqKQ4oM9nvOguRs6hW7tIEA2l/4YWGJ8Wwm7grD9jV3E5
kOW1nUjWrhM/dwv/WUPXDPjojQfDEYhUNGXX6WYW6y90fMSUuubO76Q0C2kgttWvVerxoZg52rzE
enE8nwe/SzmNFmaS2TWatEVxDCnUH8vqfhK1uiusX54z8MXNgrGzmijFg+HQAJud6tlxnIrbIfGp
jCt+j0o9DP6plL9KPX8tzOHopMa7lWvZXkxcAKdSABcmu7EOLu53jGBM7gfFS78AGRW3f/9j6ptH
ryuLw9Kv8WFo+lNXEO/qxQLVde3u2GgGLUUU6mxPsjuMBi5NjDnjJK+Wq1c3eVkcM5cmul12D+3i
xJGW/jWEKbM67nPf2DKwR/VIMmK+ZOZbVW38LmrBXeE10Voy5LQ1BWE7h9NCQudMAOKsWfH3nKxr
aOqufzNU1oUaAAKkKSryC3gT1DIB1XnhWrW3XsGTuGZphTFSbmnMFyBj61mbJGmXotp71RLN0sOA
sUgJGAxuMpnncFy056JAvrJ1kuzcHAOR+zZAYV5uTtmeJh4taRpR+bpPtPx9qa0/buV+C1sQXpza
YEgNb9+6dKn0TOyGma4l39mvfISAsUKoc+w0ovTCYGsYRHKIpgaNT0a1r+jau4qTHfjjZC13pZa8
jQWREH9YPkqY+kHpeAvna9nuWsgM1E+9gz3Lr4Tr4QnDF6qOAXuw6o9VfGwBnoKsGaOxdblDYTru
ao+rsvvm13j62zkra+dsD+B21i007dX9Lhvg6I3TcW4w2gsWHjM6TLDk9OnqdpZ3yF0ranSS8YUO
GcBqD9U8csT6bcEcenUT2NskPWgwGz3MjVajVQduefXrj1Rzf0x0/bDu0s9Z57trdny/YtsIHKBb
qNR83/WJdA6kl6JpOMhI53JX0FFAcCKUUz/WrfVsTUNGCKQ2DxzFV209rl5Kn5RyQibkEg2Syehv
NrI2mGDutGzgQ9P4p2Sq791EtpeFtZpYf+ODNk6YQGRhtOTPIsxLzlKIHTTaL1mK15XqMFx8LdBa
78MiJ1bHS3eqclouNiF4s2OoJuFd078rC9IMr/7HONl/XNccdukoqDvPCqa0+yueLBBKWRVwTs/7
eOXb4wu++1S2g7bGpZxWTowYgJetEH5aOZLG4brcp5upUecvVbWtKzmVZr+PR5p5TJa3SetGhEWc
w9g29s4iJBJaL0b+A165YaPMXNzNlfWU86zyK3B0noC7zcEEl0F+UttkDYjDVcQwt1Ybz0yD+S7O
9TnybQc38admJQ+TMu+MGi4laKfDusTPgxBgRobjLGsb+buN3K5OT04/IyFDCQFM7oULsRHfS8cn
l6gyl6Xipozj/cLd69BNxn0x+CB2IeCTcMng1hbTWaNR1/dPg6SbOxPOtW3HZ8hH7HFohMMVXrRr
Xbgn5EKoDR2hoEEH2DvXub3PyunFlzxde216LQeGLrP271l3xE4A2QQyFl/rhoMdLZ6L3dKP0Ddp
F3LMa0xyBN87mhoxpe22bVWYEZAr7g0wzr8s1KwwH4CHZYruSa2RFSjMtT+2W0+JtBHLQ/z6q275
DdLytevjHAjndIsABYGIZiIedXeUDCIh0ThsAA6OrbphZV0ZxWP3p6f9Nk3Gn0nj0YxbT0JNU/eA
GSBsbqqhKeENcSebtebcuOtAWzLDqZBuZG33gYlrRcUD1ACeEc3usWvmJRJltlUuaViXULkgS95s
8QbuZ7caP+POkjz0VQJ0uGqaPU6ZE5roGRljUATgllN50j8rl4lhMuMjDK8TOcDLVOYDwKxOhHCk
SE4QEWxU1bNeQXudlgy1ARqcgd+Fk4bNJGZJOgoXaVqrt3U9AAj700/e2Uz400rHOgAj51kFMX8m
ncDlnQS8tkJ37ONTrfkXI8v9Q+mOtF1096Qny0M9V8iEBoeuN3NQ6vVbwSi7nwW2Sr3PKxOYPDfU
0NcIB+rOeaYhxw3rSVYwX0rQJrh342EdrKe6WA6DRc547dhio4b64sPPg/i83baNT70lZpjPPqgZ
Od/E6/psJD5H/cK5m6MLKa4JVD0KJKCiCP7PkPifGxIs4f5vDYl/Wfv3b/nkv7/6P/PJ1j9822WC
dmzbx0DYwsb/dCRILru6KUxBQvjvv8J2+C9Hwv6HbToejoRhC/v/Cyib/2DdnaF7HuFY4fjW/86Q
4LH1b4YExgar6YQOLNTHzt/2I/6rIZGPtup6e6rDzne5HOn6psrbjOgtmrZOCl6LoDVxF6luxgK7
TFsd+21t5NV1huxSpDoHMYrT5M46wGv7d1LoN32afiBZNG+s4SGS573WfrcEreZ0Rz0FGFERNrFz
iHyxZJcFawzQQlhT9OhoPqaFCYkbBo1F6KiRWkuMn1st/OFN/aWoz8nZO5/DRDrGgSJ7a8x//T2J
6E9ZBu0TqoEoP2pRRl6TX31gWRFANfYS4fDDv01JaK56MNMyOFDbKctsesCWp45oebvO6X+LAXq+
soX/yNFJYoeUJ83bMeoq+6sp9PScD0McigEAgMi8n5a17UfHQKDh8BO2bVw8vrRqqXnYritDVFG2
b2lGz1iBKnAWRLPc3/mM0e6qTmuK+22s5z5+1W4M5NTc/u2D+fcRSNP3pHwgsXupyRLq7Bcxi/bk
xsu+VG3QYYlU3rA32RzFb3hglgv0/F7IG89PjqYHDx3YmgZWqDHNUK/yE/Zoj+rhUuTXXcjDAGm3
NDNPIO7zu9y0IGQuT/E4xZcqmcpnm6IbqFr9tcqy8b56JZr9ass8v+tmxEM7J4Lbe99jL2wWEdjT
G5sv6n1JK8nKXR+mCR+pOL1OZquBNaFgo0L2CQKGHkr4JL11GEcA2aBHBi7hRHRmm7p6w2UrICkQ
jrkaONTID83I6Ix58DlnNdBMYtsGBEdvgjApo8R66gbWAxlDqJsoH1Q3ZjMYZuOa6rk8G938lS8A
fgiqLIcVtiD5p0J75sBdGtZ9gRpGIjMo0JhObe0d914Zk8aHDVqaYGVbcpeljHBJSsrwe2VNY8XF
n90r1L62TBO3YOiT3J/2AstMn28b2AkjlDXbOPvLiHSY7eQIGGRC7+XZ4I2bRsD2Ixv0irNZNtzO
KYpboMnHn9KUO4m6O9ovVtIfpz5sJBLl+qiAgvrJF7lRfCHeV+eXRnKA/Q7kr2nh6SGL2gocnyb7
7VkYayxHBBgEiYNfnWwxXRQ5mpKVNh9Vdp6dz6ruYfoPp9iBY+bt8AuD1ueu9lCSdgJoDJQChyMh
W9kepH00ke642eesMiTaPcNyrtfIsLpogkZTkk9a8RIQbfn0v9fOr9zOiWvdZeVets9V+yaAaI+6
ogFFuoyrQ4yY4j0AkERxq4ieAI1gHnL8FcPlg6JAUKEtm/w4urrJvBtLPbSQZlCAw4KyMd7UaLw1
zDoWXR0y+YEWP7s6C0Ga95FHosENXbk1eSh07TkJaptRd7tlreyOgkTb/kiIjiT8s+XAIgoAkAaI
inuPMdXyipMEZFpw83GJ4qlzu9T7baR1cKHKJ/K2y3Aw+hs9I5MfOvG9607Ax5Yo7ePDbB+mDezv
fI7G44bQZ8HWLl0iN6OjuO5TXEO6ZGC3Tr7GqiEKpL5gVlE+13lry3Ls0t+2T2mwv7EG9MxaBqK+
FNlvFBnuKdhrLSXEz4qwptPcx90dJi41SrZVNBwGv5rqKavZB1H1eDfl3hpUAJUhdFQHYqOLZl4a
c7iJl7BzUc68dx/nY8jeW16a2eH/w7vSgPxvumiASCTQJgxWMXpML+Jt3Todxl2r8ktD6pV79E3d
QmkF3qJOXVXA0j3nsCxx0FrjkkDriq/tNS5AGGUj6/1uma3CWp7VAlZ/hLd2mcBJ9MQ72vWRbA9k
vzLU5MWLn6EF7jzOe9YUHObyuYJEWdhkx9qnhYSH/F637CuAtvR3lwGJJ6jE7sfpdvH/xHjkRrI1
lGE9TFsRBXuFzN6qRw5rIFkkkh+WLYj0x0fiqFvGF77EMmlCzSEH7/+4SPU5wcxidsj2/9FTFQii
w+wDGfMk6upzTrrfsF90RDkeZ+Ryz3G+T+NLlr/UyDhODtXMjLL2p5/5AcSdYnGdzUoSxMsmMoiN
xOUM94C697kREIbjA2NWlNgaSzRJFusPWkeg0d5lxr2F6KfEgSxOI9+NhMpc+Y3Bi9XCfoXmdZ4u
uhuJ5aBnCiwBG7G2RAtQN502ArmlOePsiKy5ICsGknJbBogFcR2XGiv3HR4wD1qS2mME7ZHaPtIG
aOQhV0TTXjEMgrY6WcXz6v5R4zEpPx19P3W/m6wIKZQv/bdbkZMBjtMqesudRNgd1Rp4aw2DtHxW
2dxeBULNoqujocidym78XqY22bYNMDUtkAs8gUDfuN2uo6G6VyxeizCh0wNoDS2UGpOz1pP/rfgR
y/WPpdsf8DiWwKF7Qk7ViaHE3LNG6uQZmf2q0e9vJ/ae4eECheqW36lTiVc1kreKCTRgTWG/Nc1D
PA36nZiM84SWcONg38yzuLPG3MEV+zTZz7avS7OCDBjkpdAeOncLNJffPkiiozlzVGl2j7EFJnAH
Keinapc3t+TpqWfbO/jQlA0vp/uEj8LGrsGN3ER9GGOtvqqOBkKFkmDLqoggYVeYqhz46E+Eb6kZ
RxUlJpYH+veJwSKC4UXna2/zF7E8Ihzxg5HxZaBu4W8Z9PqQ2U8mGV8B8UMHdqEfa6SI4mbwlygn
NT6IH5EfCFYsTfEM/zh06/UszZ+4Jx41NYd1+uk9tuU9d9qNKH/bWv6Q8fJGTMCweV4Bx7FQ9YhG
vR8sLBBGqYkByKPH5NqPijtigmucUrE3itt6fvVH+873PzX0dW1ceDXutoejVU6hFDTd0ulGUkFn
HfC52KqalCimK8vZYLVkdLMz/aOU5t1apTUgE+1UsB03cJwOwD/mOcZ90As8K9dlI5YmjN+0Zw+2
MxQ3UIvzOF2vXcaSHYgGXIjgKedulbLkAC5VOeftgSf/W6+Fquyme2eA9SFW3pxEucecBu2hKHgM
s+wqq4u7bOS8W0iL7BqDKX8t3KdyyxN6nRM2Gsax2bbzyScY1oLJ3vUkMfbzSq9lynXvWmr5TRxv
vToOZ74Lxs4UOdKhteAvgcNhx/SraMfm1mRb0R6XfoI8DeHMGojA6Xb/GNt3HXsj2IjrHYxEoZ+w
0WIHNHrhXmTSXO7de1mBVK3wwYIsc6coOxtscyP1kZrBRlBV89LeluDi5hhHOe2KL9/EmOBCbBy4
01EkVyvvVDg02nPaU2Ur7mVSgcP00D9yraewXH0agAPoaHwtjj6ffWx0TTnrQRV4ymNR/jGALGss
cISUUnN6DPyFeDXCThivTeaQXsiu/HDwvXwxB0afRZJGGTYlUoY7ML1m6AeVw8/T8XLi7GJv0Yw/
xPAssUN7IOvpsQWvQlaA/rUv8aBWxRayJAfOUY9sDpRbmGn2T1rfbtMJN8VEn1WkFZZiLSqURPrv
T5WDZJhRz2tSUCAdfIKm4tEPM/Gj7vPTUGZnPyFdWMuCRAvTSFjH88toMT9MAp5hLe33rSa6kx50
5xRmh2G86Jq4QYMlI0SQw++qd6vuh/uZ6pjobzVSIiyNAWLW8ZNPBfINlCH0y6k6kgyu957eJeGY
2V/4vBnP9OIODUFhOdgCQPIa5B3vJftzP/skeUlNpAE6H4d6o/7UhUYUtGDPcUf33yJnhUTto2U4
F2gVX6PME1IYLotL4CwvCUmRlX3SgTWveuh0UMhk3fE5yaeC22ZLSwwGdFT31b0mdCAP7nlxK7gW
7OWJjE7cT3Pyk1hENRokLS1VWgAxnD16hZXgu3qA0ga6mDobxY96Xl1tBcp7BOjm19qPaRU/FV/U
mwXMmKwkgo2yx4NgI1PUdVsYvwZ44HIAk/jCwFhKkirNp2PEUVIkmLsGR2FaAeKv01mwNK4Ay4kT
A0fQLk/KLnw+R+PbTMKOsgzyPq9Exb6NS7PW981QqYshbXvPNr63Av4kC2EHebTagSi1KcBcyLU7
rLn1BdlL3iygKgJcnFMm5hYwyPIEDxJYgaW+9c5JjsIGaiLG5SbrIQYMU2dun18OUNi0277Flqr4
jY+n8EiVBC2eVKpJh9TzsZBJlmK489+sKNq6jnM4j/ocpo22hJ72lvYdvcSCCy0AdDgYELyL1WOp
0uzlFyGp37G/FsmJzjx9p6zgMliIhzT1GPLyl7J3T66T/hpk/khWK+Ea7I6PufksC8l9/yYBTLPr
y43gQS0mtYqvLDXtc40F5CfSeGVpZ7FfJri9QKdvlfJ+8WxmvhFqv1g+c0khWDEjLWYcBiWvTrj3
JJzIyvx27RW33CesaCjzVW/s957rzNTwZjWs/zsxtcFrYAXUjkzBszVscYXOV3tIA3Y0j3RxpkxE
+0Vy0c61hNw9WzDYo7NEmJXw3Jbu0hh3ee3kbIYa6DzXa1DJSoWjlSYcHUX/XoGSsP1MPs3cF5NE
b+hueA9tto6vmCF7Jzbae8zfreRTXosVgJmWT6HhM51y8Nt+M0SuIB5ixU6Pc4IenGWXgaABGu+Q
R9M4HK2RbHOb4fvbxUysMgtk76Z7KTsj9JL5cwTSCrWnjsT0sJhWEwqjn1htivvroeXFeWHez0Pz
1asiAcVYgJOzIP05LYli2eLprW56J+IvHid8HOjeSmHkB6PsB25lmBk1gEzNdnFr3PXTgkOkHNIw
Awm9q853j/krv1lZwUrFnH3ynf6bfiPPeaKPASWK+XaFOjiTDYVHxod2omJwR3IFPw9ceMn6LcOY
r8zoJKfiIzvf3ribscXPUSZJ08SFV9odbdZ4HAcasCiPHTlN7m2zfNH64lnjNTnDykEGTdzHxORo
Hth0JZnirvg1n1Y/n5YiHyEj52UEI/vWTO87GBBGUp0FgwubK+7afPrxK6XOvvRPiqW6E88xngVs
hffXW3C+LwxtILvXB5uHUC0x30ePpYa2ue2A9XgIZCy335V19lXa9N6qav7ppctuqqankTlQzE11
YltO+oNRFtqWe1ln71VPckxWXJdiJNnVcVuK1/Y7H5jaiF4gDLEabs3nsGIllcHNIifonoy++TYO
fRvh6GX//MfS4ErnLXGwaKbJakJtjDgeQZOXwmCbVva14W6x9+vuvmUS2Tuzdl38BTwaKzpmvzgk
24evXOPXxTE4/Au8X02yEGVNxrPmJdWtFOrQsq6DjIxJs/v3mPJlMVma7JjJE5a8GzYFYaHSvxV5
/uWNngGoymU5gk5odDHsazH5Ty4rQkjNspIl2ZfV6Ia61z+tq/Xcp0MbZeu1xd+f7O8iRY2ARPST
tyBX/oO981iSHcm2679wTJQ5HMKBASehIzIiI7WawFLcC601hvw3/heXF7sem2006+55D17Zs666
MiMB93PWXnsp1WVajI8hVjoE44WHRRDQG50He2FOd1CW4iEYio9yIbHPEOjLESWUlWPI2yY1bjrH
vsZ0U5wmOT7MIla7qXQuo8zuY8tHM9q0/ADlMb0Rr2Pr3iNCB6+tm9uM62PQWuvOkPWOEC+C7Zy0
F8uPx9HsuKD70cHPmCik7XcBzF/XsGeu/5LnpP5UcNtMxa8m+ab19S33i48hKJxd0rCsU91EuDaI
n+OZzMFks/WA3aSjyZ37Y6+6r1l3T3nepUXCuIulY6yda5hnIa2qcc9xH+LMYLbjKg4d7M0OSdhh
I3YI69AyRjE72jBhufvAIBeBTZd0Dz5Zo9kWPYVw+zw1kNgiX5xmfxs0Pa1TDRNOZol8k/R1tKp0
sdlstceRLt+VnY6s2trYZIV4GPBmbtO+Pxtm+mbHrwRjkDmM/rJ3p4e44QZcDBgTeaDX3rFyrVfa
Un6U6jq6C+Inmw/j8o5jPt6Y+ahLtc19SstbUvyOq0w7tiPrFjvj09Is4C11k58j1d9MLh+7KvwF
sMJGVsKqDRnyldBhnxtVjBSX9o3e2g8qjSqKa7vxsetO9EhdXMyfJspUrT1kbsDefauS6TOEowJ/
L/fxRMC0yK+0TXBNJnOxW5z6js/RHVGTZZehhFk4EucRq8DWafO9xaiWe3yQcPOfhhtaRA5MnYZT
H6b+DeXE675U+bGc8U3kMmCuSLtPybDEtbOd25Thsff7lzpf4CUtHrwB8r/YTPce+bO929PkGOyD
jgt0IHnIU4kXkpFC7rUBiGde5xnMikz7SG5p2QxVzWExAwDS/+CmcB+UB0/273ypeMpnbrSvqSKV
rBy9jKGUMzrkZxOOR3/+w26GaxuTRGWty6CPNScBKXiK6A7xwgdJcs4aIH5w+0W8MSYjRKMaA0eP
04c15HzquidU9twf3Ya6P9l9lbP5Fs+6W9thndhWQ7bRTbmBz03MhHdcEYa+Fqb9FvolXdPuc6nC
zyBKepJoOWvPiJE1/PZqJGW9EQF9YTGhIkO+2oLRN+PTXyHWsRVLsVOT0Eg8Q/muiTNfTeCiFWK/
i0zhvedIfrjx/DLP47ky+0viM47M6+pBLYz09Dx8FvD0fqd2eOip03PTj8zv6TkocaS+GOOUrpqW
xdsQcx9bgvrHMCsPjpfDpwdfEnr8UYQvH/hl38uIRX3EeRYuCIFUp3iCxx5XliA2PhEq4RS39UfU
XrYdC1wbk9+qFaBGswOU2D+B5Vzq+nUmeQZiT6MUu+OHyWlea5bsN71iC+1yM9j0ZjXd9JG1Mdi6
8vjg5etmnr6LEs7Nltuka47tyBfCTqpt385vjhoel5ILDAaCZ6N/TSMYv2VJjH2EhGmU47QXFQqp
IbQhbngJzo4XAH2vfdtjnI3G3iXrSlcIJUvaOx7RvwlGV2PLaGjN6lkiQ2h2NUWGNsf/8ElCXUmR
THvXR1inCJKiTAQWp1My5X041ObLf3aC/+JOkAiibbK7+ychpStpH9QGv/5f79FfP/hvGSXvDyX4
n7ALScuxHCRDf4WU3D88bEESZZvl8S8Fv+BfK0HzDylM0/ecv1Z/fx9S8mlRkmSeaN2iP875d0JK
/NB/WAkiUZI2fItkI0jwSWeo/n4lOJiE7fvAwjkj3G+u7WggUgO3Fk9pT3n7lBfy0e6Mkw/usan0
Nxayzy2NUwMzwMY6pv6E5ZlAvYjMeyPNfOQWAE+2/dJ0tbdeiG1Csn4Zwa8sdVEfKJZnWCIoso9G
LugCUmoa2MVRvkOBCTY4LBAxZHM3MEqJKvbjCs06nn/mvT5MQkq5rM15vP0MxRDs4B9cLePJFQM/
2olpaQYfbOuvtrm1rc7cwhwEDGnYWs0zTFyDQ3RJLkodRBDeAzbg6NRATzM6T2QAHlyN+iBdgPFk
t5BpDIjWTJEKwiwlExBTF8zxduGMhvjRd4g1wJ58mBos6hz/94DWKdbI0Sy5o084bFoPfN3RYJJl
3U0mjemZRpZktWeONKLn05pPqKYY5cqee9HdnyB+G2Lx7XgxrccRhgkoqtN41Fwx4CnbbgPBdsp5
lmlwB17Ce4UrtTVipUTAvhXqqtT4VRYc+qLvDtPIcZGRDqpigcet/0IhhKWh4QQzlhW7k3Q5VRoC
rgLxnvQsGlLNfsGApRoGm6DCfI2HVXBi9CZQoKvRMakhMhearNBYWQpfhsfnK1fcI3uNntUwaIOG
0WqoNJ57wMRwanXo/grbnO3RVjC1hVyFreCR52nAzdeoGwEI1JlQuynbSEZdxhPYyMR2mhkk1XE+
hcAeKPS8G6HowknjdBqsq+RzJXPskRq5w1qypTbpIiVVz4xHFySy4Gsoo/3OgReF3LM0wjdrmC+A
6kuh+waN+Vms/UoN/g1zjXZDRNXOggrMNB4YSa5O4ILW0D7gfaDpG5KwmOQqjAUnDg0ZOtCGJPIR
98Ef8hSnNQIiERM7aCJRLo0qBhyzTh4m7o3sWkLq0kLS4yukq/1x0rCjq7HHAf4x0DTkn/9YBAXE
ZKVT2mtgvjQZOmBLLqvgwaPRl5on4EpzsN68aDzkUJd58xlkJ2nd5x0g9aDRzBFGEyN/fCigNom3
pXx2fdII2DY02JlZn5MGPZl/51eok3FXQYFGf+KgmunUgKjpGFfIqGdKMFhGaYh0gibF1bVhPsFc
Gsw0G03EAYP8jOr57ECiwkusY42mNjXOiiwyLyyNGR8NZImHqriTvpbw5S7NEPNNawfB0anfEAHQ
gqJIz5mdAdAv+PB7gEYeygeH7DAVR1yhmC4B0v6J1Gq4VmrMdtHAbTd/43auN6m/KeBxbQ3mYsln
WKJhXQG1y+1n3dn274Y8vdleCJl4zKiqR3OQX0aC80zWeuKZkKvI2Elu+IxXqCble2O2QI55fsPZ
AAJqMF/tASWlLOsnikmGHbjcuBrctrpaxilw4nArNJRssg5VNZswjSvHGlymcGxXaJQZ+y7J5P5e
9LR0p+pt8B15XZwh35O6vw4aiF5a3vHUjLxxCKzRBlH+2Ofdy7RAUSo+ujumIgL03taodUVnbQN6
TT9JcduCV/iO6laJEhMZHjJtqmRvuBi6ivwpMW6MQHrvZnEUNt8vPER/DRR62gFzARTiJCSm5Nlb
CE4OjLf4xogxtHdiA8W4x40d7WAlr3GNi16lzGcYwLJgLF1KFbGvbqvYuMVotWyqHvysaaRxUwQt
L5AhLU5d3hIB9KDLmpnSB6OdkNzBNU7xRPiCUGlmEkla4rfF6L+rouY5OezmkkthH3Dpj3nPiO6+
nermxuK6GYwntrat0O04NSnRFkkYrBhDA5j4FTmdhHLk/g63+MJKJXo0mc1vRuUcPdMjaMEMvyf5
OAcE7by+vnUqemEGhyaUEh5NVcx7CiT2k2NvEp9Tmxf8Dlz7l9M8xUV7dliXFD7WB+PDpZwdU6nj
7n0/zc/oSO4X3W9a6aZTFUbrwEEvYdXVHZUMJHl7G2cD3y+x6L0bmQOthILPGmeU8b4NTtJu7bPf
7aqGO5dnNj2kK8FWLIA3pf50TmH+1lQLs+ckO811HR0TTvGTdllG2mo5oLe0iVx5rv4cafPlggLT
+tOFqa2YlfZjqgr6eImwY8Y7b3A+CbqprfDEsoE0fnJSsbcM1rjjWLNT0mudkOyfRMnZOOOl1o7O
XNs66VYCe0HgWfF0YcrpPyK9JWCL5LPhFuqxE5ZcRQRjpR1U7ScXmTvTW/Id7CR+XXa8OyvqHJLE
IT/PyKPeJd3LfbC8qozlPnurfB9aAcdp17o3Onl1HGs3p2mEcJT7Tc0SbdNO4uAJyMOwbPjGCMJD
mbchD1WPfVFLhMTtZbRG1nxVATmtRY9pCl6diAtWhPPKtT9xJa0CABQjp6k0jwMtjwbqyVJ5GeFy
nYHK7NpIeV3Sd0fB3oruWr6xmJ9QJ9hujLAcz/2Y6En0uG3L8Tpwy1ixVKjX/DXBi4vswiuBYCKP
B3PO+cu/9cqrMTECaQeITyPmpSjQRK9lW/iHxC8R1+iTjXYR0j73nORUh7n2EPNzwdCjsEVNTARy
VdU+NwosbSvenmfkRZ8R31mbSkT3bgqGmcydy2/Q3Hfj7O/abAHZl2ApCFNOPTZIPygdOIjpKZa3
LZ5b6rZ/JpN+1WA6VZ3F6JKr41a4aHYjncZppk1FY65R1cF+7Gg/c2OUKvM396t7uThfFqTkITWK
xxY6Rj9EPoiNHanWE9s2EtfR5GyAcZYWKOiagnRGulhX+lGKTTS0NIzHkgcTxyxnMPMV39Z8BsW3
ivXxwsbWi0V8y3V/Xjc9+8PeTg6e39c3eeM8hgNrZ7C2bmUkP10CxDB5pFqx4Ic7UqE3VUG3z2rp
e9IrA9YJg2RKU7mEBGl6I2FERM/K2ZpGHW0pcfZWszVBwht8Mbj3L6H3YtOdcL8wKVx30B68Yy2u
00pebA7Nq7FLUeHwQ6OguYtgTDiakpanMO7WNshutn5/bjqqcURivanB8055latL3xf3Nv7/1jLE
PU4TwqjOyislX2KVPhpGkx/cLpx3fmtRVhPHJvbc8uJGM5WZGd2ykVk5u7Atzz45oAz9y3OXilu/
zylhbQd1woU87qXTPJQ4o4nrwdZ0zlObwIt0qY6yIs1bT4sJB+Ml7/xdchdQZkdWNcA14/Igb1N3
p4gIWd2MR7JC3JbmF6P/jeGMj/gMCRfE9tucYCNowhHLXz1Em5x/4CoIz5OYihM+P5mPJ6+0SUP1
I5O1qdn1DrbP0BAX5pxwWGmVb1s74ZutDvGFq5jDVP3klqbFGikidpDviSWo2ywP7/KMR7pNRGaD
eyLY1O206cMEZVxdHpv6o0o+0Kk668rBmbz4HnSi/JpL58sOeIOjF8h3Y5Td0iiGN8k2PyYnfSBf
yliq6J/pKqD6pGi4a8+3FStinhHgJkDA6cb3Pz1msskiGfel32PXvbCZ2Q1UlMw2TM8k2a5Ri4DL
scR5WtBcqER7I9t6PM2SD7yJxd4q+qeMQGlSdszd4RF3c4suebJZMy3lfGT+e4HKrE4LGZhtSp8k
Si4IromtamriiQvqoN1J1hoYreJ1ErprriWrEa8JFdY6hlv+CfIzI3CVvdVvZUmMYJ/5qmLqmOQr
12n0/jnhv/Dw1qfhgzmIG8VRApVA/lJj3678hpkgtYvbMLV5oHch807zd9UAjEdZ8JHH0RnUnYTq
5H/baQo7xBpR0CbQw9NJQua16M3tmLpfPCkf2dkS5K65vkEtyfkxa5iMKuPeN06t1WXbLIAwKjIu
mW5ZlTxSTEmHc6iO7TAc8yBwbkKQyIIP2glnuF6+d4Ch0HZLTv2PSY6BtejWdVq2t2Z2ZRX0ngse
AMPcGcy/BuQ0Wo+GSWgr9/GIZzCoU4+VJ7gkfcF7XyQfKUDBejar9tQ5w4+qSJW4U7ETI1PK2OTJ
MSBTmEDn13kBT1lXjwnEIH+kLGG+v6rj8rfKAn9TOsGyV2P6UsOZjey21qT8EUsmyTbmm4K9ASVN
fKMd3e4upcaNO7O9yd0y27ZUjWB9FXuMHVv4BUpyTe8Tg2Xi8gWTgi9J6qa0T6X6GiWbz7iEfWuL
uyzSsazGvoqCTUYDr1PXPONNBVACTRfuFlqzmMG5xCGLchdXcKUzw6f1NJoU89nEDkLs73TdYgKo
Uv6oTvlkBCiDIg71Kxky2DI8LPZtZP5kWfmMj3NVSCO56SXtI00FgJbk7acxTDcuwMrKtqd3yjtp
fLTTN9euqQ5uUXLG/V4YzV5Rj1NS4LNqumo4SEfcBrM6lE3zZMr2HHojTRtzeOkdw137ZfFTkZNC
1+O9W7n/WaYOT53qKrzkCWUrDk6jLg5JzM1Z2PvWKihEVRT7eNjkE2eT8IRgesZBfGQBtIrpTdwN
buOuENwBPlfJ/j9TtH9xiiYZTwnxT6do5/4Lq+M/TtH++sF/m6K5f9gWOyKIdLJCfE7Vf03R7D8c
y3IVdm9+iMc07f9O0aw/TGkLhmv8O480ILj7X+pvrOCuFD7/yvIYfzn/nvqbMd4/jNFMD/8c0D8/
oXRs1+WP/fdjNO34wgMG2I5Q7Z7nQMwpOAIVo+JGdtREdk5drzPRy5MlGZ/0UUrrTgt5IinLOdj9
zFWOQ0Ph1TG3X18eptljDRBzU6r4WZOi5XtgkOBwhn3j15mxKYaQ79C5ZIkKSV5DEa9AiBijBJCO
ipwPMe0th83hxIBM0oPI8dggqi90EafgV+UFr+74TnrgUc2jLXK/TAMcOGCsRERZ93W8zMl9E3V8
Q4uiWhUTP2fqJtcluRty7nu9rgBaajyREZOLrT+3r2VXfgdghm463TFSuHA4CvaeYx2JOZzHYWAT
/U0mOV1RXeCgd/DMXTX7Lz4bmlyyY7Rli0FhTbmNRhwDNg8DyobiseySF/h/Yy0IyxQUPhwwhkI/
Oq1+N+ztC80BsK3F/OmmgPT8CVMx2cSKIsQ32M3b1HutqXBDQ5mjC8PBTqsCg4S4M/cU4R3miN2y
IQlRhj4P6b57SetW3qd0eTVZ3T9WOXoYaZLTzhbt1HsowKFBOJ3qnn0uxzvBrgx4I6Ziwg8vmTXg
ugYwOeQFFl+v4SxRtHJvCEY2cYXu1+HGQmrrk+vphKg29M8GWW8inTjUR+L9U5/0e3bmeAFEufVy
gb6cz4cAGViJlECeNdMMWYdiH3dZzIRLtOR7sWgY0fSLUAnkWzOQlObvIKJgfegqoBOLT1LRGNCX
Nq9fUfF1iLznvORwPHeYydknBABSpyAyt3E+fqR5/9NX1bxd3N7ZDRJgnC7Qm8QeLW08/QKcufqF
HCnn6a52FZwdeg+HkrVbjeqND3l3648AQymkAyivR0xqlc+0BJYURYQRfT0xb4vEQCdhzbO74t58
FC2zmFCNP6qWR1h1yEwamuIqPbng8sGUPy05sc8SBwee04UgFr8T9qljRmfuZOMz5n7JJBGjZgOn
75fHivfWDYXb5zbEOyKTPcDWc1Hi9CxHLqlJUV2VSelSjN/O6zMKAPkdVJJbpxfaB6qzBdpf9Wqn
1l7GL33P/1bSb2SVl6FiBCFi5rvj2D00Xl9uG5UwB2jk2Wgou4Jsu4/y8F6LBOpv18JImTIEdZ3f
uMALyoh8dCATtBtw7IYSy5c5sLZLQmIySHUViqYTfTkGm0QRcCi8a+KZLm9UMC8/uAE1epcWnwr8
A9U+zohOBGUljlHUfSU6/1jPrjpZXSX3DHw6nKJTSFdOJPxTXATZrib2cjvE1Tlu4OeDLmUJWMJp
Ts702ubxge/B0i2PObkzWOMXRa/21PPFDqsbO6XSvuutayzB7w28MqTkR2TZ9M1Q6kKLoLtWRDXt
rM92aThfuWD179IP1qb9kzsFtStoRIP8mAx75EMgYDOxdipxgK5JsgQjapm+vPUM+WR2jK7Bhb/m
IP6JEbd2fMhQ3YoNnnBd6FJL6uD5Hepqo4COI9dbnitbkRVqfylTGtvR655rXYvE3vZjoScpz9vn
Hr8hzDZr/aPqjIuva5WELlhSLlVLNbZ0UVO+ZIU8kUz6mAbjZvLFadrUan6iCpYDCG6GhQ4nV5c5
uYwTdyX9TmFF0ZOi8WlyqH5q6YAihT3pwQVrYfqhPHqiCvqiErQ7nn/JHOMGZ9GljfwPkaBDjlgP
Ht2SLHLb2S1+/vjeHFHoeLqYasSLFeuqKkOXVrFyhxqkxyoMmcFnI81WuuLKlvMdTa4hjSn2hu+w
a46hjB3UyZ7cfTGBfoa8i4qiY2az+Ecmi8MWqO0LRpdYQNUCP6/DnnICVPF8tXPrGQ0S2+CRai4Z
/wQ0dXXJ+OIF05ehK7xQVH4hFXqwUy0ZCxGEukBkqR7pvXNLo9OU054ST6ULu9mX8St2/1U/F79L
N76vmMzAhkZfqKBXgW4Y85CGE30JCHPwIjIkZNmsG8mcpH/vs+kkDXUBKpLsGigvsyERFq4FS/s9
63azXDr3CEpv2g4mjy0sShHjPtElnLGZU4VH1Ws0jvhXgyPs0S7XLWqCOjWle9UcCtaYv9vQWzeJ
bl6TFsuZPm7uCIFmK14Na5YwELAUts0ezW0+oAQ8pXsDTLZzdbvbEtbEEOqA0gWa30Rik9XiX1nJ
s35wjHAhdDadraa85j5PMA+BCBEOmyD/4xCOz8JRz4ae/ySu/Q5/+G769NA5FNIFuphON9QZToob
hj8tCIqaUN+Fi+SFLV4pOibarXvuGlsgZqX5DmPPN1ce1jGuLlUMnd+WWq78ItuF2ryYU0qSfdaB
da6C/dL2F1JJdNzyxmCvLA5+EnIB6mnim3UnH0DcKWfmvRe9RQTYR/eNVnDdanHFoFv9Ut3vN1P0
Z1D4V080/yW6A9BCDYxImF5Ah6swjdDomhhwnj1WYU2kzfTwemtuKe8mBYOdbhrEzX1RCYBETwlh
XvpfWBZ5fzXTpzxB4OMFIn8P5+u9yW5+sVj3dABcVibLdSHKUwKlHVB8yGPtgaVFvvUN3jPAcldX
iePQJZeZzJZ79o19So1iGw1P2p6yKxxWIWjesyMO3zPtlruhpYXR032MBeOrVXMQuqexpftsM+ju
xgADHnL73Tzk6Ysj6XfE9U4Zpe58LHr/REnJg9sYt1BoGD6m6U6N1ETa1p2reyPxlUNX099Efv3F
092SEihhWvqDaYSPnPnQzSbdCUht6ya0d1JPyReI7lvdWOlTXRmBqvHXUnx6vxoT2r3KyOXE6tDP
3VdA9WWsOzAL1rDKyt5F4dxZuiVzTju9gq2+cmfTzY21y3M68/zJ/HH9P2+DbnhuODzWbemdMkmZ
S2W3/qYumDFb1Mrs1PRaG92XT4K57CQWJ93oCTh1lVR8Frrrc9atn53u/6ybgDLLqnuH7Tg8oOK7
yygLLRtaQys6FmrdI1o0xMCJTccUjFbTHeWuHGht/OSc5q8o6T4B3YpdSAbRpKR0sdw71aprN7BE
YpRbrNCnm69OWqGLrpyG2Sl9p9T+0M4L8t3n4pZ5pMGV1l3JIiddQ9aE0lRoLtJ5aPP6httgb0ws
ZSeyX8K8tF3+4enuVUe3sJaTeTWNr8pR95nbTacx7k5Ft7y41LdKRY8r248X3kPgW1rw1c9M0dFX
wn09mZTAkhl7sDhIdi6Psoms2BjMfNUojvVGd2P29YbJLsvDSDIGupXUsf1u0trcIbl+bQKYxjeD
LD33+niTACJtTWemOpUS5HWM3LBKphs8j3eF5T+PEoclltDb0bMJKlEjoP39k0R+p2b+sFNgIDnM
j57R25QZSy0fYJ8syzy97dsrU1SHaVPwBdnIMh45Mu8ZYF+jsHZMKZqDBw/GmpehWlHzlyPNjNiN
3PejaVydLsfHJ222aXwJ2rG+4Up2criyiDx7bJzqbXDql56h2MzhfmPM1mtip/VtPr7aIWBerh4A
uw5KVC8C/p+oHKnS+N6dvdsZL/0+s/BMerP3UmfDNeR7kZ77e+LGe/vRkJz9h5BvwNi8710Op9xT
bN6bPWy6gfg0zNrPxtzH+fw4K5sh3osnPzslrj4PVKi+6NEvdEXndFra4HMqEagxMFLaTdZBH6xs
N3rh0MKWlhMbX1dG8+1Q7wnX0XVko66oOYhkDOW51mFNpdjVSQdjmwG3nlnsvvCNQiO2pBKhVVym
xpmoVFGcaHalz2YAdvfQNqA9fFfYiWkbRBgxMGGZzOl3lrj3Uds/G0QQKMqpb//8Rz4n7AsQ3209
k+N3A9xcSju+RDVOHWVJvI4CYxNNFYq+eJheYtfEQKb8kHTyodVj/nwcEMD47o3KmZv7UXee0/k8
KH86Gby2mObM5i7ALbhla/yRWZg36DNKyQ9VTbA1u4X/y+Kd7NFW9ZVJ9lqEiPJYsTS9+aw4v6TQ
xqu+IQo5wxavs6L8AaMIdt3gGFwD2PfMTPoQwtq7JM2PsxEW57Yxguvk5AZpiIzPskh3fKjvFkuU
hyF0yIj5JnVStrgqLrsXxYliWhLzSgwsuuHL/0gWSxxlRZupF94mpCJWCX98Jw+qFbAsqxO2SNve
9QmDZfElm4KLsRyTpXqlGGTnZfPZnyw++9CQYUDycXA7hqIhHFzP/R9U74n5+VazesvCbHHg3LSu
k+6V5JyQ3zSYINhlBmoZPyzJWEeEBJ4GbiGpz90tEctOyfhGlmRJn21q9YgODDdL7zn8dYvrMIvD
XIOxdv45npdPqXrOI4b1A6shXX9eBXZER0/H4N9ikhX7cjca3rVQcjkwKjzxgMKq3rh8BCrr2RSE
blHZwAWg8yD9KYO5JXJlik3beEfiys65tF9CnsS8wfJrmUQxsfpxYyhmqe7oyzXZB5oWEWKFkXK4
Tz21tvnqGjFLzm4kbG8idBEgIInvE9uqw+KUy4n3UX7MXArjC5xOK8fpvhDdvcKDb0BRkIJSpQmX
T7IFDezD0KvbfGjOdUeazu4YTWaDf8wtYz6wm45z44Sy5SwqvfuBMi6zqtoHZB017X4keMJfysyX
NRnKLw70nG6qw+AjOHBqDpkEbINZvCwVew16boJ1N/ifU8BCXCVQ5U3NCSyaufPmh9Hjy94NvFy7
hY8K7uhDO3+bc8OeuckfVECQ1p4Jo7MbotPGNm8bO6k3dTf1e7tVX6q0nRsx/Syes++qGfsigI8R
q3cOLnKTlpVzYbt/doz5hubl946xwEbUyXzyZt6WU2kce4kjR4zNLyMw4D35sq29ttx1Eb1tWt6e
8ubgZTFsMp9QQlIPjxNOwL3RkxxN+juRwq9mZv4WzfK3aSsLfVFlbXKZY8sS3ygZMbAERYZryeFu
5devwKcJMIyJqjHLgR83vZXN3K6S19YhCNcl4BMFU6Uff74r2uy7lNmhV1m6LkyFjjiHaaA/vdk2
CRdzrMWomlS9E7KhZha7NK+N6SVKmFFNNRkZIFCp5mxnJ+8+jOiejEKxtvv64tMroPOfa7/oDXrF
jacqHdkZJNlb7/QvEY030UwY03bkY7uY8F7tVheelBlWuEb+AnPOzh0+P19G/AWGPl+oIeODV2V7
p7b6m9nzwDufc8cO6NHMWMERxXEGurAsc9iBVd0vPXoox6sYcycpADwfKI/IreXVrKozo4FeiU9z
lzxwWA2a8neojGBfJLXNPAbs2g9/cfsDzZ1pZYuqekNI9xDhsdtWPo6u2Qt/2yM1VkMqYL0N81dJ
twxf6unTVMZzMQJClQVx7BnRlSsjbgdwMf5o31rTFFMuUf7Y7ZvtjtNuduqv2gc3CmawBsNsPmY0
qvRuulsXLpoBP5VC1qDfH8I+KDfDh8uETHrnDgNEOWOJRo0X4fUIdqBot0XO/a9eMdt36bfphYbL
2zcnwHmqT0y9sh6ynIXavVMknwzC7F0fspYoioxV4PgWRgHZ9V79CsvJ2jN2A3zGKyRGIhlNamK4
/k5DTGsKU9iwvMwpmfG6za1LL5m9mYwTa5uroa4Apuv9lCbRM4s+rARdYh6a8tPpI6rIyga3OZUj
Cec77g4MrybB6qe5T5jE8nlCmhu3MD0eIUpfpQiMipmpkilY5gpvjYKa31dsHyE4aCHMkItMkfVi
L5TiuSwEU7DHlKuhr60OC7V/CCcmr+elKpotvpSXxJ7LrTWEOPHCmwAOrUmDzRjzZKBJr96nzT62
SMMVJCqcysp2mQ3xYLmkNdWcHiDSLp5JjC3mTLShgvgxmdRN6Ja3g4eutgs6XGqDfwYGpFl+FrvU
mJ8rbVhrIoogkpFf0HMpDBLUNdJSN2ln9rfNf1xwhjGHnNWq+kitI7mBgthJrYhhlse44reWB/Hb
NHRPsyDF2XXuwYtEvQ17tS95bLl5yWmDbU6OucIu8rvUVZdyikji3Y8iues9XSNV8rVOCknctgp/
soZvElAq5M3iXE8jNLVLyYS+E9e43wPzwWnI8w0EGTO6sdqEYR83Q+LogfX+n73Kv75Xocf9n+5V
Lp//63+yHP3/EMosSv78Cf4mLTLZrUhf+j4QsHKUx27j/0iLTP8PViSO9D02OcrydFfCX4Sy+IPU
rusIR1nKErbr/9duhRoFLDgcSAiH/Ht0Mv85Pw2/5RnRuC58ULQ0kET0qeh2SHh6pqUrV78/H+gW
a//HfzP/e451TWKXQehDJFD6MzMPQomCRwo9lTynZxlj9eUVWzjsRMoi+Y4m454L+2NiD69LgJwc
3PWbQo9y24EsV51zyAZKRRo/PfaswjP8GtJqEEoPUXvwXRdELqq2VfRZWNqDPxRnTo8UmzoB99Em
OdrEXVZ1jqk0p18J1Nhlhzvj1+vNSygW49TbxvPSNF+RshA0jsMbME12rqJnUfsJ11ES2ebjMjM1
cUrCqWkOQNNxmxt5vhFZIwROTscv8TmkFQ1KKTvbhiEyxaTmu2zmky+KD4xzSv0UBPSsht2tEWRr
JDp3ldGfupSNdDkVH4k3UuttvmPdTZFY8NZPm8ja1k78MFivKPiZXsbpuZlp+uFEj/YIqWJ76Nry
hM7uc7DM96Jhrp/aLy0EEXENixQgnBTxR+ZOq2WIP9EkPZp4mPnb4x7O65OKg2EvzZj+GZfDnmuK
22H2hg2fpXAb8xcrervc4RO9NkjgSPS9zOC4JzXy//BKOZnuCExIM1cfUg62OMHdn8O7UM87m9BC
Vzulj73weMBWe+zSz4HPqoWTPTXXWfpWlx0T/areufXOx/XBPDercDK2WAnTmm3CzEEy99LtkMVn
N6Z6kNw/uUbGHZtSUTbgXL2CA/tgQlLIWrabhFYg3zbuULW/hk5L4reMbvDysufJuBzJ/s5VtF/1
frWCCss3ScDJ0jNpPxvmEBUPpffJZOfbMcJmRd6SK+eL8gtGC2xtjPytRrS/GwS/kr0kNxTuPrQc
HPjOg6htp9/FnN76ObcHmc+3g6OLCpoE5tb8csIyv5G+Hl9orBNvPkk6ZxelqK6Cwr2KOHtRjyic
/cNg8TpJk+M41HhmoNGqqbtbMoaJHrSORakHwsMF3ZfhHK2cZ32dXP83e2eSHLmSZdmt1AaQgh6K
qRmsZ9+7TyCkk0QPKHooxrm12lcd5Y+MzAhJkayY5yBc3P034Z80M6i+d+855LrA7ankaXKKwzBN
zo03epFvA14SOqNppm3Kf0N3str822qKY9+/lIX8HbAvRI013jUxfyQi44x8fkmH8V2bMI8uU5xY
FlW07eiEgMStb2b9zo1NdNWaKa3FVUj9a0jOYe/u2To9Crd5kSNOXN35q30SIXVr7KZs/O0XFQmb
ebkahrLek3K3IzLAV3aws/J43AvhiSi0nDdpGdEIPDBahuk517h5u4Okb/A5tBknJfcQm/aGyfyi
N4MaolL1mfPojjIR2Ht3KM5FR6LDqtSnC5WVScjyNJLf3QtdMBZcjEvbo1aqiLA75UoceSG1xo1l
kzwI33rORE7skhBE5AQ6DK0Ag4FK41I8GyfWcoDkKT455kfS5qcsDn55LrHzSU/AJ6FnIeFB+qS0
mqFK2YFFdeODwNf/7azRXmQTkpcFRGEktBgCLsNs0TieJ6ugpR9qt1b77LXVSwC+ZZiz97FiJLjU
DmVgpxy2LCoj7gmo4ji+sACgpfCqGibwvIJhGvGh2bWffIcmvmlMaTO+hYZiWUgy9G0KUgrukqYr
crFyb9JNu9RZjpF0eGX2F296ZtXUJtw7pti6rUDheoZ9Cnu2PHR8GXLRFLzgFtr+grZ1ARsewtKR
HKt3g3ppjgSOug2NkYV81ppEuVrQu4q2Y3ygm4BJne1m4lu8SeWJbhQ1uoD0F+HMgGHCRqLZohdF
C28ZjJNRr0EESI1zeEZ3ulBVcVU4syL2jnTTEfKzXqviAYwZ28tx2CcQ8DYuoRCWWSUyhaTZjtTy
ARp7rAQE2eOErlkxJ89jbLMTTMR7OEG36J64aersa5S1Oe7RjpdhwWdzJfTUtFYsx0xyV0XzJl0J
lTUwvG1ae7+qVU89KvSPBZCkxeFwuDAp2yZd9ofVIAfMkX66sai3cpEzy1z6HgXmFFQO29QozuFA
yKoc2b8IIliWIziHkeaNFkF0gFfvbkC8vSVL4fBNT4j8W85n/zWjzD1LRBbb1SkGUOttRS9iARRi
pUc0PliwFbetLNF0HYC0BnNgX/VEmEIPS4BDTqABLSGnK2Nc79uEadgi9TE/NXuWSYJJn0N/vbOt
vdkRqyzm6gQL42tKPngsnRbR8pyVwZUcfPeSLMVLbpN/NtYCUxs94sSLPWY2ulVUjQ9mkz+mylgO
RuiC8LNuitTjDiYCTHWE4EHb+5+gxQPY8iOjmxQUQU+3EjASG/8jWINj0DFK9AE00ldldmC1sX9u
BzgN9sDqkVv50enqmUsh07bWM/aZiH+blfuZNv6nHvf6pbR29ty8Zykr9tWqxTZNas4Dtf1s04DY
rnmMj3sAzT4lvwbxqx7FlqOJf0nzcowKoBab1lg1n6/UhcSBguAirhfwaysN6a2/MLtzZj6uS9l1
24BLKRH6Re5sLZB2+9mJSntiitej4+k9mBi5dbKWZuWxFLw3XXsyfnyBPmn0xId4xkXwg5Dxk6tF
5UlgPnAE7FnZeXy05fA2bP80FQnmUxTeHXzREKB91JJ7oNbKV71dbyoPTVKnNelQVZTWpi8JWWZK
pL+mobrqveWxG3pWDLXguTgjXSfsdW5V8NYHnn/DterkLu2FfTkNDi1tn7DhuouFbMimEt+1cr+a
7XSSzLe7lE//vJTvDhb4BtRrYN0v+XxQ5mQffY+uZsEIJgS2DWqvuoQCzExOp3s786l9roN7hXW+
83h2gtX5hgikWwUE2cNlvS7qRmzV2u3s2O6PsU8fu/WTj6IyHnFRb9sR1X1YUDMhcPfM8PwSpOW1
ObjXVrqiYg14b6f+QEJVkcIcLPwcE5mKRvn3tVUnm8pot24zczF24S00Y8zH7XHuxLAvW3J20ywu
YB4ZlH5RVYMUWzKdKwdcfNyot5AEikPX0aImp3qWQcdSLK2uW6ee0SkPn8s4XVqU6gfy0b+Yg704
C3AZDAB01jhgBFyEdzMTQEWGAYwttnOUdZlkuN1isSu0zs4sgC1mWnHHxkpo5R0Cw/7sag3eqIV4
QCqxQTt4pHBiMbQnS8x19GQ29I3ovlhg2nlOacleUDCZ1do9Wwv4PFCTWY6WAmDJXaElfSPENeyA
HDT/EMHKj1KAtyeJw0KZE7jLcDnVyr8S95+nJYBK6wBNwYaA1MimTPhgSTkPG1oeaM7nwhZnq3N/
p1RtOBF6Hym2QXL3mieSfhfSOnp5rqJRS47SsHrPm8k4OHxWhgP6QpuxYOIk4hh6qA350ls7NPPs
2tjZa/0h6yruq8kLvKpdHnKRJRPU4B/jTeGDyNASRYS1bJu1WFEkGHO0aVErF/vEvB/sGSaw1jE6
eBmLAdABBYU2YXgSwpg0l4X6YCt23pomTMCd3ZjFtF208DEkANU6vOhQXAD3pWnBirfA+QnusdXK
yF7LI/FKRmXCpDjTYkk2s9eo6nkIGvR+wopJUpLRO0dHSQvgtteCSiCelAwwUgxaXulqjaUxBVrO
PvrR0lVvRVO/E4B+4RsRbJyBFycNmmVXIcSBmQkWwhueui5W+yHDdRyw8Is4hVLBXIrzxIWIi9ii
RTvauENr2Y4aAaeD6XYT1QvsP+VPcut30AmxUdWkZi1t8ZkQau/sEuVQ4pB6dcGbUAaChBHy/Avt
8pLBnWIdSVFlRBKUwobaM8uO3IEnmq1NQrV2CnFzDHi2Wt/BEOhUs0luf65uK10GYmLZgP1hrzHy
uc8EipLb6stjhcSoRGaU9N4MI5H11HrzQ5X3aht5vTYghfy56NzB4td2JBNNEnQmmKsWaAGuCxsQ
c+tzPdFGbdr7rEq8bax9S4+QJeB1eRACJ+1jShEzGRJDEydXAHj0xBLFp6inPU6ZJa9HbXZKUTyt
qJ5s7XzC2gISTnugqKe4YKJEc2Ts/8r47Ghoa1Si9H86IilIHUBxFNroYXwoQpfap/661zHD7RkR
la2NVCZqKlEBhEJP8Jj5AdIq37lKIZFFRWHsuiUbdmTzqEpaSGkZOHs/1X/twZoRYnE8e3C0ISvW
rqxKW7PI0z8FNMfIwhd/MsRaoTZshT+uLW3dctBvVcx4Dr02cqF19reNtnRV6LpisO7W5I5szQuL
UmSwW2RPuosxKtmDbpPEbTS7w4U/1S/qEHduNrWnFCUN7+xqL/G7MebFHpZrjxgzaSL0qMXMVpIU
RjbG/GyNKpMrfsq5BLoS3aRmHpHrOSe8SqxdSnBM1O6oQsCyiFkoxYbPlxQE4IbhxaUlekT7oUZg
anCcx4g2azcaNU7eYb37nZQ0FD0Eai0itVAb1diepOfiZPnT0a0xuy8IHtSwvHuCUBCchyjOKkbs
at7OtMhs7W3zEbj5AzVEU427ljceA2ZOwgYu9X31NpvTsmfOvA8X8atZi9u05EHT22MVJSjjEuN2
El524IVTbvpykGc/nW9d5XEPRTiXavNcDpWffEVzzfT3ue8ltwrtqWsR1rk5a4yB5PdqkORpKHCt
Pk0+BLdcFEk0Mnyg2DjiwBuQ4U02BzcuaMEWQ9ljPEBEGVI34nsXbIt8iPJkhhaLGW8PSxLZntLW
vUn792wmsPouZQPc+u7z9M/imI+mDX/Mq4uoXdj6ddkMtYogU1PMt6rsZ/xVyJgk8j/Ej1EfYgNU
hLS5Jzg8XsfkMsT+fd6pCkoFkirCUmS8tFkQGfKFXMO0paGNx5UtprYQjtpHCEqDfndSvnpi/DJd
uBheME9ndx3nTaCNhqXNTKdFcriuHECAS2cRx5uo53ZxdFEi0qvEk/KTPkKX2GlvYpE5D0mao7yU
iGzm1wadCF9BXIt0lHaLD/ximvEwQs4zGuyR4BMH+Lj7fHgImfpThqH2Sx7yPot50suV+ahy7IPd
80HGHZV92eDIyMyQQSKF9Cznzm6wRK4hM5mlkxR2+BjptEsyRSqptF0yzLJf9Iie69h9hOVx7Y3r
R2EgUAq9x1j7KW1J5TUkPtI0xo61Iy3tJd3RgHQPWLHu2aJERpoZ3ITqozPCYCk+FjTBh55Y5Lae
Z/akKQt+etRQZ+djNrb00/tDXvFZvdi+OLSs9baEcilc2PXKsYzl02C8WKUMGTXxNKGBlJ4M+VyW
i94G8k/RoKBTUY4Hhzk9g/0DxSw+/lfMBmbAtWG1hovFyokoDbXbma8VVmvwZeUDgeHvar1IKKQh
YOVsJWnISVFEtSAa6vOibNJ8RqpDalm2fn8sq/Cqt4bxAkw8AyVIuNLp3IsQ7qu58t4s6nbCmv7H
cHueol57M1vkt7AKPbGpdI5ch15AHjK6jnEewJ4iXlXFkckKFuYBQJAOPG3X0CiWc+vvDFG8uwUr
B2mtHyKhReGJ5YnOqU07buL4o3oKf5bHnS1bCw5bVR7hM+3auwkQ7wYz5ifHkStubWLvlJwrjY4X
Dwf8MV3daG29dz+BRg10nZCI95DO7CVUkamNw3Y7q+n/L23RbkeBDTNd+X3DorsxH4m2faVO95qn
3oGe08PiiN+YhODRuHeMY6bYyjZhxct3jFOPeSLAaBHzOO3Y4acOuz/LPiYertgAu1GdC8RAFRnd
OjYO1bryqiciuFTTnVPY7Z0xUiF00+5UMb2iJzceYDvdWO2QYftUOiAbn4Qn/7DIuTIUj5M8Dfpt
PoK5Js+BPlIv2ZYbnpRGBNeB/1KrsCj+JS9lWo6n/90d/P/vDnzzfyabvL53VfZ//71HsHP9vjIf
/e/7GfyL/rZDsP9NMPqDZxK4fy0R/ssOwaIuwaezR0IC+cB/UTEjPnADiyG/x01Q4HH++w7Bo7qB
noA+hwOyxOc5/K9QTiw+gv55j8D/PWUUE8gE7WjP/Kd+RklFz+4TkvIpjkW6S9rFtoCGMwyIYnZO
WrjYmxh7ABPscWQBj+X9D+qNWnFwg2ql2OZZPZ/0FK3ugj+pM39JY/rleMVhmbJX1CPXGbeWnWqa
k1m672a7huidUwjxtHazsvxdwuHuR/k+ADi4y6VAMgdCgWf39ZQonrJjPr17ZAdzj4PTzLYeTwNK
ZZtDGCfMxrq2w2w/lQPunInZ3lIQAC+6l9RSLUdqCn8ohW4bQr2DWgYCPSh4nPEubrvf8QAgcrip
Yuv3zJye2Z2P2SxJQF2UQBM6wxaUwEMT39IUAea9IAwMEdkZzWHgPZ77WHGSZkDtnLvbqsx/FLXf
zYVLzTu1lhtjyu5oeHN2Li997F/xJWa1urRyk2Xp62fvAbKTSv1uKaaELUytZCw5bmd8LORpu0N4
X9wy68b+tVTnvLaIQplwG9ypJlHuMo9wLO8Y9vmyRx730ieEhRZc2puiEjcjG4ktHxOAOoIW/pNf
fufc2Tam/+Yp9yqXpbsLE0KcTV88jQZ/MMh3vzPoUCI9LWb4zClL9+1BL0sOezNQ58gKQMfmsPyu
upnQF7AFN3Jb59nGLXxZuB2GtJRup+m6remvKcYPnJkQdxZ6vpaYaudNx5nuJE80ouPATjvacYNK
6hdXs3OM5onYMWgCDjfn3FK/Yy7qB0P3a4vKfDcYY9ggMeBAV3SUW7RgMZI3FDgbZ5nJ6UqCALFO
2iv9WWsGy0OhYGWIyVluLR4cN0Xz6Qn/o5iNN7sAE1PPL3MXP4VyPFnzvItT4zdvOeJl1YtRiC4K
STLzUjK2JG0vDVixnYlcbxOI8LdrlNfDDGCrIEefcUDczMm1o3gS0e23dol+CJl0kS2GFhOFlYav
IZO4q5wo1MFfpyPo2M2a95y8Ow4UPjhqyt7IR8t5ug+0ayCxfqVJ2m+MsbBg9sMqyEgu3wTV3Eec
IRbyhhmdSLIqxcaVA07YJf4TaHJlbVtk2oFZovEyjjGzAiCXPHDaTd7vxgahRZM44Y1yUQvNP2xM
IJl08Zdr5nH+lr6EjBQozU4zNVHu7ExHUzbBbTIQ7O46IBY3NjuSASRnYLH9E03DqZw6aooYe8/h
Iz8AJd5IG5ywGP6UfpHd9A4JPOnRMkW8XR40kScVaLbLrPsgOW/fToxDzR9uqCaILpolGsz3DWjR
UTNGfWCjjjtZkZMn2U4vHpIclu9IA2i7pvV7E0zHjlH3vuJtRc/lQi8/3rHNpFfk6S6Ypp32dMhS
AiKNlGh8uVz5TVXdWSsTJytpb5dE7cIymV+yJrx3eZvflawh5nTqOD1622pSw1tet8nZXjoU2ilT
Rh8iiMEaNHKNm7nsqSwU3g2la7wclbjUBt+cLOYedd30lJtKVkaJF7j06vNht3o9e5o2f0J7xftK
82JrTY6dNEO2J1+KvftNOu6LxyiVwTHhcjf1/lB1kowvs2evbiiuUa4KEcRs6JGTz0+5x47YLEBF
v7OTuiZam2772Cp2snItEl/qitGte05A4UrNxO2B4zIzYSp6Y4wjS6/sefWq+SEY2KzaQ/mgaP9Q
iDsFXf5M3O0WgcU9lkOG8Vww4pDLKn+Wo8CgttBuzkEAbMkf75VLGs+aPMW7aKEjNbwBhSWSo5Ml
o89gOdM8YC5CXGKcY03xn+50s1UVka7S4lwsyuGh4j1FS4kxi+cz+5ob9gCjXt9My6bHPFuYrBIt
TSi2QRXbaUNkmwtWLqAYL+CMoYaPwP8hHMMS+PA7mMe1Df3Y1RzkRhORS81GLgL71e6gJUvNTZYA
lDP74mieMrdll1U6jGXy4a+Dpi5T8C5PRNcRcWgmM+9Esck0pxlXmwlxqhoYDTDIRehWjWQqS5Ve
taq68jXvudPk51AzoBdNg+41F3rNvde4t8QVx83vGHT0qhnSvJEJDfHi1HRpQ3Om0wXidKfZ046m
UCe4bZlyuzg1GAIg+fi2QVZzH5I4erqeS4I4d7F9v8rmdpEI+IKCin5TrOypGWdFNJpItyysY2qT
mYFvhAxHFCmX0AhOrOmTEw3MD8f1L7H0yFlmZrI3c7bI4VI9YwQ1tiuFpjEuu0NprIe0yZ7rOv8N
ZhfCNhjvcIXnTSecbBKI72AkLR/Y/oex0DE0Srdm6Q3iVt+XaLHB7QoSpsCB0XKla7etNdG5+AoM
Z7xNWTTzWKNmwvRX2PFVYlvPNijyXiPJNZu86dy32egkJgkGqkFlPrcTdOmGyh7VGWarieu1GvF1
pxamPjr+Nc9yZySsgGFwvnjs3gaGQlGNXHuzJlZHkWKysouTLVBIJbzUy8+v3ZZMLjmHR6W5YMz9
1nMBZI07iP7pz2/+/PBjg8ztmdXpz09/fnNomcX0nEXCNgyhXBkz8z39UzISXs3nPZt1n2fftmTE
WkEv1nvXGvaI/mEJ4vWvH35+7z9/+fNX/+n3fv7qMMz/9R+TVGDPojszgzJRjTBFPKspJupl0bfn
hg6GJ3CGu9BKhsOUUeLcyIV3udGa+d9+albBJLYht9OTaOMtGRF5qaaxufz1FywMEuZ4tskKnw3u
fxUjtFGd//phyoG8ztRUE6aHZ5IVwfnnZ/LvP/vrl5nHLCHjbp2zxUiL//jBAX66tUXCCx7m8sWL
q+JClOfS9/l66CB91mq42Jwd/vqBKc1wcfQP//R75NFLFkHTDklnQN9hALitf+ZNdnCxC+VsWeFF
LhQuIti1g74bifOho2AF25bgOWPm4Wos2XFiVK33jS0h2fBVgyfFLXopGN1VTgaMvpjdi5E7//Dr
FD3qJX39z7/h55/6+VvHGmRFjFp4t5qLcZWNwd9+WN0YYSDTlj02kFOqrIJhOMF2tfofeRuCjSnc
j8oOmeIMMa6JrdXycl9I9LHxBRI0WkypIJyU1aMRMLKqDX4Rz+5u6mHRlevt2rlMw2aForSBBT17
3i4OK4e57103r/1laOm2GB3z3UyMDpMWGonsffYJ34hbY3Ywzz8SgroM0jH28TpUETbnXc3NZisb
Y9jaE/gsmqQ7b+AVofHkoMAyMn8CDi4DhipT44mkuVGQahGl5otL0zmBWeVTyjGPfKiSB/byo6Ho
wYnMoWTjoTlal+wITp1nP9t9ZdPmDchUc0H5DvlfWU647WNW5naXvKp0fGC3NtxTDPiqYiL3qFkD
IoG3Y0InIvfY1HLTYCLZPFszc3YGHtmVMI1jMcWERNoZdptElx606oTe62sZ3cc4c74IiNWHxIQD
uJaL2riOXHZiNSxm/u4Y4b24hI57P9R/ZjLvu64tvgSnObYq8Nli8cpMWDsb0908deFeWLLlNMee
YMnRr3O+P/RtJQ5+SRvNGYsbFz3tOQSXYljedYq5vrY4oKS8/F3Puhqa1tgPyk0uTZvNGy8ssJxa
7cGUdDjH0TrYE0Mp0DOqJMdtBn+qtUivvJ6yMqEGOxNvlhwQPEYlLLVE4OAccHcNc0wS2EuXB/qY
x8a3uoODzSMvdH7ASw8Z3XeS33XK5IMGty8Dh4qYgFVSPxGrOzZrfJumzXU3RosVy2PrBrAWM/te
gp31Q04AONM+7AVJQ1wSfe4y3HUGJYw4Y7fKBSKmCnaCRsfOrYDj58Ifjqa0/pjF+OH1PlU71X0H
k7yVKx1qz2KuWJmK8X2f7Np4GXntSoiP3o0SLCUVeoEtMo7PPAs/soqWyUJyFPhJ8OZjK+pZV/Ft
uA6oFtbwMSGfkTMx34uSfem05MdcjYzonNXazjn7u26EulTG86Xh4LrXY6E8Qy0WcG2kLUGV278C
pSY0c+vYgs7bK2k8J25sbTD1ArANpghUE9meeGkhXIp9UXFNNShdb/gDksdS3UvdzI9TtRK4MznK
Oj6MH6bVVXdtlxnE7lHZFB/3ELz4HVV9VnCB0pzBuOiO0hi6e4d1al9mzDLkhQ8YuUkrsvfO8Cwn
hMF59s4DMryjkc8o23Bfye1f5ty4bRMWoWPF31/gAOl/uymfG87yRFWeXug43TBRwMjeMwwAZPqa
MrHmOF8dSjfprrgqjoHiYs6YnG9A1+xZu24aMD4ozdSlHNG5AUq+ccPNHO5nX0fA1wJ37nQF2uzc
meopFe4dThLMQPKZY9vtYI9P4zrdtxNrXSsOXruJQDVYaJ/jhfpVNyaABvvFzwvg6fz/DLNRXMGm
wJc32N6d8svPUZzqTj2wK5sMnzt3/oM7fFz79V3TEY2ZrCRVHCPlTa6MoxkMpPO8BsSCczf5+ZfZ
OhdOK3dA1Z6k4uZeNY/xGH6R/+F93T1N9pPDrPh6dbk0pI13qVhNXrEm/k4quta+fZjUe9XWz62H
9CYza6JeYpAsNkfOdQSyiZmWR8Orn6di6I5JS6aHDSKjefL0uZt+hoVYz0EK7hCSC4kTsmKhaWfn
3NtbY8EGVT1mYjjz0fLZu0HJ1pbaKZeP58WvvzzaImrI3qwmJNnDv43d0SmtqvPaquekBW3PWiA+
4HqI/DT5RSDjUvxJDRNXA6sQBZqCZ8b6OFknx6+uYGXcU9l4NWinWcn0JBIAEfapzhJyKg1rFbMP
Dn4XXOfV2uzMbA9FkMa9FVzCmO+7bX1lhnfnO0e4ZI/cm64FkY0FOUORpDeTyQzdNGHWKrWTEws9
fek2zSer6ne5qK8VH11sppw9zPE/+cyqoAvTbypW63Ew9mWQfi+UcNbfdWog1yTJ3oW/kgZcbzLe
VPZ6Ev74YpbhL89LcIiTjAJg0u4a5LmyIw8DXSBqZvGSJ8l9mFWXLg/IHQ1sR8WbAhLRZ/bRsy6m
cJ7ynuuXbOpX32uuc9v8xdaYD/HhAkT01uWRY4/+e2WGr3UFVBKCawjzlBPLuEts8yrO2lPz6Obx
o9TKT5JhUI3S/OiHLe0anydB3ZkbySd8wOova2VySYNgRD9CgjAcyausXV8fBBxg0lzYSrrT4DnI
MHxaoXPhvaG5R2a08i9YgwSvEB/rGJdJ01TDdSvN69AJrQNPVoPF+jweuwxaeOhL1M/MfkiDtTt3
Et9NRZANCprsHt3So5sNFTEQ9k4t0OfqlgbxOobinK3Gm28FV0Vn96ySoLb7x2AqEUez7ZQKykrD
l9rrekbyIaP+eEWq5QD8WslXydVpD45fkFjhKnTT21x4lGkarJAAgpRWll4P+uO+JP5Dr4NfGuY+
aJvf0nIuKeRPRRZya5v159glw852X0PFCmOM731pHNq1vAu78Hmax+Au8A0WQ0E0loRrIHZqN7d4
0D0PVqLPic/lS7YBBW+DihuIFIB7JTUfRj3GDeKldFNY88dahXf5QM+ep/rWNYhneJKCOMa2Oehu
+fT6Ha9UpcjDUgfNqRuZxkMRQ2QE0bQtevONlgXRklRo9KeIut5/FGHJEZr672g6L60hDvYw9Yck
gQ3jqJCHOzHNjWXC/1pYckdNGd4awfIWypWlQEDSMW+zD6AgYAuNuWX2F2zaefnOh/w1geRIQmWT
q/Y6NQhRVV3zOZKh2i64L5ME0ukEmcxDL8qHTLcr3PFPMcjs3JB77FaasSQWx0NOBjk3u+Z/SVD/
51/ZOhDd/x946qwaQK58/fnvlw38839bNrAccCy2Ca4wvdAUYJ3+3ldg8m+7oWdZwV/25f+oKzj/
5gbCwb7scB4zbYctxH+ioEzL0z0HVhFBQDrtX1k1UKXQq4R/qCxY7BpMhyGwYNuBcfkfKwtFQxd1
iRcGB4PFo3sWSPq6OnJMBpzl2L0a0N23GOn/uNBrNzZoiM7OEV34BBCnb5NIoIgZItY8ylhsZjMm
BeQdleexf61e7Hr8Cmy2o1Xa86lec12AKrV1FMWfhEJ9rajhao17DhOIi7cXxU0TIw465JPv4K61
qw1NdMKLK+Ets0reicnxrge9xJqi+iYI2PBZQMZIcrhXSFm2ZHOJAK3THkZGvgs77u5EEvmHZ9eI
wuxO5JxsvOmJcyKuH8e4aYrJh5LIx0RT81+vunfuOHyUV43HsRIK8nLBkUTAauy7iOAX6uG2uQ/9
Hh4DKxo3tVyIFAhorcdizraFRXfUaOAAraZxD4PrNWiTiiM1h+u0yv1tuWQPhNJBhogFpanK3H1Z
7V0UzIxEJi4exP7xXMC2gFcYHkbFYxKtBMxciulDe5ob3LFs8+mmc5Wn2Hei9855zKb2USj/IMKv
YSnLWweIu7EM4FmC5xF/5E1Thfe297YSI36pakiZ2fptp+C2PauG3SLHTzalNSkOUlxmK+66wG0p
IohTLpgowpGESuDHTy2z3m2cmd4+s9S7NxGF4AV0J8mcbasCc308+sQGvSbKKIhi/uAUiEYLPvfA
1Qoz1qn2AqRMQ2piz4A2MZAmY+VGmXUuqnuANtD9gup6cb3P2bF3WTCTD8nDadtbECGlMiKY3fY2
Q8GEriaVR7hIVsWQaVDWI8MFTuSWQ5g0ZUI9TV+tZ0qQMS2Aa3EvivlD2KngYjAdPZqax2m1dr6S
66lwJqxEiY7eOv6RTtJdxrsQYHGJrltAoiiWOepVRW6jCSIzpU/eWiTYmyF+psECdypPwltfJOOe
B5LJMJETJwB4AJkJjzTjCQzPfo5dNANAcqGd1P1+IgCxdTMoTlxnsW1xWZvHe3hX0ZzCFRBF76Lg
ERc/JItCtBbqj44l9kW02rwDG5UTLPEa+p2zAx8gNyPXVw+57RDbG5TcpSOvl6IknZADe13K4WAT
MK2Ctt0HJYLOQMh9XcjHzi8/pJDhDpa1vfH97HZxHWogM/6cYsJQZOirYdVYu1aod2IOH37LS9q3
WDOAOHck+OYho7TjloaxIZ161XZBiGSwBuCTVvCJG1Qg80xTc7ASaCRhRKb1eiLOdi3VsrGGlJRO
iFZtqp8J8LMSKbHPlaV3Fae9TTSiRl+rMQ5u0OwXDxorrRL4aBxk1eDmsIWdu7qEzylrQ+0lpCi3
IEnrxwsH8+KhMaoi8grwo4ZEJVe5He8ghanQy/qt/uiiEYz2cHxH3WVeEVZ6IC2cgSxbpl3MMS7q
A/8kTHjHFtIbike/phD0sgUelswuLi1UlyzWionYc/XRuupa5skjcsIW21yoKVkPJCzvPOXHFxSR
9HvQSO9SD+63HZTerX3fwleIxpFsQ5rm3z0J8aNLlBkO5LTv/eGP0bnWtuI6ZC4rX5gQ4oRlRaFS
YDALhAfOysUs8c34rE93U80rzA7lS5uRrbYE6UAG7WyR3yiTmFsryV5WlBC7RRwpFIgz5YmDFa5A
8k3Y5aJ8RHeIah26K9OO6dbLU3BOsEsh9tAkLRk+RMVyi2IGHXoHzngw7eNEPpH4Thvw3CCT3Eoa
yhkYsrDvP3mumJuO++LGmjPiVYwSIbGXe6NEaxvML7KSwzZJ4R0bc8Eade+4C/G0nEvr1ASfvlL1
YWF4eg7Ipg3G6kd+7gJXThzoUvkY+W3bXpWyZgHFjFm5/u+O3kLkzVzMhsXPSMem17XqvtqGj6Qs
o3ENyPt3Y7/TorirV0UqpycFXFB/mKBf8bkCRUH2I2+IF94ACpn5cO8Ny3Q7BSxzWxecMG2ar06Q
4hPDp2XUNSUlZla9SfyLaSU4ofep5G2CBeNbdPynp368a+vsDzU/EpjNOu9VUR+7adUoUa+MAl7I
BF3Y+yEwxN1jYMlqCa2XbSqjEKFzSFaSCOV6F0z0zIVNzLmnOawLCAn2ovskdggN08fxtX5MHXmt
LiiguI4HbhhRuctOPduUrazHG1YiamdOvK1zMPFdN+wceopbY7weG38HdcDlXQ0UfkyI3DLgxyXI
/jazElJLFStOAZYHrteyGUVfQOOw7sHe6eKhYvNbtY+NeugF9H2/Q8JG5EszDdRd6JsvZaMewW1R
+zOqhrtMQRp0JlU+s/oIQIJtBzswUdJ6IeJ0EaNN9WwCuYwV45DkflL7nL/b78JFEBA42Ysr2aZl
hCaZS5TTTWAsciuH1t8UfcACjOOCPaT1QZqAZTM57tCdqW3fxEXUlb+6roQR7ldY43ssvTzVyTcS
5NQDU08OJq7Oied2yJEoo2O96Uz7ELaIUhgMtzehQzZ4zQ9DVZvXjtYdOXiPYEY90lLa9ybDw6og
12dP1ERiLx1PQ8X0Q9CIGbRKKdBSpQC7kjeQF2ByvGrt0oJ/adYiJktqroo9L8BgmItoXZMoM5C7
6StChCdTC52sBC+ob74xXt9RVymIdQM+wQHF94WLpdZCCfxQSTFCwcIYNWl1VKAlUvHA4tZPBNf/
Qb4auf0wzou3XbV8qvt/7J3XbiTLemZfZV4gDzIjvTDQRXnHYtGzeZMgm92R3kT6fHqt4JE0kIDB
YO51U9hsdHOTZcL8n1nNG/yJO9NXz968o0Gq2bgaVtVDrUo0vmrm0zdpoJUB2SoNQFz1GnaFFYPb
lgKABR+ZFnQCYhZsrFhDsug6oOmComMp6mBvMNXh9Ibu1VFlBDAFX2b8SonTrQj7d/h8HxR8d/yQ
/g6GD8ZViapI6OeXKEsMxdzRGmheZJ8uszO8LlC+bI37yi37zh28iDKW+X7RSDDKwq0VZpkTlEHB
lbf/48wRQSUafTC/00jNGAFbIlXbFLj91I5q/JihQWQ1RDK5eC8xhLIKUlkDscxNSEYWs49Zk1Sl
2fBpn2qbT5FGnTGbfPfQznHAZeS/wKGZcNEc+GgKTlrLZGy7DFlMrpD4SKAQByR9CyuzLj7iPr3B
DI53I7kVjWDrNIyNFMC9SFEdfx48jWwLSfrjvMMxruITQjHl4hrwFor+l1EdQrhvktoLSv2y06iR
cJOGw6UWblGNi3Nm/AVdT2ZX9ub7uO3BlhMdJT5RCGM/B++tSK09zta9oJUrSTnf1xpPN8CpI44k
j4kHuo4u9nHARJJoqF0N3Y5FujgmOuWmOsB3pTGclB0cSF4PZ4iVLGYalNe5lFGXGp5nuDg6wpw2
+ZwC+0XcDK+iJqtDhIfOwk0YazEsPiMEygds4oiX/TOPh2IrsinQUT8kasXwpqHFMzu5dTw+Bdr9
kEL9sxbof1AAnRTv1KjBgK6oSTB2rXtq5J9ZwwMTKIJdA07Q1GDBpOmeK40aTJom3xjiLwDs20BX
lKmhhL7GE1LO9avCjJ4/2xWBwmX0v63Ce/Mo+pwFkCQoh6nqX7C3+KWAyNGibY7WqxTZew4dUVm4
bxMQkfosVFXYiCeNUlxgKjYarmhpzGKZY3yf9BjJUEAYS41jnJXDghxeO3enqm0My8CB3ZhFQByF
RVlt5+4dXa2nMY+ZBj7S5ILkhOObAkpjR+dkQZIDN0KacL+pImMXMhJzoTVplKQJU5L0606U6sui
G5emQbCT1Cjl3IMYn2ApfQk0nDLTmMpRAyvJ9HyYMn9v098tPMtMhlccwBtr8F8bjo7KnDhwtr8Z
36xa0CcOIuERKvtTplGZFHOPuwmK5K4HBjU50x/a3a5DC2Bzar0HBXHTI1j2hFT+ldrAOCeonFTf
3y0a0znD60w1uBNh776F5GlqpKen4Z4jlM+aS+HGhPsZaACoZ4COfRzzJyOkeGoc0xgGIi01OWP3
GYKoXsUgfRR/AzslnFh+s7Cem+jWx6BHbc99buX4RBLY20B7lNuq9q6+OudQSxMhbqr2bJ54y2eF
JS5ijvIrXu4AE0drhmzATzUG1Z4vo8ai2l1XfxP4IbW1aeGm0tRa3JmSj4hvuyQdsoJ1H8xqAW/V
YVFdhdB2l3LkAtVOJ4/EaqMhrQRIm/tcg1sLCK7RHItNK3KgriN4V/g44hpAfC00+jUeYMKOGgc7
ajDsz5cZrFgWxPaYm+eKIfQmzHPwtrazzuDLGnBmFQs4hYDIw1FzNgveOdCrXsc2wNzOvrJkfyml
67ZFsMDT+QHZMkwsIdsWaJUkLpKvlIj8asB5tq4Wdvy0R2ysNBzXJXuRRMuDSYlhY7CiRne+MApI
XyNEB/i6kQqPJK+AQITzX64215BNUEDkVZB57fi+7Os7SwN7MSMNxGymI5ixj9YF6jtA94015ldI
j84bSgqlS2hE9tnzrF5yjQY2NCR4oFprdMLu4MAPHn9Awpiz2ORb7gm8TFypuXK1NJquyQG1mzlv
8msSk7X3GblvQsDqK1n+8kRKB9HQPZjaGYYrh/GcdosNfqWxj4RFqp5pdWPvy6G4WFT2rTpLnwqw
nTnYz1hR7NG2tkvASuwIMN902oQuDWyu3lSwsAVY2bgQJatau9tKbG6J9rvVqUezE5azUGWvVYHj
egw+hLbIYZUj3fvST/OrjYUO3u97VzlfgfN7ot3lSlx/ukc1TRg/Do/JNMOjdPpoM5j1tEtT2jQL
xpkCcQ9oXY3qE4ZnkXMfV4X7YC7TZ1p4BgmOBfJ8Nn5UKplPGq9FcdITNazRdqIN/JVTEfJLUnzY
eNkmDIWsQTB8ZghsOA0T7Tm0tPtQYUMch7tIuxJn7Im29im6jf0yaucipQx0MYUCEJFJl12Vy2qT
NjyHozeu5WTzblH+ix8juwMOwRxJeqFE8spQO/BNEtV3tg5WyqB9h0dPbw8WSzz6LeNdlLpB+y/x
gF1n7cgEYpYf1Wi86BbbXVo7HP9Bg40Sez4ydbgBQEMkSPs8fQyfkXZ+ZlhA+f3VKtauUMIDnJUw
inbxqN+M6epPionU/3GTal8pXI4LDX1ndj9SGMnNwYCaJ8ZHDYDB+FtqdyrJBptwlDqUxAU2k2AN
i2z8DSaQGWOBMFH0Wgox13aCjd3RHthWu2F1g/zaoU94XXTLx1ipa59deq/6sJz2FmGopesO4lrj
bOlYu5eaWBQOEBFzr3q1BtKvLjM03BYLLrxkV/94dn/su6528hra08tgfW8x3PNJdH/6uBJRG4u7
VKMpDJ276Zfo1gbFZzy57zGm4V67hyNsxJiakJswFk8YjGPtNM7nCGKL5MyV7vOx+yWxJCvL+U30
D/IpXuVFl1n1g3ul4/HsaD9zlPKx1+T53NzCd+ZC4N35IJV77YRWU8SRbcDsmenZd8YQvNPT8FbP
xWvOzqSPklPOyDzSs/NaT9GlwTx91JP18CManBplIv/uHFw1eBnvFhIS1EicMkbznNb+0kqGJsnM
PtTT+4wxvtLz/EhP9lU/vI+lz8RlmTZTX3ClouKMFidhEALHj8sUs92zPewHZANH6wchQoJB/4jt
jMEmbvneFb9wG03vi1YfcmSIEjmCzWgTa33C0EpFgmSRau3CYTpJPpZ6BCYuWt3IkDkGJKCsXr4U
G+0qNOR9zHpB0JrhLREqdJKmQTGJtXbCUeclURoREwePqm/+RmE8HOkkJacY3aVV6t/cxH9JaEZ0
kWYCJJoAqcZy3jqt3FhIOKQ2kDYJ/4RSnLlXfEhrV2jNp9DqT691oJ8vKWCMzz3FVj3YO2K6RHuR
OvcyM/ADBjM3YI9xiowPmJpuRlx8LJnv7zye6GSgKtSISJrZgfmQsFZZU1/zFJIFDluhqOCzp7WV
edOefRVHFiOz2sek0HpfXlpxI5SHgivdkL7mBjtAMjdvThQy88rum3Ke12VY44vNjLtKpHdZXV7r
0fzThbg+ldasA46C+eB8ZoMbXoDg+isw6cFKzNl9tfT8sOO3jHvIyW59FWnAMUsu5PhIONXJFYXr
kbTT1eA5G6ZlPQ35J7eUcKVcjjCMQMzsiwBydO65Jq8Zfq3Cpn+NQ5v+Y+scdUR+2/om5MTAOYw2
queSGoX9b/ifPDNu/Z31/l2eVg/CGrjEFUwVM8yIwr4rMIEkwjjMS7Wr/Pa+DSUvvdtf7CkC+8j+
1amYtd1l8hEa+b41jIuIBZaPignxqD0B9FVQpj/hdcW1dx9RceEExRWf5Vvd9W8086BHkqOcMh+b
LgfHQ5p7e+ro78eEyXsQUG+Srh2yPs99V9x1hJoqFV5N48SsmEK/rCAG4F3oEydfSsIOg/yUl+6e
ZNkqT6PpufEmgsXR42L4PsZZekWDPr7XtbwrOsgwCTJ99Zz+kRiIvSN2oDFiOGgo1Fvlvf9ku+ph
zu9Kpz7YBdZf5s+CuNYReF2LJSVON6qyv3HmvoQKe1zamue+qnZURcJ+YdNyOW/lMuN2712Lynme
Q8JJPw/Mgp5HFxXXd5Lf+FhoCSmNpyfXa9uDHFwC0GlFh3k07TpOHvdcY81NbZjvtfTj9ex/o5jK
XTeMH9GobqHdHtroIUnD05QQ5Ig7iOdz/VKm9CzU2XvQgdCUHN8Yok07py8a4uUPneXHX9zYVkU6
e4+m1dTnsgH4XITqzifU8OiiE+1imxR5hg6aSNzlCx7aMngrcQo7MnrGuPU3j7DnDswIVd2/+dK8
+BUhKYoF+URwIRttfzxz7SNPPTNjquflrLAA8NQHV8U6cehM8z4yud3nbvDt9HT9dNWbojLEpAdx
Ysymmtcm7PcQcekZyOPfdc1Y05dPlMARB5fftQ1vrEKPqLm0rFPHsbb07tv0wvgjqTTCGC41TU1J
BfvQ8EQTUtOk05kB6gyWyHFy/NVkAZiprW38l+4hoCJbuRvBnGzF5eu9icynwpevYtSO6fHBnBiw
I36fmsz/9MsJml87GoTxvksOXZjrCTpgvOAaQBtRUv6x0hBnf8zsGaqpPrIWa4vL7QpWnsAMRCc7
F87FvVpkfvd4oLCauZehsdVuitSnp48Jk0xOXBnQ0xlwu2xRdt1Sq18z2iVuv2YChF1KAfhx5uzL
Jea9nWdn4nb2W4J+cHdUW8MTKeTf3mf/xTRhH2K0fxADdEMkaXpKM1AP6WJRIm9Z72OxAECoegeB
PrlTZNz2dMXw8RFBZq/jhhF8ym1ozXsFgxs0yrZ/6GqCioqqFjob2Se4jlPGlZyCkRBdFQHnc6zi
3rTZFcsiOI5pUFxab3w3wZlhVKTQsygOdj6SG5EBNmzSRBCZN1Fgyo3f82kfbAmPdwmwBXA4YpBJ
An4AFCGxH882ltMsDwq4bPa5VX13MGf3vOT9OfPCjpOtz+5FOZZkAlj66H5DJ78khZbrVrrUOHVz
sZ0NISkxdL+WiZsz0zrkenaNFe/0mx0KAo8BA/T8mSVm2DJjtI+L7z0IhE7NNwUonyFWqFhyrGon
b61p56Xl7tk7y0uCs1N2KFqE793NbI6/I07ZpOQ7fmfnbXSbu3qqHN6hILooAGPeQFYbYmaNnicU
uJcOvhhPLQF6wqn0XNlbWzobDmvVybSicT+X/a/KcORqqSmfSAWznd6oN8Sn/A2W51uaUy7VFTMq
R/DaAsE+mcGbs9TDVgwhHb02g+Q+Umw+4SgPE2bpTPQcb006zekWxUAvnkrfltsA2/x6TsrntsR1
hNaoA8v4iTskwgrrAhHj+QU3qdwHo8VM0UZ3zdr6QJnNW6liHN+05LYMxgenSXecwV9sDobrJcRm
PMiWLJpFWjWgtCgNkqPRVNhCSvoFxMgfOX0G9V1N8N0yLHwgFrYD58B1Xi8EqmoEkCCfxK6naHUz
lwvszxGyW2ZvIXrMO6moVGv7nvlX2x9ISk1b1yweKlV9qUk+Ga1B1eQL3rt0zXpBh48cC2IC+OJ4
+TGPB7smf5pcTZKxeoudY3rIjPS36tCYl4keSdPG7NkLm7APMYgxmI5ROj9WdGpOipU5BhFOCIdG
nqTlGmb2YbhOQtIckpreLh+PDiSJHe1N+7mXl4Kz7W4RNs8hxt+9ZbG2SF6g2Ia92dYMX4qmq3j5
wC1VKaWpuO/xl8RnVabjherdbb8E841Gg3jdt/X8WjqcF92I96XTMhMPreqPwQgR3ww96GN35ZpM
3UFc1Wsnf/yxKnsu1JWBHQsqanVXy4Rhkkzu6c5Yp6wY61k1yz0xfvqWjL0oXeg29X1kTbiSp4ql
LqdOBIHpPEXOB6EobHO0KjEHEjOTHzpAk+hPLM5eg5wVGku3geDR7Mq8ogkaWVZw9kSXY2UNKJS3
wIKuW6PbEBenDLdnAU2tgGIRfm0x1+9TyXnWbO9jWrIvUNrUGjVfbZQ9PRRoRryBWXdNelq3lJV3
28FUexUwCW7GBDGIzAfV3BSv0YTcuVIycp3Sc+m4O4/5jeADiuMwRnmU2qBrOxGkGf9J2IZ9MIs4
JvbG2RpoAytL2lcrCstSpvjRC6mbA13EfyzFcYsABmftQtIckWZbz5+D/ZK7j2BeUXOCNN9Oyv3Q
aq2Js000HsVqFZ17lTmiIonq5rVucgiTyua9PSVnrQKGdl/tsK3SSF+/qoUhZlnZkgUxZhwbho9e
Pd/6Md+VtY/lOo1GugbCBzg8ksvtUG/swkgOuDjWhjCoJ7ErhVkgNXZZT4Mjklthmq9QDX9hT5rW
Xc7rQMn0tgueKHIlPyUQReeBQEMc0YlKWHknClra3J69105QIgrKCSYj/ZNO/RuoWLnJviStRyfm
C3epJ8YLYE+2+dg6V557jis/24cRd0cCUGuEHVJ25hoJdd+UeMzceBTbNmsZ8kcUMUBIJtPkmZ+D
OZsrvy1fCZW7Wy8dDIrNpgLJxr3rJaCxqSfqAcL1FVjrg2jaeju5McL8L1WM5MaWTm1HUd05sqXE
cHLv5Gh8Cks6a7MsvE3i7o3KEEdjmuj/ETaxtEqzqkv5mLXTpXHpqkkoskA4BaEACYwvQWWHBILw
7NH+8M8OQOzuo+7OjvL4V5Kr6rhIoBzUTtBJxk7nUBB59Af7YR7kacqoW/E7WR86XT/btOYmVqhO
sGhwkVs9q+fEbMwwqTCP6KehklECoJW3sa771dihg3uVPGM6B0OdIjX2tLulFoM4QjNqjaEhRvVj
b8Hxz9YK22OfBvRYutuAg+hOsvKqAZbuKDDS1DPBLtBOTm9fUsvippiEXGeptnVwArelZ9+ldfKt
DdXRRIH4YFBtg/z8qFwija7yP/PS+etlQbg1gEB2wgDW6Ez9Jl4UStEgdore+VXBU0FCnuXJGMON
zHS3qHC3E+kSHD75yBZobiEpeVsLyYgd2CfQGcJhmR5imNsbnHq4WSnJcAsmEC3iHcVv83UpU3mx
5fy7mO2/fZ9Ne9z8yRYp5MtPTXPPugJeGNUBa8AdgvBKpVyREvg7LP1eT70bPxaT5GFr59bJJiNO
Af4tqvoPY2LTIdaIu5Y0nm9i1p9UQDFU8uV59dX3rV8WP8HesGvvxA3X4wjH6ssdWg5Hkzf5z5/h
xvVOc1ukp6qptwlnxtbpGrpOBvjtXvZo1pIF97Q4qa9jVkyaW85ARt5s23n60GQ7RRkBQgKLt+M9
mDXvz3wWgjo8iUcebKupio1lRtn2f/oD/n+cfP/v7uFbVVT/t9IA/vU/fXzUC3tuQHpEQC2zPGH9
n+Jh7x++ZbqWKVxWYI8W4f/sHXb+gY3PpRLY4fOGpYN/8x9GPvsfron9L7ApCjZdXUn8r//79/Qv
8k91+6c/r/1vX/8veAO3inpq3SVsu/xg/8XIh47qOJB1PVMEjsm3/q9GPt1XSkSGsVxl0IE2LgiT
YZI9Wo24uhJ667QBgiT2fjLcvGko2SSCeMXPDhfaDVepXz6bGe4vW9oHsK6MgevgMPeOf03M4ZQq
Dkt4Tp5VaR4C1R2GOn2LG3GJKkzQGWXMq9S2rmFUyxO5fMpYkg9NOZ7j6KGm/rsV4hv2DavuMn6O
ffPSNmOAfcbOVlFPOiIsO/JDY1yuQA9zqgum18CqHjxl/Mntvzk9J/QGcg0fTU4CysZjlAgS+7UJ
l6jJllcrwpAiIN2mfbOzojbdVtGbyOlYs2NdTenTAmThT7MNTFsNqz8pCqx7PQDEZt6ksZmD0OIh
8NPfJLvmFZlEnsnh0ZW03aT13pGp/6j/A/tSvfLJoDdZT9sw7coWdgGvQFuYXWM1F7rXxMm/vYUy
TgTNwzQQzBrze3TjM31N7a02fA+TybxsbfKaY7586oBM09Q3o1K3PiDe3TEnwhoZcI+aIu1VYHZb
wKBghr+yFihfWDWY8bTJuSsgWi90JkkPAgoniY9FC6hAGbBvO/a4b1pYLGZN8oZaZKIStLSHYsQJ
6cbVzikwaLRSrVOMFzs4IrhEwobOqmiX9k+Vlz/DkN+jxL3VRkY0LaC9K1zYiPzsj+f22Jzdy4xw
tirplxTzXYR9jk6megOfwKOul3a9nIvzYpNX92OyPnXCFbtoSy7scbeiTPecCtLnqWyfjay6n+3q
ICfnowv6N2afPHfE7ZnmjTGNO3l975XiI3vj5uu+TsPz0nDiNwrWfnrnvz3qCV0VX4wEPaXL02dp
epex7l5reslmg/gOGTpygiY3aQao/jSRrcYWUgXOxra58NT9vMYrcwwnq8QNmxbkbXZl+lqpwSZJ
FbRHcoc0RVfqOMd5cy3j9nN2nYe5bKpDn7EndNI7c8qYtk5DtMYzqj+yqX/7qfdStjU9y31x7WkZ
3SnY7BvhEXCVjnULwuRXquY/zE15dd3oNQvN76WK463FkNRz/lSyeu6MmyoUg0NFU5hwm2ONFyEM
yxeOibgfcxTFnwc9F1/bNf6s3KYh0a89SGpuN55zjl1e5fa7XGOo55S6QDZ4fii75Wr5CUQA4sP8
JwmHO9Et+bGdwTZifhoJ9+yKkFq/UEG1m4OHjLE/USt6VisMqGs0c3AfzS/pQbwLrVsDbYkyvosj
jOeo7+/BjDMOXE7J5F9TM3yu62Wi8NrDB89le6kZ+tiGT0qe6sv97L23ca7uYiLxBdPpcHB2Oiud
+cW8U4ynMotC6+SrM3t5dINmvQQAcbAc46ms+501YtBywqHaIbo7T4OcGEWo6kTY8EM65adM7A8v
LJ5DOw83os72cTK5nFQZlgD7uUxzE52RaMqD1zUXbunZ2dGp1p+HxAvgqbbhI24Y5kYg7IYgp6y3
usS4f0FzD3V+LkX8u/Xi5z59VwQSvKZ4N1V+s+iN4TMr053f5d+8swtiWKI5hrRgGnrSjIGifEbV
Z0JmbTuztW9NUvB0EUdSOphUMCZM4y/J/ZIgE20g+V8hgkWHqc4GpYNr1Sp5l6YvqEXPLlmbkAwU
ux42LOAzZKMcMlJEyc40lP1xWvdmk6GydJiKrtyjPy5HP2y+OdXSHwhFhPQVVSBPXFCxP4zhx0ju
rze5a/Iqwl+1Yu9W50aFv6fKL5Oj2Ch6dS2yNz9FNYkt81ccUg5gs1QxOtO5MAJivckBMByfjaG9
J+f0ojg6YxC5lb75zBT4RLngZSRxNunoGa2XTgysZLkyxVoe/cY8lzqqBg+Wcg7Ca6gHaIF6eE2V
LpN/BXlbFXtsU2tiVm803lMYZxKHW8jF2UU0oV1Mz3gdN5gLPn4sW+wfOlA3xvGtiZdzTtIOlYBp
WROFN2lln5bl7KhxfElI50EOZbGJ1Tmzs88FDE3XMXU2CTdx1dwLlv6irr9nz2UqK/eioLJWtDgq
ChJ3dWKt0uzSxjFLVe/627TDtBV0r0ZOh4RKSam07eJucy+EWek2+9ltEjrV+g1HzWY9Jj4xGBm+
YIImjlj3ByEIMBbexc2XllQwV2xjkie/sg6y7LJd3Qxnymd0n6OVHqjqsbAbkj72waS2BSBmi/xk
M1uvFXnKgFxlSL4SkiDzy3SlMvc9L2lcSfwJdY1MpiCbmeTuzG0V/77T+Vd/bHazsnqOBDHGL9ZW
zDDsYTruGZD7jMl/eloRAk3yxa7+5eqIqNJh0V7HRqEIWscWMbjUkVKgufCaRhLIUbQrGrNE4+m/
QCQzDrYw35FMVTqiOuuwKi5ZPP93tc6wKgKBYf08RcT1rRTCkjGjeCId7FMdgR11GDYjFeuQjq11
TFZLJb0OzvY6QtvrMC1tk5uCdC33R0HWNhqj97pnuYv9r8jo4kvQfHutQB5nNK7Duixp1t4iv1uQ
482R+ag7ohw55m58dvPJ2I2jfakz5OWKJHBCIlgK9y4iIezqqDCDsWuTsu0y0gj2mcSBlqA5WwnB
soA00NpRM+nLFk5ESE1Op4w3RZNxqCPKJTPqSYeW+/J3RIbZJsvMr80cU8ebXZugs6kjz7EOP3s6
Bl1b5d6anPAk5D1nw3kfDMOVibi/revmVqDogx6tHo3Z/8TQQQTNSA0ui/J5geN9+XnoAyO+eGL+
9y99ozzJYIh4yzBTxh4m10advDFV5CTEDRZVL/POARMPxkPRbZmn8BYQer/ZTPLitmjwfcSOsZqK
ji0d4QE3VnAajHx6W5Z054xLfCRx0u2nyPx07GU+IzxgaqXGa9NO1vzkx8hKgzE9su/v3TAMnm1h
h9c0AQlnqT8B3poDgIv2GlMxfo3Asl4TA79/mlI7PQEoZ2YTrXIzL+7sqQULN/ga+ueaJyI8GIEm
dIawJrGQDukpCBZxpllanFP90HQcqJSMoQWwhy56DzUc5Zy8DGcycImWSGjVRkyQ7eUinOKhxlhp
8f6AqqSc9YKA0JJFOdKsB8O7JQxcYiFB0Cj2nV3Exz4y3mobSO3EkGUn1JjeQ/GKVv3Agdcr+nfi
Ai4jeUauvloODkA5QjjOvqY3xmSuyXd3I22FXyeCSB10gkPix1uhBv/gDfZZFNBAJ9tblxOTYHIL
DBW72d/YjK+5v7Ni8led1UgI4DGnyX92gQFkVAut3dJDbGy4KFM/v4LH9YNPZOY+4Z4N2ieJ3E6Y
oXCxd7hs0uCLi0CFTMvemVhrMK56iDIP8ThoPybb/4O9qAebqBWwzMK5rQ5Lkm9Fw5Zmmd+jJd7s
AgxGaNkeWHq16pz5mHr4Lrheo/9U/Oat4XfbmQQD+Kvp2S8py6A/9TuPETujqOR/PtE4G5LwWcrp
Yhro5waWKPB6eI7ChsQrhkBzYBupInaNYbCeoQu/pMnXWNsCB0R8X3fJy8xoNRvMi/JYqlxsISta
Mfd5QvwigWJIBhU/ULz4j5zQ1wMDxXVRQwRrqSSoo3zmtVQxE5Tq1FbNZzQOMa3ASGw0zF3LNHqe
LQyYJR8eFNZqLXrnzaw4ETn+t3K8NztJP+0G3+Yg3sIxaYl/TCYLga1PuJ+omfeM7AkKhdrU1uVg
oCgMDbob/aVwE2Q5bIoQHGZMJiYcec6s5oMUigslzWipNKdre5V0Bn91Etc65a/HI3/O3AVWKZWY
ME6ehoiBRjSFZMKyZdjSxGnvKMumLhIjf+qzxC4RtzDbXVMl8o39nrIX/c2tYjp1sjrJpUeVdFWl
i2QOtjNcOJodTWzqayuMx1MSAAuI2KiHadjPuhuIrvx8mxTvWNFsrlbhWyp72hEySrOsgfuWfgcQ
iWLlXYq/cUqZ3M9366eL1yIJDKnPe3XINwmBI7Cwj7EfgokKNQpWDetlbsmb5MYtkcFTV8MEg+m2
CYgLnE3Twe5qV94OqTTN271fevXL4N6lM/aEpVXNiR5pkiucJGLMwCtsO1jWMZr4uEcuFBN+jzOi
2WRyQqxZV2aBQTHG23arpHz3qdvH5L28BoVLysFabHiRCbgZT6UTmWoGQmY4Jac2y9H4Bp7iuafR
iD6i41AMqA7kdlYcuenlGUiS+zI7JnvX5n5JzMJfexneXxG8Us0jDwlI19BeUBr68pQT6do0Hj6Z
oUVZmVVgMcH0oHAjfx69BduMhpwwDQjqU5sEBy5HaAkxri+XvIa1xuBzQ4KkOnX2bv9tUfxZHgOX
0u+qsVjkhno+B6Yd4k8m7tOi3p5/HgT2mW3UtHQJUZ9Hq6FepK2J2oYuia11yNTRtcmC/zwMbS7P
7KZ7btDmpdcPSGH6Q+wffv5IWKF1oMrpzkor/H8lttOZpjB8Bz02PD74LHsVRRAhl1NQJN6J80l3
+XnguNJQJ83hAj377uchLzP/4jrvte6U8KgvO7ZsHA+l26oHNwt2nLmnrZHO2MAd4TzUdto+YK0p
ynLv0LVHKxKp9GCZ5GUJkyez3bKVFBTEY6TDTNZB1jTZK3P3iaFuDiMgw57EV8kyG+tAMZXBmtRx
XK3tU9Is/bkxBM7/ptvrssu7ZIzbO+beWM0wYHBpl2S+BOS9OvfuasTytfLEtbFZerxy+FrMiKuM
hTNUSlxgdERtZIQ5fY7ESXgeffbsAXdYSlbeHI/70l1udULrg3KCbiPi5ZEMODpingV7P/2eJC5S
X6ljGi+f81jhW2h/j+FAYZA5YlAIFB53jBf0EVPME+Bn8/HbI28xFhp6e1P2SDOBh3+ft9FiXwkr
PfbB+EKvOgUZr0FME9256rEm9d0xpWSCK/tH3Hr3bIvtihKwbYi9f9mSc2H4H3r3vofWK+ZoS//+
uOpb55ffBw8gmehnEk0IMIE5dAenEGxmdmrT8Ry2JO2CAH+XVpPJdHFE6vAIAHnw9m3GnMSC/bRI
UPKRf18U4neVbKMS+wWXaWID9vyY2Hi3qwWTzjAf5lEdfj4qcxz8mexMHmApMrbnPIChrsLZ3lG6
jEePOsBnKoAuwlABn2X0qX78DGISJHotrmrnmPvGkfvuhn7tbG9J+2os5n5KcJe0VeL9EtY2yK2N
pR1BVDGjJYcdMZhl+hjL5k+VsuR2j9HUPuWdANBbnZoalJhk1yGm/2oHvPmxyt8tLSwUN7CRHdPm
lHnJYyEmaOZxfTOpEdvQuP/SxoWxipb+6lDR4Zh7yRCL1kH3LWgqEnOzu1owx3Pv1S0CLSj4riRd
ClojH+xLEY7BHvHmO5rvXWij8EkvGSHehJSImwFUn4RRobl/ZgF99o3FPMsz02ML8ovF97EMMCKV
NJfdY4P2MNC2uy5XHR02VXRIBtxtbojTz4iC5Wwuj804i7sExg22y34tKunAcx72vEMaPJDEJ6hG
p9m9pl+SdyG9C9G2inUUp4vwYHONGwiurZk7smaaNCHHfNy2PpbQw4h1N/KG312BzZYX/82LCbDB
QGIkR3WMJYkjZ477RPqFCyhfVNNCA4WZ/sX6YDHPiu6xemXbtA1oBQhqe9OG2S/PIJobFctG2379
nFNERwgxJ+gB5JPxnkLYGX+ZYxkdfBU/GGGDGjMwUcT9auvtDloRvF92o+TQoZsDasC9FRZJdVKK
XsWIRW4zmrQkm2V8sMuCrFMJUcyjIa/3IIL36YLDTBzQ4cj+UGoV1YKkxj4bYg55kwhRYCZyGDzP
Q/xAzQ+4oNQ/LFgCN0keUayGFSF9XrTMUuo0KVnm7GBLM9jRpvpEhnzl+T2lTVVaHyeP1pSo7Kkt
oSSTEShJlYDs4pgCTZrr33Rep+dE2dfFAKth1CbW6Mx8K4zuxgybfp42e8W08WtKwltc8Amo6crg
7uin23gZibs2mEFbmZS7oP7ddc1O0PxGvJVkTfAZF2TJE7S4DXVrCNbssFgEZyw8vNiiUqzZDnfe
xLLnteF/YgJRR7WwdLU2EGZFTNz6N/bOJDdybcuyE0r+YM1LIFtmtNpMJlMt7xCSXGJdk5dFL8aU
Q0jkvHJdjxcIvMgqop/A7zi+/LkkY3HP2XuvLbEkyAYwIvkl6eM8qKqrNPRN4jr3CxahKwcOQhvk
0iv/Mk7RDUZcv8ocYqNDfwGTi+LMAsN0rgPG6/USUkbsZBV+na66w9YiHCM/x5b5+f9Vnv+4yuP4
3v+T1/A//vm//7ffy/+O1vDnb/9Fa9D/4bo6mgy2KCjQf8Scv3AN4h+6+ANltk1Ht/mCf5N5zH9Y
PkIPWCp6F5jj+Wb+VebR/8EHarse6s9f1Oh/J+v832UeHcXobzKPCanW5xq1LA/RiFj832WeLBEx
mDt8SzmdF9mU1scsLQ4jB5BVVuEKWDJA+qF7YsM5biI1XPS16tMbrEPVm2Jbp/Nd6bQP9G+B6hWP
TZN+DmlqbGsjtggqhvQXv+Y2xZJWnDCyUmHnVBAJfQhGZEzpopp6/cHT8B56V90sfkUdQRVeWw9+
W5yKrDtHBasSv75zeKSIyn1JFmqvoDfOq/Enitx1nXT7eQIUISUv4+Iz0RucClr8HIXFY9z0RNej
9pZXRbZZtOsyUbXhFsUmc7uvKav7DajPfbcQRlwSPQtKh1jREFGsVWPbYlfyDYVC7ErrMaprfhNE
pmmS7h7KEkHYtIxd3Y/YQnOMHTR6P+UdM40R2/VjFvZdQNkyO/bRuRcm+y4tHx9w636lJux6vSYE
k4zNdWgWd+cs6Z0YqPDQkuytbdv7aCFjZhflvI4yYcFsa0kmZ9z/Nm9PejhWw5y+Fqwptm3B8WqI
77UsFMesMsSx3qdOM63YAe38aGRkNP3skE/lfaxDJnWaOd2C5V/ZS/dlq7j94Dvfk+beLwUlXKCx
NkQhbaAZ9pqO8HS7TKo7pO+3OvBkhiwcWJPuaicgBgD4ErkoCmC4tlR/+UDADmctme0ihdLRn5AT
MOxkuAL1dm0tCY3RtbDXtlN5qN/enqMupYbSAkdQqPO1y2MSCyjg4JDTv8PzHCPwgA1sDtzchb3K
z3Esdfdx0nm1U05Hu0CDu8Kg6nni72zSRjWSIW4Jb3qubbovQAys6xyfjucvXHhRczCchIMjioM2
6PFa18WCcxX7jOnKDxambTC2FWGGbNgJgru8kDUITdGXVof2aaS9UpJg4ACu6nGsueBIx/u3XIxz
F5pW4LLYX9EV0Mdeu6uxr691aIjrfrLPlTCz+0L7aXXabJyMpjuSm9OGmF2Ua1gewAMTjtDOvp+Y
UAWcEx0UTG1j9Y7DfNe6SuNq2bqxM2mVqUYT4yubnm8TnofH9MD2JqbLKGUp4DTmFgWHAQ/wK+dT
Eslub+KyrJ5KsKhUNRMQ4+RHY1L6TinYS9GMHhnwY2XAGGwTRcIi6so4asAMLdL9MhKA7zw2trmp
MZwkDGjKXCRxGXnKbYTraFH2o0oZkaRDtDoTz0STQexVuKMFkxqLk+QUKiMTteHpPho4MdLJh5ui
im/4EYEf4IBqcULNOKIWZY0ylUlKxy3lKdtUyG1m9JzJIjKYbJfSBtfW8k0R1B5v77Oh7FejMmK1
ypLVKnMWDDA+2KW093PjPy5ACDiA5eyG69IPBjQfsvxcy6FLRJyTBLcIoQwrn9euMobhGayVUaxR
lrEB75ilTGSLspOVyliWK4tZg9csUqYzDkL4qJQRbemuODDbq4FDDVMkkweetUSZ1/Dm4IZiF18n
LI/Q6Jf1CO4XcgSILZNuj5A7PVaGuFBZ47yG3Sek4gzPHOahR0KJmHKUnQ5ie/s047CLOvvkKsvd
rMx3ZmaiuOjXwgtRX5VBr4rWizLsZcq6l+Pho1sOLZJ/T7bNpaX7a+0ow5+vgKZW/lA0VHb4yhQo
cQeGyiaIIXIb4hu0mxkDIdofgyumQqnshZMyGkplOWQ1Rz06JsRO2RE9fmpCKcPRwqlYKsuiPjeI
viaDQYyf0VTGRl1ZHCEWQa/5Y3vE/xiJkMchhkjHHA6z6nV0keb1xfbXqbJPTn+MlMpSOStzJRlm
+L/jg92PB6um3L63ZmslNKhlanDRHAqdctyaHq7NJW6wETug+xrnwYy8bYi/s1FGz9w1io3vqWSr
soFmz1GPKVT24YNt5ciD2U2rEWLpB9p3Hs+kWFlKqUqZwX1vEmU2dTu7YUmpkWwMgcpGE6h0IlEk
uVM82L2yrGohZnSBixUvuGoDxdjK3EVwosXsmuG9ipX9tWVnQ59gy1quCNeqB2GdNQZxNmyzgzLQ
djhpFw9L5qS9dlZD+SaZOZ3rak3tUrSTtf5M2T3fvQtvYVEm3UzZdXt8u7x/n3Bed2tUuGgzlvaj
r0y+OW7fXNl+Z/y/tjIC01fGGKHMwZayCZMwlptMvnaajtgrXgZlKMb33GI3y+4dZTaWuI4zZT8m
fc626o8lGW9yN7DjruO5Otr4lmdlYE6VlRlH4qCszZYyOWNoB3Kf3zJlfy7xQY/4oRtljLanjm2Z
+7oYqFSOI07sM756ZaaOla06RfJtlNG6wnGtOAehsmCXNW2Tk7JlhwaStAm146ihrNfKvD0rG3ef
P3W4um1l73bweXfK8O0r6zcEFhBqyg2ubOGGMoj3yioeK9N46/ofsPnSlVPrOpHmVZxTXZwqq7k2
dSc+eFZVRb/3qdcSiVUEizKoxzjViTVaGzxj8H9MCeKKpyo8PVQNG6uLqYHLRiClvdUAZ4GvL80a
qIgwW/CbywA0xFOPZ573Q3FesBRkk4ah2CEv4/EM0VtKMNolOpbKJQ/4V2eXjfdXGfN5Ut2UNlWi
rnCOIKmuTPyWsvPn+Pq9dadM/hNu/1nZ/icVAOgN4y1TkYBMhQNMFRMgvrdKVHCgUBECqcIENQje
sKD+O4/ggmN4/lpU9IAHUbNxVBqhJZbgqoACpMtuzRg7MLG3u2HAVWjYWAAgggkVcGji/Nh39Ydn
j+2WEzQVOdk32Ri5i1riEamxsVRcoiA2oeITrgpSSBWpgI6+MVXIguH8m19ENVIV0dWE+as/gYz4
t6UCGkJFNWI+ElenJUqzyYjGTXbMu1hxcxi0YjnkW/g/A0Y657XEABqUWXesspzQQ1RvawJuhRYf
tajgQT64d3E036P7V2ePm2MXStoYY6O3L053J9pYKKjBcGxa4kZgtEiuMZny0GURbjbNfhEx346i
I9S8yHLAkevCdylrDY+EdOt1qYnPojbvrCnaWhGEsoULDuTr73xi9k0kmCvbfTI9s+OtRTdqZm9l
NXL1iWwCFV1soogRcewx2I71cFzCCo5mP0joOe0WsvwHjjDKs/y3opnf2CviFsT7v7dNNMap4qJP
WYW2KQ9JtBdjtTIH2h/gTCWbqezvUGjHgKQ9j3yNEoCWoxONvDFV1GjgmaiIvkMUGRcrcCacHB14
Lg12P+QqQbu0Z6hLyLvVAt19ciaOhALUWYnT2SKRs0owzawWpTSm8uimzb2do1oWOZswD/9vNBjt
1mCsX0l64xMvorPXn1+lEeU7t3ty5vRLJK5LHSwRwlgiCVQFreSOin12Hjw1nK4gLLPd6GaHNFWW
U7JlUEOKQNqVseJBvq0tctRLC59czyiqXqYXvSxPejkd2UQ+gX+gNgenEKoLIlqXW+2artiVXOYD
D76W7HbVH1hsnEG4mOss4kRdez11fglxGFaBzrh8DxmioLAti4X5MIHH7Q7h0JN4GwpaY6p0E3bN
F0kw9vdLjEdFB3oVOtfQ4yTTzR0t6CUaES2PaJhucWKb6gSo1BzGC+u3Rde2b1vm2az0i2lrrIfy
o1HjoVuk4wYwAF/bZLppLcc90uEjwSi/CYSTUj3ZU5bcTe241q3U3Pr1SMOFc6bHYj3b9Ygj3WZP
lO50m9MxIHTAACL57Ob8U0a5xRsk+Wx68kxDZm6oAY/MAdCaja8jaccgBD8dJIQtV+NkEKiCZ2OP
H1baULKRNK8z5Wg8tshpNbT/zTqmK9/lWOvLjAMWClfg0l/AnzaZURPp7pQ/wOW1hgnKVEwVK/nJ
jAT9yUq9VXsljZEFepH9cDZ4q2H+rUJvOrSJeBsFlO+6dZ7DJgv60YO27rh3jY2pguMMjGYNFC/o
C+i9FEh4lH2ssfTuU8PUgUdR+l17zZOEOrBtkDMnghFno+R2oAaOfAk1h/OQ/tK0ooShEr/2hZRr
yFs0DU/L0cK1veWAd7DT9NbLGeW4QA+JovSBMiV6x2uz3LEgfrQyuGqhV7IhDZNfJpQKnL4c2TV8
k+UEs6FvSfj7PdYgHv6LDyPCaVh9LTr8F5qxObppIHmmwgYRQYI6RPFfibm8zrSwG5gP4cJztTYd
YTRXXVcNGqNOISLSag28hZUzo50PWthIpn3Gc1EFGMY7ogme5oH1KiNmCKtjHwxMfwn30ohxabrO
uShgMTZN9B5TBhvY3ucg7LMJNxH+E+S+To0+qKliVaXlxp6mHf6ouyl604Rd7DWva+CasC9H289o
kfmhGZOKWwrXseEM+2WgepZnGT19ljEEBcthKNT+ozsyjA9GSuUf/gU7JcRT69MLPRRcczonRGIS
lNXQbdCt43j2cSE1hMB5bnUZ2YzIdglJQNme7Zc88cPt2jPm32mRppyXNX71iXYVsf7SGLpxiu1C
O9YGIYduJDwv5LzsyFJOVx2OIXO+sXWSBc/pEL5Lyu82TRpG64qiWFBHEa6d1n4XYTyAvECFrKXD
oiP7oTzkPqbIiG0I+UcfTn0L/m7DlsHfVBO/2qmI2pMUNtANKiZR7zs6P/3wjWqTh8hXFeG9jveI
DytqCpKONZ2XTdhdLY2TShenCJGCuL/NvBzr+BVFXb+F2Xxb0nFidbLQHdMzFSVCQOD02OX0kXxM
Zf+amMVrJiixyWaJhjdU2tr9xc9FpYjZ0aYhN2OsEx0aoJFEHvOcJL8SD5xhrew33TG4b4qRg5xn
/qKihksWcEPZhESF0tSH0TScco/0cl9SIRxmOGJAJWH2cA8tpgKVpUWzJSmzofQ+iMvu3GuP2KO/
vfAHByxBk8kBaVg2z5AO11llhvvFm5gRvQ6ZsLuDJEnygNrLrJ65v03OqZ5z0M2B94MdP8J7W3Z6
MtxrzoilmbYgkgg1F3nWE16ECNjqekGv1i0aeAEsV2pLWmTd/kbf7aoP+/VUAaWJXbmtcAOz8v8a
l+Rtzo2B1PDesCAG9TolnrrWTWv2LpzyFxBSBW0ilczKYxFi75D4j0+UyKMgpty0eRhdbRc4GmAH
qKYNp0SZmRg2akxhetZcbQ/KF23HOxrU0eJqmgxDKcmNLDVxtPQ5qZYksMII2JrZH/0o+aZhorno
5SEMTfGeaKdQPFWcbzcCxwROpBlvFvAz6JQ0kiNBx1Y97iyd2eXFXdQyGhv41vpdxzK6eOqaKuWw
i8o7GapqU59xPSFvQpaB5K5FpoaTFR+lJU7Yc5/dAc9SPYePrFIgHAqDGklqqg5dh6AdF/hDusVo
VnHBCjyLsH715fztS3JIGDyLtIHyPTXsIXi7Hs3Kc+7runPPC45mvMrrtC3bW+wwk2tRvuyx54n4
hOQW3QG9Qc7LZx4wst5NYr5Elf5F7GVvJQXGmajwVhESdGEN/rVbvsa+Q9r1xGc1uas2zrgrUq2k
YZXXJX3SOOtSqLJUZlLRuhpSS99YTp+BbO03YbbsW9BMx5IpYvCjKbAbeEQmIeizKd1DHw5oEfGT
X9o8wV12Uyzx+Y/wUA0Htv+17YQB7HRv32DHXxVCmDdqN462NjJtTc3v3pV3tsBG7GkPhiVYF43y
wKuU4NpSUdKCbDVTpM0MzaPGHRIaNVbMutFhvPndlienXIKlqV71rNKJ/tDL6/FvS0ECprK7R1/g
hE2jalm7XvbuT7q+B3jHOqMedlw+MaNGBcpvTg5Zp32MbTzv9JoLjt8GIpQHftv2sIWmqYVk1R97
qMCEVBo8w9AUZvZ+XvUk3XQMjEz6kCsAMTT2g2ZTaZ81/VfKGmvNl+ebzCHTXLiPpDM/NLSqUhuX
NdTLH5YRo0KRQwdY3soBGKVXULqOw0zVTXmUvoNfuEaAIoOlhyzgopMjMVJsKtTHwEFqtov1f14h
eaoK/vdf/4mgxVdVs2+I4v7PPv7f/nRJvtqqq376f/9Vf/tLbO3Vn0lrBB/9x9/+sCn7pJ9vw3c7
P3zjB/mXf+Cvr/yP/p9/Y1V/VQP5B/5rUVKV5FH+/AOH38RAfOSB/zOmmiBJl338L3/hL6XDprQS
NoBgq6DrJFvos/xL6eD/obNP+K5j80LWDTSGfyVTq0CL6ztK7RCIGoKUyV9Kh+3/Q9dN3fCowBSO
5fC3/hNKh2c46Cl/UzrAUROY8RzCMQLPmuD7q78+HpIyUgGY/+IZrCRcLBSwHfsrIONTRmtIKvRT
azzKGpHfBpzD2SsoR7UYAh3F+wcmE1DIGC09ReH83cMGtdDuMzNdazywZtpxQ3fauwNDWP6eupdo
uikQLm/RFJymZVaM53RLFvsyI76puvQ+aJFDFGY7a6xn2W9VG+EAaDrlOND0H/UfU6+/Mmbzo3gz
iIvNyO1ZxwxmfylMdlqoVwbj3PwSY8ghMHfO5KHjX1CAZhVSHpogLX5NPfg8a0bWfKib13JIH34V
0RMX8UpMFxPuWLmzaFDC0O1hzkmoua7FrezuCsi8DqEA4pb0VBtmuwJRRZT+otU3h352n72zF3gO
Dy/tV5lffIX+gJ0S9yndWtR1em+qOcMcrtJ98OnHtnBOfVQ0CMDVDYc91GZ4Zh3z8RqcNydTfS10
kujxpQXmJY5WK9YNgQH9PfNOKAeB0T7UwItG1c9CYMS0j9L48bp9X9ograZvSbEOgdyHIXOOdnxh
t8gRvCLneh54YMB2zWgflmSRSs7G+Ft3EeUqE+ICdmzpUOTTu3gD+BnTJtsVFml1Bgjz3SSU7lmH
MNoqy55FQjTpTqZ3kSxwMvs1Kb58i02LPNKNEiiKI4Xs+0Ibr412IDOCgRbrOko9HqxVP/kHlNs1
+8u1SWg18mP2x5z+4SMsugkeNr+Y5q2gBqMWsEuYiXSL71U/JBZZHDzHrFUCikICQHzW4+hzAszF
AfguTv38Ys8svQbGCyyDengR7uPshawWlkA6kmYgDg8Zm1Je6GH44A8ulVEMW5gu4+xMbTuJmSY9
GD5t6uLJ94PJerZs517Gw22xrr7FkbFmHI75VQ3XqT2LVN4vUBliILtjglLeXGsoHQ5WD4jfq4Ym
6oocRU3/gIRHCmlPnD37JQ1vcUJAYIv7R+t3FDLDpy1EcpQlbDBCUjm3yEjOWkj/gS7PzcSsMpti
RwHYps6fBTuZJhvX6YRlAbfGQJYpVAhoH3Qfdp0SASShKT5O202pDGO8AEk5t3V8b2EDpNGK1O3E
UEiV+gzyKPrwrJ0LQ283h/LCUQr/UNrg2a1Z0w5TvMdbslQvi4sH8lwi8ZjvIgrvYgX+YE9jsjZu
6Duf/OKUJ8YuNz/a5ccynxucfjMB/BaUGrXsTWMARHNOgjiBQyubQdisixG4rG7LXn4tqNLCWMtx
qatVp834NPYsrlzgcNNeJq9CNIE95TsPS0/ltRD0KQ2S+krqx7gGITJdk/KDeqaz3jwN3U5w7ElY
gS0tfoNu/IVpqa+/4uXT0/GD4pRxQi49/zO3bsucP0hOM7MNoIxLCpvHlnqskDGkRQBpJtSuBGCW
7h2z6NHBWDmULcJuDmnahAjDtiC1JeiGK7EJQWckH0F7zKtklxQ/eKPWns611B71KdvQjbIlR3TI
6s/OY60m861gypnI1zqGf4wkC255NOM+0M1bqquE+5Xt4hZD32YZlo3NFkNRq6K22cnFuoSdhx5J
fCBrDwlz+KKdWoB9BAxYVeJ42oft8pnCOhu8tyV2q3PbjVAD+vhDWkTFC9DSkn77Po/MTe8xpZSG
y+3SZ9ArOS6vPNfgZGoxC7P6YnIg0GX5TOFF3R3ZjV5wEBW0dblP41TXYF/xFTvVfN+22aHkRL62
JcGXZflNRSsL3hnGlO9o7aU6atqaeJ4w3yi8/5JJjlSnCVjlVOahAb2w1/N3aaR9+bF78pwoP06a
qQLdz7TztDs0JSrM2tzZl1CMdVkcZu1xzih6J0okNwIlqTTTrSnZr+Vs2QK7s+aNm/Agn9IGQOfw
bRANWVVYRtdsSqdD5otk42IzZNt1axLJ/WH17NGl+1bhvQWdB7mlj9+9hjkDowMCsmo7Inq159Fe
iDVRtWhdOuzqlr0WowZHvixpzJqGA8pVgm9wwIksG3YLE1g4nsSD3IJNR96+mbnWbmJVwlsd43LK
Aoz/QGox0MYNs78qkbGB7evQrCeccAe8Pt8dhHYVcKyTPYExyr9mVr/oUqT0+l3nvPbh+4R7YiWo
sQSBcG8TXlxVdhbu/an9PW88YDWbJU5VmAD80OwXgMvGQ5yi6oim+TKT/jbO9meMYHHzHd7gBE2G
3dCqGKw3MZjU+jdYe8VD48FI1VFI9xGpNI9MIvAmgF65V98NjffDww150WjFQeDN5Bk+PuQs4B+G
Nmc+4WGvKCBm3g9X2q7kzuouBAnmXWLiYgUrCG4GFIidLMOmnfznDGnimHvzr1RSpzYjR1Enxgcr
8UBI0vl98YQRjSpsrgxIVpJhpO6LF0Tp50XVbzgNTcftG83f3AF+x0PMKvfgfJOg92JsiDxJHFoD
IaHHr03RB4VZ0cO2LHRFplI8axJhPaKNgGUOXeDUD8exPpzSJO9AnpgvkefFlzTxwn0oUx6A/VdD
gPhoWtWq45eDa6FMjzgG9IjcoUF5N06o/IIiBwZHiEDz0S4Hozjk+KL346ah5gBhD/JEbMo+GF3b
3okphzyd34V2FF/DJVXiADgpQZyp4IBEaSmV3C7FIIIS6GbQN6OtyqO5RicLnIiD5lXG1dmy0Fvc
fC43fWaNV/ymj3OUOXsiWbxBLF4vCap/xzV18HP30Y7DbJdS3rXTG/turNetqWP3DFN2IH2ns2sX
sXN0ZtCnQ9/TFFSP+ymkpGGYeB/zZXOgt4k8h2n0woCF0+ssWg/KUOn22wUceC0oKG/5Yt6oQm7T
3mqgQ7IdMZrqyE8HLsf77S/mI8147prtFiYK2Z8dzeq3DEZnqgPkBaY2e41+S9niU5b6H+0g7kxb
7rTWus+xolh9SsqNXLW5t7ujCGUwchSkR4HAGqc1k24Lh8TRPm3PpXUQ6ADITTCIJtTTAVhkEImA
hRLMl22OvyAqloPRf0AuHxFWhmtHtSN7/FXBE9NhtUwV19XOj3n8Kza+3OoE297yr368azk05PwE
cfcoKKyEw8tEcW07kx/yWkQHisd9Xdtp2Y+b3mV9fVew7Us4L4HywGcYDO69NI4Uigdw2g95dayj
civFYzgiiZXlni3cqjdsorQK5DMdpeUAChyBb4Z7lp+rwj/lffKr7BkxrZatJhdvtuU5Q9lYvyUQ
wJkCVL/B2P8+59mWZZouB4QcxV1hdUG1I4SNrHngCO2N7WvF2bX3ly11cwhum5BVstEdYdO0912d
Pbn9wpaVjWlxtBp3M8j3TrYPcXqdyLZ14d6lq4Vzzkqw+bJiLej52OFSLxIVEFMP0CICOFPQjfHZ
G+EZdUdjeaigzCH9bWxNP9n6yTWqJ9vokSV9/36O4DojAWbGnQPwuWvefTZrOmu0lC2D7+wWzT8i
GYLAn+9StsIJvpVCY7W6ZbdsV7ua7mXdeZMkxCaOE0WJIYPjhG+cZHk8cNam5MGu+3uimxBYOVX7
S9CGl5iWu2K5KkVdOssm8g5m/BlPHtcraU8YGcwVEzIebk5TppRf3HQyzjRUsLwyqRH7irOtNWCG
4bNC6WKCuQha7Jbpd9Y5qy5j4Frwmg/fA1GEeSHo0wLO4S3mevA/bNiKFIGf0Muk4qcpIzLLzLOX
XySKjbCri0c+zn3tdq3B3lt5AR6GUVsNw7Nmwh1CP4bzGIKWjTjx+1Sq5bzqwkLdMMYBFQpvDEQm
jBNs/Spib12b0a4ekOXcEDnbdw6QwQlnnO4Bziz49db2LrQ9gK/p8jKw9+C9HKQ2Ck4OFhFu7FSL
jVcdmjm+T1iQphHfBY2qhGE3/ZTgXw8S40CqYk2yJ3LuSf/hZlpp2r0ePVCcKEeXUUs/xP6xGY0z
oW9zYtGIxqdbO9XuqrvpkU7SQOJqo3UnaMffbnIOCbsU7U0UDADs3tLwVxZngcnvs/ZGKlE6Tr10
li0llRk9OfdwHen1A1HuR9Am0p6OFvBcM/b2RNA3qUXxq4g3bDeD2jbXvQAuDuBRq3bWdFK2mjjd
NnHEuYtFNTh8lPDUvc9KJrT+DqHUTiL6NkAM69ZRNy/cjKm7UHrfBg2+mALbEbmdubwzjOXAvFPR
LDtMAYIUNq5f0IAPzeic6vBjSH0EmAfpXq0/gXZqrA3vmZ3bupfNNmH6aogJrhKuWoHom78Bwn+2
bd4NHgWZ89WEITPP2soyYcSCP64ZLzILwoq9HfRL1DAQjpxzl91A0j4UmMglCuzTxMnHirEe0lRD
x481UGGrqaEBTXq0D0N/nGuAafTgQeZd5TbTaDmtOw8pta0fe81+CkNjlyyfU+PQoLEvVWkDW4XF
2JY4q/lWLeOFFfHejnueajhySjJqhrvPWElMtRZM06nQ2bvLh5ncmdS+SJxtQPpyV3c4L5lgR7/Z
TzSzlqwgwmRfG/UuTT3IO3j64HRdI9BlpSjuJxByVOOs4upaFu+jEDs3qg8a90ATmddiTD+rhEe7
EXmbOfLOcNJO08Hi4WWk18h8bCg78eJh53XnZaEAMHaZJp7raT5olIzPjnM2D63b7nybdktPOy24
VXz2xRCCGGYGRsjqkcfCVmu6xxITjB4aAVvyLSPKix5HB9ttbzUvZks0Z+o1wQS9wDJCrz7NBu6s
COntwfGenA5MBRjGOcG5MM/Zm5+S+4mRA7OthxGoc2vc4cOGoBivPvPm6WfDr3c6oHNdNQoknv2r
EMrUfm1jPKk8G3EDbEuNzbg+zxeJFQwIwCa1/V3jpxsPTd9xnid6FIqiVzDLgiMS5TgIsbDmV97A
R9y9mDkvmqg5xaH2exbahvSbKge7Jd5yE4yQBcUlmnhP9dsfKkL1e3KfuuWtTa1jKjLOv89u+JOD
UMxsrF6Gz3OjAxEst1aDTl0N1U0m9smYfxrpbM2IpQVTQuRMXzXV8WIGBdkD6x1i7BUeB1lcdWLq
aUVQZfDAEXJeOQaCSNZtO2d6nVFVdaqlou6aJ2VCyoONhHwTc3FdHLImXHr+wpVMNK68mk5E7Yt3
gFkTWPZDUux18LquutyXO+VR7DlzSCsHEX7MSz14Mez5lpmIkOV76mvEe3D2JjVn3+/Jf52ByUdA
zaT907M5KutrRRl0Qaiumw4uEPaRkc02jznKFTuUbWudWacEjX4J510mOK7mgqjfp14CeFbwDtt5
N2L/DhF4nXnRLVZvMmK6ifWgNwTXO/tucfaOx6sTkdQxC3BwDKYR5v5yODjlRf9pOWIn5rAZOWZg
Rd6zM2uqZ1qsjynKcKtvDafdVzG/BYgmGu46y+UuNpujh8VJetO58nzeRPRUdncUhrk8AO31XH/n
pfVWsalPYWpV/o5ECTWyNnzNBGHy1EEmL+v4Fs73VtzygOXhal1rpzhVpflYjcyK99ZSPdYoRxCk
ii7gruCWe0hw6006r5/204+HJ9sEUjPOQa/6Y/yfId5HhBKqeP4EwMYVAWkTnTWJwMzrxVYzzcek
eeY92qavof85eJ9xf+f5T4U5bhaIxwW9J8Vw8At6N7qz2wSG9rY08WvC1gZUIO+aJbAaNEgLHC5I
Lkjp29LC1nQkT0VxcrH2HyG5YK8WxhbGC8IkvIGzDeIOJrIaNHtse6xHCxRTCFfzY56x7ujGMhCj
u5v5GQ1cUTXl11U87gvMBgx33oB9hbYVGTKRyvRCXeDGrcyjtbVJpZnA28SqR9CxTOqz4uQFqy+K
1X0xmKvbUrWEb1FH6ycIRgDNlJUqoy/nUTdPIh62UfrmJ/ZmWsxDN1A6R8WGlwwX7oaVNf+OfI5s
Ni5wbs4FUDf8kL0p9JVRHqqUDwXzvB6FQPrVyWu7dLfJtFkocyakyUlmtwzUr8lRpdT9Lzz1gYOX
siI6OTvZdtFfDfxtsFG/mvgnzzQ89EfGyk3fnlL4ckMnMZCcylGeJndZmdNTl3zruJq53cCmg/RU
6FjcexP+wMI0V5F5P2G9r8Ai6eXCK8JGjXr38GPFPjsAHqvQCIMeibiZr1kEhsPBWI1LpmYnQSbm
9rDk8SEpO+CrGH1qZqA5ZfQHKoJeV2Al6LNralHHDMbZGOJ1yu1WxdUNF+eD2/FXGEmLIryLZLom
a4OFq9C9kyqu80c4zJyHWoB+PI4yUCzVd8Wjj9dSN+MQtLbshjizdgfJlw+GtpaFyilvI2Zlnw0A
JJ4D1m0qbHbJmG0cuXNJMncUMYTl1SFztngnKzlEBcVdEBAEJJk5JBtLQTVf7Ad2tJXgiJXWSGx3
A0x+ZVNV5diXmWqqJpP7lB+4I/6nUmZVu4eetxrnuxrkRwzasxK/hWpeH9jMlYhVQ7Ozi3nXqlNU
/QOPoIuXfYrurwG+G9jwphheND/ZC6zAOn2I3KUDmmzbDxwX3xeu5Xb+otV449bdXpofkdFxbyxs
pgoYpnsTLw/vah0ZbmflFLA0r5qzs3CypYgENb+Gqb6MC4BLvVmX43aE0UVc4DKl12T+ANu1bgiG
q6WvEnAl8C4O8txCBafvjKn9iFi5pc+QHnrc8KA/jmN/XrDVCu/NmcAqumNAMNjPr7170NAysEkD
AmhwlcpgeElHUD6Sq5+ULEeMpjrVLnXmQPYrXsHiiheYJ+dRASSIVe9r+6XsrqHT781JQwJ+qp1f
tfTXOd+bntzlmHEp0UAfIQdXXNzlqktnE+WriNFpyL/s5GUZ54NnjXtgV7gUuAm64d3y8WXrcNXR
9pEzREaOwiMK3a5M75wiZ+p3TVVvEHQWfYYhDlSGlSLq2Qag7aG4zFAQLW8JZvfxf3J1HsutM2kS
fSJEoOCxFQl6ipQ3G4QsvC+gADz9HOjvnu6ZDUNX19OUyS/z5GAfYFxAk8rZbQjUvpNAWVG/IeqD
xHFWgYNdyrLS6NuUP7n/2HGN6ov7Wk3bXHzEzcPcfip41irjICTMwEJW8wYoouMrVJqVlMmuSY5N
fNAjZ5N01R6n3kqAF07BqxO1DTr4moYBYhsXPmuPpLrSIXCuyMy2uO5NyK5DWayjGa4mz4B9NgVD
3co55vOPoNXPtACuiA+33ZsWK7CGc0ox2G3WjTFskzF8khU2UTybg5DvFWfRRe7VrE2B+jnPDzbr
Vu/lTHi+8CUT9iApAm6DQo7tnJVnh46WhZEi7Owhce1DKpr9wNjMYcbAuStykm0osW0q4AEfdJxA
XETACei12hiCXjFqKz0FieXceiPNNLjbgSoUM2006bedToHvlUepnevmceQkY2IHwznK8/Ou2ThQ
+6NJ8STC0MQRdZiuHZ7jELP+TKYJSYU9o3lZ6OoD1T6DGI8QUM8TVv3CZ3pTXCZvenJJ/oUNdmeC
QC7ZBATG3l9Zfn2wyZv6Hp518RbHxLa9hzg7e/TKzUXyLHkvuWFIefRdLa5l/WiNn0NDOo/aZTOZ
1g02HGpKiCABla1Wmvyt62Ai8nqDyHNi9knI+C5UBS9iGjjU1mudH4jpdR5eAGnY7k68hv0XVnsf
oKNjl9shesLj9JC/zu2lY80addyK1vAEJI+3s447YliJRiL3zgdlvTjSpTClX8+9dx/NHwrvvay8
I/jC04CCmWn5uhVLBw+jSJ1nHCZeXTzOcR2IGX+fN7VvBG2e8xh1zGFPJ8UEWHjXIAZFPvad6W2u
+nVIuHZiq62pDfCoFqrGz5nropU+T+rik2ARznoyikMjqmBpcvKbF5Pm2t7J3xTCnBv7OA6HkxdN
JFhIH9s0GECi9RqBQuVQTSXV2shvoekdIt2lYTTZS2zC8uh70fPAmd9mXbTCF2qxGNwQRG0oqSxT
nv2WTTsKRrdE59Yeba7eqQatbAjK0V9zq1zDh3+ymMRVlA32roW5Tq2kQYy9vKbZo1dXQYdXjdvf
JoKEliXkD0Koea33GEMm8XVrG+vFUSB7E4zaSecVaywHyHinXO+sRHaynbtZcgOukC+5/OltCANK
W5feo+PDoPXe8ualB+k2teMXYZAb/7Yk+GT2DUmRo1kZAQIrgIZDLY/ks5Cp8QwbT25CPZ988vEN
xRdiNGCDrwZk/MmhSxl8kM54O3yojEsiyCzn5lM4l2Snh5hPJQc6xODhN3Mpd8jKbTwDOBqGFyLF
Nza1WaotaH00b3QS9JOg4o/Ct7r57qAgwmY5ttx95jY9SmeN/fPkloRmLMbJy/J/SdlPGnvE3D6s
/Okkh3Bv25iq0nhlWGjZ8IcRuhE397wO87QZzJbLyHCwUPMj8cZGuBu+WAmc7j7qT/q8TYbL6D8m
1kO8EWy4YvhmJ9biS5Y8u60Fm30zNy9pfuel1wmjlbwWlXGEBqfuYazDIpP+pnuirS6DQxfuMm2L
a7/zs1VDqpC0Vep8NPn8lRViM2qc7GKiu4a5EnIJrxAEi52EpD1aOClojdaXm+mnEBB6kgaPTbfB
6vmCRemm4uzE5A5J171T3lUicGBjmYv+qCkgYs1Gsb7LOT2Xi4+gBgCAgaDpQK5MBlGtaiOZyViF
sXaFCAbNQH+8xegfLIOPas42oyqDlEk8VqZ9xmGDueFBZ+DQsMMaFLwV2G1b76HkjUG/hWFFhwQo
0rLBl+24zfHYOiMMALxGZvimzb9OSTXJPLIz1qvOiF8LfLUzbr6qYSgKO4GzVRY6p6SNFitfoCpG
jmOPqHcdPe0jch+AWt5bxp0lT5byiDNRIlShfDoGau6L16Ec5GBR5o1jGvduv3CZp63tfhpi16PW
y1Ksu/BHn145zZNXc1/MCsKBeNeBdnX9h6GGM2uBxTAZwPsqy25leim5CBisUS5vPEztN25JMq3D
MO1yja3Ve519OIm1jvN+K2rWekIZYIS27qc0Yi7BA//Zt8FyUTsWPwaMjOaOnmvykqsOe0AwzNBJ
lvDhxGfXOCbvblhdkooDC1G/XNJ2/VnZb6XCqljEP1rDZlmEV5/0YqI+be3g92RSjOfY1c+SAmXJ
e1szfpR/G8/ihdM39hJSEFry7fZ54A0NGc0M7QtJc2T6DeMS/O9axBwntK3Ohs48dUVN7nPpPkXF
bwm9rg0vxNFfM3O6pNCYJ3ZJK8N+mTu45zru5veVg/NTh7Lc4Z6MMV5SbJRrULzIMNKNhB/SU/4W
4MVjZU8Hz/L3vunu9P7kDU9TSn0x7VgNZzvlvzjFr13yHBy8BNgVGnCXb8KSnCS7a4OsZuUMNOn8
NnF3cNbGrRJYsfaIE4MVgCWSl4XrnIJ77vTnihRI7WLVzZ2dym/dmvBu7aS7mGJqox/3JD8OUT7s
ei1+gNLk5eo6SO3LkH7QuEQYcP/qhFlJHh+gN1KhhdrHoFUWbRB5gYU7USvzx6FNf9yYiAcX+4Je
bYKB+bCNm7fUHblXDxc4iFi8f4x24U1gh2ZkJK3xQu0sR6lnm/RslNG+EMLsQWlrmrPphy8TXjzX
opu8OvIbj3VGWMXjf/HSz4/LhYGR/Jt0eO6yaecaPmUn8Lw1roIVMITql2PUrjDqp4WblBKjve97
pLzQqve2/y1mufL7ZNtKcB/eoRvNnaq7p6xErcJ8kPYveaZvs0r7cTV4EZ7/AORj1VP36AnrkoT6
pVK7iuOGFWLwRSTAktdsJSXTmE5PCO9HYWv3qTHtO7jjUUy3BHEUiSZQ1WLb9lu9U7eV2+9VfDG/
K0RfpecfsDHXPC1Odau3nMAN8QBH54gj4NT07e9YbnL6ekNCywR593FHZ5GtKCGMQbmj9iR0vNTn
eIAOZqwjWNS1IPQ0Mpe0lbM3e2I72bGalgi3sQkr7wAfda27rDS2Dz4SxLnomMYWs7aiQ5NfJR+8
sf8yIb9T6tHSBsnrk97PoJf8vETJa+5ctrXJRJJXn6HVMdsUR4VAyGzh3s/Ar0+U02Nr9ZeOu6K/
xy8StEax1TlKmMQ6NdtZGYjUQHJe5UwJB5uW0ObHxaNZZbh1oBsyEFgXobvm9Lmv8Q4xnaRj606B
xeqT+ipFe3LhEQ262PcDvJ7szQO6RwyYXuW2GvizCQ9O1W5xIaN9BlHChTuvAjtz7oa+B0g3XjWc
G+G10cDLcmDGojQ8ZLH/1np0mrOnN+pJ5Ba6G/6sXgVJ9I0ZO+h481cLToKrY2MdSXDjmrROwpDv
Y6FhQHlqOWwmqbnHXswS0O+A4+d6GNC7ygb8M87fvabtOTFRUEjvRInZx7DAnA7ljxUvurc8YPQG
N3EMNYq4wCC23TMtGUEUc6jr+v3s/nrYl0oa2dtpXlc4j0qM2Q7BzQpzUO66QJyMZ0x+mJK99UhL
HUM49yqGYQ0f84Y0DleTsJI09Fa7OAUND8pQT7d1p3ZQjpjqvXk0E1ctYnQUaRSDazRfbEY0C1JZ
FwYlijdHqfAxgbrs7qSMz9k0rkOed8ti7svlmvDxgNUiBPuXRJR7EIoMBdHJZQgXac8smmuCjI5Y
5s5qk7W3tjUfbVxnOC+OPCG3NP2tJfUVmUYqob9E4a4TwyZU7tFIosA2op2Aydp1w02ERI8eQjoN
xxsYu4UGVBhQCCrnQLzjEhbRuv30eEP2OAOXURFKO7ag6rWsnjVlXHK5bO7ICnQO1VDsFP4t3/Xu
S+7mISnEgpth6bTr6q5pI+ahww30vr1GCWuZ1Q9pP0F4LhEQ3izrDTKg4gUwgTa5ircUULvSODJk
eHY5/ALyQ5s7Z+TF8n54hMFzaO3wy7D4FFdjvVs60zTqEoyOoxIgwW2HBlPoetBO8mDifm567Xac
OBWVhIFxQeuJfgMVsLhRkR50KaW5WLsHg1s4+gWJdLem1LFt1G3iTTfmaO61CDHHizcZt8h0U8ql
/jxDQwi/kxBOMJeyPIueNPINYFtxv9Tra7PEw6iJ8OR8SOfvDAPb2A0U0JqvYbofmG9N1oul/dQI
KSMORr98xXS+jYhMqeZ7Mrcmlagivkj2z5DwSk36pTUetVHsphqWi53c1ZG1W2KeLiwxZwU1aA8I
gQYMbuD46CRs5MFcOXG6t0iOtXjjrIjSsPe53BfAJQkU7ws6n9vus/YfjFTb1bYNwiZmsn87E9eo
743xQ5WIQlaQ+tw7rHQ98cwqgeHL7O7ob/lxC4QUdgaOsnLkQ1J+VPA0zMF+iAt1jCGccnw8V4kW
KLPeTsTwBobqpp2epqGDgaHeRCFuhBI3BLAYwDg7jUGJ4CTo+ltNO4/gv+wBowiLWT3Lu7Hn7OKw
6ruWjdIjTiqhvlwRtas8/0e58VuLtF7ZGYuJ2Z9bFj9KFbknjO8zJXRN91kVmK27MjszoM7M9pYF
1YZQphUEHoRBMkHiURnC1xx4T8xHs7jFHMq7IRpu6ny69nPz0FTx2R5NQm5EAzr9uNgZgSmAfEZZ
/hrQa9v6MM/5RzfO6Q00BkmuZ9G7W3aaDTD7VSWKE2kJ6meghLwg7l4du0+OWaxH23ng8uqM+rPy
rW/q2U4yjt+GLqpePHBs1ew+l2AcV7VmNzs9jlFvgSBYqTNtgS6gjZYwuDFSRfe25rsEYzn48iHm
jHBTtVr9oCsmo3UcmK6CDghc3ZT2e08alxh4MZwFL3YB84/CTMrXMmbFqAr5W+mBT6jSK4mHBAZu
wpieZW6uI/S4GfVuZCy1xahBz7ACeSnBSJkuVyz57REr5dDo+fdhgjXJp4/UArm4ARz6WWV6fEh7
6kW8XnRrL3F/2YadnQ2mDgWUm48lji6Ep45GmQ59p41IMtQvMZ/frEMHtCd9idaS9jNBmXV7eGKB
LuaDDJ+1k4iR/6xv37iV/sTA+pXGqrEaj5x8gsV+YWQ19SQTORCUZGanxXJCx8PDH4gTknaV9OKx
X/rRznBpuSQYq1kQ9peq0gKKV/giR5Decb3XOc/Wzr7Ueceg/DHJZxpvHpeO+nBQ4ZFEWv5okenq
DaXTV8NlsXimZujZatP0thklRVgp8yrpfg2SJcwZLfUCB45ed5Q1JAh/rbQSW0t8VUbN3bAnpbes
CJU8JH2+o6/R3A5DSs98PPYbkknEHHAi3lSKIVeVtesh7foVlaBEp80CjOTELXikaopgCrNKVLol
QtluIvOhwZIMVwV7I9r4iPMRZNYoFiRLexDN+ElzXwswDLzHPNK5g2FNexQ6DnNBc0hSu8wxMp3L
XmkGtnPpBN6FOi4fR5wvU0SvMJHKKF7L4WtGcytSnXk/bme6ZAX7n4++Fs5T4FFJpY/n5WCFWAh3
6+DDLHZqBA2qgQ2VrEMOQi7rAhhITHN64NrsZEQxEGOZjgPM/M25h7ZACQbryYzkTpGUamkwm+87
tC4/+mzwOXi8Wqn9odGQ0zPmySv8ETqR13UWE/zjDmQy6oXUXkf2ilKImyHyYJ5C4MxyLNTjrksO
o/1elHJTVf0+tL8GPNmajS/HfxIpDnuYtjZhQjCDVcTGX6Oz75Yi5dTZpmqD9LkawSmX80aYXL6T
ep3D7ZmZ82kI5p71WtofqcXsSd6ywbb1Y1EDpmO+oHf7xccKXhWIK+O7OwKfdFQx64FMUPkcYnG7
JAMXSaqxmx0VHTeV3p0S98S6XTO0K8x0nenvSp9QGl8qRFsCuYiQ2FfCR0enlaJ6HajOEmyOnYNq
MHNdGtnQST8XPGsd0/OkPBr1L1cIjcMBRTITgkjItbmFVsh2YbrAA2Mm+pSHIT2X3aHGhjMl2cpW
apU/oDhN3IHlSU+OSBh2eHHQ6vVs2sQy3I7WVnHTd+33QdzXLjHsFN7IRN9VhdQQxCaZ3RBEQQpN
Pgw4xIPSrLfEDQEzmyRZEXS/kUVh+5zwO7DgtwTswZN8E+9CpOsxvjBJfi9qXADVJWxulwGSxoAD
+3HTfFQFwQOmFwUjNz0PTKATQhuYe2FHSJoNcdqV0Z9oOmwc8Dzuq4+E2yckeAdecX4Nr0qF+bmi
8n1I6ARD7UTHdCdOES8zorQtbusuPVb0ETlDgm0bBbF+Tbt9Q4W0DA8pQQ9EqFoco+HHCK/1NWRu
O7DZKeM86pwjGSFNBOmJVNhHRVJAckev53sNWo8T52utJXb/aGAWcVnvywyfXP4IcueQcUWP64dJ
0cj4NdPENBpw4L8bAKyYnPAZZeo8+T/hgLYaQQiCAYVZg5rpG1PZN8wpNjYu22nnYJ4sMRr/+F27
zID3OR/ilpu5ZsuN4/86OavLjMg52ivb+dFjLoaUJM38L7jCN+UhtbobYT3pNB6xnfVxdwhh3YXH
JH0qCazaXEMzg2rrX5ygN6XHtWlXWRhrcgSjjQBrHOYj0GG4iocKyS0Ot7ONQ9nS9iNLSa/faU3g
arhpxMXkytJ5FK8GVfsqqKtQ+VfEabaXHp3Fz6M66vR2EBeD1LC8dWam7ClXIL3R1079MZIEaTfm
uMhxBx9lM4rEDf6+qdwUxiuxWDZa2imGTcRqaSYV1xPeDSmVHw1HO7Gqi72ZPc7OTzfsovzdxvDZ
fFP4tq5AEMovh/SzFj7RmYkYAI5h5w7dvHJnqC3IBR3o7KtX3buT3u0EBC8OpsPXpOpoXRnC2YuJ
pnfXS8S6YlbbuCWXLW5CG5siL6IxqbZuF/ecJqu7jEEfIsuPqVtvzkyNlD0lPWMJO3zw7QtwTuyy
ifWsJf66VmjtRhONK9VM37FdeM/dwE0KzNErrNmFVlkxEOh1pBqm5pWHguwW23H0bhlt20+9fDfK
FPoQHJ21IgAJ7f6Oyrjo3sq//HAAOjqyVFHiQFLJMegcLoffogY9mbN7Yg/jFbyrKEw0E+ehC1tv
G/fOxom6N8Fg9bNo6IstuClYjLO4WFIzYvQs+FqsiyA2VLQpgEAqXDNUgDeXqX/S+dhb/ENMN2ES
cicSPgzYJ3z+HsYVCLcGE2nYNon+CXJrV5b3Jb3i/oTdkwGT9+ulW1e/TlX2OBEicsr50Bq/oUTT
VNV2Vr/S3bXqsdFOXv5taeldwtOLJ9rlMP+cKayuDsGnPuhNhDisNMoZ6A2VN45132EkiYgpUa6C
3/hcjs/Uf9xSaaOR29GGv8HisjnSPoqObAVZrE4tpHGASIdsxH6Cj1tdaaQv1wYXWZnob3lr3M4F
83NA+vtsDn3ISU2NNXbpnaff0uuclePQtKp54hu5dWuB+jlBAEjDeKaDo9vHGkeewk3ZH50i3kSV
bQMmpgiInf9FauuOltOL3ZuAgmZenKhzdikgZnoH2IYB8SZldpsMrHf4iNj8BOCMOXMAtnL0cht7
XWmgoYy6Hvc+rCP839xXjAa22KxSwjW6ewWGdAoZc5LJbUCZ82k00Bo3DQjLXHXjJp+iZ68eqrPR
tzHwFo8Y7ZyfPLNHumA0fh9atwyw7pNcuuTiOrU2F8cWOAGyX8qwbjTpXNoCrRykGOyHxMFXeBCl
Ma6VggO32I67carP+Yz9HHv0DhrLp29gUOBALLac6fa+2828UmvS5o8xXmEvu7RRAVCJW1mQapIJ
U/EuaMzjkvk52fqI/JqttY40d5c1jLOz/AcJZ/HjYMvkY8tAhX8QzwYhH3oqElvxHrryn0s47Xm0
gMtk04bs722LecbpMfAlWnWAi2zdNDydXLrJk5qp2Iaxy2imRJBI4l1N0dRN0sQe3A+yroBx/VWU
RogcA/3fLXLykvzSZL3cTjgpRjodwtyou8DNwMoncf5AEAOQKkaLCuPn3GBNqAq2/lZUb6VM9yQD
D5HFzhfFw5UWKfPkOjlPZE3gOfUpJy3w0Wc33FPJ4rt4pOeIyTR7n0iwO4xNxcktTI5/P7Ya3UKO
gG86ZkwHl4cs18ii/335982/h9x2p0NqKMlYcvny75uy0RilmMPFb3z/wOVD2au/LyfsNuUN1FIo
uVXa0qMOOVlWzDQ7vdQP/fIAPXX+5+Hve//54d/P/r/v/f2slOq/f1tdzvHBaw+VyVsQLLWEHjiE
mFlEl6ZrTUPXcE159alx2Q4JB76bejSro9bQsfXPl3rh4u329VbuPSpn+zmqjzgPq+M/PyFYXnXS
Cl4OK6pWZONsvZ8O/zwMUJxSNeANNojptJPjHv6+qv/3q39+CAR7b+LI09KhOMbZvx9MU2Qrw4s0
7pZ0ANlLB5Dgc89Ebd5ijQ7LSR4NTSNeuDzYKbM+c3n4f98LGy3fA4RCS09dtlrpHv++4h6PDJVN
aBLoGRb3mptJlkDIOCJU2zbt3xTAKXlTxlLSWEXYG+RnuamMOt0hgF7j3raOtGslVMuaic3sVVlH
LTX/z4/jMZqP8ct/fsHf7/r7pX3JpyQUThnM+qid0HD/9dDPdXv86V0GTaGeHv8elE916X/92OQ5
YD7aIxxY/y7qkEZr0C1WEqvx3AZDK3BzcLwvtZT4GbiXGNadVhbiFiBloLS0vR1MN4Cm291ZpkwO
jG3fDXJBuMRwqGNs8bZKcgGx2zE/R4rQam/4h1nSYOaS0QnUiCPLAu98clLjA4OODZxGp7zblAit
KJjHvwcCnh0qkIb1oYf5PiYk9Vf0FrNFlj4EglXotuYxmrvPLIsk7mjMMnglurDSgjqKAJJaDUO4
bDi6DLgQrDjHl54CFNxqQYzCeJMmZPzI1h/bHmNMo+n38+Dou8Kd90WpsBV0Y7V3XM5oPkbT2plI
ImfIcYKaz6o0t7YzYxjTmzYYI6obUpTKNLSqfaIendjTniP83uXArcKYKVowDG5seM1D2poSjL6p
th2YLwfm7G+ENq4BOep7eE7czUzuVlIzLhFsFoRzeE1zDBHL4NZ7M1OJtfcmuZGNvswykvvSRzbr
ZpmfqgjIDvbEa3WeXdiO/aDiILFR6ROBp9HLkcmatruAOfr7q+0uJPwQ6qAva7IIKpkfy4nY4BQy
mYLK/ehoxFmwpvz9wqlBRhdcNvelgdvFrCQkVUB2DP9QdCZCSR73mWBokoYhXyU3owVVLGkh/NVo
TXdUNS2n+eKt1dM+EH3RbOKCI2hqag59SKV+LTUOp25DQwf5n/nq081KynZAopfzm+7P6s4hCeni
aYN9N+0MvGnxnP5C2sZWLUR2rWr9PMy1+cJrYQRVUbtg6xlNWqKOthxpe4rbJJaxPHvMqhHoGFIx
8mf0C7PKPsJR8sNijziE/k/V5zk1Jw0D9vhsF2226fJhek/Ix7jUQl8jmd1PHlWCAoWoBh7CLKF3
76VhDlsD4ajmyY5Hw7mz/Ma5c3Hecjc0i81/vtekiypt2Dip+rG/9B281UiX12Fmfk/unbZYpJHr
30NXAHrL+CsNE/xZabvxxZkpcDSW1GjFjbUreZo6Eenbovbb0wjzfiNki6xNwdixEFp0RCKnoczs
RobxKDYuGyEVSTkdbidO2Lp5HjLHYjAN1olbKpKaMUVb6Mv1GedMfQYLVZ+ruvapcG1RVThobzo5
Agsxiuq2kV5JAsput84iqXVtU53DsMHN6/YYYmziKxFi+bruafrgwJ/szTQ/y+XdmM14n2meqHhP
eHgVpUmTktNHn2aGbhaBJDoSmySIOhrMZ0vtPEjRnTSC4aPV/6tfojd6nTFhjzTjnR22lGMuEvca
08hHCltNuw6Luk+g8C7LYyijrSCXu/xZTWF4a9uyrrIZkIyW4ghDk+61tEknafpa9Za+p2ZnfHW5
OzFJdfm4PNmdhym1C4nwcAB00p7CHsfu7jM3fIFP5jKZYtzD36F7ks4aLdZAKaZEhXrPQEmdaXvr
E4GtmDFvk96Ofawfh+6etkd0osL3biOSr0d6IgHNjRO8O4d+d1oBhtu8aobbUUR3Dg3SWDJxZRT0
dN6aWeMFBifCNcAtsdZw7uw8UJhEFOHpmP5zLQExhSXXOiApxlOn1BBY3l4fWJvxoqs9M5J7sydo
Clj7XPkLcV6pFuhvmuMvmh4HrPgnisTwRvQmNPdi/qi9+pFqC/yvqd4ctaRIH/2WgA2SCS979sRZ
qQhCThF7Q8+GtTBxojRacaa3RV7pFerc6NFb6LsdBloiqYW97Rvcc3+LVGgjmhcQr7d2bNw7TWfB
z1dcgbH9gaXKyBq67aSODY09R/A16mhbCeRlHZSXwDlktwQJramKxUJOrQIvXuglS/fwEEnrkGFI
EGnyz/vLJcWjGao/oDziwFRjfJbaqbOhtKzzBB/gGDb1m5pT/WKCcgnL4UEPmQHrkqG/07iXJp60
898bys+WStEqHSlgjJIdx/O9GmgPZfvqgqZ2ndcEL/1inKIOjYXr0gqhbUuvwjmsRH7J4ji6OA9R
JbRLxGK1EQldA7Se8MPlex5ni51hEH3wQ+Ri4bB9Dqbp3srlIbbBSsXJrP/ziZ4G6+xVxryXPSb6
sbr9+8DNijFmWvDHeoMkCKJ1p1rjYBdR1oCFwEfqsWKjuwhVwCbkzXnDIIw8kD48gwQ2LlxgjAuA
Ak4DZYFk0ThbJ7eSWxBNCf7SJP3nq07aKLk9Zkhk/yAaQ6alNg9rX8tezKkTOMUgOHu2Yyx4nXUU
t8YKPjkpwIGQ+jgOr2MfVWcFFOvgoaJlJkgQ0jPJMmHJbkc5NACZvC34vAzB1R6vcvJ+u9hNt46X
h0dQFoNOa89UwziKBdTPztyEoU5zBFSidTLnCD9uZgX6UiyLF3nHCOxqMubERaiTbg8LXNRRyABU
EbEfQfZknu8dG1hrJJD615TaLLeMf3WjweFTJ+bTUHhsKCi6Ezk4W4bpjrx2eshtzMpdZhPWYuv3
OwwJIfbcrWsNm6lQl9Gw1n7Z7THvctCZwC7N0X3Tz7suBu8oDBrfdW59tYT6nESPOUyHcauwSh+S
8N2yC//BFiB6jTaHMdQEfoJPszdbPI1FHB6csIcISQattBKdVWW+zG27GehCRCyrAb8N9l1R1bAy
S25+eLeUtSttyKwlJNlNwQirMJdcAARcUHVn7p/9WV/MJI1HUEfjzO/QnUEf1pL6wSwynOicMNZJ
Cvwz9byLVXMn171EHtQwEaCjKTZjh2v0fTFmrMPtFTEYsIkkhw5cwMHnB8Yxv/QDRD4z+wI/Ex3r
Gax31peMyopnoBeIcHlQczN2vBJqud7BEW6jDyMFIwrmlz+mDI/+YBg7zVu2nflziNK9rqNI6iAl
T72pXmgBgZct5rNo1LvnctuSILq60MK/Tt/rytTr+iaVVrNvdEaDFpZboP2QkW37vkwcnxETxNPC
dc86n5pAJI5xmGA1LxMlxIYMtLj3ANl27Y/zj5EgvaM1YPaK+2iValWy0fKXyYFUglmhBSMNWjqa
zKNO+KBjjbwzK3XbWV13omn2NoIq+6xywGV2wX99qu98b4YsqLv2JZLIeXNZocLjHDvkGE3ZraGN
MQu7CRPgAE5ibDqoAOiM8T622n7DmGNx0zoxXG7/LTbAtkxZe6JauLkNUdAxZhhBKXoEl1DDZNne
tWmuveldsjU8+ZDHxqVu2wb2fHfQCP2RxDbmte7b/HPpvuO41u5Il2v7XleHUuiQTwqwEsqeH0fq
Ux5csownTm3PvRnf/R3//g59IcTxg+YZn55ZYz9RDgfYqtwygBhxCZnbfgka6IAit5OYEtwCeNLt
pMeRCsFT81IGWEV1HrENMqaSq1SfAsOhBZdxKyDn/FOXzbMTAx4IXZqPuaAG43AXpt1AlS9waaOm
DpgeRl4fn1ANt9BBd+C9TNOHHkOCc/XxE4sAuX84xKuhDsHXx80iVpNOqwEMKf7d+Gp7TvBEbDzL
Nnfd9CWmVoI0Ku55wnt0faZVkJ+9oOOFba0UXzgxwq3VuZ9uZdlHffyePRsL1nSQplFvCW6/CT0y
wFLW9lnvbeLo07FP1ZssISbqTYrBbDKog6l4vg2LYKxqfzRYDOsp1QAldpge47vZxs+V4EQlL9IM
6xzRCgzP8DC62bzVeqTltL8SFIZPLYrXeDJ+heWCGk3pwikMxK1Cx3ifYgkPS5z5M7O5Hnexx4q7
9qXAR87b7wgFBKL7VZrpS8clIpBp06xLlPdvf7qWXf5VGfmud8lzlYIXVStobShs0QZtyqArL1pq
D1zoGUYLX4wanhsNMTFeur3GBiibk70b7pRvrPTNZ6i6VT2AdICIZ8qIMOZIegfLnst/pz3WGZxN
meavvd0/x1VEOwZqrWUbD1DwmC93AWqpXuXyVW+NH8iJ+UkS9oYkyhPIwROuCJBqu863dmP2xwlw
Qi9Ag1hhEGd5G0gA6PaQJoGJO0W65d3cl5A4GaIPNoZCFTG49tDkyVGyAELfWMG1PkwyvTc4lrbV
b+Rq4bZMGwowBJgBP/oxs+I1oZFqQ1MIJJqp2MU9dMLah8ozedGvpYyRrmdi8JYmQPHHyMxq/BCu
9kRrFmbwknnNxEnGWTrG4IAOvrKgG5Nxjqvq2+peLUeNWMubz8bn8B5O7OCaaN+nkKOO6JzA6Stc
YfiKapMT8TDouDMQwUIqHxzDO0lGxADPywCLN1nkOdyMYrgtC5BLzU31qDnc0Hud+UvZvXLhIapD
TRrB33sQG+H6zi7TjzZvSPpGOQo/C3zoqNcoXkKHvfsTVaO5jXKUJpol+J9VDGMycS+Sr/9h70x2
JFfSK/0qDe0p0DgYyYU2Pnt4zGNGbIgYMjgYZ9JII59eH9VoCAKE3jSg3txNoW7dygwPd6cN5z/n
OyqRz0Mgj964vM6KoVLbly7KAkNCQbVV653B4oGYlaNFqUr6YqmAseWQc4KpP32d4syvsb2Z0L9b
o0Uidg6+Z2zaC7uH3PGR6vL2mGVUe9khKmu0oiP6amaCIuxD1xCkn/T6ujLvHDTEbcIC94FJ3VeK
PfBf+Wan5HenyuAqWse+S8Nclut+CMygoPzM69vXnNPoHhrGsa6SS2wMvUhUP2WsDJmLkxDgTOY2
3O4YAPuNWxw4UzFnlsi5wUwMzyGjL2iwzPqp3WEefcpNcEkwDo7hAhUhHlbAaXSN6kywd7YPyppf
Gio78LvSG59P/MBQLvAe5hxbCveWIu6+vdXNSYO4GEtCjcGHcjH1BNUennSATouY0fDSaJX6Y8bh
eWbrBPwiTyFY032ig2PNsiVL7kUk8oHXZBCpy3slgxs4qtuKS7+d3+sQ4k9Y81nnFbe2skl+io6H
RAcN0Q37uiUFAJ6juMpg5zEPDU6xeIRLY2/HmB2tx0XlIRg01dPU4diAE6lFYJ9E+pOk5rtEddp4
GdZ2bp/bqsJyzjKHh1W0n1GP5Uw0xcNSzvSY2FQLV9kzrY3niUsY72S7zSqQ/G4M77xiVwLVM74O
YPLO9Im4PMYMZ+0SDwdsMQqwZnAn4FMuaF+Ujrf5yr1/8aruhFH1w7Yfp6F5aqoKTIJLZWyo3S2+
8vWNwZnYzfPVWLP+xLF3stt0POi4rpkSdA9enr6HFMdvfDYp2qSrS9FN5b6kF7RScg/5l01/Ng92
RmLBgeYKaFruOI92lPwVJ05V6MDs311vt4fB8Ca1AUUPZtjbNpwlKyLdF6inKvOILZXD0dbwJD07
Ks5l5BEFlI9gPhugvP3fLJ43ek0TEhnDo9igFebETX1XSGxyDxOPQFx1ZDPUCs2e5aHzNHSI+Ikp
C9kwc6PQxXdaM0lpp/YGyemB7sH01K3v3xjAuBGGi2ga5Vd2RJxVyOc09K/VYOFzMPq3Lbt4J8UI
M6X6Vmvqz/WCdmsIEG9s13tznAFS5QwC2jTOjx6Ke6xzA8IibDtqGG6Vi7BXL/kd/GN6BBL/YCXy
jRcJOZ1e92Kmf4MsDZw/b7kB7IdeFgpUQx6A49KIXdARYCX1ewki5qCwuaYuw/0JBBj4gdxxi6Zg
hRMeEJ8WBwvsqUzMYqvBRswSspfrcXaoA3w4dW2jjWBJaKwCZ8yE11ORPYUi8jZGtD0zOuCL3LWQ
/+vmXDRud7EUsyu4B0tVXDd8nUJXTidl9HXEIuVgiPOq4I+I9YWl+aKT6JcOFUnnncHlBj1qdrwn
lDZAh6nLzq0+lkV3x6QcbosueFNBDbqlOub1V2I1NzyrH+1/IHrQJitSNgSaVjp9Y1/CxLkpcn09
J9N9FTvtPuW8x2TT57hImIffnOxxwBDFx0FFWkaD/GmhgfVKUpUxgQZq2F0BKHwQg0MeGUV1Z7ny
e6J2YJzDTciEFAw9BurauwvyZLoqy3Pth4RgureZ8SofoPzMAz5yZwFgbbQN7Zfz9dZix+BMULi3
EzSZZRJHhTTBJbBPtvzmCCKSRgrtjc9L37zg8aFctOf4n4rW3kRLOFxBuN5yMPvAewa0I/GAHiAb
XcLBLBvegGdc6lGZR/elm+5qSh+2U9jANHSCRwzDGElwWtAaNb9FRJ19FvpiuJsc91XSjcV0hNyd
xWCO0tw95dC4wzprxsVsYbfCgsE47XHuXVITFjUzdmP/0Fu6dKzAha52uQp4gODo7JbCay8ckt46
wzAeHsy+DpqXirtik6fNiaqNaDMBXgmKDCHXJXSm+guE4a+FwNjgJWvRsCJRA++XtFrCQr2eeh9L
q2MtCAomJk6LGbuSYpubttjKtfoHEEuK647+JAsY4uzBDgMbRhFR9CjWXglpUT809X7KD0PRpcEX
hlmLUxSMPPjsECRMXNLpxB/ux+jUujHAFosrnc4dUCDhWykeoNdyRgRBsqGoCu9u9xauFB9njF/7
Xn/oFouBHFBfC/pO3OEkCvepd83yoAtF3knwp+ehxBzvGVo06BrzN3khndsuU5c4BoIdD3O6Yw5z
1yQipiXBxkzSFd9icllNQzpYwuKNPYMvchIJjJmGL2MnL0iU7d6jntRp9Y3bv/rKFZD1xl2U0+MI
sOOQjNkHUS+O/aJ+jBEc9hQr3+jV7VtnpjtAO30aajBJUeFi9YxRxefevu4BKMaYYI5R4uBNK8VH
vjCSdwPnXI4s5roRZx5ClpXc2cap/GlSSoV8WCucQlish54G+gxkZYNiVYSEl2PZkTCLLd5hfyTh
4NOK2Ljs1ZTZPDK3IwYUEY2yivpZ1zE3Ahc9cmmgXbnJd4ksyJkS0gnzj+fWOHe1i1xtE1T2FiUO
Czo6Kl9zDB00YjsfZhJNY3dkhT1EVhQdLByItibEb3nMp2MzqZu+Km/6iMmn7MuGekXOVn6PCTvM
Gv+0QoqLhJ097TThAqBRIiP5M7vpwVWVfYpbZHnNRHXx9GdeK2BVD3S3j1vOLoSsXRKMiZNfaL0+
cPdTu4k+DTvG9ErLBvRxEgMLGLt6Au0QxQ5sYgaSlUKdESXjD1PCqIgXOtuSV7ofNmqdrlNu+VCy
SSfFrinxwMEbY8B+KeNI7fsRD6pIi2c6TU89hlRsSsS6ATUGy3hJBQGUOIDDaMvqflDWj102FrmR
wGyTsHlYrPp6mMSHRkbbUiQwb+j2uP+Pf4IUWO+qAh5pwkxhFzBKoaxjKk4JS2bs2isFHuNWPxN2
TArqtaTkjY6ngyMh81ABSL6VntKhn0DQwrXrcdS3WfoLehKrmxMuK/nxhN9mfNFOc8XhrjpJmo12
uU+8zWnwNKWZpw+2xDlrV/eaGnHG4/jV5pzKOeKYWyeACjiK8Jys21Vm88nphIxU5U2HehxuRTZe
4Yk8j5Yy99lsfltuppwL3G3gAJlXPdkBGrnAFwTmMisiY/4wRTsXOi2mSCxBGRvT+vWA3dKAtVk5
OzXHPbcYPjI9mIMFHaDzDI3SavzNluptjL1y71r7gRsCj+m07DRxuMbhXD95gCq9ArNHjpknim8Y
FTF+CLPVo00CgmVxHP7adkLR2pxe90v1UTRq5tw0PIRGqovsqus4bLHaQRzMVFfeMCV7a+162vpp
CkGIOl0XKZXzCw6dzl2OnuTdyEvrjaPmfF2FiqHGwi00TC2mKTxytTtfiknm9xwqTYE6PFOFzmms
MsdmLE8coy/WAPGBtkV7u8gh3fGXuZj7SIf6p0Gk1A8Vbz2MGJ59kEx0vh3zjL/Yd5dd7gbkbiu9
GzNslk3pqa0b8TVLhzLZo7HwFSmvRjtAmkn9nVwr/fyZ30UCSOg00MGYNFYZTB5evhlrfEuZhF7s
74bnMrWtlGWX38Ouuqd4WHsRq5orEga/tFnSe7sgmbIQEU8wOrHLZ6yqRAfKqQvZ5sxhsZLpPEO6
XxbzOzPx3NAmHB4k84eLLaz7IveTG3y2QHLytymigl5RUg/4gfx4m0ALIt/R9hSt0Y5GXBtaIMM1
nGNjdtTEPXqSMbvMw4Mepam5bgRffv7dYzrhPILFoWDd8tInbJMVxyoX00fXrAsGbh3VlPz5nLBh
m9DZGGQnT7bPshYuM7H06BmWZj0Ht0WZ3JcFhhaPcR8YD66qLZgtneQFCkl97tqPJv+w28GH42l2
0RLRNMOOO9f+l0ezBVdFiC5TuhITfbV3PfFhfPXYr50+ZaVfOkmifKmgxDZALPAPsXKjiKgC+1wU
fYZhjMvQuZVKgcYfXi0K8mhz+5i5W2yNE95NMSUwiSEZOlcVj5yNe6Fvp6vZgZ0oRgxZlX4udEOL
78CgELP6Ye4X/WK8HpxzPZ/JzNxg2cfQr+thr6pFUrONvRfleaMEhQIxuMGDE8Mu4Xu/zan69DHN
TwEae5YQq+/ppXHXy9VIaGFfLAmOdT0eC0aDW7fPqWTz6Z353/+PkIylSh7FaLO14gQNVsk27C6M
q8yG4CCrusI26QzQngbx23QZPtci/iiz9HppyRgA4PwmroCxFH6rrd+ZQeywKUA7trXYT0p+zYV5
wtBDNrI9tD2WVmd+Kpjj7wLrIbKueheJtFjLxCsayLDK0A8nMwH6roCV14/juYxj/5JwTq/izLtK
WVBwZg2kBrBi01sITaUDp5/AffB72JBMZqKsei9tRNNxHiyWoPFqmUIO+5Y/7Z1jNtFvQslNeGox
5Nt5lR8jO/9AL24gQcCxHfzxJ2jAakhCffbUl0co4PGG1juKwOCwlRVm+5ZIEXZyfiWUfPzvbVb/
BkUcwfCOl2MwqdcWE/JUdmzUFeAk/Dj7bEyxVgMVmsIIoXe4VzWRwYWmjpJ+zz0gRUmdBclGhw/e
om5qEiEMNyxxfGCOzUeipCLGSqE04+juMyMuwh30vkgDNKfOu7Mr523sMHO2rcNbEUTdBqt1goK8
7LteSPJSVY3FldDBjLOScxeNCDNLVIYuvZGxz1GvIUg4+uhDMWnhNMU15iSYZKxwjcWn4qco6pcW
lljlWPlFO6AFSPrwKZQ9DhFzkbgZN55n3otKkYPx1B/ptd3Z65NPCkWOtsVNWPf72oaF0w3NeKIF
+Daeg1Pddc/CQZJmdAhAIbnRXHcJGVU/TZfQDBaE724ZfdaKwte5ubPD/FmnuKCV1VYglIotZ8hj
74LemqB1MFZiKu+zrfL882jYpIgIVzLwnA6j7EgPhYpUTEN9qI0aZGOHaRQ1Sx3A3jAAiQgK+ewN
5JdpDOLUxxU7YkpMUG1kvetcuAnmjrJFf+V/P1hqbZrBKSw877Ub2pAPNaAVpviyqKdUErdRIAgQ
oFICCST929kBCMeRxArVZptkrC/D7P5mayf6iOEwbYymHaI5MFHEFR0de4ib0vI+mAB+JpTm8bWD
dA7MuAywxSbEY6qYo2jfflkZHStuHZ3x89zJpGsu88CxrXLHB2skxjdYyLTJX0wgl9xAmaPI4osI
0+viZLTXo6JbTfCOm4yb5tyeS1YOtFVKO1qmLB2pkO1oCshY42v0Pk7eXykd9qUx5HSFIFIY+Rlz
hN+O+HvUAoqXdIWLfzE+Kjq7tk3FaGjCNk3syxy8nge36UY0qsCjF5baDValF5qSWGTOBQ9BPBI0
X9zkBk/PgQ/CP2I+IHJnzyxgJB5+oWbALdSGGWPpPuW0n0Ql0n4QIqwLPyRL2n2Ygrz85NtiJyCz
SH6FXtRkH3NgbpEH5sz/raLZ3Q2x2Po9vTtcH4/LHD/rMBSXQZ8MvMOr3mkOoKDSsz+Y76STOUO1
KEB4qbZRkI5PuOpxiU3qumBlnqO8O7aTuFM6IoLX4M7s8OZSyzFdWaDLhuFJd7T/GTKPnudHjEm2
UMA3OQYinCz3aElnSiEA6bWQv7Xdr/lQmHVZMb1EHdnBwZpeC9QfeGzRnSftB+XB3eni8ItVGS3Y
XTDGzGxevaUxLCXGorVkN/R8bZYYykCDjMTRkQDdHYDU+dOFq7/LNQVIWQ/XvrIonmRuP5w4dqAL
OF66c6Pqq2r4C9LitWVeykATi1aWdVttDSBz4vYEPVGBLldX2UjIU6GFuVmLcWJs/w6IxNMk/k4W
XLWKVZRfgbl1z37SzzhunI7vOE3WNDhe1ZIyoNnP5L7tkOQ7opITU/RV3BMtMD6DYlWb+RAWYDL7
kSMFbPU9U7rrJmSF1fLG4nfcuF1EZC4xR7+s6/1EI9LO4aSVjRjnq4w2u3GyP0ppgPWDwPAwjVUo
OxN6CgC4NtzlJjxSH0l/IheMfZVbr9PMorVIOBjEbyA/oLmFWC3qAcTXtJRvy3LMVf13mIIrJ+Gn
Fb5LqW524gchvyYegz/BKMtamJQN8bmyoovICH8VmLOjxJZnO5kfKsom2cW4PwSAS2u7euPsYe9N
SAIJR0eJ1X4Yl5TZfMhI0Wf63r9QHPTUYScCXgHIaZhRyLT7xP3qqF0BBL4tV35EdeG6gahCs6jF
7QdZgySUwXQFY+U6XpZnVhqKHGe6A3JW9D6jV7oo14uxIongyOJAkxPD8s4/jxzCt14cwq+Fg7Px
nPqhmC7BDFZbZne0osJLWv7U6buxnLM34pJzbG7JFR01295zb2i+KzlggfCviLP4VC9YLiMYQ/cv
AIv0EDHr4blR4X79cjRkZZhklTgpjLlJ63ebHXLrMXFi32//OKg7DfU+hzqfX7NCUz+lWVkmr4bT
v81SUPq5+eFVXBdZcLeGgCfTXwPhfmmHBLZTt1dZNJ6WyiIJiqZdeACbl2R6D7qIplx5mquAXBZi
bRMHNVhb+76L7sY0AhqU9a9pCFc0eqrS6UtB1z80f5ac00ozAOQNGnnrFOkfDp3NtnY6sdfeH1ZQ
+kiD6X4ZrHsLdChmF2Tn9paH8BIY/4SFXWMElIRsIibzVGv/NIK0Mz6LZJURrNYcUgroDouL5UhE
6EiOAz01AOQnbPeTkdnOSjMmoll1clc2q/oyaK7Hvqo5Z00k4MYUxZQabSSm6ZTp1gWudeTSBCXL
keGx9X1wvgOI4sWplh0dfg4P7Ksomoj0DEpQ0tfp2WpeisKAJofa63Bk4hAFZcRlKMMU52h3MJ7z
hZXEDjw0QDFcBPPFeSQ75U5JQbeRuY6S4jEp/d9yuTRkUiK+5BnK5LZLoxAYEGR1OaHQpsg7nLDJ
9rU0UxZldN2LQV+Ilq4XdYCLqPiXMPTe7IVHXFXtuM/lt+WB8ov89nai8ejAB/6cuugF9BO/YoAn
2hSzxiyorZuujHe2RDMJkCMZAEzMoAKmNBNsavhon55ivoT/4CtMODb5oXkukI526TTmsAtQ5H2B
qs8xS+10ANeWD7tr7xlKYCQIvZ9SiuvQROEBjYeMRUfiuQe6kC4e/VP+p0zIJhLBdQiwclliCDUr
RAmXKFRWAUcyrQL5HxasvQv/u8WSvZlOljX/Td3uLU/9IxebR0NzSOPEZGO9e57sEW8VCmkaAm9L
fWRw4oNhrHcMdEaMqzx5wjnRFz5sA8SSCqh5kpVyU1SxdaSuJIR96u5MOd67ymnvLU3O0Uu7c8mM
U5a9PhbJeCvagaLhmovwNMXn0G++DSMCa2ZklacBpmBN6LEY72qCWVzeDfiAytpxfuE3FUqcbQ+9
BzLNmdPjzolQnIPe+cZNJ3mTWA+oMNj3C9N0YIrWrq7y79RYD1VdPOXe+LbQqkXxvf6uI6feDxzM
msE/4bv4zrtInbGy7wuydo7bDTvCRP0pknLvGCBeTfpJK1AAb6a69sGokqGjzLXvSK4LYo5Q8+dN
OZBe6VtA0xFWfgZZN4m9WFfas14w5Xyl0Cr3yTT+mTPDDCB9sQHfbnVJOkM8LTNCgY/JY1EUsjYD
ksCE3LaYAImvKID9YZ9VjXqLFUf0DnMt7Uvi3elmFKHqg/09CH4q0724HUd1K6ayJO/vG0tfDYoL
SG2qjzyEt1iKd8rKaLxrGfCrLnX3rZ89ju5bbRenpc3UNab8rY73ggj0VhHoGnrQ+db0ObriveqG
O095r73gIDlm7hVWa0ih9c4QQeXe/klk+kl0uH360QEj6ud7t8YzK5glBFJzkRT2LWOCceeguewz
3lhbezXGiuquY8u1TPU6D35zFUz8F7ShKyGnu6zF/60TuPiLH9/nPvHxBKASUT4ImcKoJ22HzFKR
Ns3wEkdIpzLAexwV6k9b012RNy0HsUNE7i8l/90cdAcbh3gLybJ5ZUpABh6L7FpmONjJALFAdgYq
BBySg38XVjS+jmsow2nXjmqv/hN5CB/z/Jb4oDidOr0AhKn4eV67d/S9DGg40gwRfGLWuzwGFBMK
wU1+Tojl6nUHRfyaUpLtvbOPZvlKawrc3AzRqPyD5bE9jDY/CVUE9zrOUZ4fT/KvZW9+q1ndRiVN
hk45345YwHZZlyPiii8MjeXFiQi6dMjufD1hdbj+IVXE3uNK3tlZ8Ro8oQlGJ7CmEJBzzItUR4X1
dNeY4X4pZHMIOZK77HccLxei/5Z/dkvGum1+N3Xr4WZOnkdXHYdxdG99OE3SIYQdavZ4O8Un52fd
WbT5r6jVqe9fC9V8BOmQQtnS93XMSyqnnRcF743LckP7sLejB34Vjhs+YDc6xY74jSdGQA6leWLK
0bZKKEgJXnGMdQep/ScA9K+NhsMEJnpXSS5XVWvtx0x/SEUPq5nM9TAU1aHSg0OFHYbkYC9yEBhh
6Ie7SLh/GmHtNEe1HSbDl9xGpXWof9pZdKBt9DhDgJtwb2H/JHYTULUsy5+cKf0uCwPn4OFgUqsV
T5TzD1UoHDwG86yzhfcOEWGDhfNSOP6yAl1JLK9osACk2Gw3YgNtXoqXLMQHh7Rt79wA9dmZGViC
TVi7g6zzAAcdG8KeYN1XQpVUFgfvPkW+YEXREsbw1UaqPzaS0WMNPeuK3HNV0yaOo6GDi9K/NnVU
4mgFGZHobBesdIcChzOpWNzJcwSh1Wpf/BZqCVFO7cFA0Xl8Vabs23ZusStJP9iEHEZiF9dqnDH5
HXp9yl3nK5lmlC0X7mBL6BYQRwD2HN3APGTZdJpyOoableI1Z15LQrz5aJuAD6SipdFR/t9kkh9L
SFdOLTPGe1yfU1GyRfjq+qZmIL8tBjaB2vW/5+g9B3vhEKbZgdVaA2TOM7jefGtwCO1cPPw7Y9m4
Y4I1sOVAjitpPBqYCBrwaDsKHQj90XvLf6Rv2gvkju3yzK4379zEOi9d9Gi5aLwEMKLOO8KZsGiw
VNfN2mvGbIMofRG+oOnjcRwWvprCQgWfWgpKOCvQLAgIEaApAzuOk23w14CEp6+Hrh5BtI6ROHOq
F1NUHGFyuP890E6UwMF/GNwfv9a/Ph/EYSxlSI/jdxMi6NNatC1wUmQxXkcuhpq6ZphdFG55oyxY
lCriZ7V9YA+JOdfiqQyF4bLkyZCUGwOFvqL6KcEtgQ/bPQz4wLZWUlmH2WV46Tr20a57AWUiuF/G
1jmKBLpCvbjbQZut55b3fvInmPob0CgXCVAvb1+s+Bdh8d51yicusBnMCbRlWqz3uZ+/aJ8ZX9dk
f8mU/HGoTYKXqKlbEMIHqQIAgSLcw5wyD8qyxjnZlvtCNVkt6diuybE0KbXipKbobODrrIaVd9p+
VJpVe8afNUrcc4EAboUjfUk+2wQLZT/TWx3j/ql0f9LrghKWF6vTP4kzw7/mTa9zeDR4dzb+T9hY
n6Jxg8OY5b9+7jTH0bExjnkKPMbCnZut46bstLxF5Dz75AKvMI4SQo5tzv8e4nMrCbQikdwwOGOR
jrCMFzHw7PTd860/hhvEQY71K3bPpz6yBxJij5Hou8Pi6F/HkAVtFa0cXoUVpeHLVqxgDvwg2H/k
OQyC4cwAZeFz4oebR4PzpxT0CcBrZHCVuOaMBvODtWlfJV8sX2DEVwzOmp78XNauvylYN+bHNe2S
5vPbIgqMPO+DNzEUhZRlN+cMcpJXymOaYOpqogvGCMyLSXPFOZ+XU19pwpbkWsCQAiWmjdWCNanu
IxYSjY+xhCntrgs8sU9aqTutTmNUvrecCjKTXOZFvYuFJckyhzp87xyu5VMMBcNNv5TFPvTdVpLa
2of23W+SeyHeEveDJ+5qYhcsYADBZ2QyGF1hqbnlYLTLm+5LApPoaXac3gjMUuCnx5doNDeM6XdN
uBoqeIlwk/VU/aHrmks31wG/7y6gHCiC35a4DthkOJ3aRzPgHhZ7t4oO0R2zkb3vg5QoxAMHj49u
BOYf38dImVHiPfiQSmjBRurElSANIwgdX+ICnHFWPpHgNoH+TVzGoGPkzpuJBp8pEmeZ5ydNL7nf
gHHgoKp5Z7iRvte4rjnGb1ztHNPAPCc9dbY0qLftvXbGH0e8COqOWE02Vab2ueLxhDrqycfZTrij
zJvUCm91dTvPXIH+Z4tW/0s56/FvfftZ/u3/o271+z87W///tbF+/pRZtct6ok/fw38pV7UdUqCR
93+rZH2r83/9X/f1j/rsms9vlf397/+Cv5/98G//4rj/6rNtuFHIAmsL/DD/p6LVEZS3ysAJub4R
z/jPflb7X0PHw3flhV4IqzOkH7av9ZD+27/8v/WzCilpgf3v+lm9AAKOxytZ+1v/6WdF3Wsem/af
ftZ/+lmnf/pZ9T/9rFi1/uln/aefFSzIP/2szBv+6Wfl3oO1+3+unzXrZ0Fbg/e6wKVDp2A45vYC
7mVEzsuvPwmQpRjfbbXtO5hxcDsaneqdagzIm5JBBOxtehX85OCH+hudOdqppZkJMXKTy3uMvbr4
tIkKE11NSYCmMFTzPnO2FkW4uKjfZU6FxCCRUWKsF7Q00PjRQthShbMGPJG07FRtw4aJWuomP8YM
FLpV2Nvshck6mZmhpnNWK8ZSXU8rpWV7P0E/XqyFcK0VTdRjg7sPcZZ2qi53vhmng+iQK+cWwN3A
5Gsx9i7OVilN+zgOErMCnHGt1p09bTHQ0yaa1M6jjofoup2IYVXXlBeP3MJstPLiUHJ5a8r4usnS
Z+oE5zcBLk7MKITxMn1FDk6jGHcWnAIXwXxKs0MKxeAunMxNQQ+Fmd3sCl5HyC9zm9iUGw28N4Qs
EXpbr/1m4Auw0YLWFg0/4BZDIO3t06BmQe6abjB3svlj2jqB5wxufGR9/DlEkCtIqEwCzHkYtHvE
+/lhVJDf5P0UXYE24bZqUixrxXu9LPnBo36RbACmYh+7ThPpr2Rs3xcXBRxn5Y7RyMCcNLwhYDfc
Djr5DaP+NyXexEAV/7pDu0WF1ECy6Lr1cbErWIbWWAP+J9fVheWbbbi9xsUCVblOVhGd6uiFIg+K
fMrVF5IIuA+h792bXpGYt2vvVGaS3mJTi30Q44pT/RqiGD7jjGriav0zdTg+6habbCMhRoYl9jbH
4pua5iEWhhwym4tIlfsBkTzJ+1q7hxTgCoZWxTCrFafWhr4QZkBVsMs2vAa+vo3V3DMtxF/mjAww
vOZPXYNhwmRB6Rp2q3pfHwu3otfDtNvWJ1cK+7vHYuPALvNdPrkOQiez3VM1WO/oMcB6MtjIPc8Q
mFOMRQbnBq+z3xAxmK6WWh11U/wJi+CdFD6zyQnOAenZK7fO9M2gFndXwYd4zhQVSMTkqN2Nh2tp
BwO0QoUuhwiEHHyTGnh/nSIDJdNuhCWFsQ7RO3HxnjFsiTealt5V0Q9LAp9EwhNUyIh3xPWOpi4e
4774GVTfHmq/fwYTAqa6EfXBzox969RM+xD9GxtL9xB/Bp5gkp9Ji7++zuH6+e8eAeHLiPN347ia
XGxU432modAuo7UgfHq2haRnNbXWf6LnUTB0TWhM6zpYkRYJWZgWPFSwoGlbDOxpD9jmYhV4aVOy
MsAzfgKPr1tYL9cyWf6mZqqva8t7hanoH60EWnBsf+S63I1TEt6PcqDDhlSV1gzzspQnQN3QlDyg
wFC/QNDgoHoHzx3P51p8mq8JGaCAcITIO91g8pz2GhTWBrDYW+MRbFji5C0rvKuA+keRxvRa8Tcd
hh5dC8NGrYS3c2cEMqv3jkS+66MGoQ6YcOd1Beheg9fDr1OMtTWuLk1TmaGk/RS7o3jIluG1LM0K
c8QT4bvVZemq+6lz53sRYNGHrArwDeXbTrtfy8ZFboryV3aGuuAqiTZNWT4PZQvDFR5vw8Rsswye
OPDdZWSd4rQesfdH+aAoWFju49qIay+k93Pssf+b+ln2VJcIOyJEO8kdvpzT4i3Q0Hs+ZOiqeOQr
hd+pCX4LUjdtFSRXtW8xr/J+E3aMg8LfYLUDqfXGVmcyVvbCZLcdS4BFAG9dh7cPnv5D1ojXgIz0
lmWXHcDHxKFztc9CxT9pesFsGu3xjR9b5X6S+dA9l6Q+zm9KJ05ZLt4g0F9ZomluYt8nZkSJqlVV
6iqR4ztFLdHWcf33MSE7yqb0YdMmSLKRWqmxo25zzGBO4DoGxyUTaCChZLwxaMlTZDqzdcbu1a7C
ni5rDGzDDLnUBR8jSvwKpW1BQs+Go+ytu8KheCKsH0pavbcDc9wtizv01bTY5pivWGUkjQEj1TIi
eygccQk9dedpXLuhIdNmybRnKN9G1+R0V3Pu9DhRo30sbNpzAwKaRjQLHaeTf7u04SHUYCT7TuhT
veL2SxymvYfZzTeGhsAKkKrOSNC60LHPNh5F10nsB1LhDRtoNm1t0HFEg5IrUrdYE6bg04vvKCd9
hnHgXxQfVRLGv1m+pkWh9T56OEJJGMSnXJoOMpIDhUK7JysqMFVlOSwInBtDP/YnQG+XobST04BR
cmNp97ZwR9pe5bIXdBTiteOVziraDr7347T90R9Xu86ZlH58KGzYq5JK27HvQrJE1SdRKDpNfGsz
1uMlouFpWwVkuWt0X5x3rCnK/BU0YV8Rd8EHyXu3V8T/2TNxGrbTWB6hyoTMpUamn/KmDKEP9LDh
mCcx/w4ju9gUAXEgwGL+JV9wrobvOnnnAODfz3k80N4seFrj5SXK83BjBRnm8xSasZiI7xaNoDaw
hYoif5bS+0nD+GPuZ+vQM/p2Ogr3GhmdyhzXusxGDNyauKKIrRkDrXRoR4AgwJN6auSYnBieDFkG
yp9qH1vp6z7CcVdX8kd54KkpjNYnu6aQcMixkEYeJAXLHG2VPvV5/5h3SYTlV1IiGfqHxQdPBgkg
wU2TvQLEohPCbYLrKWw/p1ydA/MZD+lftmg63kkApfYoDh0tr0lHvqz9d/bObMd1Lcuuv2LUOwvc
7Am4/CBRVB+SQtG/ENGy78nN5us9mCgD5TJsvxpGAgkkbuY5N85RQ26uNecYQsLj7YslkaDCYujG
W0529YTOc7R1hWa8a3JrRX5hK1wbkKItFoh+orRONQ/hVkhpgPXdBWVLfkRHsLiygWGQz3EPza8t
9B9uoYCndVoarcnNYsTL2bkceuYZ+nSVgkt3bOu7mh3OHDaWStEnB/qywI0l+xq6XFGc0ytNh7fZ
Rpxnq4AWlDr+npTl2ooTlQIcjhQ2ZMecoOuWTsh7m9gmS3MAKLOevZXVwA1fKQCUO+NrQuBANixZ
IX1wRmC/aQRQ6ZX7aKGH6s3PPJa0Y8vgSeV0QhBqwec15GE1+IKmTQtMTjTWdGK2Sp/CUnI4F1WL
6HLO00fNqX6QNaN30fE7JlMO+zTOWQzUVHTw6dheM3YAEmqyIwo3NsV2c3gI2FftwBMqq2Qu2XtJ
rIpcY4TwgiktgVN2dBRe4P5EnGktEY5cWii7Z4qKRG+2jIeUKO0oGdjTKdho+ZiwBy5Tml0sTJ0o
22oDO8isIf2musPBLI1rG5B1Hl0rWGVt95rHyYYITnrUEsAGYTUq196O8ACr81uSkzyLF1lpwNIt
1GfSl039MyRmCSOeBV3veNorBvvYMzMXlHghbvNUeXUDylOkoPTzjDOHGSgf/1zl/nOV+89V7j9X
uf9c5f7/s8o9x99Eesq/7j+vYP+nPe1TmfOf/+Mv+d/+i/6f3OWqmmUI7f+6yz31X78ZhcX/tMj9
H7/73xe5Buta07Ydy7RU1XRM9z8scoG6C9MVgv9T0w22x0XZLAtbU/tXzbEM3XYdh0XusuX991Wu
qf6rxuLXdXTTEexeXftf/tt/5d0If8trCe67LNr/9M//pejzawn8pP23f9GJXP8vq1zhkElzABtr
umOo/Kj/uMpNh9G1jSxOPDVsyJylDYzqMjtHtXgdgJWA/whg5goC1RwcdotziwoFbf8Z9xg50MEy
kKWOS3MxewiMMEIVnJgPCWCqzllmgQsSYcw/mUvJteOQOKl70P8G/MUe8MNIRa8x/wGSKE+0yTkh
ZSRyulQfLipJz4lC5M4qeEaJoRBtYvqKbT3Fezez7nSv023SqAjIauOBc2KjUYyjQ0P4gSgzUSra
rAdz0jlidlRCjQp6d9CG+35EVsQvmzy1ieUpSMIXawH2dCeHp0KEKVbnz5Kci4MEquEX4wRxJPlo
vaY7hGlH1ARWHZHAxf9xZ+1uDKqFfQipkyU74Fp657fucHKTUp5lWe9hJft5PAHAdz+b3oF0KrdE
969Z13p6l2By0JDl7IwWbon0Fuh6VdLeQN2jaaUvzaOZ7ZLmVOg8B4TbkVi0xjNvRrKGpEjoIMVB
qxP6GRW8MJ/3ovucq80gjlZ/acm06lQHeEhF6mfzfFxfsMll0Uckvq3yqItf3b240bbh/J/xN4ja
u5PfQYZhBzUvTavxl7zk4T4sYP8oWyX9s5KHtKseEI+uYzfawDEPKo0HoqsUhw6IQbV4MMpDFQIM
wXhDbX9gnLbIhjphfE4wKsZwPEjd3Gk609ki2E1Q2HL3mHXxR9Hlnwp0DpM+rJP6vWvQG+6gqVLP
GnDKiNcmfp9oniE+VMkfNfORiuLa5v2VZXhM60fNvdtDQ9qYR113Jlz5sVAiAoynoj1QSmiubZU+
WfQA6tYGz3PQydNjcW9l8xgll3HRzAU7K8v9kT+WQ2xRjxQ4YC7wmw0nZYOM/LXvGd4Yo9cO0cke
UGq0B1RaPOHSecWuqahHQz3iiXsylly86bpXvrqbyEDZJB4I523a+t2tck8VIInMwHPN7ay4BxX8
h5TTQ7LYKsSpzZXd3PsaoNhyS9thUs032adYi7ZOjudTgD5AoCiLw75x/dHZGVV3jYHlCr5DKOK9
JjhHTNXz+RJo1Q5zN1rYvRZ9RaPN53WmYsBjIvMo0nEgqjS81I56A+G26Rdsp6Twan1Hqa/jlR15
r7JxKbGfHZcC3PiTtiZ1bggCM2LU/rdnhj/N0HyabDOyEbNsombUg91N0hzD8BPkyBhcVRplsXOy
szPR5TVR2/NSbLRe220jmjVJzzl67AlL4mBRCP4Wgnpd8hIso8og9FE78iDIBy5fvjBiv1y3HI26
anypg+X5VT60TQo6xItzuCa2g8uIdNlIYk+1w0sETVtWBtMCu4ERNr+AV6AzmjB0oFpEC6IMaI1U
zsYuyQ2CoqXxnoT8KTSToSHhQzhoKAxjsZdE8IH2hOZVlNfK6FeKQr/h0TGucoAgZKv7CFTlIE5u
/K5RmULm4UOJdXOwMVZyGEYDS1rqtanjNcOPFZ8CXHh5c3MgEbWSnxp8pFHqabyeFV6quG53ZpOu
XbSfOi16Rp4AGKpHmU535N3SGA+6oKEa2buiraCZF3seHTcKJfTK0HBdnPuyBx9abvXxqENSZ1pV
U2sZu7eUkW8/UYqxrikq5Kl7iJy9wUwU0MohU/WDqp35MiZE/FPJ/BOiBMuGHXLbqXjAyr3PYLsy
HKTStyB03PAD/sge3NGxCugJA/S0HqV10RsaDZoa+sJ+rkOK17L2wT7uay2iAcunFqxIm72ZjXw2
mBeDfPPL6aKJwZvYx+hadGE5swdsuk71A91Hv1fPS/8a2zcfQLiO+BadXSzlk2Y/UYJb69GwcWkg
6BZto4RiCibmkirZYOz77jBVxVNLJyZLyAoaFOhotLS0lcCX3DvFeAoCsY3nr7E2HxhT0gtFw8in
W/jFeGR8uNbFS7AwKCIYFKCKVgUiSWHtGB+QlFe8cTzmaCpD+Th16LuU7xl9UNaxI43bwIvCdj24
NR3OnpVcvgviXSUqspm2T1sRcVIWXUIKq6BjrqPB3TaiZFNeCma+jrPFQLmn/kO4XbvkQ/JVxlza
KWyBGrdPdQECdq9z8RLJJdTuNUpbO+q3dnuasVWZEZMa9bkaJ7S3ISBc86TtG6vZusbM9A8GgxWs
XXKaGS1cjAtILso7lwWQcO19MYeogWCbBPZoYgcQhXvDam4VN2YYhScWLF6Yvky0r8fyOKEwrEPi
3o+m/WTifa+YWUwxIO1pSt/cJDxmUQO9YaG+Yu5kIJ+yGoy465bazVax1lRbdaKnhVSPirTxkTu8
9MaliZSzzbVR0P4vFLYo6jSdJctN0DObBN85lZcNNM3YNJ9Hhv2E+NlMM74PQ3tl5frPCPTP7nmL
2xct40YT1scoUH5wtABwBx5VOLfYnm/O0qbMKYwwfFZvodtszPJntJ7a+a1J9AOY8o2rPlvBX8YI
MzUMrvYu1412XSXS12vMEmVf3mRsHMX0V7NJ0UJ9HzS8ROb4XdGbZcmwrzr2pX3U+Ja97bluavRL
AIag4Juac5RxyxF4zamXtub4OgFGoB48wDtHicdWsWHGI9+cKWf2unVx542MjOYiWUsK52a4UaW9
t1yLKdljnO9UNHjW8nGfH5Q09DrOHLQ0NgFoICZWL8KYbqlW+KJ4T1yFanv1YMYVxbnf0X2dMvUY
ouiRxl+HbKeoQP8MPiWldTvurfFA52jVGdohSydeqshv9JPGeK5WzwG7YDg6kDA3cf6lFsEma6KT
YpjvInIfgpBinB3eouVONiIa0B9BtZG1Nh5mykpUA0wsVKYGNT/LoMgiKyr6vVmc1b+GoH+88Pc5
ZoR5ttO7Y12Cqe4PCQPIBvK12ezKiFcBZxhumbVu8S3W6oMdDMjixlNpE4lGBui2D4pzs7gAGuup
+s0K/Q0gkEjcQ1pihY6qE9tML2GfWwXHFm0cnq9bQGE6arjAcnHVL5WZM+vW7uxzNfPKXPNeKccu
OZQ0yPhW8JV7jGndjXSbZfPlRv2Tgdd5mTJ2lc5R8a+PdiFosDKavmRp8okIqKXQaAfLEEMGUTTt
HtfP3Ecbpo3uV29/Rd2D7T7l2rCZJ9YzhTjk/d7N823RnqgeCuB4dfQaA99rZnhr6uzp9bhj3QeW
NvNk3voFfh2sVcy1E6pk7t2x8IYR+vcZm7ODXbvBybha7aUkClB0Hav1h8Ci/KtJrCp3tjOs3Afi
6oO1nfg7YoffVUzsy2jY5eaDgCFj98POaChpMaRFiHVGPrOxSu2g+4YJAI3CA4xLZso6FVEGpi9S
pxsRXHPcobcZTFQWI56rnrrMOVOw8pp5gaLeVe1IFsEPkzeXGss4a/u2Z4Kvt3ubhSvfBtrqP6HL
kc0Q24ov54yiZ+Y6qDnqShT7MuFNYXOphoE/9MvJy5/bGySTDSHxdY0/TKa3NBh9jaNKobrfrFBw
3gFlqljgmqk/q68iQN0xTN919JeBW9b0A+WRTdcckyZd9a3EHHgs2KPAl1lpI/oyaEKYLnQgRyxm
dNXyTBdiu4SXgkop1Fibc+XBVaUyRY/JZSjWu02XJMKbTMHfmyD/dBmat+mShs1uYo+3qPoqzd1O
U3J7nLNoHxftJpwgu1Lqoxq0pp64xm18yCmCd+klocmGu4gZfQSdJOWnlbepax4tCmbGMgLHi8Gm
cf3ddeTyc9U+Kggy3AHAI+ehRl3ZXI5SBx35b8mlj9tSO5kbVfe1CBejbPcoyXxqLLhtCSDEfjiL
tUscos/UfWwi6suAnKTsYbYLgrllgxoUF7Nk62gjP9pjOj0XCJWc/jJMwQGak0GTSLqeEfqLuh2+
+gqhFfoUY2UADTGNMwBzKhBytwBZ2+Ho0j10SzhWUB8HMDlAslCGkDL4cVhwTqCMZDFspr7eGgRU
muUUVaH1fW2jeZcQikEl4/fQJxO8iAoFeXBpFXsV9A9ej7C7QVHMU8K8LBym77RxN1bV7iSuZNHy
3UAnYOU7G1ui5dncq1FX5ls9A0NWv4KI0PuMI1S7qngZRqBg2GJttab27LM+Wycg1MbkEk+fdizX
dRnSn6YnS1JfOlxvuKpLfNLZmB74pBXGDGVgJzANII8Kp8PQnZbOgmO/mWy8E/yRZbhzswvuAIVS
94DmtBjxNBfS618S4LOx5NPfncDF87OOlXXWsomXjluwcwHcyZXz4HCSrjp2usZL0V4CE2nASLO8
eKrMDzCx64w/mxo/ZAr7U6A0NVQHkZ+t+aJKk1TNKuTRqc++jfiFHtbe1ocduYN11PMlaPt33cUy
zbYzTDY8ynCYgTZgrxJJEsI+JQtL8qEuKUek+1mddmMGRpS+WdljznSVfX6eqEbp9uxN1l2ah6qq
d+EIUVo91soHRq21wdW/OnSwbsrkGzmeh/ThR+9+M/ep5TGqzx9h8G4z8RnV97n5Gtx+O6QchIS+
MXKw21LfqeObxcqq6+JdHR/r6KCGFnX0cp9i9BbU8BJFOU0wzluKchq7S7NiYcoMAbyR5dw7yhfc
6BY3a7zoW71wpsXOK2CeWcmvktI64iAU2CqAXEL4+bSbPVUrP1TIPACuMGF6a+hvxuC5K0FDQI+R
ovsoOYsi1OkVw88N2i3z3eS6RQsbn9h3wWVch7qlEHYJVdy0aXG20mx58+GOpPfYNg+JqPcy2gq6
3RHnLmpj26ADjTL4bvSJxe9sTQxwNhZCQU1UHk+MCCuxp50bZ9z0dAgrQF45S/k8+TGTaePiE+2U
c1U/jZxk9Kn3RuAUIv6gCAsy9ag7lc9gaOKIKqdrqw/bQG22M4gcRircM+pXCSVTli0G1vHYyuoM
dhOHiTyY+WVypmcbQlNAbUpnn2eHyW5c1T2weLc6mClmJYe1pngH7MU57R6lII7D9ZzHLx2fJTsI
vKy4VeJaVE/G+CUhcbUOvKkYYyk2JUENuQmPhUGApfurKjJlQAgY8qA7RoSsoXZEqtYkGwuCldK6
GzG9zfJ1wotg78Rb0H/bwB8gc1nIE2X4XJbGPXubmwt1WmYHOGwN+ZzyTJ2q6rWqsJ/W7NRGbG7G
qwV2s0lR2/TOYzh/DjlfrtI5lk17kvShUhD8jehYIa4nqfKKS6y++dNMm1nMcblypuad/Bo9daZj
Fvd0IhpD0e5qhkGh64Iqep/RFQUNFzlutZWm7ByCeuX4NfO4aCQv03BxNW8SFunB/FBDSoRas4LG
rid0s63sfWAwZ0cuS1x5csJp1cn2npkC31h/cGqxhLZUX+tAQGUPjp0cQrjRRRrvO6r23dF1whfJ
mZ8kADeXV5xXK5Ql25RWoShYPSsNN20qjnYBs0h5Mnn0TpTDBB62GOmqo7sv8uTZiDkSsW7uIfEU
47DutGFbFNckfUIatmldRnVD64cBPOEYMy8U2lXjPEWFuSIfsY3U/CgkfDM33XXWmzFGHCCj3WA7
50Fg6rRuMy6zsWR8ycOf2gRkwhTwDk8WabjEec/q1z6xnuGQfPfQT9yHQhioCREKWke91BB2cY6S
B/DBc27vcXGtM+3Zjkk2dM/usauiS0/rSquvGrGSyTpKiHKR2h3T4F5ql1hEkDj15wD8CjXuiG8l
BzrhmfKPZuWlTYstLc9tIuVrwE83W+s2wEG0azC3fbef4CCwUGY3/YOZbtM47bHh2WdukmNneZET
n+wiOUaGe4+Xy/8l4X5SmyP9Owk64NTJYA9NYzXgitKMwDeopdlyy3Bzz/swT2QTGx5G5MGo4l0o
3rkR7uQ3VwKrfQz7kzpv0XeP7hPK0MgX3HCF/OFOrESXNH6xsQo1jj/Xr0l2c5LrNOXr7pqX2pFs
4vBYdbsw2ncICp+FsccXAugmxedN6tRd5LIZ2gPuYp91Nn+zEoe+w8kuIpCjwbjpWqgAgCcj+q5T
33l5kW+VCl3k9EuE6GDF9U6UrT/1NHZr6qCcnTogiE1h3wbn2jHgyK37nBOYGvJtiG6a63s3J+ci
hJNQTY+xRjW1TT7dCToloc1uhrmcax5dwo0EhlmJh1mzNqqZIWBO/REUVqJx/5PVPuWwMTf1QW3t
Tc0dVlvK6BSzG+de8MEI6fEb4SE2FNS9UHOacZvVrQeyG81ctteDd2X+s5B9L4VunQfnVovecsKv
M+6asg4/beJGnK3SwDqBJmDiNm4GiH4YOxjqXUfglqF9V9zi0dBuRncyBseDB7ZqSyaflsY099Vp
mRxkLZBXn/7Yo90rHmXmrWl/aWLXM63voDC1wa86vXGa3+CGfdXLmlzlh1ourJ5PbZBnrgUGCchq
5sktfeiSS8GDgMY1yuaDNwPutAtB7rbimZ3H2Gr4qNJPK4ZaDIVFQG+TsH3CrNvaX50W8RAs+cu+
S8Nm2qGu01zjXbnFznMpnHU7rCTIHvCLgHfUie+udow/7KC8xCC4XBWhbvdQ5l+l+V4MLsbQ6Fep
uVnmwXVpicfDlwkrDYZApL0g2MDiR8SEz7ai/Q7uQzSLV07fUD3bdavgOe8z2Bv1bpGXKQkjzZE8
JmHD1oBjGnGcULYqN3T0RdSyLVxiz2H+VyCSboJLzjgs1adLQuUUBOTKSOVmyKxVlOMmMx9LKNOB
CiSv3TeA7QXapyZTNmiI17Px7VQtAmF3awXRU2lOB8dw95TSd2p/cuTzhCgaXL9Xc7Yb3Fcr/zML
XgNixI6fMANuYVmRxjW5u9aM1Yxs6/LBa3TdIzq9FQQijUh5cn2dKwCXSN4WHucGGsxWfy5J6VW2
8PrMQn/2YFeQ+Csr2UFG9LR+3NvGcAgzuesV4ksl0oLhKjvlW6M3Xtv9geAQ08wO0Uh2mCF8kUFc
yybdd3mzCZ0N6SzsANkTyMZfO5oZXCQr8ua+Of9mchvV74k98lwtL2oL9bn61Zp25fBs4LAy6ozx
osQNR6kX0zmkYboOicBWOpO2uj7rbvA6aTfFNvxYlEd+4xGEPisZ/hav/fy0PDBQ+H/vLF67dNrZ
GtzuAm6/wqNgGfFU/8cxapdr1XPu6vBMV8HjkjRdBQR4TPdHzN3a7WP8iISBnEM76ruhapFSMK3C
EpD0r1kKEbFUfm1FR+nt3suKJZOarB1hXGh4X8phV3LcMFCVcXTQVjkahG4kBjrlJwbvR2Eqj4k2
7Vt0jKA9kJVydGQmUFZi20AkbIeH0u73Q3TRf0qGvoOafdqsPHhZUDaoDSdwTdz1sAdnPZ3qvvkD
C5kBbgxma1s5xj5qgT6ZwzZ0omNpMe0hNRZV50geNS5noUJnXNgM/hsMGIO11/tgFULMBEcoGs0P
SufgjsJTba40yIm8uMfq0Q77KJ8VmNYMHJvuDmPqWw8675haDbId3p/kcW64wWQFk7z6ZnNbm3RG
8sNXgEXSYlUxMCBkt/Dopn28nooAMi88IIKkef9Yusqm0fKtylFC10HMmHAzGFIrmnjr5uGAUmhP
nvfJNiE3pziaFPWThYBHNhVKuthXI8lN4m5ZcBsGQBtxde1Ec4KxspGq2Pey5Yni3SHvvVqMCih/
l6rAuEGfBC+J07QVbEIklVZWbszUusm+921tvIJuXwX4GRFJcmCmrC3vaeS+N07IuRek3fAsMoO5
27CyehSk4U/Uczrhw18KFaWMtqmJt7FXLBTjJLTuY8yVTdA+Nxw240TfgynhEtDvFPOcqcHGYjs3
T7/j/NMreKtrSGhZgEy9Yt9KXTuVxS9EW04+3QHD+b7lSKZER44lQ9O+FMs3j5QfSdv9bP85TXYu
yhGoCuFTcrVFimsEDmqJIhtTKhxc7cVwTE8PFpYfVvUceoOQ0kNYtEq3A48mQdl9dGm5ixLhWR2r
1mRbtcMOFAdbvXcHtXLZMIwOQ2UnC1QthA+ZWSBBu7AoGfhwFIPXKfV2am9dF53TafQCXnfDYO/L
wzUJWJmxasKIHENBqGjGB6LeKcsSLlReuGh6ZXq1xLJ3Hvy0AdY0H80l3WwFpNSNB/BAXkcrIVVW
GQZVWMAtNh3gBUcN+C8p+Z1wiYu2QEQZ0TMPAeyDCaGjD79weSCtN6V1AKF5CeAeNl94DFd9o66X
VRGT9jU7vLeifFEG7ZJ1y82dsUI83Ko42wzQz1zbeSx4NkdxBziBh2EL6sStBpDQW3JlN/NeMRVe
d8CsPQgNMG9z8G4Y7/HMQRS+Yqx69tL/x4mMNYIlw4vN4beRNrO5c2qbq6yXT1VXHBoz+NYMvsXl
WO1iQz5ipn7XWo5KkPi3LTOYXEUuO9E76NJt3SsP48SpqMiZZs07NVbB+fAPKELRcNNngNcoNZ7C
mV/Umm9XM2ONeniIHfgeo75XQoY5TuSnPEUmftEBbC5TZgjk+wHdILrzUUc/KxBGyaRveTz1rrVb
bKtIXzvdfEjmn7QwvLEFNFnqb0GCFsZaT8arofxWDFLGdqDU8eaIaRsmbLrrn0nf6rA1RHTpuH8G
uJErF/6S9qSMYjdBQYnN+FaF2IRgz9rrDmmtWwb7Gs5DwtpbI+He5Wch8SpHELPoKRFsXsPV182P
udjnKjqFnv/OF8jFV+XetUTZLRyWALIfa/5ZxYLxqI2fQ8FQyNgkEB96I/EmXtlBjACN2ls/O782
XKWCOwNH2W7kS1J8AjThKd+8R/kAmMTELJQsHPHNoFfbyZmZh3Vr3UxOk2y/YnV4F7kgliyo65SL
iXCnsCgRnAQR5SnKeURbiSN61XAxq+buNvacXSyu+jYAkaETCOwkbQroz6Xj/g529A4odVOaiLxj
vT9TVrj1E4zbevyYAy4L7VeZhxylqH6xoE6B3nBBNc27quQ9zFFtPY+dYOIRvGWGWEd8NfMHF3jy
qgklQq7p2s/1Hf/u2RxJAU8a+QD1SHxCdaoVrGkmy9+SeW0DGnrOPtuFBlQHvAs109rdUIsXxqSr
uspCX0c7jjJyAwA4XJupO59LjBdRBByzGeqHSnZ40muBcyCCMWjlhac3nADdvFBpTzjTpmX+a4rG
j2hdrIo0nP26ybCuZu9NGaQeg9gFUtuD8QU2LLqo2LoJo5bW5hI/Q5FzlJGSUJzJh4SyzGooYQs5
evySGSpH6bz4K11jm6clVS5yMmvZsyEBwh5sTDG5fqWoKjPzMVzb03IHYWyB/4X/SWFJVE8EU6pk
uI/D9JKYw7VrmB3wIKR53WJi4MnCyOt7NkIOC0E0g7uabz3tiVMQQ1C2mWTyNjEeEqGyau0p5CTq
+gHoWiwAo8WIrDHI1lubUGLe7tBGNKjn0voZWyt01rybNqJtH1JkEWt0FvGeM6TnauT/tVgbd+wA
i2TGpQ4WlxcPeM8tVNPQpwCG2ERr6eUQnvDKgHpJbvQ4hpJNXnP2tXQ4NjPJEBP/qYdpF1xmz6JZ
adTMU4Q0VyMVph7eDZPiDrlNEX+H3EbVYOpXk5z/bIfZvhw+GVYka6OW/C72NSOQzuuQNT8KhzqX
CArT2IkLYg++jVPSpTO7WyZxNCfjS932G6UBVzTECilwwt9Vy9mtnKclvJFeK+0Tg8EHT+MO9aOW
2oNV/tZheI5mPab/wyOQ0kkSzYXxYYSM1POERzwrrE8NeK+w4AGP2bBYoRa2AH86XqcBxLWGBtfN
SPch5OzNhNnwWL3NuOZCkw0t4zTSBvbwEhIzyMrMb9HI+1VXBb5umWQgBnYNQdv+2LqjbeuEoeKY
Tc8yzmwv4dO+iUpBSYNbgoqyyGvzS96Z2CYkNq8RmjhS4Ag5Us7huAihsUdpeKyd7C7U/jtSB85M
5iIQN+yDUJlBL7spXQHMx+UmerGUbvbYJHJIiPtupbvVCwEcFyohCjtLDQ7GzJZiSi1aHSWC1Wog
T1/QU8l7Rt2c+tiDsJvJmm8Ak9IfcDq1cPJ3cZT8yR5sY0OXz9MummIZly6L+LUSGaEMI/x7xRgc
6fxdFf2WUZmEyYmspkzCe2VMZz3/oruTHnLwRWtaObgHl8ZZT1BqnajtuxprGzUkauWAc82LTHpN
08hN08TcXRPjsYAZByP1cyzy2BOGQxgj4KE7msg+5UazDio0myk4+kFpUg+hGzg0rC+2wnLGLS6d
m81+ni28d0O/jp2R+FExlxt7rBiTm5Qx7dKPaiCkUhQcgs1YO1a9fsp5ozyjYD85FM+Raya8jFbv
d8GwgucDFBxrtA2cNwRiSn6tbdadIreyjQU0wijZVI1NMbFvT+wD+HrHpBK0KqvZE7AQGgyLAVAN
oC37qpzpEzCwQJfD13o0eSACoexP4LM2VhBerAXHKUigbZQ8+bKV/D7VIKClQaYNHCfrC2tjt0G7
Jc62HRRwpi43GZQGDKWo9a1Na3occyqd9iSw1UTBNkwJkU0amwleMFChDCmjPqUGwxETte6xFTm3
8Uhx14QSPNR1/a1h9B+JAfFE/DQEDIjzZVGkggdjwG1QaIEBG5bKU60Eu04rHd8VyspObIYOFcG6
IhfOpRhpdBRd8Ay+lDpJlMU+awoKFjweJiNjJsqE7PrY+UYOtDjDdK9WQZIDCjbrSl1ezamagWmi
8cDJyPpmRJPJj3KM6QvZ/W1Umkuu6+SY5C+fWKzVgviSUCiC0Zi+qzmFoghVI8/3O56UeEAQGZvc
CeCqFMamSiBkR+S62JBrhBXNnzqeWG+kA60XM7sppQ7vDh4bkzblQXaRCmHfDukhN/uupqs6sZj1
HZjLCLApuPa6Wnq5poNdB8FcOkW9HoIR8Bqjk0hMn26smtiZmJxHVvBEf4ojY07oI1UJyNhGvaZL
dlUw/HgUxQq8sc1PViftOgi1kOH5ANGQB+MZ0nDQvA2pfdNgUD3AZn+ek3avERJkxJRdbPc3G01r
W8/Q6wKGLDRJ92M/HeYIUURYdksZLqv3om/uxgJM7Kb3sqHQicMC0pfNzTmM62hDRY6Bg7LpTVI6
fENrHwUSbO4xBpvL/Hgw+PRadZhzWLVwNbs3bsIOkkp6ail7AU2Ie8mVMhLGKcliunytsu3q8oav
s11TG1Z3k/wLe+N9sikq9SNNviQ2r0DBsYwMrxpd1jU5vXANdxymumt8CH36BUBos8kgbwqKfbHs
vNUGj4aToZDvG3hJAwMtJa4DVrcNYm61W2WDudD08mJt4uEsic/5UUsYSrFrPhxSPSRKdkrDqvTM
PL5wr6UfnytnZ/m7WfgiOALZV043p5xG1i5AB82fpnjp1ZkBI89kigvgz6QSWS7dyICSZLS0JSn+
boKlP9kuTUpr6VRGlCszSpbQLrHHavQuu380MLmY0HtXeMbaN8txgPYvXMaIemhm/w1htK31JDqw
kqM5GvzBUdfZCuF9anWK6xL82Vo13R0fRT47S0fUpCxaURplYyv2OjVSsK/iVFEsJeyabpSermm3
tE5ju+QOPwq/XBqpBenN9h8dVcqq5tJaNZf+6kCRNVgarWlZ/rU8o8Kr7jfVGIk92Qd8rRj2RJof
pXBmPrZlcYir5oUSp7hxqE52HWvgamnUdj23wVTA7taXvi05w27p3wZLEzegkqst3dxiaelOS1+3
bV/dpb+LVLfaAi7FamAcsEe8or9d7izza7e0fxkiItfQz/U/esFLQ3hcusJiaQ0nS394ZKKTLY1i
mKUd88xzRNW4WzrH5j/ax1a365c+crwUk6X+YXMkdIgWM6S0X1zsmSc2HL/2Umr+R7t5+AmXtjNF
eZi6FKAt22LlnO7M4KfhkkaksufQujSmG0KLS4c6pUydLq3qVFc7Qpb9kxqhsAs6xOzh0sIW1LH7
5S6pLw3t0LbfB61LPGtpb/939s4jSXYtTc5bofUcjwc4kIOehNaRIlJOYCmhDrTGvFfB7ZD74odb
Xca2apJtPaVxkq/sWb3MvHGBI353/1xrxnox2s4HVbyk0GN2AOurZnW7RPSw0kBICjwjDl7PufA2
zr+9MnuAqWduO6LjCbfjVRLB4Pc4D1Aoe3UCFJegU4z6Wk6SLZoBgUgArWQ/ozmfLuegOvd2Tq7Z
zhG4r2A5nNDNKMyOyIkVD6TT2jnzbs7p93Scc/B2caqNBIGciDyjwteRyHw0Z+dbnTWu86lMGRUc
/TzvOVPPafuU2H1O/N4Og2ynRv+cNbys5ZzRZ1dFRZ9z+8Gc4E+I8mfbnomDFY1Lih94VPNTSOxf
n/P//UwCyEECaAI2gDdTApyZFwCDADKmYez0hDWpGUx8ai1dlqUfsUIwMDDZLYeZQVCFJA0xsyyd
mU+g66SL4UJQYaIND7Gk7CDVSqoMnY/aZ91gkx6oqGQHVzP9oJ05CP1MRKht4y6ATY+WVUM+oMYj
AOMejExuGSOuDJsZBsdafaH1yUsyWmjbDj2JvHqMIepbPvrH2CqfW3pTqpnYQDWKPmtzv8hov/Cc
m8sw4x1q8owVwIdxJj8Efv2Wg4IwuatCBXbO5gysIE8cb3w7e8tngkQGSoJGWO/ArhGfEzAT9cyb
cGbyRBwmxz6Nkq05UynqmU+hTZAqDJAV7cyuqGeKhQPOovjDtYBvMXMuqtnANTbNFw1T8TrEV74w
DfbEjqfSDUgUx1Taz9lcUVCdngrvyoYIDjd2545rCs7DyJ2ZG9NnGPXyUuDlrKQzvqg8vsmo909p
ftdXm5Ju0jUN8B0v8YlzyZEKW+8UB7A+YNf2q4DhNdN1iLtTK0g9Jr7EC8itLOt1Kh9RUsEBLIvQ
D9bNvFtnaYMd28QSMVCZmHYh58aOholgOFa1813OdJJm5pTUM7EkAqM9E0zAxTK0GDOsi4H/5fzh
nMzEE31mn8RAUAq8JkJHG/dmPko9k1KsmZnSF2+xHbUXKT0d5KSvOHnMWJQQeaFRH9HMXqn+UFgm
eCxyRluYIFpSUC1qZraQLzCXItb5q52JLmly5pTMAwN5dMmoAIYA+BfNtc6x1wOUJedP/eWMRA6d
Z7Y4ffWf5z7+HzM+/2+HhQwwjOI/DgvRp/7Bq55rd3mKjP/vUkN//zZ/Sw3p3l+ORS2uZ3GTk0zG
yQb1PzMYUncIABmG5PaObGHyj/+VGpJ/Oa7HYRi/yd/hkPXfCJAEiohpO7aNcGRYf1JI/xAT+r/F
hmgI+kcCpAH5UcyZJelYQniS3+LfxoYqfrN4chHpGjR1WafDMqrGcpfznKU5pVWY9zFMN1xwxj7s
DsIqcJXXF1qbzLOHHRGvSMJ8rAEDEgTjXQwn1w9mwEMXH7ys+Y2CYoOmI5d5Uh8g1ptk7N0XNm5q
LVzBhbuO9VNIycqymsbkYCrA+DaWhKaSxypxPnpb53I81BuTaa0kFgT24hnGyGNSta9Sa7gIWCvY
+9cUz3x1MrMSB2gYffDpqpU+SXYLycVXJrzGBQUpQNNBwFJrwd0+O2o5jpMx0CQnRV/HkzFa6IgY
ME0/3ZZF/M2pGphN9OilzhXK81fYgq+P0n7byeeRNV1vtWXNzpI3+YvVDr+p5X5rAtmqFeJaN529
C0P3Im2QBHHvTMcpY0Oi7miRewk+Gdy/XgVHB9+zi61QP2V6/zIxh7da1OPOM3/zPHiauuzBmvyX
VsMZ0gSo6B4ybRddtF5Ti3Q+02c+vZVinPuAXoRnOMsUijPmHkbhJiIh3W4ugq6fUs7I6jzKkYt2
iBSKvh+kxkuTJNiP+hTMER1WY8Q3IgaS0Bfo4vaL5KISNPBmgguSbpY3xAuTu7mXQovh088gOLsE
vRwSZU6eE4VosO7mdkZUp3FXbTbciiSZAdgukXosUSZN8uNcs9a21KVlHVJG23jcjb2C/u6cmQu5
r/AyUjQRi/KCcfrZcbJux6ez6AsK+ZSRMbqtn/OgvaMn1SNCk515CemNcbt4Jfv+KerTbgNBOXRL
wL6xfWMrFCvhY6OoG/mENdd+sPj4CpSAz4H2baOAs1sMmIsZgKCC5w958jop0BKIAU/Mj5mE8Ulw
wjw0/r0v653RNXdFML2nZRFsoupHRRx1VSNftZ4fVRu+fpX4T5M4D7aQXAAP2XW9uyVNeCt0nkXa
6b7MfpILRmK3yaOC48+XLDdvtX1JA0AizMnirSwAo480s6N2tKUuaDMpj3aWP7GFfZOcaVw4URpo
FDXtncz7cWR74A60m9SZMvT7tHUecWsZoDe8M9yHaFmntC86ZvsQhtzPaSWlkYabtAu8n0UJt6Kj
OQspg8fRpLh4KscbhcXMyVtrG0UORj6PKibtq7NPKsHUEtkxbpb8CEX80lKh0jHBt6gaucFhL6mr
fZ/9qkOUXBOFqJmreDcmTgZonsIe3J5bZfUvhB9ecTVfPLAJGW1z3kDGCmcM7RQMOc4alRqkaCxC
QAYz7AyJIsbUaXmcR9vWqFaTzm/b9SfRwryifJz8FzMg/FLK0nYsgGeAVgYKQLqReseLQacQJ6nY
KpBl43JJKc5X3TJ45mnx58PCYaiqO9/2WBPlUafElqHrs2fjToioSbUkbWATxTeMBksGCW7ozmXM
6qMdJoQv8yWM/EtTBQ9uEV3yxN8bTLn1GE0Kx/QF4H6FtPVtGlZz57fpVXmNy/Encxaqs7xT2pkI
oiG1eJYNUrpo1l4uf+q4uAStOnuJds49XHcV6h7n7Kvlew22m/IlpZT1UBOzytSbMoNd6ZW/Wm1/
VkA9lmlSMAAKlkZiIyQy+Fj6NY6Xdo4TiKEtOMpzEvaNe4YEIXI8xOsSCx+ED3dTjfn7oLV3bhnt
xl6jk8Oi9I/WqX05hfnWCr16TRnx2keKm4TAA8eauRhq3b2YNoWrCg79FsMIA/kBerrscI8Q2rEr
SlILoBtktEgH0JumjUGw6uDuQWCvm75eOzpG0kl77arUO8S4NFBHkB86CnTX9Kjkk8sovG0eK/OU
p+G91bncnatyHfcskVaFXZnKUA5gfbsLplqjZZfG56oQZydtzr2c2PfcAnk8wLk+kaKjsbVZ94bx
mlQ0LhQmkRgV76upkvQG5xtZqGxrxVzJ84YXOHKclmLQIjh2TCpK/vsxw2Hd2Yi9ZUf5TRjTSEwV
PW1u6O+x/1iQyCz3oUEpdNqurWkMtnEmT1Osr7Gov8jW/rBopyVec22yGt+5tZTpyAUqO3tu8pJF
ksCbK2825XGRsaOxcQMgTqVYlxkTIS1nxyQI7ovefc5dbVVWkG4KGsZ8k8YRj4/atnDU6Mp78+z2
Gco5UPn2EnKRUZX3ppFEyUNty1Xufbyj5OlnMDcUdU67LNF+MsYIHH+ZXGtyM00JLWxudjbSes39
9aZ+dX/CIFeva80z2D4oeYqD8OL1zsXV6JVpynNnxo+O3MWadWcZ+o/vjxdTd44UwbPHRxvWEoa4
lXMWonYoqsw9PP/Rc9LLvRN8iaC7MZl5YFb0koTFfcWRw/H2fT1hBKNt1f9TcaKJrfoiv000Lngz
qNd1i57xKHP4XTaJpyhND0k5Nw2F33x/8o9N9Gq33mm0sx8tm54S5ii4bxzFoNb95i5zaDPxWHRq
rWkbioKiAzVUzGNphqQzgpqLxJ0OCd8N3YFa3Si9hSWQmD5pql1gZ0+ewVyzJpSZTm1FLQe3jypK
Ly1emTtwRorfestN8FYVCRJE2BWHFqvs3tba9NzJ6LvGIQfaBl9V3cR3the/dmH72cWvjY3LyAi/
+kIdGU5ESBZUU8EcUteiEi9NB2wmrb2H2HaLrUUK5fjnS6GZyZGfcLLg4u/GsfSPYKBOHACQZumD
XsuCyh+pPHRM/iyRfA/K8gPR/t11ikNcsugWpO4fe0bCG6NH5BF10W4Sr8nQEqe97cIcE22wjz9r
QwuOWjkjn9IR7Tm9DqRk/M5a6WN/gg9Unu361R+kwztAHFdryI1U9GbRTMgrU0zDRtbObdStSzYd
uqapd+lIjqXzbqF1rLIy2nSefhfa7Vuc4EIq0eSoFF0OMRkN1VI5YMeje5/OmS9kkaFkaGNHw7M7
TSsfyXE/Ji0gxu6nmM9Lb56sO8o6GF1FxSAPQ2xLDLUjKnmdPdOp1x9d8FIrxtE45wpUnnrAsWqo
IMV3z5eSNvuF72VPZdtc/awmJMZoWhZkMazyvk/LG5/bjxHCNQrDtfLEN87C54G7+iKpxp+6C95C
U7/jrEjbTznnIGusYV6bXvK6oKAED2tYFl92lv70GlUnoxkM67gJcKQS9J2yMsdPwPLdFR8ls5qL
m1fo0jnYwsmt91Rhym0eP1NKxmVAXYdyYE/IrL2Oq7VyaFJvTIN4FD5MexgugrbGRgm081ydSnPE
ot23HPnK58AzT4MW3CYbDVQ3tGNExy70ge8gs9uFKDPSw92tod7jWb04mQEAriDfGEJPCvArd2+I
sjti8S955LxPMt9NeXqVVnGTRkHdthcfE6T6rM4YFEXkPLU0pb3EUAPFSxjgPcaBkUXGKWXa1xre
r5GfK470eJDwok/yZFnta+skPy7nqsRlDJFrBMci6b0kicH8Nr5F7eNU+pvWK2+QNr1VFzMdLSMe
XN4nAioOC39UaSvdYrusA8JignrtsWQEoYa+39L91VCZgg+v9bz30GZ4MqEsA3LqtqMVHPXGodd2
4oXgWV4MKWFyqJJkLuXMWTRc7FoNx4fGnc+wxR0l5HdWxGlfTR98BEzrRvZWjSqaZsrqO1CRR61T
134+ZAeSaCyVuqhR3yW9NQtzRJSBCdsjNy7NPHD5IOprFtsPrR4wUo9594PYeZj/BzaYVR8/lCy5
y4mZD6aX+Cvh7sUnzpcKbawMGFlmYNGKssRpokUkgWaRw2E+5NCB7isTPmn/QhVHvI7p9NwojF5g
AVdVMj2XYjRWsUHnTy0RyAaB+Wuw2ToHygf3RfZrj+4PStQ994vnhsz3kudi/oFNtWFgrWE/lbT0
lL1LyWL5VE1UiRkwD0SDcGM6myn070MCH7F4c5OaXsYuDA6aM10EVXN4wXDqRKVx6ov4pQ7qXebM
mRPnJueaWGY0h9FrnAuQsx0HL5Zhoe/qEhlGE+omM8tbOJb9XCuSOuBp6S6MmzsaBo0thVwEodag
vS5WED3kI+p37oFCTK3hYPsQDYd4oNCZnxin7wJm2h2+bGit6ZxfD0eSHIzvjsJFPHIQpjGW9PuM
CdmSfcPhIfWeHN0/6W6tPdCpVK0chqhBquXLPtbfksGu1x3WinVawz6DpZGFrrjFsnilyck+V3Zt
nT1LkGEeUDAXtqiWIweMNegwXD1DUhG4oz/QBKu6UDbOYK6UKPsGaD3pajtdRPR3a8E5hvlwcTKO
LpH/VBswEjW+3eRFvGfxHI4htNIgd0/lAH0B+kOky/qQtNYvjgdtYxq+uuScEAnyzwYln/OBzr3G
KtJHI4BR4Azboi1+UUBo/nSVOvqcbseysJZwQVgDh3rf6056avCWnmy9+yjG/m1ivS6Nucb91/K7
DLuIzUGL2Ik7FfWR488xqJKQMFJ9EMzXY+1Rds2TRpE6z+K4l1BeaTjssVt1ubfB4nxyau1mBvPT
YyX3rtA/CTdLtAfz5FKKvEoU49rKVg+jBjW0fA77jEhZbIXr0J+7HHuPiAqWkg1i0sE3bS6HOOL0
olqIOsBEpTVnC+kkRtCLjPSBnnvkVCGpNo65VXZdfuvncXyAyzBI6PMLynY6utkcqCfPsrBdVhPK
DCHy0WnMLTOlKqvlyNjMdE+DUUujp+669QkVGWlkzCFWUpG2BGLIOD7gkcB0FWF8HFxnPcYobiqp
p4MZzQt0QT9VWz8FQ7qy25IgZ97dIym5R6q4HxrZHbmN0iAXCbxwza3J46PwjS8mPLzG5GJaAcwv
x45PxzE6ZY7YTr2ZYcXqMOqMwcsAX4Un+DwgoNijPNAc9kpA/qe0JUmm/DGXzrUzNNLymE9WtsOS
Y5iU+rW+3j805uTcFYS8bEh/B6dXr3pp3mPI2Cncca4OZiZTxNEmEROcqYNPaYfcHf3kCTDruU0+
0ia8lh1G3Y7ZaTbY6gQBgIbpwZS4McuExCwHJciV1Q5I5WPTqjevC7yjwJrlBiCRfbd2kG+VvR6E
x7SbdCb12sA5Zcxo3LzqFdZxgx1rsgAPFwBTDL/kxos7R5obX/I8u+Ss0yygiMxifN/64tMGSbgP
da/b1JLHnO+1DmaretK7jIAbPMv43u4J/l3NjMNU3r4VPcCGpEMvxMHe+NWPIQokrjJ5laV/GDBi
dp17qncgCPeeVq8mJsyFS88fQOvzGHA7G8L2oqrx0tfZrs+5deIoecw8nOtir7zuYs0/ycczB37D
HylJLeJ97YUD/YkmoYjSPId99Z4ZyXPXPVBTQ1oBowAXzuyubsDXQAIdalVdSqv6LcEIH2Otei4k
H4I7ofFRitpN9VwOZ6B/DFJsoMF2qODYkSYiILvYLTk0T9MxsmnqEhgDJoSxSKsfdQ/zeyqireOH
Vyd2vwpACFGKpbsz6uMktTc5eSvVJ7M3wb4Snv0scLODOuJyPj4G1I1ybsdttue4fY7C9uqG9yV4
6cZKz9RZvVXWY2uN+24I3k0mSU1Daky5uAPKCjyHbpEPLS+puIVNvk8D7bMlgtrbTbGjz/aGP5pT
clonPBLD/RCGMFsq8CiZnX60hnNTheQVYvPX7faCnkdkPzXOuuEchBMenLK4HzL9Lmn4MHI97YjK
L3FMkX8QvL8mwzaujpgytEpu7MTDv1h/ylps6KZbD655LQkjLWFQ3RFWEDPDOjHuGz+Kt5MMqbEb
HmDlVOfawqhGF/IcaCAP7BjJTviMFNPImzsJt+CNXhriiY5IPwpIKNskIJ8vPA9H7+SsLdmR3GWo
wokmrwq5HvzWhTFrkcYt0V68SB+2dYVVqU9Tb9V2+aWnf3KfU1UGgFZzdqYFNYig01NeY+My0O/j
XO49KwPThEtF/xj0zFmGY+GRQLRx/+NzrFainzogQuCbtEI8xdF0jw0nxayesNs6WC9y1m7U4ayl
NYsLH3l4cneO6r8sG2HbtbRj/DeXh7JXkdGTveoG/4KrE5f51H+qeHgiyck5V8TsOzkG2oEStjGH
hzRBx5Ht1u8xaFOZjtgljsOQrQUHyz5zj5FRnoaoOwR1c3Sn6qsRabdiqCHOdkxZe4mVYDTu9Cjv
4ZHKrzSQ7cLSw2NSucWxo8FPYR3gwaAmLnfoenTA3xj6+AksWeAREt6iyrHBGfqsQWlgNKg/o0+Q
Oz5TFSaepB7wq/eV8V6lbIKjwMvRZDYphoRovUeb7Y7rAbxlrWDoXRk0hWvXNE/eqPp9x/LMdE2c
B7fToJoPzh7sSnWvVc0+rbEg6Q1H6t7KOI5Mxc3RwmecKFcWV3x5TI2ndjjgwLufMso9M3Kfabru
LM3ZmH7J0oN0ZuqnzlGPkJgfsjD6xH3IRljkbKOG8eJG/KktTzzYULzYkPTHwHL2o90Eu1DCLhXm
hc7nByY7z0luUOXd5UC3CkIPQbOVmjpq2zDx7nxNHizpcIe19tJmlplWIWTjoQmP/18A+8maiAkM
0It//qf/qPkMqt1//buitPpoPv7L3/7jC/1t//xPf5rPVrnK8v/x39R//5f/rfgFA4s+tI9/lbgc
D0nJcyzHJqpJu9i/al/mX65OHZrHscoAgPdvgHn6XzMrzxHCtRG5/qhif5e+xF/8ByhYnsc/bbK7
/xlinm6Jfyd96a6LJGdL09MxAv8jMS/F5BrroWIQKlXEFY37DfafaWvawYzH0l7MSI6nzMVQZ01q
Y7qhtqhiUoi5HI+qt+M7xpcDE8PFiL140wwZJ9wu3aEoHLUG0oPGLHQ52Qyh+Gb8FljtqG5uwDXn
mnqpYcNA6wLFxCF3G0d8Y2tuN5QUOlscOuE38xak3PYkCvwybLiEVtq+UEV66ISzNaDicYyDz2FR
NUoMTCyqluISunwXqdMzjGKsSiZKIsZN4quomJQKLdzz++C+yqpHvyn9hZYhTaHSYFyawjuhMJtO
RMMDDa4Cf//moiAykPaVu87Ycyct6PdjBF9oGn7HjBjj0NbuxmYofxQ6VcexRQ3m0AHHiV84+8pN
EuHeFSabVRlACSLXUdb0rlYmi0GJyzIA+OZMXbRtiXnU3IeAL2Ml9MJwOIH/j8i2RNSW43+FwZE8
xz6/er9lJDOsJwyRm6qYLwfIQh0904FpnH0TVw2Jmo0mJz7fhOu21XT9IXrQ6QA++FZwUmXHlYEv
gI16azXEHK1hkLw6nF3xb1uQmtrfNEnP0imGrWNNiADhSue2hS9HrCIVBUvAelRXu6O/oEyWaTs2
8mCwsNXTXAoz3GhPYfrkt0Qaetlyg3IbDDtmv7VzzL5FWBPU0fQLUOvhiT/dwQzLk9f21ob+a2bc
ttXvsqI8D7LST0OO5mg1wbjxtQrKFHZRUWHEmHLAbX6/a6Qm7nMKpP22uCfK7ZxlrWDQDdarhpmA
GoAeliEp5xZFLvedah2BVKBAtrqTBHGZRsBUrFC/Yt08xxHKJ7wl2Dru2CxN27bYoZ9Hp/POgfQ/
KxtxF5L5K2Bpxg8y7W8mbpC1BWFE0wKxKWb5YOwJ/IzkrvJshGXvuZiJXciGetKAyqfAk8vP9yiI
tYddpCP4WI+e15bHNAYAJDQkYKZsS1/ka8zncuFGEfpIL74qhRW3Q2VIfFQAm4CLl41qXXMi5QBh
XY0O7zKY86HHMGf6lIwAuroaFdGDTuv24I3em6pTIBezR3NwUbwn67NWkKLy8WtsH4JupILaHPxt
nnc0sDMPd8N8NdnWvhR+uc6b2TOC5/PQ6/hOtO9KmccxuDKsvIVoN2t/BqHYlTgYNZm4BH+mVVvI
kxTp4twHF5MQE89FeA/9jjjqID/iNDpNGARI5qPDOT58Mhlzu9YlHibL7CiZTTlBT1r55LYMSGE+
AR/08oPEqbsjhIKVPUYXbzrJTCMt+o2Yrhk54rJkrpcFaxukgV6jHziAZwJD518bAbEsRcy1pOAD
s+OOxoT+5Ic80S1EuSAuBmyoHgkQDiNTiWtKORkd5vO60RpnTWJ5zCD8BFnHOMOHBuIPLZ4nC//3
iA26Qt0GaZ7OU9t+L/rwbuwB7UX1gAGzdDn9JlOwpSOF4ogq3DiC9xEbIpSSflhxA2AKlyTh0bQY
FzfGdbDlvWb42TLURsBIObO0viuvo4GKj/WXuMWADBiPo7XqpAg3rRxmXrydbrxxvPOM4BOvX8Lb
gzzOXTayfKhvnNlXjHeeBpHnZ9XYTKr51MemjY+pH37pA2JySUR/KWirzk3UM08SORpS7l3e86Am
c5Ordu8g+scWNvjp2HgCfwHQA6Q8qVZRaS2tKctxJzgtL+u6seiGzvzYXPapvPWlumtOoWNwlSuJ
ETmKfaJspq/Bjh9qou0LYaXDbjhqY/LtMwJe5QNsPnMYT2EF0ERNB5U63kIEpEzQjzDR2xHTJCY8
y7JPn+p2fJ9qD7BTlNtYIrdm473ijLYXHu6z1WA0SJqZvbRS/nx9Eh1GYSNODfdGURh7CnpTOj70
Ne5zsKm5Xu1UYh/DsTX54pzLuqdDoDfzQ6RVjKsL96GYj68DoJwUDgovbe7TGsyjvGspjUJCKqXw
H5zagkvo5Xvm2vRVPNphPyxiEyFF8a0BkIKl1K194dbvaYwci0hAj4nfHnwDAxeS0IfNGx47xnst
Y3qcHLc6/sg2OTiNyrclrekITWRh5uyFTBJr1aZudihQzAuWgCKB+TqSzxurCfgHNo0i22cWQLq4
noGj7HpL0YZo4xnhmFILkvOU5l/9rIBPivIpMuvM65x9M5GgqQWISC9MDk2g9ae5fd5W8VPVSH01
hzINhzGVZpK3cYplR6o2H+Yx+hiFayeCoCWr4BcQDZe24NISoFkZlQmHiQXfS78bK8jxyYKXM3Aa
rzrTPquEW0WvMfrWudKQ6o1R9TSyj/wf6IQgqcYhmb8AMz1P0Z70Apad2juhrRmbaI4Kulx3BMq4
0sI7NRC805IwXfG3Mq37JsQ5KWPSbKn5ytw32qZBaxwKeyqWfVmYq/lQUFV5vHdGji2sYhWOz5HQ
sWUmq1SARbQtGusTIhERM06J6f9gRf4LmNPHIegQaZ3mlNsmKVL8RZhgc8ifthTHP18IdNCK4Gbw
QidxLbCCqI4ctJtSEz3xeF1E0vQLRe/WMoycz8Bh8mFo+cr0wQ+NXfJieRmkBPsnaZ4Ht6aLREVY
nwGy1bhd9S5JyAuVn4GyT0SNBC0sOGzaYBHoWrig+Zt930NXIn3TO+tMw4nBBHfdl11/ySri+2n+
9FB1eLzFzLaSqrz0JWQ4K/kC9JRA1mAS6tf4S1PuQqM8VybGGgWZxEVCn+yERaDcIEZlPDT03cz4
xqjTrgAkvpsq/ixMWrk4ot5S/9wSLlpY0DnriJNZ02WUkZScI7Vs65hGui+st7TlkFlQcewvzS5o
35K4vwZmpjZZ1Ox6W9mYXCeuVgxK2MfjgbNCNOnZKhz0a1CMdI3X2dFjWq51ci28JzyurOd2vo9/
Xa6SI4xCgwqRldaQho2riSqzqDhVputd4sxXGz10D2Mw84ty+TjbQpvCIJtsO4fEBpMUhc2nPw7g
wjzMWBF5wK2hcbyIyuENJsuxRH/LRugr1XDFrVrxbvc+aQquulrCeyviDm6zL+Eyts+cp8pVmzDK
Vr1HRIgKF3jGvzY5UUealyYov/iJaXBPbPU+qBFv88o41c48Bgyhy5ig0YSFWBujAy14X8506uz9
UO706FkmchsXzouPlxghgVRqVwC2NN3y7OJSLa3ww6UHhce9uBZ9hBE9T4eFPXVPNlQBN1Yr38lO
uV8kRzffW1UZU2IP5jI1iaeOXWMuvKnmtDHOp/GoEXibmCsKymG22pDebFQGokbJodCIVTQwpODN
mgKQbC3KsxWZ+8ps7QV7aMVeM6JLFE64ll3FdySU3GERIebhrWSydfuUyF91GfMUaocLA4i/VPBp
7kkzmqub0eAUOuU1CozPLqpx0GJ+m1yfzJzdWpumKIhldtU3fq33VpvWvnCgAzpCLdknmqVvfqnu
SeQGsQhJ0NMxzXrT5X63nEbUOSfA29vORqcCD4gjSQIV7Y9poforV9SrEK1nFVSB2E7kMUWIPJCU
DC4yPMeziP5oUETs6aUOvMxttnnNpFfEfBf8P4ucWe1JKHx6JQZ5NYIXog9mQ5SvofpM33qVpS+y
DBACjmgEH43VxUJZZlIcxD4qBfO1ydLvgsoq7nMe5HvCKA/p9IoPqNiWaYenWJXto/L1O1XWxn2f
VM9JapHYDM2vKWQwiRdtZ0eNvsUSpQA5ajNaBhtgrgKCp9aLSdA1j2YOkMAvESpm+04CVnf86Ill
LYITPvBtFNZLUiRiFTdTuWPuwfJSEmZp4udeV48FIno0+lc65Zl1UhJlGvUybfE5tTGzHufZ73R9
Y80bR6D4ewg/es4E6CHiJEpjP3atv/UMdbZVd2dIdkFTMTstXwIftuZYtjgVYtgQtDlxiIvvlB1f
8wFtvhYItsTOUXrie9bE53puHAL2aGgEtpzQ/iSRyA4fDA+2C1TA4LKg/1EvdAM8D0c1R4FG4HDZ
0aG3phRRLTwUvaWZ8XhWkoAzWyDVRtABJm6Ei8HQIOcqwzy2us6qxohN2cS0ptT11iq035tON3ax
E0V7vWI63if9s5+kyc4rvHyL4koPYe+hitjKOAwdEebWQENyYbEoVLeFnNvXUkq/HF++DQUPB3Ej
csZmu9aL7LFnghtrGUKII3Z6+B2EwxdJPSR9rDVr7HJLpM2RNy2HiaKXH17NH4M14H5Kx0MmBFaF
LLpFMEh65lyLiBFAlFHqJX1Whkz14B9TxE0dZ0roIH12yFa88Sh6oRFz5x3B54PjP+oxb2FSxqsh
UU9mVu0wyb4L8dA3xSPqKthtWZnEN+QSThET5Zl0UY3joctdRa6XdqSSTGfrM2brY9yLcYgm6glw
MKhzNeu7Irm8TqMPOvaQ/CXWTGsc7kUEAcvgxTU1biNDPlVbhztX32HSSlAJK1YeJhl8SOTVtmJo
2EbsifIAaJFO8phFzJYJwm9F27GaCk/tU4+8hWY/FEVdLN24/omw2yIzMaKmZ21UBdC/GHwpJmn7
gDbUq1nxrWB9JeUXyQzisWZL0tZ/pC4T1uBwTrDvrdq2tndlz0KsuvsYhNaumj+/DqcC1yZm06EX
H4QHHlW3b4QLTwlm1kU1tL8EcbE56R0M/uwrmSmSksgbIhxsLCHNF8No5CIbmY8PhfHdkmwCxdAc
HU7c/hgGl0RyRsYUeJUFelcYWBstsF/4JVnN2viVdZg2R49jCQkhLDpdwtalp9hz9G47FaRuK4K0
UGSPRHOCgRBqX1F9GMRMQHrLXhVzvJohwIKC2XIbtzqbsz7qyxYM+cj5aCk54pNJLh12G2EsqD5d
FJoq5mbEYpnAMoVK//I/mTuT5caRIww/ERiFHbjMQSKpvbW0RnTwguBoAUHs+3Kzwy/heQ0/gt3v
5Q+kpBFbS8uNiRjyoAiJFMBKZFVWZf7/n5WdkABxZRw5S80jP06OKD7QqZG60Qod7S4KThPciQRY
feg35antZJecjkEKm3+THbhjVPtK135oyWAfOkZDDYjdXKtoXznA09RvqT7Imj/vKKMcuGFBOcmc
+WZMKwD41DFw0+QsTLx5aruTaKlDQEG17cgHKMHUESeWq5wFq/K0deuLyFHgSVvFVz+CZ246iMMx
crRsTepreuYhgFb1LSRS1yDjZOx3Zk/9S2Q2P7k9R1aRiAuP91xSjds6TxZVa8GeS9qpGiHIE2uU
idz6OAyPYt0ChprN2hTiVdwZCw4PLkAMkMtNKUiOVxMWnJwNVWfRFrYGStfV8oHfoerkJlRvGTll
YaNBOU+rrrs8+RURw3AckeYZL2UAEXYHHiwnG190ydxOW0TgXQ0R7Romj1U0HSWu8JoqDuBG+yKk
t1tckxeqwQ2NfcW8QoAGzckQgWDJa2c20rk6O4agOK8V9cYgfFHtQMdRylqy7ksSbszwlF6YqOJI
k1gJCXjl6gooLipcElsakYg781TvMvSZgjIar3zqJAGnWPLyWnoSK8Esa6qpS3+BSWwmv0Ya3PYV
VFmK3D1cNZuaAZvNSkXE0Ke6Jim/gbAF/Ub9Unh0Rq2WfZFKc9OJ+5so0qtQ4twkmQHgCCVF3Cfi
uLUiiuwb7IXgKbnLvqUnvD1axrWaHlPKMQ5Z9a8gI6PHA1Rjv84ppfu5veKcln/13RSMQk5EyMjw
+LYT7sNwQUWqsjkvOjQAoFngEi4jYdyahfJlbcIDTyQqOKCt0ILJZlbfFUKpnJs8L+dlmoQkOEvO
CvHUV4tDOVC/5mqDSENA17hI5r/bIkRsSWsOGihS+/oe9V7lC2ILJ47ToFpTtMux3+jniSs75JEE
GdAsuJVrqNuh5U7A182IGTiyC5JUkhqcMTNOIM6mE802YGOXpN9udF+Vj4O4GturGp0lK5y6lTdH
OhA0uRxfOepKmTi0+S1rTop9SXoqoXFSxLTdsAO1plEbijZtDkzUr2lxkoYHtgu5yQjl+aqLriLY
IUdhxWJe0piUSciyAuETZvFdsowdogBJItErVhRwSF1PKJOkQCAcMPbYMTJ2KhSWDlOaKe45ekZn
PjU1960uuEoieAcdVKM9KYivy9ih0axKF+YuCftD221Iim8MVxu2rexcp42CgLhaHQivONM6HyAU
jQYRcE8OLAUBQAGmBIW8KjtghZ3aEpUwyYbXWSIKLWlkjJym9s/yKDzL7ZSkXx4m56smyUmakeOz
PGDXq5W6F7hGcLwkfy2D+QRUgpIc4iJT1Y/EoZPSF7UEMtdp5WIVI+cQXKaoLe6jIkIuQkUR01VI
6UBmj1LVH9fuIhIOIiog3mLF6WuDDSt4jVS47Sgc3Ck7RT4CsHJYSNMmRPPc6VBwcG8CeBa+T23Z
icrLkCDtBrDCSBjTv+ZLWpM1suFgVEUGOiu4jiz1MA/hjNcKMsFgiUlynwADIMjQ2bNnNV8UvnQn
QhBfq9Js9l0rAQUQnxa1PKedBTLVNENGNUS+WP9mcWIew0DxyPap7dhs0S/KvTo4dFkyHTine5aJ
knTeAjlzA5cl3cDQTj1VDM6SFA3QSxWrhyInVegu66uc1HrqLR88ve/8gfLGmFwzrEzONuynjm2Y
qof0gPXGKx25RCVhR7f0tHIqjOSrENFFCVaU1hVIOLar1bRD3pOERxgfwxA+cvtw5QmeXEklRY60
ehpXxRe6gh7LvjiqgKlf0ErxIS1U1BlJ15qKSczM0aJyHNR+ErM5aX1SLYAuOd0kLVtONDN1j8DU
uwf8vwRwS9+3IQYZoAbFHIGMZiqhNp1pjQy/r3rwumhWOVo4UaVJ4YAasrK6Iw8vLYB7cjTSetGB
wD+tVjCqbYf0aBF9USyv1/wBH8eyWBX3Qrg3IWWU07yL5kEClJ0F6dJqDLrXZtGpY6XJQajE+56f
QXnQ8lkqqAHryyUdKaS9/78y+Rd16Oqbe9GYqq8HouZALfGyvM/aq/u8pLPRy2rhRd+f6jr+uQ99
fKHHQuRnqpiGoDnWVhVz/b3WX/qjywQLxlbeUejU1ZFugdIQAOfWL2hxAV3TH9+W9ZFuKJQ0TUqa
3OiFfd6zwMeD25jy48989M03RdqjO2iFYk1AlIcaoOcZChuGqbUxAAN9aQDIixrERbsvmu6kATbf
6w+//QkPsAAUIAQA8qV/WVsGUMSITmu2pan8fScNQLV72BTQRrKuCh4yk2n70dsmzq89TY2Nq+3e
FABUMMwA6ohRasAWNjOg5wa/sIOijGzKcgIP2UkP0O2hBtDsEaRlw0J3ZTMFcKltA5AjkYVhbTAj
u+YBMK6HeoAYmZQg2HzYby2CrAHAWmRbZS6sX7u5FOj90jVsJgiCgWzKmvFdFLBGtg2ARxPWxgC7
6QgcGIcagGhIJAR0AEyof7HmvZwJco9MUgSgpOe3dzAm6PbQmMCKQN9ThTXvcVu07Q9MCAUL2CwK
u2wHQ4jh/iDbuBXCDVuOwL5QRQNFVnsxhx30gNf6Fj+xLWLTC0eJ4a9f20FRtkYa4D0QDbu7Igii
uvwnhAZUGRXBFul57X+xIiDugQEsix87OxPWdtj46YBtsjxSFGHJIDyfB/rCDv0mqV8QTF15fnsH
58UaszosRBICLLtHsz46/vZxQTZGmgzl0TR2c7esA6YduEeQR4bQLENRtmMjAjjwCYmMLwzzl3jA
LW2lgJZc3bteHIFQXucx1idme/NMfjgJvrvCi2yBMpIRYmSb+LgYfBcVMAH1XMWwNvH3UxvlT3zo
OfNC5i24W+dcvHvUq1+nZt77wFPC4fX739ln64N9CmZz740R+99/2cKVrxMiL958SpCs7/P4748D
fH3rrXs9jerpj4fefbbIbpe9qih5qMevuUGnn/6gjfv7KPjnqf/R5c9RJnmNeH+KJn+M9hXG/lNX
v4jv/EWWLG7fEpRan+WG3uHb77X3338VyDx27etxkDVaH5iG3uVs8e0f8ZuWWt+BGTD0Dt/+/p9/
33Vvm4lVbPDlf3+f2cCiPvTyn2JPDPRUJkL55hNe73yHjmDmIW/77iM2+rPR0Fs8a6wlP9BYG2io
s0UH4uf+zTm3PjUOHQizGrH8t3yVYDncTrNFFnrf/tmr0YULKvHv3InN7vCBvC929yfM6fnidhnf
RR5u9f59fji53wopz8n514HmKen+1r9tR9H+E7fB/SL75X8AAAD//w==</cx:binary>
              </cx:geoCache>
            </cx:geography>
          </cx:layoutPr>
        </cx:series>
      </cx:plotAreaRegion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l-PL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_xlchart.v5.3</cx:f>
        <cx:nf>_xlchart.v5.2</cx:nf>
      </cx:strDim>
      <cx:numDim type="colorVal">
        <cx:f>_xlchart.v5.1</cx:f>
        <cx:nf>_xlchart.v5.0</cx:nf>
      </cx:numDim>
    </cx:data>
  </cx:chartData>
  <cx:chart>
    <cx:title pos="t" align="ctr" overlay="0">
      <cx:tx>
        <cx:txData>
          <cx:v>The ratio of enrolled students per 100000 citizens in each voivodeship - 2013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l-PL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The ratio of enrolled students per 100000 citizens in each voivodeship - 2013</a:t>
          </a:r>
        </a:p>
      </cx:txPr>
    </cx:title>
    <cx:plotArea>
      <cx:plotAreaRegion>
        <cx:plotSurface>
          <cx:spPr>
            <a:ln w="3175">
              <a:noFill/>
            </a:ln>
          </cx:spPr>
        </cx:plotSurface>
        <cx:series layoutId="regionMap" uniqueId="{2A8F8195-DC72-EE41-90E4-6268A047CEF7}">
          <cx:tx>
            <cx:txData>
              <cx:f/>
              <cx:v>Ratio</cx:v>
            </cx:txData>
          </cx:tx>
          <cx:spPr>
            <a:ln w="3175">
              <a:solidFill>
                <a:schemeClr val="tx1"/>
              </a:solidFill>
            </a:ln>
          </cx:spPr>
          <cx:dataLabels>
            <cx:visibility seriesName="0" categoryName="0" value="1"/>
            <cx:separator>
</cx:separator>
          </cx:dataLabels>
          <cx:dataId val="0"/>
          <cx:layoutPr>
            <cx:regionLabelLayout val="showAll"/>
            <cx:geography cultureLanguage="pl-PL" cultureRegion="PL" attribution="Obsługiwane przez usługę Bing">
              <cx:geoCache provider="{E9337A44-BEBE-4D9F-B70C-5C5E7DAFC167}">
                <cx:binary>1Hvbct26st2vuPwcagEgCAK79t5VAcl5l6YutmTrhSVLMgkSBK8gCb4llXxETj4jn5Cz/iste11s
LS8fryqf1LbKZVvkBGYTA909ejT49/v5b/f68a57MVfa9H+7n//xMh+G5m8//dTf54/VXX9Sqfuu
7uv3w8l9Xf1Uv3+v7h9/eujuJmWynwjC9Kf7/K4bHueX//w7zJY91of6/m5Qtbmwj527fOytHvqv
3PvirRd3D5UyseqHTt0P+B8vb+/u8/rBqLqpq7rrS/X48sWjGdTgXrnm8R8vP/v8yxc/PZ/1Dxa8
0GDkYB9gbOCfBJxghkSAPvyQly90bbJfbuPgJGCECRT6v37n2V0F427q4uTFXzPsg1l3Dw/dY9/D
M3749ysTffZUsAjnL1/c19YMT+uawRL/4+V5rfvy7uUL1dfRxztR/fRM54cPi/DT55D88+/PLsCy
PLvyCWrP1/A/uvUH0G7uukr9/D/6svZO7xb7/WHjgR+GmCDx4Yd/BhtBJ9z3Bac+XP+4VT6B7a+a
9hXgvjzVM+huTn8s6H7+N/3v//M7uxk68X0cYsrAjz71L34iBCU+RfwjjuILeH2TPV8B6ZPxz5C5
Ak/5kZzqvH4o77rm7v67xkAqTkTgM44F/QgC+wwjQk5wiDBi/EvgfKtJX8Hn8ymeQXS+/7EgOjZP
Ufm7pih0wmgI6TbwvxTrcHgCvsM5/PUxg+EvuNC3WPUVhH4f/gyd44+WldSjLoFHfG+ICIQ3JEIa
8I8YPIty4QmhhIQCBV/A5uZbbfoKQM/meIbSzQ+GUlxrU//8v79/FsInkGcCyDe/ZJvPWQNmJxRj
HITsSy707UZ9BafnkzwDKr76sYLd3hZ30xPFO/9PYebAugkPBfsiM+cnlIdIsPArzOGv2fcV3L40
0TPs9j+YkwErryf1+H2pRACBEIIg84HRffgBT/qE7hFwQMEIYiz87fYf6Pk3GvYVtD6b4RlMp//1
x3Kxn//b//0/D8v3JRT4hCHKGSGfo4MFxL8QsPkkPP4BnW+y5yvYfDL+GTKH+F8bmT8pFD6u0Ecl
4rOP/FUlAmg2oSzE4heaB2z7E9d5AgchShgHdv4pKr+qAH9ux5fR+HXcZzb/i4sKP//bpP79fw11
2S3uu5PskPmIwPJ/jEyfMzgQFEImABr2S4n0JV3hr1j3ZUw+qEp/nOaZo1zd/Gs7ymfmgn53sO8e
vzfhxieEII7D4PdE8omzQMkKMIJqF5A/zzPfZNZXcPpk/GdPDA/8+scC6PTu5//+/YsikBV4IAgK
8S/S6h9cigB4ApSFP8foWy37CkyfT/EMqdMfjLT9Z/BsegLKAoLyNPw84YQnIgTtm/6qjH+pKPom
e74CzifjnyFz/oOJphAN7HdOSUAIoPbxQ/KMCQTAsQnDPoFexadM4EP2+BY7vgLI78Of4XGQP1ZM
A1FR331nQPwTcAeKqP9LxPq8V/SUdIigEO++hMs32fMVYD4Z/wyZ8//fvPnPu0a/ddriu+Eu+dCi
+6Rx9PW7H54dWojPhv6yw7/Y6fu4+bcP/3iJEcEBQxDBfuv+Pc3zR/f485bd59M83vUDTMsgBpKQ
P0VHxjD2IYVNjx/uQNQkRHDBAhpQjDCwclN3Qw4tRQo9QyGALoYhEHok6MsXfW0/3CJQeaEnSQPu
ckED/7fOKdBxl9XmtzX65fcXxlbntTJDD9YEBB6w+fjBJ3NBled+KPiThT5U3QGDr2ru7y6hP/v0
+f/SjCakKtcuSonZKBf1bWYlL0glXco7aUdxV1OaRmZglbSCXDc2wsItssuIibspbDbIRb7q3gkX
ZlJrz8mpp1vhz6U0umnWTUCPS4MrWVhxUKryduErMpllk3vptqYmW7W4qaNKD4eiFWeuI5ecDaVs
M7VI0s5gSVvGuPBu8DC9K4KUywCVdDcGZlu1TjaiNruxUUPkOu3LdMQ8yex0HnqqX8EHb2r6irI0
kAb5eVzkTaQq5UdLjmjS0DmmeaViM9ZHOntVNOkbl/XBoQzFtgFsYj91vfStelN6qonn5TEo9SxZ
4782VAxS48yL+qnfFThdNqPHj7kgK1IEcdGwTFaoSqO0z+FJyo3z/Ac/tKV03nQ3DeKwtOZ2cmhT
E3RElgfSn+d93S1zxMy1XY5+U+5LxpZVMGSdDHJXyKpKrB/WsvW9B+F8WTn/1FvIvd00xXBjhWKR
W3ohJy+Lp35OJvVqYL6QNlM2smxw0hOjOnhFGPHZb2TPl0NbTSs/7W46vg3a7EyL4rTipVkvqdBJ
yABWWqWNVOMUqZ4aKXh2hhtxKjqOtlThq6kJ8722Fh89PUYmmJdTtxT4yD1NdoUKL/yO15uM0POF
6pVVTStxbb01alrvyGxrDt5stgiFdNXaKqnQrGUzCk+Wc5iuAtE+qKEiUapCX2qWMskViXqLXzOP
jzJFWTQ2uDj3rZvXZNBqlU8oEdZLkKsfAjNs587fj1N5Kxxtk4o4vEpRQaUNxbxT4XLIqT2Ywasl
nfnemsWX3PiBHCd6aUNabZQe4rFDU5RjxbdCEyfHQFRrgcdBZrMqTn2cS6TZJPsep0nKh+7MmaD9
+FcntMx6+7os2MWE5/d2xIOktKwlW5zk+dtQqU4Wo1fEBTyWRMbs2sn1G9KHuTQtYXHO6o3yvevG
5eYgLPaSmrQ4skjvG699XU2qlpbSTjbMvu/Gdi26qZd5OQlZTZ0v67K8blTfwBbLRazwW+21KvG9
7N2SzbvUpGdlkF+ljjWwKugoyF2rr5eQnqkOXfl8Xfv2rlJtJfPavO9peRHAvNiPdOlfFG11HZbV
KLPrWvC1Vv7FlI6y0+NROH5d+dSXi6vNOnT8jHrlRdqlcRmmEUPNtQmrDa3Cy8kZScTNqMb2rPOC
m8Xz8ji1bbSM9XUfNG94a65060fV6O140e8XKrqoyDiNB6+Sqc2yc2jnr32sr+tWFVKPbb3lRPhR
U9TdprN0VdSeASAKLgs/ayQl6Tu9uGA79EdcV+WZSwmRAya9DD1LZVptp9QbJXPzIieC3apXi4rz
Yr4eOd0XSJ9ldmkhsIWv6eAdh3HcK8wiCMNDFIDd0qisTPopjzuIOfIwpOo6SDt2rLMmCRaPbhDP
b3WAR1nC48EOyNZFWPRbHXpI9mRAEHJxkNAiU6cdmYp1m2IjWei8DQrYoam6nQ16dcVpZeI8EKls
qb5dJtodpvq+CYJKUht6SVOQldfWeNu15rIdwL2IVzRyZt77YMKXuuLrKveH2POKlVPktvK6W9K+
Tpu2izlqwN/o2b5rxiGeDc1jf1YXRUYvS7oiei7XoSU20niW+USalfV3fr2cw//nJCyxL/20wJHo
xdu6VFhO+fCWZ82jmj0TZVk0XUymmqKsCZfEdgCkeNexzG61H6n6nTHCl5jwU6HT67lqonGZttWQ
RqIOtITq/hAItiMo8KTu4qJUKi4ZOmcBiqpUPTmPffM+qE1sc5NMBq0r1J5yPyoc383ak5nTFeSp
4vVSjzgy9bRFeXqXsR7J0wKL133Z9dKa8FVKs1dl6G7I3BRy5vNZIJZzCz5W1PiSeMO0qbNpr5V3
TPth3KCiz6TfsStDE5bNQjZz5UFUXua4rbxXRjkW82zGsjJqMwehjtq6i1A9dRLxpw06ew9DQzZp
sUGevp0EzaSqzC5QI0Q7dWYKY2PHvDFyfu1Wi6OQi8Jhlh7KN55/5oKVS20uBS7ORkoStDQPee3i
phWrMpwO2NdZgoPgPA3MqWvaq2bJgmimYR/jkW+KoLRybgclERsKaWh9zBbyOiDFxtfmpu3Av81E
k2UKYuC7LgL/j5zjeRKK3iaTpVdYQ5LWiJ4isx9bVR5qlTdb6/S2yfggra5tPI7dkc0mlz3Kj33Z
9JBpvHSTph6JOA1goYvgxrV1KlleJVrbQfYZbpKQF9usQnhPaPcW06BaV21JpMtZHveeuyo5WU2m
aHeVyCBBBPm+g/63rFr6ZkHoobReIZnd1GH7oPP0wSu8TgqUr1PqbQY66/WM20XWxr0bF+4O5lgG
aF1wn0m/tkrO+aikL0rJR2NlUdldSsHb24orSbs5jVWqraxwH4ftvE+X4q0NWxXNRM6k0JtuKjLZ
1OlrlUY6DV6L0oyxUqqPirraQN67r7D/GnwwWw3Uj1CG6T4oZyZt3+DYN6Tf1CJbm5Za6Q/1kjg2
LNs6UEcvqPVB2xzJIq3b68WG1aqjbRiFQ/GmqbJI676QAcfvwrm7KGl/Haajjvxx3fGqlUpNVWKK
cNfO3RtBZMg7FbOmRqtWhNdzTnM5q6GL3FSBMa19V7rqjdIBPfRZGeGZKViMt2NdsH06+f2qRR7w
q1StfOORY0DyPYbddFoV2U3FI97Vy2lg+nVuzFqXeblaZiIiPeZiPXZrL22eNoF0qpz33kA2jS2W
/ciWJIUGUdQi066W0axLpzbZ5GeSzHUam15kUcPaeocK9kQOuzkZXbHZl0BygjmvVhkvgEV47RQt
te2l1xUXeDLpZuLTW8jIggdp1NAqwosGoqEXOfs48aolDj1SyEGUbwlv/LjsgXosfV8m3pQeuc0g
baPifTMvXUQy4M8LxStNg6uPvwx+H7EKr13f+Wvc4pu5D7vYTu6+RuOGOc9ustYjSYAcOK0Ferb4
CFY6aCSpCh41edNGA2NpQop8lGHKmuPiq2gsTVRi1J6xYVz7dUaPNrdRIZYs6iZHTvFymXl82QuH
sGz7TMlA1OnG6m6AyNWvGF6YrJcGHWvuqzit8OUwlXFr1Ja5UEs+4S7y3C12rI5pWTYyp1gWvV5T
TQ5YLGdVfXS2fzBi4uu8Cg7hkAEV6t1TdZD1sukS1LaQcAyToq2ZLHRwk+dUR4SidW0PxE5nCJ5d
FoF4XYpUxKbom3MD2UMzddl34MYi4D7MCYQwKE9DVqVSeeR6nGsn3WCuOG92uefvvLm/on132RTR
bNpHCLa3wNFRhCrkJ6QVaSw0OBBOhlqxt071/SZDaE0y/yxDeblWkEKq0Ns2Dd2mU2+lyMnat9Od
K7JD5WYeG52d9tfThOZo8AGROuiQ9BnkKKX1sIJjstnGsfSxtLrdKd5vcr5s/CrkG1ZWWzwXy6We
0C4dgQJndZKG9N5ycQyXTG9aCkXSUEaBX7O1GiC1ZN3sZMfEXY9pI9Pe9KuhmPYG6V3eL0am5VhF
aTqJxO/aTHLLL8aevp14O0nfpQlnKXisYEfjWJf4QcLH6yIkidUMJu+Bh7Dx1mPoFeF2mxUQnopD
mN83/Noj42rg02td88vBBmeG4UhlPKltsNKj9eOewC5UIcFSzzyLgoqucEWbTZMPK58DKYKiN9zh
8N6Z3pdlvtzxrtu6jKg1Lx4aXfK1t/gQevLlsqd8iFtFhayD5Vz1bFyzCuqNfvZPfcaoXFKyy1Nw
zpEoFGdMnwnUFjFCKTqEZnzX+Z6IekbOmtbUcY0nF0OtVUadV7Ftmc2bhmf13gQeiTtM2sgGY5kU
3VjHE0shj0E+VH3A1mxeoExtm+qsDoakc0LJ2u+9faCmNXfz/CoM3hTtctpBHXUcbFqdDdaUktRH
1C4tREJUyal7BS2i6dCTtlvpvN+icLxexokkNeSxXUmra526+oLY9YhUEKMC8S0r5j1sDnzwXKpj
OGoHhZ3ozHHq0B6PQSnnVA/7PsvMpp6BaCMvfKOhQLjRBSq3PmvG2K1GrsYbr3oPVQtLZseruJ5q
/6J6osxNehwR02u/A9KfFbkshpkdxxxojnMDWvVswKe1t1rqtDy0yBdxo00grcurPTCwTeG3t1kY
4LiHY4Ab2A07O5fj3oXj/Wh6u3Km8GH5xCteaQKrUqwJa9xpCKSezXaK/bxxcREQeigVWc02q087
qP9jywobDYWzSVCgJkJuvLYBy7eqFPXWeviqQSM6BdYLsTSsSlkwMuxNxU5Zk7Vr5sbLdCpuS11O
sQZCLIbJ7Eg63hOXjofRnBeDWiB4Q5ZeCubvuHDlhgf5NhyhOuxotkhsVLvJLb/qrJ0PXTMwmQdZ
ljg+ZQdfZStY+nY3+SWLhjCnSdfpVwswMsg/FHhI/VgM1G3Ykqlj/wbly3ymgXkkpA/8aO652wde
ts4YVsfKdvmup/ZC2So7s0Ahfb2AowaBihetWiIXNLzzSad3y6AniUCD2PAr7Ff1WeMPxaaw+P3y
VFSmeAGaKDIVt352FINZTkd1o9ycn2a4L87gILzEFKpSG0LaMWmKYlWOEAlGb5vb4NijHmrAig1x
wHkl59n0T9e7aGoCcEnEz/MA75XtMcAlXZ1OZ7QJzupS0G2P0KsJlJZtlwQ9j1M/RGc+0NDBBys8
Tl4V3Vzsu27FQtg7NXng7YaAOyeoq/Q6A74TixbKOiyMiaqOimhOx3DtSErXtRjLaOHz5UAUxEe3
sNivKrxHOl95WaY2U8Y2i/bmdbDoi3yalwRPhSfbfB5XdT1AVQ8UpcgCOQ+4jAdfzUBigZTWmfJl
FlY8ETnOYtz7K1iUMGK+qmK16AzCfkkT5KlVO7dkUw3tuV95ucQOMVmmFSgDWepFRaUO3IxZ0pRO
x6TB0aAt+F9fJY2X0W3xGJqpilHYnIXUjRHoTqeQ0UksOlHGuR1lUYBAxvxUr8ailDkUHiHFr9I6
CCI+6luab5tpmSI2QLIhuNhlI29kSXa8hAtITzyuCtrLGSslU44vuUHlakD0/QQJKKrH6goF5l1h
qtMgI2/SD1876jIKcX5hpxlJUS1amk6/7rkC57+eRPDGa9IuYm1TS1L0y6rM821X9GEchnMILKHe
LtiSxOMOyTKrb4ecozj0Y+oB9dKa7hbSLHui0+0ChfqZGbIq4RXgYo2CirE313oBCcBboDzRLjil
i5iAxrAgmor5ZvBpHA6My9TTTZKlZQvjyixKwfUjMgUkIu/JaKa4KIKoKI2ARBi+Cpuwl64ckRzT
p/Kg6zaZ17Vy7Ng2I10NZGxQkZfBHCllO0N2OoRyyHsaaqAUSPWyzeYG3Bz0RE6NWvd8XjGPXGmN
kExFA2WZB5Uvn+okM5WOhzKPlAF2VhR+GWtXhHKeBitJw8p4nKd4CYGm8QGEEVL3Zw1zEa5gxUZM
Vks7ZyuGdrid3Xruy/cfHm6A5CJZMUGVX+fvGA3O8oXE2HM3vcgrUOumMfqw6DldRvhuuJY7fck7
etks8MzNHHmD4+u2RUA2cifFuOqdn90CL7qY0y6LBj62+75wJVB8u+IZE7uSBO8pCHdJk01DRNLC
xHpqq3gR7abVnr/F9aI2HaabrLIJs34qy1qD9TpYgZIRHOcQnzcB2ZVZ0W3nBur7JacpiFP7yR/d
SqD0XbVU9zODaVrrktCIpzoRNi0ZaRk7JbhsEKgUVsCGbUBsWcNpzjGaywm29OS94YGjoGMMY4Ra
82YcprgmGOQQ7ynIw/n2fpKtsOfeDCLK5HXnWHhn2Wt2dGWTJ7NywTnUspetXTZ9nkYTJnhFEGz6
ZhCXi8peaSAi83py5bBT6S0Uj+IqwAz2fqeLqG4ToYI8sn4XxkGVpzuWWlj2ykIRrNAeDctxgeg2
ln65621Tgs4UXFR1s1m4KY9dOZ5OdGMC00qTu3pVhWINAlgl+9m7qebh1CzankJAi0kLVTB6kmEY
FBCmSFchnBCOxvEARJPEqqC1LDg/0maEleBq2E2jE7v26HzYiX6LttVcponpzttBCuKGOG8LJOFV
JBo1oT7a0Wjpl/fQXc/2zVKrqLTmMKnquu28KRl00kzZJYMAElHUF1HZZXdQnfqRaWHXMpPuxUjI
BjZg3Njl3ZgVoNC2VYS8pT1Yf7rBGQFtDS+nuJ1ueQhi39BDfQ7uJhduK8gjTQM8g7Zb2J8MpNUW
9NxCREUQXBrFRFItkxdVYXiKAjEmWDGyczUN5dJkq6wuD3Bo/cojWSxAdScKBLnA+hVwSZtFhVer
lQdaPUvDSLsn6QT1dJ85f49KL+mbtLjw6+msp31/yCg+y4zoric9ZjKo4NFdcyH4EkoNJ0CO2VCY
aDF1u9bVbHfa03HmmkESClQrVbPdMiAtfVvlUYvzbU47u1pU0z1VYXlsA/E2J8EE0ag7iCCH9Az1
RzGmJDHYNjHkDfC87qIrtPcW9WpN+HClc3Jsuq6NddXvPDWLiDZkieElMzB3Ko5ILN1G9523tWja
GYxA5awCvZuC5dUMBOMqBOXwYDC+tn5+UTGDzjvEl/MUD+UOsvA77jfbqZxYokD8WoPANIMU5q8t
a6xEYarXDju1zwkyMlB2kbTGsccLtjVVfTpjurMEwkOBXEIYhI6czX206HdoaK9Z3t6TNATijLoh
mceLtOjHcy78RJGmhtJydoCPWLll9CJgnSwyzt2BrJavQjS/m6wHCYiJAUT7tIunvKURy0MUgby4
+vS9tM8aXvd14zqV5b+8Lfjbr/88/fUVxA/vqv1+/el9w99/e1VX8OerH/nTiZ66mb/N9Ps7cU/t
w99ekHvWk/z4YuOfNCy/evMvdTPhwMV/0M18duz/D/3QpyMbHxuZ4gROtsNx6UDAqyTQKIQW9S+N
zOAkhIYkgTeAqIBgiuCwwa+NTP8EjiMyn1PO4fRb4MN0vzYy8Qm0XBFl0MkMoC3p07/SyCTIR88a
mXCJw+lGH2Z8OjnMwIpPG5lh7mihtSORh4hsO5dv3VLtIPkOEg/1G5qCt8+23WcpdM84mm0CPjjs
zLyqRihLerMnbTlfZDVudkRBhcRSn+8nFdyBJBHEgQahpWu6c1LjMfL9PKrzfIEyc1ERdfoi6G11
YCYP160gQbTcV4L1K5GDDOiypO/KPNEj86N+Bo2w1kBSoEXhlcUim8ZWoN2n0KPD4x5DoJIdFJxR
OoRAL1OcBCG5JdVEJdWqjmj5oOysIjYyI/OwOaeVtnFNxwbYHzSFgLZB0wHF7RsxFx7ERtD3SjND
q4RUN+UIPcJsvCor2kaQXAbZQrsMeqZLmaBimhOvdBel371RqAUhguomGpyQvK8GCW1utGrS/iga
b5JeU7l4sm4DepaSk99CAY7IJe7yt6pYxMqvq1xaTr31VGXd3sx5IcOxFckIwScJcB2LZvEi5WAZ
Oledp135vh2DS1CvGinS3MZDR98WWXlo+oiGcVuqPCqsa5I2zW6Hyi+ikAR4BXVXpAs3H8PRLetu
AopZ4xK6PCAk7xoMEnHfk+syy88BwTw2jSkijt3DqgHRF0jNTckpWWVLGKGOQNXkDTmEqy7BKRbS
8GyIymlq5KpAgYKKZORxi+broKig01ZTG/sWgyXAXMZQXBlo9MeLx2wcoKWKxsGCFG6mDVCEJSop
wZtKvVf9Ux1b1irJeN8mxQRFvbZvgL2cUebWTWESzwBHAlLfx52GfJhyW0i7sANt73XoVzGIPW9N
BbJuzYLDhGFpUbopA9dDPQiUkjdDlnAfugihHJZ2OuMztL+tbeeNcLmLzDzouFv6XEIfJgdVEERe
nueR4/Usgbs9CZjAbhdkVsKZI+kK6E8FCPDMe+DqHHbXVMJ3Ip5J1iK7hlKUxWTs4mApXs0YmpPA
dLI4JaD8sGaJfFZmcZOqWy8ETrL0JU+w765QQ8yaBiWP86y4hGYVjnJLUpmV+sKGbEtYSld2XnY+
VILbvgIexEl+0y3WbFiqb0VHbWJZCbqBySOMGnWAE7rQd6zCFUj7r4BVz9DqJCiGKPU0ooxyZMOI
zpmsvZbKrnHtmgu9HUKKYmLAs9u7sQXZ0wGHKKDicgF0BN0CjTgl0HTuvCKC89WHeZxXaGwJJPZp
ikg/wmqENQgurepiYZtJ/j/2zmzLTpzL1k9EDQkkmlua3caOPsIO3zAibAdCQggQjeDpa5L1/zWq
zrk4L3BunHZm2mFvxNJac35zOQLckc9ye2pN+MOrPDi4Hez7cboEzNtgI5BbyQL/juHDrHXwJ5nE
kkMi4zlAi+tg2yiXrXTpuFrYoPvTQZj5gRBV0E00qYbrlHu2/y2NLBaKRsubRqieiT1rM7k0YUGA
HpU1ebhsf2GS/m6k6XNaYUKAaZ5pnHoMV8udW5fxvMFIzKZtPdOmwccXDJmrPC8twSeknUDP19T8
FefrEofmurr3DZpaiuu4zcYRpkaPEXQYLU3DutN5FdmTkhjujdHnEJqTxfG/kIq9sJasB4xS+H/m
HhiJ6QZ0PEkIDUb/7vmr9NvmCFTkx9o2Y7apNRe+HFMxUfTbcQ9rHweK1WWdRbJ/7OV8IUl7lN20
pjLCQxuCAB+8rI5U+UNGW/zcMk6ehiZEGRPSHKIB5sBQD2f0on26rCyvZFtmvIfz3zB1dCvefllW
JIvYkjUhFVls8VyWdryfS1YX/lAnKcRxTtNAjlVWJ/S0GL86Bv4EqzVIlhNfuyotA/LTlMlPM9q3
JqiwD2HAiXRz6oWDSFk4X5gaecY43suqgbOF8T5bzGKvATzVuOwKQH32ysNXOQuS421qs1Z6f/SG
SjCs9edGxWFS7N548dck6i4LS++iWZQJuMDwZwwejRvFtR3EnLNw8HGd8XMYRNfS8UsivcfhDHHu
2lfjcey2QzBDPbHB6tJo8t68vn9Gy3nfMJTbnlYnwaMzgI6XaIGYggnjOanXAQa1/2PojMGrDbvB
iPqrHWDkR81LIsjdPNVZUPboj73okIBbgR95bMmUzkH11CZ4eAYFysPj34bpYfa9t9i2r463OvNH
wEO+TOJiS4Zzy+3w1MouOq/xDJugI7fK+T8QefnVGoVCmDx0NZyVUjW5MrTMoLlXp5mX4B/CDa4S
qZMjqkebusH/FZHUdQlYmNJLUjXS67ihsvurR7IAVIY1a4TfFUnQ/Sek8MXyNSQjxOAGUjqH8AVh
FsNjkhyaIe6uOCLXtgqmtJqD32K1UG7E06C9WyRDmeugJLeJ6DlX3fRb2PG61vNF+v0dW8NrzOqU
wnDD7HZFh8yLsksO4zQeRRn83kx7B68IgmxFigleVqoHIfDeuzfTbl8MOfl0nF15L/3FPjjWQCrr
nV/EqryOpRFgV8bf8+CN+aqhSOyDagylZsa9fNdFKR88lTM76tSr3NMgVhjdQgM8meZ8zqp4nQ/t
Fj7Va5egZtko6/7EXM4Z9w0+4wCSV/uzs3ZIQxu+cd4YCFVeBH0O1xXDhXEeZ3M/a53k6ArqooMz
fVzILokKHwDR1qC10jIoymVK8NmlSTg++JhW4hVElq0Y8I2pr49erT4nz6VKjz/4qI5tnRxiz8Of
BTiVLfFIsNZCZCPHR9kRM9wS9wzKC7dlWcsj6Z9sgzYExoJIGIyFZr/j2EMiRMEsOWhnvyKVfI+6
CQ6DXlMcmThVBPXPst02cpmR/ZzGMEmhmwWP8zA80UhcAPtdmPZvWxjhY6fhdI+TkaouuOqZvw5G
fS5DtOSrEPQqAvcUNq3KiWqDbJDmtZppd5oGct9W3lc9mrPfvnqrua9XoALNfOABnuM0MpPxzuWL
q37NfD1b/lLV9YcTzS30o5z4j72yoMaGW3mOynhBLzilZbi+hMa8983y6LftlzDhQxclC9oXqIeB
9yH76So1bP0xbK/gDH7HpXjwI3kU3oTS59kXvrk2pZD9wrDNmm27gkzZLgTS98nGTBaRC+B7uoAc
kh4TazQtESg3e59s7Ijugx2UN7zjbWmuAx++ExH193KTLZjCO880jw1FN8XBq6QoFZGn32k1/aI9
u9VyDQurguVhicQZrMuzXil+FqpkOz8I5u7tZdsdb/jrL7MBmzjb9tQty33ZBON9WE/5pDxzs13c
g8QqSs/mfuXO42lg4R2FQzKw+EIT8RM6I0073f01jQ8JdgC6UrILgLQPjq8E2uKhneWToDDEVVSL
g2CezWAAFIraOq0pVLZo0+o8lwQ4IlqpFjBlqpb5r7+imumSH/T+oXB7X3dWpWTj7YH65uQP3rH3
2YMI5IuNpcgZWrTGhJhQ4hKvv0DfElXbmitF3kWD8YN79Ufvwhdmu+FUb2QpItYr+NgsKNwCbXOr
XXMnObqSEC267uRDuX5Gpb4J3b5FoVFHyHRfHoeAbRrM+gmd4sw5nqq+Ofk9e4qX5mfd4k6gdZNP
bIse55IuzwFjuC6jYc0NGtxcemrOK5o8CGJeBpQel8Be5eZnqPjFddOF0+mpq/bfR7uzjoNtLiyW
mTY0G6hJ4CH0ECBQCrMlrN78VeXw9H5bI6+RWl4r7T8bzSGrD/DBpH0miIhe6849RVMvb8LpXE+R
fTNehztz+6OV3S6bhIUfujgqIEObQii05BR/YBLi/TXwy9NA1z7kYX8+ThTSf6C646T8Ou2nuj97
gW6yhGziSSqHCz8GFOgHNV7jZKwORjbbdVnggw1Vu2BwxIwzm9dFCpOuJGjRadVQsnz9rPwqo2IB
g9FNNytFhiICli+a4PChFvLuUi0ThXSauKIuDSYTgHZFvQDf2SCmYAYK4vaZGJiRqoJcBCksyLdA
36PqrOeNwXRg85vuxCudrou1F4FZMlvZfCXBaq+rLFNJkiUdJQxhGX7X8XogtXvv1+UjovPnpFd9
52ik7xpnz2uDIxzC68n8GUc0bpqrRT+f9VP3HbsjrMENurJ+8Wvv1ZUKEwIH81dFc50vntH3ZaKA
qE38W9DAXijHW0iJBZDrn/ytPZWoIjCm6i6Hi4PvbUMeDtX7jAk12ECNaq+6+aSejyz2TipJcK+Y
qiygX9GcV1SldoOQNjgF7ExAFNsgUBUROIgZl69wt5KTkw0tvzV6CG8q6H4aeBGvYaTZS2uvyzQs
ReNCW1Rb8MEm2WVtIFLIRjZ3mEWfYU3cbFO9q63BLe8iDYxkWM7zhHuqAuAQjRoIX+THWUlhSwgn
dR7zUD1um/kFULcZCa683q8PPopiHfhfCafNXUwOI7XmPlTmTMoI4CjxbRbwB9n46OsSC4hgvDWc
3C3glNPFlY+TSW4D8DzlmjOhMnmAHfK4UFKMVj/g8ijcpBqcyh9ihpMFqLUEiRXfONyfwxg2w3kY
QSVsa6Zr3Kq+BzJOO1AjQxetadQH6rBG5VWOCfZk6Ro3+xx/9hw8r8+enekOcfhF8Oc/lJUsi1HZ
ObMqkkVv8Mhq7QORqL3HzecfnOr3oRphI3rjo6fIj2qf+FoOFSWc6f3Yw+1bwy8zElG0hkCyQK8a
TIpmXjuVxzUkcaaM7M5RNAEXNfD1lvqFVSQ+cLqo09B1TUamcMIJft1c/C6bEh5WHeVuiU++h4kk
QTluZbpRtx26IJQHKLTH0etxwZfrDb+qZsk796TEzSiu7B/WCNDR2oUu98FxHKKS82vLfnYgZnBN
y2ydZjjRjfrp+8PX6tcYQQJoyFSB4kUn9l6DDj+0JcDwbktr1f2UqJCoYbqYiezTzRzDnZuCE/fe
uu4JlsmXQPFNKfpTrxI/Z6+JMs8j+tDGUfcO2n9Dl+uBgUuqB5Ts7bwNMKZB5aNz9GG7u8metCdp
PvYwoNGBsOsE9KvdGbAWMNjQJr/bBAi5D+i13HkxXDNvsgQ1WL4FtKoAjsQK4z2uHV1nUyM+gHBc
GyBoYmfRgp1K63Y+TW/WABK0FyWB+GEWT1Fw0QDvXFu9E24SqJt+mP7h3gDALTsJZ3cmLgEcF++Q
3E7LcVb9rdbxD59gS4OmW4HVNcDr+p2zgwp+bXbybt4ZPAkYbwCU53Y6r9k5PZR3faRA97wGAk0I
mG/YqT61830coJ/bib8F6B/2pUioQaAB4caWp2EnBAeggnxnBifAg+NOEZqdJxwBFrY7YbihS7kj
5UVE/k0MUXCBx/TilTCztp1PbEe4TtC1s9mxfBgDOIAhWOVQ/UBpPJmevEWRfth26nHZ+cfZQsPD
cTxR59t8jCOWOeCSCbBJAnyS7BxlrOa7UcaHGoAlBWi5ALgUsbgH0gcdcT1U7L6i4qR3PpPspOb2
D7O505tm5ziXGv0LuE4JwNPtpCcEhV9TfLQAQIHJ/iFVhb7U29vtuQcTBlrUj6tTPIzgR3eStANS
WtHJwZasvZTvvKlciwFVkRiMoxNt5lOnMCcBUQ12VhVz0vMMwggH8xG3172/apmqefmht/JFV/w1
BpgHNi56K4zuSArZ5HPjsLoJoHMD1xpGJIIZAGhnVV7wik/W3thCjzMw2xC4LRSWfvqpUXrT0Nuy
OFwfgyYRudB5SaiX0oFfQh7dxTvG24DnjdR8HieTiSh675LwpnfwV5gvmAnzxsbzFIZf6GIWTbfC
MLFkyyMkCrFDxLHRf5e1/2DoyKBVJh9wNWkW7uhxtQAj2zr36E8X6s3doRNAZKsV8x9O4tE6wEr0
eXPVE6ZgkXuiH/Mjaf37CNRzsuPPtH/DW/hrAxVdVerQ7pi0Bi8dgpsGf/sd7A5eP0xN6rXN81ZV
9Nwk5LAoqGCUggNc+NfsTcNdbeSvJuQlxmbR5j6r6pcRWjMYoLs67r3TygHL2B3y5jvuPe/g97gj
4HqHwVGc7VmBD292UFxzIOMU7Hi4Q+QdjNBwx8ox9bx7EIIKaZofnpX00Hbf8G+n+074r9McU7Ae
XU4chw073FViTtAy2dSGDphhSR+JWJ6JHR6mxkLHw0cw2aKn8ZqRoKep6Ok7LAJV8Ll/0eP2vrjh
ooAqXGjAn/jyVZHtgckWhW2CrKsS+YsMN11jKi6rqUzHoScprPZzjYRIiiTO69wAhCLquvYcJ2L0
smlY76WB280ZOZX1GILixvUPjQ+nEfR1Wvdoc7rY39J25g9ewB79cngTizguI/TKhfifZLAPYTQj
JsRLlRr3KOrpr3D2TQ9L1tmpvBmjLpAqcPvO+jtIosenwY2nKew/QgAwuY3L4Ogq0mS6Uz7UJPMW
yfqB7O0khm+T4gW8rsPwNasfg6yXQx8hBtI0bZKLADBPiFH44s39fzFE/STMgYfrn8nG9MK5Cg4N
z0MI9l9OwWSMphkXZPDYdvJDzlEmwwpnycTfftl/rZSfKCpWTwPo538Drj5pPeyKfH+/VV2d0QFq
HycNDs0ABL8u2DpcgmFXtaLyOWnHE8WsHemQIgAQvper+uMU3VJOQaVwFjyGS/cBjupxEbJJ6yW5
jyv7rKfkQpmBlIFbHwM9iYp15vIdAKKeINNOfYdWYzZ+vs2Q4PqTtgOg1NZghrBjfIAuc1B2urMl
b84aym6WoTV8HMX82mz+Q+kdy/AutBdQKbfQbmeEnBAWwuX7D0rTb/VzEuEjRNgCo+NlSJzJunWF
LNqkk1ze55j/jLoWtKyH2IuGQjR9uhCqrr+FX7Mfv2GyrdLIX24QEQaMI+TXMtiPkUQSUbUVr+As
C2+zdwktfQDKxs/UXi38UQE79Jbm2LnBw2+Z5a5s7+VqXDaBjSqGcOYnzy81BnmaKWQJ8Co23dGG
4uJkRa5uAmPYRZHJmmQ9DVFss64zYAeIvSX+cW39u8D/JSSoqg32mh8WW+keECj6BiuTIDPWD5Cn
tt/eiNPXM/I7nhH88UcBfEb/MBMO/0xAMMHJitPqt9wqNFsYPQ7J1KYsbn9hFFgvUKY/6pB9lHMA
bXxBo8DGN7a+jC4oYljjqb8gujbM+gF45R0zyX0pghMP5Ns0eIUK/SObV3cGFnS/Vng1+bbnE2h1
QCIOulUHqirW8bMN14cQGU6YLSDM1w6ytBgfaYAGsBaVu2vq6zJu8K3Q2IedD7QrMd+N562Zjy4W
XfAZB+K8mSSr9xAHmkabbl78tATTI/BqhTd+vsL3e3ITbw4wLH7bLTqHbHmJRP0Rta2fa57cSn+9
MDl9uMqyovRRyjQb2jT651KZ4jyp4DUrxDE6X3zhK1bpEu4ZpP57BC/hb+pHZdyUsTp4DbczW9DH
AR/qqUwDD2k306oohb+W0l4+N174VW5AmaPSfXV8fE/K6ZvWf9zSTwc5zzQ1CXmrlYRDNtIgh5kR
qObUkpllcR1+QbKfi0nGZylaXrR+02cwj4rK8GOErNxUrTdP0Aduea7XFjifTx5L9HdHtXRfnheI
w1i3f2BOrceyBuAjTINpw2CYYWV44AO+p0v1RDgOXp9oPxurxp1jSapzvHq/pnK+dZO449SD4ILx
3PsZhewXWb3fwlt9xDBAzA3QFRYe6mPY6EfPJPzStjrlgdIHWDQyX3vvT9Vsp9pPlmwlyyvCPcN2
mbwrWekZuDtIgT6e8q4bD2FYu+PmiSGNN/Bu4ejd0Mach+U0Kugu2r6tc3Xn2/pXFzGgu2R4C4bF
KxyHPMOi29r4b0lL8k0Y0FcwdzjCjlfnDl7SmXyNuyFT4VMPoOkwIQlJPE3v1jn3CKZTtFQQCbn6
Pfce6DQUzNZvsx5VK3uKtMF1MN3N/QxIZMYI6jUWnaYfFdzRpJhqTLWwkoEAsmmq0i1c0KYoDEDh
XaX7LzIr8IUW/ZxIvjvYIxndTRhVvVcs+NtAZIVh+YP1YLvEhsHS2OVMR/alel9mlsIgUtV9vCH2
pelFze3BJLoYN/IAisjbUwfwFsKAXP/5xq8MHs2w9kjxlWCgqma6W9BdT5N6gR3yw1+qBvoNjrpQ
DW49+tYQuxSMA7eayrVJZUvROq4Qr/vByPO6QB7uO4ZQLcPYiDVPYGa7+hho9pMFkqbziJSsT0pE
LaAK58ohVao88bhF9iGIoUoL6ecQykHy2uROTGh+gv6cRHV705ShbzIePkHItGVcQ/lzVBYkCFKk
Y8ODUlDLIxffJsSO863rGAzu1hw7kKKWUsQB0PZ4DZIcpLoX1jz7Q/XtGcsLbowoFka7NNqpbaQc
uFaoAGh2VRRl/RhAREBrWqJ155txd93aXEayhMheIa/TxNEZ5jOGH8OeKxWsr0HU/17DXt3mFoLz
NongQJPKY0i59s+ax8jitmcWJQhErwPgnNW/QkcHpe51pDDXUceAjZXi0CoY+hG0al0MTj7EUHL0
J3X5MyNAcx3gFGXQFH5xYaAYmc8EsuR1KyckT3sMRABCMxPbX4Sfk07qW+1bhmJfurR3Fn7ME+8h
n9KAmvPsgvswMOXzMpxGfAC+5Ke2FHHWo9Kn6AbAU4GVQ2nvu/hZYEyzCzOXzsLZr9bo1nQNuyoV
XkE5DKfZq/oUZHVhXKkRoXP+WartqQ7jF0bkpbEOAkTfhtnijyc+6Cq3a4kE1Jj8lMj81QZRYwt9
wXrkV8/Mm4SKA9OsjtJVUswrflBBlYPLIgJySSAyGUPuWLS5PDG2y/dWZLluXLvTsAGvG5l4DoPl
t9cahLgo7MSkHuM7fjFWPi4eeUV6E/wE92jmBkQbIpRsQFug3sCRtkGTdxR9jQV/mK5XdJhrFk7u
uwWfuwA/PZAqeZ95p0/wow3xoLbhQlrbfswcpmRIwOK3Gyd5LXuIWmoMrwsx5lZvE+pP+A+gQd8t
dEvLl2wu7SNV9Z10NSBUkrwYhJR2wO1ZbGTbT1oDmknxoufLjY70Gef50DiGbnRFdmUYYELRaD2C
UXghy7zlFhh1oRC6BcIN46Uqwj1bYktk8OxSIqwZAkin5W1d/Sm3kyLQkBBp9Icc8wZ+QJoeOx7A
Av1r88L/R6f+1wqMf29B+e8NDjzBntX/Bzr1f2/Z+j/oqX9+kf+ip7C2MA7jANuKeIj0L9Tz/6an
kv8AIfWvXQ7Ux5f9NztF/yNA/x0AuMIOlySI8J/+zU6R/8DuhxCYEwOYGu6rI/6Nkv2vB4tdGP/6
8f9aAkEollB0/3MJhI8ZB7vOQxaD74JHg91k/5OdgkEfzIh/hpnsbqHa1HlZ7CWIPVaoAF21XJJX
TCkVQgTRu7T9x7ps5DjW7jqvy581GJfCCH0z0VCmlPTjZUbvFlWYr6cNIqaY2qKjCux3BMe3GfVf
ByOsKZFp5CGA7RjO8wlaoT4AO+mBRuxXrddnmrbo2dbwaeNVKjqoEGbBbEv5KvGub2hLgXakMcIg
AUfZDNYrXo834QLUv8nqfErA1A/idR3lFyKg4BlIaU81tQWwnhiuP725tokLAScydW35PSOqmDtp
/+joafZCfakxtmVxTNa0nzXceOTMVxHF6cp8DHmBfxqtg+LxjL8NABLs9qMNhk/P8+CuGZm3MFHP
7dwfghrNdoBxOpta7+CIBBQkQcpix/AVNeGsoLyizy5/botAJ8uYw2efXNvWxZkttxcpzV3Vyo8x
9ioEgbjOKdoYA79SW8zBYXKvK+BXdan9C2wPmWNCgAfei8tGkEFu4jPclLSRFUIPjYc5OiTPgd30
SesaogCBPRQvuQ0hvpXwlyFYDGesIv7s4LJAVvPPzksIUPq9l6ndiUXoa3Wy/WUYwZDYAqWMJMaV
D82WDfFynfm+uKHkDyA7PyODORxZHdzxfMyZTspDfBnHbtchxyNfIlz6XQKdm8+5Q85zBnxROOMu
Q8/vORw+NO0RlK6IXl0dWHxx6M4WPhNWU4D6mAJw536Y1qEboFYN5cmsXkrkGD+v9STzxRfYSYL7
BMEQfkU675V1j7BMPk1FmwxCtLjEri8sQQB9FFt3jFpLnsA6pVsjprOv8Scs5xlpNuf2vJCHRQrz
BqJiITmogukUC5PkswPsuoT8HsPFlntbV7jKyEPVQJXAhpJnijRKqjaS3A2itbkKgj5feOlyRfWD
64EsU/WEugEmrWRZsDEHoAlpjqgzd9aiFZyaCmB40j+JSf8Ne/HY1OOxIRjNBVZGp6vGZo5p1S/C
wNQhkxhzH6MJx2PJID0Damh7kq8dPFAMUlcPKH67ycMQlR+hz2QeR4YhRk5/DbFX4pDGHxqAAzy0
9QMLZ9RlFeakpxJW3rahQADdWKqfmtUgyv3m1im2pNoUdcA/qxL+WIXhFFMqEiFJ++4hWIO4SSDA
X+k7MyaPeFZw0/tKpw04iYUuSR7q+qGp0NArr7krh5lcKpi4tV03JHH3KULWRb1p5IUWDiVgwhvu
RgTVV9yUpsR2mhmNTwjNHY+ojHIKOKEk65IuS4z2O44yP1j/YvPSr3JA94hgb5X5ChkkVf5AJ+ul
gYDt6fZEcLRIxHTYxzZ/y9CSU921Axg/nKJdToeIyH1k9pYATQYImM+lig4ak0zaqTlM28C7x19o
0oLNfE0knJ+yfqQL8/JwhX3TCdS03leygL51SEJwRZtsakz5U163CU9tjQ9PNvqbYp1QCjenSamu
PsmGCAbMfYnHiHhiDYoUNMrR90RZ8IHlwRqQLLTweMy6D4TqEnG4DxZFAO8WNJEV4QrPxSqDYP53
juW7hCJzdER9wzybiyjq0UBv4N0JUqF2/p56/BNzyhWa0xunBHJ1In9LtUAlmYYfW+uRfN4XTnDd
xQePYYYmJbi0QechneFyokzp1fcz2u0defjUGCyksW3p5XEzX8bV/cIIVWjIYVm5sTojDMYVEBLa
VQ/A+Z5nCuJ8ZGN/lKABux4pnSipL2HF+AVJzvBi+Yo0BpvOeNPbXQ7Evxv2b/gYuSOKxUcUdvex
qr+2icSXWbfwuwVLVS3/bAKQGHD9X2v9yLD+C1QtvYD/m4stCrF1aHei4IzE4P/QmEcrNr00t2CO
aOF7TmIPUkSOEbS/ksd1MU/KHds1+GbV+pu0SAlvtF7vx05kTDMfZsbW5JIu+ThbLyfj/LSIeAdh
sEYJjKZrPV5g8C6StkEio9c60xsrltUg9gv6EFIEuC98JFBoMe/VfnAYsTMiJ8wBMTUxBikIAYAb
k0KM9Dth7LOdS2xt4vJ58WaBxx506Vjyi+rqP2MbBjeQMhn+yp06g399UZRSiDf0Dq13osmaVz6y
FcBwUUyj+hxZ3Fed5sU8fkKVNMdhG7FgCaUAOacZIBhpMH7TCB0vyFC8pe59DMs+jUx1dWOf5A5s
c9qb6jG0psr7fTasaHxeHGiZjsIeR92ts3qIXJH0luDGhpg/Vt1pxP4JMJglnFn6VEGQOLumK/M5
BKZcIWwnmwHxUCI/UPBinPAVQmiC7ScBGo/OAQXc97SEmw+fhEJzlpvAChYOwx9DzR12Xz0zw5Oi
8XE+q9VRLB/xMPzwI0DEHeipWCYW73NyHCk6Gx8WABXQDgZE4LqyUN1HY6uznhFqRL17Uo33jgS8
SucKCa3Ygzu9On0fyRkHXkukrpGAWwhCNRH5xKBQH1RWmXLMY4sqrn2/WBUkPX+VR7ZiSmIrsrEB
ct0jvEcTqWMX8us/LNFiOOQOf7kLlgVUBCWX5isS0C2G9diHAkrtVB+xKeNjmCs/911wxSSOcb4p
75KesXQpGS8oTPdKuwJmC4P9Dci48b5bAFWP1rG7rURQKMFfxpMJRFCOE+jOjWNNFEZPePrbXRJh
K0IbrBr+WtPl0jDEh8BURPuSir76TQjMikTIDXmu6egGKBdBzVFDw/kTLVOVqZptWTkRkS2KTBmc
XijOPSTcBc1E00i8zZiH2YRNStv81sP/82CtpTRBbF9g90QDZzLdepDpK9mgw03sBe9Le8HvCwTf
mnMBHDSxDcnG1rEMarRCo4g2lDpB023boJD5FcgZG504N9El6mKGSRL7w7DpIIBHgqOkYozzV61l
g9hdF4Esao+DxCKd0YZYPTP3W9ZuHcBQEkL1SgBDb6XwMoCCh9U1PdY6tfIQY1lROBukhBG3mi2g
gsSDXaGCv4EJoJhAzzTYLcb6Fb0CgTrGV/BR6AXO3Wyx2MDZY82BzZgTYN/4UqoSrZN47DVi842s
x8O4yh8TA2fhwcAe7AD404An5SQ4MpQhKJrapQF2KUhf/CQLJk8Ys0A4hvC4bgZL2UqV1z4kzp5A
SpbTM5ILa+Yt/HHC546RGHesL1j3ovEoisGQ17GRquj/k73zWJJcubLtF4EGDcc0gECoFJFaTGCV
WZXQyh3663uh2G2Pj5PunveEtMvLEhnC4WeLdfqJNLJlHLgbcHzG6lGrJnO7ocdBYz21aYZzadZ/
jJaU1zQkNpdEKCaZjmK2rlzl7fLYVzkulau+HYKhVr8MV0u/bydoSZbWPPSiYbh3iifH0p47p2j2
q5V/iXH8mueJvGR3RPYM7G+al7xOLseK17ivNvEA02/vtshAWagbIauLNy2PUyObkND9Zy2ce8u4
7bmSUdPkb0zDI0Lyr5HnM7qmhMMAfPENKd7i0Q+NGAQKTyk9yqzky5z4yXBf6bo+9jTLpnkUJHWN
k5NlLVli0q5mSa/VoRdB8nTgYnwr+BgTuqVfmNr5c1O+j2u9AZCM7Jaob260PLMRvmmdXbNpubFb
HN40J3jrrCSMF+p8fIBMBgSXysm63qqYD3M3GDCo/P4xbQgxy+0BOiXOsNfkFOkaldGcmDMpiLUN
SZ3zljKBaD1Vt8wICzFrwSoXJiS+4tirPNGsVd5pUzVHpeLGvNBaiYseVwUB/LJp/g4L3sIkJYip
/NO80cNEy09czRTzdN2g1lJ4AQnAp1wS9MKy7okN0pTbRol+4VshzWUI8wx4Rq+bUa+N3DIE09jc
RQuVhNka5kPRL4CExH3TDAtqyPI+exOie8P8ki95IFXic7iTe9aJtMtYfgwG4aTBdESEFSxujfYh
j53kYEvlBsNRWUcav1ybs/3mV+3XlBfAG+fNldHOpMu/k4GTtFShVQzPrcbdoFM1LXDA4YExdsdJ
T3W+Flyf4hkuVEVSZa+b7pOb4FQn9ARKmfvYT1UEYXGBfAQTUEPB2i2jQjJU1pm6yXDqOHIwC4dg
ZSDda86U3kvrTs/6kefY0OJyGi9kxnWvOtgapmMpyK6VsoBQBWumyp8RrJDJcRYDT/mPViVvZcPQ
PGmeh8zqvFKv+IVR9+5tXXl69NxlSzJ3yGdd5CkgNpPeBQRSYzqe7r09NUuQQJyKZvOPbtQ2AbiU
xGLa36bruuwJoM1krlxeYdIIbczhW6w8NatVFgHtb2Ybrs6dQx4vJazb4WhQIuCrk3b2nlAvSThv
Enud0czhf3GFqVGOqg55r75MqgF1zVUEixv7LNEfXK8Z9lnt/fESN/RqGDFWW1oh2f7yTEzaWLbZ
DS2Z6gUek0UuZIiTVyzZgEq9BRwGL2LyI7cRxl44cozoioqjga8gerf/8Jo1wL/RDryev8wChVdi
r4QCIItWan98DaUuSeTz4jhfZSpRFV3jUwA/WqdzLIgwuIOGbwRMYBCY36to32eZOke6btmhSN3v
RCImu3ZuM2NQHMmHsHQhq1W5mR+XghN1Wo4kFvLqb98HpkJuIcqr+I3GXLyrClQNl7J73HfeOY9t
6rDKCOBF8t3J1xMuG1Vzurt8f6p9ugAKhD9BkbuiC6oxyp49qFo74hipR+pIn6UOPsrHfSzjl7R1
W54Imtr/nyr4T9Xuf4KHdXyEsf9WFfy3pUP/oiluyP//KlOydsZCILRNZDeXf/GfXUrxD50vosOO
IV2gFbrohP9PDzR0rBjdtB1rYzfzi/5TD4STjkxIOdy2hUmLTIj/lR5oCqTFf9MDXdOnnmn9/eNs
h67nv+qBSawGMbSlwbjqlhFsqipwpHMaHZsuXgwxRJv58thm81BOF2+pXpVLPCIf2/24ksj8mLlN
2yPnv6nb2a6uh5pAvXWbSb757SK6EO9CcwY30CzgonO23R/rFHRAUwZ9Szts8VokPkY7K66qnT/P
t2nzoRc8WmzYWwGm9LvZcVV0h4yo7vKakRwL5kHWAX4HpU385xGizPybvwU2tHevmvpjmtVNlQwv
Hfne2pP7IvPHI9Nsw5PeO5a0k3ZrQmhWkqLT3ONSe3mkSSruNEb3hadfpQ8xB3Grz9RrKmbwUE81
/ZAiluQS38kjezAGCM14rXtnlum7qkHaNKY09oP9PmIzBLE3Xddeu2pG4nFauAxFd1K3Lt7sHIXm
cxwarg5jjOo/EJnfzEjabh7fE0e2gdbNETeHOVqpw3EfJnNODyHbeyY0Vd36tdZgN0vbPtCp3I90
oSA8EWR25jiwWveqOTjxs+88FaUR+Zn5RZX8ds29p8GtX2KaBWuWxafMJsQ8M5GSh+TRRZL3rDEp
WY2iSWZYV6PLHo1spAdutaHo/XkX18rbZanNJMMJlNHBpRWlHswOgoyTujwW7UdHeUU06pKwY9L+
KsNpmumRuSnXeuJi2tgXEANTrPBseMP2Ptky5V2zHnGXxl2jxL0rMPOdmIED0NSJsy459oyrk9Vn
ob6irMrJjSoz85B26/bZWRkfXG8az0JhtUCm/LPK+m3J4ACNiSoijvt6b1u7OscE8hKgtZCOLlB1
xtCpeQfcaSi3qwGfe2E/pGT8LkNjko6FvMW7g3RFc73T80B3uX5lBiXAJl3I8OK/W95EnBpubUkf
SVkrAUthPvH8+Ta8H7OkTxgrvOZpxQ5aG9u8SyvrzKexpF5rFbyYOtcSCVk5sH0gK8Nk3QM4feIh
7eHEgfkadPejQRS40YsqDbORVtnoOZG2mbn0s5j3Vhoz0sWoBEWBbXwG/AI+zZs1dN34pSqaWy0n
xpRJ8qBWhR3oCJ5kBFGUQyKtsiRkTS/JD0l3TQdaGfZahX28OGTgq3uU9A81TRHAgjkyP3ONb+6Y
1NwXGKKRCOlkLn0cehkltqmtw3mml7sQActlGS5Jv9nOxvPIVfRXvSCGGflpxgPUz1s+8CxWKzm0
xfxhq/Rkk3pDI/B+JA9pQvhrHXg+0LukOqRKUp3mSNyVysLPBFZlkm7YJRVkNX49857vNWdaAPB/
KJN1FmCd4YpLjkcBzjiqdfgGBJMx30QdGF3r7Fa7enb7EY2tw+4FhQXBJed3sqgO+lo6QWzD5lZi
uhrz+NGo8aL5HThYIkaNRrCPtjexPbEv0sl4AHYyHLVG7urEO7QWN2K0ERhSec2JSJboAHzqRuuG
IozpKPEfHJJ5W3/WdfHN2jK+WCJ+riugs9rS+6hUqHzc3x5hNX2aCEcgPwj6usSLCaZYl44QzEiJ
by8AavvFiNQ7FfYNHK1DhaFbVDH510m7GmNWH8ea8lMMSyPpGLS2r3HQuo+ralHSWwSBKmsPiF3g
AOti3FmTCfGreuM62B5dN3XCrEQWowVu7K2ckRsS4yFrh5/R4NbEVHPr2nUTTApTIkkREFRMF7g1
p5DC82XoKZpM3cilmcl396zRxjllfsE8Zzzk9FMCnyH9ZeiJejk9jwETBtEaA91sUj8CHAe4OnbD
vEuYUHHvg9S1h/N8X2444IS4d1ik3UuZqKu7kb24Lu3NeaqDoYfqPEsSpubIgDir5j6fHHoJM51e
a7B/XE8iDaTJtAOhlYV2Q+yHkGBYZroX9fH6oxa9CjtAAljO9UXTIYJ1uD6B1bh3qMNpQCkdZpIq
1N6sLWOnTznZs2U5LuvRzXkUkGbuQ1U7gBTJhAUZ1ZSwJ6pNFgxTw5QqXCM3dQt4SuChUrBphGHt
3ZiWa8QvfV4QYXYwP6J+7ua9zTBA2PWR3dx+QGdjoCH67P+dGxggqm2ScLaZgurHIZ6OLqMGXas2
MLbpQ0E8dJlG9G0ucbcJRXJwuNvM4mzTy8oYkwzMM1R6Z7TbdA36ghjj2vIwGB2uuyIOCiGeht4s
9jGqBbIhEauElhFitTyCuJNB16okLK3SZtycnvWEn3BagtUdv4nIaeexRW0Qkwe5UxmwEMtsn2vn
3jqOxA2Y40iKcRbE1+Imw3PfZj26ELBiGf/qFWHVZiBU22RobzNiu02LC2NjoYz3iXEmtOsrxqqD
vmXMAMaWY2xKqIZwqbYZlMaCGRWMpWqbTzn/mVS3mRU1OYAFxeGwzbME956qbcKNt1l3MIC9w57Z
cWOAz0WipBnTX+42IUtG5Xqbmc1u4jDVetJYax4mnG2RzYidbbO22qZufZu/QVloaGFGaG6zudim
9M3MUHYb8qX3L2DA0agIOjEXDnu1Tfnl1Hc7Xxsfu97lsbfVIJkYbgFpA4cC3DRveoG9KQfJXw1h
UxOWSr9py/U6jQK1F71hxnP8qz9sSkRbvrubMuEhUfibVjFuqgUWoYuIYc4XaAlxoHySpYnwfxTK
lPJdDlWLB/cCItWaEFBNIxFBmvN08KAjcYql5aCHZVvfV16t3XjFGvqBqJh96Gr6Qbe+82MR91WI
JZnSfhptWjknLOIexa8+tZ9UouBCeMW+HmlhC737llI3QvKej6nXP+LIkG4HGheO4mklHMwfE/QL
UZrBFg401v68gOgiEYfzBD/+oeb5FVIA5J8ouh5Kpf1K1uw0I/6RS4YRrbXDoevJesezrh89r/iA
coZIKQTQKFs9TYK3TrgOYgvPM+LAVEO75s2ujTWMEJ2m65hmCRL1rivSoyzcBCOJA39cQbFqK1lQ
dyanMo0n9oomodAem4Jy5eCOd+vc/Xa0yT7nmnGuKPA+ZAkpt15fuZEWOsDSgYJQz5/tew6kLRfc
5GysawD46GnW1JWs/im2e+9m0jMbjzCZw4ZarEpMOEDFCp6tJwhGdXbMLR30PXIsaSdwsmiWChRF
YFtvFDq4oKfFvG83yLAnvnDXiGuv37U1+PeIuSFIN28nabTsufkd00b/XgQy9dgeRsTuQ2wQeKzR
Ve/AEl3mXcKRdUT27feFrOXDUOFoxvGF88C9sRrPuQq9RUEWlUlTN57AFuH2xnTbxvFPnuDRJdRY
eLkNXMBqtHe98mAB99T2TOAdAfpyExhKPLmTJBHvuC+wDMUF/XDz/uR+VZXGNghcSMmDinchjmxx
66XNcBAATDoyoLf2b6QNL+qarN9daftNu3IC85kMTn03yim7adqTNTC6q74Ldf/eclLClz44eeSA
V6nZ5b5ejC70yvJdc9FrBzpNqEXFPbDs6iCz0bxX/bvu6GZA3+Ch5BrN9NGHfcp+gpX0nUJK5Fhb
kfzq86ptpnbha6FnnmWRtXx7MkBnXTayMIHScIM3Aj72DR03hcxQXMakRSOU+oekgUArcMHiaLg+
cg3mGqZsaN7e+mXY9dMkU3GzDlLdjgwzxk9OoHxdmud6XKkMkxVkvwXXiGpyrxIlRnUdSa9vPLch
Ijy+SY/kHFFbMLVqytjeAuu7n0yxz3CAqKQ4oM9nvOguRs6hW7tIEA2l/4YWGJ8Wwm7grD9jV3E5
kOW1nUjWrhM/dwv/WUPXDPjojQfDEYhUNGXX6WYW6y90fMSUuubO76Q0C2kgttWvVerxoZg52rzE
enE8nwe/SzmNFmaS2TWatEVxDCnUH8vqfhK1uiusX54z8MXNgrGzmijFg+HQAJud6tlxnIrbIfGp
jCt+j0o9DP6plL9KPX8tzOHopMa7lWvZXkxcAKdSABcmu7EOLu53jGBM7gfFS78AGRW3f/9j6ptH
ryuLw9Kv8WFo+lNXEO/qxQLVde3u2GgGLUUU6mxPsjuMBi5NjDnjJK+Wq1c3eVkcM5cmul12D+3i
xJGW/jWEKbM67nPf2DKwR/VIMmK+ZOZbVW38LmrBXeE10Voy5LQ1BWE7h9NCQudMAOKsWfH3nKxr
aOqufzNU1oUaAAKkKSryC3gT1DIB1XnhWrW3XsGTuGZphTFSbmnMFyBj61mbJGmXotp71RLN0sOA
sUgJGAxuMpnncFy056JAvrJ1kuzcHAOR+zZAYV5uTtmeJh4taRpR+bpPtPx9qa0/buV+C1sQXpza
YEgNb9+6dKn0TOyGma4l39mvfISAsUKoc+w0ovTCYGsYRHKIpgaNT0a1r+jau4qTHfjjZC13pZa8
jQWREH9YPkqY+kHpeAvna9nuWsgM1E+9gz3Lr4Tr4QnDF6qOAXuw6o9VfGwBnoKsGaOxdblDYTru
ao+rsvvm13j62zkra+dsD+B21i007dX9Lhvg6I3TcW4w2gsWHjM6TLDk9OnqdpZ3yF0ranSS8YUO
GcBqD9U8csT6bcEcenUT2NskPWgwGz3MjVajVQduefXrj1Rzf0x0/bDu0s9Z57trdny/YtsIHKBb
qNR83/WJdA6kl6JpOMhI53JX0FFAcCKUUz/WrfVsTUNGCKQ2DxzFV209rl5Kn5RyQibkEg2Syehv
NrI2mGDutGzgQ9P4p2Sq791EtpeFtZpYf+ODNk6YQGRhtOTPIsxLzlKIHTTaL1mK15XqMFx8LdBa
78MiJ1bHS3eqclouNiF4s2OoJuFd078rC9IMr/7HONl/XNccdukoqDvPCqa0+yueLBBKWRVwTs/7
eOXb4wu++1S2g7bGpZxWTowYgJetEH5aOZLG4brcp5upUecvVbWtKzmVZr+PR5p5TJa3SetGhEWc
w9g29s4iJBJaL0b+A165YaPMXNzNlfWU86zyK3B0noC7zcEEl0F+UttkDYjDVcQwt1Ybz0yD+S7O
9TnybQc38admJQ+TMu+MGi4laKfDusTPgxBgRobjLGsb+buN3K5OT04/IyFDCQFM7oULsRHfS8cn
l6gyl6Xipozj/cLd69BNxn0x+CB2IeCTcMng1hbTWaNR1/dPg6SbOxPOtW3HZ8hH7HFohMMVXrRr
Xbgn5EKoDR2hoEEH2DvXub3PyunFlzxde216LQeGLrP271l3xE4A2QQyFl/rhoMdLZ6L3dKP0Ddp
F3LMa0xyBN87mhoxpe22bVWYEZAr7g0wzr8s1KwwH4CHZYruSa2RFSjMtT+2W0+JtBHLQ/z6q275
DdLytevjHAjndIsABYGIZiIedXeUDCIh0ThsAA6OrbphZV0ZxWP3p6f9Nk3Gn0nj0YxbT0JNU/eA
GSBsbqqhKeENcSebtebcuOtAWzLDqZBuZG33gYlrRcUD1ACeEc3usWvmJRJltlUuaViXULkgS95s
8QbuZ7caP+POkjz0VQJ0uGqaPU6ZE5roGRljUATgllN50j8rl4lhMuMjDK8TOcDLVOYDwKxOhHCk
SE4QEWxU1bNeQXudlgy1ARqcgd+Fk4bNJGZJOgoXaVqrt3U9AAj700/e2Uz400rHOgAj51kFMX8m
ncDlnQS8tkJ37ONTrfkXI8v9Q+mOtF1096Qny0M9V8iEBoeuN3NQ6vVbwSi7nwW2Sr3PKxOYPDfU
0NcIB+rOeaYhxw3rSVYwX0rQJrh342EdrKe6WA6DRc547dhio4b64sPPg/i83baNT70lZpjPPqgZ
Od/E6/psJD5H/cK5m6MLKa4JVD0KJKCiCP7PkPifGxIs4f5vDYl/Wfv3b/nkv7/6P/PJ1j9822WC
dmzbx0DYwsb/dCRILru6KUxBQvjvv8J2+C9Hwv6HbToejoRhC/v/Cyib/2DdnaF7HuFY4fjW/86Q
4LH1b4YExgar6YQOLNTHzt/2I/6rIZGPtup6e6rDzne5HOn6psrbjOgtmrZOCl6LoDVxF6luxgK7
TFsd+21t5NV1huxSpDoHMYrT5M46wGv7d1LoN32afiBZNG+s4SGS573WfrcEreZ0Rz0FGFERNrFz
iHyxZJcFawzQQlhT9OhoPqaFCYkbBo1F6KiRWkuMn1st/OFN/aWoz8nZO5/DRDrGgSJ7a8x//T2J
6E9ZBu0TqoEoP2pRRl6TX31gWRFANfYS4fDDv01JaK56MNMyOFDbKctsesCWp45oebvO6X+LAXq+
soX/yNFJYoeUJ83bMeoq+6sp9PScD0McigEAgMi8n5a17UfHQKDh8BO2bVw8vrRqqXnYritDVFG2
b2lGz1iBKnAWRLPc3/mM0e6qTmuK+22s5z5+1W4M5NTc/u2D+fcRSNP3pHwgsXupyRLq7Bcxi/bk
xsu+VG3QYYlU3rA32RzFb3hglgv0/F7IG89PjqYHDx3YmgZWqDHNUK/yE/Zoj+rhUuTXXcjDAGm3
NDNPIO7zu9y0IGQuT/E4xZcqmcpnm6IbqFr9tcqy8b56JZr9ass8v+tmxEM7J4Lbe99jL2wWEdjT
G5sv6n1JK8nKXR+mCR+pOL1OZquBNaFgo0L2CQKGHkr4JL11GEcA2aBHBi7hRHRmm7p6w2UrICkQ
jrkaONTID83I6Ix58DlnNdBMYtsGBEdvgjApo8R66gbWAxlDqJsoH1Q3ZjMYZuOa6rk8G938lS8A
fgiqLIcVtiD5p0J75sBdGtZ9gRpGIjMo0JhObe0d914Zk8aHDVqaYGVbcpeljHBJSsrwe2VNY8XF
n90r1L62TBO3YOiT3J/2AstMn28b2AkjlDXbOPvLiHSY7eQIGGRC7+XZ4I2bRsD2Ixv0irNZNtzO
KYpboMnHn9KUO4m6O9ovVtIfpz5sJBLl+qiAgvrJF7lRfCHeV+eXRnKA/Q7kr2nh6SGL2gocnyb7
7VkYayxHBBgEiYNfnWwxXRQ5mpKVNh9Vdp6dz6ruYfoPp9iBY+bt8AuD1ueu9lCSdgJoDJQChyMh
W9kepH00ke642eesMiTaPcNyrtfIsLpogkZTkk9a8RIQbfn0v9fOr9zOiWvdZeVets9V+yaAaI+6
ogFFuoyrQ4yY4j0AkERxq4ieAI1gHnL8FcPlg6JAUKEtm/w4urrJvBtLPbSQZlCAw4KyMd7UaLw1
zDoWXR0y+YEWP7s6C0Ga95FHosENXbk1eSh07TkJaptRd7tlreyOgkTb/kiIjiT8s+XAIgoAkAaI
inuPMdXyipMEZFpw83GJ4qlzu9T7baR1cKHKJ/K2y3Aw+hs9I5MfOvG9607Ax5Yo7ePDbB+mDezv
fI7G44bQZ8HWLl0iN6OjuO5TXEO6ZGC3Tr7GqiEKpL5gVlE+13lry3Ls0t+2T2mwv7EG9MxaBqK+
FNlvFBnuKdhrLSXEz4qwptPcx90dJi41SrZVNBwGv5rqKavZB1H1eDfl3hpUAJUhdFQHYqOLZl4a
c7iJl7BzUc68dx/nY8jeW16a2eH/w7vSgPxvumiASCTQJgxWMXpML+Jt3Todxl2r8ktD6pV79E3d
QmkF3qJOXVXA0j3nsCxx0FrjkkDriq/tNS5AGGUj6/1uma3CWp7VAlZ/hLd2mcBJ9MQ72vWRbA9k
vzLU5MWLn6EF7jzOe9YUHObyuYJEWdhkx9qnhYSH/F637CuAtvR3lwGJJ6jE7sfpdvH/xHjkRrI1
lGE9TFsRBXuFzN6qRw5rIFkkkh+WLYj0x0fiqFvGF77EMmlCzSEH7/+4SPU5wcxidsj2/9FTFQii
w+wDGfMk6upzTrrfsF90RDkeZ+Ryz3G+T+NLlr/UyDhODtXMjLL2p5/5AcSdYnGdzUoSxMsmMoiN
xOUM94C697kREIbjA2NWlNgaSzRJFusPWkeg0d5lxr2F6KfEgSxOI9+NhMpc+Y3Bi9XCfoXmdZ4u
uhuJ5aBnCiwBG7G2RAtQN502ArmlOePsiKy5ICsGknJbBogFcR2XGiv3HR4wD1qS2mME7ZHaPtIG
aOQhV0TTXjEMgrY6WcXz6v5R4zEpPx19P3W/m6wIKZQv/bdbkZMBjtMqesudRNgd1Rp4aw2DtHxW
2dxeBULNoqujocidym78XqY22bYNMDUtkAs8gUDfuN2uo6G6VyxeizCh0wNoDS2UGpOz1pP/rfgR
y/WPpdsf8DiWwKF7Qk7ViaHE3LNG6uQZmf2q0e9vJ/ae4eECheqW36lTiVc1kreKCTRgTWG/Nc1D
PA36nZiM84SWcONg38yzuLPG3MEV+zTZz7avS7OCDBjkpdAeOncLNJffPkiiozlzVGl2j7EFJnAH
Keinapc3t+TpqWfbO/jQlA0vp/uEj8LGrsGN3ER9GGOtvqqOBkKFkmDLqoggYVeYqhz46E+Eb6kZ
RxUlJpYH+veJwSKC4UXna2/zF7E8Ihzxg5HxZaBu4W8Z9PqQ2U8mGV8B8UMHdqEfa6SI4mbwlygn
NT6IH5EfCFYsTfEM/zh06/UszZ+4Jx41NYd1+uk9tuU9d9qNKH/bWv6Q8fJGTMCweV4Bx7FQ9YhG
vR8sLBBGqYkByKPH5NqPijtigmucUrE3itt6fvVH+873PzX0dW1ceDXutoejVU6hFDTd0ulGUkFn
HfC52KqalCimK8vZYLVkdLMz/aOU5t1apTUgE+1UsB03cJwOwD/mOcZ90As8K9dlI5YmjN+0Zw+2
MxQ3UIvzOF2vXcaSHYgGXIjgKedulbLkAC5VOeftgSf/W6+Fquyme2eA9SFW3pxEucecBu2hKHgM
s+wqq4u7bOS8W0iL7BqDKX8t3KdyyxN6nRM2Gsax2bbzyScY1oLJ3vUkMfbzSq9lynXvWmr5TRxv
vToOZ74Lxs4UOdKhteAvgcNhx/SraMfm1mRb0R6XfoI8DeHMGojA6Xb/GNt3HXsj2IjrHYxEoZ+w
0WIHNHrhXmTSXO7de1mBVK3wwYIsc6coOxtscyP1kZrBRlBV89LeluDi5hhHOe2KL9/EmOBCbBy4
01EkVyvvVDg02nPaU2Ur7mVSgcP00D9yraewXH0agAPoaHwtjj6ffWx0TTnrQRV4ymNR/jGALGss
cISUUnN6DPyFeDXCThivTeaQXsiu/HDwvXwxB0afRZJGGTYlUoY7ML1m6AeVw8/T8XLi7GJv0Yw/
xPAssUN7IOvpsQWvQlaA/rUv8aBWxRayJAfOUY9sDpRbmGn2T1rfbtMJN8VEn1WkFZZiLSqURPrv
T5WDZJhRz2tSUCAdfIKm4tEPM/Gj7vPTUGZnPyFdWMuCRAvTSFjH88toMT9MAp5hLe33rSa6kx50
5xRmh2G86Jq4QYMlI0SQw++qd6vuh/uZ6pjobzVSIiyNAWLW8ZNPBfINlCH0y6k6kgyu957eJeGY
2V/4vBnP9OIODUFhOdgCQPIa5B3vJftzP/skeUlNpAE6H4d6o/7UhUYUtGDPcUf33yJnhUTto2U4
F2gVX6PME1IYLotL4CwvCUmRlX3SgTWveuh0UMhk3fE5yaeC22ZLSwwGdFT31b0mdCAP7nlxK7gW
7OWJjE7cT3Pyk1hENRokLS1VWgAxnD16hZXgu3qA0ga6mDobxY96Xl1tBcp7BOjm19qPaRU/FV/U
mwXMmKwkgo2yx4NgI1PUdVsYvwZ44HIAk/jCwFhKkirNp2PEUVIkmLsGR2FaAeKv01mwNK4Ay4kT
A0fQLk/KLnw+R+PbTMKOsgzyPq9Exb6NS7PW981QqYshbXvPNr63Av4kC2EHebTagSi1KcBcyLU7
rLn1BdlL3iygKgJcnFMm5hYwyPIEDxJYgaW+9c5JjsIGaiLG5SbrIQYMU2dun18OUNi0277Flqr4
jY+n8EiVBC2eVKpJh9TzsZBJlmK489+sKNq6jnM4j/ocpo22hJ72lvYdvcSCCy0AdDgYELyL1WOp
0uzlFyGp37G/FsmJzjx9p6zgMliIhzT1GPLyl7J3T66T/hpk/khWK+Ea7I6PufksC8l9/yYBTLPr
y43gQS0mtYqvLDXtc40F5CfSeGVpZ7FfJri9QKdvlfJ+8WxmvhFqv1g+c0khWDEjLWYcBiWvTrj3
JJzIyvx27RW33CesaCjzVW/s957rzNTwZjWs/zsxtcFrYAXUjkzBszVscYXOV3tIA3Y0j3RxpkxE
+0Vy0c61hNw9WzDYo7NEmJXw3Jbu0hh3ee3kbIYa6DzXa1DJSoWjlSYcHUX/XoGSsP1MPs3cF5NE
b+hueA9tto6vmCF7Jzbae8zfreRTXosVgJmWT6HhM51y8Nt+M0SuIB5ixU6Pc4IenGWXgaABGu+Q
R9M4HK2RbHOb4fvbxUysMgtk76Z7KTsj9JL5cwTSCrWnjsT0sJhWEwqjn1htivvroeXFeWHez0Pz
1asiAcVYgJOzIP05LYli2eLprW56J+IvHid8HOjeSmHkB6PsB25lmBk1gEzNdnFr3PXTgkOkHNIw
Awm9q853j/krv1lZwUrFnH3ynf6bfiPPeaKPASWK+XaFOjiTDYVHxod2omJwR3IFPw9ceMn6LcOY
r8zoJKfiIzvf3ribscXPUSZJ08SFV9odbdZ4HAcasCiPHTlN7m2zfNH64lnjNTnDykEGTdzHxORo
Hth0JZnirvg1n1Y/n5YiHyEj52UEI/vWTO87GBBGUp0FgwubK+7afPrxK6XOvvRPiqW6E88xngVs
hffXW3C+LwxtILvXB5uHUC0x30ePpYa2ue2A9XgIZCy335V19lXa9N6qav7ppctuqqankTlQzE11
YltO+oNRFtqWe1ln71VPckxWXJdiJNnVcVuK1/Y7H5jaiF4gDLEabs3nsGIllcHNIifonoy++TYO
fRvh6GX//MfS4ErnLXGwaKbJakJtjDgeQZOXwmCbVva14W6x9+vuvmUS2Tuzdl38BTwaKzpmvzgk
24evXOPXxTE4/Au8X02yEGVNxrPmJdWtFOrQsq6DjIxJs/v3mPJlMVma7JjJE5a8GzYFYaHSvxV5
/uWNngGoymU5gk5odDHsazH5Ty4rQkjNspIl2ZfV6Ia61z+tq/Xcp0MbZeu1xd+f7O8iRY2ARPST
tyBX/oO981iSHcm2679wTJQ5HMKBASehIzIiI7WawFLcC601hvw3/heXF7sem2006+55D17Zs666
MiMB93PWXnsp1WVajI8hVjoE44WHRRDQG50He2FOd1CW4iEYio9yIbHPEOjLESWUlWPI2yY1bjrH
vsZ0U5wmOT7MIla7qXQuo8zuY8tHM9q0/ADlMb0Rr2Pr3iNCB6+tm9uM62PQWuvOkPWOEC+C7Zy0
F8uPx9HsuKD70cHPmCik7XcBzF/XsGeu/5LnpP5UcNtMxa8m+ab19S33i48hKJxd0rCsU91EuDaI
n+OZzMFks/WA3aSjyZ37Y6+6r1l3T3nepUXCuIulY6yda5hnIa2qcc9xH+LMYLbjKg4d7M0OSdhh
I3YI69AyRjE72jBhufvAIBeBTZd0Dz5Zo9kWPYVw+zw1kNgiX5xmfxs0Pa1TDRNOZol8k/R1tKp0
sdlstceRLt+VnY6s2trYZIV4GPBmbtO+Pxtm+mbHrwRjkDmM/rJ3p4e44QZcDBgTeaDX3rFyrVfa
Un6U6jq6C+Inmw/j8o5jPt6Y+ahLtc19SstbUvyOq0w7tiPrFjvj09Is4C11k58j1d9MLh+7KvwF
sMJGVsKqDRnyldBhnxtVjBSX9o3e2g8qjSqKa7vxsetO9EhdXMyfJspUrT1kbsDefauS6TOEowJ/
L/fxRMC0yK+0TXBNJnOxW5z6js/RHVGTZZehhFk4EucRq8DWafO9xaiWe3yQcPOfhhtaRA5MnYZT
H6b+DeXE675U+bGc8U3kMmCuSLtPybDEtbOd25Thsff7lzpf4CUtHrwB8r/YTPce+bO929PkGOyD
jgt0IHnIU4kXkpFC7rUBiGde5xnMikz7SG5p2QxVzWExAwDS/+CmcB+UB0/273ypeMpnbrSvqSKV
rBy9jKGUMzrkZxOOR3/+w26GaxuTRGWty6CPNScBKXiK6A7xwgdJcs4aIH5w+0W8MSYjRKMaA0eP
04c15HzquidU9twf3Ya6P9l9lbP5Fs+6W9thndhWQ7bRTbmBz03MhHdcEYa+Fqb9FvolXdPuc6nC
zyBKepJoOWvPiJE1/PZqJGW9EQF9YTGhIkO+2oLRN+PTXyHWsRVLsVOT0Eg8Q/muiTNfTeCiFWK/
i0zhvedIfrjx/DLP47ky+0viM47M6+pBLYz09Dx8FvD0fqd2eOip03PTj8zv6TkocaS+GOOUrpqW
xdsQcx9bgvrHMCsPjpfDpwdfEnr8UYQvH/hl38uIRX3EeRYuCIFUp3iCxx5XliA2PhEq4RS39UfU
XrYdC1wbk9+qFaBGswOU2D+B5Vzq+nUmeQZiT6MUu+OHyWlea5bsN71iC+1yM9j0ZjXd9JG1Mdi6
8vjg5etmnr6LEs7Nltuka47tyBfCTqpt385vjhoel5ILDAaCZ6N/TSMYv2VJjH2EhGmU47QXFQqp
IbQhbngJzo4XAH2vfdtjnI3G3iXrSlcIJUvaOx7RvwlGV2PLaGjN6lkiQ2h2NUWGNsf/8ElCXUmR
THvXR1inCJKiTAQWp1My5X041ObLf3aC/+JOkAiibbK7+ychpStpH9QGv/5f79FfP/hvGSXvDyX4
n7ALScuxHCRDf4WU3D88bEESZZvl8S8Fv+BfK0HzDylM0/ecv1Z/fx9S8mlRkmSeaN2iP875d0JK
/NB/WAkiUZI2fItkI0jwSWeo/n4lOJiE7fvAwjkj3G+u7WggUgO3Fk9pT3n7lBfy0e6Mkw/usan0
Nxayzy2NUwMzwMY6pv6E5ZlAvYjMeyPNfOQWAE+2/dJ0tbdeiG1Csn4Zwa8sdVEfKJZnWCIoso9G
LugCUmoa2MVRvkOBCTY4LBAxZHM3MEqJKvbjCs06nn/mvT5MQkq5rM15vP0MxRDs4B9cLePJFQM/
2olpaQYfbOuvtrm1rc7cwhwEDGnYWs0zTFyDQ3RJLkodRBDeAzbg6NRATzM6T2QAHlyN+iBdgPFk
t5BpDIjWTJEKwiwlExBTF8zxduGMhvjRd4g1wJ58mBos6hz/94DWKdbI0Sy5o084bFoPfN3RYJJl
3U0mjemZRpZktWeONKLn05pPqKYY5cqee9HdnyB+G2Lx7XgxrccRhgkoqtN41Fwx4CnbbgPBdsp5
lmlwB17Ce4UrtTVipUTAvhXqqtT4VRYc+qLvDtPIcZGRDqpigcet/0IhhKWh4QQzlhW7k3Q5VRoC
rgLxnvQsGlLNfsGApRoGm6DCfI2HVXBi9CZQoKvRMakhMhearNBYWQpfhsfnK1fcI3uNntUwaIOG
0WqoNJ57wMRwanXo/grbnO3RVjC1hVyFreCR52nAzdeoGwEI1JlQuynbSEZdxhPYyMR2mhkk1XE+
hcAeKPS8G6HowknjdBqsq+RzJXPskRq5w1qypTbpIiVVz4xHFySy4Gsoo/3OgReF3LM0wjdrmC+A
6kuh+waN+Vms/UoN/g1zjXZDRNXOggrMNB4YSa5O4ILW0D7gfaDpG5KwmOQqjAUnDg0ZOtCGJPIR
98Ef8hSnNQIiERM7aCJRLo0qBhyzTh4m7o3sWkLq0kLS4yukq/1x0rCjq7HHAf4x0DTkn/9YBAXE
ZKVT2mtgvjQZOmBLLqvgwaPRl5on4EpzsN68aDzkUJd58xlkJ2nd5x0g9aDRzBFGEyN/fCigNom3
pXx2fdII2DY02JlZn5MGPZl/51eok3FXQYFGf+KgmunUgKjpGFfIqGdKMFhGaYh0gibF1bVhPsFc
Gsw0G03EAYP8jOr57ECiwkusY42mNjXOiiwyLyyNGR8NZImHqriTvpbw5S7NEPNNawfB0anfEAHQ
gqJIz5mdAdAv+PB7gEYeygeH7DAVR1yhmC4B0v6J1Gq4VmrMdtHAbTd/43auN6m/KeBxbQ3mYsln
WKJhXQG1y+1n3dn274Y8vdleCJl4zKiqR3OQX0aC80zWeuKZkKvI2Elu+IxXqCble2O2QI55fsPZ
AAJqMF/tASWlLOsnikmGHbjcuBrctrpaxilw4nArNJRssg5VNZswjSvHGlymcGxXaJQZ+y7J5P5e
9LR0p+pt8B15XZwh35O6vw4aiF5a3vHUjLxxCKzRBlH+2Ofdy7RAUSo+ujumIgL03taodUVnbQN6
TT9JcduCV/iO6laJEhMZHjJtqmRvuBi6ivwpMW6MQHrvZnEUNt8vPER/DRR62gFzARTiJCSm5Nlb
CE4OjLf4xogxtHdiA8W4x40d7WAlr3GNi16lzGcYwLJgLF1KFbGvbqvYuMVotWyqHvysaaRxUwQt
L5AhLU5d3hIB9KDLmpnSB6OdkNzBNU7xRPiCUGlmEkla4rfF6L+rouY5OezmkkthH3Dpj3nPiO6+
nermxuK6GYwntrat0O04NSnRFkkYrBhDA5j4FTmdhHLk/g63+MJKJXo0mc1vRuUcPdMjaMEMvyf5
OAcE7by+vnUqemEGhyaUEh5NVcx7CiT2k2NvEp9Tmxf8Dlz7l9M8xUV7dliXFD7WB+PDpZwdU6nj
7n0/zc/oSO4X3W9a6aZTFUbrwEEvYdXVHZUMJHl7G2cD3y+x6L0bmQOthILPGmeU8b4NTtJu7bPf
7aqGO5dnNj2kK8FWLIA3pf50TmH+1lQLs+ckO811HR0TTvGTdllG2mo5oLe0iVx5rv4cafPlggLT
+tOFqa2YlfZjqgr6eImwY8Y7b3A+CbqprfDEsoE0fnJSsbcM1rjjWLNT0mudkOyfRMnZOOOl1o7O
XNs66VYCe0HgWfF0YcrpPyK9JWCL5LPhFuqxE5ZcRQRjpR1U7ScXmTvTW/Id7CR+XXa8OyvqHJLE
IT/PyKPeJd3LfbC8qozlPnurfB9aAcdp17o3Onl1HGs3p2mEcJT7Tc0SbdNO4uAJyMOwbPjGCMJD
mbchD1WPfVFLhMTtZbRG1nxVATmtRY9pCl6diAtWhPPKtT9xJa0CABQjp6k0jwMtjwbqyVJ5GeFy
nYHK7NpIeV3Sd0fB3oruWr6xmJ9QJ9hujLAcz/2Y6En0uG3L8Tpwy1ixVKjX/DXBi4vswiuBYCKP
B3PO+cu/9cqrMTECaQeITyPmpSjQRK9lW/iHxC8R1+iTjXYR0j73nORUh7n2EPNzwdCjsEVNTARy
VdU+NwosbSvenmfkRZ8R31mbSkT3bgqGmcydy2/Q3Hfj7O/abAHZl2ApCFNOPTZIPygdOIjpKZa3
LZ5b6rZ/JpN+1WA6VZ3F6JKr41a4aHYjncZppk1FY65R1cF+7Gg/c2OUKvM396t7uThfFqTkITWK
xxY6Rj9EPoiNHanWE9s2EtfR5GyAcZYWKOiagnRGulhX+lGKTTS0NIzHkgcTxyxnMPMV39Z8BsW3
ivXxwsbWi0V8y3V/Xjc9+8PeTg6e39c3eeM8hgNrZ7C2bmUkP10CxDB5pFqx4Ic7UqE3VUG3z2rp
e9IrA9YJg2RKU7mEBGl6I2FERM/K2ZpGHW0pcfZWszVBwht8Mbj3L6H3YtOdcL8wKVx30B68Yy2u
00pebA7Nq7FLUeHwQ6OguYtgTDiakpanMO7WNshutn5/bjqqcURivanB8055latL3xf3Nv7/1jLE
PU4TwqjOyislX2KVPhpGkx/cLpx3fmtRVhPHJvbc8uJGM5WZGd2ykVk5u7Atzz45oAz9y3OXilu/
zylhbQd1woU87qXTPJQ4o4nrwdZ0zlObwIt0qY6yIs1bT4sJB+Ml7/xdchdQZkdWNcA14/Igb1N3
p4gIWd2MR7JC3JbmF6P/jeGMj/gMCRfE9tucYCNowhHLXz1Em5x/4CoIz5OYihM+P5mPJ6+0SUP1
I5O1qdn1DrbP0BAX5pxwWGmVb1s74ZutDvGFq5jDVP3klqbFGikidpDviSWo2ywP7/KMR7pNRGaD
eyLY1O206cMEZVxdHpv6o0o+0Kk668rBmbz4HnSi/JpL58sOeIOjF8h3Y5Td0iiGN8k2PyYnfSBf
yliq6J/pKqD6pGi4a8+3FStinhHgJkDA6cb3Pz1msskiGfel32PXvbCZ2Q1UlMw2TM8k2a5Ri4DL
scR5WtBcqER7I9t6PM2SD7yJxd4q+qeMQGlSdszd4RF3c4suebJZMy3lfGT+e4HKrE4LGZhtSp8k
Si4IromtamriiQvqoN1J1hoYreJ1ErprriWrEa8JFdY6hlv+CfIzI3CVvdVvZUmMYJ/5qmLqmOQr
12n0/jnhv/Dw1qfhgzmIG8VRApVA/lJj3678hpkgtYvbMLV5oHch807zd9UAjEdZ8JHH0RnUnYTq
5H/baQo7xBpR0CbQw9NJQua16M3tmLpfPCkf2dkS5K65vkEtyfkxa5iMKuPeN06t1WXbLIAwKjIu
mW5ZlTxSTEmHc6iO7TAc8yBwbkKQyIIP2glnuF6+d4Ch0HZLTv2PSY6BtejWdVq2t2Z2ZRX0ngse
AMPcGcy/BuQ0Wo+GSWgr9/GIZzCoU4+VJ7gkfcF7XyQfKUDBejar9tQ5w4+qSJW4U7ETI1PK2OTJ
MSBTmEDn13kBT1lXjwnEIH+kLGG+v6rj8rfKAn9TOsGyV2P6UsOZjey21qT8EUsmyTbmm4K9ASVN
fKMd3e4upcaNO7O9yd0y27ZUjWB9FXuMHVv4BUpyTe8Tg2Xi8gWTgi9J6qa0T6X6GiWbz7iEfWuL
uyzSsazGvoqCTUYDr1PXPONNBVACTRfuFlqzmMG5xCGLchdXcKUzw6f1NJoU89nEDkLs73TdYgKo
Uv6oTvlkBCiDIg71Kxky2DI8LPZtZP5kWfmMj3NVSCO56SXtI00FgJbk7acxTDcuwMrKtqd3yjtp
fLTTN9euqQ5uUXLG/V4YzV5Rj1NS4LNqumo4SEfcBrM6lE3zZMr2HHojTRtzeOkdw137ZfFTkZNC
1+O9W7n/WaYOT53qKrzkCWUrDk6jLg5JzM1Z2PvWKihEVRT7eNjkE2eT8IRgesZBfGQBtIrpTdwN
buOuENwBPlfJ/j9TtH9xiiYZTwnxT6do5/4Lq+M/TtH++sF/m6K5f9gWOyKIdLJCfE7Vf03R7D8c
y3IVdm9+iMc07f9O0aw/TGkLhmv8O480ILj7X+pvrOCuFD7/yvIYfzn/nvqbMd4/jNFMD/8c0D8/
oXRs1+WP/fdjNO34wgMG2I5Q7Z7nQMwpOAIVo+JGdtREdk5drzPRy5MlGZ/0UUrrTgt5IinLOdj9
zFWOQ0Ph1TG3X18eptljDRBzU6r4WZOi5XtgkOBwhn3j15mxKYaQ79C5ZIkKSV5DEa9AiBijBJCO
ipwPMe0th83hxIBM0oPI8dggqi90EafgV+UFr+74TnrgUc2jLXK/TAMcOGCsRERZ93W8zMl9E3V8
Q4uiWhUTP2fqJtcluRty7nu9rgBaajyREZOLrT+3r2VXfgdghm463TFSuHA4CvaeYx2JOZzHYWAT
/U0mOV1RXeCgd/DMXTX7Lz4bmlyyY7Rli0FhTbmNRhwDNg8DyobiseySF/h/Yy0IyxQUPhwwhkI/
Oq1+N+ztC80BsK3F/OmmgPT8CVMx2cSKIsQ32M3b1HutqXBDQ5mjC8PBTqsCg4S4M/cU4R3miN2y
IQlRhj4P6b57SetW3qd0eTVZ3T9WOXoYaZLTzhbt1HsowKFBOJ3qnn0uxzvBrgx4I6Ziwg8vmTXg
ugYwOeQFFl+v4SxRtHJvCEY2cYXu1+HGQmrrk+vphKg29M8GWW8inTjUR+L9U5/0e3bmeAFEufVy
gb6cz4cAGViJlECeNdMMWYdiH3dZzIRLtOR7sWgY0fSLUAnkWzOQlObvIKJgfegqoBOLT1LRGNCX
Nq9fUfF1iLznvORwPHeYydknBABSpyAyt3E+fqR5/9NX1bxd3N7ZDRJgnC7Qm8QeLW08/QKcufqF
HCnn6a52FZwdeg+HkrVbjeqND3l3648AQymkAyivR0xqlc+0BJYURYQRfT0xb4vEQCdhzbO74t58
FC2zmFCNP6qWR1h1yEwamuIqPbng8sGUPy05sc8SBwee04UgFr8T9qljRmfuZOMz5n7JJBGjZgOn
75fHivfWDYXb5zbEOyKTPcDWc1Hi9CxHLqlJUV2VSelSjN/O6zMKAPkdVJJbpxfaB6qzBdpf9Wqn
1l7GL33P/1bSb2SVl6FiBCFi5rvj2D00Xl9uG5UwB2jk2Wgou4Jsu4/y8F6LBOpv18JImTIEdZ3f
uMALyoh8dCATtBtw7IYSy5c5sLZLQmIySHUViqYTfTkGm0QRcCi8a+KZLm9UMC8/uAE1epcWnwr8
A9U+zohOBGUljlHUfSU6/1jPrjpZXSX3DHw6nKJTSFdOJPxTXATZrib2cjvE1Tlu4OeDLmUJWMJp
Ts702ubxge/B0i2PObkzWOMXRa/21PPFDqsbO6XSvuutayzB7w28MqTkR2TZ9M1Q6kKLoLtWRDXt
rM92aThfuWD179IP1qb9kzsFtStoRIP8mAx75EMgYDOxdipxgK5JsgQjapm+vPUM+WR2jK7Bhb/m
IP6JEbd2fMhQ3YoNnnBd6FJL6uD5Hepqo4COI9dbnitbkRVqfylTGtvR655rXYvE3vZjoScpz9vn
Hr8hzDZr/aPqjIuva5WELlhSLlVLNbZ0UVO+ZIU8kUz6mAbjZvLFadrUan6iCpYDCG6GhQ4nV5c5
uYwTdyX9TmFF0ZOi8WlyqH5q6YAihT3pwQVrYfqhPHqiCvqiErQ7nn/JHOMGZ9GljfwPkaBDjlgP
Ht2SLHLb2S1+/vjeHFHoeLqYasSLFeuqKkOXVrFyhxqkxyoMmcFnI81WuuLKlvMdTa4hjSn2hu+w
a46hjB3UyZ7cfTGBfoa8i4qiY2az+Ecmi8MWqO0LRpdYQNUCP6/DnnICVPF8tXPrGQ0S2+CRai4Z
/wQ0dXXJ+OIF05ehK7xQVH4hFXqwUy0ZCxGEukBkqR7pvXNLo9OU054ST6ULu9mX8St2/1U/F79L
N76vmMzAhkZfqKBXgW4Y85CGE30JCHPwIjIkZNmsG8mcpH/vs+kkDXUBKpLsGigvsyERFq4FS/s9
63azXDr3CEpv2g4mjy0sShHjPtElnLGZU4VH1Ws0jvhXgyPs0S7XLWqCOjWle9UcCtaYv9vQWzeJ
bl6TFsuZPm7uCIFmK14Na5YwELAUts0ezW0+oAQ8pXsDTLZzdbvbEtbEEOqA0gWa30Rik9XiX1nJ
s35wjHAhdDadraa85j5PMA+BCBEOmyD/4xCOz8JRz4ae/ySu/Q5/+G769NA5FNIFuphON9QZToob
hj8tCIqaUN+Fi+SFLV4pOibarXvuGlsgZqX5DmPPN1ce1jGuLlUMnd+WWq78ItuF2ryYU0qSfdaB
da6C/dL2F1JJdNzyxmCvLA5+EnIB6mnim3UnH0DcKWfmvRe9RQTYR/eNVnDdanHFoFv9Ut3vN1P0
Z1D4V080/yW6A9BCDYxImF5Ah6swjdDomhhwnj1WYU2kzfTwemtuKe8mBYOdbhrEzX1RCYBETwlh
XvpfWBZ5fzXTpzxB4OMFIn8P5+u9yW5+sVj3dABcVibLdSHKUwKlHVB8yGPtgaVFvvUN3jPAcldX
iePQJZeZzJZ79o19So1iGw1P2p6yKxxWIWjesyMO3zPtlruhpYXR032MBeOrVXMQuqexpftsM+ju
xgADHnL73Tzk6Ysj6XfE9U4Zpe58LHr/REnJg9sYt1BoGD6m6U6N1ETa1p2reyPxlUNX099Efv3F
092SEihhWvqDaYSPnPnQzSbdCUht6ya0d1JPyReI7lvdWOlTXRmBqvHXUnx6vxoT2r3KyOXE6tDP
3VdA9WWsOzAL1rDKyt5F4dxZuiVzTju9gq2+cmfTzY21y3M68/zJ/HH9P2+DbnhuODzWbemdMkmZ
S2W3/qYumDFb1Mrs1PRaG92XT4K57CQWJ93oCTh1lVR8Frrrc9atn53u/6ybgDLLqnuH7Tg8oOK7
yygLLRtaQys6FmrdI1o0xMCJTccUjFbTHeWuHGht/OSc5q8o6T4B3YpdSAbRpKR0sdw71aprN7BE
YpRbrNCnm69OWqGLrpyG2Sl9p9T+0M4L8t3n4pZ5pMGV1l3JIiddQ9aE0lRoLtJ5aPP6httgb0ws
ZSeyX8K8tF3+4enuVUe3sJaTeTWNr8pR95nbTacx7k5Ft7y41LdKRY8r248X3kPgW1rw1c9M0dFX
wn09mZTAkhl7sDhIdi6Psoms2BjMfNUojvVGd2P29YbJLsvDSDIGupXUsf1u0trcIbl+bQKYxjeD
LD33+niTACJtTWemOpUS5HWM3LBKphs8j3eF5T+PEoclltDb0bMJKlEjoP39k0R+p2b+sFNgIDnM
j57R25QZSy0fYJ8syzy97dsrU1SHaVPwBdnIMh45Mu8ZYF+jsHZMKZqDBw/GmpehWlHzlyPNjNiN
3PejaVydLsfHJ222aXwJ2rG+4Up2criyiDx7bJzqbXDql56h2MzhfmPM1mtip/VtPr7aIWBerh4A
uw5KVC8C/p+oHKnS+N6dvdsZL/0+s/BMerP3UmfDNeR7kZ77e+LGe/vRkJz9h5BvwNi8710Op9xT
bN6bPWy6gfg0zNrPxtzH+fw4K5sh3osnPzslrj4PVKi+6NEvdEXndFra4HMqEagxMFLaTdZBH6xs
N3rh0MKWlhMbX1dG8+1Q7wnX0XVko66oOYhkDOW51mFNpdjVSQdjmwG3nlnsvvCNQiO2pBKhVVym
xpmoVFGcaHalz2YAdvfQNqA9fFfYiWkbRBgxMGGZzOl3lrj3Uds/G0QQKMqpb//8Rz4n7AsQ3209
k+N3A9xcSju+RDVOHWVJvI4CYxNNFYq+eJheYtfEQKb8kHTyodVj/nwcEMD47o3KmZv7UXee0/k8
KH86Gby2mObM5i7ALbhla/yRWZg36DNKyQ9VTbA1u4X/y+Kd7NFW9ZVJ9lqEiPJYsTS9+aw4v6TQ
xqu+IQo5wxavs6L8AaMIdt3gGFwD2PfMTPoQwtq7JM2PsxEW57Yxguvk5AZpiIzPskh3fKjvFkuU
hyF0yIj5JnVStrgqLrsXxYliWhLzSgwsuuHL/0gWSxxlRZupF94mpCJWCX98Jw+qFbAsqxO2SNve
9QmDZfElm4KLsRyTpXqlGGTnZfPZnyw++9CQYUDycXA7hqIhHFzP/R9U74n5+VazesvCbHHg3LSu
k+6V5JyQ3zSYINhlBmoZPyzJWEeEBJ4GbiGpz90tEctOyfhGlmRJn21q9YgODDdL7zn8dYvrMIvD
XIOxdv45npdPqXrOI4b1A6shXX9eBXZER0/H4N9ikhX7cjca3rVQcjkwKjzxgMKq3rh8BCrr2RSE
blHZwAWg8yD9KYO5JXJlik3beEfiys65tF9CnsS8wfJrmUQxsfpxYyhmqe7oyzXZB5oWEWKFkXK4
Tz21tvnqGjFLzm4kbG8idBEgIInvE9uqw+KUy4n3UX7MXArjC5xOK8fpvhDdvcKDb0BRkIJSpQmX
T7IFDezD0KvbfGjOdUeazu4YTWaDf8wtYz6wm45z44Sy5SwqvfuBMi6zqtoHZB017X4keMJfysyX
NRnKLw70nG6qw+AjOHBqDpkEbINZvCwVew16boJ1N/ifU8BCXCVQ5U3NCSyaufPmh9Hjy94NvFy7
hY8K7uhDO3+bc8OeuckfVECQ1p4Jo7MbotPGNm8bO6k3dTf1e7tVX6q0nRsx/Syes++qGfsigI8R
q3cOLnKTlpVzYbt/doz5hubl946xwEbUyXzyZt6WU2kce4kjR4zNLyMw4D35sq29ttx1Eb1tWt6e
8ubgZTFsMp9QQlIPjxNOwL3RkxxN+juRwq9mZv4WzfK3aSsLfVFlbXKZY8sS3ygZMbAERYZryeFu
5devwKcJMIyJqjHLgR83vZXN3K6S19YhCNcl4BMFU6Uff74r2uy7lNmhV1m6LkyFjjiHaaA/vdk2
CRdzrMWomlS9E7KhZha7NK+N6SVKmFFNNRkZIFCp5mxnJ+8+jOiejEKxtvv64tMroPOfa7/oDXrF
jacqHdkZJNlb7/QvEY030UwY03bkY7uY8F7tVheelBlWuEb+AnPOzh0+P19G/AWGPl+oIeODV2V7
p7b6m9nzwDufc8cO6NHMWMERxXEGurAsc9iBVd0vPXoox6sYcycpADwfKI/IreXVrKozo4FeiU9z
lzxwWA2a8neojGBfJLXNPAbs2g9/cfsDzZ1pZYuqekNI9xDhsdtWPo6u2Qt/2yM1VkMqYL0N81dJ
twxf6unTVMZzMQJClQVx7BnRlSsjbgdwMf5o31rTFFMuUf7Y7ZvtjtNuduqv2gc3CmawBsNsPmY0
qvRuulsXLpoBP5VC1qDfH8I+KDfDh8uETHrnDgNEOWOJRo0X4fUIdqBot0XO/a9eMdt36bfphYbL
2zcnwHmqT0y9sh6ynIXavVMknwzC7F0fspYoioxV4PgWRgHZ9V79CsvJ2jN2A3zGKyRGIhlNamK4
/k5DTGsKU9iwvMwpmfG6za1LL5m9mYwTa5uroa4Apuv9lCbRM4s+rARdYh6a8tPpI6rIyga3OZUj
Cec77g4MrybB6qe5T5jE8nlCmhu3MD0eIUpfpQiMipmpkilY5gpvjYKa31dsHyE4aCHMkItMkfVi
L5TiuSwEU7DHlKuhr60OC7V/CCcmr+elKpotvpSXxJ7LrTWEOPHCmwAOrUmDzRjzZKBJr96nzT62
SMMVJCqcysp2mQ3xYLmkNdWcHiDSLp5JjC3mTLShgvgxmdRN6Ja3g4eutgs6XGqDfwYGpFl+FrvU
mJ8rbVhrIoogkpFf0HMpDBLUNdJSN2ln9rfNf1xwhjGHnNWq+kitI7mBgthJrYhhlse44reWB/Hb
NHRPsyDF2XXuwYtEvQ17tS95bLl5yWmDbU6OucIu8rvUVZdyikji3Y8iues9XSNV8rVOCknctgp/
soZvElAq5M3iXE8jNLVLyYS+E9e43wPzwWnI8w0EGTO6sdqEYR83Q+LogfX+n73Kv75Xocf9n+5V
Lp//63+yHP3/EMosSv78Cf4mLTLZrUhf+j4QsHKUx27j/0iLTP8PViSO9D02OcrydFfCX4Sy+IPU
rusIR1nKErbr/9duhRoFLDgcSAiH/Ht0Mv85Pw2/5RnRuC58ULQ0kET0qeh2SHh6pqUrV78/H+gW
a//HfzP/e451TWKXQehDJFD6MzMPQomCRwo9lTynZxlj9eUVWzjsRMoi+Y4m454L+2NiD69LgJwc
3PWbQo9y24EsV51zyAZKRRo/PfaswjP8GtJqEEoPUXvwXRdELqq2VfRZWNqDPxRnTo8UmzoB99Em
OdrEXVZ1jqk0p18J1Nhlhzvj1+vNSygW49TbxvPSNF+RshA0jsMbME12rqJnUfsJ11ES2ebjMjM1
cUrCqWkOQNNxmxt5vhFZIwROTscv8TmkFQ1KKTvbhiEyxaTmu2zmky+KD4xzSv0UBPSsht2tEWRr
JDp3ldGfupSNdDkVH4k3UuttvmPdTZFY8NZPm8ja1k78MFivKPiZXsbpuZlp+uFEj/YIqWJ76Nry
hM7uc7DM96Jhrp/aLy0EEXENixQgnBTxR+ZOq2WIP9EkPZp4mPnb4x7O65OKg2EvzZj+GZfDnmuK
22H2hg2fpXAb8xcrervc4RO9NkjgSPS9zOC4JzXy//BKOZnuCExIM1cfUg62OMHdn8O7UM87m9BC
Vzulj73weMBWe+zSz4HPqoWTPTXXWfpWlx0T/areufXOx/XBPDercDK2WAnTmm3CzEEy99LtkMVn
N6Z6kNw/uUbGHZtSUTbgXL2CA/tgQlLIWrabhFYg3zbuULW/hk5L4reMbvDysufJuBzJ/s5VtF/1
frWCCss3ScDJ0jNpPxvmEBUPpffJZOfbMcJmRd6SK+eL8gtGC2xtjPytRrS/GwS/kr0kNxTuPrQc
HPjOg6htp9/FnN76ObcHmc+3g6OLCpoE5tb8csIyv5G+Hl9orBNvPkk6ZxelqK6Cwr2KOHtRjyic
/cNg8TpJk+M41HhmoNGqqbtbMoaJHrSORakHwsMF3ZfhHK2cZ32dXP83e2eSHLmSZdmt1AaQgh6K
qRmsZ9+7TyCkk0QPKHooxrm12lcd5Y+MzAhJkayY5yBc3P034Z80M6i+d+855LrA7ankaXKKwzBN
zo03epFvA14SOqNppm3Kf0N3str822qKY9+/lIX8HbAvRI013jUxfyQi44x8fkmH8V2bMI8uU5xY
FlW07eiEgMStb2b9zo1NdNWaKa3FVUj9a0jOYe/u2To9Crd5kSNOXN35q30SIXVr7KZs/O0XFQmb
ebkahrLek3K3IzLAV3aws/J43AvhiSi0nDdpGdEIPDBahuk517h5u4Okb/A5tBknJfcQm/aGyfyi
N4MaolL1mfPojjIR2Ht3KM5FR6LDqtSnC5WVScjyNJLf3QtdMBZcjEvbo1aqiLA75UoceSG1xo1l
kzwI33rORE7skhBE5AQ6DK0Ag4FK41I8GyfWcoDkKT455kfS5qcsDn55LrHzSU/AJ6FnIeFB+qS0
mqFK2YFFdeODwNf/7azRXmQTkpcFRGEktBgCLsNs0TieJ6ugpR9qt1b77LXVSwC+ZZiz97FiJLjU
DmVgpxy2LCoj7gmo4ji+sACgpfCqGibwvIJhGvGh2bWffIcmvmlMaTO+hYZiWUgy9G0KUgrukqYr
crFyb9JNu9RZjpF0eGX2F296ZtXUJtw7pti6rUDheoZ9Cnu2PHR8GXLRFLzgFtr+grZ1ARsewtKR
HKt3g3ppjgSOug2NkYV81ppEuVrQu4q2Y3ygm4BJne1m4lu8SeWJbhQ1uoD0F+HMgGHCRqLZohdF
C28ZjJNRr0EESI1zeEZ3ulBVcVU4syL2jnTTEfKzXqviAYwZ28tx2CcQ8DYuoRCWWSUyhaTZjtTy
ARp7rAQE2eOErlkxJ89jbLMTTMR7OEG36J64aersa5S1Oe7RjpdhwWdzJfTUtFYsx0xyV0XzJl0J
lTUwvG1ae7+qVU89KvSPBZCkxeFwuDAp2yZd9ofVIAfMkX66sai3cpEzy1z6HgXmFFQO29QozuFA
yKoc2b8IIliWIziHkeaNFkF0gFfvbkC8vSVL4fBNT4j8W85n/zWjzD1LRBbb1SkGUOttRS9iARRi
pUc0PliwFbetLNF0HYC0BnNgX/VEmEIPS4BDTqABLSGnK2Nc79uEadgi9TE/NXuWSYJJn0N/vbOt
vdkRqyzm6gQL42tKPngsnRbR8pyVwZUcfPeSLMVLbpN/NtYCUxs94sSLPWY2ulVUjQ9mkz+mylgO
RuiC8LNuitTjDiYCTHWE4EHb+5+gxQPY8iOjmxQUQU+3EjASG/8jWINj0DFK9AE00ldldmC1sX9u
BzgN9sDqkVv50enqmUsh07bWM/aZiH+blfuZNv6nHvf6pbR29ty8Zykr9tWqxTZNas4Dtf1s04DY
rnmMj3sAzT4lvwbxqx7FlqOJf0nzcowKoBab1lg1n6/UhcSBguAirhfwaysN6a2/MLtzZj6uS9l1
24BLKRH6Re5sLZB2+9mJSntiitej4+k9mBi5dbKWZuWxFLw3XXsyfnyBPmn0xId4xkXwg5Dxk6tF
5UlgPnAE7FnZeXy05fA2bP80FQnmUxTeHXzREKB91JJ7oNbKV71dbyoPTVKnNelQVZTWpi8JWWZK
pL+mobrqveWxG3pWDLXguTgjXSfsdW5V8NYHnn/DterkLu2FfTkNDi1tn7DhuouFbMimEt+1cr+a
7XSSzLe7lE//vJTvDhb4BtRrYN0v+XxQ5mQffY+uZsEIJgS2DWqvuoQCzExOp3s786l9roN7hXW+
83h2gtX5hgikWwUE2cNlvS7qRmzV2u3s2O6PsU8fu/WTj6IyHnFRb9sR1X1YUDMhcPfM8PwSpOW1
ObjXVrqiYg14b6f+QEJVkcIcLPwcE5mKRvn3tVUnm8pot24zczF24S00Y8zH7XHuxLAvW3J20ywu
YB4ZlH5RVYMUWzKdKwdcfNyot5AEikPX0aImp3qWQcdSLK2uW6ee0SkPn8s4XVqU6gfy0b+Yg704
C3AZDAB01jhgBFyEdzMTQEWGAYwttnOUdZlkuN1isSu0zs4sgC1mWnHHxkpo5R0Cw/7sag3eqIV4
QCqxQTt4pHBiMbQnS8x19GQ29I3ovlhg2nlOacleUDCZ1do9Wwv4PFCTWY6WAmDJXaElfSPENeyA
HDT/EMHKj1KAtyeJw0KZE7jLcDnVyr8S95+nJYBK6wBNwYaA1MimTPhgSTkPG1oeaM7nwhZnq3N/
p1RtOBF6Hym2QXL3mieSfhfSOnp5rqJRS47SsHrPm8k4OHxWhgP6QpuxYOIk4hh6qA350ls7NPPs
2tjZa/0h6yruq8kLvKpdHnKRJRPU4B/jTeGDyNASRYS1bJu1WFEkGHO0aVErF/vEvB/sGSaw1jE6
eBmLAdABBYU2YXgSwpg0l4X6YCt23pomTMCd3ZjFtF208DEkANU6vOhQXAD3pWnBirfA+QnusdXK
yF7LI/FKRmXCpDjTYkk2s9eo6nkIGvR+wopJUpLRO0dHSQvgtteCSiCelAwwUgxaXulqjaUxBVrO
PvrR0lVvRVO/E4B+4RsRbJyBFycNmmVXIcSBmQkWwhueui5W+yHDdRyw8Is4hVLBXIrzxIWIi9ii
RTvauENr2Y4aAaeD6XYT1QvsP+VPcut30AmxUdWkZi1t8ZkQau/sEuVQ4pB6dcGbUAaChBHy/Avt
8pLBnWIdSVFlRBKUwobaM8uO3IEnmq1NQrV2CnFzDHi2Wt/BEOhUs0luf65uK10GYmLZgP1hrzHy
uc8EipLb6stjhcSoRGaU9N4MI5H11HrzQ5X3aht5vTYghfy56NzB4td2JBNNEnQmmKsWaAGuCxsQ
c+tzPdFGbdr7rEq8bax9S4+QJeB1eRACJ+1jShEzGRJDEydXAHj0xBLFp6inPU6ZJa9HbXZKUTyt
qJ5s7XzC2gISTnugqKe4YKJEc2Ts/8r47Ghoa1Si9H86IilIHUBxFNroYXwoQpfap/661zHD7RkR
la2NVCZqKlEBhEJP8Jj5AdIq37lKIZFFRWHsuiUbdmTzqEpaSGkZOHs/1X/twZoRYnE8e3C0ISvW
rqxKW7PI0z8FNMfIwhd/MsRaoTZshT+uLW3dctBvVcx4Dr02cqF19reNtnRV6LpisO7W5I5szQuL
UmSwW2RPuosxKtmDbpPEbTS7w4U/1S/qEHduNrWnFCUN7+xqL/G7MebFHpZrjxgzaSL0qMXMVpIU
RjbG/GyNKpMrfsq5BLoS3aRmHpHrOSe8SqxdSnBM1O6oQsCyiFkoxYbPlxQE4IbhxaUlekT7oUZg
anCcx4g2azcaNU7eYb37nZQ0FD0Eai0itVAb1diepOfiZPnT0a0xuy8IHtSwvHuCUBCchyjOKkbs
at7OtMhs7W3zEbj5AzVEU427ljceA2ZOwgYu9X31NpvTsmfOvA8X8atZi9u05EHT22MVJSjjEuN2
El524IVTbvpykGc/nW9d5XEPRTiXavNcDpWffEVzzfT3ue8ltwrtqWsR1rk5a4yB5PdqkORpKHCt
Pk0+BLdcFEk0Mnyg2DjiwBuQ4U02BzcuaMEWQ9ljPEBEGVI34nsXbIt8iPJkhhaLGW8PSxLZntLW
vUn792wmsPouZQPc+u7z9M/imI+mDX/Mq4uoXdj6ddkMtYogU1PMt6rsZ/xVyJgk8j/Ej1EfYgNU
hLS5Jzg8XsfkMsT+fd6pCkoFkirCUmS8tFkQGfKFXMO0paGNx5UtprYQjtpHCEqDfndSvnpi/DJd
uBheME9ndx3nTaCNhqXNTKdFcriuHECAS2cRx5uo53ZxdFEi0qvEk/KTPkKX2GlvYpE5D0mao7yU
iGzm1wadCF9BXIt0lHaLD/ximvEwQs4zGuyR4BMH+Lj7fHgImfpThqH2Sx7yPot50suV+ahy7IPd
80HGHZV92eDIyMyQQSKF9Cznzm6wRK4hM5mlkxR2+BjptEsyRSqptF0yzLJf9Iie69h9hOVx7Y3r
R2EgUAq9x1j7KW1J5TUkPtI0xo61Iy3tJd3RgHQPWLHu2aJERpoZ3ITqozPCYCk+FjTBh55Y5Lae
Z/akKQt+etRQZ+djNrb00/tDXvFZvdi+OLSs9baEcilc2PXKsYzl02C8WKUMGTXxNKGBlJ4M+VyW
i94G8k/RoKBTUY4Hhzk9g/0DxSw+/lfMBmbAtWG1hovFyokoDbXbma8VVmvwZeUDgeHvar1IKKQh
YOVsJWnISVFEtSAa6vOibNJ8RqpDalm2fn8sq/Cqt4bxAkw8AyVIuNLp3IsQ7qu58t4s6nbCmv7H
cHueol57M1vkt7AKPbGpdI5ch15AHjK6jnEewJ4iXlXFkckKFuYBQJAOPG3X0CiWc+vvDFG8uwUr
B2mtHyKhReGJ5YnOqU07buL4o3oKf5bHnS1bCw5bVR7hM+3auwkQ7wYz5ifHkStubWLvlJwrjY4X
Dwf8MV3daG29dz+BRg10nZCI95DO7CVUkamNw3Y7q+n/L23RbkeBDTNd+X3DorsxH4m2faVO95qn
3oGe08PiiN+YhODRuHeMY6bYyjZhxct3jFOPeSLAaBHzOO3Y4acOuz/LPiYertgAu1GdC8RAFRnd
OjYO1bryqiciuFTTnVPY7Z0xUiF00+5UMb2iJzceYDvdWO2QYftUOiAbn4Qn/7DIuTIUj5M8Dfpt
PoK5Js+BPlIv2ZYbnpRGBNeB/1KrsCj+JS9lWo6n/90d/P/vDnzzfyabvL53VfZ//71HsHP9vjIf
/e/7GfyL/rZDsP9NMPqDZxK4fy0R/ssOwaIuwaezR0IC+cB/UTEjPnADiyG/x01Q4HH++w7Bo7qB
noA+hwOyxOc5/K9QTiw+gv55j8D/PWUUE8gE7WjP/Kd+RklFz+4TkvIpjkW6S9rFtoCGMwyIYnZO
WrjYmxh7ABPscWQBj+X9D+qNWnFwg2ql2OZZPZ/0FK3ugj+pM39JY/rleMVhmbJX1CPXGbeWnWqa
k1m672a7huidUwjxtHazsvxdwuHuR/k+ADi4y6VAMgdCgWf39ZQonrJjPr17ZAdzj4PTzLYeTwNK
ZZtDGCfMxrq2w2w/lQPunInZ3lIQAC+6l9RSLUdqCn8ohW4bQr2DWgYCPSh4nPEubrvf8QAgcrip
Yuv3zJye2Z2P2SxJQF2UQBM6wxaUwEMT39IUAea9IAwMEdkZzWHgPZ77WHGSZkDtnLvbqsx/FLXf
zYVLzTu1lhtjyu5oeHN2Li997F/xJWa1urRyk2Xp62fvAbKTSv1uKaaELUytZCw5bmd8LORpu0N4
X9wy68b+tVTnvLaIQplwG9ypJlHuMo9wLO8Y9vmyRx730ieEhRZc2puiEjcjG4ktHxOAOoIW/pNf
fufc2Tam/+Yp9yqXpbsLE0KcTV88jQZ/MMh3vzPoUCI9LWb4zClL9+1BL0sOezNQ58gKQMfmsPyu
upnQF7AFN3Jb59nGLXxZuB2GtJRup+m6remvKcYPnJkQdxZ6vpaYaudNx5nuJE80ouPATjvacYNK
6hdXs3OM5onYMWgCDjfn3FK/Yy7qB0P3a4vKfDcYY9ggMeBAV3SUW7RgMZI3FDgbZ5nJ6UqCALFO
2iv9WWsGy0OhYGWIyVluLR4cN0Xz6Qn/o5iNN7sAE1PPL3MXP4VyPFnzvItT4zdvOeJl1YtRiC4K
STLzUjK2JG0vDVixnYlcbxOI8LdrlNfDDGCrIEefcUDczMm1o3gS0e23dol+CJl0kS2GFhOFlYav
IZO4q5wo1MFfpyPo2M2a95y8Ow4UPjhqyt7IR8t5ug+0ayCxfqVJ2m+MsbBg9sMqyEgu3wTV3Eec
IRbyhhmdSLIqxcaVA07YJf4TaHJlbVtk2oFZovEyjjGzAiCXPHDaTd7vxgahRZM44Y1yUQvNP2xM
IJl08Zdr5nH+lr6EjBQozU4zNVHu7ExHUzbBbTIQ7O46IBY3NjuSASRnYLH9E03DqZw6aooYe8/h
Iz8AJd5IG5ywGP6UfpHd9A4JPOnRMkW8XR40kScVaLbLrPsgOW/fToxDzR9uqCaILpolGsz3DWjR
UTNGfWCjjjtZkZMn2U4vHpIclu9IA2i7pvV7E0zHjlH3vuJtRc/lQi8/3rHNpFfk6S6Ypp32dMhS
AiKNlGh8uVz5TVXdWSsTJytpb5dE7cIymV+yJrx3eZvflawh5nTqOD1622pSw1tet8nZXjoU2ilT
Rh8iiMEaNHKNm7nsqSwU3g2la7wclbjUBt+cLOYedd30lJtKVkaJF7j06vNht3o9e5o2f0J7xftK
82JrTY6dNEO2J1+KvftNOu6LxyiVwTHhcjf1/lB1kowvs2evbiiuUa4KEcRs6JGTz0+5x47YLEBF
v7OTuiZam2772Cp2snItEl/qitGte05A4UrNxO2B4zIzYSp6Y4wjS6/sefWq+SEY2KzaQ/mgaP9Q
iDsFXf5M3O0WgcU9lkOG8Vww4pDLKn+Wo8CgttBuzkEAbMkf75VLGs+aPMW7aKEjNbwBhSWSo5Ml
o89gOdM8YC5CXGKcY03xn+50s1UVka7S4lwsyuGh4j1FS4kxi+cz+5ob9gCjXt9My6bHPFuYrBIt
TSi2QRXbaUNkmwtWLqAYL+CMoYaPwP8hHMMS+PA7mMe1Df3Y1RzkRhORS81GLgL71e6gJUvNTZYA
lDP74mieMrdll1U6jGXy4a+Dpi5T8C5PRNcRcWgmM+9Esck0pxlXmwlxqhoYDTDIRehWjWQqS5Ve
taq68jXvudPk51AzoBdNg+41F3rNvde4t8QVx83vGHT0qhnSvJEJDfHi1HRpQ3Om0wXidKfZ046m
UCe4bZlyuzg1GAIg+fi2QVZzH5I4erqeS4I4d7F9v8rmdpEI+IKCin5TrOypGWdFNJpItyysY2qT
mYFvhAxHFCmX0AhOrOmTEw3MD8f1L7H0yFlmZrI3c7bI4VI9YwQ1tiuFpjEuu0NprIe0yZ7rOv8N
ZhfCNhjvcIXnTSecbBKI72AkLR/Y/oex0DE0Srdm6Q3iVt+XaLHB7QoSpsCB0XKla7etNdG5+AoM
Z7xNWTTzWKNmwvRX2PFVYlvPNijyXiPJNZu86dy32egkJgkGqkFlPrcTdOmGyh7VGWarieu1GvF1
pxamPjr+Nc9yZySsgGFwvnjs3gaGQlGNXHuzJlZHkWKysouTLVBIJbzUy8+v3ZZMLjmHR6W5YMz9
1nMBZI07iP7pz2/+/PBjg8ztmdXpz09/fnNomcX0nEXCNgyhXBkz8z39UzISXs3nPZt1n2fftmTE
WkEv1nvXGvaI/mEJ4vWvH35+7z9/+fNX/+n3fv7qMMz/9R+TVGDPojszgzJRjTBFPKspJupl0bfn
hg6GJ3CGu9BKhsOUUeLcyIV3udGa+d9+albBJLYht9OTaOMtGRF5qaaxufz1FywMEuZ4tskKnw3u
fxUjtFGd//phyoG8ztRUE6aHZ5IVwfnnZ/LvP/vrl5nHLCHjbp2zxUiL//jBAX66tUXCCx7m8sWL
q+JClOfS9/l66CB91mq42Jwd/vqBKc1wcfQP//R75NFLFkHTDklnQN9hALitf+ZNdnCxC+VsWeFF
LhQuIti1g74bifOho2AF25bgOWPm4Wos2XFiVK33jS0h2fBVgyfFLXopGN1VTgaMvpjdi5E7//Dr
FD3qJX39z7/h55/6+VvHGmRFjFp4t5qLcZWNwd9+WN0YYSDTlj02kFOqrIJhOMF2tfofeRuCjSnc
j8oOmeIMMa6JrdXycl9I9LHxBRI0WkypIJyU1aMRMLKqDX4Rz+5u6mHRlevt2rlMw2aForSBBT17
3i4OK4e57103r/1laOm2GB3z3UyMDpMWGonsffYJ34hbY3Ywzz8SgroM0jH28TpUETbnXc3NZisb
Y9jaE/gsmqQ7b+AVofHkoMAyMn8CDi4DhipT44mkuVGQahGl5otL0zmBWeVTyjGPfKiSB/byo6Ho
wYnMoWTjoTlal+wITp1nP9t9ZdPmDchUc0H5DvlfWU647WNW5naXvKp0fGC3NtxTDPiqYiL3qFkD
IoG3Y0InIvfY1HLTYCLZPFszc3YGHtmVMI1jMcWERNoZdptElx606oTe62sZ3cc4c74IiNWHxIQD
uJaL2riOXHZiNSxm/u4Y4b24hI57P9R/ZjLvu64tvgSnObYq8Nli8cpMWDsb0908deFeWLLlNMee
YMnRr3O+P/RtJQ5+SRvNGYsbFz3tOQSXYljedYq5vrY4oKS8/F3Puhqa1tgPyk0uTZvNGy8ssJxa
7cGUdDjH0TrYE0Mp0DOqJMdtBn+qtUivvJ6yMqEGOxNvlhwQPEYlLLVE4OAccHcNc0wS2EuXB/qY
x8a3uoODzSMvdH7ASw8Z3XeS33XK5IMGty8Dh4qYgFVSPxGrOzZrfJumzXU3RosVy2PrBrAWM/te
gp31Q04AONM+7AVJQ1wSfe4y3HUGJYw4Y7fKBSKmCnaCRsfOrYDj58Ifjqa0/pjF+OH1PlU71X0H
k7yVKx1qz2KuWJmK8X2f7Np4GXntSoiP3o0SLCUVeoEtMo7PPAs/soqWyUJyFPhJ8OZjK+pZV/Ft
uA6oFtbwMSGfkTMx34uSfem05MdcjYzonNXazjn7u26EulTG86Xh4LrXY6E8Qy0WcG2kLUGV278C
pSY0c+vYgs7bK2k8J25sbTD1ArANpghUE9meeGkhXIp9UXFNNShdb/gDksdS3UvdzI9TtRK4MznK
Oj6MH6bVVXdtlxnE7lHZFB/3ELz4HVV9VnCB0pzBuOiO0hi6e4d1al9mzDLkhQ8YuUkrsvfO8Cwn
hMF59s4DMryjkc8o23Bfye1f5ty4bRMWoWPF31/gAOl/uymfG87yRFWeXug43TBRwMjeMwwAZPqa
MrHmOF8dSjfprrgqjoHiYs6YnG9A1+xZu24aMD4ozdSlHNG5AUq+ccPNHO5nX0fA1wJ37nQF2uzc
meopFe4dThLMQPKZY9vtYI9P4zrdtxNrXSsOXruJQDVYaJ/jhfpVNyaABvvFzwvg6fz/DLNRXMGm
wJc32N6d8svPUZzqTj2wK5sMnzt3/oM7fFz79V3TEY2ZrCRVHCPlTa6MoxkMpPO8BsSCczf5+ZfZ
OhdOK3dA1Z6k4uZeNY/xGH6R/+F93T1N9pPDrPh6dbk0pI13qVhNXrEm/k4quta+fZjUe9XWz62H
9CYza6JeYpAsNkfOdQSyiZmWR8Orn6di6I5JS6aHDSKjefL0uZt+hoVYz0EK7hCSC4kTsmKhaWfn
3NtbY8EGVT1mYjjz0fLZu0HJ1pbaKZeP58WvvzzaImrI3qwmJNnDv43d0SmtqvPaquekBW3PWiA+
4HqI/DT5RSDjUvxJDRNXA6sQBZqCZ8b6OFknx6+uYGXcU9l4NWinWcn0JBIAEfapzhJyKg1rFbMP
Dn4XXOfV2uzMbA9FkMa9FVzCmO+7bX1lhnfnO0e4ZI/cm64FkY0FOUORpDeTyQzdNGHWKrWTEws9
fek2zSer6ne5qK8VH11sppw9zPE/+cyqoAvTbypW63Ew9mWQfi+UcNbfdWog1yTJ3oW/kgZcbzLe
VPZ6Ev74YpbhL89LcIiTjAJg0u4a5LmyIw8DXSBqZvGSJ8l9mFWXLg/IHQ1sR8WbAhLRZ/bRsy6m
cJ7ynuuXbOpX32uuc9v8xdaYD/HhAkT01uWRY4/+e2WGr3UFVBKCawjzlBPLuEts8yrO2lPz6Obx
o9TKT5JhUI3S/OiHLe0anydB3ZkbySd8wOova2VySYNgRD9CgjAcyausXV8fBBxg0lzYSrrT4DnI
MHxaoXPhvaG5R2a08i9YgwSvEB/rGJdJ01TDdSvN69AJrQNPVoPF+jweuwxaeOhL1M/MfkiDtTt3
Et9NRZANCprsHt3So5sNFTEQ9k4t0OfqlgbxOobinK3Gm28FV0Vn96ySoLb7x2AqEUez7ZQKykrD
l9rrekbyIaP+eEWq5QD8WslXydVpD45fkFjhKnTT21x4lGkarJAAgpRWll4P+uO+JP5Dr4NfGuY+
aJvf0nIuKeRPRRZya5v159glw852X0PFCmOM731pHNq1vAu78Hmax+Au8A0WQ0E0loRrIHZqN7d4
0D0PVqLPic/lS7YBBW+DihuIFIB7JTUfRj3GDeKldFNY88dahXf5QM+ep/rWNYhneJKCOMa2Oehu
+fT6Ha9UpcjDUgfNqRuZxkMRQ2QE0bQtevONlgXRklRo9KeIut5/FGHJEZr672g6L60hDvYw9Yck
gQ3jqJCHOzHNjWXC/1pYckdNGd4awfIWypWlQEDSMW+zD6AgYAuNuWX2F2zaefnOh/w1geRIQmWT
q/Y6NQhRVV3zOZKh2i64L5ME0ukEmcxDL8qHTLcr3PFPMcjs3JB77FaasSQWx0NOBjk3u+Z/SVD/
51/ZOhDd/x946qwaQK58/fnvlw38839bNrAccCy2Ca4wvdAUYJ3+3ldg8m+7oWdZwV/25f+oKzj/
5gbCwb7scB4zbYctxH+ioEzL0z0HVhFBQDrtX1k1UKXQq4R/qCxY7BpMhyGwYNuBcfkfKwtFQxd1
iRcGB4PFo3sWSPq6OnJMBpzl2L0a0N23GOn/uNBrNzZoiM7OEV34BBCnb5NIoIgZItY8ylhsZjMm
BeQdleexf61e7Hr8Cmy2o1Xa86lec12AKrV1FMWfhEJ9rajhao17DhOIi7cXxU0TIw465JPv4K61
qw1NdMKLK+Ets0reicnxrge9xJqi+iYI2PBZQMZIcrhXSFm2ZHOJAK3THkZGvgs77u5EEvmHZ9eI
wuxO5JxsvOmJcyKuH8e4aYrJh5LIx0RT81+vunfuOHyUV43HsRIK8nLBkUTAauy7iOAX6uG2uQ/9
Hh4DKxo3tVyIFAhorcdizraFRXfUaOAAraZxD4PrNWiTiiM1h+u0yv1tuWQPhNJBhogFpanK3H1Z
7V0UzIxEJi4exP7xXMC2gFcYHkbFYxKtBMxciulDe5ob3LFs8+mmc5Wn2Hei9855zKb2USj/IMKv
YSnLWweIu7EM4FmC5xF/5E1Thfe297YSI36pakiZ2fptp+C2PauG3SLHTzalNSkOUlxmK+66wG0p
IohTLpgowpGESuDHTy2z3m2cmd4+s9S7NxGF4AV0J8mcbasCc308+sQGvSbKKIhi/uAUiEYLPvfA
1Qoz1qn2AqRMQ2piz4A2MZAmY+VGmXUuqnuANtD9gup6cb3P2bF3WTCTD8nDadtbECGlMiKY3fY2
Q8GEriaVR7hIVsWQaVDWI8MFTuSWQ5g0ZUI9TV+tZ0qQMS2Aa3EvivlD2KngYjAdPZqax2m1dr6S
66lwJqxEiY7eOv6RTtJdxrsQYHGJrltAoiiWOepVRW6jCSIzpU/eWiTYmyF+psECdypPwltfJOOe
B5LJMJETJwB4AJkJjzTjCQzPfo5dNANAcqGd1P1+IgCxdTMoTlxnsW1xWZvHe3hX0ZzCFRBF76Lg
ERc/JItCtBbqj44l9kW02rwDG5UTLPEa+p2zAx8gNyPXVw+57RDbG5TcpSOvl6IknZADe13K4WAT
MK2Ctt0HJYLOQMh9XcjHzi8/pJDhDpa1vfH97HZxHWogM/6cYsJQZOirYdVYu1aod2IOH37LS9q3
WDOAOHck+OYho7TjloaxIZ161XZBiGSwBuCTVvCJG1Qg80xTc7ASaCRhRKb1eiLOdi3VsrGGlJRO
iFZtqp8J8LMSKbHPlaV3Fae9TTSiRl+rMQ5u0OwXDxorrRL4aBxk1eDmsIWdu7qEzylrQ+0lpCi3
IEnrxwsH8+KhMaoi8grwo4ZEJVe5He8ghanQy/qt/uiiEYz2cHxH3WVeEVZ6IC2cgSxbpl3MMS7q
A/8kTHjHFtIbike/phD0sgUelswuLi1UlyzWionYc/XRuupa5skjcsIW21yoKVkPJCzvPOXHFxSR
9HvQSO9SD+63HZTerX3fwleIxpFsQ5rm3z0J8aNLlBkO5LTv/eGP0bnWtuI6ZC4rX5gQ4oRlRaFS
YDALhAfOysUs8c34rE93U80rzA7lS5uRrbYE6UAG7WyR3yiTmFsryV5WlBC7RRwpFIgz5YmDFa5A
8k3Y5aJ8RHeIah26K9OO6dbLU3BOsEsh9tAkLRk+RMVyi2IGHXoHzngw7eNEPpH4Thvw3CCT3Eoa
yhkYsrDvP3mumJuO++LGmjPiVYwSIbGXe6NEaxvML7KSwzZJ4R0bc8Eade+4C/G0nEvr1ASfvlL1
YWF4eg7Ipg3G6kd+7gJXThzoUvkY+W3bXpWyZgHFjFm5/u+O3kLkzVzMhsXPSMem17XqvtqGj6Qs
o3ENyPt3Y7/TorirV0UqpycFXFB/mKBf8bkCRUH2I2+IF94ACpn5cO8Ny3Q7BSxzWxecMG2ar06Q
4hPDp2XUNSUlZla9SfyLaSU4ofep5G2CBeNbdPynp368a+vsDzU/EpjNOu9VUR+7adUoUa+MAl7I
BF3Y+yEwxN1jYMlqCa2XbSqjEKFzSFaSCOV6F0z0zIVNzLmnOawLCAn2ovskdggN08fxtX5MHXmt
LiiguI4HbhhRuctOPduUrazHG1YiamdOvK1zMPFdN+wceopbY7weG38HdcDlXQ0UfkyI3DLgxyXI
/jazElJLFStOAZYHrteyGUVfQOOw7sHe6eKhYvNbtY+NeugF9H2/Q8JG5EszDdRd6JsvZaMewW1R
+zOqhrtMQRp0JlU+s/oIQIJtBzswUdJ6IeJ0EaNN9WwCuYwV45DkflL7nL/b78JFEBA42Ysr2aZl
hCaZS5TTTWAsciuH1t8UfcACjOOCPaT1QZqAZTM57tCdqW3fxEXUlb+6roQR7ldY43ssvTzVyTcS
5NQDU08OJq7Oied2yJEoo2O96Uz7ELaIUhgMtzehQzZ4zQ9DVZvXjtYdOXiPYEY90lLa9ybDw6og
12dP1ERiLx1PQ8X0Q9CIGbRKKdBSpQC7kjeQF2ByvGrt0oJ/adYiJktqroo9L8BgmItoXZMoM5C7
6StChCdTC52sBC+ob74xXt9RVymIdQM+wQHF94WLpdZCCfxQSTFCwcIYNWl1VKAlUvHA4tZPBNf/
Qb4auf0wzou3XbV8qvt/7J3XbiTLemZfZV4gDzIjvTDQRXnHYtGzeZMgm92R3kT6fHqt4JE0kIDB
YO51U9hsdHOTZcL8n1nNG/yJO9NXz968o0Gq2bgaVtVDrUo0vmrm0zdpoJUB2SoNQFz1GnaFFYPb
lgKABR+ZFnQCYhZsrFhDsug6oOmComMp6mBvMNXh9Ibu1VFlBDAFX2b8SonTrQj7d/h8HxR8d/yQ
/g6GD8ZViapI6OeXKEsMxdzRGmheZJ8uszO8LlC+bI37yi37zh28iDKW+X7RSDDKwq0VZpkTlEHB
lbf/48wRQSUafTC/00jNGAFbIlXbFLj91I5q/JihQWQ1RDK5eC8xhLIKUlkDscxNSEYWs49Zk1Sl
2fBpn2qbT5FGnTGbfPfQznHAZeS/wKGZcNEc+GgKTlrLZGy7DFlMrpD4SKAQByR9CyuzLj7iPr3B
DI53I7kVjWDrNIyNFMC9SFEdfx48jWwLSfrjvMMxruITQjHl4hrwFor+l1EdQrhvktoLSv2y06iR
cJOGw6UWblGNi3Nm/AVdT2ZX9ub7uO3BlhMdJT5RCGM/B++tSK09zta9oJUrSTnf1xpPN8CpI44k
j4kHuo4u9nHARJJoqF0N3Y5FujgmOuWmOsB3pTGclB0cSF4PZ4iVLGYalNe5lFGXGp5nuDg6wpw2
+ZwC+0XcDK+iJqtDhIfOwk0YazEsPiMEygds4oiX/TOPh2IrsinQUT8kasXwpqHFMzu5dTw+Bdr9
kEL9sxbof1AAnRTv1KjBgK6oSTB2rXtq5J9ZwwMTKIJdA07Q1GDBpOmeK40aTJom3xjiLwDs20BX
lKmhhL7GE1LO9avCjJ4/2xWBwmX0v63Ce/Mo+pwFkCQoh6nqX7C3+KWAyNGibY7WqxTZew4dUVm4
bxMQkfosVFXYiCeNUlxgKjYarmhpzGKZY3yf9BjJUEAYS41jnJXDghxeO3enqm0My8CB3ZhFQByF
RVlt5+4dXa2nMY+ZBj7S5ILkhOObAkpjR+dkQZIDN0KacL+pImMXMhJzoTVplKQJU5L0606U6sui
G5emQbCT1Cjl3IMYn2ApfQk0nDLTmMpRAyvJ9HyYMn9v098tPMtMhlccwBtr8F8bjo7KnDhwtr8Z
36xa0CcOIuERKvtTplGZFHOPuwmK5K4HBjU50x/a3a5DC2Bzar0HBXHTI1j2hFT+ldrAOCeonFTf
3y0a0znD60w1uBNh776F5GlqpKen4Z4jlM+aS+HGhPsZaACoZ4COfRzzJyOkeGoc0xgGIi01OWP3
GYKoXsUgfRR/AzslnFh+s7Cem+jWx6BHbc99buX4RBLY20B7lNuq9q6+OudQSxMhbqr2bJ54y2eF
JS5ijvIrXu4AE0drhmzATzUG1Z4vo8ai2l1XfxP4IbW1aeGm0tRa3JmSj4hvuyQdsoJ1H8xqAW/V
YVFdhdB2l3LkAtVOJ4/EaqMhrQRIm/tcg1sLCK7RHItNK3KgriN4V/g44hpAfC00+jUeYMKOGgc7
ajDsz5cZrFgWxPaYm+eKIfQmzHPwtrazzuDLGnBmFQs4hYDIw1FzNgveOdCrXsc2wNzOvrJkfyml
67ZFsMDT+QHZMkwsIdsWaJUkLpKvlIj8asB5tq4Wdvy0R2ysNBzXJXuRRMuDSYlhY7CiRne+MApI
XyNEB/i6kQqPJK+AQITzX64215BNUEDkVZB57fi+7Os7SwN7MSMNxGymI5ixj9YF6jtA94015ldI
j84bSgqlS2hE9tnzrF5yjQY2NCR4oFprdMLu4MAPHn9Awpiz2ORb7gm8TFypuXK1NJquyQG1mzlv
8msSk7X3GblvQsDqK1n+8kRKB9HQPZjaGYYrh/GcdosNfqWxj4RFqp5pdWPvy6G4WFT2rTpLnwqw
nTnYz1hR7NG2tkvASuwIMN902oQuDWyu3lSwsAVY2bgQJatau9tKbG6J9rvVqUezE5azUGWvVYHj
egw+hLbIYZUj3fvST/OrjYUO3u97VzlfgfN7ot3lSlx/ukc1TRg/Do/JNMOjdPpoM5j1tEtT2jQL
xpkCcQ9oXY3qE4ZnkXMfV4X7YC7TZ1p4BgmOBfJ8Nn5UKplPGq9FcdITNazRdqIN/JVTEfJLUnzY
eNkmDIWsQTB8ZghsOA0T7Tm0tPtQYUMch7tIuxJn7Im29im6jf0yaucipQx0MYUCEJFJl12Vy2qT
NjyHozeu5WTzblH+ix8juwMOwRxJeqFE8spQO/BNEtV3tg5WyqB9h0dPbw8WSzz6LeNdlLpB+y/x
gF1n7cgEYpYf1Wi86BbbXVo7HP9Bg40Sez4ydbgBQEMkSPs8fQyfkXZ+ZlhA+f3VKtauUMIDnJUw
inbxqN+M6epPionU/3GTal8pXI4LDX1ndj9SGMnNwYCaJ8ZHDYDB+FtqdyrJBptwlDqUxAU2k2AN
i2z8DSaQGWOBMFH0Wgox13aCjd3RHthWu2F1g/zaoU94XXTLx1ipa59deq/6sJz2FmGopesO4lrj
bOlYu5eaWBQOEBFzr3q1BtKvLjM03BYLLrxkV/94dn/su6528hra08tgfW8x3PNJdH/6uBJRG4u7
VKMpDJ276Zfo1gbFZzy57zGm4V67hyNsxJiakJswFk8YjGPtNM7nCGKL5MyV7vOx+yWxJCvL+U30
D/IpXuVFl1n1g3ul4/HsaD9zlPKx1+T53NzCd+ZC4N35IJV77YRWU8SRbcDsmenZd8YQvNPT8FbP
xWvOzqSPklPOyDzSs/NaT9GlwTx91JP18CManBplIv/uHFw1eBnvFhIS1EicMkbznNb+0kqGJsnM
PtTT+4wxvtLz/EhP9lU/vI+lz8RlmTZTX3ClouKMFidhEALHj8sUs92zPewHZANH6wchQoJB/4jt
jMEmbvneFb9wG03vi1YfcmSIEjmCzWgTa33C0EpFgmSRau3CYTpJPpZ6BCYuWt3IkDkGJKCsXr4U
G+0qNOR9zHpB0JrhLREqdJKmQTGJtXbCUeclURoREwePqm/+RmE8HOkkJacY3aVV6t/cxH9JaEZ0
kWYCJJoAqcZy3jqt3FhIOKQ2kDYJ/4RSnLlXfEhrV2jNp9DqT691oJ8vKWCMzz3FVj3YO2K6RHuR
OvcyM/ADBjM3YI9xiowPmJpuRlx8LJnv7zye6GSgKtSISJrZgfmQsFZZU1/zFJIFDluhqOCzp7WV
edOefRVHFiOz2sek0HpfXlpxI5SHgivdkL7mBjtAMjdvThQy88rum3Ke12VY44vNjLtKpHdZXV7r
0fzThbg+ldasA46C+eB8ZoMbXoDg+isw6cFKzNl9tfT8sOO3jHvIyW59FWnAMUsu5PhIONXJFYXr
kbTT1eA5G6ZlPQ35J7eUcKVcjjCMQMzsiwBydO65Jq8Zfq3Cpn+NQ5v+Y+scdUR+2/om5MTAOYw2
queSGoX9b/ifPDNu/Z31/l2eVg/CGrjEFUwVM8yIwr4rMIEkwjjMS7Wr/Pa+DSUvvdtf7CkC+8j+
1amYtd1l8hEa+b41jIuIBZaPignxqD0B9FVQpj/hdcW1dx9RceEExRWf5Vvd9W8086BHkqOcMh+b
LgfHQ5p7e+ro78eEyXsQUG+Srh2yPs99V9x1hJoqFV5N48SsmEK/rCAG4F3oEydfSsIOg/yUl+6e
ZNkqT6PpufEmgsXR42L4PsZZekWDPr7XtbwrOsgwCTJ99Zz+kRiIvSN2oDFiOGgo1Fvlvf9ku+ph
zu9Kpz7YBdZf5s+CuNYReF2LJSVON6qyv3HmvoQKe1zamue+qnZURcJ+YdNyOW/lMuN2712Lynme
Q8JJPw/Mgp5HFxXXd5Lf+FhoCSmNpyfXa9uDHFwC0GlFh3k07TpOHvdcY81NbZjvtfTj9ex/o5jK
XTeMH9GobqHdHtroIUnD05QQ5Ig7iOdz/VKm9CzU2XvQgdCUHN8Yok07py8a4uUPneXHX9zYVkU6
e4+m1dTnsgH4XITqzifU8OiiE+1imxR5hg6aSNzlCx7aMngrcQo7MnrGuPU3j7DnDswIVd2/+dK8
+BUhKYoF+URwIRttfzxz7SNPPTNjquflrLAA8NQHV8U6cehM8z4yud3nbvDt9HT9dNWbojLEpAdx
Ysymmtcm7PcQcekZyOPfdc1Y05dPlMARB5fftQ1vrEKPqLm0rFPHsbb07tv0wvgjqTTCGC41TU1J
BfvQ8EQTUtOk05kB6gyWyHFy/NVkAZiprW38l+4hoCJbuRvBnGzF5eu9icynwpevYtSO6fHBnBiw
I36fmsz/9MsJml87GoTxvksOXZjrCTpgvOAaQBtRUv6x0hBnf8zsGaqpPrIWa4vL7QpWnsAMRCc7
F87FvVpkfvd4oLCauZehsdVuitSnp48Jk0xOXBnQ0xlwu2xRdt1Sq18z2iVuv2YChF1KAfhx5uzL
Jea9nWdn4nb2W4J+cHdUW8MTKeTf3mf/xTRhH2K0fxADdEMkaXpKM1AP6WJRIm9Z72OxAECoegeB
PrlTZNz2dMXw8RFBZq/jhhF8ym1ozXsFgxs0yrZ/6GqCioqqFjob2Se4jlPGlZyCkRBdFQHnc6zi
3rTZFcsiOI5pUFxab3w3wZlhVKTQsygOdj6SG5EBNmzSRBCZN1Fgyo3f82kfbAmPdwmwBXA4YpBJ
An4AFCGxH882ltMsDwq4bPa5VX13MGf3vOT9OfPCjpOtz+5FOZZkAlj66H5DJ78khZbrVrrUOHVz
sZ0NISkxdL+WiZsz0zrkenaNFe/0mx0KAo8BA/T8mSVm2DJjtI+L7z0IhE7NNwUonyFWqFhyrGon
b61p56Xl7tk7y0uCs1N2KFqE793NbI6/I07ZpOQ7fmfnbXSbu3qqHN6hILooAGPeQFYbYmaNnicU
uJcOvhhPLQF6wqn0XNlbWzobDmvVybSicT+X/a/KcORqqSmfSAWznd6oN8Sn/A2W51uaUy7VFTMq
R/DaAsE+mcGbs9TDVgwhHb02g+Q+Umw+4SgPE2bpTPQcb006zekWxUAvnkrfltsA2/x6TsrntsR1
hNaoA8v4iTskwgrrAhHj+QU3qdwHo8VM0UZ3zdr6QJnNW6liHN+05LYMxgenSXecwV9sDobrJcRm
PMiWLJpFWjWgtCgNkqPRVNhCSvoFxMgfOX0G9V1N8N0yLHwgFrYD58B1Xi8EqmoEkCCfxK6naHUz
lwvszxGyW2ZvIXrMO6moVGv7nvlX2x9ISk1b1yweKlV9qUk+Ga1B1eQL3rt0zXpBh48cC2IC+OJ4
+TGPB7smf5pcTZKxeoudY3rIjPS36tCYl4keSdPG7NkLm7APMYgxmI5ROj9WdGpOipU5BhFOCIdG
nqTlGmb2YbhOQtIckpreLh+PDiSJHe1N+7mXl4Kz7W4RNs8hxt+9ZbG2SF6g2Ia92dYMX4qmq3j5
wC1VKaWpuO/xl8RnVabjherdbb8E841Gg3jdt/X8WjqcF92I96XTMhMPreqPwQgR3ww96GN35ZpM
3UFc1Wsnf/yxKnsu1JWBHQsqanVXy4Rhkkzu6c5Yp6wY61k1yz0xfvqWjL0oXeg29X1kTbiSp4ql
LqdOBIHpPEXOB6EobHO0KjEHEjOTHzpAk+hPLM5eg5wVGku3geDR7Mq8ogkaWVZw9kSXY2UNKJS3
wIKuW6PbEBenDLdnAU2tgGIRfm0x1+9TyXnWbO9jWrIvUNrUGjVfbZQ9PRRoRryBWXdNelq3lJV3
28FUexUwCW7GBDGIzAfV3BSv0YTcuVIycp3Sc+m4O4/5jeADiuMwRnmU2qBrOxGkGf9J2IZ9MIs4
JvbG2RpoAytL2lcrCstSpvjRC6mbA13EfyzFcYsABmftQtIckWZbz5+D/ZK7j2BeUXOCNN9Oyv3Q
aq2Js000HsVqFZ17lTmiIonq5rVucgiTyua9PSVnrQKGdl/tsK3SSF+/qoUhZlnZkgUxZhwbho9e
Pd/6Md+VtY/lOo1GugbCBzg8ksvtUG/swkgOuDjWhjCoJ7ErhVkgNXZZT4Mjklthmq9QDX9hT5rW
Xc7rQMn0tgueKHIlPyUQReeBQEMc0YlKWHknClra3J69105QIgrKCSYj/ZNO/RuoWLnJviStRyfm
C3epJ8YLYE+2+dg6V557jis/24cRd0cCUGuEHVJ25hoJdd+UeMzceBTbNmsZ8kcUMUBIJtPkmZ+D
OZsrvy1fCZW7Wy8dDIrNpgLJxr3rJaCxqSfqAcL1FVjrg2jaeju5McL8L1WM5MaWTm1HUd05sqXE
cHLv5Gh8Cks6a7MsvE3i7o3KEEdjmuj/ETaxtEqzqkv5mLXTpXHpqkkoskA4BaEACYwvQWWHBILw
7NH+8M8OQOzuo+7OjvL4V5Kr6rhIoBzUTtBJxk7nUBB59Af7YR7kacqoW/E7WR86XT/btOYmVqhO
sGhwkVs9q+fEbMwwqTCP6KehklECoJW3sa771dihg3uVPGM6B0OdIjX2tLulFoM4QjNqjaEhRvVj
b8Hxz9YK22OfBvRYutuAg+hOsvKqAZbuKDDS1DPBLtBOTm9fUsvippiEXGeptnVwArelZ9+ldfKt
DdXRRIH4YFBtg/z8qFwija7yP/PS+etlQbg1gEB2wgDW6Ez9Jl4UStEgdore+VXBU0FCnuXJGMON
zHS3qHC3E+kSHD75yBZobiEpeVsLyYgd2CfQGcJhmR5imNsbnHq4WSnJcAsmEC3iHcVv83UpU3mx
5fy7mO2/fZ9Ne9z8yRYp5MtPTXPPugJeGNUBa8AdgvBKpVyREvg7LP1eT70bPxaT5GFr59bJJiNO
Af4tqvoPY2LTIdaIu5Y0nm9i1p9UQDFU8uV59dX3rV8WP8HesGvvxA3X4wjH6ssdWg5Hkzf5z5/h
xvVOc1ukp6qptwlnxtbpGrpOBvjtXvZo1pIF97Q4qa9jVkyaW85ARt5s23n60GQ7RRkBQgKLt+M9
mDXvz3wWgjo8iUcebKupio1lRtn2f/oD/n+cfP/v7uFbVVT/t9IA/vU/fXzUC3tuQHpEQC2zPGH9
n+Jh7x++ZbqWKVxWYI8W4f/sHXb+gY3PpRLY4fOGpYN/8x9GPvsfron9L7ApCjZdXUn8r//79/Qv
8k91+6c/r/1vX/8veAO3inpq3SVsu/xg/8XIh47qOJB1PVMEjsm3/q9GPt1XSkSGsVxl0IE2LgiT
YZI9Wo24uhJ667QBgiT2fjLcvGko2SSCeMXPDhfaDVepXz6bGe4vW9oHsK6MgevgMPeOf03M4ZQq
Dkt4Tp5VaR4C1R2GOn2LG3GJKkzQGWXMq9S2rmFUyxO5fMpYkg9NOZ7j6KGm/rsV4hv2DavuMn6O
ffPSNmOAfcbOVlFPOiIsO/JDY1yuQA9zqgum18CqHjxl/Mntvzk9J/QGcg0fTU4CysZjlAgS+7UJ
l6jJllcrwpAiIN2mfbOzojbdVtGbyOlYs2NdTenTAmThT7MNTFsNqz8pCqx7PQDEZt6ksZmD0OIh
8NPfJLvmFZlEnsnh0ZW03aT13pGp/6j/A/tSvfLJoDdZT9sw7coWdgGvQFuYXWM1F7rXxMm/vYUy
TgTNwzQQzBrze3TjM31N7a02fA+TybxsbfKaY7586oBM09Q3o1K3PiDe3TEnwhoZcI+aIu1VYHZb
wKBghr+yFihfWDWY8bTJuSsgWi90JkkPAgoniY9FC6hAGbBvO/a4b1pYLGZN8oZaZKIStLSHYsQJ
6cbVzikwaLRSrVOMFzs4IrhEwobOqmiX9k+Vlz/DkN+jxL3VRkY0LaC9K1zYiPzsj+f22Jzdy4xw
tirplxTzXYR9jk6megOfwKOul3a9nIvzYpNX92OyPnXCFbtoSy7scbeiTPecCtLnqWyfjay6n+3q
ICfnowv6N2afPHfE7ZnmjTGNO3l975XiI3vj5uu+TsPz0nDiNwrWfnrnvz3qCV0VX4wEPaXL02dp
epex7l5reslmg/gOGTpygiY3aQao/jSRrcYWUgXOxra58NT9vMYrcwwnq8QNmxbkbXZl+lqpwSZJ
FbRHcoc0RVfqOMd5cy3j9nN2nYe5bKpDn7EndNI7c8qYtk5DtMYzqj+yqX/7qfdStjU9y31x7WkZ
3SnY7BvhEXCVjnULwuRXquY/zE15dd3oNQvN76WK463FkNRz/lSyeu6MmyoUg0NFU5hwm2ONFyEM
yxeOibgfcxTFnwc9F1/bNf6s3KYh0a89SGpuN55zjl1e5fa7XGOo55S6QDZ4fii75Wr5CUQA4sP8
JwmHO9Et+bGdwTZifhoJ9+yKkFq/UEG1m4OHjLE/USt6VisMqGs0c3AfzS/pQbwLrVsDbYkyvosj
jOeo7+/BjDMOXE7J5F9TM3yu62Wi8NrDB89le6kZ+tiGT0qe6sv97L23ca7uYiLxBdPpcHB2Oiud
+cW8U4ynMotC6+SrM3t5dINmvQQAcbAc46ms+501YtBywqHaIbo7T4OcGEWo6kTY8EM65adM7A8v
LJ5DOw83os72cTK5nFQZlgD7uUxzE52RaMqD1zUXbunZ2dGp1p+HxAvgqbbhI24Y5kYg7IYgp6y3
usS4f0FzD3V+LkX8u/Xi5z59VwQSvKZ4N1V+s+iN4TMr053f5d+8swtiWKI5hrRgGnrSjIGifEbV
Z0JmbTuztW9NUvB0EUdSOphUMCZM4y/J/ZIgE20g+V8hgkWHqc4GpYNr1Sp5l6YvqEXPLlmbkAwU
ux42LOAzZKMcMlJEyc40lP1xWvdmk6GydJiKrtyjPy5HP2y+OdXSHwhFhPQVVSBPXFCxP4zhx0ju
rze5a/Iqwl+1Yu9W50aFv6fKL5Oj2Ch6dS2yNz9FNYkt81ccUg5gs1QxOtO5MAJivckBMByfjaG9
J+f0ojg6YxC5lb75zBT4RLngZSRxNunoGa2XTgysZLkyxVoe/cY8lzqqBg+Wcg7Ca6gHaIF6eE2V
LpN/BXlbFXtsU2tiVm803lMYZxKHW8jF2UU0oV1Mz3gdN5gLPn4sW+wfOlA3xvGtiZdzTtIOlYBp
WROFN2lln5bl7KhxfElI50EOZbGJ1Tmzs88FDE3XMXU2CTdx1dwLlv6irr9nz2UqK/eioLJWtDgq
ChJ3dWKt0uzSxjFLVe/627TDtBV0r0ZOh4RKSam07eJucy+EWek2+9ltEjrV+g1HzWY9Jj4xGBm+
YIImjlj3ByEIMBbexc2XllQwV2xjkie/sg6y7LJd3Qxnymd0n6OVHqjqsbAbkj72waS2BSBmi/xk
M1uvFXnKgFxlSL4SkiDzy3SlMvc9L2lcSfwJdY1MpiCbmeTuzG0V/77T+Vd/bHazsnqOBDHGL9ZW
zDDsYTruGZD7jMl/eloRAk3yxa7+5eqIqNJh0V7HRqEIWscWMbjUkVKgufCaRhLIUbQrGrNE4+m/
QCQzDrYw35FMVTqiOuuwKi5ZPP93tc6wKgKBYf08RcT1rRTCkjGjeCId7FMdgR11GDYjFeuQjq11
TFZLJb0OzvY6QtvrMC1tk5uCdC33R0HWNhqj97pnuYv9r8jo4kvQfHutQB5nNK7Duixp1t4iv1uQ
482R+ag7ohw55m58dvPJ2I2jfakz5OWKJHBCIlgK9y4iIezqqDCDsWuTsu0y0gj2mcSBlqA5WwnB
soA00NpRM+nLFk5ESE1Op4w3RZNxqCPKJTPqSYeW+/J3RIbZJsvMr80cU8ebXZugs6kjz7EOP3s6
Bl1b5d6anPAk5D1nw3kfDMOVibi/revmVqDogx6tHo3Z/8TQQQTNSA0ui/J5geN9+XnoAyO+eGL+
9y99ozzJYIh4yzBTxh4m10advDFV5CTEDRZVL/POARMPxkPRbZmn8BYQer/ZTPLitmjwfcSOsZqK
ji0d4QE3VnAajHx6W5Z054xLfCRx0u2nyPx07GU+IzxgaqXGa9NO1vzkx8hKgzE9su/v3TAMnm1h
h9c0AQlnqT8B3poDgIv2GlMxfo3Asl4TA79/mlI7PQEoZ2YTrXIzL+7sqQULN/ga+ueaJyI8GIEm
dIawJrGQDukpCBZxpllanFP90HQcqJSMoQWwhy56DzUc5Zy8DGcycImWSGjVRkyQ7eUinOKhxlhp
8f6AqqSc9YKA0JJFOdKsB8O7JQxcYiFB0Cj2nV3Exz4y3mobSO3EkGUn1JjeQ/GKVv3Agdcr+nfi
Ai4jeUauvloODkA5QjjOvqY3xmSuyXd3I22FXyeCSB10gkPix1uhBv/gDfZZFNBAJ9tblxOTYHIL
DBW72d/YjK+5v7Ni8led1UgI4DGnyX92gQFkVAut3dJDbGy4KFM/v4LH9YNPZOY+4Z4N2ieJ3E6Y
oXCxd7hs0uCLi0CFTMvemVhrMK56iDIP8ThoPybb/4O9qAebqBWwzMK5rQ5Lkm9Fw5Zmmd+jJd7s
AgxGaNkeWHq16pz5mHr4Lrheo/9U/Oat4XfbmQQD+Kvp2S8py6A/9TuPETujqOR/PtE4G5LwWcrp
Yhro5waWKPB6eI7ChsQrhkBzYBupInaNYbCeoQu/pMnXWNsCB0R8X3fJy8xoNRvMi/JYqlxsISta
Mfd5QvwigWJIBhU/ULz4j5zQ1wMDxXVRQwRrqSSoo3zmtVQxE5Tq1FbNZzQOMa3ASGw0zF3LNHqe
LQyYJR8eFNZqLXrnzaw4ETn+t3K8NztJP+0G3+Yg3sIxaYl/TCYLga1PuJ+omfeM7AkKhdrU1uVg
oCgMDbob/aVwE2Q5bIoQHGZMJiYcec6s5oMUigslzWipNKdre5V0Bn91Etc65a/HI3/O3AVWKZWY
ME6ehoiBRjSFZMKyZdjSxGnvKMumLhIjf+qzxC4RtzDbXVMl8o39nrIX/c2tYjp1sjrJpUeVdFWl
i2QOtjNcOJodTWzqayuMx1MSAAuI2KiHadjPuhuIrvx8mxTvWNFsrlbhWyp72hEySrOsgfuWfgcQ
iWLlXYq/cUqZ3M9366eL1yIJDKnPe3XINwmBI7Cwj7EfgokKNQpWDetlbsmb5MYtkcFTV8MEg+m2
CYgLnE3Twe5qV94OqTTN271fevXL4N6lM/aEpVXNiR5pkiucJGLMwCtsO1jWMZr4uEcuFBN+jzOi
2WRyQqxZV2aBQTHG23arpHz3qdvH5L28BoVLysFabHiRCbgZT6UTmWoGQmY4Jac2y9H4Bp7iuafR
iD6i41AMqA7kdlYcuenlGUiS+zI7JnvX5n5JzMJfexneXxG8Us0jDwlI19BeUBr68pQT6do0Hj6Z
oUVZmVVgMcH0oHAjfx69BduMhpwwDQjqU5sEBy5HaAkxri+XvIa1xuBzQ4KkOnX2bv9tUfxZHgOX
0u+qsVjkhno+B6Yd4k8m7tOi3p5/HgT2mW3UtHQJUZ9Hq6FepK2J2oYuia11yNTRtcmC/zwMbS7P
7KZ7btDmpdcPSGH6Q+wffv5IWKF1oMrpzkor/H8lttOZpjB8Bz02PD74LHsVRRAhl1NQJN6J80l3
+XnguNJQJ83hAj377uchLzP/4jrvte6U8KgvO7ZsHA+l26oHNwt2nLmnrZHO2MAd4TzUdto+YK0p
ynLv0LVHKxKp9GCZ5GUJkyez3bKVFBTEY6TDTNZB1jTZK3P3iaFuDiMgw57EV8kyG+tAMZXBmtRx
XK3tU9Is/bkxBM7/ptvrssu7ZIzbO+beWM0wYHBpl2S+BOS9OvfuasTytfLEtbFZerxy+FrMiKuM
hTNUSlxgdERtZIQ5fY7ESXgeffbsAXdYSlbeHI/70l1udULrg3KCbiPi5ZEMODpingV7P/2eJC5S
X6ljGi+f81jhW2h/j+FAYZA5YlAIFB53jBf0EVPME+Bn8/HbI28xFhp6e1P2SDOBh3+ft9FiXwkr
PfbB+EKvOgUZr0FME9256rEm9d0xpWSCK/tH3Hr3bIvtihKwbYi9f9mSc2H4H3r3vofWK+ZoS//+
uOpb55ffBw8gmehnEk0IMIE5dAenEGxmdmrT8Ry2JO2CAH+XVpPJdHFE6vAIAHnw9m3GnMSC/bRI
UPKRf18U4neVbKMS+wWXaWID9vyY2Hi3qwWTzjAf5lEdfj4qcxz8mexMHmApMrbnPIChrsLZ3lG6
jEePOsBnKoAuwlABn2X0qX78DGISJHotrmrnmPvGkfvuhn7tbG9J+2os5n5KcJe0VeL9EtY2yK2N
pR1BVDGjJYcdMZhl+hjL5k+VsuR2j9HUPuWdANBbnZoalJhk1yGm/2oHvPmxyt8tLSwUN7CRHdPm
lHnJYyEmaOZxfTOpEdvQuP/SxoWxipb+6lDR4Zh7yRCL1kH3LWgqEnOzu1owx3Pv1S0CLSj4riRd
ClojH+xLEY7BHvHmO5rvXWij8EkvGSHehJSImwFUn4RRobl/ZgF99o3FPMsz02ML8ovF97EMMCKV
NJfdY4P2MNC2uy5XHR02VXRIBtxtbojTz4iC5Wwuj804i7sExg22y34tKunAcx72vEMaPJDEJ6hG
p9m9pl+SdyG9C9G2inUUp4vwYHONGwiurZk7smaaNCHHfNy2PpbQw4h1N/KG312BzZYX/82LCbDB
QGIkR3WMJYkjZ477RPqFCyhfVNNCA4WZ/sX6YDHPiu6xemXbtA1oBQhqe9OG2S/PIJobFctG2379
nFNERwgxJ+gB5JPxnkLYGX+ZYxkdfBU/GGGDGjMwUcT9auvtDloRvF92o+TQoZsDasC9FRZJdVKK
XsWIRW4zmrQkm2V8sMuCrFMJUcyjIa/3IIL36YLDTBzQ4cj+UGoV1YKkxj4bYg55kwhRYCZyGDzP
Q/xAzQ+4oNQ/LFgCN0keUayGFSF9XrTMUuo0KVnm7GBLM9jRpvpEhnzl+T2lTVVaHyeP1pSo7Kkt
oSSTEShJlYDs4pgCTZrr33Rep+dE2dfFAKth1CbW6Mx8K4zuxgybfp42e8W08WtKwltc8Amo6crg
7uin23gZibs2mEFbmZS7oP7ddc1O0PxGvJVkTfAZF2TJE7S4DXVrCNbssFgEZyw8vNiiUqzZDnfe
xLLnteF/YgJRR7WwdLU2EGZFTNz6N/bOJDdybcuyE0r+YM1LIFtmtNpMJlMt7xCSXGJdk5dFL8aU
Q0jkvHJdjxcIvMgqop/A7zi+/LkkY3HP2XuvLbEkyAYwIvkl6eM8qKqrNPRN4jr3CxahKwcOQhvk
0iv/Mk7RDUZcv8ocYqNDfwGTi+LMAsN0rgPG6/USUkbsZBV+na66w9YiHCM/x5b5+f9Vnv+4yuP4
3v+T1/A//vm//7ffy/+O1vDnb/9Fa9D/4bo6mgy2KCjQf8Scv3AN4h+6+ANltk1Ht/mCf5N5zH9Y
PkIPWCp6F5jj+Wb+VebR/8EHarse6s9f1Oh/J+v832UeHcXobzKPCanW5xq1LA/RiFj832WeLBEx
mDt8SzmdF9mU1scsLQ4jB5BVVuEKWDJA+qF7YsM5biI1XPS16tMbrEPVm2Jbp/Nd6bQP9G+B6hWP
TZN+DmlqbGsjtggqhvQXv+Y2xZJWnDCyUmHnVBAJfQhGZEzpopp6/cHT8B56V90sfkUdQRVeWw9+
W5yKrDtHBasSv75zeKSIyn1JFmqvoDfOq/Enitx1nXT7eQIUISUv4+Iz0RucClr8HIXFY9z0RNej
9pZXRbZZtOsyUbXhFsUmc7uvKav7DajPfbcQRlwSPQtKh1jREFGsVWPbYlfyDYVC7ErrMaprfhNE
pmmS7h7KEkHYtIxd3Y/YQnOMHTR6P+UdM40R2/VjFvZdQNkyO/bRuRcm+y4tHx9w636lJux6vSYE
k4zNdWgWd+cs6Z0YqPDQkuytbdv7aCFjZhflvI4yYcFsa0kmZ9z/Nm9PejhWw5y+Fqwptm3B8WqI
77UsFMesMsSx3qdOM63YAe38aGRkNP3skE/lfaxDJnWaOd2C5V/ZS/dlq7j94Dvfk+beLwUlXKCx
NkQhbaAZ9pqO8HS7TKo7pO+3OvBkhiwcWJPuaicgBgD4ErkoCmC4tlR/+UDADmctme0ihdLRn5AT
MOxkuAL1dm0tCY3RtbDXtlN5qN/enqMupYbSAkdQqPO1y2MSCyjg4JDTv8PzHCPwgA1sDtzchb3K
z3Esdfdx0nm1U05Hu0CDu8Kg6nni72zSRjWSIW4Jb3qubbovQAys6xyfjucvXHhRczCchIMjioM2
6PFa18WCcxX7jOnKDxambTC2FWGGbNgJgru8kDUITdGXVof2aaS9UpJg4ACu6nGsueBIx/u3XIxz
F5pW4LLYX9EV0Mdeu6uxr691aIjrfrLPlTCz+0L7aXXabJyMpjuSm9OGmF2Ua1gewAMTjtDOvp+Y
UAWcEx0UTG1j9Y7DfNe6SuNq2bqxM2mVqUYT4yubnm8TnofH9MD2JqbLKGUp4DTmFgWHAQ/wK+dT
Eslub+KyrJ5KsKhUNRMQ4+RHY1L6TinYS9GMHhnwY2XAGGwTRcIi6so4asAMLdL9MhKA7zw2trmp
MZwkDGjKXCRxGXnKbYTraFH2o0oZkaRDtDoTz0STQexVuKMFkxqLk+QUKiMTteHpPho4MdLJh5ui
im/4EYEf4IBqcULNOKIWZY0ylUlKxy3lKdtUyG1m9JzJIjKYbJfSBtfW8k0R1B5v77Oh7FejMmK1
ypLVKnMWDDA+2KW093PjPy5ACDiA5eyG69IPBjQfsvxcy6FLRJyTBLcIoQwrn9euMobhGayVUaxR
lrEB75ilTGSLspOVyliWK4tZg9csUqYzDkL4qJQRbemuODDbq4FDDVMkkweetUSZ1/Dm4IZiF18n
LI/Q6Jf1CO4XcgSILZNuj5A7PVaGuFBZ47yG3Sek4gzPHOahR0KJmHKUnQ5ie/s047CLOvvkKsvd
rMx3ZmaiuOjXwgtRX5VBr4rWizLsZcq6l+Pho1sOLZJ/T7bNpaX7a+0ow5+vgKZW/lA0VHb4yhQo
cQeGyiaIIXIb4hu0mxkDIdofgyumQqnshZMyGkplOWQ1Rz06JsRO2RE9fmpCKcPRwqlYKsuiPjeI
viaDQYyf0VTGRl1ZHCEWQa/5Y3vE/xiJkMchhkjHHA6z6nV0keb1xfbXqbJPTn+MlMpSOStzJRlm
+L/jg92PB6um3L63ZmslNKhlanDRHAqdctyaHq7NJW6wETug+xrnwYy8bYi/s1FGz9w1io3vqWSr
soFmz1GPKVT24YNt5ciD2U2rEWLpB9p3Hs+kWFlKqUqZwX1vEmU2dTu7YUmpkWwMgcpGE6h0IlEk
uVM82L2yrGohZnSBixUvuGoDxdjK3EVwosXsmuG9ipX9tWVnQ59gy1quCNeqB2GdNQZxNmyzgzLQ
djhpFw9L5qS9dlZD+SaZOZ3rak3tUrSTtf5M2T3fvQtvYVEm3UzZdXt8u7x/n3Bed2tUuGgzlvaj
r0y+OW7fXNl+Z/y/tjIC01fGGKHMwZayCZMwlptMvnaajtgrXgZlKMb33GI3y+4dZTaWuI4zZT8m
fc626o8lGW9yN7DjruO5Otr4lmdlYE6VlRlH4qCszZYyOWNoB3Kf3zJlfy7xQY/4oRtljLanjm2Z
+7oYqFSOI07sM756ZaaOla06RfJtlNG6wnGtOAehsmCXNW2Tk7JlhwaStAm146ihrNfKvD0rG3ef
P3W4um1l73bweXfK8O0r6zcEFhBqyg2ubOGGMoj3yioeK9N46/ofsPnSlVPrOpHmVZxTXZwqq7k2
dSc+eFZVRb/3qdcSiVUEizKoxzjViTVaGzxj8H9MCeKKpyo8PVQNG6uLqYHLRiClvdUAZ4GvL80a
qIgwW/CbywA0xFOPZ573Q3FesBRkk4ah2CEv4/EM0VtKMNolOpbKJQ/4V2eXjfdXGfN5Ut2UNlWi
rnCOIKmuTPyWsvPn+Pq9dadM/hNu/1nZ/icVAOgN4y1TkYBMhQNMFRMgvrdKVHCgUBECqcIENQje
sKD+O4/ggmN4/lpU9IAHUbNxVBqhJZbgqoACpMtuzRg7MLG3u2HAVWjYWAAgggkVcGji/Nh39Ydn
j+2WEzQVOdk32Ri5i1riEamxsVRcoiA2oeITrgpSSBWpgI6+MVXIguH8m19ENVIV0dWE+as/gYz4
t6UCGkJFNWI+ElenJUqzyYjGTXbMu1hxcxi0YjnkW/g/A0Y657XEABqUWXesspzQQ1RvawJuhRYf
tajgQT64d3E036P7V2ePm2MXStoYY6O3L053J9pYKKjBcGxa4kZgtEiuMZny0GURbjbNfhEx346i
I9S8yHLAkevCdylrDY+EdOt1qYnPojbvrCnaWhGEsoULDuTr73xi9k0kmCvbfTI9s+OtRTdqZm9l
NXL1iWwCFV1soogRcewx2I71cFzCCo5mP0joOe0WsvwHjjDKs/y3opnf2CviFsT7v7dNNMap4qJP
WYW2KQ9JtBdjtTIH2h/gTCWbqezvUGjHgKQ9j3yNEoCWoxONvDFV1GjgmaiIvkMUGRcrcCacHB14
Lg12P+QqQbu0Z6hLyLvVAt19ciaOhALUWYnT2SKRs0owzawWpTSm8uimzb2do1oWOZswD/9vNBjt
1mCsX0l64xMvorPXn1+lEeU7t3ty5vRLJK5LHSwRwlgiCVQFreSOin12Hjw1nK4gLLPd6GaHNFWW
U7JlUEOKQNqVseJBvq0tctRLC59czyiqXqYXvSxPejkd2UQ+gX+gNgenEKoLIlqXW+2artiVXOYD
D76W7HbVH1hsnEG4mOss4kRdez11fglxGFaBzrh8DxmioLAti4X5MIHH7Q7h0JN4GwpaY6p0E3bN
F0kw9vdLjEdFB3oVOtfQ4yTTzR0t6CUaES2PaJhucWKb6gSo1BzGC+u3Rde2b1vm2az0i2lrrIfy
o1HjoVuk4wYwAF/bZLppLcc90uEjwSi/CYSTUj3ZU5bcTe241q3U3Pr1SMOFc6bHYj3b9Ygj3WZP
lO50m9MxIHTAACL57Ob8U0a5xRsk+Wx68kxDZm6oAY/MAdCaja8jaccgBD8dJIQtV+NkEKiCZ2OP
H1baULKRNK8z5Wg8tshpNbT/zTqmK9/lWOvLjAMWClfg0l/AnzaZURPp7pQ/wOW1hgnKVEwVK/nJ
jAT9yUq9VXsljZEFepH9cDZ4q2H+rUJvOrSJeBsFlO+6dZ7DJgv60YO27rh3jY2pguMMjGYNFC/o
C+i9FEh4lH2ssfTuU8PUgUdR+l17zZOEOrBtkDMnghFno+R2oAaOfAk1h/OQ/tK0ooShEr/2hZRr
yFs0DU/L0cK1veWAd7DT9NbLGeW4QA+JovSBMiV6x2uz3LEgfrQyuGqhV7IhDZNfJpQKnL4c2TV8
k+UEs6FvSfj7PdYgHv6LDyPCaVh9LTr8F5qxObppIHmmwgYRQYI6RPFfibm8zrSwG5gP4cJztTYd
YTRXXVcNGqNOISLSag28hZUzo50PWthIpn3Gc1EFGMY7ogme5oH1KiNmCKtjHwxMfwn30ohxabrO
uShgMTZN9B5TBhvY3ucg7LMJNxH+E+S+To0+qKliVaXlxp6mHf6ouyl604Rd7DWva+CasC9H289o
kfmhGZOKWwrXseEM+2WgepZnGT19ljEEBcthKNT+ozsyjA9GSuUf/gU7JcRT69MLPRRcczonRGIS
lNXQbdCt43j2cSE1hMB5bnUZ2YzIdglJQNme7Zc88cPt2jPm32mRppyXNX71iXYVsf7SGLpxiu1C
O9YGIYduJDwv5LzsyFJOVx2OIXO+sXWSBc/pEL5Lyu82TRpG64qiWFBHEa6d1n4XYTyAvECFrKXD
oiP7oTzkPqbIiG0I+UcfTn0L/m7DlsHfVBO/2qmI2pMUNtANKiZR7zs6P/3wjWqTh8hXFeG9jveI
DytqCpKONZ2XTdhdLY2TShenCJGCuL/NvBzr+BVFXb+F2Xxb0nFidbLQHdMzFSVCQOD02OX0kXxM
Zf+amMVrJiixyWaJhjdU2tr9xc9FpYjZ0aYhN2OsEx0aoJFEHvOcJL8SD5xhrew33TG4b4qRg5xn
/qKihksWcEPZhESF0tSH0TScco/0cl9SIRxmOGJAJWH2cA8tpgKVpUWzJSmzofQ+iMvu3GuP2KO/
vfAHByxBk8kBaVg2z5AO11llhvvFm5gRvQ6ZsLuDJEnygNrLrJ65v03OqZ5z0M2B94MdP8J7W3Z6
MtxrzoilmbYgkgg1F3nWE16ECNjqekGv1i0aeAEsV2pLWmTd/kbf7aoP+/VUAaWJXbmtcAOz8v8a
l+Rtzo2B1PDesCAG9TolnrrWTWv2LpzyFxBSBW0ilczKYxFi75D4j0+UyKMgpty0eRhdbRc4GmAH
qKYNp0SZmRg2akxhetZcbQ/KF23HOxrU0eJqmgxDKcmNLDVxtPQ5qZYksMII2JrZH/0o+aZhorno
5SEMTfGeaKdQPFWcbzcCxwROpBlvFvAz6JQ0kiNBx1Y97iyd2eXFXdQyGhv41vpdxzK6eOqaKuWw
i8o7GapqU59xPSFvQpaB5K5FpoaTFR+lJU7Yc5/dAc9SPYePrFIgHAqDGklqqg5dh6AdF/hDusVo
VnHBCjyLsH715fztS3JIGDyLtIHyPTXsIXi7Hs3Kc+7runPPC45mvMrrtC3bW+wwk2tRvuyx54n4
hOQW3QG9Qc7LZx4wst5NYr5Elf5F7GVvJQXGmajwVhESdGEN/rVbvsa+Q9r1xGc1uas2zrgrUq2k
YZXXJX3SOOtSqLJUZlLRuhpSS99YTp+BbO03YbbsW9BMx5IpYvCjKbAbeEQmIeizKd1DHw5oEfGT
X9o8wV12Uyzx+Y/wUA0Htv+17YQB7HRv32DHXxVCmDdqN462NjJtTc3v3pV3tsBG7GkPhiVYF43y
wKuU4NpSUdKCbDVTpM0MzaPGHRIaNVbMutFhvPndlienXIKlqV71rNKJ/tDL6/FvS0ECprK7R1/g
hE2jalm7XvbuT7q+B3jHOqMedlw+MaNGBcpvTg5Zp32MbTzv9JoLjt8GIpQHftv2sIWmqYVk1R97
qMCEVBo8w9AUZvZ+XvUk3XQMjEz6kCsAMTT2g2ZTaZ81/VfKGmvNl+ebzCHTXLiPpDM/NLSqUhuX
NdTLH5YRo0KRQwdY3soBGKVXULqOw0zVTXmUvoNfuEaAIoOlhyzgopMjMVJsKtTHwEFqtov1f14h
eaoK/vdf/4mgxVdVs2+I4v7PPv7f/nRJvtqqq376f/9Vf/tLbO3Vn0lrBB/9x9/+sCn7pJ9vw3c7
P3zjB/mXf+Cvr/yP/p9/Y1V/VQP5B/5rUVKV5FH+/AOH38RAfOSB/zOmmiBJl338L3/hL6XDprQS
NoBgq6DrJFvos/xL6eD/obNP+K5j80LWDTSGfyVTq0CL6ztK7RCIGoKUyV9Kh+3/Q9dN3fCowBSO
5fC3/hNKh2c46Cl/UzrAUROY8RzCMQLPmuD7q78+HpIyUgGY/+IZrCRcLBSwHfsrIONTRmtIKvRT
azzKGpHfBpzD2SsoR7UYAh3F+wcmE1DIGC09ReH83cMGtdDuMzNdazywZtpxQ3fauwNDWP6eupdo
uikQLm/RFJymZVaM53RLFvsyI76puvQ+aJFDFGY7a6xn2W9VG+EAaDrlOND0H/UfU6+/Mmbzo3gz
iIvNyO1ZxwxmfylMdlqoVwbj3PwSY8ghMHfO5KHjX1CAZhVSHpogLX5NPfg8a0bWfKib13JIH34V
0RMX8UpMFxPuWLmzaFDC0O1hzkmoua7FrezuCsi8DqEA4pb0VBtmuwJRRZT+otU3h352n72zF3gO
Dy/tV5lffIX+gJ0S9yndWtR1em+qOcMcrtJ98OnHtnBOfVQ0CMDVDYc91GZ4Zh3z8RqcNydTfS10
kujxpQXmJY5WK9YNgQH9PfNOKAeB0T7UwItG1c9CYMS0j9L48bp9X9ograZvSbEOgdyHIXOOdnxh
t8gRvCLneh54YMB2zWgflmSRSs7G+Ft3EeUqE+ICdmzpUOTTu3gD+BnTJtsVFml1Bgjz3SSU7lmH
MNoqy55FQjTpTqZ3kSxwMvs1Kb58i02LPNKNEiiKI4Xs+0Ibr412IDOCgRbrOko9HqxVP/kHlNs1
+8u1SWg18mP2x5z+4SMsugkeNr+Y5q2gBqMWsEuYiXSL71U/JBZZHDzHrFUCikICQHzW4+hzAszF
AfguTv38Ys8svQbGCyyDengR7uPshawWlkA6kmYgDg8Zm1Je6GH44A8ulVEMW5gu4+xMbTuJmSY9
GD5t6uLJ94PJerZs517Gw22xrr7FkbFmHI75VQ3XqT2LVN4vUBliILtjglLeXGsoHQ5WD4jfq4Ym
6oocRU3/gIRHCmlPnD37JQ1vcUJAYIv7R+t3FDLDpy1EcpQlbDBCUjm3yEjOWkj/gS7PzcSsMpti
RwHYps6fBTuZJhvX6YRlAbfGQJYpVAhoH3Qfdp0SASShKT5O202pDGO8AEk5t3V8b2EDpNGK1O3E
UEiV+gzyKPrwrJ0LQ283h/LCUQr/UNrg2a1Z0w5TvMdbslQvi4sH8lwi8ZjvIgrvYgX+YE9jsjZu
6Duf/OKUJ8YuNz/a5ccynxucfjMB/BaUGrXsTWMARHNOgjiBQyubQdisixG4rG7LXn4tqNLCWMtx
qatVp834NPYsrlzgcNNeJq9CNIE95TsPS0/ltRD0KQ2S+krqx7gGITJdk/KDeqaz3jwN3U5w7ElY
gS0tfoNu/IVpqa+/4uXT0/GD4pRxQi49/zO3bsucP0hOM7MNoIxLCpvHlnqskDGkRQBpJtSuBGCW
7h2z6NHBWDmULcJuDmnahAjDtiC1JeiGK7EJQWckH0F7zKtklxQ/eKPWns611B71KdvQjbIlR3TI
6s/OY60m861gypnI1zqGf4wkC255NOM+0M1bqquE+5Xt4hZD32YZlo3NFkNRq6K22cnFuoSdhx5J
fCBrDwlz+KKdWoB9BAxYVeJ42oft8pnCOhu8tyV2q3PbjVAD+vhDWkTFC9DSkn77Po/MTe8xpZSG
y+3SZ9ArOS6vPNfgZGoxC7P6YnIg0GX5TOFF3R3ZjV5wEBW0dblP41TXYF/xFTvVfN+22aHkRL62
JcGXZflNRSsL3hnGlO9o7aU6atqaeJ4w3yi8/5JJjlSnCVjlVOahAb2w1/N3aaR9+bF78pwoP06a
qQLdz7TztDs0JSrM2tzZl1CMdVkcZu1xzih6J0okNwIlqTTTrSnZr+Vs2QK7s+aNm/Agn9IGQOfw
bRANWVVYRtdsSqdD5otk42IzZNt1axLJ/WH17NGl+1bhvQWdB7mlj9+9hjkDowMCsmo7Inq159Fe
iDVRtWhdOuzqlr0WowZHvixpzJqGA8pVgm9wwIksG3YLE1g4nsSD3IJNR96+mbnWbmJVwlsd43LK
Aoz/QGox0MYNs78qkbGB7evQrCeccAe8Pt8dhHYVcKyTPYExyr9mVr/oUqT0+l3nvPbh+4R7YiWo
sQSBcG8TXlxVdhbu/an9PW88YDWbJU5VmAD80OwXgMvGQ5yi6oim+TKT/jbO9meMYHHzHd7gBE2G
3dCqGKw3MZjU+jdYe8VD48FI1VFI9xGpNI9MIvAmgF65V98NjffDww150WjFQeDN5Bk+PuQs4B+G
Nmc+4WGvKCBm3g9X2q7kzuouBAnmXWLiYgUrCG4GFIidLMOmnfznDGnimHvzr1RSpzYjR1Enxgcr
8UBI0vl98YQRjSpsrgxIVpJhpO6LF0Tp50XVbzgNTcftG83f3AF+x0PMKvfgfJOg92JsiDxJHFoD
IaHHr03RB4VZ0cO2LHRFplI8axJhPaKNgGUOXeDUD8exPpzSJO9AnpgvkefFlzTxwn0oUx6A/VdD
gPhoWtWq45eDa6FMjzgG9IjcoUF5N06o/IIiBwZHiEDz0S4Hozjk+KL346ah5gBhD/JEbMo+GF3b
3okphzyd34V2FF/DJVXiADgpQZyp4IBEaSmV3C7FIIIS6GbQN6OtyqO5RicLnIiD5lXG1dmy0Fvc
fC43fWaNV/ymj3OUOXsiWbxBLF4vCap/xzV18HP30Y7DbJdS3rXTG/turNetqWP3DFN2IH2ns2sX
sXN0ZtCnQ9/TFFSP+ymkpGGYeB/zZXOgt4k8h2n0woCF0+ssWg/KUOn22wUceC0oKG/5Yt6oQm7T
3mqgQ7IdMZrqyE8HLsf77S/mI8147prtFiYK2Z8dzeq3DEZnqgPkBaY2e41+S9niU5b6H+0g7kxb
7rTWus+xolh9SsqNXLW5t7ujCGUwchSkR4HAGqc1k24Lh8TRPm3PpXUQ6ADITTCIJtTTAVhkEImA
hRLMl22OvyAqloPRf0AuHxFWhmtHtSN7/FXBE9NhtUwV19XOj3n8Kza+3OoE297yr368azk05PwE
cfcoKKyEw8tEcW07kx/yWkQHisd9Xdtp2Y+b3mV9fVew7Us4L4HywGcYDO69NI4Uigdw2g95dayj
civFYzgiiZXlni3cqjdsorQK5DMdpeUAChyBb4Z7lp+rwj/lffKr7BkxrZatJhdvtuU5Q9lYvyUQ
wJkCVL/B2P8+59mWZZouB4QcxV1hdUG1I4SNrHngCO2N7WvF2bX3ly11cwhum5BVstEdYdO0912d
Pbn9wpaVjWlxtBp3M8j3TrYPcXqdyLZ14d6lq4Vzzkqw+bJiLej52OFSLxIVEFMP0CICOFPQjfHZ
G+EZdUdjeaigzCH9bWxNP9n6yTWqJ9vokSV9/36O4DojAWbGnQPwuWvefTZrOmu0lC2D7+wWzT8i
GYLAn+9StsIJvpVCY7W6ZbdsV7ua7mXdeZMkxCaOE0WJIYPjhG+cZHk8cNam5MGu+3uimxBYOVX7
S9CGl5iWu2K5KkVdOssm8g5m/BlPHtcraU8YGcwVEzIebk5TppRf3HQyzjRUsLwyqRH7irOtNWCG
4bNC6WKCuQha7Jbpd9Y5qy5j4Frwmg/fA1GEeSHo0wLO4S3mevA/bNiKFIGf0Muk4qcpIzLLzLOX
XySKjbCri0c+zn3tdq3B3lt5AR6GUVsNw7Nmwh1CP4bzGIKWjTjx+1Sq5bzqwkLdMMYBFQpvDEQm
jBNs/Spib12b0a4ekOXcEDnbdw6QwQlnnO4Bziz49db2LrQ9gK/p8jKw9+C9HKQ2Ck4OFhFu7FSL
jVcdmjm+T1iQphHfBY2qhGE3/ZTgXw8S40CqYk2yJ3LuSf/hZlpp2r0ePVCcKEeXUUs/xP6xGY0z
oW9zYtGIxqdbO9XuqrvpkU7SQOJqo3UnaMffbnIOCbsU7U0UDADs3tLwVxZngcnvs/ZGKlE6Tr10
li0llRk9OfdwHen1A1HuR9Am0p6OFvBcM/b2RNA3qUXxq4g3bDeD2jbXvQAuDuBRq3bWdFK2mjjd
NnHEuYtFNTh8lPDUvc9KJrT+DqHUTiL6NkAM69ZRNy/cjKm7UHrfBg2+mALbEbmdubwzjOXAvFPR
LDtMAYIUNq5f0IAPzeic6vBjSH0EmAfpXq0/gXZqrA3vmZ3bupfNNmH6aogJrhKuWoHom78Bwn+2
bd4NHgWZ89WEITPP2soyYcSCP64ZLzILwoq9HfRL1DAQjpxzl91A0j4UmMglCuzTxMnHirEe0lRD
x481UGGrqaEBTXq0D0N/nGuAafTgQeZd5TbTaDmtOw8pta0fe81+CkNjlyyfU+PQoLEvVWkDW4XF
2JY4q/lWLeOFFfHejnueajhySjJqhrvPWElMtRZM06nQ2bvLh5ncmdS+SJxtQPpyV3c4L5lgR7/Z
TzSzlqwgwmRfG/UuTT3IO3j64HRdI9BlpSjuJxByVOOs4upaFu+jEDs3qg8a90ATmddiTD+rhEe7
EXmbOfLOcNJO08Hi4WWk18h8bCg78eJh53XnZaEAMHaZJp7raT5olIzPjnM2D63b7nybdktPOy24
VXz2xRCCGGYGRsjqkcfCVmu6xxITjB4aAVvyLSPKix5HB9ttbzUvZks0Z+o1wQS9wDJCrz7NBu6s
COntwfGenA5MBRjGOcG5MM/Zm5+S+4mRA7OthxGoc2vc4cOGoBivPvPm6WfDr3c6oHNdNQoknv2r
EMrUfm1jPKk8G3EDbEuNzbg+zxeJFQwIwCa1/V3jpxsPTd9xnid6FIqiVzDLgiMS5TgIsbDmV97A
R9y9mDkvmqg5xaH2exbahvSbKge7Jd5yE4yQBcUlmnhP9dsfKkL1e3KfuuWtTa1jKjLOv89u+JOD
UMxsrF6Gz3OjAxEst1aDTl0N1U0m9smYfxrpbM2IpQVTQuRMXzXV8WIGBdkD6x1i7BUeB1lcdWLq
aUVQZfDAEXJeOQaCSNZtO2d6nVFVdaqlou6aJ2VCyoONhHwTc3FdHLImXHr+wpVMNK68mk5E7Yt3
gFkTWPZDUux18LquutyXO+VR7DlzSCsHEX7MSz14Mez5lpmIkOV76mvEe3D2JjVn3+/Jf52ByUdA
zaT907M5KutrRRl0Qaiumw4uEPaRkc02jznKFTuUbWudWacEjX4J510mOK7mgqjfp14CeFbwDtt5
N2L/DhF4nXnRLVZvMmK6ifWgNwTXO/tucfaOx6sTkdQxC3BwDKYR5v5yODjlRf9pOWIn5rAZOWZg
Rd6zM2uqZ1qsjynKcKtvDafdVzG/BYgmGu46y+UuNpujh8VJetO58nzeRPRUdncUhrk8AO31XH/n
pfVWsalPYWpV/o5ECTWyNnzNBGHy1EEmL+v4Fs73VtzygOXhal1rpzhVpflYjcyK99ZSPdYoRxCk
ii7gruCWe0hw6006r5/204+HJ9sEUjPOQa/6Y/yfId5HhBKqeP4EwMYVAWkTnTWJwMzrxVYzzcek
eeY92qavof85eJ9xf+f5T4U5bhaIxwW9J8Vw8At6N7qz2wSG9rY08WvC1gZUIO+aJbAaNEgLHC5I
Lkjp29LC1nQkT0VxcrH2HyG5YK8WxhbGC8IkvIGzDeIOJrIaNHtse6xHCxRTCFfzY56x7ujGMhCj
u5v5GQ1cUTXl11U87gvMBgx33oB9hbYVGTKRyvRCXeDGrcyjtbVJpZnA28SqR9CxTOqz4uQFqy+K
1X0xmKvbUrWEb1FH6ycIRgDNlJUqoy/nUTdPIh62UfrmJ/ZmWsxDN1A6R8WGlwwX7oaVNf+OfI5s
Ni5wbs4FUDf8kL0p9JVRHqqUDwXzvB6FQPrVyWu7dLfJtFkocyakyUlmtwzUr8lRpdT9Lzz1gYOX
siI6OTvZdtFfDfxtsFG/mvgnzzQ89EfGyk3fnlL4ckMnMZCcylGeJndZmdNTl3zruJq53cCmg/RU
6FjcexP+wMI0V5F5P2G9r8Ai6eXCK8JGjXr38GPFPjsAHqvQCIMeibiZr1kEhsPBWI1LpmYnQSbm
9rDk8SEpO+CrGH1qZqA5ZfQHKoJeV2Al6LNralHHDMbZGOJ1yu1WxdUNF+eD2/FXGEmLIryLZLom
a4OFq9C9kyqu80c4zJyHWoB+PI4yUCzVd8Wjj9dSN+MQtLbshjizdgfJlw+GtpaFyilvI2Zlnw0A
JJ4D1m0qbHbJmG0cuXNJMncUMYTl1SFztngnKzlEBcVdEBAEJJk5JBtLQTVf7Ad2tJXgiJXWSGx3
A0x+ZVNV5diXmWqqJpP7lB+4I/6nUmZVu4eetxrnuxrkRwzasxK/hWpeH9jMlYhVQ7Ozi3nXqlNU
/QOPoIuXfYrurwG+G9jwphheND/ZC6zAOn2I3KUDmmzbDxwX3xeu5Xb+otV449bdXpofkdFxbyxs
pgoYpnsTLw/vah0ZbmflFLA0r5qzs3CypYgENb+Gqb6MC4BLvVmX43aE0UVc4DKl12T+ANu1bgiG
q6WvEnAl8C4O8txCBafvjKn9iFi5pc+QHnrc8KA/jmN/XrDVCu/NmcAqumNAMNjPr7170NAysEkD
AmhwlcpgeElHUD6Sq5+ULEeMpjrVLnXmQPYrXsHiiheYJ+dRASSIVe9r+6XsrqHT781JQwJ+qp1f
tfTXOd+bntzlmHEp0UAfIQdXXNzlqktnE+WriNFpyL/s5GUZ54NnjXtgV7gUuAm64d3y8WXrcNXR
9pEzREaOwiMK3a5M75wiZ+p3TVVvEHQWfYYhDlSGlSLq2Qag7aG4zFAQLW8JZvfxf3J1HsutM2kS
fSJEoOCxFQl6ipQ3G4QsvC+gADz9HOjvnu6ZDUNX19OUyS/z5GAfYFxAk8rZbQjUvpNAWVG/IeqD
xHFWgYNdyrLS6NuUP7n/2HGN6ov7Wk3bXHzEzcPcfip41irjICTMwEJW8wYoouMrVJqVlMmuSY5N
fNAjZ5N01R6n3kqAF07BqxO1DTr4moYBYhsXPmuPpLrSIXCuyMy2uO5NyK5DWayjGa4mz4B9NgVD
3co55vOPoNXPtACuiA+33ZsWK7CGc0ox2G3WjTFskzF8khU2UTybg5DvFWfRRe7VrE2B+jnPDzbr
Vu/lTHi+8CUT9iApAm6DQo7tnJVnh46WhZEi7Owhce1DKpr9wNjMYcbAuStykm0osW0q4AEfdJxA
XETACei12hiCXjFqKz0FieXceiPNNLjbgSoUM2006bedToHvlUepnevmceQkY2IHwznK8/Ou2ThQ
+6NJ8STC0MQRdZiuHZ7jELP+TKYJSYU9o3lZ6OoD1T6DGI8QUM8TVv3CZ3pTXCZvenJJ/oUNdmeC
QC7ZBATG3l9Zfn2wyZv6Hp518RbHxLa9hzg7e/TKzUXyLHkvuWFIefRdLa5l/WiNn0NDOo/aZTOZ
1g02HGpKiCABla1Wmvyt62Ai8nqDyHNi9knI+C5UBS9iGjjU1mudH4jpdR5eAGnY7k68hv0XVnsf
oKNjl9shesLj9JC/zu2lY80addyK1vAEJI+3s447YliJRiL3zgdlvTjSpTClX8+9dx/NHwrvvay8
I/jC04CCmWn5uhVLBw+jSJ1nHCZeXTzOcR2IGX+fN7VvBG2e8xh1zGFPJ8UEWHjXIAZFPvad6W2u
+nVIuHZiq62pDfCoFqrGz5nropU+T+rik2ARznoyikMjqmBpcvKbF5Pm2t7J3xTCnBv7OA6HkxdN
JFhIH9s0GECi9RqBQuVQTSXV2shvoekdIt2lYTTZS2zC8uh70fPAmd9mXbTCF2qxGNwQRG0oqSxT
nv2WTTsKRrdE59Yeba7eqQatbAjK0V9zq1zDh3+ymMRVlA32roW5Tq2kQYy9vKbZo1dXQYdXjdvf
JoKEliXkD0Koea33GEMm8XVrG+vFUSB7E4zaSecVaywHyHinXO+sRHaynbtZcgOukC+5/OltCANK
W5feo+PDoPXe8ualB+k2teMXYZAb/7Yk+GT2DUmRo1kZAQIrgIZDLY/ks5Cp8QwbT25CPZ988vEN
xRdiNGCDrwZk/MmhSxl8kM54O3yojEsiyCzn5lM4l2Snh5hPJQc6xODhN3Mpd8jKbTwDOBqGFyLF
Nza1WaotaH00b3QS9JOg4o/Ct7r57qAgwmY5ttx95jY9SmeN/fPkloRmLMbJy/J/SdlPGnvE3D6s
/Okkh3Bv25iq0nhlWGjZ8IcRuhE397wO87QZzJbLyHCwUPMj8cZGuBu+WAmc7j7qT/q8TYbL6D8m
1kO8EWy4YvhmJ9biS5Y8u60Fm30zNy9pfuel1wmjlbwWlXGEBqfuYazDIpP+pnuirS6DQxfuMm2L
a7/zs1VDqpC0Vep8NPn8lRViM2qc7GKiu4a5EnIJrxAEi52EpD1aOClojdaXm+mnEBB6kgaPTbfB
6vmCRemm4uzE5A5J171T3lUicGBjmYv+qCkgYs1Gsb7LOT2Xi4+gBgCAgaDpQK5MBlGtaiOZyViF
sXaFCAbNQH+8xegfLIOPas42oyqDlEk8VqZ9xmGDueFBZ+DQsMMaFLwV2G1b76HkjUG/hWFFhwQo
0rLBl+24zfHYOiMMALxGZvimzb9OSTXJPLIz1qvOiF8LfLUzbr6qYSgKO4GzVRY6p6SNFitfoCpG
jmOPqHcdPe0jch+AWt5bxp0lT5byiDNRIlShfDoGau6L16Ec5GBR5o1jGvduv3CZp63tfhpi16PW
y1Ksu/BHn145zZNXc1/MCsKBeNeBdnX9h6GGM2uBxTAZwPsqy25leim5CBisUS5vPEztN25JMq3D
MO1yja3Ve519OIm1jvN+K2rWekIZYIS27qc0Yi7BA//Zt8FyUTsWPwaMjOaOnmvykqsOe0AwzNBJ
lvDhxGfXOCbvblhdkooDC1G/XNJ2/VnZb6XCqljEP1rDZlmEV5/0YqI+be3g92RSjOfY1c+SAmXJ
e1szfpR/G8/ihdM39hJSEFry7fZ54A0NGc0M7QtJc2T6DeMS/O9axBwntK3Ohs48dUVN7nPpPkXF
bwm9rg0vxNFfM3O6pNCYJ3ZJK8N+mTu45zru5veVg/NTh7Lc4Z6MMV5SbJRrULzIMNKNhB/SU/4W
4MVjZU8Hz/L3vunu9P7kDU9TSn0x7VgNZzvlvzjFr13yHBy8BNgVGnCXb8KSnCS7a4OsZuUMNOn8
NnF3cNbGrRJYsfaIE4MVgCWSl4XrnIJ77vTnihRI7WLVzZ2dym/dmvBu7aS7mGJqox/3JD8OUT7s
ei1+gNLk5eo6SO3LkH7QuEQYcP/qhFlJHh+gN1KhhdrHoFUWbRB5gYU7USvzx6FNf9yYiAcX+4Je
bYKB+bCNm7fUHblXDxc4iFi8f4x24U1gh2ZkJK3xQu0sR6lnm/RslNG+EMLsQWlrmrPphy8TXjzX
opu8OvIbj3VGWMXjf/HSz4/LhYGR/Jt0eO6yaecaPmUn8Lw1roIVMITql2PUrjDqp4WblBKjve97
pLzQqve2/y1mufL7ZNtKcB/eoRvNnaq7p6xErcJ8kPYveaZvs0r7cTV4EZ7/AORj1VP36AnrkoT6
pVK7iuOGFWLwRSTAktdsJSXTmE5PCO9HYWv3qTHtO7jjUUy3BHEUiSZQ1WLb9lu9U7eV2+9VfDG/
K0RfpecfsDHXPC1Odau3nMAN8QBH54gj4NT07e9YbnL6ekNCywR593FHZ5GtKCGMQbmj9iR0vNTn
eIAOZqwjWNS1IPQ0Mpe0lbM3e2I72bGalgi3sQkr7wAfda27rDS2Dz4SxLnomMYWs7aiQ5NfJR+8
sf8yIb9T6tHSBsnrk97PoJf8vETJa+5ctrXJRJJXn6HVMdsUR4VAyGzh3s/Ar0+U02Nr9ZeOu6K/
xy8StEax1TlKmMQ6NdtZGYjUQHJe5UwJB5uW0ObHxaNZZbh1oBsyEFgXobvm9Lmv8Q4xnaRj606B
xeqT+ipFe3LhEQ262PcDvJ7szQO6RwyYXuW2GvizCQ9O1W5xIaN9BlHChTuvAjtz7oa+B0g3XjWc
G+G10cDLcmDGojQ8ZLH/1np0mrOnN+pJ5Ba6G/6sXgVJ9I0ZO+h481cLToKrY2MdSXDjmrROwpDv
Y6FhQHlqOWwmqbnHXswS0O+A4+d6GNC7ygb8M87fvabtOTFRUEjvRInZx7DAnA7ljxUvurc8YPQG
N3EMNYq4wCC23TMtGUEUc6jr+v3s/nrYl0oa2dtpXlc4j0qM2Q7BzQpzUO66QJyMZ0x+mJK99UhL
HUM49yqGYQ0f84Y0DleTsJI09Fa7OAUND8pQT7d1p3ZQjpjqvXk0E1ctYnQUaRSDazRfbEY0C1JZ
FwYlijdHqfAxgbrs7qSMz9k0rkOed8ti7svlmvDxgNUiBPuXRJR7EIoMBdHJZQgXac8smmuCjI5Y
5s5qk7W3tjUfbVxnOC+OPCG3NP2tJfUVmUYqob9E4a4TwyZU7tFIosA2op2Aydp1w02ERI8eQjoN
xxsYu4UGVBhQCCrnQLzjEhbRuv30eEP2OAOXURFKO7ag6rWsnjVlXHK5bO7ICnQO1VDsFP4t3/Xu
S+7mISnEgpth6bTr6q5pI+ahww30vr1GCWuZ1Q9pP0F4LhEQ3izrDTKg4gUwgTa5ircUULvSODJk
eHY5/ALyQ5s7Z+TF8n54hMFzaO3wy7D4FFdjvVs60zTqEoyOoxIgwW2HBlPoetBO8mDifm567Xac
OBWVhIFxQeuJfgMVsLhRkR50KaW5WLsHg1s4+gWJdLem1LFt1G3iTTfmaO61CDHHizcZt8h0U8ql
/jxDQwi/kxBOMJeyPIueNPINYFtxv9Tra7PEw6iJ8OR8SOfvDAPb2A0U0JqvYbofmG9N1oul/dQI
KSMORr98xXS+jYhMqeZ7Mrcmlagivkj2z5DwSk36pTUetVHsphqWi53c1ZG1W2KeLiwxZwU1aA8I
gQYMbuD46CRs5MFcOXG6t0iOtXjjrIjSsPe53BfAJQkU7ws6n9vus/YfjFTb1bYNwiZmsn87E9eo
743xQ5WIQlaQ+tw7rHQ98cwqgeHL7O7ob/lxC4QUdgaOsnLkQ1J+VPA0zMF+iAt1jCGccnw8V4kW
KLPeTsTwBobqpp2epqGDgaHeRCFuhBI3BLAYwDg7jUGJ4CTo+ltNO4/gv+wBowiLWT3Lu7Hn7OKw
6ruWjdIjTiqhvlwRtas8/0e58VuLtF7ZGYuJ2Z9bFj9KFbknjO8zJXRN91kVmK27MjszoM7M9pYF
1YZQphUEHoRBMkHiURnC1xx4T8xHs7jFHMq7IRpu6ny69nPz0FTx2R5NQm5EAzr9uNgZgSmAfEZZ
/hrQa9v6MM/5RzfO6Q00BkmuZ9G7W3aaDTD7VSWKE2kJ6meghLwg7l4du0+OWaxH23ng8uqM+rPy
rW/q2U4yjt+GLqpePHBs1ew+l2AcV7VmNzs9jlFvgSBYqTNtgS6gjZYwuDFSRfe25rsEYzn48iHm
jHBTtVr9oCsmo3UcmK6CDghc3ZT2e08alxh4MZwFL3YB84/CTMrXMmbFqAr5W+mBT6jSK4mHBAZu
wpieZW6uI/S4GfVuZCy1xahBz7ACeSnBSJkuVyz57REr5dDo+fdhgjXJp4/UArm4ARz6WWV6fEh7
6kW8XnRrL3F/2YadnQ2mDgWUm48lji6Ep45GmQ59p41IMtQvMZ/frEMHtCd9idaS9jNBmXV7eGKB
LuaDDJ+1k4iR/6xv37iV/sTA+pXGqrEaj5x8gsV+YWQ19SQTORCUZGanxXJCx8PDH4gTknaV9OKx
X/rRznBpuSQYq1kQ9peq0gKKV/giR5Decb3XOc/Wzr7Ueceg/DHJZxpvHpeO+nBQ4ZFEWv5okenq
DaXTV8NlsXimZujZatP0thklRVgp8yrpfg2SJcwZLfUCB45ed5Q1JAh/rbQSW0t8VUbN3bAnpbes
CJU8JH2+o6/R3A5DSs98PPYbkknEHHAi3lSKIVeVtesh7foVlaBEp80CjOTELXikaopgCrNKVLol
QtluIvOhwZIMVwV7I9r4iPMRZNYoFiRLexDN+ElzXwswDLzHPNK5g2FNexQ6DnNBc0hSu8wxMp3L
XmkGtnPpBN6FOi4fR5wvU0SvMJHKKF7L4WtGcytSnXk/bme6ZAX7n4++Fs5T4FFJpY/n5WCFWAh3
6+DDLHZqBA2qgQ2VrEMOQi7rAhhITHN64NrsZEQxEGOZjgPM/M25h7ZACQbryYzkTpGUamkwm+87
tC4/+mzwOXi8Wqn9odGQ0zPmySv8ETqR13UWE/zjDmQy6oXUXkf2ilKImyHyYJ5C4MxyLNTjrksO
o/1elHJTVf0+tL8GPNmajS/HfxIpDnuYtjZhQjCDVcTGX6Oz75Yi5dTZpmqD9LkawSmX80aYXL6T
ep3D7ZmZ82kI5p71WtofqcXsSd6ywbb1Y1EDpmO+oHf7xccKXhWIK+O7OwKfdFQx64FMUPkcYnG7
JAMXSaqxmx0VHTeV3p0S98S6XTO0K8x0nenvSp9QGl8qRFsCuYiQ2FfCR0enlaJ6HajOEmyOnYNq
MHNdGtnQST8XPGsd0/OkPBr1L1cIjcMBRTITgkjItbmFVsh2YbrAA2Mm+pSHIT2X3aHGhjMl2cpW
apU/oDhN3IHlSU+OSBh2eHHQ6vVs2sQy3I7WVnHTd+33QdzXLjHsFN7IRN9VhdQQxCaZ3RBEQQpN
Pgw4xIPSrLfEDQEzmyRZEXS/kUVh+5zwO7DgtwTswZN8E+9CpOsxvjBJfi9qXADVJWxulwGSxoAD
+3HTfFQFwQOmFwUjNz0PTKATQhuYe2FHSJoNcdqV0Z9oOmwc8Dzuq4+E2yckeAdecX4Nr0qF+bmi
8n1I6ARD7UTHdCdOES8zorQtbusuPVb0ETlDgm0bBbF+Tbt9Q4W0DA8pQQ9EqFoco+HHCK/1NWRu
O7DZKeM86pwjGSFNBOmJVNhHRVJAckev53sNWo8T52utJXb/aGAWcVnvywyfXP4IcueQcUWP64dJ
0cj4NdPENBpw4L8bAKyYnPAZZeo8+T/hgLYaQQiCAYVZg5rpG1PZN8wpNjYu22nnYJ4sMRr/+F27
zID3OR/ilpu5ZsuN4/86OavLjMg52ivb+dFjLoaUJM38L7jCN+UhtbobYT3pNB6xnfVxdwhh3YXH
JH0qCazaXEMzg2rrX5ygN6XHtWlXWRhrcgSjjQBrHOYj0GG4iocKyS0Ot7ONQ9nS9iNLSa/faU3g
arhpxMXkytJ5FK8GVfsqqKtQ+VfEabaXHp3Fz6M66vR2EBeD1LC8dWam7ClXIL3R1079MZIEaTfm
uMhxBx9lM4rEDf6+qdwUxiuxWDZa2imGTcRqaSYV1xPeDSmVHw1HO7Gqi72ZPc7OTzfsovzdxvDZ
fFP4tq5AEMovh/SzFj7RmYkYAI5h5w7dvHJnqC3IBR3o7KtX3buT3u0EBC8OpsPXpOpoXRnC2YuJ
pnfXS8S6YlbbuCWXLW5CG5siL6IxqbZuF/ecJqu7jEEfIsuPqVtvzkyNlD0lPWMJO3zw7QtwTuyy
ifWsJf66VmjtRhONK9VM37FdeM/dwE0KzNErrNmFVlkxEOh1pBqm5pWHguwW23H0bhlt20+9fDfK
FPoQHJ21IgAJ7f6Oyrjo3sq//HAAOjqyVFHiQFLJMegcLoffogY9mbN7Yg/jFbyrKEw0E+ehC1tv
G/fOxom6N8Fg9bNo6IstuClYjLO4WFIzYvQs+FqsiyA2VLQpgEAqXDNUgDeXqX/S+dhb/ENMN2ES
cicSPgzYJ3z+HsYVCLcGE2nYNon+CXJrV5b3Jb3i/oTdkwGT9+ulW1e/TlX2OBEicsr50Bq/oUTT
VNV2Vr/S3bXqsdFOXv5taeldwtOLJ9rlMP+cKayuDsGnPuhNhDisNMoZ6A2VN45132EkiYgpUa6C
3/hcjs/Uf9xSaaOR29GGv8HisjnSPoqObAVZrE4tpHGASIdsxH6Cj1tdaaQv1wYXWZnob3lr3M4F
83NA+vtsDn3ISU2NNXbpnaff0uuclePQtKp54hu5dWuB+jlBAEjDeKaDo9vHGkeewk3ZH50i3kSV
bQMmpgiInf9FauuOltOL3ZuAgmZenKhzdikgZnoH2IYB8SZldpsMrHf4iNj8BOCMOXMAtnL0cht7
XWmgoYy6Hvc+rCP839xXjAa22KxSwjW6ewWGdAoZc5LJbUCZ82k00Bo3DQjLXHXjJp+iZ68eqrPR
tzHwFo8Y7ZyfPLNHumA0fh9atwyw7pNcuuTiOrU2F8cWOAGyX8qwbjTpXNoCrRykGOyHxMFXeBCl
Ma6VggO32I67carP+Yz9HHv0DhrLp29gUOBALLac6fa+2828UmvS5o8xXmEvu7RRAVCJW1mQapIJ
U/EuaMzjkvk52fqI/JqttY40d5c1jLOz/AcJZ/HjYMvkY8tAhX8QzwYhH3oqElvxHrryn0s47Xm0
gMtk04bs722LecbpMfAlWnWAi2zdNDydXLrJk5qp2Iaxy2imRJBI4l1N0dRN0sQe3A+yroBx/VWU
RogcA/3fLXLykvzSZL3cTjgpRjodwtyou8DNwMoncf5AEAOQKkaLCuPn3GBNqAq2/lZUb6VM9yQD
D5HFzhfFw5UWKfPkOjlPZE3gOfUpJy3w0Wc33FPJ4rt4pOeIyTR7n0iwO4xNxcktTI5/P7Ya3UKO
gG86ZkwHl4cs18ii/335982/h9x2p0NqKMlYcvny75uy0RilmMPFb3z/wOVD2au/LyfsNuUN1FIo
uVXa0qMOOVlWzDQ7vdQP/fIAPXX+5+Hve//54d/P/r/v/f2slOq/f1tdzvHBaw+VyVsQLLWEHjiE
mFlEl6ZrTUPXcE159alx2Q4JB76bejSro9bQsfXPl3rh4u329VbuPSpn+zmqjzgPq+M/PyFYXnXS
Cl4OK6pWZONsvZ8O/zwMUJxSNeANNojptJPjHv6+qv/3q39+CAR7b+LI09KhOMbZvx9MU2Qrw4s0
7pZ0ANlLB5Dgc89Ebd5ijQ7LSR4NTSNeuDzYKbM+c3n4f98LGy3fA4RCS09dtlrpHv++4h6PDJVN
aBLoGRb3mptJlkDIOCJU2zbt3xTAKXlTxlLSWEXYG+RnuamMOt0hgF7j3raOtGslVMuaic3sVVlH
LTX/z4/jMZqP8ct/fsHf7/r7pX3JpyQUThnM+qid0HD/9dDPdXv86V0GTaGeHv8elE916X/92OQ5
YD7aIxxY/y7qkEZr0C1WEqvx3AZDK3BzcLwvtZT4GbiXGNadVhbiFiBloLS0vR1MN4Cm291ZpkwO
jG3fDXJBuMRwqGNs8bZKcgGx2zE/R4rQam/4h1nSYOaS0QnUiCPLAu98clLjA4OODZxGp7zblAit
KJjHvwcCnh0qkIb1oYf5PiYk9Vf0FrNFlj4EglXotuYxmrvPLIsk7mjMMnglurDSgjqKAJJaDUO4
bDi6DLgQrDjHl54CFNxqQYzCeJMmZPzI1h/bHmNMo+n38+Dou8Kd90WpsBV0Y7V3XM5oPkbT2plI
ImfIcYKaz6o0t7YzYxjTmzYYI6obUpTKNLSqfaIendjTniP83uXArcKYKVowDG5seM1D2poSjL6p
th2YLwfm7G+ENq4BOep7eE7czUzuVlIzLhFsFoRzeE1zDBHL4NZ7M1OJtfcmuZGNvswykvvSRzbr
ZpmfqgjIDvbEa3WeXdiO/aDiILFR6ROBp9HLkcmatruAOfr7q+0uJPwQ6qAva7IIKpkfy4nY4BQy
mYLK/ehoxFmwpvz9wqlBRhdcNvelgdvFrCQkVUB2DP9QdCZCSR73mWBokoYhXyU3owVVLGkh/NVo
TXdUNS2n+eKt1dM+EH3RbOKCI2hqag59SKV+LTUOp25DQwf5n/nq081KynZAopfzm+7P6s4hCeni
aYN9N+0MvGnxnP5C2sZWLUR2rWr9PMy1+cJrYQRVUbtg6xlNWqKOthxpe4rbJJaxPHvMqhHoGFIx
8mf0C7PKPsJR8sNijziE/k/V5zk1Jw0D9vhsF2226fJhek/Ix7jUQl8jmd1PHlWCAoWoBh7CLKF3
76VhDlsD4ajmyY5Hw7mz/Ma5c3Hecjc0i81/vtekiypt2Dip+rG/9B281UiX12Fmfk/unbZYpJHr
30NXAHrL+CsNE/xZabvxxZkpcDSW1GjFjbUreZo6Eenbovbb0wjzfiNki6xNwdixEFp0RCKnoczs
RobxKDYuGyEVSTkdbidO2Lp5HjLHYjAN1olbKpKaMUVb6Mv1GedMfQYLVZ+ruvapcG1RVThobzo5
Agsxiuq2kV5JAsput84iqXVtU53DsMHN6/YYYmziKxFi+bruafrgwJ/szTQ/y+XdmM14n2meqHhP
eHgVpUmTktNHn2aGbhaBJDoSmySIOhrMZ0vtPEjRnTSC4aPV/6tfojd6nTFhjzTjnR22lGMuEvca
08hHCltNuw6Luk+g8C7LYyijrSCXu/xZTWF4a9uyrrIZkIyW4ghDk+61tEknafpa9Za+p2ZnfHW5
OzFJdfm4PNmdhym1C4nwcAB00p7CHsfu7jM3fIFP5jKZYtzD36F7ks4aLdZAKaZEhXrPQEmdaXvr
E4GtmDFvk96Ofawfh+6etkd0osL3biOSr0d6IgHNjRO8O4d+d1oBhtu8aobbUUR3Dg3SWDJxZRT0
dN6aWeMFBifCNcAtsdZw7uw8UJhEFOHpmP5zLQExhSXXOiApxlOn1BBY3l4fWJvxoqs9M5J7sydo
Clj7XPkLcV6pFuhvmuMvmh4HrPgnisTwRvQmNPdi/qi9+pFqC/yvqd4ctaRIH/2WgA2SCS979sRZ
qQhCThF7Q8+GtTBxojRacaa3RV7pFerc6NFb6LsdBloiqYW97Rvcc3+LVGgjmhcQr7d2bNw7TWfB
z1dcgbH9gaXKyBq67aSODY09R/A16mhbCeRlHZSXwDlktwQJramKxUJOrQIvXuglS/fwEEnrkGFI
EGnyz/vLJcWjGao/oDziwFRjfJbaqbOhtKzzBB/gGDb1m5pT/WKCcgnL4UEPmQHrkqG/07iXJp60
898bys+WStEqHSlgjJIdx/O9GmgPZfvqgqZ2ndcEL/1inKIOjYXr0gqhbUuvwjmsRH7J4ji6OA9R
JbRLxGK1EQldA7Se8MPlex5ni51hEH3wQ+Ri4bB9Dqbp3srlIbbBSsXJrP/ziZ4G6+xVxryXPSb6
sbr9+8DNijFmWvDHeoMkCKJ1p1rjYBdR1oCFwEfqsWKjuwhVwCbkzXnDIIw8kD48gwQ2LlxgjAuA
Ak4DZYFk0ThbJ7eSWxBNCf7SJP3nq07aKLk9Zkhk/yAaQ6alNg9rX8tezKkTOMUgOHu2Yyx4nXUU
t8YKPjkpwIGQ+jgOr2MfVWcFFOvgoaJlJkgQ0jPJMmHJbkc5NACZvC34vAzB1R6vcvJ+u9hNt46X
h0dQFoNOa89UwziKBdTPztyEoU5zBFSidTLnCD9uZgX6UiyLF3nHCOxqMubERaiTbg8LXNRRyABU
EbEfQfZknu8dG1hrJJD615TaLLeMf3WjweFTJ+bTUHhsKCi6Ezk4W4bpjrx2eshtzMpdZhPWYuv3
OwwJIfbcrWsNm6lQl9Gw1n7Z7THvctCZwC7N0X3Tz7suBu8oDBrfdW59tYT6nESPOUyHcauwSh+S
8N2yC//BFiB6jTaHMdQEfoJPszdbPI1FHB6csIcISQattBKdVWW+zG27GehCRCyrAb8N9l1R1bAy
S25+eLeUtSttyKwlJNlNwQirMJdcAARcUHVn7p/9WV/MJI1HUEfjzO/QnUEf1pL6wSwynOicMNZJ
Cvwz9byLVXMn171EHtQwEaCjKTZjh2v0fTFmrMPtFTEYsIkkhw5cwMHnB8Yxv/QDRD4z+wI/Ex3r
Gax31peMyopnoBeIcHlQczN2vBJqud7BEW6jDyMFIwrmlz+mDI/+YBg7zVu2nflziNK9rqNI6iAl
T72pXmgBgZct5rNo1LvnctuSILq60MK/Tt/rytTr+iaVVrNvdEaDFpZboP2QkW37vkwcnxETxNPC
dc86n5pAJI5xmGA1LxMlxIYMtLj3ANl27Y/zj5EgvaM1YPaK+2iValWy0fKXyYFUglmhBSMNWjqa
zKNO+KBjjbwzK3XbWV13omn2NoIq+6xywGV2wX99qu98b4YsqLv2JZLIeXNZocLjHDvkGE3ZraGN
MQu7CRPgAE5ibDqoAOiM8T622n7DmGNx0zoxXG7/LTbAtkxZe6JauLkNUdAxZhhBKXoEl1DDZNne
tWmuveldsjU8+ZDHxqVu2wb2fHfQCP2RxDbmte7b/HPpvuO41u5Il2v7XleHUuiQTwqwEsqeH0fq
Ux5csownTm3PvRnf/R3//g59IcTxg+YZn55ZYz9RDgfYqtwygBhxCZnbfgka6IAit5OYEtwCeNLt
pMeRCsFT81IGWEV1HrENMqaSq1SfAsOhBZdxKyDn/FOXzbMTAx4IXZqPuaAG43AXpt1AlS9waaOm
DpgeRl4fn1ANt9BBd+C9TNOHHkOCc/XxE4sAuX84xKuhDsHXx80iVpNOqwEMKf7d+Gp7TvBEbDzL
Nnfd9CWmVoI0Ku55wnt0faZVkJ+9oOOFba0UXzgxwq3VuZ9uZdlHffyePRsL1nSQplFvCW6/CT0y
wFLW9lnvbeLo07FP1ZssISbqTYrBbDKog6l4vg2LYKxqfzRYDOsp1QAldpge47vZxs+V4EQlL9IM
6xzRCgzP8DC62bzVeqTltL8SFIZPLYrXeDJ+heWCGk3pwikMxK1Cx3ifYgkPS5z5M7O5Hnexx4q7
9qXAR87b7wgFBKL7VZrpS8clIpBp06xLlPdvf7qWXf5VGfmud8lzlYIXVStobShs0QZtyqArL1pq
D1zoGUYLX4wanhsNMTFeur3GBiibk70b7pRvrPTNZ6i6VT2AdICIZ8qIMOZIegfLnst/pz3WGZxN
meavvd0/x1VEOwZqrWUbD1DwmC93AWqpXuXyVW+NH8iJ+UkS9oYkyhPIwROuCJBqu863dmP2xwlw
Qi9Ag1hhEGd5G0gA6PaQJoGJO0W65d3cl5A4GaIPNoZCFTG49tDkyVGyAELfWMG1PkwyvTc4lrbV
b+Rq4bZMGwowBJgBP/oxs+I1oZFqQ1MIJJqp2MU9dMLah8ozedGvpYyRrmdi8JYmQPHHyMxq/BCu
9kRrFmbwknnNxEnGWTrG4IAOvrKgG5Nxjqvq2+peLUeNWMubz8bn8B5O7OCaaN+nkKOO6JzA6Stc
YfiKapMT8TDouDMQwUIqHxzDO0lGxADPywCLN1nkOdyMYrgtC5BLzU31qDnc0Hud+UvZvXLhIapD
TRrB33sQG+H6zi7TjzZvSPpGOQo/C3zoqNcoXkKHvfsTVaO5jXKUJpol+J9VDGMycS+Sr/9h70x2
JFfSK/0qDe0p0DgYyYU2Pnt4zGNGbIgYMjgYZ9JII59eH9VoCAKE3jSg3txNoW7dygwPd6cN5z/n
OyqRz0Mgj964vM6KoVLbly7KAkNCQbVV653B4oGYlaNFqUr6YqmAseWQc4KpP32d4syvsb2Z0L9b
o0Uidg6+Z2zaC7uH3PGR6vL2mGVUe9khKmu0oiP6amaCIuxD1xCkn/T6ujLvHDTEbcIC94FJ3VeK
PfBf+Wan5HenyuAqWse+S8Nclut+CMygoPzM69vXnNPoHhrGsa6SS2wMvUhUP2WsDJmLkxDgTOY2
3O4YAPuNWxw4UzFnlsi5wUwMzyGjL2iwzPqp3WEefcpNcEkwDo7hAhUhHlbAaXSN6kywd7YPyppf
Gio78LvSG59P/MBQLvAe5hxbCveWIu6+vdXNSYO4GEtCjcGHcjH1BNUennSATouY0fDSaJX6Y8bh
eWbrBPwiTyFY032ig2PNsiVL7kUk8oHXZBCpy3slgxs4qtuKS7+d3+sQ4k9Y81nnFbe2skl+io6H
RAcN0Q37uiUFAJ6juMpg5zEPDU6xeIRLY2/HmB2tx0XlIRg01dPU4diAE6lFYJ9E+pOk5rtEddp4
GdZ2bp/bqsJyzjKHh1W0n1GP5Uw0xcNSzvSY2FQLV9kzrY3niUsY72S7zSqQ/G4M77xiVwLVM74O
YPLO9Im4PMYMZ+0SDwdsMQqwZnAn4FMuaF+Ujrf5yr1/8aruhFH1w7Yfp6F5aqoKTIJLZWyo3S2+
8vWNwZnYzfPVWLP+xLF3stt0POi4rpkSdA9enr6HFMdvfDYp2qSrS9FN5b6kF7RScg/5l01/Ng92
RmLBgeYKaFruOI92lPwVJ05V6MDs311vt4fB8Ca1AUUPZtjbNpwlKyLdF6inKvOILZXD0dbwJD07
Ks5l5BEFlI9gPhugvP3fLJ43ek0TEhnDo9igFebETX1XSGxyDxOPQFx1ZDPUCs2e5aHzNHSI+Ikp
C9kwc6PQxXdaM0lpp/YGyemB7sH01K3v3xjAuBGGi2ga5Vd2RJxVyOc09K/VYOFzMPq3Lbt4J8UI
M6X6Vmvqz/WCdmsIEG9s13tznAFS5QwC2jTOjx6Ke6xzA8IibDtqGG6Vi7BXL/kd/GN6BBL/YCXy
jRcJOZ1e92Kmf4MsDZw/b7kB7IdeFgpUQx6A49KIXdARYCX1ewki5qCwuaYuw/0JBBj4gdxxi6Zg
hRMeEJ8WBwvsqUzMYqvBRswSspfrcXaoA3w4dW2jjWBJaKwCZ8yE11ORPYUi8jZGtD0zOuCL3LWQ
/+vmXDRud7EUsyu4B0tVXDd8nUJXTidl9HXEIuVgiPOq4I+I9YWl+aKT6JcOFUnnncHlBj1qdrwn
lDZAh6nLzq0+lkV3x6QcbosueFNBDbqlOub1V2I1NzyrH+1/IHrQJitSNgSaVjp9Y1/CxLkpcn09
J9N9FTvtPuW8x2TT57hImIffnOxxwBDFx0FFWkaD/GmhgfVKUpUxgQZq2F0BKHwQg0MeGUV1Z7ny
e6J2YJzDTciEFAw9BurauwvyZLoqy3Pth4RgureZ8SofoPzMAz5yZwFgbbQN7Zfz9dZix+BMULi3
EzSZZRJHhTTBJbBPtvzmCCKSRgrtjc9L37zg8aFctOf4n4rW3kRLOFxBuN5yMPvAewa0I/GAHiAb
XcLBLBvegGdc6lGZR/elm+5qSh+2U9jANHSCRwzDGElwWtAaNb9FRJ19FvpiuJsc91XSjcV0hNyd
xWCO0tw95dC4wzprxsVsYbfCgsE47XHuXVITFjUzdmP/0Fu6dKzAha52uQp4gODo7JbCay8ckt46
wzAeHsy+DpqXirtik6fNiaqNaDMBXgmKDCHXJXSm+guE4a+FwNjgJWvRsCJRA++XtFrCQr2eeh9L
q2MtCAomJk6LGbuSYpubttjKtfoHEEuK647+JAsY4uzBDgMbRhFR9CjWXglpUT809X7KD0PRpcEX
hlmLUxSMPPjsECRMXNLpxB/ux+jUujHAFosrnc4dUCDhWykeoNdyRgRBsqGoCu9u9xauFB9njF/7
Xn/oFouBHFBfC/pO3OEkCvepd83yoAtF3knwp+ehxBzvGVo06BrzN3khndsuU5c4BoIdD3O6Yw5z
1yQipiXBxkzSFd9icllNQzpYwuKNPYMvchIJjJmGL2MnL0iU7d6jntRp9Y3bv/rKFZD1xl2U0+MI
sOOQjNkHUS+O/aJ+jBEc9hQr3+jV7VtnpjtAO30aajBJUeFi9YxRxefevu4BKMaYYI5R4uBNK8VH
vjCSdwPnXI4s5roRZx5ClpXc2cap/GlSSoV8WCucQlish54G+gxkZYNiVYSEl2PZkTCLLd5hfyTh
4NOK2Ljs1ZTZPDK3IwYUEY2yivpZ1zE3Ahc9cmmgXbnJd4ksyJkS0gnzj+fWOHe1i1xtE1T2FiUO
Czo6Kl9zDB00YjsfZhJNY3dkhT1EVhQdLByItibEb3nMp2MzqZu+Km/6iMmn7MuGekXOVn6PCTvM
Gv+0QoqLhJ097TThAqBRIiP5M7vpwVWVfYpbZHnNRHXx9GdeK2BVD3S3j1vOLoSsXRKMiZNfaL0+
cPdTu4k+DTvG9ErLBvRxEgMLGLt6Au0QxQ5sYgaSlUKdESXjD1PCqIgXOtuSV7ofNmqdrlNu+VCy
SSfFrinxwMEbY8B+KeNI7fsRD6pIi2c6TU89hlRsSsS6ATUGy3hJBQGUOIDDaMvqflDWj102FrmR
wGyTsHlYrPp6mMSHRkbbUiQwb+j2uP+Pf4IUWO+qAh5pwkxhFzBKoaxjKk4JS2bs2isFHuNWPxN2
TArqtaTkjY6ngyMh81ABSL6VntKhn0DQwrXrcdS3WfoLehKrmxMuK/nxhN9mfNFOc8XhrjpJmo12
uU+8zWnwNKWZpw+2xDlrV/eaGnHG4/jV5pzKOeKYWyeACjiK8Jys21Vm88nphIxU5U2HehxuRTZe
4Yk8j5Yy99lsfltuppwL3G3gAJlXPdkBGrnAFwTmMisiY/4wRTsXOi2mSCxBGRvT+vWA3dKAtVk5
OzXHPbcYPjI9mIMFHaDzDI3SavzNluptjL1y71r7gRsCj+m07DRxuMbhXD95gCq9ArNHjpknim8Y
FTF+CLPVo00CgmVxHP7adkLR2pxe90v1UTRq5tw0PIRGqovsqus4bLHaQRzMVFfeMCV7a+162vpp
CkGIOl0XKZXzCw6dzl2OnuTdyEvrjaPmfF2FiqHGwi00TC2mKTxytTtfiknm9xwqTYE6PFOFzmms
MsdmLE8coy/WAPGBtkV7u8gh3fGXuZj7SIf6p0Gk1A8Vbz2MGJ59kEx0vh3zjL/Yd5dd7gbkbiu9
GzNslk3pqa0b8TVLhzLZo7HwFSmvRjtAmkn9nVwr/fyZ30UCSOg00MGYNFYZTB5evhlrfEuZhF7s
74bnMrWtlGWX38Ouuqd4WHsRq5orEga/tFnSe7sgmbIQEU8wOrHLZ6yqRAfKqQvZ5sxhsZLpPEO6
XxbzOzPx3NAmHB4k84eLLaz7IveTG3y2QHLytymigl5RUg/4gfx4m0ALIt/R9hSt0Y5GXBtaIMM1
nGNjdtTEPXqSMbvMw4Mepam5bgRffv7dYzrhPILFoWDd8tInbJMVxyoX00fXrAsGbh3VlPz5nLBh
m9DZGGQnT7bPshYuM7H06BmWZj0Ht0WZ3JcFhhaPcR8YD66qLZgtneQFCkl97tqPJv+w28GH42l2
0RLRNMOOO9f+l0ezBVdFiC5TuhITfbV3PfFhfPXYr50+ZaVfOkmifKmgxDZALPAPsXKjiKgC+1wU
fYZhjMvQuZVKgcYfXi0K8mhz+5i5W2yNE95NMSUwiSEZOlcVj5yNe6Fvp6vZgZ0oRgxZlX4udEOL
78CgELP6Ye4X/WK8HpxzPZ/JzNxg2cfQr+thr6pFUrONvRfleaMEhQIxuMGDE8Mu4Xu/zan69DHN
TwEae5YQq+/ppXHXy9VIaGFfLAmOdT0eC0aDW7fPqWTz6Z353/+PkIylSh7FaLO14gQNVsk27C6M
q8yG4CCrusI26QzQngbx23QZPtci/iiz9HppyRgA4PwmroCxFH6rrd+ZQeywKUA7trXYT0p+zYV5
wtBDNrI9tD2WVmd+Kpjj7wLrIbKueheJtFjLxCsayLDK0A8nMwH6roCV14/juYxj/5JwTq/izLtK
WVBwZg2kBrBi01sITaUDp5/AffB72JBMZqKsei9tRNNxHiyWoPFqmUIO+5Y/7Z1jNtFvQslNeGox
5Nt5lR8jO/9AL24gQcCxHfzxJ2jAakhCffbUl0co4PGG1juKwOCwlRVm+5ZIEXZyfiWUfPzvbVb/
BkUcwfCOl2MwqdcWE/JUdmzUFeAk/Dj7bEyxVgMVmsIIoXe4VzWRwYWmjpJ+zz0gRUmdBclGhw/e
om5qEiEMNyxxfGCOzUeipCLGSqE04+juMyMuwh30vkgDNKfOu7Mr523sMHO2rcNbEUTdBqt1goK8
7LteSPJSVY3FldDBjLOScxeNCDNLVIYuvZGxz1GvIUg4+uhDMWnhNMU15iSYZKxwjcWn4qco6pcW
lljlWPlFO6AFSPrwKZQ9DhFzkbgZN55n3otKkYPx1B/ptd3Z65NPCkWOtsVNWPf72oaF0w3NeKIF
+Daeg1Pddc/CQZJmdAhAIbnRXHcJGVU/TZfQDBaE724ZfdaKwte5ubPD/FmnuKCV1VYglIotZ8hj
74LemqB1MFZiKu+zrfL882jYpIgIVzLwnA6j7EgPhYpUTEN9qI0aZGOHaRQ1Sx3A3jAAiQgK+ewN
5JdpDOLUxxU7YkpMUG1kvetcuAnmjrJFf+V/P1hqbZrBKSw877Ub2pAPNaAVpviyqKdUErdRIAgQ
oFICCST929kBCMeRxArVZptkrC/D7P5mayf6iOEwbYymHaI5MFHEFR0de4ib0vI+mAB+JpTm8bWD
dA7MuAywxSbEY6qYo2jfflkZHStuHZ3x89zJpGsu88CxrXLHB2skxjdYyLTJX0wgl9xAmaPI4osI
0+viZLTXo6JbTfCOm4yb5tyeS1YOtFVKO1qmLB2pkO1oCshY42v0Pk7eXykd9qUx5HSFIFIY+Rlz
hN+O+HvUAoqXdIWLfzE+Kjq7tk3FaGjCNk3syxy8nge36UY0qsCjF5baDValF5qSWGTOBQ9BPBI0
X9zkBk/PgQ/CP2I+IHJnzyxgJB5+oWbALdSGGWPpPuW0n0Ql0n4QIqwLPyRL2n2Ygrz85NtiJyCz
SH6FXtRkH3NgbpEH5sz/raLZ3Q2x2Po9vTtcH4/LHD/rMBSXQZ8MvMOr3mkOoKDSsz+Y76STOUO1
KEB4qbZRkI5PuOpxiU3qumBlnqO8O7aTuFM6IoLX4M7s8OZSyzFdWaDLhuFJd7T/GTKPnudHjEm2
UMA3OQYinCz3aElnSiEA6bWQv7Xdr/lQmHVZMb1EHdnBwZpeC9QfeGzRnSftB+XB3eni8ItVGS3Y
XTDGzGxevaUxLCXGorVkN/R8bZYYykCDjMTRkQDdHYDU+dOFq7/LNQVIWQ/XvrIonmRuP5w4dqAL
OF66c6Pqq2r4C9LitWVeykATi1aWdVttDSBz4vYEPVGBLldX2UjIU6GFuVmLcWJs/w6IxNMk/k4W
XLWKVZRfgbl1z37SzzhunI7vOE3WNDhe1ZIyoNnP5L7tkOQ7opITU/RV3BMtMD6DYlWb+RAWYDL7
kSMFbPU9U7rrJmSF1fLG4nfcuF1EZC4xR7+s6/1EI9LO4aSVjRjnq4w2u3GyP0ppgPWDwPAwjVUo
OxN6CgC4NtzlJjxSH0l/IheMfZVbr9PMorVIOBjEbyA/oLmFWC3qAcTXtJRvy3LMVf13mIIrJ+Gn
Fb5LqW524gchvyYegz/BKMtamJQN8bmyoovICH8VmLOjxJZnO5kfKsom2cW4PwSAS2u7euPsYe9N
SAIJR0eJ1X4Yl5TZfMhI0Wf63r9QHPTUYScCXgHIaZhRyLT7xP3qqF0BBL4tV35EdeG6gahCs6jF
7QdZgySUwXQFY+U6XpZnVhqKHGe6A3JW9D6jV7oo14uxIongyOJAkxPD8s4/jxzCt14cwq+Fg7Px
nPqhmC7BDFZbZne0osJLWv7U6buxnLM34pJzbG7JFR01295zb2i+KzlggfCviLP4VC9YLiMYQ/cv
AIv0EDHr4blR4X79cjRkZZhklTgpjLlJ63ebHXLrMXFi32//OKg7DfU+hzqfX7NCUz+lWVkmr4bT
v81SUPq5+eFVXBdZcLeGgCfTXwPhfmmHBLZTt1dZNJ6WyiIJiqZdeACbl2R6D7qIplx5mquAXBZi
bRMHNVhb+76L7sY0AhqU9a9pCFc0eqrS6UtB1z80f5ac00ozAOQNGnnrFOkfDp3NtnY6sdfeH1ZQ
+kiD6X4ZrHsLdChmF2Tn9paH8BIY/4SFXWMElIRsIibzVGv/NIK0Mz6LZJURrNYcUgroDouL5UhE
6EiOAz01AOQnbPeTkdnOSjMmoll1clc2q/oyaK7Hvqo5Z00k4MYUxZQabSSm6ZTp1gWudeTSBCXL
keGx9X1wvgOI4sWplh0dfg4P7Ksomoj0DEpQ0tfp2WpeisKAJofa63Bk4hAFZcRlKMMU52h3MJ7z
hZXEDjw0QDFcBPPFeSQ75U5JQbeRuY6S4jEp/d9yuTRkUiK+5BnK5LZLoxAYEGR1OaHQpsg7nLDJ
9rU0UxZldN2LQV+Ilq4XdYCLqPiXMPTe7IVHXFXtuM/lt+WB8ov89nai8ejAB/6cuugF9BO/YoAn
2hSzxiyorZuujHe2RDMJkCMZAEzMoAKmNBNsavhon55ivoT/4CtMODb5oXkukI526TTmsAtQ5H2B
qs8xS+10ANeWD7tr7xlKYCQIvZ9SiuvQROEBjYeMRUfiuQe6kC4e/VP+p0zIJhLBdQiwclliCDUr
RAmXKFRWAUcyrQL5HxasvQv/u8WSvZlOljX/Td3uLU/9IxebR0NzSOPEZGO9e57sEW8VCmkaAm9L
fWRw4oNhrHcMdEaMqzx5wjnRFz5sA8SSCqh5kpVyU1SxdaSuJIR96u5MOd67ymnvLU3O0Uu7c8mM
U5a9PhbJeCvagaLhmovwNMXn0G++DSMCa2ZklacBpmBN6LEY72qCWVzeDfiAytpxfuE3FUqcbQ+9
BzLNmdPjzolQnIPe+cZNJ3mTWA+oMNj3C9N0YIrWrq7y79RYD1VdPOXe+LbQqkXxvf6uI6feDxzM
msE/4bv4zrtInbGy7wuydo7bDTvCRP0pknLvGCBeTfpJK1AAb6a69sGokqGjzLXvSK4LYo5Q8+dN
OZBe6VtA0xFWfgZZN4m9WFfas14w5Xyl0Cr3yTT+mTPDDCB9sQHfbnVJOkM8LTNCgY/JY1EUsjYD
ksCE3LaYAImvKID9YZ9VjXqLFUf0DnMt7Uvi3elmFKHqg/09CH4q0724HUd1K6ayJO/vG0tfDYoL
SG2qjzyEt1iKd8rKaLxrGfCrLnX3rZ89ju5bbRenpc3UNab8rY73ggj0VhHoGnrQ+db0ObriveqG
O095r73gIDlm7hVWa0ih9c4QQeXe/klk+kl0uH360QEj6ud7t8YzK5glBFJzkRT2LWOCceeguewz
3lhbezXGiuquY8u1TPU6D35zFUz8F7ShKyGnu6zF/60TuPiLH9/nPvHxBKASUT4ImcKoJ22HzFKR
Ns3wEkdIpzLAexwV6k9b012RNy0HsUNE7i8l/90cdAcbh3gLybJ5ZUpABh6L7FpmONjJALFAdgYq
BBySg38XVjS+jmsow2nXjmqv/hN5CB/z/Jb4oDidOr0AhKn4eV67d/S9DGg40gwRfGLWuzwGFBMK
wU1+Tojl6nUHRfyaUpLtvbOPZvlKawrc3AzRqPyD5bE9jDY/CVUE9zrOUZ4fT/KvZW9+q1ndRiVN
hk45345YwHZZlyPiii8MjeXFiQi6dMjufD1hdbj+IVXE3uNK3tlZ8Ro8oQlGJ7CmEJBzzItUR4X1
dNeY4X4pZHMIOZK77HccLxei/5Z/dkvGum1+N3Xr4WZOnkdXHYdxdG99OE3SIYQdavZ4O8Un52fd
WbT5r6jVqe9fC9V8BOmQQtnS93XMSyqnnRcF743LckP7sLejB34Vjhs+YDc6xY74jSdGQA6leWLK
0bZKKEgJXnGMdQep/ScA9K+NhsMEJnpXSS5XVWvtx0x/SEUPq5nM9TAU1aHSg0OFHYbkYC9yEBhh
6Ie7SLh/GmHtNEe1HSbDl9xGpXWof9pZdKBt9DhDgJtwb2H/JHYTULUsy5+cKf0uCwPn4OFgUqsV
T5TzD1UoHDwG86yzhfcOEWGDhfNSOP6yAl1JLK9osACk2Gw3YgNtXoqXLMQHh7Rt79wA9dmZGViC
TVi7g6zzAAcdG8KeYN1XQpVUFgfvPkW+YEXREsbw1UaqPzaS0WMNPeuK3HNV0yaOo6GDi9K/NnVU
4mgFGZHobBesdIcChzOpWNzJcwSh1Wpf/BZqCVFO7cFA0Xl8Vabs23ZusStJP9iEHEZiF9dqnDH5
HXp9yl3nK5lmlC0X7mBL6BYQRwD2HN3APGTZdJpyOoableI1Z15LQrz5aJuAD6SipdFR/t9kkh9L
SFdOLTPGe1yfU1GyRfjq+qZmIL8tBjaB2vW/5+g9B3vhEKbZgdVaA2TOM7jefGtwCO1cPPw7Y9m4
Y4I1sOVAjitpPBqYCBrwaDsKHQj90XvLf6Rv2gvkju3yzK4379zEOi9d9Gi5aLwEMKLOO8KZsGiw
VNfN2mvGbIMofRG+oOnjcRwWvprCQgWfWgpKOCvQLAgIEaApAzuOk23w14CEp6+Hrh5BtI6ROHOq
F1NUHGFyuP890E6UwMF/GNwfv9a/Ph/EYSxlSI/jdxMi6NNatC1wUmQxXkcuhpq6ZphdFG55oyxY
lCriZ7V9YA+JOdfiqQyF4bLkyZCUGwOFvqL6KcEtgQ/bPQz4wLZWUlmH2WV46Tr20a57AWUiuF/G
1jmKBLpCvbjbQZut55b3fvInmPob0CgXCVAvb1+s+Bdh8d51yicusBnMCbRlWqz3uZ+/aJ8ZX9dk
f8mU/HGoTYKXqKlbEMIHqQIAgSLcw5wyD8qyxjnZlvtCNVkt6diuybE0KbXipKbobODrrIaVd9p+
VJpVe8afNUrcc4EAboUjfUk+2wQLZT/TWx3j/ql0f9LrghKWF6vTP4kzw7/mTa9zeDR4dzb+T9hY
n6Jxg8OY5b9+7jTH0bExjnkKPMbCnZut46bstLxF5Dz75AKvMI4SQo5tzv8e4nMrCbQikdwwOGOR
jrCMFzHw7PTd860/hhvEQY71K3bPpz6yBxJij5Hou8Pi6F/HkAVtFa0cXoUVpeHLVqxgDvwg2H/k
OQyC4cwAZeFz4oebR4PzpxT0CcBrZHCVuOaMBvODtWlfJV8sX2DEVwzOmp78XNauvylYN+bHNe2S
5vPbIgqMPO+DNzEUhZRlN+cMcpJXymOaYOpqogvGCMyLSXPFOZ+XU19pwpbkWsCQAiWmjdWCNanu
IxYSjY+xhCntrgs8sU9aqTutTmNUvrecCjKTXOZFvYuFJckyhzp87xyu5VMMBcNNv5TFPvTdVpLa
2of23W+SeyHeEveDJ+5qYhcsYADBZ2QyGF1hqbnlYLTLm+5LApPoaXac3gjMUuCnx5doNDeM6XdN
uBoqeIlwk/VU/aHrmks31wG/7y6gHCiC35a4DthkOJ3aRzPgHhZ7t4oO0R2zkb3vg5QoxAMHj49u
BOYf38dImVHiPfiQSmjBRurElSANIwgdX+ICnHFWPpHgNoH+TVzGoGPkzpuJBp8pEmeZ5ydNL7nf
gHHgoKp5Z7iRvte4rjnGb1ztHNPAPCc9dbY0qLftvXbGH0e8COqOWE02Vab2ueLxhDrqycfZTrij
zJvUCm91dTvPXIH+Z4tW/0s56/FvfftZ/u3/o271+z87W///tbF+/pRZtct6ok/fw38pV7UdUqCR
93+rZH2r83/9X/f1j/rsms9vlf397/+Cv5/98G//4rj/6rNtuFHIAmsL/DD/p6LVEZS3ysAJub4R
z/jPflb7X0PHw3flhV4IqzOkH7av9ZD+27/8v/WzCilpgf3v+lm9AAKOxytZ+1v/6WdF3Wsem/af
ftZ/+lmnf/pZ9T/9rFi1/uln/aefFSzIP/2szBv+6Wfl3oO1+3+unzXrZ0Fbg/e6wKVDp2A45vYC
7mVEzsuvPwmQpRjfbbXtO5hxcDsaneqdagzIm5JBBOxtehX85OCH+hudOdqppZkJMXKTy3uMvbr4
tIkKE11NSYCmMFTzPnO2FkW4uKjfZU6FxCCRUWKsF7Q00PjRQthShbMGPJG07FRtw4aJWuomP8YM
FLpV2Nvshck6mZmhpnNWK8ZSXU8rpWV7P0E/XqyFcK0VTdRjg7sPcZZ2qi53vhmng+iQK+cWwN3A
5Gsx9i7OVilN+zgOErMCnHGt1p09bTHQ0yaa1M6jjofoup2IYVXXlBeP3MJstPLiUHJ5a8r4usnS
Z+oE5zcBLk7MKITxMn1FDk6jGHcWnAIXwXxKs0MKxeAunMxNQQ+Fmd3sCl5HyC9zm9iUGw28N4Qs
EXpbr/1m4Auw0YLWFg0/4BZDIO3t06BmQe6abjB3svlj2jqB5wxufGR9/DlEkCtIqEwCzHkYtHvE
+/lhVJDf5P0UXYE24bZqUixrxXu9LPnBo36RbACmYh+7ThPpr2Rs3xcXBRxn5Y7RyMCcNLwhYDfc
Djr5DaP+NyXexEAV/7pDu0WF1ECy6Lr1cbErWIbWWAP+J9fVheWbbbi9xsUCVblOVhGd6uiFIg+K
fMrVF5IIuA+h792bXpGYt2vvVGaS3mJTi30Q44pT/RqiGD7jjGriav0zdTg+6habbCMhRoYl9jbH
4pua5iEWhhwym4tIlfsBkTzJ+1q7hxTgCoZWxTCrFafWhr4QZkBVsMs2vAa+vo3V3DMtxF/mjAww
vOZPXYNhwmRB6Rp2q3pfHwu3otfDtNvWJ1cK+7vHYuPALvNdPrkOQiez3VM1WO/oMcB6MtjIPc8Q
mFOMRQbnBq+z3xAxmK6WWh11U/wJi+CdFD6zyQnOAenZK7fO9M2gFndXwYd4zhQVSMTkqN2Nh2tp
BwO0QoUuhwiEHHyTGnh/nSIDJdNuhCWFsQ7RO3HxnjFsiTealt5V0Q9LAp9EwhNUyIh3xPWOpi4e
4774GVTfHmq/fwYTAqa6EfXBzox969RM+xD9GxtL9xB/Bp5gkp9Ji7++zuH6+e8eAeHLiPN347ia
XGxU432modAuo7UgfHq2haRnNbXWf6LnUTB0TWhM6zpYkRYJWZgWPFSwoGlbDOxpD9jmYhV4aVOy
MsAzfgKPr1tYL9cyWf6mZqqva8t7hanoH60EWnBsf+S63I1TEt6PcqDDhlSV1gzzspQnQN3QlDyg
wFC/QNDgoHoHzx3P51p8mq8JGaCAcITIO91g8pz2GhTWBrDYW+MRbFji5C0rvKuA+keRxvRa8Tcd
hh5dC8NGrYS3c2cEMqv3jkS+66MGoQ6YcOd1Beheg9fDr1OMtTWuLk1TmaGk/RS7o3jIluG1LM0K
c8QT4bvVZemq+6lz53sRYNGHrArwDeXbTrtfy8ZFboryV3aGuuAqiTZNWT4PZQvDFR5vw8Rsswye
OPDdZWSd4rQesfdH+aAoWFju49qIay+k93Pssf+b+ln2VJcIOyJEO8kdvpzT4i3Q0Hs+ZOiqeOQr
hd+pCX4LUjdtFSRXtW8xr/J+E3aMg8LfYLUDqfXGVmcyVvbCZLcdS4BFAG9dh7cPnv5D1ojXgIz0
lmWXHcDHxKFztc9CxT9pesFsGu3xjR9b5X6S+dA9l6Q+zm9KJ05ZLt4g0F9ZomluYt8nZkSJqlVV
6iqR4ztFLdHWcf33MSE7yqb0YdMmSLKRWqmxo25zzGBO4DoGxyUTaCChZLwxaMlTZDqzdcbu1a7C
ni5rDGzDDLnUBR8jSvwKpW1BQs+Go+ytu8KheCKsH0pavbcDc9wtizv01bTY5pivWGUkjQEj1TIi
eygccQk9dedpXLuhIdNmybRnKN9G1+R0V3Pu9DhRo30sbNpzAwKaRjQLHaeTf7u04SHUYCT7TuhT
veL2SxymvYfZzTeGhsAKkKrOSNC60LHPNh5F10nsB1LhDRtoNm1t0HFEg5IrUrdYE6bg04vvKCd9
hnHgXxQfVRLGv1m+pkWh9T56OEJJGMSnXJoOMpIDhUK7JysqMFVlOSwInBtDP/YnQG+XobST04BR
cmNp97ZwR9pe5bIXdBTiteOVziraDr7347T90R9Xu86ZlH58KGzYq5JK27HvQrJE1SdRKDpNfGsz
1uMlouFpWwVkuWt0X5x3rCnK/BU0YV8Rd8EHyXu3V8T/2TNxGrbTWB6hyoTMpUamn/KmDKEP9LDh
mCcx/w4ju9gUAXEgwGL+JV9wrobvOnnnAODfz3k80N4seFrj5SXK83BjBRnm8xSasZiI7xaNoDaw
hYoif5bS+0nD+GPuZ+vQM/p2Ogr3GhmdyhzXusxGDNyauKKIrRkDrXRoR4AgwJN6auSYnBieDFkG
yp9qH1vp6z7CcVdX8kd54KkpjNYnu6aQcMixkEYeJAXLHG2VPvV5/5h3SYTlV1IiGfqHxQdPBgkg
wU2TvQLEohPCbYLrKWw/p1ydA/MZD+lftmg63kkApfYoDh0tr0lHvqz9d/bObMd1Lcuuv2LUOwvc
7Am4/CBRVB+SQtG/ENGy78nN5us9mCgD5TJsvxpGAgkkbuY5N85RQ26uNecYQsLj7YslkaDCYujG
W0529YTOc7R1hWa8a3JrRX5hK1wbkKItFoh+orRONQ/hVkhpgPXdBWVLfkRHsLiygWGQz3EPza8t
9B9uoYCndVoarcnNYsTL2bkceuYZ+nSVgkt3bOu7mh3OHDaWStEnB/qywI0l+xq6XFGc0ytNh7fZ
Rpxnq4AWlDr+npTl2ooTlQIcjhQ2ZMecoOuWTsh7m9gmS3MAKLOevZXVwA1fKQCUO+NrQuBANixZ
IX1wRmC/aQRQ6ZX7aKGH6s3PPJa0Y8vgSeV0QhBqwec15GE1+IKmTQtMTjTWdGK2Sp/CUnI4F1WL
6HLO00fNqX6QNaN30fE7JlMO+zTOWQzUVHTw6dheM3YAEmqyIwo3NsV2c3gI2FftwBMqq2Qu2XtJ
rIpcY4TwgiktgVN2dBRe4P5EnGktEY5cWii7Z4qKRG+2jIeUKO0oGdjTKdho+ZiwBy5Tml0sTJ0o
22oDO8isIf2musPBLI1rG5B1Hl0rWGVt95rHyYYITnrUEsAGYTUq196O8ACr81uSkzyLF1lpwNIt
1GfSl039MyRmCSOeBV3veNorBvvYMzMXlHghbvNUeXUDylOkoPTzjDOHGSgf/1zl/nOV+89V7j9X
uf9c5f7/s8o9x99Eesq/7j+vYP+nPe1TmfOf/+Mv+d/+i/6f3OWqmmUI7f+6yz31X78ZhcX/tMj9
H7/73xe5Buta07Ydy7RU1XRM9z8scoG6C9MVgv9T0w22x0XZLAtbU/tXzbEM3XYdh0XusuX991Wu
qf6rxuLXdXTTEexeXftf/tt/5d0If8trCe67LNr/9M//pejzawn8pP23f9GJXP8vq1zhkElzABtr
umOo/Kj/uMpNh9G1jSxOPDVsyJylDYzqMjtHtXgdgJWA/whg5goC1RwcdotziwoFbf8Z9xg50MEy
kKWOS3MxewiMMEIVnJgPCWCqzllmgQsSYcw/mUvJteOQOKl70P8G/MUe8MNIRa8x/wGSKE+0yTkh
ZSRyulQfLipJz4lC5M4qeEaJoRBtYvqKbT3Fezez7nSv023SqAjIauOBc2KjUYyjQ0P4gSgzUSra
rAdz0jlidlRCjQp6d9CG+35EVsQvmzy1ieUpSMIXawH2dCeHp0KEKVbnz5Kci4MEquEX4wRxJPlo
vaY7hGlH1ARWHZHAxf9xZ+1uDKqFfQipkyU74Fp657fucHKTUp5lWe9hJft5PAHAdz+b3oF0KrdE
969Z13p6l2By0JDl7IwWbon0Fuh6VdLeQN2jaaUvzaOZ7ZLmVOg8B4TbkVi0xjNvRrKGpEjoIMVB
qxP6GRW8MJ/3ovucq80gjlZ/acm06lQHeEhF6mfzfFxfsMll0Uckvq3yqItf3b240bbh/J/xN4ja
u5PfQYZhBzUvTavxl7zk4T4sYP8oWyX9s5KHtKseEI+uYzfawDEPKo0HoqsUhw6IQbV4MMpDFQIM
wXhDbX9gnLbIhjphfE4wKsZwPEjd3Gk609ki2E1Q2HL3mHXxR9Hlnwp0DpM+rJP6vWvQG+6gqVLP
GnDKiNcmfp9oniE+VMkfNfORiuLa5v2VZXhM60fNvdtDQ9qYR113Jlz5sVAiAoynoj1QSmiubZU+
WfQA6tYGz3PQydNjcW9l8xgll3HRzAU7K8v9kT+WQ2xRjxQ4YC7wmw0nZYOM/LXvGd4Yo9cO0cke
UGq0B1RaPOHSecWuqahHQz3iiXsylly86bpXvrqbyEDZJB4I523a+t2tck8VIInMwHPN7ay4BxX8
h5TTQ7LYKsSpzZXd3PsaoNhyS9thUs032adYi7ZOjudTgD5AoCiLw75x/dHZGVV3jYHlCr5DKOK9
JjhHTNXz+RJo1Q5zN1rYvRZ9RaPN53WmYsBjIvMo0nEgqjS81I56A+G26Rdsp6Twan1Hqa/jlR15
r7JxKbGfHZcC3PiTtiZ1bggCM2LU/rdnhj/N0HyabDOyEbNsombUg91N0hzD8BPkyBhcVRplsXOy
szPR5TVR2/NSbLRe220jmjVJzzl67AlL4mBRCP4Wgnpd8hIso8og9FE78iDIBy5fvjBiv1y3HI26
anypg+X5VT60TQo6xItzuCa2g8uIdNlIYk+1w0sETVtWBtMCu4ERNr+AV6AzmjB0oFpEC6IMaI1U
zsYuyQ2CoqXxnoT8KTSToSHhQzhoKAxjsZdE8IH2hOZVlNfK6FeKQr/h0TGucoAgZKv7CFTlIE5u
/K5RmULm4UOJdXOwMVZyGEYDS1rqtanjNcOPFZ8CXHh5c3MgEbWSnxp8pFHqabyeFV6quG53ZpOu
XbSfOi16Rp4AGKpHmU535N3SGA+6oKEa2buiraCZF3seHTcKJfTK0HBdnPuyBx9abvXxqENSZ1pV
U2sZu7eUkW8/UYqxrikq5Kl7iJy9wUwU0MohU/WDqp35MiZE/FPJ/BOiBMuGHXLbqXjAyr3PYLsy
HKTStyB03PAD/sge3NGxCugJA/S0HqV10RsaDZoa+sJ+rkOK17L2wT7uay2iAcunFqxIm72ZjXw2
mBeDfPPL6aKJwZvYx+hadGE5swdsuk71A91Hv1fPS/8a2zcfQLiO+BadXSzlk2Y/UYJb69GwcWkg
6BZto4RiCibmkirZYOz77jBVxVNLJyZLyAoaFOhotLS0lcCX3DvFeAoCsY3nr7E2HxhT0gtFw8in
W/jFeGR8uNbFS7AwKCIYFKCKVgUiSWHtGB+QlFe8cTzmaCpD+Th16LuU7xl9UNaxI43bwIvCdj24
NR3OnpVcvgviXSUqspm2T1sRcVIWXUIKq6BjrqPB3TaiZFNeCma+jrPFQLmn/kO4XbvkQ/JVxlza
KWyBGrdPdQECdq9z8RLJJdTuNUpbO+q3dnuasVWZEZMa9bkaJ7S3ISBc86TtG6vZusbM9A8GgxWs
XXKaGS1cjAtILso7lwWQcO19MYeogWCbBPZoYgcQhXvDam4VN2YYhScWLF6Yvky0r8fyOKEwrEPi
3o+m/WTifa+YWUwxIO1pSt/cJDxmUQO9YaG+Yu5kIJ+yGoy465bazVax1lRbdaKnhVSPirTxkTu8
9MaliZSzzbVR0P4vFLYo6jSdJctN0DObBN85lZcNNM3YNJ9Hhv2E+NlMM74PQ3tl5frPCPTP7nmL
2xct40YT1scoUH5wtABwBx5VOLfYnm/O0qbMKYwwfFZvodtszPJntJ7a+a1J9AOY8o2rPlvBX8YI
MzUMrvYu1412XSXS12vMEmVf3mRsHMX0V7NJ0UJ9HzS8ROb4XdGbZcmwrzr2pX3U+Ja97bluavRL
AIag4Juac5RxyxF4zamXtub4OgFGoB48wDtHicdWsWHGI9+cKWf2unVx542MjOYiWUsK52a4UaW9
t1yLKdljnO9UNHjW8nGfH5Q09DrOHLQ0NgFoICZWL8KYbqlW+KJ4T1yFanv1YMYVxbnf0X2dMvUY
ouiRxl+HbKeoQP8MPiWldTvurfFA52jVGdohSydeqshv9JPGeK5WzwG7YDg6kDA3cf6lFsEma6KT
YpjvInIfgpBinB3eouVONiIa0B9BtZG1Nh5mykpUA0wsVKYGNT/LoMgiKyr6vVmc1b+GoH+88Pc5
ZoR5ttO7Y12Cqe4PCQPIBvK12ezKiFcBZxhumbVu8S3W6oMdDMjixlNpE4lGBui2D4pzs7gAGuup
+s0K/Q0gkEjcQ1pihY6qE9tML2GfWwXHFm0cnq9bQGE6arjAcnHVL5WZM+vW7uxzNfPKXPNeKccu
OZQ0yPhW8JV7jGndjXSbZfPlRv2Tgdd5mTJ2lc5R8a+PdiFosDKavmRp8okIqKXQaAfLEEMGUTTt
HtfP3Ecbpo3uV29/Rd2D7T7l2rCZJ9YzhTjk/d7N823RnqgeCuB4dfQaA99rZnhr6uzp9bhj3QeW
NvNk3voFfh2sVcy1E6pk7t2x8IYR+vcZm7ODXbvBybha7aUkClB0Hav1h8Ci/KtJrCp3tjOs3Afi
6oO1nfg7YoffVUzsy2jY5eaDgCFj98POaChpMaRFiHVGPrOxSu2g+4YJAI3CA4xLZso6FVEGpi9S
pxsRXHPcobcZTFQWI56rnrrMOVOw8pp5gaLeVe1IFsEPkzeXGss4a/u2Z4Kvt3ubhSvfBtrqP6HL
kc0Q24ov54yiZ+Y6qDnqShT7MuFNYXOphoE/9MvJy5/bGySTDSHxdY0/TKa3NBh9jaNKobrfrFBw
3gFlqljgmqk/q68iQN0xTN919JeBW9b0A+WRTdcckyZd9a3EHHgs2KPAl1lpI/oyaEKYLnQgRyxm
dNXyTBdiu4SXgkop1Fibc+XBVaUyRY/JZSjWu02XJMKbTMHfmyD/dBmat+mShs1uYo+3qPoqzd1O
U3J7nLNoHxftJpwgu1Lqoxq0pp64xm18yCmCd+klocmGu4gZfQSdJOWnlbepax4tCmbGMgLHi8Gm
cf3ddeTyc9U+Kggy3AHAI+ehRl3ZXI5SBx35b8mlj9tSO5kbVfe1CBejbPcoyXxqLLhtCSDEfjiL
tUscos/UfWwi6suAnKTsYbYLgrllgxoUF7Nk62gjP9pjOj0XCJWc/jJMwQGak0GTSLqeEfqLuh2+
+gqhFfoUY2UADTGNMwBzKhBytwBZ2+Ho0j10SzhWUB8HMDlAslCGkDL4cVhwTqCMZDFspr7eGgRU
muUUVaH1fW2jeZcQikEl4/fQJxO8iAoFeXBpFXsV9A9ej7C7QVHMU8K8LBym77RxN1bV7iSuZNHy
3UAnYOU7G1ui5dncq1FX5ls9A0NWv4KI0PuMI1S7qngZRqBg2GJttab27LM+Wycg1MbkEk+fdizX
dRnSn6YnS1JfOlxvuKpLfNLZmB74pBXGDGVgJzANII8Kp8PQnZbOgmO/mWy8E/yRZbhzswvuAIVS
94DmtBjxNBfS618S4LOx5NPfncDF87OOlXXWsomXjluwcwHcyZXz4HCSrjp2usZL0V4CE2nASLO8
eKrMDzCx64w/mxo/ZAr7U6A0NVQHkZ+t+aJKk1TNKuTRqc++jfiFHtbe1ocduYN11PMlaPt33cUy
zbYzTDY8ynCYgTZgrxJJEsI+JQtL8qEuKUek+1mddmMGRpS+WdljznSVfX6eqEbp9uxN1l2ah6qq
d+EIUVo91soHRq21wdW/OnSwbsrkGzmeh/ThR+9+M/ep5TGqzx9h8G4z8RnV97n5Gtx+O6QchIS+
MXKw21LfqeObxcqq6+JdHR/r6KCGFnX0cp9i9BbU8BJFOU0wzluKchq7S7NiYcoMAbyR5dw7yhfc
6BY3a7zoW71wpsXOK2CeWcmvktI64iAU2CqAXEL4+bSbPVUrP1TIPACuMGF6a+hvxuC5K0FDQI+R
ovsoOYsi1OkVw88N2i3z3eS6RQsbn9h3wWVch7qlEHYJVdy0aXG20mx58+GOpPfYNg+JqPcy2gq6
3RHnLmpj26ADjTL4bvSJxe9sTQxwNhZCQU1UHk+MCCuxp50bZ9z0dAgrQF45S/k8+TGTaePiE+2U
c1U/jZxk9Kn3RuAUIv6gCAsy9ag7lc9gaOKIKqdrqw/bQG22M4gcRircM+pXCSVTli0G1vHYyuoM
dhOHiTyY+WVypmcbQlNAbUpnn2eHyW5c1T2weLc6mClmJYe1pngH7MU57R6lII7D9ZzHLx2fJTsI
vKy4VeJaVE/G+CUhcbUOvKkYYyk2JUENuQmPhUGApfurKjJlQAgY8qA7RoSsoXZEqtYkGwuCldK6
GzG9zfJ1wotg78Rb0H/bwB8gc1nIE2X4XJbGPXubmwt1WmYHOGwN+ZzyTJ2q6rWqsJ/W7NRGbG7G
qwV2s0lR2/TOYzh/DjlfrtI5lk17kvShUhD8jehYIa4nqfKKS6y++dNMm1nMcblypuad/Bo9daZj
Fvd0IhpD0e5qhkGh64Iqep/RFQUNFzlutZWm7ByCeuX4NfO4aCQv03BxNW8SFunB/FBDSoRas4LG
rid0s63sfWAwZ0cuS1x5csJp1cn2npkC31h/cGqxhLZUX+tAQGUPjp0cQrjRRRrvO6r23dF1whfJ
mZ8kADeXV5xXK5Ql25RWoShYPSsNN20qjnYBs0h5Mnn0TpTDBB62GOmqo7sv8uTZiDkSsW7uIfEU
47DutGFbFNckfUIatmldRnVD64cBPOEYMy8U2lXjPEWFuSIfsY3U/CgkfDM33XXWmzFGHCCj3WA7
50Fg6rRuMy6zsWR8ycOf2gRkwhTwDk8WabjEec/q1z6xnuGQfPfQT9yHQhioCREKWke91BB2cY6S
B/DBc27vcXGtM+3Zjkk2dM/usauiS0/rSquvGrGSyTpKiHKR2h3T4F5ql1hEkDj15wD8CjXuiG8l
BzrhmfKPZuWlTYstLc9tIuVrwE83W+s2wEG0azC3fbef4CCwUGY3/YOZbtM47bHh2WdukmNneZET
n+wiOUaGe4+Xy/8l4X5SmyP9Owk64NTJYA9NYzXgitKMwDeopdlyy3Bzz/swT2QTGx5G5MGo4l0o
3rkR7uQ3VwKrfQz7kzpv0XeP7hPK0MgX3HCF/OFOrESXNH6xsQo1jj/Xr0l2c5LrNOXr7pqX2pFs
4vBYdbsw2ncICp+FsccXAugmxedN6tRd5LIZ2gPuYp91Nn+zEoe+w8kuIpCjwbjpWqgAgCcj+q5T
33l5kW+VCl3k9EuE6GDF9U6UrT/1NHZr6qCcnTogiE1h3wbn2jHgyK37nBOYGvJtiG6a63s3J+ci
hJNQTY+xRjW1TT7dCToloc1uhrmcax5dwo0EhlmJh1mzNqqZIWBO/REUVqJx/5PVPuWwMTf1QW3t
Tc0dVlvK6BSzG+de8MEI6fEb4SE2FNS9UHOacZvVrQeyG81ctteDd2X+s5B9L4VunQfnVovecsKv
M+6asg4/beJGnK3SwDqBJmDiNm4GiH4YOxjqXUfglqF9V9zi0dBuRncyBseDB7ZqSyaflsY099Vp
mRxkLZBXn/7Yo90rHmXmrWl/aWLXM63voDC1wa86vXGa3+CGfdXLmlzlh1ourJ5PbZBnrgUGCchq
5sktfeiSS8GDgMY1yuaDNwPutAtB7rbimZ3H2Gr4qNJPK4ZaDIVFQG+TsH3CrNvaX50W8RAs+cu+
S8Nm2qGu01zjXbnFznMpnHU7rCTIHvCLgHfUie+udow/7KC8xCC4XBWhbvdQ5l+l+V4MLsbQ6Fep
uVnmwXVpicfDlwkrDYZApL0g2MDiR8SEz7ai/Q7uQzSLV07fUD3bdavgOe8z2Bv1bpGXKQkjzZE8
JmHD1oBjGnGcULYqN3T0RdSyLVxiz2H+VyCSboJLzjgs1adLQuUUBOTKSOVmyKxVlOMmMx9LKNOB
CiSv3TeA7QXapyZTNmiI17Px7VQtAmF3awXRU2lOB8dw95TSd2p/cuTzhCgaXL9Xc7Yb3Fcr/zML
XgNixI6fMANuYVmRxjW5u9aM1Yxs6/LBa3TdIzq9FQQijUh5cn2dKwCXSN4WHucGGsxWfy5J6VW2
8PrMQn/2YFeQ+Csr2UFG9LR+3NvGcAgzuesV4ksl0oLhKjvlW6M3Xtv9geAQ08wO0Uh2mCF8kUFc
yybdd3mzCZ0N6SzsANkTyMZfO5oZXCQr8ua+Of9mchvV74k98lwtL2oL9bn61Zp25fBs4LAy6ozx
osQNR6kX0zmkYboOicBWOpO2uj7rbvA6aTfFNvxYlEd+4xGEPisZ/hav/fy0PDBQ+H/vLF67dNrZ
GtzuAm6/wqNgGfFU/8cxapdr1XPu6vBMV8HjkjRdBQR4TPdHzN3a7WP8iISBnEM76ruhapFSMK3C
EpD0r1kKEbFUfm1FR+nt3suKJZOarB1hXGh4X8phV3LcMFCVcXTQVjkahG4kBjrlJwbvR2Eqj4k2
7Vt0jKA9kJVydGQmUFZi20AkbIeH0u73Q3TRf0qGvoOafdqsPHhZUDaoDSdwTdz1sAdnPZ3qvvkD
C5kBbgxma1s5xj5qgT6ZwzZ0omNpMe0hNRZV50geNS5noUJnXNgM/hsMGIO11/tgFULMBEcoGs0P
SufgjsJTba40yIm8uMfq0Q77KJ8VmNYMHJvuDmPqWw8675haDbId3p/kcW64wWQFk7z6ZnNbm3RG
8sNXgEXSYlUxMCBkt/Dopn28nooAMi88IIKkef9Yusqm0fKtylFC10HMmHAzGFIrmnjr5uGAUmhP
nvfJNiE3pziaFPWThYBHNhVKuthXI8lN4m5ZcBsGQBtxde1Ec4KxspGq2Pey5Yni3SHvvVqMCih/
l6rAuEGfBC+J07QVbEIklVZWbszUusm+921tvIJuXwX4GRFJcmCmrC3vaeS+N07IuRek3fAsMoO5
27CyehSk4U/Uczrhw18KFaWMtqmJt7FXLBTjJLTuY8yVTdA+Nxw240TfgynhEtDvFPOcqcHGYjs3
T7/j/NMreKtrSGhZgEy9Yt9KXTuVxS9EW04+3QHD+b7lSKZER44lQ9O+FMs3j5QfSdv9bP85TXYu
yhGoCuFTcrVFimsEDmqJIhtTKhxc7cVwTE8PFpYfVvUceoOQ0kNYtEq3A48mQdl9dGm5ixLhWR2r
1mRbtcMOFAdbvXcHtXLZMIwOQ2UnC1QthA+ZWSBBu7AoGfhwFIPXKfV2am9dF53TafQCXnfDYO/L
wzUJWJmxasKIHENBqGjGB6LeKcsSLlReuGh6ZXq1xLJ3Hvy0AdY0H80l3WwFpNSNB/BAXkcrIVVW
GQZVWMAtNh3gBUcN+C8p+Z1wiYu2QEQZ0TMPAeyDCaGjD79weSCtN6V1AKF5CeAeNl94DFd9o66X
VRGT9jU7vLeifFEG7ZJ1y82dsUI83Ko42wzQz1zbeSx4NkdxBziBh2EL6sStBpDQW3JlN/NeMRVe
d8CsPQgNMG9z8G4Y7/HMQRS+Yqx69tL/x4mMNYIlw4vN4beRNrO5c2qbq6yXT1VXHBoz+NYMvsXl
WO1iQz5ipn7XWo5KkPi3LTOYXEUuO9E76NJt3SsP48SpqMiZZs07NVbB+fAPKELRcNNngNcoNZ7C
mV/Umm9XM2ONeniIHfgeo75XQoY5TuSnPEUmftEBbC5TZgjk+wHdILrzUUc/KxBGyaRveTz1rrVb
bKtIXzvdfEjmn7QwvLEFNFnqb0GCFsZaT8arofxWDFLGdqDU8eaIaRsmbLrrn0nf6rA1RHTpuH8G
uJErF/6S9qSMYjdBQYnN+FaF2IRgz9rrDmmtWwb7Gs5DwtpbI+He5Wch8SpHELPoKRFsXsPV182P
udjnKjqFnv/OF8jFV+XetUTZLRyWALIfa/5ZxYLxqI2fQ8FQyNgkEB96I/EmXtlBjACN2ls/O782
XKWCOwNH2W7kS1J8AjThKd+8R/kAmMTELJQsHPHNoFfbyZmZh3Vr3UxOk2y/YnV4F7kgliyo65SL
iXCnsCgRnAQR5SnKeURbiSN61XAxq+buNvacXSyu+jYAkaETCOwkbQroz6Xj/g529A4odVOaiLxj
vT9TVrj1E4zbevyYAy4L7VeZhxylqH6xoE6B3nBBNc27quQ9zFFtPY+dYOIRvGWGWEd8NfMHF3jy
qgklQq7p2s/1Hf/u2RxJAU8a+QD1SHxCdaoVrGkmy9+SeW0DGnrOPtuFBlQHvAs109rdUIsXxqSr
uspCX0c7jjJyAwA4XJupO59LjBdRBByzGeqHSnZ40muBcyCCMWjlhac3nADdvFBpTzjTpmX+a4rG
j2hdrIo0nP26ybCuZu9NGaQeg9gFUtuD8QU2LLqo2LoJo5bW5hI/Q5FzlJGSUJzJh4SyzGooYQs5
evySGSpH6bz4K11jm6clVS5yMmvZsyEBwh5sTDG5fqWoKjPzMVzb03IHYWyB/4X/SWFJVE8EU6pk
uI/D9JKYw7VrmB3wIKR53WJi4MnCyOt7NkIOC0E0g7uabz3tiVMQQ1C2mWTyNjEeEqGyau0p5CTq
+gHoWiwAo8WIrDHI1lubUGLe7tBGNKjn0voZWyt01rybNqJtH1JkEWt0FvGeM6TnauT/tVgbd+wA
i2TGpQ4WlxcPeM8tVNPQpwCG2ERr6eUQnvDKgHpJbvQ4hpJNXnP2tXQ4NjPJEBP/qYdpF1xmz6JZ
adTMU4Q0VyMVph7eDZPiDrlNEX+H3EbVYOpXk5z/bIfZvhw+GVYka6OW/C72NSOQzuuQNT8KhzqX
CArT2IkLYg++jVPSpTO7WyZxNCfjS932G6UBVzTECilwwt9Vy9mtnKclvJFeK+0Tg8EHT+MO9aOW
2oNV/tZheI5mPab/wyOQ0kkSzYXxYYSM1POERzwrrE8NeK+w4AGP2bBYoRa2AH86XqcBxLWGBtfN
SPch5OzNhNnwWL3NuOZCkw0t4zTSBvbwEhIzyMrMb9HI+1VXBb5umWQgBnYNQdv+2LqjbeuEoeKY
Tc8yzmwv4dO+iUpBSYNbgoqyyGvzS96Z2CYkNq8RmjhS4Ag5Us7huAihsUdpeKyd7C7U/jtSB85M
5iIQN+yDUJlBL7spXQHMx+UmerGUbvbYJHJIiPtupbvVCwEcFyohCjtLDQ7GzJZiSi1aHSWC1Wog
T1/QU8l7Rt2c+tiDsJvJmm8Ak9IfcDq1cPJ3cZT8yR5sY0OXz9MummIZly6L+LUSGaEMI/x7xRgc
6fxdFf2WUZmEyYmspkzCe2VMZz3/oruTHnLwRWtaObgHl8ZZT1BqnajtuxprGzUkauWAc82LTHpN
08hN08TcXRPjsYAZByP1cyzy2BOGQxgj4KE7msg+5UazDio0myk4+kFpUg+hGzg0rC+2wnLGLS6d
m81+ni28d0O/jp2R+FExlxt7rBiTm5Qx7dKPaiCkUhQcgs1YO1a9fsp5ozyjYD85FM+Raya8jFbv
d8GwgucDFBxrtA2cNwRiSn6tbdadIreyjQU0wijZVI1NMbFvT+wD+HrHpBK0KqvZE7AQGgyLAVAN
oC37qpzpEzCwQJfD13o0eSACoexP4LM2VhBerAXHKUigbZQ8+bKV/D7VIKClQaYNHCfrC2tjt0G7
Jc62HRRwpi43GZQGDKWo9a1Na3occyqd9iSw1UTBNkwJkU0amwleMFChDCmjPqUGwxETte6xFTm3
8Uhx14QSPNR1/a1h9B+JAfFE/DQEDIjzZVGkggdjwG1QaIEBG5bKU60Eu04rHd8VyspObIYOFcG6
IhfOpRhpdBRd8Ay+lDpJlMU+awoKFjweJiNjJsqE7PrY+UYOtDjDdK9WQZIDCjbrSl1ezamagWmi
8cDJyPpmRJPJj3KM6QvZ/W1Umkuu6+SY5C+fWKzVgviSUCiC0Zi+qzmFoghVI8/3O56UeEAQGZvc
CeCqFMamSiBkR+S62JBrhBXNnzqeWG+kA60XM7sppQ7vDh4bkzblQXaRCmHfDukhN/uupqs6sZj1
HZjLCLApuPa6Wnq5poNdB8FcOkW9HoIR8Bqjk0hMn26smtiZmJxHVvBEf4ojY07oI1UJyNhGvaZL
dlUw/HgUxQq8sc1PViftOgi1kOH5ANGQB+MZ0nDQvA2pfdNgUD3AZn+ek3avERJkxJRdbPc3G01r
W8/Q6wKGLDRJ92M/HeYIUURYdksZLqv3om/uxgJM7Kb3sqHQicMC0pfNzTmM62hDRY6Bg7LpTVI6
fENrHwUSbO4xBpvL/Hgw+PRadZhzWLVwNbs3bsIOkkp6ail7AU2Ie8mVMhLGKcliunytsu3q8oav
s11TG1Z3k/wLe+N9sikq9SNNviQ2r0DBsYwMrxpd1jU5vXANdxymumt8CH36BUBos8kgbwqKfbHs
vNUGj4aToZDvG3hJAwMtJa4DVrcNYm61W2WDudD08mJt4uEsic/5UUsYSrFrPhxSPSRKdkrDqvTM
PL5wr6UfnytnZ/m7WfgiOALZV043p5xG1i5AB82fpnjp1ZkBI89kigvgz6QSWS7dyICSZLS0JSn+
boKlP9kuTUpr6VRGlCszSpbQLrHHavQuu380MLmY0HtXeMbaN8txgPYvXMaIemhm/w1htK31JDqw
kqM5GvzBUdfZCuF9anWK6xL82Vo13R0fRT47S0fUpCxaURplYyv2OjVSsK/iVFEsJeyabpSermm3
tE5ju+QOPwq/XBqpBenN9h8dVcqq5tJaNZf+6kCRNVgarWlZ/rU8o8Kr7jfVGIk92Qd8rRj2RJof
pXBmPrZlcYir5oUSp7hxqE52HWvgamnUdj23wVTA7taXvi05w27p3wZLEzegkqst3dxiaelOS1+3
bV/dpb+LVLfaAi7FamAcsEe8or9d7izza7e0fxkiItfQz/U/esFLQ3hcusJiaQ0nS394ZKKTLY1i
mKUd88xzRNW4WzrH5j/ax1a365c+crwUk6X+YXMkdIgWM6S0X1zsmSc2HL/2Umr+R7t5+AmXtjNF
eZi6FKAt22LlnO7M4KfhkkaksufQujSmG0KLS4c6pUydLq3qVFc7Qpb9kxqhsAs6xOzh0sIW1LH7
5S6pLw3t0LbfB61LPGtpb/939s4jSXYtTc5bofUcjwc4kIOehNaRIlJOYCmhDrTGvFfB7ZD74odb
Xca2apJtPaVxkq/sWb3MvHGBI353/1xrxnox2s4HVbyk0GN2AOurZnW7RPSw0kBICjwjDl7PufA2
zr+9MnuAqWduO6LjCbfjVRLB4Pc4D1Aoe3UCFJegU4z6Wk6SLZoBgUgArWQ/ozmfLuegOvd2Tq7Z
zhG4r2A5nNDNKMyOyIkVD6TT2jnzbs7p93Scc/B2caqNBIGciDyjwteRyHw0Z+dbnTWu86lMGRUc
/TzvOVPPafuU2H1O/N4Og2ynRv+cNbys5ZzRZ1dFRZ9z+8Gc4E+I8mfbnomDFY1Lih94VPNTSOxf
n/P//UwCyEECaAI2gDdTApyZFwCDADKmYez0hDWpGUx8ai1dlqUfsUIwMDDZLYeZQVCFJA0xsyyd
mU+g66SL4UJQYaIND7Gk7CDVSqoMnY/aZ91gkx6oqGQHVzP9oJ05CP1MRKht4y6ATY+WVUM+oMYj
AOMejExuGSOuDJsZBsdafaH1yUsyWmjbDj2JvHqMIepbPvrH2CqfW3pTqpnYQDWKPmtzv8hov/Cc
m8sw4x1q8owVwIdxJj8Efv2Wg4IwuatCBXbO5gysIE8cb3w7e8tngkQGSoJGWO/ArhGfEzAT9cyb
cGbyRBwmxz6Nkq05UynqmU+hTZAqDJAV7cyuqGeKhQPOovjDtYBvMXMuqtnANTbNFw1T8TrEV74w
DfbEjqfSDUgUx1Taz9lcUVCdngrvyoYIDjd2545rCs7DyJ2ZG9NnGPXyUuDlrKQzvqg8vsmo909p
ftdXm5Ju0jUN8B0v8YlzyZEKW+8UB7A+YNf2q4DhNdN1iLtTK0g9Jr7EC8itLOt1Kh9RUsEBLIvQ
D9bNvFtnaYMd28QSMVCZmHYh58aOholgOFa1813OdJJm5pTUM7EkAqM9E0zAxTK0GDOsi4H/5fzh
nMzEE31mn8RAUAq8JkJHG/dmPko9k1KsmZnSF2+xHbUXKT0d5KSvOHnMWJQQeaFRH9HMXqn+UFgm
eCxyRluYIFpSUC1qZraQLzCXItb5q52JLmly5pTMAwN5dMmoAIYA+BfNtc6x1wOUJedP/eWMRA6d
Z7Y4ffWf5z7+HzM+/2+HhQwwjOI/DgvRp/7Bq55rd3mKjP/vUkN//zZ/Sw3p3l+ORS2uZ3GTk0zG
yQb1PzMYUncIABmG5PaObGHyj/+VGpJ/Oa7HYRi/yd/hkPXfCJAEiohpO7aNcGRYf1JI/xAT+r/F
hmgI+kcCpAH5UcyZJelYQniS3+LfxoYqfrN4chHpGjR1WafDMqrGcpfznKU5pVWY9zFMN1xwxj7s
DsIqcJXXF1qbzLOHHRGvSMJ8rAEDEgTjXQwn1w9mwEMXH7ys+Y2CYoOmI5d5Uh8g1ptk7N0XNm5q
LVzBhbuO9VNIycqymsbkYCrA+DaWhKaSxypxPnpb53I81BuTaa0kFgT24hnGyGNSta9Sa7gIWCvY
+9cUz3x1MrMSB2gYffDpqpU+SXYLycVXJrzGBQUpQNNBwFJrwd0+O2o5jpMx0CQnRV/HkzFa6IgY
ME0/3ZZF/M2pGphN9OilzhXK81fYgq+P0n7byeeRNV1vtWXNzpI3+YvVDr+p5X5rAtmqFeJaN529
C0P3Im2QBHHvTMcpY0Oi7miRewk+Gdy/XgVHB9+zi61QP2V6/zIxh7da1OPOM3/zPHiauuzBmvyX
VsMZ0gSo6B4ybRddtF5Ti3Q+02c+vZVinPuAXoRnOMsUijPmHkbhJiIh3W4ugq6fUs7I6jzKkYt2
iBSKvh+kxkuTJNiP+hTMER1WY8Q3IgaS0Bfo4vaL5KISNPBmgguSbpY3xAuTu7mXQovh088gOLsE
vRwSZU6eE4VosO7mdkZUp3FXbTbciiSZAdgukXosUSZN8uNcs9a21KVlHVJG23jcjb2C/u6cmQu5
r/AyUjQRi/KCcfrZcbJux6ez6AsK+ZSRMbqtn/OgvaMn1SNCk515CemNcbt4Jfv+KerTbgNBOXRL
wL6xfWMrFCvhY6OoG/mENdd+sPj4CpSAz4H2baOAs1sMmIsZgKCC5w958jop0BKIAU/Mj5mE8Ulw
wjw0/r0v653RNXdFML2nZRFsoupHRRx1VSNftZ4fVRu+fpX4T5M4D7aQXAAP2XW9uyVNeCt0nkXa
6b7MfpILRmK3yaOC48+XLDdvtX1JA0AizMnirSwAo480s6N2tKUuaDMpj3aWP7GFfZOcaVw4URpo
FDXtncz7cWR74A60m9SZMvT7tHUecWsZoDe8M9yHaFmntC86ZvsQhtzPaSWlkYabtAu8n0UJt6Kj
OQspg8fRpLh4KscbhcXMyVtrG0UORj6PKibtq7NPKsHUEtkxbpb8CEX80lKh0jHBt6gaucFhL6mr
fZ/9qkOUXBOFqJmreDcmTgZonsIe3J5bZfUvhB9ecTVfPLAJGW1z3kDGCmcM7RQMOc4alRqkaCxC
QAYz7AyJIsbUaXmcR9vWqFaTzm/b9SfRwryifJz8FzMg/FLK0nYsgGeAVgYKQLqReseLQacQJ6nY
KpBl43JJKc5X3TJ45mnx58PCYaiqO9/2WBPlUafElqHrs2fjToioSbUkbWATxTeMBksGCW7ozmXM
6qMdJoQv8yWM/EtTBQ9uEV3yxN8bTLn1GE0Kx/QF4H6FtPVtGlZz57fpVXmNy/Encxaqs7xT2pkI
oiG1eJYNUrpo1l4uf+q4uAStOnuJds49XHcV6h7n7Kvlew22m/IlpZT1UBOzytSbMoNd6ZW/Wm1/
VkA9lmlSMAAKlkZiIyQy+Fj6NY6Xdo4TiKEtOMpzEvaNe4YEIXI8xOsSCx+ED3dTjfn7oLV3bhnt
xl6jk8Oi9I/WqX05hfnWCr16TRnx2keKm4TAA8eauRhq3b2YNoWrCg79FsMIA/kBerrscI8Q2rEr
SlILoBtktEgH0JumjUGw6uDuQWCvm75eOzpG0kl77arUO8S4NFBHkB86CnTX9Kjkk8sovG0eK/OU
p+G91bncnatyHfcskVaFXZnKUA5gfbsLplqjZZfG56oQZydtzr2c2PfcAnk8wLk+kaKjsbVZ94bx
mlQ0LhQmkRgV76upkvQG5xtZqGxrxVzJ84YXOHKclmLQIjh2TCpK/vsxw2Hd2Yi9ZUf5TRjTSEwV
PW1u6O+x/1iQyCz3oUEpdNqurWkMtnEmT1Osr7Gov8jW/rBopyVec22yGt+5tZTpyAUqO3tu8pJF
ksCbK2825XGRsaOxcQMgTqVYlxkTIS1nxyQI7ovefc5dbVVWkG4KGsZ8k8YRj4/atnDU6Mp78+z2
Gco5UPn2EnKRUZX3ppFEyUNty1Xufbyj5OlnMDcUdU67LNF+MsYIHH+ZXGtyM00JLWxudjbSes39
9aZ+dX/CIFeva80z2D4oeYqD8OL1zsXV6JVpynNnxo+O3MWadWcZ+o/vjxdTd44UwbPHRxvWEoa4
lXMWonYoqsw9PP/Rc9LLvRN8iaC7MZl5YFb0koTFfcWRw/H2fT1hBKNt1f9TcaKJrfoiv000Lngz
qNd1i57xKHP4XTaJpyhND0k5Nw2F33x/8o9N9Gq33mm0sx8tm54S5ii4bxzFoNb95i5zaDPxWHRq
rWkbioKiAzVUzGNphqQzgpqLxJ0OCd8N3YFa3Si9hSWQmD5pql1gZ0+ewVyzJpSZTm1FLQe3jypK
Ly1emTtwRorfestN8FYVCRJE2BWHFqvs3tba9NzJ6LvGIQfaBl9V3cR3the/dmH72cWvjY3LyAi/
+kIdGU5ESBZUU8EcUteiEi9NB2wmrb2H2HaLrUUK5fjnS6GZyZGfcLLg4u/GsfSPYKBOHACQZumD
XsuCyh+pPHRM/iyRfA/K8gPR/t11ikNcsugWpO4fe0bCG6NH5BF10W4Sr8nQEqe97cIcE22wjz9r
QwuOWjkjn9IR7Tm9DqRk/M5a6WN/gg9Unu361R+kwztAHFdryI1U9GbRTMgrU0zDRtbObdStSzYd
uqapd+lIjqXzbqF1rLIy2nSefhfa7Vuc4EIq0eSoFF0OMRkN1VI5YMeje5/OmS9kkaFkaGNHw7M7
TSsfyXE/Ji0gxu6nmM9Lb56sO8o6GF1FxSAPQ2xLDLUjKnmdPdOp1x9d8FIrxtE45wpUnnrAsWqo
IMV3z5eSNvuF72VPZdtc/awmJMZoWhZkMazyvk/LG5/bjxHCNQrDtfLEN87C54G7+iKpxp+6C95C
U7/jrEjbTznnIGusYV6bXvK6oKAED2tYFl92lv70GlUnoxkM67gJcKQS9J2yMsdPwPLdFR8ls5qL
m1fo0jnYwsmt91Rhym0eP1NKxmVAXYdyYE/IrL2Oq7VyaFJvTIN4FD5MexgugrbGRgm081ydSnPE
ot23HPnK58AzT4MW3CYbDVQ3tGNExy70ge8gs9uFKDPSw92tod7jWb04mQEAriDfGEJPCvArd2+I
sjti8S955LxPMt9NeXqVVnGTRkHdthcfE6T6rM4YFEXkPLU0pb3EUAPFSxjgPcaBkUXGKWXa1xre
r5GfK470eJDwok/yZFnta+skPy7nqsRlDJFrBMci6b0kicH8Nr5F7eNU+pvWK2+QNr1VFzMdLSMe
XN4nAioOC39UaSvdYrusA8JignrtsWQEoYa+39L91VCZgg+v9bz30GZ4MqEsA3LqtqMVHPXGodd2
4oXgWV4MKWFyqJJkLuXMWTRc7FoNx4fGnc+wxR0l5HdWxGlfTR98BEzrRvZWjSqaZsrqO1CRR61T
134+ZAeSaCyVuqhR3yW9NQtzRJSBCdsjNy7NPHD5IOprFtsPrR4wUo9594PYeZj/BzaYVR8/lCy5
y4mZD6aX+Cvh7sUnzpcKbawMGFlmYNGKssRpokUkgWaRw2E+5NCB7isTPmn/QhVHvI7p9NwojF5g
AVdVMj2XYjRWsUHnTy0RyAaB+Wuw2ToHygf3RfZrj+4PStQ994vnhsz3kudi/oFNtWFgrWE/lbT0
lL1LyWL5VE1UiRkwD0SDcGM6myn070MCH7F4c5OaXsYuDA6aM10EVXN4wXDqRKVx6ov4pQ7qXebM
mRPnJueaWGY0h9FrnAuQsx0HL5Zhoe/qEhlGE+omM8tbOJb9XCuSOuBp6S6MmzsaBo0thVwEodag
vS5WED3kI+p37oFCTK3hYPsQDYd4oNCZnxin7wJm2h2+bGit6ZxfD0eSHIzvjsJFPHIQpjGW9PuM
CdmSfcPhIfWeHN0/6W6tPdCpVK0chqhBquXLPtbfksGu1x3WinVawz6DpZGFrrjFsnilyck+V3Zt
nT1LkGEeUDAXtqiWIweMNegwXD1DUhG4oz/QBKu6UDbOYK6UKPsGaD3pajtdRPR3a8E5hvlwcTKO
LpH/VBswEjW+3eRFvGfxHI4htNIgd0/lAH0B+kOky/qQtNYvjgdtYxq+uuScEAnyzwYln/OBzr3G
KtJHI4BR4Azboi1+UUBo/nSVOvqcbseysJZwQVgDh3rf6056avCWnmy9+yjG/m1ivS6Nucb91/K7
DLuIzUGL2Ik7FfWR488xqJKQMFJ9EMzXY+1Rds2TRpE6z+K4l1BeaTjssVt1ubfB4nxyau1mBvPT
YyX3rtA/CTdLtAfz5FKKvEoU49rKVg+jBjW0fA77jEhZbIXr0J+7HHuPiAqWkg1i0sE3bS6HOOL0
olqIOsBEpTVnC+kkRtCLjPSBnnvkVCGpNo65VXZdfuvncXyAyzBI6PMLynY6utkcqCfPsrBdVhPK
DCHy0WnMLTOlKqvlyNjMdE+DUUujp+669QkVGWlkzCFWUpG2BGLIOD7gkcB0FWF8HFxnPcYobiqp
p4MZzQt0QT9VWz8FQ7qy25IgZ97dIym5R6q4HxrZHbmN0iAXCbxwza3J46PwjS8mPLzG5GJaAcwv
x45PxzE6ZY7YTr2ZYcXqMOqMwcsAX4Un+DwgoNijPNAc9kpA/qe0JUmm/DGXzrUzNNLymE9WtsOS
Y5iU+rW+3j805uTcFYS8bEh/B6dXr3pp3mPI2Cncca4OZiZTxNEmEROcqYNPaYfcHf3kCTDruU0+
0ia8lh1G3Y7ZaTbY6gQBgIbpwZS4McuExCwHJciV1Q5I5WPTqjevC7yjwJrlBiCRfbd2kG+VvR6E
x7SbdCb12sA5Zcxo3LzqFdZxgx1rsgAPFwBTDL/kxos7R5obX/I8u+Ss0yygiMxifN/64tMGSbgP
da/b1JLHnO+1DmaretK7jIAbPMv43u4J/l3NjMNU3r4VPcCGpEMvxMHe+NWPIQokrjJ5laV/GDBi
dp17qncgCPeeVq8mJsyFS88fQOvzGHA7G8L2oqrx0tfZrs+5deIoecw8nOtir7zuYs0/ycczB37D
HylJLeJ97YUD/YkmoYjSPId99Z4ZyXPXPVBTQ1oBowAXzuyubsDXQAIdalVdSqv6LcEIH2Otei4k
H4I7ofFRitpN9VwOZ6B/DFJsoMF2qODYkSYiILvYLTk0T9MxsmnqEhgDJoSxSKsfdQ/zeyqireOH
Vyd2vwpACFGKpbsz6uMktTc5eSvVJ7M3wb4Snv0scLODOuJyPj4G1I1ybsdttue4fY7C9uqG9yV4
6cZKz9RZvVXWY2uN+24I3k0mSU1Daky5uAPKCjyHbpEPLS+puIVNvk8D7bMlgtrbTbGjz/aGP5pT
clonPBLD/RCGMFsq8CiZnX60hnNTheQVYvPX7faCnkdkPzXOuuEchBMenLK4HzL9Lmn4MHI97YjK
L3FMkX8QvL8mwzaujpgytEpu7MTDv1h/ylps6KZbD655LQkjLWFQ3RFWEDPDOjHuGz+Kt5MMqbEb
HmDlVOfawqhGF/IcaCAP7BjJTviMFNPImzsJt+CNXhriiY5IPwpIKNskIJ8vPA9H7+SsLdmR3GWo
wokmrwq5HvzWhTFrkcYt0V68SB+2dYVVqU9Tb9V2+aWnf3KfU1UGgFZzdqYFNYig01NeY+My0O/j
XO49KwPThEtF/xj0zFmGY+GRQLRx/+NzrFainzogQuCbtEI8xdF0jw0nxayesNs6WC9y1m7U4ayl
NYsLH3l4cneO6r8sG2HbtbRj/DeXh7JXkdGTveoG/4KrE5f51H+qeHgiyck5V8TsOzkG2oEStjGH
hzRBx5Ht1u8xaFOZjtgljsOQrQUHyz5zj5FRnoaoOwR1c3Sn6qsRabdiqCHOdkxZe4mVYDTu9Cjv
4ZHKrzSQ7cLSw2NSucWxo8FPYR3gwaAmLnfoenTA3xj6+AksWeAREt6iyrHBGfqsQWlgNKg/o0+Q
Oz5TFSaepB7wq/eV8V6lbIKjwMvRZDYphoRovUeb7Y7rAbxlrWDoXRk0hWvXNE/eqPp9x/LMdE2c
B7fToJoPzh7sSnWvVc0+rbEg6Q1H6t7KOI5Mxc3RwmecKFcWV3x5TI2ndjjgwLufMso9M3Kfabru
LM3ZmH7J0oN0ZuqnzlGPkJgfsjD6xH3IRljkbKOG8eJG/KktTzzYULzYkPTHwHL2o90Eu1DCLhXm
hc7nByY7z0luUOXd5UC3CkIPQbOVmjpq2zDx7nxNHizpcIe19tJmlplWIWTjoQmP/18A+8maiAkM
0It//qf/qPkMqt1//buitPpoPv7L3/7jC/1t//xPf5rPVrnK8v/x39R//5f/rfgFA4s+tI9/lbgc
D0nJcyzHJqpJu9i/al/mX65OHZrHscoAgPdvgHn6XzMrzxHCtRG5/qhif5e+xF/8ByhYnsc/bbK7
/xlinm6Jfyd96a6LJGdL09MxAv8jMS/F5BrroWIQKlXEFY37DfafaWvawYzH0l7MSI6nzMVQZ01q
Y7qhtqhiUoi5HI+qt+M7xpcDE8PFiL140wwZJ9wu3aEoHLUG0oPGLHQ52Qyh+Gb8FljtqG5uwDXn
mnqpYcNA6wLFxCF3G0d8Y2tuN5QUOlscOuE38xak3PYkCvwybLiEVtq+UEV66ISzNaDicYyDz2FR
NUoMTCyqluISunwXqdMzjGKsSiZKIsZN4quomJQKLdzz++C+yqpHvyn9hZYhTaHSYFyawjuhMJtO
RMMDDa4Cf//moiAykPaVu87Ycyct6PdjBF9oGn7HjBjj0NbuxmYofxQ6VcexRQ3m0AHHiV84+8pN
EuHeFSabVRlACSLXUdb0rlYmi0GJyzIA+OZMXbRtiXnU3IeAL2Ml9MJwOIH/j8i2RNSW43+FwZE8
xz6/er9lJDOsJwyRm6qYLwfIQh0904FpnH0TVw2Jmo0mJz7fhOu21XT9IXrQ6QA++FZwUmXHlYEv
gI16azXEHK1hkLw6nF3xb1uQmtrfNEnP0imGrWNNiADhSue2hS9HrCIVBUvAelRXu6O/oEyWaTs2
8mCwsNXTXAoz3GhPYfrkt0Qaetlyg3IbDDtmv7VzzL5FWBPU0fQLUOvhiT/dwQzLk9f21ob+a2bc
ttXvsqI8D7LST0OO5mg1wbjxtQrKFHZRUWHEmHLAbX6/a6Qm7nMKpP22uCfK7ZxlrWDQDdarhpmA
GoAeliEp5xZFLvedah2BVKBAtrqTBHGZRsBUrFC/Yt08xxHKJ7wl2Dru2CxN27bYoZ9Hp/POgfQ/
KxtxF5L5K2Bpxg8y7W8mbpC1BWFE0wKxKWb5YOwJ/IzkrvJshGXvuZiJXciGetKAyqfAk8vP9yiI
tYddpCP4WI+e15bHNAYAJDQkYKZsS1/ka8zncuFGEfpIL74qhRW3Q2VIfFQAm4CLl41qXXMi5QBh
XY0O7zKY86HHMGf6lIwAuroaFdGDTuv24I3em6pTIBezR3NwUbwn67NWkKLy8WtsH4JupILaHPxt
nnc0sDMPd8N8NdnWvhR+uc6b2TOC5/PQ6/hOtO9KmccxuDKsvIVoN2t/BqHYlTgYNZm4BH+mVVvI
kxTp4twHF5MQE89FeA/9jjjqID/iNDpNGARI5qPDOT58Mhlzu9YlHibL7CiZTTlBT1r55LYMSGE+
AR/08oPEqbsjhIKVPUYXbzrJTCMt+o2Yrhk54rJkrpcFaxukgV6jHziAZwJD518bAbEsRcy1pOAD
s+OOxoT+5Ic80S1EuSAuBmyoHgkQDiNTiWtKORkd5vO60RpnTWJ5zCD8BFnHOMOHBuIPLZ4nC//3
iA26Qt0GaZ7OU9t+L/rwbuwB7UX1gAGzdDn9JlOwpSOF4ogq3DiC9xEbIpSSflhxA2AKlyTh0bQY
FzfGdbDlvWb42TLURsBIObO0viuvo4GKj/WXuMWADBiPo7XqpAg3rRxmXrydbrxxvPOM4BOvX8Lb
gzzOXTayfKhvnNlXjHeeBpHnZ9XYTKr51MemjY+pH37pA2JySUR/KWirzk3UM08SORpS7l3e86Am
c5Ordu8g+scWNvjp2HgCfwHQA6Q8qVZRaS2tKctxJzgtL+u6seiGzvzYXPapvPWlumtOoWNwlSuJ
ETmKfaJspq/Bjh9qou0LYaXDbjhqY/LtMwJe5QNsPnMYT2EF0ERNB5U63kIEpEzQjzDR2xHTJCY8
y7JPn+p2fJ9qD7BTlNtYIrdm473ijLYXHu6z1WA0SJqZvbRS/nx9Eh1GYSNODfdGURh7CnpTOj70
Ne5zsKm5Xu1UYh/DsTX54pzLuqdDoDfzQ6RVjKsL96GYj68DoJwUDgovbe7TGsyjvGspjUJCKqXw
H5zagkvo5Xvm2vRVPNphPyxiEyFF8a0BkIKl1K194dbvaYwci0hAj4nfHnwDAxeS0IfNGx47xnst
Y3qcHLc6/sg2OTiNyrclrekITWRh5uyFTBJr1aZudihQzAuWgCKB+TqSzxurCfgHNo0i22cWQLq4
noGj7HpL0YZo4xnhmFILkvOU5l/9rIBPivIpMuvM65x9M5GgqQWISC9MDk2g9ae5fd5W8VPVSH01
hzINhzGVZpK3cYplR6o2H+Yx+hiFayeCoCWr4BcQDZe24NISoFkZlQmHiQXfS78bK8jxyYKXM3Aa
rzrTPquEW0WvMfrWudKQ6o1R9TSyj/wf6IQgqcYhmb8AMz1P0Z70Apad2juhrRmbaI4Kulx3BMq4
0sI7NRC805IwXfG3Mq37JsQ5KWPSbKn5ytw32qZBaxwKeyqWfVmYq/lQUFV5vHdGji2sYhWOz5HQ
sWUmq1SARbQtGusTIhERM06J6f9gRf4LmNPHIegQaZ3mlNsmKVL8RZhgc8ifthTHP18IdNCK4Gbw
QidxLbCCqI4ctJtSEz3xeF1E0vQLRe/WMoycz8Bh8mFo+cr0wQ+NXfJieRmkBPsnaZ4Ht6aLREVY
nwGy1bhd9S5JyAuVn4GyT0SNBC0sOGzaYBHoWrig+Zt930NXIn3TO+tMw4nBBHfdl11/ySri+2n+
9FB1eLzFzLaSqrz0JWQ4K/kC9JRA1mAS6tf4S1PuQqM8VybGGgWZxEVCn+yERaDcIEZlPDT03cz4
xqjTrgAkvpsq/ixMWrk4ot5S/9wSLlpY0DnriJNZ02WUkZScI7Vs65hGui+st7TlkFlQcewvzS5o
35K4vwZmpjZZ1Ox6W9mYXCeuVgxK2MfjgbNCNOnZKhz0a1CMdI3X2dFjWq51ci28JzyurOd2vo9/
Xa6SI4xCgwqRldaQho2riSqzqDhVputd4sxXGz10D2Mw84ty+TjbQpvCIJtsO4fEBpMUhc2nPw7g
wjzMWBF5wK2hcbyIyuENJsuxRH/LRugr1XDFrVrxbvc+aQquulrCeyviDm6zL+Eyts+cp8pVmzDK
Vr1HRIgKF3jGvzY5UUealyYov/iJaXBPbPU+qBFv88o41c48Bgyhy5ig0YSFWBujAy14X8506uz9
UO706FkmchsXzouPlxghgVRqVwC2NN3y7OJSLa3ww6UHhce9uBZ9hBE9T4eFPXVPNlQBN1Yr38lO
uV8kRzffW1UZU2IP5jI1iaeOXWMuvKnmtDHOp/GoEXibmCsKymG22pDebFQGokbJodCIVTQwpODN
mgKQbC3KsxWZ+8ps7QV7aMVeM6JLFE64ll3FdySU3GERIebhrWSydfuUyF91GfMUaocLA4i/VPBp
7kkzmqub0eAUOuU1CozPLqpx0GJ+m1yfzJzdWpumKIhldtU3fq33VpvWvnCgAzpCLdknmqVvfqnu
SeQGsQhJ0NMxzXrT5X63nEbUOSfA29vORqcCD4gjSQIV7Y9poforV9SrEK1nFVSB2E7kMUWIPJCU
DC4yPMeziP5oUETs6aUOvMxttnnNpFfEfBf8P4ucWe1JKHx6JQZ5NYIXog9mQ5SvofpM33qVpS+y
DBACjmgEH43VxUJZZlIcxD4qBfO1ydLvgsoq7nMe5HvCKA/p9IoPqNiWaYenWJXto/L1O1XWxn2f
VM9JapHYDM2vKWQwiRdtZ0eNvsUSpQA5ajNaBhtgrgKCp9aLSdA1j2YOkMAvESpm+04CVnf86Ill
LYITPvBtFNZLUiRiFTdTuWPuwfJSEmZp4udeV48FIno0+lc65Zl1UhJlGvUybfE5tTGzHufZ73R9
Y80bR6D4ewg/es4E6CHiJEpjP3atv/UMdbZVd2dIdkFTMTstXwIftuZYtjgVYtgQtDlxiIvvlB1f
8wFtvhYItsTOUXrie9bE53puHAL2aGgEtpzQ/iSRyA4fDA+2C1TA4LKg/1EvdAM8D0c1R4FG4HDZ
0aG3phRRLTwUvaWZ8XhWkoAzWyDVRtABJm6Ei8HQIOcqwzy2us6qxohN2cS0ptT11iq035tON3ax
E0V7vWI63if9s5+kyc4rvHyL4koPYe+hitjKOAwdEebWQENyYbEoVLeFnNvXUkq/HF++DQUPB3Ej
csZmu9aL7LFnghtrGUKII3Z6+B2EwxdJPSR9rDVr7HJLpM2RNy2HiaKXH17NH4M14H5Kx0MmBFaF
LLpFMEh65lyLiBFAlFHqJX1Whkz14B9TxE0dZ0roIH12yFa88Sh6oRFz5x3B54PjP+oxb2FSxqsh
UU9mVu0wyb4L8dA3xSPqKthtWZnEN+QSThET5Zl0UY3joctdRa6XdqSSTGfrM2brY9yLcYgm6glw
MKhzNeu7Irm8TqMPOvaQ/CXWTGsc7kUEAcvgxTU1biNDPlVbhztX32HSSlAJK1YeJhl8SOTVtmJo
2EbsifIAaJFO8phFzJYJwm9F27GaCk/tU4+8hWY/FEVdLN24/omw2yIzMaKmZ21UBdC/GHwpJmn7
gDbUq1nxrWB9JeUXyQzisWZL0tZ/pC4T1uBwTrDvrdq2tndlz0KsuvsYhNaumj+/DqcC1yZm06EX
H4QHHlW3b4QLTwlm1kU1tL8EcbE56R0M/uwrmSmSksgbIhxsLCHNF8No5CIbmY8PhfHdkmwCxdAc
HU7c/hgGl0RyRsYUeJUFelcYWBstsF/4JVnN2viVdZg2R49jCQkhLDpdwtalp9hz9G47FaRuK4K0
UGSPRHOCgRBqX1F9GMRMQHrLXhVzvJohwIKC2XIbtzqbsz7qyxYM+cj5aCk54pNJLh12G2EsqD5d
FJoq5mbEYpnAMoVK//I/mTuT5caRIww/ERiFHbjMQSKpvbW0RnTwguBoAUHs+3Kzwy/heQ0/gt3v
5Q+kpBFbS8uNiRjyoAiJFMBKZFVWZf7/n5WdkABxZRw5S80jP06OKD7QqZG60Qod7S4KThPciQRY
feg35antZJecjkEKm3+THbhjVPtK135oyWAfOkZDDYjdXKtoXznA09RvqT7Imj/vKKMcuGFBOcmc
+WZMKwD41DFw0+QsTLx5aruTaKlDQEG17cgHKMHUESeWq5wFq/K0deuLyFHgSVvFVz+CZ246iMMx
crRsTepreuYhgFb1LSRS1yDjZOx3Zk/9S2Q2P7k9R1aRiAuP91xSjds6TxZVa8GeS9qpGiHIE2uU
idz6OAyPYt0ChprN2hTiVdwZCw4PLkAMkMtNKUiOVxMWnJwNVWfRFrYGStfV8oHfoerkJlRvGTll
YaNBOU+rrrs8+RURw3AckeYZL2UAEXYHHiwnG190ydxOW0TgXQ0R7Romj1U0HSWu8JoqDuBG+yKk
t1tckxeqwQ2NfcW8QoAGzckQgWDJa2c20rk6O4agOK8V9cYgfFHtQMdRylqy7ksSbszwlF6YqOJI
k1gJCXjl6gooLipcElsakYg781TvMvSZgjIar3zqJAGnWPLyWnoSK8Esa6qpS3+BSWwmv0Ya3PYV
VFmK3D1cNZuaAZvNSkXE0Ke6Jim/gbAF/Ub9Unh0Rq2WfZFKc9OJ+5so0qtQ4twkmQHgCCVF3Cfi
uLUiiuwb7IXgKbnLvqUnvD1axrWaHlPKMQ5Z9a8gI6PHA1Rjv84ppfu5veKcln/13RSMQk5EyMjw
+LYT7sNwQUWqsjkvOjQAoFngEi4jYdyahfJlbcIDTyQqOKCt0ILJZlbfFUKpnJs8L+dlmoQkOEvO
CvHUV4tDOVC/5mqDSENA17hI5r/bIkRsSWsOGihS+/oe9V7lC2ILJ47ToFpTtMux3+jniSs75JEE
GdAsuJVrqNuh5U7A182IGTiyC5JUkhqcMTNOIM6mE802YGOXpN9udF+Vj4O4GturGp0lK5y6lTdH
OhA0uRxfOepKmTi0+S1rTop9SXoqoXFSxLTdsAO1plEbijZtDkzUr2lxkoYHtgu5yQjl+aqLriLY
IUdhxWJe0piUSciyAuETZvFdsowdogBJItErVhRwSF1PKJOkQCAcMPbYMTJ2KhSWDlOaKe45ekZn
PjU1960uuEoieAcdVKM9KYivy9ih0axKF+YuCftD221Iim8MVxu2rexcp42CgLhaHQivONM6HyAU
jQYRcE8OLAUBQAGmBIW8KjtghZ3aEpUwyYbXWSIKLWlkjJym9s/yKDzL7ZSkXx4m56smyUmakeOz
PGDXq5W6F7hGcLwkfy2D+QRUgpIc4iJT1Y/EoZPSF7UEMtdp5WIVI+cQXKaoLe6jIkIuQkUR01VI
6UBmj1LVH9fuIhIOIiog3mLF6WuDDSt4jVS47Sgc3Ck7RT4CsHJYSNMmRPPc6VBwcG8CeBa+T23Z
icrLkCDtBrDCSBjTv+ZLWpM1suFgVEUGOiu4jiz1MA/hjNcKMsFgiUlynwADIMjQ2bNnNV8UvnQn
QhBfq9Js9l0rAQUQnxa1PKedBTLVNENGNUS+WP9mcWIew0DxyPap7dhs0S/KvTo4dFkyHTine5aJ
knTeAjlzA5cl3cDQTj1VDM6SFA3QSxWrhyInVegu66uc1HrqLR88ve/8gfLGmFwzrEzONuynjm2Y
qof0gPXGKx25RCVhR7f0tHIqjOSrENFFCVaU1hVIOLar1bRD3pOERxgfwxA+cvtw5QmeXEklRY60
ehpXxRe6gh7LvjiqgKlf0ErxIS1U1BlJ15qKSczM0aJyHNR+ErM5aX1SLYAuOd0kLVtONDN1j8DU
uwf8vwRwS9+3IQYZoAbFHIGMZiqhNp1pjQy/r3rwumhWOVo4UaVJ4YAasrK6Iw8vLYB7cjTSetGB
wD+tVjCqbYf0aBF9USyv1/wBH8eyWBX3Qrg3IWWU07yL5kEClJ0F6dJqDLrXZtGpY6XJQajE+56f
QXnQ8lkqqAHryyUdKaS9/78y+Rd16Oqbe9GYqq8HouZALfGyvM/aq/u8pLPRy2rhRd+f6jr+uQ99
fKHHQuRnqpiGoDnWVhVz/b3WX/qjywQLxlbeUejU1ZFugdIQAOfWL2hxAV3TH9+W9ZFuKJQ0TUqa
3OiFfd6zwMeD25jy48989M03RdqjO2iFYk1AlIcaoOcZChuGqbUxAAN9aQDIixrERbsvmu6kATbf
6w+//QkPsAAUIAQA8qV/WVsGUMSITmu2pan8fScNQLV72BTQRrKuCh4yk2n70dsmzq89TY2Nq+3e
FABUMMwA6ohRasAWNjOg5wa/sIOijGzKcgIP2UkP0O2hBtDsEaRlw0J3ZTMFcKltA5AjkYVhbTAj
u+YBMK6HeoAYmZQg2HzYby2CrAHAWmRbZS6sX7u5FOj90jVsJgiCgWzKmvFdFLBGtg2ARxPWxgC7
6QgcGIcagGhIJAR0AEyof7HmvZwJco9MUgSgpOe3dzAm6PbQmMCKQN9ThTXvcVu07Q9MCAUL2CwK
u2wHQ4jh/iDbuBXCDVuOwL5QRQNFVnsxhx30gNf6Fj+xLWLTC0eJ4a9f20FRtkYa4D0QDbu7Igii
uvwnhAZUGRXBFul57X+xIiDugQEsix87OxPWdtj46YBtsjxSFGHJIDyfB/rCDv0mqV8QTF15fnsH
58UaszosRBICLLtHsz46/vZxQTZGmgzl0TR2c7esA6YduEeQR4bQLENRtmMjAjjwCYmMLwzzl3jA
LW2lgJZc3bteHIFQXucx1idme/NMfjgJvrvCi2yBMpIRYmSb+LgYfBcVMAH1XMWwNvH3UxvlT3zo
OfNC5i24W+dcvHvUq1+nZt77wFPC4fX739ln64N9CmZz740R+99/2cKVrxMiL958SpCs7/P4748D
fH3rrXs9jerpj4fefbbIbpe9qih5qMevuUGnn/6gjfv7KPjnqf/R5c9RJnmNeH+KJn+M9hXG/lNX
v4jv/EWWLG7fEpRan+WG3uHb77X3338VyDx27etxkDVaH5iG3uVs8e0f8ZuWWt+BGTD0Dt/+/p9/
33Vvm4lVbPDlf3+f2cCiPvTyn2JPDPRUJkL55hNe73yHjmDmIW/77iM2+rPR0Fs8a6wlP9BYG2io
s0UH4uf+zTm3PjUOHQizGrH8t3yVYDncTrNFFnrf/tmr0YULKvHv3InN7vCBvC929yfM6fnidhnf
RR5u9f59fji53wopz8n514HmKen+1r9tR9H+E7fB/SL75X8AAAD//w==</cx:binary>
              </cx:geoCache>
            </cx:geography>
          </cx:layoutPr>
          <cx:valueColors>
            <cx:minColor>
              <a:schemeClr val="bg1"/>
            </cx:minColor>
          </cx:valueColors>
        </cx:series>
      </cx:plotAreaRegion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l-PL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_xlchart.v5.9</cx:f>
        <cx:nf>_xlchart.v5.8</cx:nf>
      </cx:strDim>
      <cx:numDim type="colorVal">
        <cx:f>_xlchart.v5.11</cx:f>
        <cx:nf>_xlchart.v5.10</cx:nf>
      </cx:numDim>
    </cx:data>
  </cx:chartData>
  <cx:chart>
    <cx:title pos="t" align="ctr" overlay="0">
      <cx:tx>
        <cx:txData>
          <cx:v>The ratio of enrolled students per 100000 citizens in each voivodeship - 2023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l-PL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The ratio of enrolled students per 100000 citizens in each voivodeship - 2023</a:t>
          </a:r>
        </a:p>
      </cx:txPr>
    </cx:title>
    <cx:plotArea>
      <cx:plotAreaRegion>
        <cx:series layoutId="regionMap" uniqueId="{0025E30A-DAAF-BF4F-B7CE-B6DA93545C09}">
          <cx:tx>
            <cx:txData>
              <cx:f/>
              <cx:v>Ratio</cx:v>
            </cx:txData>
          </cx:tx>
          <cx:dataPt idx="9"/>
          <cx:dataLabels>
            <cx:visibility seriesName="0" categoryName="0" value="1"/>
          </cx:dataLabels>
          <cx:dataId val="0"/>
          <cx:layoutPr>
            <cx:regionLabelLayout val="showAll"/>
            <cx:geography cultureLanguage="pl-PL" cultureRegion="PL" attribution="Obsługiwane przez usługę Bing">
              <cx:geoCache provider="{E9337A44-BEBE-4D9F-B70C-5C5E7DAFC167}">
                <cx:binary>1Hvbct26st2vuPwcagEgCAK79t5VAcl5l6YutmTrhSVLMgkSBK8gCb4llXxETj4jn5Cz/iste11s
LS8fryqf1LbKZVvkBGYTA909ejT49/v5b/f68a57MVfa9H+7n//xMh+G5m8//dTf54/VXX9Sqfuu
7uv3w8l9Xf1Uv3+v7h9/eujuJmWynwjC9Kf7/K4bHueX//w7zJY91of6/m5Qtbmwj527fOytHvqv
3PvirRd3D5UyseqHTt0P+B8vb+/u8/rBqLqpq7rrS/X48sWjGdTgXrnm8R8vP/v8yxc/PZ/1Dxa8
0GDkYB9gbOCfBJxghkSAPvyQly90bbJfbuPgJGCECRT6v37n2V0F427q4uTFXzPsg1l3Dw/dY9/D
M3749ysTffZUsAjnL1/c19YMT+uawRL/4+V5rfvy7uUL1dfRxztR/fRM54cPi/DT55D88+/PLsCy
PLvyCWrP1/A/uvUH0G7uukr9/D/6svZO7xb7/WHjgR+GmCDx4Yd/BhtBJ9z3Bac+XP+4VT6B7a+a
9hXgvjzVM+huTn8s6H7+N/3v//M7uxk68X0cYsrAjz71L34iBCU+RfwjjuILeH2TPV8B6ZPxz5C5
Ak/5kZzqvH4o77rm7v67xkAqTkTgM44F/QgC+wwjQk5wiDBi/EvgfKtJX8Hn8ymeQXS+/7EgOjZP
Ufm7pih0wmgI6TbwvxTrcHgCvsM5/PUxg+EvuNC3WPUVhH4f/gyd44+WldSjLoFHfG+ICIQ3JEIa
8I8YPIty4QmhhIQCBV/A5uZbbfoKQM/meIbSzQ+GUlxrU//8v79/FsInkGcCyDe/ZJvPWQNmJxRj
HITsSy707UZ9BafnkzwDKr76sYLd3hZ30xPFO/9PYebAugkPBfsiM+cnlIdIsPArzOGv2fcV3L40
0TPs9j+YkwErryf1+H2pRACBEIIg84HRffgBT/qE7hFwQMEIYiz87fYf6Pk3GvYVtD6b4RlMp//1
x3Kxn//b//0/D8v3JRT4hCHKGSGfo4MFxL8QsPkkPP4BnW+y5yvYfDL+GTKH+F8bmT8pFD6u0Ecl
4rOP/FUlAmg2oSzE4heaB2z7E9d5AgchShgHdv4pKr+qAH9ux5fR+HXcZzb/i4sKP//bpP79fw11
2S3uu5PskPmIwPJ/jEyfMzgQFEImABr2S4n0JV3hr1j3ZUw+qEp/nOaZo1zd/Gs7ymfmgn53sO8e
vzfhxieEII7D4PdE8omzQMkKMIJqF5A/zzPfZNZXcPpk/GdPDA/8+scC6PTu5//+/YsikBV4IAgK
8S/S6h9cigB4ApSFP8foWy37CkyfT/EMqdMfjLT9Z/BsegLKAoLyNPw84YQnIgTtm/6qjH+pKPom
e74CzifjnyFz/oOJphAN7HdOSUAIoPbxQ/KMCQTAsQnDPoFexadM4EP2+BY7vgLI78Of4XGQP1ZM
A1FR331nQPwTcAeKqP9LxPq8V/SUdIigEO++hMs32fMVYD4Z/wyZ8//fvPnPu0a/ddriu+Eu+dCi
+6Rx9PW7H54dWojPhv6yw7/Y6fu4+bcP/3iJEcEBQxDBfuv+Pc3zR/f485bd59M83vUDTMsgBpKQ
P0VHxjD2IYVNjx/uQNQkRHDBAhpQjDCwclN3Qw4tRQo9QyGALoYhEHok6MsXfW0/3CJQeaEnSQPu
ckED/7fOKdBxl9XmtzX65fcXxlbntTJDD9YEBB6w+fjBJ3NBled+KPiThT5U3QGDr2ru7y6hP/v0
+f/SjCakKtcuSonZKBf1bWYlL0glXco7aUdxV1OaRmZglbSCXDc2wsItssuIibspbDbIRb7q3gkX
ZlJrz8mpp1vhz6U0umnWTUCPS4MrWVhxUKryduErMpllk3vptqYmW7W4qaNKD4eiFWeuI5ecDaVs
M7VI0s5gSVvGuPBu8DC9K4KUywCVdDcGZlu1TjaiNruxUUPkOu3LdMQ8yex0HnqqX8EHb2r6irI0
kAb5eVzkTaQq5UdLjmjS0DmmeaViM9ZHOntVNOkbl/XBoQzFtgFsYj91vfStelN6qonn5TEo9SxZ
4782VAxS48yL+qnfFThdNqPHj7kgK1IEcdGwTFaoSqO0z+FJyo3z/Ac/tKV03nQ3DeKwtOZ2cmhT
E3RElgfSn+d93S1zxMy1XY5+U+5LxpZVMGSdDHJXyKpKrB/WsvW9B+F8WTn/1FvIvd00xXBjhWKR
W3ohJy+Lp35OJvVqYL6QNlM2smxw0hOjOnhFGPHZb2TPl0NbTSs/7W46vg3a7EyL4rTipVkvqdBJ
yABWWqWNVOMUqZ4aKXh2hhtxKjqOtlThq6kJ8722Fh89PUYmmJdTtxT4yD1NdoUKL/yO15uM0POF
6pVVTStxbb01alrvyGxrDt5stgiFdNXaKqnQrGUzCk+Wc5iuAtE+qKEiUapCX2qWMskViXqLXzOP
jzJFWTQ2uDj3rZvXZNBqlU8oEdZLkKsfAjNs587fj1N5Kxxtk4o4vEpRQaUNxbxT4XLIqT2Ywasl
nfnemsWX3PiBHCd6aUNabZQe4rFDU5RjxbdCEyfHQFRrgcdBZrMqTn2cS6TZJPsep0nKh+7MmaD9
+FcntMx6+7os2MWE5/d2xIOktKwlW5zk+dtQqU4Wo1fEBTyWRMbs2sn1G9KHuTQtYXHO6o3yvevG
5eYgLPaSmrQ4skjvG699XU2qlpbSTjbMvu/Gdi26qZd5OQlZTZ0v67K8blTfwBbLRazwW+21KvG9
7N2SzbvUpGdlkF+ljjWwKugoyF2rr5eQnqkOXfl8Xfv2rlJtJfPavO9peRHAvNiPdOlfFG11HZbV
KLPrWvC1Vv7FlI6y0+NROH5d+dSXi6vNOnT8jHrlRdqlcRmmEUPNtQmrDa3Cy8kZScTNqMb2rPOC
m8Xz8ji1bbSM9XUfNG94a65060fV6O140e8XKrqoyDiNB6+Sqc2yc2jnr32sr+tWFVKPbb3lRPhR
U9TdprN0VdSeASAKLgs/ayQl6Tu9uGA79EdcV+WZSwmRAya9DD1LZVptp9QbJXPzIieC3apXi4rz
Yr4eOd0XSJ9ldmkhsIWv6eAdh3HcK8wiCMNDFIDd0qisTPopjzuIOfIwpOo6SDt2rLMmCRaPbhDP
b3WAR1nC48EOyNZFWPRbHXpI9mRAEHJxkNAiU6cdmYp1m2IjWei8DQrYoam6nQ16dcVpZeI8EKls
qb5dJtodpvq+CYJKUht6SVOQldfWeNu15rIdwL2IVzRyZt77YMKXuuLrKveH2POKlVPktvK6W9K+
Tpu2izlqwN/o2b5rxiGeDc1jf1YXRUYvS7oiei7XoSU20niW+USalfV3fr2cw//nJCyxL/20wJHo
xdu6VFhO+fCWZ82jmj0TZVk0XUymmqKsCZfEdgCkeNexzG61H6n6nTHCl5jwU6HT67lqonGZttWQ
RqIOtITq/hAItiMo8KTu4qJUKi4ZOmcBiqpUPTmPffM+qE1sc5NMBq0r1J5yPyoc383ak5nTFeSp
4vVSjzgy9bRFeXqXsR7J0wKL133Z9dKa8FVKs1dl6G7I3BRy5vNZIJZzCz5W1PiSeMO0qbNpr5V3
TPth3KCiz6TfsStDE5bNQjZz5UFUXua4rbxXRjkW82zGsjJqMwehjtq6i1A9dRLxpw06ew9DQzZp
sUGevp0EzaSqzC5QI0Q7dWYKY2PHvDFyfu1Wi6OQi8Jhlh7KN55/5oKVS20uBS7ORkoStDQPee3i
phWrMpwO2NdZgoPgPA3MqWvaq2bJgmimYR/jkW+KoLRybgclERsKaWh9zBbyOiDFxtfmpu3Av81E
k2UKYuC7LgL/j5zjeRKK3iaTpVdYQ5LWiJ4isx9bVR5qlTdb6/S2yfggra5tPI7dkc0mlz3Kj33Z
9JBpvHSTph6JOA1goYvgxrV1KlleJVrbQfYZbpKQF9usQnhPaPcW06BaV21JpMtZHveeuyo5WU2m
aHeVyCBBBPm+g/63rFr6ZkHoobReIZnd1GH7oPP0wSu8TgqUr1PqbQY66/WM20XWxr0bF+4O5lgG
aF1wn0m/tkrO+aikL0rJR2NlUdldSsHb24orSbs5jVWqraxwH4ftvE+X4q0NWxXNRM6k0JtuKjLZ
1OlrlUY6DV6L0oyxUqqPirraQN67r7D/GnwwWw3Uj1CG6T4oZyZt3+DYN6Tf1CJbm5Za6Q/1kjg2
LNs6UEcvqPVB2xzJIq3b68WG1aqjbRiFQ/GmqbJI676QAcfvwrm7KGl/Haajjvxx3fGqlUpNVWKK
cNfO3RtBZMg7FbOmRqtWhNdzTnM5q6GL3FSBMa19V7rqjdIBPfRZGeGZKViMt2NdsH06+f2qRR7w
q1StfOORY0DyPYbddFoV2U3FI97Vy2lg+nVuzFqXeblaZiIiPeZiPXZrL22eNoF0qpz33kA2jS2W
/ciWJIUGUdQi066W0axLpzbZ5GeSzHUam15kUcPaeocK9kQOuzkZXbHZl0BygjmvVhkvgEV47RQt
te2l1xUXeDLpZuLTW8jIggdp1NAqwosGoqEXOfs48aolDj1SyEGUbwlv/LjsgXosfV8m3pQeuc0g
baPifTMvXUQy4M8LxStNg6uPvwx+H7EKr13f+Wvc4pu5D7vYTu6+RuOGOc9ustYjSYAcOK0Ferb4
CFY6aCSpCh41edNGA2NpQop8lGHKmuPiq2gsTVRi1J6xYVz7dUaPNrdRIZYs6iZHTvFymXl82QuH
sGz7TMlA1OnG6m6AyNWvGF6YrJcGHWvuqzit8OUwlXFr1Ja5UEs+4S7y3C12rI5pWTYyp1gWvV5T
TQ5YLGdVfXS2fzBi4uu8Cg7hkAEV6t1TdZD1sukS1LaQcAyToq2ZLHRwk+dUR4SidW0PxE5nCJ5d
FoF4XYpUxKbom3MD2UMzddl34MYi4D7MCYQwKE9DVqVSeeR6nGsn3WCuOG92uefvvLm/on132RTR
bNpHCLa3wNFRhCrkJ6QVaSw0OBBOhlqxt071/SZDaE0y/yxDeblWkEKq0Ns2Dd2mU2+lyMnat9Od
K7JD5WYeG52d9tfThOZo8AGROuiQ9BnkKKX1sIJjstnGsfSxtLrdKd5vcr5s/CrkG1ZWWzwXy6We
0C4dgQJndZKG9N5ycQyXTG9aCkXSUEaBX7O1GiC1ZN3sZMfEXY9pI9Pe9KuhmPYG6V3eL0am5VhF
aTqJxO/aTHLLL8aevp14O0nfpQlnKXisYEfjWJf4QcLH6yIkidUMJu+Bh7Dx1mPoFeF2mxUQnopD
mN83/Noj42rg02td88vBBmeG4UhlPKltsNKj9eOewC5UIcFSzzyLgoqucEWbTZMPK58DKYKiN9zh
8N6Z3pdlvtzxrtu6jKg1Lx4aXfK1t/gQevLlsqd8iFtFhayD5Vz1bFyzCuqNfvZPfcaoXFKyy1Nw
zpEoFGdMnwnUFjFCKTqEZnzX+Z6IekbOmtbUcY0nF0OtVUadV7Ftmc2bhmf13gQeiTtM2sgGY5kU
3VjHE0shj0E+VH3A1mxeoExtm+qsDoakc0LJ2u+9faCmNXfz/CoM3hTtctpBHXUcbFqdDdaUktRH
1C4tREJUyal7BS2i6dCTtlvpvN+icLxexokkNeSxXUmra526+oLY9YhUEKMC8S0r5j1sDnzwXKpj
OGoHhZ3ozHHq0B6PQSnnVA/7PsvMpp6BaCMvfKOhQLjRBSq3PmvG2K1GrsYbr3oPVQtLZseruJ5q
/6J6osxNehwR02u/A9KfFbkshpkdxxxojnMDWvVswKe1t1rqtDy0yBdxo00grcurPTCwTeG3t1kY
4LiHY4Ab2A07O5fj3oXj/Wh6u3Km8GH5xCteaQKrUqwJa9xpCKSezXaK/bxxcREQeigVWc02q087
qP9jywobDYWzSVCgJkJuvLYBy7eqFPXWeviqQSM6BdYLsTSsSlkwMuxNxU5Zk7Vr5sbLdCpuS11O
sQZCLIbJ7Eg63hOXjofRnBeDWiB4Q5ZeCubvuHDlhgf5NhyhOuxotkhsVLvJLb/qrJ0PXTMwmQdZ
ljg+ZQdfZStY+nY3+SWLhjCnSdfpVwswMsg/FHhI/VgM1G3Ykqlj/wbly3ymgXkkpA/8aO652wde
ts4YVsfKdvmup/ZC2So7s0Ahfb2AowaBihetWiIXNLzzSad3y6AniUCD2PAr7Ff1WeMPxaaw+P3y
VFSmeAGaKDIVt352FINZTkd1o9ycn2a4L87gILzEFKpSG0LaMWmKYlWOEAlGb5vb4NijHmrAig1x
wHkl59n0T9e7aGoCcEnEz/MA75XtMcAlXZ1OZ7QJzupS0G2P0KsJlJZtlwQ9j1M/RGc+0NDBBys8
Tl4V3Vzsu27FQtg7NXng7YaAOyeoq/Q6A74TixbKOiyMiaqOimhOx3DtSErXtRjLaOHz5UAUxEe3
sNivKrxHOl95WaY2U8Y2i/bmdbDoi3yalwRPhSfbfB5XdT1AVQ8UpcgCOQ+4jAdfzUBigZTWmfJl
FlY8ETnOYtz7K1iUMGK+qmK16AzCfkkT5KlVO7dkUw3tuV95ucQOMVmmFSgDWepFRaUO3IxZ0pRO
x6TB0aAt+F9fJY2X0W3xGJqpilHYnIXUjRHoTqeQ0UksOlHGuR1lUYBAxvxUr8ailDkUHiHFr9I6
CCI+6luab5tpmSI2QLIhuNhlI29kSXa8hAtITzyuCtrLGSslU44vuUHlakD0/QQJKKrH6goF5l1h
qtMgI2/SD1876jIKcX5hpxlJUS1amk6/7rkC57+eRPDGa9IuYm1TS1L0y6rM821X9GEchnMILKHe
LtiSxOMOyTKrb4ecozj0Y+oB9dKa7hbSLHui0+0ChfqZGbIq4RXgYo2CirE313oBCcBboDzRLjil
i5iAxrAgmor5ZvBpHA6My9TTTZKlZQvjyixKwfUjMgUkIu/JaKa4KIKoKI2ARBi+Cpuwl64ckRzT
p/Kg6zaZ17Vy7Ng2I10NZGxQkZfBHCllO0N2OoRyyHsaaqAUSPWyzeYG3Bz0RE6NWvd8XjGPXGmN
kExFA2WZB5Uvn+okM5WOhzKPlAF2VhR+GWtXhHKeBitJw8p4nKd4CYGm8QGEEVL3Zw1zEa5gxUZM
Vks7ZyuGdrid3Xruy/cfHm6A5CJZMUGVX+fvGA3O8oXE2HM3vcgrUOumMfqw6DldRvhuuJY7fck7
etks8MzNHHmD4+u2RUA2cifFuOqdn90CL7qY0y6LBj62+75wJVB8u+IZE7uSBO8pCHdJk01DRNLC
xHpqq3gR7abVnr/F9aI2HaabrLIJs34qy1qD9TpYgZIRHOcQnzcB2ZVZ0W3nBur7JacpiFP7yR/d
SqD0XbVU9zODaVrrktCIpzoRNi0ZaRk7JbhsEKgUVsCGbUBsWcNpzjGaywm29OS94YGjoGMMY4Ra
82YcprgmGOQQ7ynIw/n2fpKtsOfeDCLK5HXnWHhn2Wt2dGWTJ7NywTnUspetXTZ9nkYTJnhFEGz6
ZhCXi8peaSAi83py5bBT6S0Uj+IqwAz2fqeLqG4ToYI8sn4XxkGVpzuWWlj2ykIRrNAeDctxgeg2
ln65621Tgs4UXFR1s1m4KY9dOZ5OdGMC00qTu3pVhWINAlgl+9m7qebh1CzankJAi0kLVTB6kmEY
FBCmSFchnBCOxvEARJPEqqC1LDg/0maEleBq2E2jE7v26HzYiX6LttVcponpzttBCuKGOG8LJOFV
JBo1oT7a0Wjpl/fQXc/2zVKrqLTmMKnquu28KRl00kzZJYMAElHUF1HZZXdQnfqRaWHXMpPuxUjI
BjZg3Njl3ZgVoNC2VYS8pT1Yf7rBGQFtDS+nuJ1ueQhi39BDfQ7uJhduK8gjTQM8g7Zb2J8MpNUW
9NxCREUQXBrFRFItkxdVYXiKAjEmWDGyczUN5dJkq6wuD3Bo/cojWSxAdScKBLnA+hVwSZtFhVer
lQdaPUvDSLsn6QT1dJ85f49KL+mbtLjw6+msp31/yCg+y4zoric9ZjKo4NFdcyH4EkoNJ0CO2VCY
aDF1u9bVbHfa03HmmkESClQrVbPdMiAtfVvlUYvzbU47u1pU0z1VYXlsA/E2J8EE0ag7iCCH9Az1
RzGmJDHYNjHkDfC87qIrtPcW9WpN+HClc3Jsuq6NddXvPDWLiDZkieElMzB3Ko5ILN1G9523tWja
GYxA5awCvZuC5dUMBOMqBOXwYDC+tn5+UTGDzjvEl/MUD+UOsvA77jfbqZxYokD8WoPANIMU5q8t
a6xEYarXDju1zwkyMlB2kbTGsccLtjVVfTpjurMEwkOBXEIYhI6czX206HdoaK9Z3t6TNATijLoh
mceLtOjHcy78RJGmhtJydoCPWLll9CJgnSwyzt2BrJavQjS/m6wHCYiJAUT7tIunvKURy0MUgby4
+vS9tM8aXvd14zqV5b+8Lfjbr/88/fUVxA/vqv1+/el9w99/e1VX8OerH/nTiZ66mb/N9Ps7cU/t
w99ekHvWk/z4YuOfNCy/evMvdTPhwMV/0M18duz/D/3QpyMbHxuZ4gROtsNx6UDAqyTQKIQW9S+N
zOAkhIYkgTeAqIBgiuCwwa+NTP8EjiMyn1PO4fRb4MN0vzYy8Qm0XBFl0MkMoC3p07/SyCTIR88a
mXCJw+lGH2Z8OjnMwIpPG5lh7mihtSORh4hsO5dv3VLtIPkOEg/1G5qCt8+23WcpdM84mm0CPjjs
zLyqRihLerMnbTlfZDVudkRBhcRSn+8nFdyBJBHEgQahpWu6c1LjMfL9PKrzfIEyc1ERdfoi6G11
YCYP160gQbTcV4L1K5GDDOiypO/KPNEj86N+Bo2w1kBSoEXhlcUim8ZWoN2n0KPD4x5DoJIdFJxR
OoRAL1OcBCG5JdVEJdWqjmj5oOysIjYyI/OwOaeVtnFNxwbYHzSFgLZB0wHF7RsxFx7ERtD3SjND
q4RUN+UIPcJsvCor2kaQXAbZQrsMeqZLmaBimhOvdBel371RqAUhguomGpyQvK8GCW1utGrS/iga
b5JeU7l4sm4DepaSk99CAY7IJe7yt6pYxMqvq1xaTr31VGXd3sx5IcOxFckIwScJcB2LZvEi5WAZ
Oledp135vh2DS1CvGinS3MZDR98WWXlo+oiGcVuqPCqsa5I2zW6Hyi+ikAR4BXVXpAs3H8PRLetu
AopZ4xK6PCAk7xoMEnHfk+syy88BwTw2jSkijt3DqgHRF0jNTckpWWVLGKGOQNXkDTmEqy7BKRbS
8GyIymlq5KpAgYKKZORxi+broKig01ZTG/sWgyXAXMZQXBlo9MeLx2wcoKWKxsGCFG6mDVCEJSop
wZtKvVf9Ux1b1irJeN8mxQRFvbZvgL2cUebWTWESzwBHAlLfx52GfJhyW0i7sANt73XoVzGIPW9N
BbJuzYLDhGFpUbopA9dDPQiUkjdDlnAfugihHJZ2OuMztL+tbeeNcLmLzDzouFv6XEIfJgdVEERe
nueR4/Usgbs9CZjAbhdkVsKZI+kK6E8FCPDMe+DqHHbXVMJ3Ip5J1iK7hlKUxWTs4mApXs0YmpPA
dLI4JaD8sGaJfFZmcZOqWy8ETrL0JU+w765QQ8yaBiWP86y4hGYVjnJLUpmV+sKGbEtYSld2XnY+
VILbvgIexEl+0y3WbFiqb0VHbWJZCbqBySOMGnWAE7rQd6zCFUj7r4BVz9DqJCiGKPU0ooxyZMOI
zpmsvZbKrnHtmgu9HUKKYmLAs9u7sQXZ0wGHKKDicgF0BN0CjTgl0HTuvCKC89WHeZxXaGwJJPZp
ikg/wmqENQgurepiYZtJ/j/2zmzLTpzL1k9EDQkkmlua3caOPsIO3zAibAdCQggQjeDpa5L1/zWq
zrk4L3BunHZm2mFvxNJac35zOQLckc9ye2pN+MOrPDi4Hez7cboEzNtgI5BbyQL/juHDrHXwJ5nE
kkMi4zlAi+tg2yiXrXTpuFrYoPvTQZj5gRBV0E00qYbrlHu2/y2NLBaKRsubRqieiT1rM7k0YUGA
HpU1ebhsf2GS/m6k6XNaYUKAaZ5pnHoMV8udW5fxvMFIzKZtPdOmwccXDJmrPC8twSeknUDP19T8
FefrEofmurr3DZpaiuu4zcYRpkaPEXQYLU3DutN5FdmTkhjujdHnEJqTxfG/kIq9sJasB4xS+H/m
HhiJ6QZ0PEkIDUb/7vmr9NvmCFTkx9o2Y7apNRe+HFMxUfTbcQ9rHweK1WWdRbJ/7OV8IUl7lN20
pjLCQxuCAB+8rI5U+UNGW/zcMk6ehiZEGRPSHKIB5sBQD2f0on26rCyvZFtmvIfz3zB1dCvefllW
JIvYkjUhFVls8VyWdryfS1YX/lAnKcRxTtNAjlVWJ/S0GL86Bv4EqzVIlhNfuyotA/LTlMlPM9q3
JqiwD2HAiXRz6oWDSFk4X5gaecY43suqgbOF8T5bzGKvATzVuOwKQH32ysNXOQuS421qs1Z6f/SG
SjCs9edGxWFS7N548dck6i4LS++iWZQJuMDwZwwejRvFtR3EnLNw8HGd8XMYRNfS8UsivcfhDHHu
2lfjcey2QzBDPbHB6tJo8t68vn9Gy3nfMJTbnlYnwaMzgI6XaIGYggnjOanXAQa1/2PojMGrDbvB
iPqrHWDkR81LIsjdPNVZUPboj73okIBbgR95bMmUzkH11CZ4eAYFysPj34bpYfa9t9i2r463OvNH
wEO+TOJiS4Zzy+3w1MouOq/xDJugI7fK+T8QefnVGoVCmDx0NZyVUjW5MrTMoLlXp5mX4B/CDa4S
qZMjqkebusH/FZHUdQlYmNJLUjXS67ihsvurR7IAVIY1a4TfFUnQ/Sek8MXyNSQjxOAGUjqH8AVh
FsNjkhyaIe6uOCLXtgqmtJqD32K1UG7E06C9WyRDmeugJLeJ6DlX3fRb2PG61vNF+v0dW8NrzOqU
wnDD7HZFh8yLsksO4zQeRRn83kx7B68IgmxFigleVqoHIfDeuzfTbl8MOfl0nF15L/3FPjjWQCrr
nV/EqryOpRFgV8bf8+CN+aqhSOyDagylZsa9fNdFKR88lTM76tSr3NMgVhjdQgM8meZ8zqp4nQ/t
Fj7Va5egZtko6/7EXM4Z9w0+4wCSV/uzs3ZIQxu+cd4YCFVeBH0O1xXDhXEeZ3M/a53k6ArqooMz
fVzILokKHwDR1qC10jIoymVK8NmlSTg++JhW4hVElq0Y8I2pr49erT4nz6VKjz/4qI5tnRxiz8Of
BTiVLfFIsNZCZCPHR9kRM9wS9wzKC7dlWcsj6Z9sgzYExoJIGIyFZr/j2EMiRMEsOWhnvyKVfI+6
CQ6DXlMcmThVBPXPst02cpmR/ZzGMEmhmwWP8zA80UhcAPtdmPZvWxjhY6fhdI+TkaouuOqZvw5G
fS5DtOSrEPQqAvcUNq3KiWqDbJDmtZppd5oGct9W3lc9mrPfvnqrua9XoALNfOABnuM0MpPxzuWL
q37NfD1b/lLV9YcTzS30o5z4j72yoMaGW3mOynhBLzilZbi+hMa8983y6LftlzDhQxclC9oXqIeB
9yH76So1bP0xbK/gDH7HpXjwI3kU3oTS59kXvrk2pZD9wrDNmm27gkzZLgTS98nGTBaRC+B7uoAc
kh4TazQtESg3e59s7Ijugx2UN7zjbWmuAx++ExH193KTLZjCO880jw1FN8XBq6QoFZGn32k1/aI9
u9VyDQurguVhicQZrMuzXil+FqpkOz8I5u7tZdsdb/jrL7MBmzjb9tQty33ZBON9WE/5pDxzs13c
g8QqSs/mfuXO42lg4R2FQzKw+EIT8RM6I0073f01jQ8JdgC6UrILgLQPjq8E2uKhneWToDDEVVSL
g2CezWAAFIraOq0pVLZo0+o8lwQ4IlqpFjBlqpb5r7+imumSH/T+oXB7X3dWpWTj7YH65uQP3rH3
2YMI5IuNpcgZWrTGhJhQ4hKvv0DfElXbmitF3kWD8YN79Ufvwhdmu+FUb2QpItYr+NgsKNwCbXOr
XXMnObqSEC267uRDuX5Gpb4J3b5FoVFHyHRfHoeAbRrM+gmd4sw5nqq+Ofk9e4qX5mfd4k6gdZNP
bIse55IuzwFjuC6jYc0NGtxcemrOK5o8CGJeBpQel8Be5eZnqPjFddOF0+mpq/bfR7uzjoNtLiyW
mTY0G6hJ4CH0ECBQCrMlrN78VeXw9H5bI6+RWl4r7T8bzSGrD/DBpH0miIhe6849RVMvb8LpXE+R
fTNehztz+6OV3S6bhIUfujgqIEObQii05BR/YBLi/TXwy9NA1z7kYX8+ThTSf6C646T8Ou2nuj97
gW6yhGziSSqHCz8GFOgHNV7jZKwORjbbdVnggw1Vu2BwxIwzm9dFCpOuJGjRadVQsnz9rPwqo2IB
g9FNNytFhiICli+a4PChFvLuUi0ThXSauKIuDSYTgHZFvQDf2SCmYAYK4vaZGJiRqoJcBCksyLdA
36PqrOeNwXRg85vuxCudrou1F4FZMlvZfCXBaq+rLFNJkiUdJQxhGX7X8XogtXvv1+UjovPnpFd9
52ik7xpnz2uDIxzC68n8GUc0bpqrRT+f9VP3HbsjrMENurJ+8Wvv1ZUKEwIH81dFc50vntH3ZaKA
qE38W9DAXijHW0iJBZDrn/ytPZWoIjCm6i6Hi4PvbUMeDtX7jAk12ECNaq+6+aSejyz2TipJcK+Y
qiygX9GcV1SldoOQNjgF7ExAFNsgUBUROIgZl69wt5KTkw0tvzV6CG8q6H4aeBGvYaTZS2uvyzQs
ReNCW1Rb8MEm2WVtIFLIRjZ3mEWfYU3cbFO9q63BLe8iDYxkWM7zhHuqAuAQjRoIX+THWUlhSwgn
dR7zUD1um/kFULcZCa683q8PPopiHfhfCafNXUwOI7XmPlTmTMoI4CjxbRbwB9n46OsSC4hgvDWc
3C3glNPFlY+TSW4D8DzlmjOhMnmAHfK4UFKMVj/g8ijcpBqcyh9ihpMFqLUEiRXfONyfwxg2w3kY
QSVsa6Zr3Kq+BzJOO1AjQxetadQH6rBG5VWOCfZk6Ro3+xx/9hw8r8+enekOcfhF8Oc/lJUsi1HZ
ObMqkkVv8Mhq7QORqL3HzecfnOr3oRphI3rjo6fIj2qf+FoOFSWc6f3Yw+1bwy8zElG0hkCyQK8a
TIpmXjuVxzUkcaaM7M5RNAEXNfD1lvqFVSQ+cLqo09B1TUamcMIJft1c/C6bEh5WHeVuiU++h4kk
QTluZbpRtx26IJQHKLTH0etxwZfrDb+qZsk796TEzSiu7B/WCNDR2oUu98FxHKKS82vLfnYgZnBN
y2ydZjjRjfrp+8PX6tcYQQJoyFSB4kUn9l6DDj+0JcDwbktr1f2UqJCoYbqYiezTzRzDnZuCE/fe
uu4JlsmXQPFNKfpTrxI/Z6+JMs8j+tDGUfcO2n9Dl+uBgUuqB5Ts7bwNMKZB5aNz9GG7u8metCdp
PvYwoNGBsOsE9KvdGbAWMNjQJr/bBAi5D+i13HkxXDNvsgQ1WL4FtKoAjsQK4z2uHV1nUyM+gHBc
GyBoYmfRgp1K63Y+TW/WABK0FyWB+GEWT1Fw0QDvXFu9E24SqJt+mP7h3gDALTsJZ3cmLgEcF++Q
3E7LcVb9rdbxD59gS4OmW4HVNcDr+p2zgwp+bXbybt4ZPAkYbwCU53Y6r9k5PZR3faRA97wGAk0I
mG/YqT61830coJ/bib8F6B/2pUioQaAB4caWp2EnBAeggnxnBifAg+NOEZqdJxwBFrY7YbihS7kj
5UVE/k0MUXCBx/TilTCztp1PbEe4TtC1s9mxfBgDOIAhWOVQ/UBpPJmevEWRfth26nHZ+cfZQsPD
cTxR59t8jCOWOeCSCbBJAnyS7BxlrOa7UcaHGoAlBWi5ALgUsbgH0gcdcT1U7L6i4qR3PpPspOb2
D7O505tm5ziXGv0LuE4JwNPtpCcEhV9TfLQAQIHJ/iFVhb7U29vtuQcTBlrUj6tTPIzgR3eStANS
WtHJwZasvZTvvKlciwFVkRiMoxNt5lOnMCcBUQ12VhVz0vMMwggH8xG3172/apmqefmht/JFV/w1
BpgHNi56K4zuSArZ5HPjsLoJoHMD1xpGJIIZAGhnVV7wik/W3thCjzMw2xC4LRSWfvqpUXrT0Nuy
OFwfgyYRudB5SaiX0oFfQh7dxTvG24DnjdR8HieTiSh675LwpnfwV5gvmAnzxsbzFIZf6GIWTbfC
MLFkyyMkCrFDxLHRf5e1/2DoyKBVJh9wNWkW7uhxtQAj2zr36E8X6s3doRNAZKsV8x9O4tE6wEr0
eXPVE6ZgkXuiH/Mjaf37CNRzsuPPtH/DW/hrAxVdVerQ7pi0Bi8dgpsGf/sd7A5eP0xN6rXN81ZV
9Nwk5LAoqGCUggNc+NfsTcNdbeSvJuQlxmbR5j6r6pcRWjMYoLs67r3TygHL2B3y5jvuPe/g97gj
4HqHwVGc7VmBD292UFxzIOMU7Hi4Q+QdjNBwx8ox9bx7EIIKaZofnpX00Hbf8G+n+074r9McU7Ae
XU4chw073FViTtAy2dSGDphhSR+JWJ6JHR6mxkLHw0cw2aKn8ZqRoKep6Ok7LAJV8Ll/0eP2vrjh
ooAqXGjAn/jyVZHtgckWhW2CrKsS+YsMN11jKi6rqUzHoScprPZzjYRIiiTO69wAhCLquvYcJ2L0
smlY76WB280ZOZX1GILixvUPjQ+nEfR1Wvdoc7rY39J25g9ewB79cngTizguI/TKhfifZLAPYTQj
JsRLlRr3KOrpr3D2TQ9L1tmpvBmjLpAqcPvO+jtIosenwY2nKew/QgAwuY3L4Ogq0mS6Uz7UJPMW
yfqB7O0khm+T4gW8rsPwNasfg6yXQx8hBtI0bZKLADBPiFH44s39fzFE/STMgYfrn8nG9MK5Cg4N
z0MI9l9OwWSMphkXZPDYdvJDzlEmwwpnycTfftl/rZSfKCpWTwPo538Drj5pPeyKfH+/VV2d0QFq
HycNDs0ABL8u2DpcgmFXtaLyOWnHE8WsHemQIgAQvper+uMU3VJOQaVwFjyGS/cBjupxEbJJ6yW5
jyv7rKfkQpmBlIFbHwM9iYp15vIdAKKeINNOfYdWYzZ+vs2Q4PqTtgOg1NZghrBjfIAuc1B2urMl
b84aym6WoTV8HMX82mz+Q+kdy/AutBdQKbfQbmeEnBAWwuX7D0rTb/VzEuEjRNgCo+NlSJzJunWF
LNqkk1ze55j/jLoWtKyH2IuGQjR9uhCqrr+FX7Mfv2GyrdLIX24QEQaMI+TXMtiPkUQSUbUVr+As
C2+zdwktfQDKxs/UXi38UQE79Jbm2LnBw2+Z5a5s7+VqXDaBjSqGcOYnzy81BnmaKWQJ8Co23dGG
4uJkRa5uAmPYRZHJmmQ9DVFss64zYAeIvSX+cW39u8D/JSSoqg32mh8WW+keECj6BiuTIDPWD5Cn
tt/eiNPXM/I7nhH88UcBfEb/MBMO/0xAMMHJitPqt9wqNFsYPQ7J1KYsbn9hFFgvUKY/6pB9lHMA
bXxBo8DGN7a+jC4oYljjqb8gujbM+gF45R0zyX0pghMP5Ns0eIUK/SObV3cGFnS/Vng1+bbnE2h1
QCIOulUHqirW8bMN14cQGU6YLSDM1w6ytBgfaYAGsBaVu2vq6zJu8K3Q2IedD7QrMd+N562Zjy4W
XfAZB+K8mSSr9xAHmkabbl78tATTI/BqhTd+vsL3e3ITbw4wLH7bLTqHbHmJRP0Rta2fa57cSn+9
MDl9uMqyovRRyjQb2jT651KZ4jyp4DUrxDE6X3zhK1bpEu4ZpP57BC/hb+pHZdyUsTp4DbczW9DH
AR/qqUwDD2k306oohb+W0l4+N174VW5AmaPSfXV8fE/K6ZvWf9zSTwc5zzQ1CXmrlYRDNtIgh5kR
qObUkpllcR1+QbKfi0nGZylaXrR+02cwj4rK8GOErNxUrTdP0Aduea7XFjifTx5L9HdHtXRfnheI
w1i3f2BOrceyBuAjTINpw2CYYWV44AO+p0v1RDgOXp9oPxurxp1jSapzvHq/pnK+dZO449SD4ILx
3PsZhewXWb3fwlt9xDBAzA3QFRYe6mPY6EfPJPzStjrlgdIHWDQyX3vvT9Vsp9pPlmwlyyvCPcN2
mbwrWekZuDtIgT6e8q4bD2FYu+PmiSGNN/Bu4ejd0Mach+U0Kugu2r6tc3Xn2/pXFzGgu2R4C4bF
KxyHPMOi29r4b0lL8k0Y0FcwdzjCjlfnDl7SmXyNuyFT4VMPoOkwIQlJPE3v1jn3CKZTtFQQCbn6
Pfce6DQUzNZvsx5VK3uKtMF1MN3N/QxIZMYI6jUWnaYfFdzRpJhqTLWwkoEAsmmq0i1c0KYoDEDh
XaX7LzIr8IUW/ZxIvjvYIxndTRhVvVcs+NtAZIVh+YP1YLvEhsHS2OVMR/alel9mlsIgUtV9vCH2
pelFze3BJLoYN/IAisjbUwfwFsKAXP/5xq8MHs2w9kjxlWCgqma6W9BdT5N6gR3yw1+qBvoNjrpQ
DW49+tYQuxSMA7eayrVJZUvROq4Qr/vByPO6QB7uO4ZQLcPYiDVPYGa7+hho9pMFkqbziJSsT0pE
LaAK58ohVao88bhF9iGIoUoL6ecQykHy2uROTGh+gv6cRHV705ShbzIePkHItGVcQ/lzVBYkCFKk
Y8ODUlDLIxffJsSO863rGAzu1hw7kKKWUsQB0PZ4DZIcpLoX1jz7Q/XtGcsLbowoFka7NNqpbaQc
uFaoAGh2VRRl/RhAREBrWqJ155txd93aXEayhMheIa/TxNEZ5jOGH8OeKxWsr0HU/17DXt3mFoLz
NongQJPKY0i59s+ax8jitmcWJQhErwPgnNW/QkcHpe51pDDXUceAjZXi0CoY+hG0al0MTj7EUHL0
J3X5MyNAcx3gFGXQFH5xYaAYmc8EsuR1KyckT3sMRABCMxPbX4Sfk07qW+1bhmJfurR3Fn7ME+8h
n9KAmvPsgvswMOXzMpxGfAC+5Ke2FHHWo9Kn6AbAU4GVQ2nvu/hZYEyzCzOXzsLZr9bo1nQNuyoV
XkE5DKfZq/oUZHVhXKkRoXP+WartqQ7jF0bkpbEOAkTfhtnijyc+6Cq3a4kE1Jj8lMj81QZRYwt9
wXrkV8/Mm4SKA9OsjtJVUswrflBBlYPLIgJySSAyGUPuWLS5PDG2y/dWZLluXLvTsAGvG5l4DoPl
t9cahLgo7MSkHuM7fjFWPi4eeUV6E/wE92jmBkQbIpRsQFug3sCRtkGTdxR9jQV/mK5XdJhrFk7u
uwWfuwA/PZAqeZ95p0/wow3xoLbhQlrbfswcpmRIwOK3Gyd5LXuIWmoMrwsx5lZvE+pP+A+gQd8t
dEvLl2wu7SNV9Z10NSBUkrwYhJR2wO1ZbGTbT1oDmknxoufLjY70Gef50DiGbnRFdmUYYELRaD2C
UXghy7zlFhh1oRC6BcIN46Uqwj1bYktk8OxSIqwZAkin5W1d/Sm3kyLQkBBp9Icc8wZ+QJoeOx7A
Av1r88L/R6f+1wqMf29B+e8NDjzBntX/Bzr1f2/Z+j/oqX9+kf+ip7C2MA7jANuKeIj0L9Tz/6an
kv8AIfWvXQ7Ux5f9NztF/yNA/x0AuMIOlySI8J/+zU6R/8DuhxCYEwOYGu6rI/6Nkv2vB4tdGP/6
8f9aAkEollB0/3MJhI8ZB7vOQxaD74JHg91k/5OdgkEfzIh/hpnsbqHa1HlZ7CWIPVaoAF21XJJX
TCkVQgTRu7T9x7ps5DjW7jqvy581GJfCCH0z0VCmlPTjZUbvFlWYr6cNIqaY2qKjCux3BMe3GfVf
ByOsKZFp5CGA7RjO8wlaoT4AO+mBRuxXrddnmrbo2dbwaeNVKjqoEGbBbEv5KvGub2hLgXakMcIg
AUfZDNYrXo834QLUv8nqfErA1A/idR3lFyKg4BlIaU81tQWwnhiuP725tokLAScydW35PSOqmDtp
/+joafZCfakxtmVxTNa0nzXceOTMVxHF6cp8DHmBfxqtg+LxjL8NABLs9qMNhk/P8+CuGZm3MFHP
7dwfghrNdoBxOpta7+CIBBQkQcpix/AVNeGsoLyizy5/botAJ8uYw2efXNvWxZkttxcpzV3Vyo8x
9ioEgbjOKdoYA79SW8zBYXKvK+BXdan9C2wPmWNCgAfei8tGkEFu4jPclLSRFUIPjYc5OiTPgd30
SesaogCBPRQvuQ0hvpXwlyFYDGesIv7s4LJAVvPPzksIUPq9l6ndiUXoa3Wy/WUYwZDYAqWMJMaV
D82WDfFynfm+uKHkDyA7PyODORxZHdzxfMyZTspDfBnHbtchxyNfIlz6XQKdm8+5Q85zBnxROOMu
Q8/vORw+NO0RlK6IXl0dWHxx6M4WPhNWU4D6mAJw536Y1qEboFYN5cmsXkrkGD+v9STzxRfYSYL7
BMEQfkU675V1j7BMPk1FmwxCtLjEri8sQQB9FFt3jFpLnsA6pVsjprOv8Scs5xlpNuf2vJCHRQrz
BqJiITmogukUC5PkswPsuoT8HsPFlntbV7jKyEPVQJXAhpJnijRKqjaS3A2itbkKgj5feOlyRfWD
64EsU/WEugEmrWRZsDEHoAlpjqgzd9aiFZyaCmB40j+JSf8Ne/HY1OOxIRjNBVZGp6vGZo5p1S/C
wNQhkxhzH6MJx2PJID0Damh7kq8dPFAMUlcPKH67ycMQlR+hz2QeR4YhRk5/DbFX4pDGHxqAAzy0
9QMLZ9RlFeakpxJW3rahQADdWKqfmtUgyv3m1im2pNoUdcA/qxL+WIXhFFMqEiFJ++4hWIO4SSDA
X+k7MyaPeFZw0/tKpw04iYUuSR7q+qGp0NArr7krh5lcKpi4tV03JHH3KULWRb1p5IUWDiVgwhvu
RgTVV9yUpsR2mhmNTwjNHY+ojHIKOKEk65IuS4z2O44yP1j/YvPSr3JA94hgb5X5ChkkVf5AJ+ul
gYDt6fZEcLRIxHTYxzZ/y9CSU921Axg/nKJdToeIyH1k9pYATQYImM+lig4ak0zaqTlM28C7x19o
0oLNfE0knJ+yfqQL8/JwhX3TCdS03leygL51SEJwRZtsakz5U163CU9tjQ9PNvqbYp1QCjenSamu
PsmGCAbMfYnHiHhiDYoUNMrR90RZ8IHlwRqQLLTweMy6D4TqEnG4DxZFAO8WNJEV4QrPxSqDYP53
juW7hCJzdER9wzybiyjq0UBv4N0JUqF2/p56/BNzyhWa0xunBHJ1In9LtUAlmYYfW+uRfN4XTnDd
xQePYYYmJbi0QechneFyokzp1fcz2u0defjUGCyksW3p5XEzX8bV/cIIVWjIYVm5sTojDMYVEBLa
VQ/A+Z5nCuJ8ZGN/lKABux4pnSipL2HF+AVJzvBi+Yo0BpvOeNPbXQ7Evxv2b/gYuSOKxUcUdvex
qr+2icSXWbfwuwVLVS3/bAKQGHD9X2v9yLD+C1QtvYD/m4stCrF1aHei4IzE4P/QmEcrNr00t2CO
aOF7TmIPUkSOEbS/ksd1MU/KHds1+GbV+pu0SAlvtF7vx05kTDMfZsbW5JIu+ThbLyfj/LSIeAdh
sEYJjKZrPV5g8C6StkEio9c60xsrltUg9gv6EFIEuC98JFBoMe/VfnAYsTMiJ8wBMTUxBikIAYAb
k0KM9Dth7LOdS2xt4vJ58WaBxx506Vjyi+rqP2MbBjeQMhn+yp06g399UZRSiDf0Dq13osmaVz6y
FcBwUUyj+hxZ3Fed5sU8fkKVNMdhG7FgCaUAOacZIBhpMH7TCB0vyFC8pe59DMs+jUx1dWOf5A5s
c9qb6jG0psr7fTasaHxeHGiZjsIeR92ts3qIXJH0luDGhpg/Vt1pxP4JMJglnFn6VEGQOLumK/M5
BKZcIWwnmwHxUCI/UPBinPAVQmiC7ScBGo/OAQXc97SEmw+fhEJzlpvAChYOwx9DzR12Xz0zw5Oi
8XE+q9VRLB/xMPzwI0DEHeipWCYW73NyHCk6Gx8WABXQDgZE4LqyUN1HY6uznhFqRL17Uo33jgS8
SucKCa3Ygzu9On0fyRkHXkukrpGAWwhCNRH5xKBQH1RWmXLMY4sqrn2/WBUkPX+VR7ZiSmIrsrEB
ct0jvEcTqWMX8us/LNFiOOQOf7kLlgVUBCWX5isS0C2G9diHAkrtVB+xKeNjmCs/911wxSSOcb4p
75KesXQpGS8oTPdKuwJmC4P9Dci48b5bAFWP1rG7rURQKMFfxpMJRFCOE+jOjWNNFEZPePrbXRJh
K0IbrBr+WtPl0jDEh8BURPuSir76TQjMikTIDXmu6egGKBdBzVFDw/kTLVOVqZptWTkRkS2KTBmc
XijOPSTcBc1E00i8zZiH2YRNStv81sP/82CtpTRBbF9g90QDZzLdepDpK9mgw03sBe9Le8HvCwTf
mnMBHDSxDcnG1rEMarRCo4g2lDpB023boJD5FcgZG504N9El6mKGSRL7w7DpIIBHgqOkYozzV61l
g9hdF4Esao+DxCKd0YZYPTP3W9ZuHcBQEkL1SgBDb6XwMoCCh9U1PdY6tfIQY1lROBukhBG3mi2g
gsSDXaGCv4EJoJhAzzTYLcb6Fb0CgTrGV/BR6AXO3Wyx2MDZY82BzZgTYN/4UqoSrZN47DVi842s
x8O4yh8TA2fhwcAe7AD404An5SQ4MpQhKJrapQF2KUhf/CQLJk8Ys0A4hvC4bgZL2UqV1z4kzp5A
SpbTM5ILa+Yt/HHC546RGHesL1j3ovEoisGQ17GRquj/k73zWJJcubLtF4EGDcc0gECoFJFaTGCV
WZXQyh3663uh2G2Pj5PunveEtMvLEhnC4WeLdfqJNLJlHLgbcHzG6lGrJnO7ocdBYz21aYZzadZ/
jJaU1zQkNpdEKCaZjmK2rlzl7fLYVzkulau+HYKhVr8MV0u/bydoSZbWPPSiYbh3iifH0p47p2j2
q5V/iXH8mueJvGR3RPYM7G+al7xOLseK17ivNvEA02/vtshAWagbIauLNy2PUyObkND9Zy2ce8u4
7bmSUdPkb0zDI0Lyr5HnM7qmhMMAfPENKd7i0Q+NGAQKTyk9yqzky5z4yXBf6bo+9jTLpnkUJHWN
k5NlLVli0q5mSa/VoRdB8nTgYnwr+BgTuqVfmNr5c1O+j2u9AZCM7Jaob260PLMRvmmdXbNpubFb
HN40J3jrrCSMF+p8fIBMBgSXysm63qqYD3M3GDCo/P4xbQgxy+0BOiXOsNfkFOkaldGcmDMpiLUN
SZ3zljKBaD1Vt8wICzFrwSoXJiS+4tirPNGsVd5pUzVHpeLGvNBaiYseVwUB/LJp/g4L3sIkJYip
/NO80cNEy09czRTzdN2g1lJ4AQnAp1wS9MKy7okN0pTbRol+4VshzWUI8wx4Rq+bUa+N3DIE09jc
RQuVhNka5kPRL4CExH3TDAtqyPI+exOie8P8ki95IFXic7iTe9aJtMtYfgwG4aTBdESEFSxujfYh
j53kYEvlBsNRWUcav1ybs/3mV+3XlBfAG+fNldHOpMu/k4GTtFShVQzPrcbdoFM1LXDA4YExdsdJ
T3W+Flyf4hkuVEVSZa+b7pOb4FQn9ARKmfvYT1UEYXGBfAQTUEPB2i2jQjJU1pm6yXDqOHIwC4dg
ZSDda86U3kvrTs/6kefY0OJyGi9kxnWvOtgapmMpyK6VsoBQBWumyp8RrJDJcRYDT/mPViVvZcPQ
PGmeh8zqvFKv+IVR9+5tXXl69NxlSzJ3yGdd5CkgNpPeBQRSYzqe7r09NUuQQJyKZvOPbtQ2AbiU
xGLa36bruuwJoM1krlxeYdIIbczhW6w8NatVFgHtb2Ybrs6dQx4vJazb4WhQIuCrk3b2nlAvSThv
Enud0czhf3GFqVGOqg55r75MqgF1zVUEixv7LNEfXK8Z9lnt/fESN/RqGDFWW1oh2f7yTEzaWLbZ
DS2Z6gUek0UuZIiTVyzZgEq9BRwGL2LyI7cRxl44cozoioqjga8gerf/8Jo1wL/RDryev8wChVdi
r4QCIItWan98DaUuSeTz4jhfZSpRFV3jUwA/WqdzLIgwuIOGbwRMYBCY36to32eZOke6btmhSN3v
RCImu3ZuM2NQHMmHsHQhq1W5mR+XghN1Wo4kFvLqb98HpkJuIcqr+I3GXLyrClQNl7J73HfeOY9t
6rDKCOBF8t3J1xMuG1Vzurt8f6p9ugAKhD9BkbuiC6oxyp49qFo74hipR+pIn6UOPsrHfSzjl7R1
W54Imtr/nyr4T9Xuf4KHdXyEsf9WFfy3pUP/oiluyP//KlOydsZCILRNZDeXf/GfXUrxD50vosOO
IV2gFbrohP9PDzR0rBjdtB1rYzfzi/5TD4STjkxIOdy2hUmLTIj/lR5oCqTFf9MDXdOnnmn9/eNs
h67nv+qBSawGMbSlwbjqlhFsqipwpHMaHZsuXgwxRJv58thm81BOF2+pXpVLPCIf2/24ksj8mLlN
2yPnv6nb2a6uh5pAvXWbSb757SK6EO9CcwY30CzgonO23R/rFHRAUwZ9Szts8VokPkY7K66qnT/P
t2nzoRc8WmzYWwGm9LvZcVV0h4yo7vKakRwL5kHWAX4HpU385xGizPybvwU2tHevmvpjmtVNlQwv
Hfne2pP7IvPHI9Nsw5PeO5a0k3ZrQmhWkqLT3ONSe3mkSSruNEb3hadfpQ8xB3Grz9RrKmbwUE81
/ZAiluQS38kjezAGCM14rXtnlum7qkHaNKY09oP9PmIzBLE3Xddeu2pG4nFauAxFd1K3Lt7sHIXm
cxwarg5jjOo/EJnfzEjabh7fE0e2gdbNETeHOVqpw3EfJnNODyHbeyY0Vd36tdZgN0vbPtCp3I90
oSA8EWR25jiwWveqOTjxs+88FaUR+Zn5RZX8ds29p8GtX2KaBWuWxafMJsQ8M5GSh+TRRZL3rDEp
WY2iSWZYV6PLHo1spAdutaHo/XkX18rbZanNJMMJlNHBpRWlHswOgoyTujwW7UdHeUU06pKwY9L+
KsNpmumRuSnXeuJi2tgXEANTrPBseMP2Ptky5V2zHnGXxl2jxL0rMPOdmIED0NSJsy459oyrk9Vn
ob6irMrJjSoz85B26/bZWRkfXG8az0JhtUCm/LPK+m3J4ACNiSoijvt6b1u7OscE8hKgtZCOLlB1
xtCpeQfcaSi3qwGfe2E/pGT8LkNjko6FvMW7g3RFc73T80B3uX5lBiXAJl3I8OK/W95EnBpubUkf
SVkrAUthPvH8+Ta8H7OkTxgrvOZpxQ5aG9u8SyvrzKexpF5rFbyYOtcSCVk5sH0gK8Nk3QM4feIh
7eHEgfkadPejQRS40YsqDbORVtnoOZG2mbn0s5j3Vhoz0sWoBEWBbXwG/AI+zZs1dN34pSqaWy0n
xpRJ8qBWhR3oCJ5kBFGUQyKtsiRkTS/JD0l3TQdaGfZahX28OGTgq3uU9A81TRHAgjkyP3ONb+6Y
1NwXGKKRCOlkLn0cehkltqmtw3mml7sQActlGS5Jv9nOxvPIVfRXvSCGGflpxgPUz1s+8CxWKzm0
xfxhq/Rkk3pDI/B+JA9pQvhrHXg+0LukOqRKUp3mSNyVysLPBFZlkm7YJRVkNX49857vNWdaAPB/
KJN1FmCd4YpLjkcBzjiqdfgGBJMx30QdGF3r7Fa7enb7EY2tw+4FhQXBJed3sqgO+lo6QWzD5lZi
uhrz+NGo8aL5HThYIkaNRrCPtjexPbEv0sl4AHYyHLVG7urEO7QWN2K0ERhSec2JSJboAHzqRuuG
IozpKPEfHJJ5W3/WdfHN2jK+WCJ+riugs9rS+6hUqHzc3x5hNX2aCEcgPwj6usSLCaZYl44QzEiJ
by8AavvFiNQ7FfYNHK1DhaFbVDH510m7GmNWH8ea8lMMSyPpGLS2r3HQuo+ralHSWwSBKmsPiF3g
AOti3FmTCfGreuM62B5dN3XCrEQWowVu7K2ckRsS4yFrh5/R4NbEVHPr2nUTTApTIkkREFRMF7g1
p5DC82XoKZpM3cilmcl396zRxjllfsE8Zzzk9FMCnyH9ZeiJejk9jwETBtEaA91sUj8CHAe4OnbD
vEuYUHHvg9S1h/N8X2444IS4d1ik3UuZqKu7kb24Lu3NeaqDoYfqPEsSpubIgDir5j6fHHoJM51e
a7B/XE8iDaTJtAOhlYV2Q+yHkGBYZroX9fH6oxa9CjtAAljO9UXTIYJ1uD6B1bh3qMNpQCkdZpIq
1N6sLWOnTznZs2U5LuvRzXkUkGbuQ1U7gBTJhAUZ1ZSwJ6pNFgxTw5QqXCM3dQt4SuChUrBphGHt
3ZiWa8QvfV4QYXYwP6J+7ua9zTBA2PWR3dx+QGdjoCH67P+dGxggqm2ScLaZgurHIZ6OLqMGXas2
MLbpQ0E8dJlG9G0ucbcJRXJwuNvM4mzTy8oYkwzMM1R6Z7TbdA36ghjj2vIwGB2uuyIOCiGeht4s
9jGqBbIhEauElhFitTyCuJNB16okLK3SZtycnvWEn3BagtUdv4nIaeexRW0Qkwe5UxmwEMtsn2vn
3jqOxA2Y40iKcRbE1+Imw3PfZj26ELBiGf/qFWHVZiBU22RobzNiu02LC2NjoYz3iXEmtOsrxqqD
vmXMAMaWY2xKqIZwqbYZlMaCGRWMpWqbTzn/mVS3mRU1OYAFxeGwzbME956qbcKNt1l3MIC9w57Z
cWOAz0WipBnTX+42IUtG5Xqbmc1u4jDVetJYax4mnG2RzYidbbO22qZufZu/QVloaGFGaG6zudim
9M3MUHYb8qX3L2DA0agIOjEXDnu1Tfnl1Hc7Xxsfu97lsbfVIJkYbgFpA4cC3DRveoG9KQfJXw1h
UxOWSr9py/U6jQK1F71hxnP8qz9sSkRbvrubMuEhUfibVjFuqgUWoYuIYc4XaAlxoHySpYnwfxTK
lPJdDlWLB/cCItWaEFBNIxFBmvN08KAjcYql5aCHZVvfV16t3XjFGvqBqJh96Gr6Qbe+82MR91WI
JZnSfhptWjknLOIexa8+tZ9UouBCeMW+HmlhC737llI3QvKej6nXP+LIkG4HGheO4mklHMwfE/QL
UZrBFg401v68gOgiEYfzBD/+oeb5FVIA5J8ouh5Kpf1K1uw0I/6RS4YRrbXDoevJesezrh89r/iA
coZIKQTQKFs9TYK3TrgOYgvPM+LAVEO75s2ujTWMEJ2m65hmCRL1rivSoyzcBCOJA39cQbFqK1lQ
dyanMo0n9oomodAem4Jy5eCOd+vc/Xa0yT7nmnGuKPA+ZAkpt15fuZEWOsDSgYJQz5/tew6kLRfc
5GysawD46GnW1JWs/im2e+9m0jMbjzCZw4ZarEpMOEDFCp6tJwhGdXbMLR30PXIsaSdwsmiWChRF
YFtvFDq4oKfFvG83yLAnvnDXiGuv37U1+PeIuSFIN28nabTsufkd00b/XgQy9dgeRsTuQ2wQeKzR
Ve/AEl3mXcKRdUT27feFrOXDUOFoxvGF88C9sRrPuQq9RUEWlUlTN57AFuH2xnTbxvFPnuDRJdRY
eLkNXMBqtHe98mAB99T2TOAdAfpyExhKPLmTJBHvuC+wDMUF/XDz/uR+VZXGNghcSMmDinchjmxx
66XNcBAATDoyoLf2b6QNL+qarN9daftNu3IC85kMTn03yim7adqTNTC6q74Ldf/eclLClz44eeSA
V6nZ5b5ejC70yvJdc9FrBzpNqEXFPbDs6iCz0bxX/bvu6GZA3+Ch5BrN9NGHfcp+gpX0nUJK5Fhb
kfzq86ptpnbha6FnnmWRtXx7MkBnXTayMIHScIM3Aj72DR03hcxQXMakRSOU+oekgUArcMHiaLg+
cg3mGqZsaN7e+mXY9dMkU3GzDlLdjgwzxk9OoHxdmud6XKkMkxVkvwXXiGpyrxIlRnUdSa9vPLch
Ijy+SY/kHFFbMLVqytjeAuu7n0yxz3CAqKQ4oM9nvOguRs6hW7tIEA2l/4YWGJ8Wwm7grD9jV3E5
kOW1nUjWrhM/dwv/WUPXDPjojQfDEYhUNGXX6WYW6y90fMSUuubO76Q0C2kgttWvVerxoZg52rzE
enE8nwe/SzmNFmaS2TWatEVxDCnUH8vqfhK1uiusX54z8MXNgrGzmijFg+HQAJud6tlxnIrbIfGp
jCt+j0o9DP6plL9KPX8tzOHopMa7lWvZXkxcAKdSABcmu7EOLu53jGBM7gfFS78AGRW3f/9j6ptH
ryuLw9Kv8WFo+lNXEO/qxQLVde3u2GgGLUUU6mxPsjuMBi5NjDnjJK+Wq1c3eVkcM5cmul12D+3i
xJGW/jWEKbM67nPf2DKwR/VIMmK+ZOZbVW38LmrBXeE10Voy5LQ1BWE7h9NCQudMAOKsWfH3nKxr
aOqufzNU1oUaAAKkKSryC3gT1DIB1XnhWrW3XsGTuGZphTFSbmnMFyBj61mbJGmXotp71RLN0sOA
sUgJGAxuMpnncFy056JAvrJ1kuzcHAOR+zZAYV5uTtmeJh4taRpR+bpPtPx9qa0/buV+C1sQXpza
YEgNb9+6dKn0TOyGma4l39mvfISAsUKoc+w0ovTCYGsYRHKIpgaNT0a1r+jau4qTHfjjZC13pZa8
jQWREH9YPkqY+kHpeAvna9nuWsgM1E+9gz3Lr4Tr4QnDF6qOAXuw6o9VfGwBnoKsGaOxdblDYTru
ao+rsvvm13j62zkra+dsD+B21i007dX9Lhvg6I3TcW4w2gsWHjM6TLDk9OnqdpZ3yF0ranSS8YUO
GcBqD9U8csT6bcEcenUT2NskPWgwGz3MjVajVQduefXrj1Rzf0x0/bDu0s9Z57trdny/YtsIHKBb
qNR83/WJdA6kl6JpOMhI53JX0FFAcCKUUz/WrfVsTUNGCKQ2DxzFV209rl5Kn5RyQibkEg2Syehv
NrI2mGDutGzgQ9P4p2Sq791EtpeFtZpYf+ODNk6YQGRhtOTPIsxLzlKIHTTaL1mK15XqMFx8LdBa
78MiJ1bHS3eqclouNiF4s2OoJuFd078rC9IMr/7HONl/XNccdukoqDvPCqa0+yueLBBKWRVwTs/7
eOXb4wu++1S2g7bGpZxWTowYgJetEH5aOZLG4brcp5upUecvVbWtKzmVZr+PR5p5TJa3SetGhEWc
w9g29s4iJBJaL0b+A165YaPMXNzNlfWU86zyK3B0noC7zcEEl0F+UttkDYjDVcQwt1Ybz0yD+S7O
9TnybQc38admJQ+TMu+MGi4laKfDusTPgxBgRobjLGsb+buN3K5OT04/IyFDCQFM7oULsRHfS8cn
l6gyl6Xipozj/cLd69BNxn0x+CB2IeCTcMng1hbTWaNR1/dPg6SbOxPOtW3HZ8hH7HFohMMVXrRr
Xbgn5EKoDR2hoEEH2DvXub3PyunFlzxde216LQeGLrP271l3xE4A2QQyFl/rhoMdLZ6L3dKP0Ddp
F3LMa0xyBN87mhoxpe22bVWYEZAr7g0wzr8s1KwwH4CHZYruSa2RFSjMtT+2W0+JtBHLQ/z6q275
DdLytevjHAjndIsABYGIZiIedXeUDCIh0ThsAA6OrbphZV0ZxWP3p6f9Nk3Gn0nj0YxbT0JNU/eA
GSBsbqqhKeENcSebtebcuOtAWzLDqZBuZG33gYlrRcUD1ACeEc3usWvmJRJltlUuaViXULkgS95s
8QbuZ7caP+POkjz0VQJ0uGqaPU6ZE5roGRljUATgllN50j8rl4lhMuMjDK8TOcDLVOYDwKxOhHCk
SE4QEWxU1bNeQXudlgy1ARqcgd+Fk4bNJGZJOgoXaVqrt3U9AAj700/e2Uz400rHOgAj51kFMX8m
ncDlnQS8tkJ37ONTrfkXI8v9Q+mOtF1096Qny0M9V8iEBoeuN3NQ6vVbwSi7nwW2Sr3PKxOYPDfU
0NcIB+rOeaYhxw3rSVYwX0rQJrh342EdrKe6WA6DRc547dhio4b64sPPg/i83baNT70lZpjPPqgZ
Od/E6/psJD5H/cK5m6MLKa4JVD0KJKCiCP7PkPifGxIs4f5vDYl/Wfv3b/nkv7/6P/PJ1j9822WC
dmzbx0DYwsb/dCRILru6KUxBQvjvv8J2+C9Hwv6HbToejoRhC/v/Cyib/2DdnaF7HuFY4fjW/86Q
4LH1b4YExgar6YQOLNTHzt/2I/6rIZGPtup6e6rDzne5HOn6psrbjOgtmrZOCl6LoDVxF6luxgK7
TFsd+21t5NV1huxSpDoHMYrT5M46wGv7d1LoN32afiBZNG+s4SGS573WfrcEreZ0Rz0FGFERNrFz
iHyxZJcFawzQQlhT9OhoPqaFCYkbBo1F6KiRWkuMn1st/OFN/aWoz8nZO5/DRDrGgSJ7a8x//T2J
6E9ZBu0TqoEoP2pRRl6TX31gWRFANfYS4fDDv01JaK56MNMyOFDbKctsesCWp45oebvO6X+LAXq+
soX/yNFJYoeUJ83bMeoq+6sp9PScD0McigEAgMi8n5a17UfHQKDh8BO2bVw8vrRqqXnYritDVFG2
b2lGz1iBKnAWRLPc3/mM0e6qTmuK+22s5z5+1W4M5NTc/u2D+fcRSNP3pHwgsXupyRLq7Bcxi/bk
xsu+VG3QYYlU3rA32RzFb3hglgv0/F7IG89PjqYHDx3YmgZWqDHNUK/yE/Zoj+rhUuTXXcjDAGm3
NDNPIO7zu9y0IGQuT/E4xZcqmcpnm6IbqFr9tcqy8b56JZr9ass8v+tmxEM7J4Lbe99jL2wWEdjT
G5sv6n1JK8nKXR+mCR+pOL1OZquBNaFgo0L2CQKGHkr4JL11GEcA2aBHBi7hRHRmm7p6w2UrICkQ
jrkaONTID83I6Ix58DlnNdBMYtsGBEdvgjApo8R66gbWAxlDqJsoH1Q3ZjMYZuOa6rk8G938lS8A
fgiqLIcVtiD5p0J75sBdGtZ9gRpGIjMo0JhObe0d914Zk8aHDVqaYGVbcpeljHBJSsrwe2VNY8XF
n90r1L62TBO3YOiT3J/2AstMn28b2AkjlDXbOPvLiHSY7eQIGGRC7+XZ4I2bRsD2Ixv0irNZNtzO
KYpboMnHn9KUO4m6O9ovVtIfpz5sJBLl+qiAgvrJF7lRfCHeV+eXRnKA/Q7kr2nh6SGL2gocnyb7
7VkYayxHBBgEiYNfnWwxXRQ5mpKVNh9Vdp6dz6ruYfoPp9iBY+bt8AuD1ueu9lCSdgJoDJQChyMh
W9kepH00ke642eesMiTaPcNyrtfIsLpogkZTkk9a8RIQbfn0v9fOr9zOiWvdZeVets9V+yaAaI+6
ogFFuoyrQ4yY4j0AkERxq4ieAI1gHnL8FcPlg6JAUKEtm/w4urrJvBtLPbSQZlCAw4KyMd7UaLw1
zDoWXR0y+YEWP7s6C0Ga95FHosENXbk1eSh07TkJaptRd7tlreyOgkTb/kiIjiT8s+XAIgoAkAaI
inuPMdXyipMEZFpw83GJ4qlzu9T7baR1cKHKJ/K2y3Aw+hs9I5MfOvG9607Ax5Yo7ePDbB+mDezv
fI7G44bQZ8HWLl0iN6OjuO5TXEO6ZGC3Tr7GqiEKpL5gVlE+13lry3Ls0t+2T2mwv7EG9MxaBqK+
FNlvFBnuKdhrLSXEz4qwptPcx90dJi41SrZVNBwGv5rqKavZB1H1eDfl3hpUAJUhdFQHYqOLZl4a
c7iJl7BzUc68dx/nY8jeW16a2eH/w7vSgPxvumiASCTQJgxWMXpML+Jt3Todxl2r8ktD6pV79E3d
QmkF3qJOXVXA0j3nsCxx0FrjkkDriq/tNS5AGGUj6/1uma3CWp7VAlZ/hLd2mcBJ9MQ72vWRbA9k
vzLU5MWLn6EF7jzOe9YUHObyuYJEWdhkx9qnhYSH/F637CuAtvR3lwGJJ6jE7sfpdvH/xHjkRrI1
lGE9TFsRBXuFzN6qRw5rIFkkkh+WLYj0x0fiqFvGF77EMmlCzSEH7/+4SPU5wcxidsj2/9FTFQii
w+wDGfMk6upzTrrfsF90RDkeZ+Ryz3G+T+NLlr/UyDhODtXMjLL2p5/5AcSdYnGdzUoSxMsmMoiN
xOUM94C697kREIbjA2NWlNgaSzRJFusPWkeg0d5lxr2F6KfEgSxOI9+NhMpc+Y3Bi9XCfoXmdZ4u
uhuJ5aBnCiwBG7G2RAtQN502ArmlOePsiKy5ICsGknJbBogFcR2XGiv3HR4wD1qS2mME7ZHaPtIG
aOQhV0TTXjEMgrY6WcXz6v5R4zEpPx19P3W/m6wIKZQv/bdbkZMBjtMqesudRNgd1Rp4aw2DtHxW
2dxeBULNoqujocidym78XqY22bYNMDUtkAs8gUDfuN2uo6G6VyxeizCh0wNoDS2UGpOz1pP/rfgR
y/WPpdsf8DiWwKF7Qk7ViaHE3LNG6uQZmf2q0e9vJ/ae4eECheqW36lTiVc1kreKCTRgTWG/Nc1D
PA36nZiM84SWcONg38yzuLPG3MEV+zTZz7avS7OCDBjkpdAeOncLNJffPkiiozlzVGl2j7EFJnAH
Keinapc3t+TpqWfbO/jQlA0vp/uEj8LGrsGN3ER9GGOtvqqOBkKFkmDLqoggYVeYqhz46E+Eb6kZ
RxUlJpYH+veJwSKC4UXna2/zF7E8Ihzxg5HxZaBu4W8Z9PqQ2U8mGV8B8UMHdqEfa6SI4mbwlygn
NT6IH5EfCFYsTfEM/zh06/UszZ+4Jx41NYd1+uk9tuU9d9qNKH/bWv6Q8fJGTMCweV4Bx7FQ9YhG
vR8sLBBGqYkByKPH5NqPijtigmucUrE3itt6fvVH+873PzX0dW1ceDXutoejVU6hFDTd0ulGUkFn
HfC52KqalCimK8vZYLVkdLMz/aOU5t1apTUgE+1UsB03cJwOwD/mOcZ90As8K9dlI5YmjN+0Zw+2
MxQ3UIvzOF2vXcaSHYgGXIjgKedulbLkAC5VOeftgSf/W6+Fquyme2eA9SFW3pxEucecBu2hKHgM
s+wqq4u7bOS8W0iL7BqDKX8t3KdyyxN6nRM2Gsax2bbzyScY1oLJ3vUkMfbzSq9lynXvWmr5TRxv
vToOZ74Lxs4UOdKhteAvgcNhx/SraMfm1mRb0R6XfoI8DeHMGojA6Xb/GNt3HXsj2IjrHYxEoZ+w
0WIHNHrhXmTSXO7de1mBVK3wwYIsc6coOxtscyP1kZrBRlBV89LeluDi5hhHOe2KL9/EmOBCbBy4
01EkVyvvVDg02nPaU2Ur7mVSgcP00D9yraewXH0agAPoaHwtjj6ffWx0TTnrQRV4ymNR/jGALGss
cISUUnN6DPyFeDXCThivTeaQXsiu/HDwvXwxB0afRZJGGTYlUoY7ML1m6AeVw8/T8XLi7GJv0Yw/
xPAssUN7IOvpsQWvQlaA/rUv8aBWxRayJAfOUY9sDpRbmGn2T1rfbtMJN8VEn1WkFZZiLSqURPrv
T5WDZJhRz2tSUCAdfIKm4tEPM/Gj7vPTUGZnPyFdWMuCRAvTSFjH88toMT9MAp5hLe33rSa6kx50
5xRmh2G86Jq4QYMlI0SQw++qd6vuh/uZ6pjobzVSIiyNAWLW8ZNPBfINlCH0y6k6kgyu957eJeGY
2V/4vBnP9OIODUFhOdgCQPIa5B3vJftzP/skeUlNpAE6H4d6o/7UhUYUtGDPcUf33yJnhUTto2U4
F2gVX6PME1IYLotL4CwvCUmRlX3SgTWveuh0UMhk3fE5yaeC22ZLSwwGdFT31b0mdCAP7nlxK7gW
7OWJjE7cT3Pyk1hENRokLS1VWgAxnD16hZXgu3qA0ga6mDobxY96Xl1tBcp7BOjm19qPaRU/FV/U
mwXMmKwkgo2yx4NgI1PUdVsYvwZ44HIAk/jCwFhKkirNp2PEUVIkmLsGR2FaAeKv01mwNK4Ay4kT
A0fQLk/KLnw+R+PbTMKOsgzyPq9Exb6NS7PW981QqYshbXvPNr63Av4kC2EHebTagSi1KcBcyLU7
rLn1BdlL3iygKgJcnFMm5hYwyPIEDxJYgaW+9c5JjsIGaiLG5SbrIQYMU2dun18OUNi0277Flqr4
jY+n8EiVBC2eVKpJh9TzsZBJlmK489+sKNq6jnM4j/ocpo22hJ72lvYdvcSCCy0AdDgYELyL1WOp
0uzlFyGp37G/FsmJzjx9p6zgMliIhzT1GPLyl7J3T66T/hpk/khWK+Ea7I6PufksC8l9/yYBTLPr
y43gQS0mtYqvLDXtc40F5CfSeGVpZ7FfJri9QKdvlfJ+8WxmvhFqv1g+c0khWDEjLWYcBiWvTrj3
JJzIyvx27RW33CesaCjzVW/s957rzNTwZjWs/zsxtcFrYAXUjkzBszVscYXOV3tIA3Y0j3RxpkxE
+0Vy0c61hNw9WzDYo7NEmJXw3Jbu0hh3ee3kbIYa6DzXa1DJSoWjlSYcHUX/XoGSsP1MPs3cF5NE
b+hueA9tto6vmCF7Jzbae8zfreRTXosVgJmWT6HhM51y8Nt+M0SuIB5ixU6Pc4IenGWXgaABGu+Q
R9M4HK2RbHOb4fvbxUysMgtk76Z7KTsj9JL5cwTSCrWnjsT0sJhWEwqjn1htivvroeXFeWHez0Pz
1asiAcVYgJOzIP05LYli2eLprW56J+IvHid8HOjeSmHkB6PsB25lmBk1gEzNdnFr3PXTgkOkHNIw
Awm9q853j/krv1lZwUrFnH3ynf6bfiPPeaKPASWK+XaFOjiTDYVHxod2omJwR3IFPw9ceMn6LcOY
r8zoJKfiIzvf3ribscXPUSZJ08SFV9odbdZ4HAcasCiPHTlN7m2zfNH64lnjNTnDykEGTdzHxORo
Hth0JZnirvg1n1Y/n5YiHyEj52UEI/vWTO87GBBGUp0FgwubK+7afPrxK6XOvvRPiqW6E88xngVs
hffXW3C+LwxtILvXB5uHUC0x30ePpYa2ue2A9XgIZCy335V19lXa9N6qav7ppctuqqankTlQzE11
YltO+oNRFtqWe1ln71VPckxWXJdiJNnVcVuK1/Y7H5jaiF4gDLEabs3nsGIllcHNIifonoy++TYO
fRvh6GX//MfS4ErnLXGwaKbJakJtjDgeQZOXwmCbVva14W6x9+vuvmUS2Tuzdl38BTwaKzpmvzgk
24evXOPXxTE4/Au8X02yEGVNxrPmJdWtFOrQsq6DjIxJs/v3mPJlMVma7JjJE5a8GzYFYaHSvxV5
/uWNngGoymU5gk5odDHsazH5Ty4rQkjNspIl2ZfV6Ia61z+tq/Xcp0MbZeu1xd+f7O8iRY2ARPST
tyBX/oO981iSHcm2679wTJQ5HMKBASehIzIiI7WawFLcC601hvw3/heXF7sem2006+55D17Zs666
MiMB93PWXnsp1WVajI8hVjoE44WHRRDQG50He2FOd1CW4iEYio9yIbHPEOjLESWUlWPI2yY1bjrH
vsZ0U5wmOT7MIla7qXQuo8zuY8tHM9q0/ADlMb0Rr2Pr3iNCB6+tm9uM62PQWuvOkPWOEC+C7Zy0
F8uPx9HsuKD70cHPmCik7XcBzF/XsGeu/5LnpP5UcNtMxa8m+ab19S33i48hKJxd0rCsU91EuDaI
n+OZzMFks/WA3aSjyZ37Y6+6r1l3T3nepUXCuIulY6yda5hnIa2qcc9xH+LMYLbjKg4d7M0OSdhh
I3YI69AyRjE72jBhufvAIBeBTZd0Dz5Zo9kWPYVw+zw1kNgiX5xmfxs0Pa1TDRNOZol8k/R1tKp0
sdlstceRLt+VnY6s2trYZIV4GPBmbtO+Pxtm+mbHrwRjkDmM/rJ3p4e44QZcDBgTeaDX3rFyrVfa
Un6U6jq6C+Inmw/j8o5jPt6Y+ahLtc19SstbUvyOq0w7tiPrFjvj09Is4C11k58j1d9MLh+7KvwF
sMJGVsKqDRnyldBhnxtVjBSX9o3e2g8qjSqKa7vxsetO9EhdXMyfJspUrT1kbsDefauS6TOEowJ/
L/fxRMC0yK+0TXBNJnOxW5z6js/RHVGTZZehhFk4EucRq8DWafO9xaiWe3yQcPOfhhtaRA5MnYZT
H6b+DeXE675U+bGc8U3kMmCuSLtPybDEtbOd25Thsff7lzpf4CUtHrwB8r/YTPce+bO929PkGOyD
jgt0IHnIU4kXkpFC7rUBiGde5xnMikz7SG5p2QxVzWExAwDS/+CmcB+UB0/273ypeMpnbrSvqSKV
rBy9jKGUMzrkZxOOR3/+w26GaxuTRGWty6CPNScBKXiK6A7xwgdJcs4aIH5w+0W8MSYjRKMaA0eP
04c15HzquidU9twf3Ya6P9l9lbP5Fs+6W9thndhWQ7bRTbmBz03MhHdcEYa+Fqb9FvolXdPuc6nC
zyBKepJoOWvPiJE1/PZqJGW9EQF9YTGhIkO+2oLRN+PTXyHWsRVLsVOT0Eg8Q/muiTNfTeCiFWK/
i0zhvedIfrjx/DLP47ky+0viM47M6+pBLYz09Dx8FvD0fqd2eOip03PTj8zv6TkocaS+GOOUrpqW
xdsQcx9bgvrHMCsPjpfDpwdfEnr8UYQvH/hl38uIRX3EeRYuCIFUp3iCxx5XliA2PhEq4RS39UfU
XrYdC1wbk9+qFaBGswOU2D+B5Vzq+nUmeQZiT6MUu+OHyWlea5bsN71iC+1yM9j0ZjXd9JG1Mdi6
8vjg5etmnr6LEs7Nltuka47tyBfCTqpt385vjhoel5ILDAaCZ6N/TSMYv2VJjH2EhGmU47QXFQqp
IbQhbngJzo4XAH2vfdtjnI3G3iXrSlcIJUvaOx7RvwlGV2PLaGjN6lkiQ2h2NUWGNsf/8ElCXUmR
THvXR1inCJKiTAQWp1My5X041ObLf3aC/+JOkAiibbK7+ychpStpH9QGv/5f79FfP/hvGSXvDyX4
n7ALScuxHCRDf4WU3D88bEESZZvl8S8Fv+BfK0HzDylM0/ecv1Z/fx9S8mlRkmSeaN2iP875d0JK
/NB/WAkiUZI2fItkI0jwSWeo/n4lOJiE7fvAwjkj3G+u7WggUgO3Fk9pT3n7lBfy0e6Mkw/usan0
Nxayzy2NUwMzwMY6pv6E5ZlAvYjMeyPNfOQWAE+2/dJ0tbdeiG1Csn4Zwa8sdVEfKJZnWCIoso9G
LugCUmoa2MVRvkOBCTY4LBAxZHM3MEqJKvbjCs06nn/mvT5MQkq5rM15vP0MxRDs4B9cLePJFQM/
2olpaQYfbOuvtrm1rc7cwhwEDGnYWs0zTFyDQ3RJLkodRBDeAzbg6NRATzM6T2QAHlyN+iBdgPFk
t5BpDIjWTJEKwiwlExBTF8zxduGMhvjRd4g1wJ58mBos6hz/94DWKdbI0Sy5o084bFoPfN3RYJJl
3U0mjemZRpZktWeONKLn05pPqKYY5cqee9HdnyB+G2Lx7XgxrccRhgkoqtN41Fwx4CnbbgPBdsp5
lmlwB17Ce4UrtTVipUTAvhXqqtT4VRYc+qLvDtPIcZGRDqpigcet/0IhhKWh4QQzlhW7k3Q5VRoC
rgLxnvQsGlLNfsGApRoGm6DCfI2HVXBi9CZQoKvRMakhMhearNBYWQpfhsfnK1fcI3uNntUwaIOG
0WqoNJ57wMRwanXo/grbnO3RVjC1hVyFreCR52nAzdeoGwEI1JlQuynbSEZdxhPYyMR2mhkk1XE+
hcAeKPS8G6HowknjdBqsq+RzJXPskRq5w1qypTbpIiVVz4xHFySy4Gsoo/3OgReF3LM0wjdrmC+A
6kuh+waN+Vms/UoN/g1zjXZDRNXOggrMNB4YSa5O4ILW0D7gfaDpG5KwmOQqjAUnDg0ZOtCGJPIR
98Ef8hSnNQIiERM7aCJRLo0qBhyzTh4m7o3sWkLq0kLS4yukq/1x0rCjq7HHAf4x0DTkn/9YBAXE
ZKVT2mtgvjQZOmBLLqvgwaPRl5on4EpzsN68aDzkUJd58xlkJ2nd5x0g9aDRzBFGEyN/fCigNom3
pXx2fdII2DY02JlZn5MGPZl/51eok3FXQYFGf+KgmunUgKjpGFfIqGdKMFhGaYh0gibF1bVhPsFc
Gsw0G03EAYP8jOr57ECiwkusY42mNjXOiiwyLyyNGR8NZImHqriTvpbw5S7NEPNNawfB0anfEAHQ
gqJIz5mdAdAv+PB7gEYeygeH7DAVR1yhmC4B0v6J1Gq4VmrMdtHAbTd/43auN6m/KeBxbQ3mYsln
WKJhXQG1y+1n3dn274Y8vdleCJl4zKiqR3OQX0aC80zWeuKZkKvI2Elu+IxXqCble2O2QI55fsPZ
AAJqMF/tASWlLOsnikmGHbjcuBrctrpaxilw4nArNJRssg5VNZswjSvHGlymcGxXaJQZ+y7J5P5e
9LR0p+pt8B15XZwh35O6vw4aiF5a3vHUjLxxCKzRBlH+2Ofdy7RAUSo+ujumIgL03taodUVnbQN6
TT9JcduCV/iO6laJEhMZHjJtqmRvuBi6ivwpMW6MQHrvZnEUNt8vPER/DRR62gFzARTiJCSm5Nlb
CE4OjLf4xogxtHdiA8W4x40d7WAlr3GNi16lzGcYwLJgLF1KFbGvbqvYuMVotWyqHvysaaRxUwQt
L5AhLU5d3hIB9KDLmpnSB6OdkNzBNU7xRPiCUGlmEkla4rfF6L+rouY5OezmkkthH3Dpj3nPiO6+
nermxuK6GYwntrat0O04NSnRFkkYrBhDA5j4FTmdhHLk/g63+MJKJXo0mc1vRuUcPdMjaMEMvyf5
OAcE7by+vnUqemEGhyaUEh5NVcx7CiT2k2NvEp9Tmxf8Dlz7l9M8xUV7dliXFD7WB+PDpZwdU6nj
7n0/zc/oSO4X3W9a6aZTFUbrwEEvYdXVHZUMJHl7G2cD3y+x6L0bmQOthILPGmeU8b4NTtJu7bPf
7aqGO5dnNj2kK8FWLIA3pf50TmH+1lQLs+ckO811HR0TTvGTdllG2mo5oLe0iVx5rv4cafPlggLT
+tOFqa2YlfZjqgr6eImwY8Y7b3A+CbqprfDEsoE0fnJSsbcM1rjjWLNT0mudkOyfRMnZOOOl1o7O
XNs66VYCe0HgWfF0YcrpPyK9JWCL5LPhFuqxE5ZcRQRjpR1U7ScXmTvTW/Id7CR+XXa8OyvqHJLE
IT/PyKPeJd3LfbC8qozlPnurfB9aAcdp17o3Onl1HGs3p2mEcJT7Tc0SbdNO4uAJyMOwbPjGCMJD
mbchD1WPfVFLhMTtZbRG1nxVATmtRY9pCl6diAtWhPPKtT9xJa0CABQjp6k0jwMtjwbqyVJ5GeFy
nYHK7NpIeV3Sd0fB3oruWr6xmJ9QJ9hujLAcz/2Y6En0uG3L8Tpwy1ixVKjX/DXBi4vswiuBYCKP
B3PO+cu/9cqrMTECaQeITyPmpSjQRK9lW/iHxC8R1+iTjXYR0j73nORUh7n2EPNzwdCjsEVNTARy
VdU+NwosbSvenmfkRZ8R31mbSkT3bgqGmcydy2/Q3Hfj7O/abAHZl2ApCFNOPTZIPygdOIjpKZa3
LZ5b6rZ/JpN+1WA6VZ3F6JKr41a4aHYjncZppk1FY65R1cF+7Gg/c2OUKvM396t7uThfFqTkITWK
xxY6Rj9EPoiNHanWE9s2EtfR5GyAcZYWKOiagnRGulhX+lGKTTS0NIzHkgcTxyxnMPMV39Z8BsW3
ivXxwsbWi0V8y3V/Xjc9+8PeTg6e39c3eeM8hgNrZ7C2bmUkP10CxDB5pFqx4Ic7UqE3VUG3z2rp
e9IrA9YJg2RKU7mEBGl6I2FERM/K2ZpGHW0pcfZWszVBwht8Mbj3L6H3YtOdcL8wKVx30B68Yy2u
00pebA7Nq7FLUeHwQ6OguYtgTDiakpanMO7WNshutn5/bjqqcURivanB8055latL3xf3Nv7/1jLE
PU4TwqjOyislX2KVPhpGkx/cLpx3fmtRVhPHJvbc8uJGM5WZGd2ykVk5u7Atzz45oAz9y3OXilu/
zylhbQd1woU87qXTPJQ4o4nrwdZ0zlObwIt0qY6yIs1bT4sJB+Ml7/xdchdQZkdWNcA14/Igb1N3
p4gIWd2MR7JC3JbmF6P/jeGMj/gMCRfE9tucYCNowhHLXz1Em5x/4CoIz5OYihM+P5mPJ6+0SUP1
I5O1qdn1DrbP0BAX5pxwWGmVb1s74ZutDvGFq5jDVP3klqbFGikidpDviSWo2ywP7/KMR7pNRGaD
eyLY1O206cMEZVxdHpv6o0o+0Kk668rBmbz4HnSi/JpL58sOeIOjF8h3Y5Td0iiGN8k2PyYnfSBf
yliq6J/pKqD6pGi4a8+3FStinhHgJkDA6cb3Pz1msskiGfel32PXvbCZ2Q1UlMw2TM8k2a5Ri4DL
scR5WtBcqER7I9t6PM2SD7yJxd4q+qeMQGlSdszd4RF3c4suebJZMy3lfGT+e4HKrE4LGZhtSp8k
Si4IromtamriiQvqoN1J1hoYreJ1ErprriWrEa8JFdY6hlv+CfIzI3CVvdVvZUmMYJ/5qmLqmOQr
12n0/jnhv/Dw1qfhgzmIG8VRApVA/lJj3678hpkgtYvbMLV5oHch807zd9UAjEdZ8JHH0RnUnYTq
5H/baQo7xBpR0CbQw9NJQua16M3tmLpfPCkf2dkS5K65vkEtyfkxa5iMKuPeN06t1WXbLIAwKjIu
mW5ZlTxSTEmHc6iO7TAc8yBwbkKQyIIP2glnuF6+d4Ch0HZLTv2PSY6BtejWdVq2t2Z2ZRX0ngse
AMPcGcy/BuQ0Wo+GSWgr9/GIZzCoU4+VJ7gkfcF7XyQfKUDBejar9tQ5w4+qSJW4U7ETI1PK2OTJ
MSBTmEDn13kBT1lXjwnEIH+kLGG+v6rj8rfKAn9TOsGyV2P6UsOZjey21qT8EUsmyTbmm4K9ASVN
fKMd3e4upcaNO7O9yd0y27ZUjWB9FXuMHVv4BUpyTe8Tg2Xi8gWTgi9J6qa0T6X6GiWbz7iEfWuL
uyzSsazGvoqCTUYDr1PXPONNBVACTRfuFlqzmMG5xCGLchdXcKUzw6f1NJoU89nEDkLs73TdYgKo
Uv6oTvlkBCiDIg71Kxky2DI8LPZtZP5kWfmMj3NVSCO56SXtI00FgJbk7acxTDcuwMrKtqd3yjtp
fLTTN9euqQ5uUXLG/V4YzV5Rj1NS4LNqumo4SEfcBrM6lE3zZMr2HHojTRtzeOkdw137ZfFTkZNC
1+O9W7n/WaYOT53qKrzkCWUrDk6jLg5JzM1Z2PvWKihEVRT7eNjkE2eT8IRgesZBfGQBtIrpTdwN
buOuENwBPlfJ/j9TtH9xiiYZTwnxT6do5/4Lq+M/TtH++sF/m6K5f9gWOyKIdLJCfE7Vf03R7D8c
y3IVdm9+iMc07f9O0aw/TGkLhmv8O480ILj7X+pvrOCuFD7/yvIYfzn/nvqbMd4/jNFMD/8c0D8/
oXRs1+WP/fdjNO34wgMG2I5Q7Z7nQMwpOAIVo+JGdtREdk5drzPRy5MlGZ/0UUrrTgt5IinLOdj9
zFWOQ0Ph1TG3X18eptljDRBzU6r4WZOi5XtgkOBwhn3j15mxKYaQ79C5ZIkKSV5DEa9AiBijBJCO
ipwPMe0th83hxIBM0oPI8dggqi90EafgV+UFr+74TnrgUc2jLXK/TAMcOGCsRERZ93W8zMl9E3V8
Q4uiWhUTP2fqJtcluRty7nu9rgBaajyREZOLrT+3r2VXfgdghm463TFSuHA4CvaeYx2JOZzHYWAT
/U0mOV1RXeCgd/DMXTX7Lz4bmlyyY7Rli0FhTbmNRhwDNg8DyobiseySF/h/Yy0IyxQUPhwwhkI/
Oq1+N+ztC80BsK3F/OmmgPT8CVMx2cSKIsQ32M3b1HutqXBDQ5mjC8PBTqsCg4S4M/cU4R3miN2y
IQlRhj4P6b57SetW3qd0eTVZ3T9WOXoYaZLTzhbt1HsowKFBOJ3qnn0uxzvBrgx4I6Ziwg8vmTXg
ugYwOeQFFl+v4SxRtHJvCEY2cYXu1+HGQmrrk+vphKg29M8GWW8inTjUR+L9U5/0e3bmeAFEufVy
gb6cz4cAGViJlECeNdMMWYdiH3dZzIRLtOR7sWgY0fSLUAnkWzOQlObvIKJgfegqoBOLT1LRGNCX
Nq9fUfF1iLznvORwPHeYydknBABSpyAyt3E+fqR5/9NX1bxd3N7ZDRJgnC7Qm8QeLW08/QKcufqF
HCnn6a52FZwdeg+HkrVbjeqND3l3648AQymkAyivR0xqlc+0BJYURYQRfT0xb4vEQCdhzbO74t58
FC2zmFCNP6qWR1h1yEwamuIqPbng8sGUPy05sc8SBwee04UgFr8T9qljRmfuZOMz5n7JJBGjZgOn
75fHivfWDYXb5zbEOyKTPcDWc1Hi9CxHLqlJUV2VSelSjN/O6zMKAPkdVJJbpxfaB6qzBdpf9Wqn
1l7GL33P/1bSb2SVl6FiBCFi5rvj2D00Xl9uG5UwB2jk2Wgou4Jsu4/y8F6LBOpv18JImTIEdZ3f
uMALyoh8dCATtBtw7IYSy5c5sLZLQmIySHUViqYTfTkGm0QRcCi8a+KZLm9UMC8/uAE1epcWnwr8
A9U+zohOBGUljlHUfSU6/1jPrjpZXSX3DHw6nKJTSFdOJPxTXATZrib2cjvE1Tlu4OeDLmUJWMJp
Ts702ubxge/B0i2PObkzWOMXRa/21PPFDqsbO6XSvuutayzB7w28MqTkR2TZ9M1Q6kKLoLtWRDXt
rM92aThfuWD179IP1qb9kzsFtStoRIP8mAx75EMgYDOxdipxgK5JsgQjapm+vPUM+WR2jK7Bhb/m
IP6JEbd2fMhQ3YoNnnBd6FJL6uD5Hepqo4COI9dbnitbkRVqfylTGtvR655rXYvE3vZjoScpz9vn
Hr8hzDZr/aPqjIuva5WELlhSLlVLNbZ0UVO+ZIU8kUz6mAbjZvLFadrUan6iCpYDCG6GhQ4nV5c5
uYwTdyX9TmFF0ZOi8WlyqH5q6YAihT3pwQVrYfqhPHqiCvqiErQ7nn/JHOMGZ9GljfwPkaBDjlgP
Ht2SLHLb2S1+/vjeHFHoeLqYasSLFeuqKkOXVrFyhxqkxyoMmcFnI81WuuLKlvMdTa4hjSn2hu+w
a46hjB3UyZ7cfTGBfoa8i4qiY2az+Ecmi8MWqO0LRpdYQNUCP6/DnnICVPF8tXPrGQ0S2+CRai4Z
/wQ0dXXJ+OIF05ehK7xQVH4hFXqwUy0ZCxGEukBkqR7pvXNLo9OU054ST6ULu9mX8St2/1U/F79L
N76vmMzAhkZfqKBXgW4Y85CGE30JCHPwIjIkZNmsG8mcpH/vs+kkDXUBKpLsGigvsyERFq4FS/s9
63azXDr3CEpv2g4mjy0sShHjPtElnLGZU4VH1Ws0jvhXgyPs0S7XLWqCOjWle9UcCtaYv9vQWzeJ
bl6TFsuZPm7uCIFmK14Na5YwELAUts0ezW0+oAQ8pXsDTLZzdbvbEtbEEOqA0gWa30Rik9XiX1nJ
s35wjHAhdDadraa85j5PMA+BCBEOmyD/4xCOz8JRz4ae/ySu/Q5/+G769NA5FNIFuphON9QZToob
hj8tCIqaUN+Fi+SFLV4pOibarXvuGlsgZqX5DmPPN1ce1jGuLlUMnd+WWq78ItuF2ryYU0qSfdaB
da6C/dL2F1JJdNzyxmCvLA5+EnIB6mnim3UnH0DcKWfmvRe9RQTYR/eNVnDdanHFoFv9Ut3vN1P0
Z1D4V080/yW6A9BCDYxImF5Ah6swjdDomhhwnj1WYU2kzfTwemtuKe8mBYOdbhrEzX1RCYBETwlh
XvpfWBZ5fzXTpzxB4OMFIn8P5+u9yW5+sVj3dABcVibLdSHKUwKlHVB8yGPtgaVFvvUN3jPAcldX
iePQJZeZzJZ79o19So1iGw1P2p6yKxxWIWjesyMO3zPtlruhpYXR032MBeOrVXMQuqexpftsM+ju
xgADHnL73Tzk6Ysj6XfE9U4Zpe58LHr/REnJg9sYt1BoGD6m6U6N1ETa1p2reyPxlUNX099Efv3F
092SEihhWvqDaYSPnPnQzSbdCUht6ya0d1JPyReI7lvdWOlTXRmBqvHXUnx6vxoT2r3KyOXE6tDP
3VdA9WWsOzAL1rDKyt5F4dxZuiVzTju9gq2+cmfTzY21y3M68/zJ/HH9P2+DbnhuODzWbemdMkmZ
S2W3/qYumDFb1Mrs1PRaG92XT4K57CQWJ93oCTh1lVR8Frrrc9atn53u/6ybgDLLqnuH7Tg8oOK7
yygLLRtaQys6FmrdI1o0xMCJTccUjFbTHeWuHGht/OSc5q8o6T4B3YpdSAbRpKR0sdw71aprN7BE
YpRbrNCnm69OWqGLrpyG2Sl9p9T+0M4L8t3n4pZ5pMGV1l3JIiddQ9aE0lRoLtJ5aPP6httgb0ws
ZSeyX8K8tF3+4enuVUe3sJaTeTWNr8pR95nbTacx7k5Ft7y41LdKRY8r248X3kPgW1rw1c9M0dFX
wn09mZTAkhl7sDhIdi6Psoms2BjMfNUojvVGd2P29YbJLsvDSDIGupXUsf1u0trcIbl+bQKYxjeD
LD33+niTACJtTWemOpUS5HWM3LBKphs8j3eF5T+PEoclltDb0bMJKlEjoP39k0R+p2b+sFNgIDnM
j57R25QZSy0fYJ8syzy97dsrU1SHaVPwBdnIMh45Mu8ZYF+jsHZMKZqDBw/GmpehWlHzlyPNjNiN
3PejaVydLsfHJ222aXwJ2rG+4Up2criyiDx7bJzqbXDql56h2MzhfmPM1mtip/VtPr7aIWBerh4A
uw5KVC8C/p+oHKnS+N6dvdsZL/0+s/BMerP3UmfDNeR7kZ77e+LGe/vRkJz9h5BvwNi8710Op9xT
bN6bPWy6gfg0zNrPxtzH+fw4K5sh3osnPzslrj4PVKi+6NEvdEXndFra4HMqEagxMFLaTdZBH6xs
N3rh0MKWlhMbX1dG8+1Q7wnX0XVko66oOYhkDOW51mFNpdjVSQdjmwG3nlnsvvCNQiO2pBKhVVym
xpmoVFGcaHalz2YAdvfQNqA9fFfYiWkbRBgxMGGZzOl3lrj3Uds/G0QQKMqpb//8Rz4n7AsQ3209
k+N3A9xcSju+RDVOHWVJvI4CYxNNFYq+eJheYtfEQKb8kHTyodVj/nwcEMD47o3KmZv7UXee0/k8
KH86Gby2mObM5i7ALbhla/yRWZg36DNKyQ9VTbA1u4X/y+Kd7NFW9ZVJ9lqEiPJYsTS9+aw4v6TQ
xqu+IQo5wxavs6L8AaMIdt3gGFwD2PfMTPoQwtq7JM2PsxEW57Yxguvk5AZpiIzPskh3fKjvFkuU
hyF0yIj5JnVStrgqLrsXxYliWhLzSgwsuuHL/0gWSxxlRZupF94mpCJWCX98Jw+qFbAsqxO2SNve
9QmDZfElm4KLsRyTpXqlGGTnZfPZnyw++9CQYUDycXA7hqIhHFzP/R9U74n5+VazesvCbHHg3LSu
k+6V5JyQ3zSYINhlBmoZPyzJWEeEBJ4GbiGpz90tEctOyfhGlmRJn21q9YgODDdL7zn8dYvrMIvD
XIOxdv45npdPqXrOI4b1A6shXX9eBXZER0/H4N9ikhX7cjca3rVQcjkwKjzxgMKq3rh8BCrr2RSE
blHZwAWg8yD9KYO5JXJlik3beEfiys65tF9CnsS8wfJrmUQxsfpxYyhmqe7oyzXZB5oWEWKFkXK4
Tz21tvnqGjFLzm4kbG8idBEgIInvE9uqw+KUy4n3UX7MXArjC5xOK8fpvhDdvcKDb0BRkIJSpQmX
T7IFDezD0KvbfGjOdUeazu4YTWaDf8wtYz6wm45z44Sy5SwqvfuBMi6zqtoHZB017X4keMJfysyX
NRnKLw70nG6qw+AjOHBqDpkEbINZvCwVew16boJ1N/ifU8BCXCVQ5U3NCSyaufPmh9Hjy94NvFy7
hY8K7uhDO3+bc8OeuckfVECQ1p4Jo7MbotPGNm8bO6k3dTf1e7tVX6q0nRsx/Syes++qGfsigI8R
q3cOLnKTlpVzYbt/doz5hubl946xwEbUyXzyZt6WU2kce4kjR4zNLyMw4D35sq29ttx1Eb1tWt6e
8ubgZTFsMp9QQlIPjxNOwL3RkxxN+juRwq9mZv4WzfK3aSsLfVFlbXKZY8sS3ygZMbAERYZryeFu
5devwKcJMIyJqjHLgR83vZXN3K6S19YhCNcl4BMFU6Uff74r2uy7lNmhV1m6LkyFjjiHaaA/vdk2
CRdzrMWomlS9E7KhZha7NK+N6SVKmFFNNRkZIFCp5mxnJ+8+jOiejEKxtvv64tMroPOfa7/oDXrF
jacqHdkZJNlb7/QvEY030UwY03bkY7uY8F7tVheelBlWuEb+AnPOzh0+P19G/AWGPl+oIeODV2V7
p7b6m9nzwDufc8cO6NHMWMERxXEGurAsc9iBVd0vPXoox6sYcycpADwfKI/IreXVrKozo4FeiU9z
lzxwWA2a8neojGBfJLXNPAbs2g9/cfsDzZ1pZYuqekNI9xDhsdtWPo6u2Qt/2yM1VkMqYL0N81dJ
twxf6unTVMZzMQJClQVx7BnRlSsjbgdwMf5o31rTFFMuUf7Y7ZvtjtNuduqv2gc3CmawBsNsPmY0
qvRuulsXLpoBP5VC1qDfH8I+KDfDh8uETHrnDgNEOWOJRo0X4fUIdqBot0XO/a9eMdt36bfphYbL
2zcnwHmqT0y9sh6ynIXavVMknwzC7F0fspYoioxV4PgWRgHZ9V79CsvJ2jN2A3zGKyRGIhlNamK4
/k5DTGsKU9iwvMwpmfG6za1LL5m9mYwTa5uroa4Apuv9lCbRM4s+rARdYh6a8tPpI6rIyga3OZUj
Cec77g4MrybB6qe5T5jE8nlCmhu3MD0eIUpfpQiMipmpkilY5gpvjYKa31dsHyE4aCHMkItMkfVi
L5TiuSwEU7DHlKuhr60OC7V/CCcmr+elKpotvpSXxJ7LrTWEOPHCmwAOrUmDzRjzZKBJr96nzT62
SMMVJCqcysp2mQ3xYLmkNdWcHiDSLp5JjC3mTLShgvgxmdRN6Ja3g4eutgs6XGqDfwYGpFl+FrvU
mJ8rbVhrIoogkpFf0HMpDBLUNdJSN2ln9rfNf1xwhjGHnNWq+kitI7mBgthJrYhhlse44reWB/Hb
NHRPsyDF2XXuwYtEvQ17tS95bLl5yWmDbU6OucIu8rvUVZdyikji3Y8iues9XSNV8rVOCknctgp/
soZvElAq5M3iXE8jNLVLyYS+E9e43wPzwWnI8w0EGTO6sdqEYR83Q+LogfX+n73Kv75Xocf9n+5V
Lp//63+yHP3/EMosSv78Cf4mLTLZrUhf+j4QsHKUx27j/0iLTP8PViSO9D02OcrydFfCX4Sy+IPU
rusIR1nKErbr/9duhRoFLDgcSAiH/Ht0Mv85Pw2/5RnRuC58ULQ0kET0qeh2SHh6pqUrV78/H+gW
a//HfzP/e451TWKXQehDJFD6MzMPQomCRwo9lTynZxlj9eUVWzjsRMoi+Y4m454L+2NiD69LgJwc
3PWbQo9y24EsV51zyAZKRRo/PfaswjP8GtJqEEoPUXvwXRdELqq2VfRZWNqDPxRnTo8UmzoB99Em
OdrEXVZ1jqk0p18J1Nhlhzvj1+vNSygW49TbxvPSNF+RshA0jsMbME12rqJnUfsJ11ES2ebjMjM1
cUrCqWkOQNNxmxt5vhFZIwROTscv8TmkFQ1KKTvbhiEyxaTmu2zmky+KD4xzSv0UBPSsht2tEWRr
JDp3ldGfupSNdDkVH4k3UuttvmPdTZFY8NZPm8ja1k78MFivKPiZXsbpuZlp+uFEj/YIqWJ76Nry
hM7uc7DM96Jhrp/aLy0EEXENixQgnBTxR+ZOq2WIP9EkPZp4mPnb4x7O65OKg2EvzZj+GZfDnmuK
22H2hg2fpXAb8xcrervc4RO9NkjgSPS9zOC4JzXy//BKOZnuCExIM1cfUg62OMHdn8O7UM87m9BC
Vzulj73weMBWe+zSz4HPqoWTPTXXWfpWlx0T/areufXOx/XBPDercDK2WAnTmm3CzEEy99LtkMVn
N6Z6kNw/uUbGHZtSUTbgXL2CA/tgQlLIWrabhFYg3zbuULW/hk5L4reMbvDysufJuBzJ/s5VtF/1
frWCCss3ScDJ0jNpPxvmEBUPpffJZOfbMcJmRd6SK+eL8gtGC2xtjPytRrS/GwS/kr0kNxTuPrQc
HPjOg6htp9/FnN76ObcHmc+3g6OLCpoE5tb8csIyv5G+Hl9orBNvPkk6ZxelqK6Cwr2KOHtRjyic
/cNg8TpJk+M41HhmoNGqqbtbMoaJHrSORakHwsMF3ZfhHK2cZ32dXP83e2eSHLmSZdmt1AaQgh6K
qRmsZ9+7TyCkk0QPKHooxrm12lcd5Y+MzAhJkayY5yBc3P034Z80M6i+d+855LrA7ankaXKKwzBN
zo03epFvA14SOqNppm3Kf0N3str822qKY9+/lIX8HbAvRI013jUxfyQi44x8fkmH8V2bMI8uU5xY
FlW07eiEgMStb2b9zo1NdNWaKa3FVUj9a0jOYe/u2To9Crd5kSNOXN35q30SIXVr7KZs/O0XFQmb
ebkahrLek3K3IzLAV3aws/J43AvhiSi0nDdpGdEIPDBahuk517h5u4Okb/A5tBknJfcQm/aGyfyi
N4MaolL1mfPojjIR2Ht3KM5FR6LDqtSnC5WVScjyNJLf3QtdMBZcjEvbo1aqiLA75UoceSG1xo1l
kzwI33rORE7skhBE5AQ6DK0Ag4FK41I8GyfWcoDkKT455kfS5qcsDn55LrHzSU/AJ6FnIeFB+qS0
mqFK2YFFdeODwNf/7azRXmQTkpcFRGEktBgCLsNs0TieJ6ugpR9qt1b77LXVSwC+ZZiz97FiJLjU
DmVgpxy2LCoj7gmo4ji+sACgpfCqGibwvIJhGvGh2bWffIcmvmlMaTO+hYZiWUgy9G0KUgrukqYr
crFyb9JNu9RZjpF0eGX2F296ZtXUJtw7pti6rUDheoZ9Cnu2PHR8GXLRFLzgFtr+grZ1ARsewtKR
HKt3g3ppjgSOug2NkYV81ppEuVrQu4q2Y3ygm4BJne1m4lu8SeWJbhQ1uoD0F+HMgGHCRqLZohdF
C28ZjJNRr0EESI1zeEZ3ulBVcVU4syL2jnTTEfKzXqviAYwZ28tx2CcQ8DYuoRCWWSUyhaTZjtTy
ARp7rAQE2eOErlkxJ89jbLMTTMR7OEG36J64aersa5S1Oe7RjpdhwWdzJfTUtFYsx0xyV0XzJl0J
lTUwvG1ae7+qVU89KvSPBZCkxeFwuDAp2yZd9ofVIAfMkX66sai3cpEzy1z6HgXmFFQO29QozuFA
yKoc2b8IIliWIziHkeaNFkF0gFfvbkC8vSVL4fBNT4j8W85n/zWjzD1LRBbb1SkGUOttRS9iARRi
pUc0PliwFbetLNF0HYC0BnNgX/VEmEIPS4BDTqABLSGnK2Nc79uEadgi9TE/NXuWSYJJn0N/vbOt
vdkRqyzm6gQL42tKPngsnRbR8pyVwZUcfPeSLMVLbpN/NtYCUxs94sSLPWY2ulVUjQ9mkz+mylgO
RuiC8LNuitTjDiYCTHWE4EHb+5+gxQPY8iOjmxQUQU+3EjASG/8jWINj0DFK9AE00ldldmC1sX9u
BzgN9sDqkVv50enqmUsh07bWM/aZiH+blfuZNv6nHvf6pbR29ty8Zykr9tWqxTZNas4Dtf1s04DY
rnmMj3sAzT4lvwbxqx7FlqOJf0nzcowKoBab1lg1n6/UhcSBguAirhfwaysN6a2/MLtzZj6uS9l1
24BLKRH6Re5sLZB2+9mJSntiitej4+k9mBi5dbKWZuWxFLw3XXsyfnyBPmn0xId4xkXwg5Dxk6tF
5UlgPnAE7FnZeXy05fA2bP80FQnmUxTeHXzREKB91JJ7oNbKV71dbyoPTVKnNelQVZTWpi8JWWZK
pL+mobrqveWxG3pWDLXguTgjXSfsdW5V8NYHnn/DterkLu2FfTkNDi1tn7DhuouFbMimEt+1cr+a
7XSSzLe7lE//vJTvDhb4BtRrYN0v+XxQ5mQffY+uZsEIJgS2DWqvuoQCzExOp3s786l9roN7hXW+
83h2gtX5hgikWwUE2cNlvS7qRmzV2u3s2O6PsU8fu/WTj6IyHnFRb9sR1X1YUDMhcPfM8PwSpOW1
ObjXVrqiYg14b6f+QEJVkcIcLPwcE5mKRvn3tVUnm8pot24zczF24S00Y8zH7XHuxLAvW3J20ywu
YB4ZlH5RVYMUWzKdKwdcfNyot5AEikPX0aImp3qWQcdSLK2uW6ee0SkPn8s4XVqU6gfy0b+Yg704
C3AZDAB01jhgBFyEdzMTQEWGAYwttnOUdZlkuN1isSu0zs4sgC1mWnHHxkpo5R0Cw/7sag3eqIV4
QCqxQTt4pHBiMbQnS8x19GQ29I3ovlhg2nlOacleUDCZ1do9Wwv4PFCTWY6WAmDJXaElfSPENeyA
HDT/EMHKj1KAtyeJw0KZE7jLcDnVyr8S95+nJYBK6wBNwYaA1MimTPhgSTkPG1oeaM7nwhZnq3N/
p1RtOBF6Hym2QXL3mieSfhfSOnp5rqJRS47SsHrPm8k4OHxWhgP6QpuxYOIk4hh6qA350ls7NPPs
2tjZa/0h6yruq8kLvKpdHnKRJRPU4B/jTeGDyNASRYS1bJu1WFEkGHO0aVErF/vEvB/sGSaw1jE6
eBmLAdABBYU2YXgSwpg0l4X6YCt23pomTMCd3ZjFtF208DEkANU6vOhQXAD3pWnBirfA+QnusdXK
yF7LI/FKRmXCpDjTYkk2s9eo6nkIGvR+wopJUpLRO0dHSQvgtteCSiCelAwwUgxaXulqjaUxBVrO
PvrR0lVvRVO/E4B+4RsRbJyBFycNmmVXIcSBmQkWwhueui5W+yHDdRyw8Is4hVLBXIrzxIWIi9ii
RTvauENr2Y4aAaeD6XYT1QvsP+VPcut30AmxUdWkZi1t8ZkQau/sEuVQ4pB6dcGbUAaChBHy/Avt
8pLBnWIdSVFlRBKUwobaM8uO3IEnmq1NQrV2CnFzDHi2Wt/BEOhUs0luf65uK10GYmLZgP1hrzHy
uc8EipLb6stjhcSoRGaU9N4MI5H11HrzQ5X3aht5vTYghfy56NzB4td2JBNNEnQmmKsWaAGuCxsQ
c+tzPdFGbdr7rEq8bax9S4+QJeB1eRACJ+1jShEzGRJDEydXAHj0xBLFp6inPU6ZJa9HbXZKUTyt
qJ5s7XzC2gISTnugqKe4YKJEc2Ts/8r47Ghoa1Si9H86IilIHUBxFNroYXwoQpfap/661zHD7RkR
la2NVCZqKlEBhEJP8Jj5AdIq37lKIZFFRWHsuiUbdmTzqEpaSGkZOHs/1X/twZoRYnE8e3C0ISvW
rqxKW7PI0z8FNMfIwhd/MsRaoTZshT+uLW3dctBvVcx4Dr02cqF19reNtnRV6LpisO7W5I5szQuL
UmSwW2RPuosxKtmDbpPEbTS7w4U/1S/qEHduNrWnFCUN7+xqL/G7MebFHpZrjxgzaSL0qMXMVpIU
RjbG/GyNKpMrfsq5BLoS3aRmHpHrOSe8SqxdSnBM1O6oQsCyiFkoxYbPlxQE4IbhxaUlekT7oUZg
anCcx4g2azcaNU7eYb37nZQ0FD0Eai0itVAb1diepOfiZPnT0a0xuy8IHtSwvHuCUBCchyjOKkbs
at7OtMhs7W3zEbj5AzVEU427ljceA2ZOwgYu9X31NpvTsmfOvA8X8atZi9u05EHT22MVJSjjEuN2
El524IVTbvpykGc/nW9d5XEPRTiXavNcDpWffEVzzfT3ue8ltwrtqWsR1rk5a4yB5PdqkORpKHCt
Pk0+BLdcFEk0Mnyg2DjiwBuQ4U02BzcuaMEWQ9ljPEBEGVI34nsXbIt8iPJkhhaLGW8PSxLZntLW
vUn792wmsPouZQPc+u7z9M/imI+mDX/Mq4uoXdj6ddkMtYogU1PMt6rsZ/xVyJgk8j/Ej1EfYgNU
hLS5Jzg8XsfkMsT+fd6pCkoFkirCUmS8tFkQGfKFXMO0paGNx5UtprYQjtpHCEqDfndSvnpi/DJd
uBheME9ndx3nTaCNhqXNTKdFcriuHECAS2cRx5uo53ZxdFEi0qvEk/KTPkKX2GlvYpE5D0mao7yU
iGzm1wadCF9BXIt0lHaLD/ximvEwQs4zGuyR4BMH+Lj7fHgImfpThqH2Sx7yPot50suV+ahy7IPd
80HGHZV92eDIyMyQQSKF9Cznzm6wRK4hM5mlkxR2+BjptEsyRSqptF0yzLJf9Iie69h9hOVx7Y3r
R2EgUAq9x1j7KW1J5TUkPtI0xo61Iy3tJd3RgHQPWLHu2aJERpoZ3ITqozPCYCk+FjTBh55Y5Lae
Z/akKQt+etRQZ+djNrb00/tDXvFZvdi+OLSs9baEcilc2PXKsYzl02C8WKUMGTXxNKGBlJ4M+VyW
i94G8k/RoKBTUY4Hhzk9g/0DxSw+/lfMBmbAtWG1hovFyokoDbXbma8VVmvwZeUDgeHvar1IKKQh
YOVsJWnISVFEtSAa6vOibNJ8RqpDalm2fn8sq/Cqt4bxAkw8AyVIuNLp3IsQ7qu58t4s6nbCmv7H
cHueol57M1vkt7AKPbGpdI5ch15AHjK6jnEewJ4iXlXFkckKFuYBQJAOPG3X0CiWc+vvDFG8uwUr
B2mtHyKhReGJ5YnOqU07buL4o3oKf5bHnS1bCw5bVR7hM+3auwkQ7wYz5ifHkStubWLvlJwrjY4X
Dwf8MV3daG29dz+BRg10nZCI95DO7CVUkamNw3Y7q+n/L23RbkeBDTNd+X3DorsxH4m2faVO95qn
3oGe08PiiN+YhODRuHeMY6bYyjZhxct3jFOPeSLAaBHzOO3Y4acOuz/LPiYertgAu1GdC8RAFRnd
OjYO1bryqiciuFTTnVPY7Z0xUiF00+5UMb2iJzceYDvdWO2QYftUOiAbn4Qn/7DIuTIUj5M8Dfpt
PoK5Js+BPlIv2ZYbnpRGBNeB/1KrsCj+JS9lWo6n/90d/P/vDnzzfyabvL53VfZ//71HsHP9vjIf
/e/7GfyL/rZDsP9NMPqDZxK4fy0R/ssOwaIuwaezR0IC+cB/UTEjPnADiyG/x01Q4HH++w7Bo7qB
noA+hwOyxOc5/K9QTiw+gv55j8D/PWUUE8gE7WjP/Kd+RklFz+4TkvIpjkW6S9rFtoCGMwyIYnZO
WrjYmxh7ABPscWQBj+X9D+qNWnFwg2ql2OZZPZ/0FK3ugj+pM39JY/rleMVhmbJX1CPXGbeWnWqa
k1m672a7huidUwjxtHazsvxdwuHuR/k+ADi4y6VAMgdCgWf39ZQonrJjPr17ZAdzj4PTzLYeTwNK
ZZtDGCfMxrq2w2w/lQPunInZ3lIQAC+6l9RSLUdqCn8ohW4bQr2DWgYCPSh4nPEubrvf8QAgcrip
Yuv3zJye2Z2P2SxJQF2UQBM6wxaUwEMT39IUAea9IAwMEdkZzWHgPZ77WHGSZkDtnLvbqsx/FLXf
zYVLzTu1lhtjyu5oeHN2Li997F/xJWa1urRyk2Xp62fvAbKTSv1uKaaELUytZCw5bmd8LORpu0N4
X9wy68b+tVTnvLaIQplwG9ypJlHuMo9wLO8Y9vmyRx730ieEhRZc2puiEjcjG4ktHxOAOoIW/pNf
fufc2Tam/+Yp9yqXpbsLE0KcTV88jQZ/MMh3vzPoUCI9LWb4zClL9+1BL0sOezNQ58gKQMfmsPyu
upnQF7AFN3Jb59nGLXxZuB2GtJRup+m6remvKcYPnJkQdxZ6vpaYaudNx5nuJE80ouPATjvacYNK
6hdXs3OM5onYMWgCDjfn3FK/Yy7qB0P3a4vKfDcYY9ggMeBAV3SUW7RgMZI3FDgbZ5nJ6UqCALFO
2iv9WWsGy0OhYGWIyVluLR4cN0Xz6Qn/o5iNN7sAE1PPL3MXP4VyPFnzvItT4zdvOeJl1YtRiC4K
STLzUjK2JG0vDVixnYlcbxOI8LdrlNfDDGCrIEefcUDczMm1o3gS0e23dol+CJl0kS2GFhOFlYav
IZO4q5wo1MFfpyPo2M2a95y8Ow4UPjhqyt7IR8t5ug+0ayCxfqVJ2m+MsbBg9sMqyEgu3wTV3Eec
IRbyhhmdSLIqxcaVA07YJf4TaHJlbVtk2oFZovEyjjGzAiCXPHDaTd7vxgahRZM44Y1yUQvNP2xM
IJl08Zdr5nH+lr6EjBQozU4zNVHu7ExHUzbBbTIQ7O46IBY3NjuSASRnYLH9E03DqZw6aooYe8/h
Iz8AJd5IG5ywGP6UfpHd9A4JPOnRMkW8XR40kScVaLbLrPsgOW/fToxDzR9uqCaILpolGsz3DWjR
UTNGfWCjjjtZkZMn2U4vHpIclu9IA2i7pvV7E0zHjlH3vuJtRc/lQi8/3rHNpFfk6S6Ypp32dMhS
AiKNlGh8uVz5TVXdWSsTJytpb5dE7cIymV+yJrx3eZvflawh5nTqOD1622pSw1tet8nZXjoU2ilT
Rh8iiMEaNHKNm7nsqSwU3g2la7wclbjUBt+cLOYedd30lJtKVkaJF7j06vNht3o9e5o2f0J7xftK
82JrTY6dNEO2J1+KvftNOu6LxyiVwTHhcjf1/lB1kowvs2evbiiuUa4KEcRs6JGTz0+5x47YLEBF
v7OTuiZam2772Cp2snItEl/qitGte05A4UrNxO2B4zIzYSp6Y4wjS6/sefWq+SEY2KzaQ/mgaP9Q
iDsFXf5M3O0WgcU9lkOG8Vww4pDLKn+Wo8CgttBuzkEAbMkf75VLGs+aPMW7aKEjNbwBhSWSo5Ml
o89gOdM8YC5CXGKcY03xn+50s1UVka7S4lwsyuGh4j1FS4kxi+cz+5ob9gCjXt9My6bHPFuYrBIt
TSi2QRXbaUNkmwtWLqAYL+CMoYaPwP8hHMMS+PA7mMe1Df3Y1RzkRhORS81GLgL71e6gJUvNTZYA
lDP74mieMrdll1U6jGXy4a+Dpi5T8C5PRNcRcWgmM+9Esck0pxlXmwlxqhoYDTDIRehWjWQqS5Ve
taq68jXvudPk51AzoBdNg+41F3rNvde4t8QVx83vGHT0qhnSvJEJDfHi1HRpQ3Om0wXidKfZ046m
UCe4bZlyuzg1GAIg+fi2QVZzH5I4erqeS4I4d7F9v8rmdpEI+IKCin5TrOypGWdFNJpItyysY2qT
mYFvhAxHFCmX0AhOrOmTEw3MD8f1L7H0yFlmZrI3c7bI4VI9YwQ1tiuFpjEuu0NprIe0yZ7rOv8N
ZhfCNhjvcIXnTSecbBKI72AkLR/Y/oex0DE0Srdm6Q3iVt+XaLHB7QoSpsCB0XKla7etNdG5+AoM
Z7xNWTTzWKNmwvRX2PFVYlvPNijyXiPJNZu86dy32egkJgkGqkFlPrcTdOmGyh7VGWarieu1GvF1
pxamPjr+Nc9yZySsgGFwvnjs3gaGQlGNXHuzJlZHkWKysouTLVBIJbzUy8+v3ZZMLjmHR6W5YMz9
1nMBZI07iP7pz2/+/PBjg8ztmdXpz09/fnNomcX0nEXCNgyhXBkz8z39UzISXs3nPZt1n2fftmTE
WkEv1nvXGvaI/mEJ4vWvH35+7z9/+fNX/+n3fv7qMMz/9R+TVGDPojszgzJRjTBFPKspJupl0bfn
hg6GJ3CGu9BKhsOUUeLcyIV3udGa+d9+albBJLYht9OTaOMtGRF5qaaxufz1FywMEuZ4tskKnw3u
fxUjtFGd//phyoG8ztRUE6aHZ5IVwfnnZ/LvP/vrl5nHLCHjbp2zxUiL//jBAX66tUXCCx7m8sWL
q+JClOfS9/l66CB91mq42Jwd/vqBKc1wcfQP//R75NFLFkHTDklnQN9hALitf+ZNdnCxC+VsWeFF
LhQuIti1g74bifOho2AF25bgOWPm4Wos2XFiVK33jS0h2fBVgyfFLXopGN1VTgaMvpjdi5E7//Dr
FD3qJX39z7/h55/6+VvHGmRFjFp4t5qLcZWNwd9+WN0YYSDTlj02kFOqrIJhOMF2tfofeRuCjSnc
j8oOmeIMMa6JrdXycl9I9LHxBRI0WkypIJyU1aMRMLKqDX4Rz+5u6mHRlevt2rlMw2aForSBBT17
3i4OK4e57103r/1laOm2GB3z3UyMDpMWGonsffYJ34hbY3Ywzz8SgroM0jH28TpUETbnXc3NZisb
Y9jaE/gsmqQ7b+AVofHkoMAyMn8CDi4DhipT44mkuVGQahGl5otL0zmBWeVTyjGPfKiSB/byo6Ho
wYnMoWTjoTlal+wITp1nP9t9ZdPmDchUc0H5DvlfWU647WNW5naXvKp0fGC3NtxTDPiqYiL3qFkD
IoG3Y0InIvfY1HLTYCLZPFszc3YGHtmVMI1jMcWERNoZdptElx606oTe62sZ3cc4c74IiNWHxIQD
uJaL2riOXHZiNSxm/u4Y4b24hI57P9R/ZjLvu64tvgSnObYq8Nli8cpMWDsb0908deFeWLLlNMee
YMnRr3O+P/RtJQ5+SRvNGYsbFz3tOQSXYljedYq5vrY4oKS8/F3Puhqa1tgPyk0uTZvNGy8ssJxa
7cGUdDjH0TrYE0Mp0DOqJMdtBn+qtUivvJ6yMqEGOxNvlhwQPEYlLLVE4OAccHcNc0wS2EuXB/qY
x8a3uoODzSMvdH7ASw8Z3XeS33XK5IMGty8Dh4qYgFVSPxGrOzZrfJumzXU3RosVy2PrBrAWM/te
gp31Q04AONM+7AVJQ1wSfe4y3HUGJYw4Y7fKBSKmCnaCRsfOrYDj58Ifjqa0/pjF+OH1PlU71X0H
k7yVKx1qz2KuWJmK8X2f7Np4GXntSoiP3o0SLCUVeoEtMo7PPAs/soqWyUJyFPhJ8OZjK+pZV/Ft
uA6oFtbwMSGfkTMx34uSfem05MdcjYzonNXazjn7u26EulTG86Xh4LrXY6E8Qy0WcG2kLUGV278C
pSY0c+vYgs7bK2k8J25sbTD1ArANpghUE9meeGkhXIp9UXFNNShdb/gDksdS3UvdzI9TtRK4MznK
Oj6MH6bVVXdtlxnE7lHZFB/3ELz4HVV9VnCB0pzBuOiO0hi6e4d1al9mzDLkhQ8YuUkrsvfO8Cwn
hMF59s4DMryjkc8o23Bfye1f5ty4bRMWoWPF31/gAOl/uymfG87yRFWeXug43TBRwMjeMwwAZPqa
MrHmOF8dSjfprrgqjoHiYs6YnG9A1+xZu24aMD4ozdSlHNG5AUq+ccPNHO5nX0fA1wJ37nQF2uzc
meopFe4dThLMQPKZY9vtYI9P4zrdtxNrXSsOXruJQDVYaJ/jhfpVNyaABvvFzwvg6fz/DLNRXMGm
wJc32N6d8svPUZzqTj2wK5sMnzt3/oM7fFz79V3TEY2ZrCRVHCPlTa6MoxkMpPO8BsSCczf5+ZfZ
OhdOK3dA1Z6k4uZeNY/xGH6R/+F93T1N9pPDrPh6dbk0pI13qVhNXrEm/k4quta+fZjUe9XWz62H
9CYza6JeYpAsNkfOdQSyiZmWR8Orn6di6I5JS6aHDSKjefL0uZt+hoVYz0EK7hCSC4kTsmKhaWfn
3NtbY8EGVT1mYjjz0fLZu0HJ1pbaKZeP58WvvzzaImrI3qwmJNnDv43d0SmtqvPaquekBW3PWiA+
4HqI/DT5RSDjUvxJDRNXA6sQBZqCZ8b6OFknx6+uYGXcU9l4NWinWcn0JBIAEfapzhJyKg1rFbMP
Dn4XXOfV2uzMbA9FkMa9FVzCmO+7bX1lhnfnO0e4ZI/cm64FkY0FOUORpDeTyQzdNGHWKrWTEws9
fek2zSer6ne5qK8VH11sppw9zPE/+cyqoAvTbypW63Ew9mWQfi+UcNbfdWog1yTJ3oW/kgZcbzLe
VPZ6Ev74YpbhL89LcIiTjAJg0u4a5LmyIw8DXSBqZvGSJ8l9mFWXLg/IHQ1sR8WbAhLRZ/bRsy6m
cJ7ynuuXbOpX32uuc9v8xdaYD/HhAkT01uWRY4/+e2WGr3UFVBKCawjzlBPLuEts8yrO2lPz6Obx
o9TKT5JhUI3S/OiHLe0anydB3ZkbySd8wOova2VySYNgRD9CgjAcyausXV8fBBxg0lzYSrrT4DnI
MHxaoXPhvaG5R2a08i9YgwSvEB/rGJdJ01TDdSvN69AJrQNPVoPF+jweuwxaeOhL1M/MfkiDtTt3
Et9NRZANCprsHt3So5sNFTEQ9k4t0OfqlgbxOobinK3Gm28FV0Vn96ySoLb7x2AqEUez7ZQKykrD
l9rrekbyIaP+eEWq5QD8WslXydVpD45fkFjhKnTT21x4lGkarJAAgpRWll4P+uO+JP5Dr4NfGuY+
aJvf0nIuKeRPRRZya5v159glw852X0PFCmOM731pHNq1vAu78Hmax+Au8A0WQ0E0loRrIHZqN7d4
0D0PVqLPic/lS7YBBW+DihuIFIB7JTUfRj3GDeKldFNY88dahXf5QM+ep/rWNYhneJKCOMa2Oehu
+fT6Ha9UpcjDUgfNqRuZxkMRQ2QE0bQtevONlgXRklRo9KeIut5/FGHJEZr672g6L60hDvYw9Yck
gQ3jqJCHOzHNjWXC/1pYckdNGd4awfIWypWlQEDSMW+zD6AgYAuNuWX2F2zaefnOh/w1geRIQmWT
q/Y6NQhRVV3zOZKh2i64L5ME0ukEmcxDL8qHTLcr3PFPMcjs3JB77FaasSQWx0NOBjk3u+Z/SVD/
51/ZOhDd/x946qwaQK58/fnvlw38839bNrAccCy2Ca4wvdAUYJ3+3ldg8m+7oWdZwV/25f+oKzj/
5gbCwb7scB4zbYctxH+ioEzL0z0HVhFBQDrtX1k1UKXQq4R/qCxY7BpMhyGwYNuBcfkfKwtFQxd1
iRcGB4PFo3sWSPq6OnJMBpzl2L0a0N23GOn/uNBrNzZoiM7OEV34BBCnb5NIoIgZItY8ylhsZjMm
BeQdleexf61e7Hr8Cmy2o1Xa86lec12AKrV1FMWfhEJ9rajhao17DhOIi7cXxU0TIw465JPv4K61
qw1NdMKLK+Ets0reicnxrge9xJqi+iYI2PBZQMZIcrhXSFm2ZHOJAK3THkZGvgs77u5EEvmHZ9eI
wuxO5JxsvOmJcyKuH8e4aYrJh5LIx0RT81+vunfuOHyUV43HsRIK8nLBkUTAauy7iOAX6uG2uQ/9
Hh4DKxo3tVyIFAhorcdizraFRXfUaOAAraZxD4PrNWiTiiM1h+u0yv1tuWQPhNJBhogFpanK3H1Z
7V0UzIxEJi4exP7xXMC2gFcYHkbFYxKtBMxciulDe5ob3LFs8+mmc5Wn2Hei9855zKb2USj/IMKv
YSnLWweIu7EM4FmC5xF/5E1Thfe297YSI36pakiZ2fptp+C2PauG3SLHTzalNSkOUlxmK+66wG0p
IohTLpgowpGESuDHTy2z3m2cmd4+s9S7NxGF4AV0J8mcbasCc308+sQGvSbKKIhi/uAUiEYLPvfA
1Qoz1qn2AqRMQ2piz4A2MZAmY+VGmXUuqnuANtD9gup6cb3P2bF3WTCTD8nDadtbECGlMiKY3fY2
Q8GEriaVR7hIVsWQaVDWI8MFTuSWQ5g0ZUI9TV+tZ0qQMS2Aa3EvivlD2KngYjAdPZqax2m1dr6S
66lwJqxEiY7eOv6RTtJdxrsQYHGJrltAoiiWOepVRW6jCSIzpU/eWiTYmyF+psECdypPwltfJOOe
B5LJMJETJwB4AJkJjzTjCQzPfo5dNANAcqGd1P1+IgCxdTMoTlxnsW1xWZvHe3hX0ZzCFRBF76Lg
ERc/JItCtBbqj44l9kW02rwDG5UTLPEa+p2zAx8gNyPXVw+57RDbG5TcpSOvl6IknZADe13K4WAT
MK2Ctt0HJYLOQMh9XcjHzi8/pJDhDpa1vfH97HZxHWogM/6cYsJQZOirYdVYu1aod2IOH37LS9q3
WDOAOHck+OYho7TjloaxIZ161XZBiGSwBuCTVvCJG1Qg80xTc7ASaCRhRKb1eiLOdi3VsrGGlJRO
iFZtqp8J8LMSKbHPlaV3Fae9TTSiRl+rMQ5u0OwXDxorrRL4aBxk1eDmsIWdu7qEzylrQ+0lpCi3
IEnrxwsH8+KhMaoi8grwo4ZEJVe5He8ghanQy/qt/uiiEYz2cHxH3WVeEVZ6IC2cgSxbpl3MMS7q
A/8kTHjHFtIbike/phD0sgUelswuLi1UlyzWionYc/XRuupa5skjcsIW21yoKVkPJCzvPOXHFxSR
9HvQSO9SD+63HZTerX3fwleIxpFsQ5rm3z0J8aNLlBkO5LTv/eGP0bnWtuI6ZC4rX5gQ4oRlRaFS
YDALhAfOysUs8c34rE93U80rzA7lS5uRrbYE6UAG7WyR3yiTmFsryV5WlBC7RRwpFIgz5YmDFa5A
8k3Y5aJ8RHeIah26K9OO6dbLU3BOsEsh9tAkLRk+RMVyi2IGHXoHzngw7eNEPpH4Thvw3CCT3Eoa
yhkYsrDvP3mumJuO++LGmjPiVYwSIbGXe6NEaxvML7KSwzZJ4R0bc8Eade+4C/G0nEvr1ASfvlL1
YWF4eg7Ipg3G6kd+7gJXThzoUvkY+W3bXpWyZgHFjFm5/u+O3kLkzVzMhsXPSMem17XqvtqGj6Qs
o3ENyPt3Y7/TorirV0UqpycFXFB/mKBf8bkCRUH2I2+IF94ACpn5cO8Ny3Q7BSxzWxecMG2ar06Q
4hPDp2XUNSUlZla9SfyLaSU4ofep5G2CBeNbdPynp368a+vsDzU/EpjNOu9VUR+7adUoUa+MAl7I
BF3Y+yEwxN1jYMlqCa2XbSqjEKFzSFaSCOV6F0z0zIVNzLmnOawLCAn2ovskdggN08fxtX5MHXmt
LiiguI4HbhhRuctOPduUrazHG1YiamdOvK1zMPFdN+wceopbY7weG38HdcDlXQ0UfkyI3DLgxyXI
/jazElJLFStOAZYHrteyGUVfQOOw7sHe6eKhYvNbtY+NeugF9H2/Q8JG5EszDdRd6JsvZaMewW1R
+zOqhrtMQRp0JlU+s/oIQIJtBzswUdJ6IeJ0EaNN9WwCuYwV45DkflL7nL/b78JFEBA42Ysr2aZl
hCaZS5TTTWAsciuH1t8UfcACjOOCPaT1QZqAZTM57tCdqW3fxEXUlb+6roQR7ldY43ssvTzVyTcS
5NQDU08OJq7Oied2yJEoo2O96Uz7ELaIUhgMtzehQzZ4zQ9DVZvXjtYdOXiPYEY90lLa9ybDw6og
12dP1ERiLx1PQ8X0Q9CIGbRKKdBSpQC7kjeQF2ByvGrt0oJ/adYiJktqroo9L8BgmItoXZMoM5C7
6StChCdTC52sBC+ob74xXt9RVymIdQM+wQHF94WLpdZCCfxQSTFCwcIYNWl1VKAlUvHA4tZPBNf/
Qb4auf0wzou3XbV8qvt/7J3XbiTLemZfZV4gDzIjvTDQRXnHYtGzeZMgm92R3kT6fHqt4JE0kIDB
YO51U9hsdHOTZcL8n1nNG/yJO9NXz968o0Gq2bgaVtVDrUo0vmrm0zdpoJUB2SoNQFz1GnaFFYPb
lgKABR+ZFnQCYhZsrFhDsug6oOmComMp6mBvMNXh9Ibu1VFlBDAFX2b8SonTrQj7d/h8HxR8d/yQ
/g6GD8ZViapI6OeXKEsMxdzRGmheZJ8uszO8LlC+bI37yi37zh28iDKW+X7RSDDKwq0VZpkTlEHB
lbf/48wRQSUafTC/00jNGAFbIlXbFLj91I5q/JihQWQ1RDK5eC8xhLIKUlkDscxNSEYWs49Zk1Sl
2fBpn2qbT5FGnTGbfPfQznHAZeS/wKGZcNEc+GgKTlrLZGy7DFlMrpD4SKAQByR9CyuzLj7iPr3B
DI53I7kVjWDrNIyNFMC9SFEdfx48jWwLSfrjvMMxruITQjHl4hrwFor+l1EdQrhvktoLSv2y06iR
cJOGw6UWblGNi3Nm/AVdT2ZX9ub7uO3BlhMdJT5RCGM/B++tSK09zta9oJUrSTnf1xpPN8CpI44k
j4kHuo4u9nHARJJoqF0N3Y5FujgmOuWmOsB3pTGclB0cSF4PZ4iVLGYalNe5lFGXGp5nuDg6wpw2
+ZwC+0XcDK+iJqtDhIfOwk0YazEsPiMEygds4oiX/TOPh2IrsinQUT8kasXwpqHFMzu5dTw+Bdr9
kEL9sxbof1AAnRTv1KjBgK6oSTB2rXtq5J9ZwwMTKIJdA07Q1GDBpOmeK40aTJom3xjiLwDs20BX
lKmhhL7GE1LO9avCjJ4/2xWBwmX0v63Ce/Mo+pwFkCQoh6nqX7C3+KWAyNGibY7WqxTZew4dUVm4
bxMQkfosVFXYiCeNUlxgKjYarmhpzGKZY3yf9BjJUEAYS41jnJXDghxeO3enqm0My8CB3ZhFQByF
RVlt5+4dXa2nMY+ZBj7S5ILkhOObAkpjR+dkQZIDN0KacL+pImMXMhJzoTVplKQJU5L0606U6sui
G5emQbCT1Cjl3IMYn2ApfQk0nDLTmMpRAyvJ9HyYMn9v098tPMtMhlccwBtr8F8bjo7KnDhwtr8Z
36xa0CcOIuERKvtTplGZFHOPuwmK5K4HBjU50x/a3a5DC2Bzar0HBXHTI1j2hFT+ldrAOCeonFTf
3y0a0znD60w1uBNh776F5GlqpKen4Z4jlM+aS+HGhPsZaACoZ4COfRzzJyOkeGoc0xgGIi01OWP3
GYKoXsUgfRR/AzslnFh+s7Cem+jWx6BHbc99buX4RBLY20B7lNuq9q6+OudQSxMhbqr2bJ54y2eF
JS5ijvIrXu4AE0drhmzATzUG1Z4vo8ai2l1XfxP4IbW1aeGm0tRa3JmSj4hvuyQdsoJ1H8xqAW/V
YVFdhdB2l3LkAtVOJ4/EaqMhrQRIm/tcg1sLCK7RHItNK3KgriN4V/g44hpAfC00+jUeYMKOGgc7
ajDsz5cZrFgWxPaYm+eKIfQmzHPwtrazzuDLGnBmFQs4hYDIw1FzNgveOdCrXsc2wNzOvrJkfyml
67ZFsMDT+QHZMkwsIdsWaJUkLpKvlIj8asB5tq4Wdvy0R2ysNBzXJXuRRMuDSYlhY7CiRne+MApI
XyNEB/i6kQqPJK+AQITzX64215BNUEDkVZB57fi+7Os7SwN7MSMNxGymI5ixj9YF6jtA94015ldI
j84bSgqlS2hE9tnzrF5yjQY2NCR4oFprdMLu4MAPHn9Awpiz2ORb7gm8TFypuXK1NJquyQG1mzlv
8msSk7X3GblvQsDqK1n+8kRKB9HQPZjaGYYrh/GcdosNfqWxj4RFqp5pdWPvy6G4WFT2rTpLnwqw
nTnYz1hR7NG2tkvASuwIMN902oQuDWyu3lSwsAVY2bgQJatau9tKbG6J9rvVqUezE5azUGWvVYHj
egw+hLbIYZUj3fvST/OrjYUO3u97VzlfgfN7ot3lSlx/ukc1TRg/Do/JNMOjdPpoM5j1tEtT2jQL
xpkCcQ9oXY3qE4ZnkXMfV4X7YC7TZ1p4BgmOBfJ8Nn5UKplPGq9FcdITNazRdqIN/JVTEfJLUnzY
eNkmDIWsQTB8ZghsOA0T7Tm0tPtQYUMch7tIuxJn7Im29im6jf0yaucipQx0MYUCEJFJl12Vy2qT
NjyHozeu5WTzblH+ix8juwMOwRxJeqFE8spQO/BNEtV3tg5WyqB9h0dPbw8WSzz6LeNdlLpB+y/x
gF1n7cgEYpYf1Wi86BbbXVo7HP9Bg40Sez4ydbgBQEMkSPs8fQyfkXZ+ZlhA+f3VKtauUMIDnJUw
inbxqN+M6epPionU/3GTal8pXI4LDX1ndj9SGMnNwYCaJ8ZHDYDB+FtqdyrJBptwlDqUxAU2k2AN
i2z8DSaQGWOBMFH0Wgox13aCjd3RHthWu2F1g/zaoU94XXTLx1ipa59deq/6sJz2FmGopesO4lrj
bOlYu5eaWBQOEBFzr3q1BtKvLjM03BYLLrxkV/94dn/su6528hra08tgfW8x3PNJdH/6uBJRG4u7
VKMpDJ276Zfo1gbFZzy57zGm4V67hyNsxJiakJswFk8YjGPtNM7nCGKL5MyV7vOx+yWxJCvL+U30
D/IpXuVFl1n1g3ul4/HsaD9zlPKx1+T53NzCd+ZC4N35IJV77YRWU8SRbcDsmenZd8YQvNPT8FbP
xWvOzqSPklPOyDzSs/NaT9GlwTx91JP18CManBplIv/uHFw1eBnvFhIS1EicMkbznNb+0kqGJsnM
PtTT+4wxvtLz/EhP9lU/vI+lz8RlmTZTX3ClouKMFidhEALHj8sUs92zPewHZANH6wchQoJB/4jt
jMEmbvneFb9wG03vi1YfcmSIEjmCzWgTa33C0EpFgmSRau3CYTpJPpZ6BCYuWt3IkDkGJKCsXr4U
G+0qNOR9zHpB0JrhLREqdJKmQTGJtXbCUeclURoREwePqm/+RmE8HOkkJacY3aVV6t/cxH9JaEZ0
kWYCJJoAqcZy3jqt3FhIOKQ2kDYJ/4RSnLlXfEhrV2jNp9DqT691oJ8vKWCMzz3FVj3YO2K6RHuR
OvcyM/ADBjM3YI9xiowPmJpuRlx8LJnv7zye6GSgKtSISJrZgfmQsFZZU1/zFJIFDluhqOCzp7WV
edOefRVHFiOz2sek0HpfXlpxI5SHgivdkL7mBjtAMjdvThQy88rum3Ke12VY44vNjLtKpHdZXV7r
0fzThbg+ldasA46C+eB8ZoMbXoDg+isw6cFKzNl9tfT8sOO3jHvIyW59FWnAMUsu5PhIONXJFYXr
kbTT1eA5G6ZlPQ35J7eUcKVcjjCMQMzsiwBydO65Jq8Zfq3Cpn+NQ5v+Y+scdUR+2/om5MTAOYw2
queSGoX9b/ifPDNu/Z31/l2eVg/CGrjEFUwVM8yIwr4rMIEkwjjMS7Wr/Pa+DSUvvdtf7CkC+8j+
1amYtd1l8hEa+b41jIuIBZaPignxqD0B9FVQpj/hdcW1dx9RceEExRWf5Vvd9W8086BHkqOcMh+b
LgfHQ5p7e+ro78eEyXsQUG+Srh2yPs99V9x1hJoqFV5N48SsmEK/rCAG4F3oEydfSsIOg/yUl+6e
ZNkqT6PpufEmgsXR42L4PsZZekWDPr7XtbwrOsgwCTJ99Zz+kRiIvSN2oDFiOGgo1Fvlvf9ku+ph
zu9Kpz7YBdZf5s+CuNYReF2LJSVON6qyv3HmvoQKe1zamue+qnZURcJ+YdNyOW/lMuN2712Lynme
Q8JJPw/Mgp5HFxXXd5Lf+FhoCSmNpyfXa9uDHFwC0GlFh3k07TpOHvdcY81NbZjvtfTj9ex/o5jK
XTeMH9GobqHdHtroIUnD05QQ5Ig7iOdz/VKm9CzU2XvQgdCUHN8Yok07py8a4uUPneXHX9zYVkU6
e4+m1dTnsgH4XITqzifU8OiiE+1imxR5hg6aSNzlCx7aMngrcQo7MnrGuPU3j7DnDswIVd2/+dK8
+BUhKYoF+URwIRttfzxz7SNPPTNjquflrLAA8NQHV8U6cehM8z4yud3nbvDt9HT9dNWbojLEpAdx
Ysymmtcm7PcQcekZyOPfdc1Y05dPlMARB5fftQ1vrEKPqLm0rFPHsbb07tv0wvgjqTTCGC41TU1J
BfvQ8EQTUtOk05kB6gyWyHFy/NVkAZiprW38l+4hoCJbuRvBnGzF5eu9icynwpevYtSO6fHBnBiw
I36fmsz/9MsJml87GoTxvksOXZjrCTpgvOAaQBtRUv6x0hBnf8zsGaqpPrIWa4vL7QpWnsAMRCc7
F87FvVpkfvd4oLCauZehsdVuitSnp48Jk0xOXBnQ0xlwu2xRdt1Sq18z2iVuv2YChF1KAfhx5uzL
Jea9nWdn4nb2W4J+cHdUW8MTKeTf3mf/xTRhH2K0fxADdEMkaXpKM1AP6WJRIm9Z72OxAECoegeB
PrlTZNz2dMXw8RFBZq/jhhF8ym1ozXsFgxs0yrZ/6GqCioqqFjob2Se4jlPGlZyCkRBdFQHnc6zi
3rTZFcsiOI5pUFxab3w3wZlhVKTQsygOdj6SG5EBNmzSRBCZN1Fgyo3f82kfbAmPdwmwBXA4YpBJ
An4AFCGxH882ltMsDwq4bPa5VX13MGf3vOT9OfPCjpOtz+5FOZZkAlj66H5DJ78khZbrVrrUOHVz
sZ0NISkxdL+WiZsz0zrkenaNFe/0mx0KAo8BA/T8mSVm2DJjtI+L7z0IhE7NNwUonyFWqFhyrGon
b61p56Xl7tk7y0uCs1N2KFqE793NbI6/I07ZpOQ7fmfnbXSbu3qqHN6hILooAGPeQFYbYmaNnicU
uJcOvhhPLQF6wqn0XNlbWzobDmvVybSicT+X/a/KcORqqSmfSAWznd6oN8Sn/A2W51uaUy7VFTMq
R/DaAsE+mcGbs9TDVgwhHb02g+Q+Umw+4SgPE2bpTPQcb006zekWxUAvnkrfltsA2/x6TsrntsR1
hNaoA8v4iTskwgrrAhHj+QU3qdwHo8VM0UZ3zdr6QJnNW6liHN+05LYMxgenSXecwV9sDobrJcRm
PMiWLJpFWjWgtCgNkqPRVNhCSvoFxMgfOX0G9V1N8N0yLHwgFrYD58B1Xi8EqmoEkCCfxK6naHUz
lwvszxGyW2ZvIXrMO6moVGv7nvlX2x9ISk1b1yweKlV9qUk+Ga1B1eQL3rt0zXpBh48cC2IC+OJ4
+TGPB7smf5pcTZKxeoudY3rIjPS36tCYl4keSdPG7NkLm7APMYgxmI5ROj9WdGpOipU5BhFOCIdG
nqTlGmb2YbhOQtIckpreLh+PDiSJHe1N+7mXl4Kz7W4RNs8hxt+9ZbG2SF6g2Ia92dYMX4qmq3j5
wC1VKaWpuO/xl8RnVabjherdbb8E841Gg3jdt/X8WjqcF92I96XTMhMPreqPwQgR3ww96GN35ZpM
3UFc1Wsnf/yxKnsu1JWBHQsqanVXy4Rhkkzu6c5Yp6wY61k1yz0xfvqWjL0oXeg29X1kTbiSp4ql
LqdOBIHpPEXOB6EobHO0KjEHEjOTHzpAk+hPLM5eg5wVGku3geDR7Mq8ogkaWVZw9kSXY2UNKJS3
wIKuW6PbEBenDLdnAU2tgGIRfm0x1+9TyXnWbO9jWrIvUNrUGjVfbZQ9PRRoRryBWXdNelq3lJV3
28FUexUwCW7GBDGIzAfV3BSv0YTcuVIycp3Sc+m4O4/5jeADiuMwRnmU2qBrOxGkGf9J2IZ9MIs4
JvbG2RpoAytL2lcrCstSpvjRC6mbA13EfyzFcYsABmftQtIckWZbz5+D/ZK7j2BeUXOCNN9Oyv3Q
aq2Js000HsVqFZ17lTmiIonq5rVucgiTyua9PSVnrQKGdl/tsK3SSF+/qoUhZlnZkgUxZhwbho9e
Pd/6Md+VtY/lOo1GugbCBzg8ksvtUG/swkgOuDjWhjCoJ7ErhVkgNXZZT4Mjklthmq9QDX9hT5rW
Xc7rQMn0tgueKHIlPyUQReeBQEMc0YlKWHknClra3J69105QIgrKCSYj/ZNO/RuoWLnJviStRyfm
C3epJ8YLYE+2+dg6V557jis/24cRd0cCUGuEHVJ25hoJdd+UeMzceBTbNmsZ8kcUMUBIJtPkmZ+D
OZsrvy1fCZW7Wy8dDIrNpgLJxr3rJaCxqSfqAcL1FVjrg2jaeju5McL8L1WM5MaWTm1HUd05sqXE
cHLv5Gh8Cks6a7MsvE3i7o3KEEdjmuj/ETaxtEqzqkv5mLXTpXHpqkkoskA4BaEACYwvQWWHBILw
7NH+8M8OQOzuo+7OjvL4V5Kr6rhIoBzUTtBJxk7nUBB59Af7YR7kacqoW/E7WR86XT/btOYmVqhO
sGhwkVs9q+fEbMwwqTCP6KehklECoJW3sa771dihg3uVPGM6B0OdIjX2tLulFoM4QjNqjaEhRvVj
b8Hxz9YK22OfBvRYutuAg+hOsvKqAZbuKDDS1DPBLtBOTm9fUsvippiEXGeptnVwArelZ9+ldfKt
DdXRRIH4YFBtg/z8qFwija7yP/PS+etlQbg1gEB2wgDW6Ez9Jl4UStEgdore+VXBU0FCnuXJGMON
zHS3qHC3E+kSHD75yBZobiEpeVsLyYgd2CfQGcJhmR5imNsbnHq4WSnJcAsmEC3iHcVv83UpU3mx
5fy7mO2/fZ9Ne9z8yRYp5MtPTXPPugJeGNUBa8AdgvBKpVyREvg7LP1eT70bPxaT5GFr59bJJiNO
Af4tqvoPY2LTIdaIu5Y0nm9i1p9UQDFU8uV59dX3rV8WP8HesGvvxA3X4wjH6ssdWg5Hkzf5z5/h
xvVOc1ukp6qptwlnxtbpGrpOBvjtXvZo1pIF97Q4qa9jVkyaW85ARt5s23n60GQ7RRkBQgKLt+M9
mDXvz3wWgjo8iUcebKupio1lRtn2f/oD/n+cfP/v7uFbVVT/t9IA/vU/fXzUC3tuQHpEQC2zPGH9
n+Jh7x++ZbqWKVxWYI8W4f/sHXb+gY3PpRLY4fOGpYN/8x9GPvsfron9L7ApCjZdXUn8r//79/Qv
8k91+6c/r/1vX/8veAO3inpq3SVsu/xg/8XIh47qOJB1PVMEjsm3/q9GPt1XSkSGsVxl0IE2LgiT
YZI9Wo24uhJ667QBgiT2fjLcvGko2SSCeMXPDhfaDVepXz6bGe4vW9oHsK6MgevgMPeOf03M4ZQq
Dkt4Tp5VaR4C1R2GOn2LG3GJKkzQGWXMq9S2rmFUyxO5fMpYkg9NOZ7j6KGm/rsV4hv2DavuMn6O
ffPSNmOAfcbOVlFPOiIsO/JDY1yuQA9zqgum18CqHjxl/Mntvzk9J/QGcg0fTU4CysZjlAgS+7UJ
l6jJllcrwpAiIN2mfbOzojbdVtGbyOlYs2NdTenTAmThT7MNTFsNqz8pCqx7PQDEZt6ksZmD0OIh
8NPfJLvmFZlEnsnh0ZW03aT13pGp/6j/A/tSvfLJoDdZT9sw7coWdgGvQFuYXWM1F7rXxMm/vYUy
TgTNwzQQzBrze3TjM31N7a02fA+TybxsbfKaY7586oBM09Q3o1K3PiDe3TEnwhoZcI+aIu1VYHZb
wKBghr+yFihfWDWY8bTJuSsgWi90JkkPAgoniY9FC6hAGbBvO/a4b1pYLGZN8oZaZKIStLSHYsQJ
6cbVzikwaLRSrVOMFzs4IrhEwobOqmiX9k+Vlz/DkN+jxL3VRkY0LaC9K1zYiPzsj+f22Jzdy4xw
tirplxTzXYR9jk6megOfwKOul3a9nIvzYpNX92OyPnXCFbtoSy7scbeiTPecCtLnqWyfjay6n+3q
ICfnowv6N2afPHfE7ZnmjTGNO3l975XiI3vj5uu+TsPz0nDiNwrWfnrnvz3qCV0VX4wEPaXL02dp
epex7l5reslmg/gOGTpygiY3aQao/jSRrcYWUgXOxra58NT9vMYrcwwnq8QNmxbkbXZl+lqpwSZJ
FbRHcoc0RVfqOMd5cy3j9nN2nYe5bKpDn7EndNI7c8qYtk5DtMYzqj+yqX/7qfdStjU9y31x7WkZ
3SnY7BvhEXCVjnULwuRXquY/zE15dd3oNQvN76WK463FkNRz/lSyeu6MmyoUg0NFU5hwm2ONFyEM
yxeOibgfcxTFnwc9F1/bNf6s3KYh0a89SGpuN55zjl1e5fa7XGOo55S6QDZ4fii75Wr5CUQA4sP8
JwmHO9Et+bGdwTZifhoJ9+yKkFq/UEG1m4OHjLE/USt6VisMqGs0c3AfzS/pQbwLrVsDbYkyvosj
jOeo7+/BjDMOXE7J5F9TM3yu62Wi8NrDB89le6kZ+tiGT0qe6sv97L23ca7uYiLxBdPpcHB2Oiud
+cW8U4ynMotC6+SrM3t5dINmvQQAcbAc46ms+501YtBywqHaIbo7T4OcGEWo6kTY8EM65adM7A8v
LJ5DOw83os72cTK5nFQZlgD7uUxzE52RaMqD1zUXbunZ2dGp1p+HxAvgqbbhI24Y5kYg7IYgp6y3
usS4f0FzD3V+LkX8u/Xi5z59VwQSvKZ4N1V+s+iN4TMr053f5d+8swtiWKI5hrRgGnrSjIGifEbV
Z0JmbTuztW9NUvB0EUdSOphUMCZM4y/J/ZIgE20g+V8hgkWHqc4GpYNr1Sp5l6YvqEXPLlmbkAwU
ux42LOAzZKMcMlJEyc40lP1xWvdmk6GydJiKrtyjPy5HP2y+OdXSHwhFhPQVVSBPXFCxP4zhx0ju
rze5a/Iqwl+1Yu9W50aFv6fKL5Oj2Ch6dS2yNz9FNYkt81ccUg5gs1QxOtO5MAJivckBMByfjaG9
J+f0ojg6YxC5lb75zBT4RLngZSRxNunoGa2XTgysZLkyxVoe/cY8lzqqBg+Wcg7Ca6gHaIF6eE2V
LpN/BXlbFXtsU2tiVm803lMYZxKHW8jF2UU0oV1Mz3gdN5gLPn4sW+wfOlA3xvGtiZdzTtIOlYBp
WROFN2lln5bl7KhxfElI50EOZbGJ1Tmzs88FDE3XMXU2CTdx1dwLlv6irr9nz2UqK/eioLJWtDgq
ChJ3dWKt0uzSxjFLVe/627TDtBV0r0ZOh4RKSam07eJucy+EWek2+9ltEjrV+g1HzWY9Jj4xGBm+
YIImjlj3ByEIMBbexc2XllQwV2xjkie/sg6y7LJd3Qxnymd0n6OVHqjqsbAbkj72waS2BSBmi/xk
M1uvFXnKgFxlSL4SkiDzy3SlMvc9L2lcSfwJdY1MpiCbmeTuzG0V/77T+Vd/bHazsnqOBDHGL9ZW
zDDsYTruGZD7jMl/eloRAk3yxa7+5eqIqNJh0V7HRqEIWscWMbjUkVKgufCaRhLIUbQrGrNE4+m/
QCQzDrYw35FMVTqiOuuwKi5ZPP93tc6wKgKBYf08RcT1rRTCkjGjeCId7FMdgR11GDYjFeuQjq11
TFZLJb0OzvY6QtvrMC1tk5uCdC33R0HWNhqj97pnuYv9r8jo4kvQfHutQB5nNK7Duixp1t4iv1uQ
482R+ag7ohw55m58dvPJ2I2jfakz5OWKJHBCIlgK9y4iIezqqDCDsWuTsu0y0gj2mcSBlqA5WwnB
soA00NpRM+nLFk5ESE1Op4w3RZNxqCPKJTPqSYeW+/J3RIbZJsvMr80cU8ebXZugs6kjz7EOP3s6
Bl1b5d6anPAk5D1nw3kfDMOVibi/revmVqDogx6tHo3Z/8TQQQTNSA0ui/J5geN9+XnoAyO+eGL+
9y99ozzJYIh4yzBTxh4m10advDFV5CTEDRZVL/POARMPxkPRbZmn8BYQer/ZTPLitmjwfcSOsZqK
ji0d4QE3VnAajHx6W5Z054xLfCRx0u2nyPx07GU+IzxgaqXGa9NO1vzkx8hKgzE9su/v3TAMnm1h
h9c0AQlnqT8B3poDgIv2GlMxfo3Asl4TA79/mlI7PQEoZ2YTrXIzL+7sqQULN/ga+ueaJyI8GIEm
dIawJrGQDukpCBZxpllanFP90HQcqJSMoQWwhy56DzUc5Zy8DGcycImWSGjVRkyQ7eUinOKhxlhp
8f6AqqSc9YKA0JJFOdKsB8O7JQxcYiFB0Cj2nV3Exz4y3mobSO3EkGUn1JjeQ/GKVv3Agdcr+nfi
Ai4jeUauvloODkA5QjjOvqY3xmSuyXd3I22FXyeCSB10gkPix1uhBv/gDfZZFNBAJ9tblxOTYHIL
DBW72d/YjK+5v7Ni8led1UgI4DGnyX92gQFkVAut3dJDbGy4KFM/v4LH9YNPZOY+4Z4N2ieJ3E6Y
oXCxd7hs0uCLi0CFTMvemVhrMK56iDIP8ThoPybb/4O9qAebqBWwzMK5rQ5Lkm9Fw5Zmmd+jJd7s
AgxGaNkeWHq16pz5mHr4Lrheo/9U/Oat4XfbmQQD+Kvp2S8py6A/9TuPETujqOR/PtE4G5LwWcrp
Yhro5waWKPB6eI7ChsQrhkBzYBupInaNYbCeoQu/pMnXWNsCB0R8X3fJy8xoNRvMi/JYqlxsISta
Mfd5QvwigWJIBhU/ULz4j5zQ1wMDxXVRQwRrqSSoo3zmtVQxE5Tq1FbNZzQOMa3ASGw0zF3LNHqe
LQyYJR8eFNZqLXrnzaw4ETn+t3K8NztJP+0G3+Yg3sIxaYl/TCYLga1PuJ+omfeM7AkKhdrU1uVg
oCgMDbob/aVwE2Q5bIoQHGZMJiYcec6s5oMUigslzWipNKdre5V0Bn91Etc65a/HI3/O3AVWKZWY
ME6ehoiBRjSFZMKyZdjSxGnvKMumLhIjf+qzxC4RtzDbXVMl8o39nrIX/c2tYjp1sjrJpUeVdFWl
i2QOtjNcOJodTWzqayuMx1MSAAuI2KiHadjPuhuIrvx8mxTvWNFsrlbhWyp72hEySrOsgfuWfgcQ
iWLlXYq/cUqZ3M9366eL1yIJDKnPe3XINwmBI7Cwj7EfgokKNQpWDetlbsmb5MYtkcFTV8MEg+m2
CYgLnE3Twe5qV94OqTTN271fevXL4N6lM/aEpVXNiR5pkiucJGLMwCtsO1jWMZr4uEcuFBN+jzOi
2WRyQqxZV2aBQTHG23arpHz3qdvH5L28BoVLysFabHiRCbgZT6UTmWoGQmY4Jac2y9H4Bp7iuafR
iD6i41AMqA7kdlYcuenlGUiS+zI7JnvX5n5JzMJfexneXxG8Us0jDwlI19BeUBr68pQT6do0Hj6Z
oUVZmVVgMcH0oHAjfx69BduMhpwwDQjqU5sEBy5HaAkxri+XvIa1xuBzQ4KkOnX2bv9tUfxZHgOX
0u+qsVjkhno+B6Yd4k8m7tOi3p5/HgT2mW3UtHQJUZ9Hq6FepK2J2oYuia11yNTRtcmC/zwMbS7P
7KZ7btDmpdcPSGH6Q+wffv5IWKF1oMrpzkor/H8lttOZpjB8Bz02PD74LHsVRRAhl1NQJN6J80l3
+XnguNJQJ83hAj377uchLzP/4jrvte6U8KgvO7ZsHA+l26oHNwt2nLmnrZHO2MAd4TzUdto+YK0p
ynLv0LVHKxKp9GCZ5GUJkyez3bKVFBTEY6TDTNZB1jTZK3P3iaFuDiMgw57EV8kyG+tAMZXBmtRx
XK3tU9Is/bkxBM7/ptvrssu7ZIzbO+beWM0wYHBpl2S+BOS9OvfuasTytfLEtbFZerxy+FrMiKuM
hTNUSlxgdERtZIQ5fY7ESXgeffbsAXdYSlbeHI/70l1udULrg3KCbiPi5ZEMODpingV7P/2eJC5S
X6ljGi+f81jhW2h/j+FAYZA5YlAIFB53jBf0EVPME+Bn8/HbI28xFhp6e1P2SDOBh3+ft9FiXwkr
PfbB+EKvOgUZr0FME9256rEm9d0xpWSCK/tH3Hr3bIvtihKwbYi9f9mSc2H4H3r3vofWK+ZoS//+
uOpb55ffBw8gmehnEk0IMIE5dAenEGxmdmrT8Ry2JO2CAH+XVpPJdHFE6vAIAHnw9m3GnMSC/bRI
UPKRf18U4neVbKMS+wWXaWID9vyY2Hi3qwWTzjAf5lEdfj4qcxz8mexMHmApMrbnPIChrsLZ3lG6
jEePOsBnKoAuwlABn2X0qX78DGISJHotrmrnmPvGkfvuhn7tbG9J+2os5n5KcJe0VeL9EtY2yK2N
pR1BVDGjJYcdMZhl+hjL5k+VsuR2j9HUPuWdANBbnZoalJhk1yGm/2oHvPmxyt8tLSwUN7CRHdPm
lHnJYyEmaOZxfTOpEdvQuP/SxoWxipb+6lDR4Zh7yRCL1kH3LWgqEnOzu1owx3Pv1S0CLSj4riRd
ClojH+xLEY7BHvHmO5rvXWij8EkvGSHehJSImwFUn4RRobl/ZgF99o3FPMsz02ML8ovF97EMMCKV
NJfdY4P2MNC2uy5XHR02VXRIBtxtbojTz4iC5Wwuj804i7sExg22y34tKunAcx72vEMaPJDEJ6hG
p9m9pl+SdyG9C9G2inUUp4vwYHONGwiurZk7smaaNCHHfNy2PpbQw4h1N/KG312BzZYX/82LCbDB
QGIkR3WMJYkjZ477RPqFCyhfVNNCA4WZ/sX6YDHPiu6xemXbtA1oBQhqe9OG2S/PIJobFctG2379
nFNERwgxJ+gB5JPxnkLYGX+ZYxkdfBU/GGGDGjMwUcT9auvtDloRvF92o+TQoZsDasC9FRZJdVKK
XsWIRW4zmrQkm2V8sMuCrFMJUcyjIa/3IIL36YLDTBzQ4cj+UGoV1YKkxj4bYg55kwhRYCZyGDzP
Q/xAzQ+4oNQ/LFgCN0keUayGFSF9XrTMUuo0KVnm7GBLM9jRpvpEhnzl+T2lTVVaHyeP1pSo7Kkt
oSSTEShJlYDs4pgCTZrr33Rep+dE2dfFAKth1CbW6Mx8K4zuxgybfp42e8W08WtKwltc8Amo6crg
7uin23gZibs2mEFbmZS7oP7ddc1O0PxGvJVkTfAZF2TJE7S4DXVrCNbssFgEZyw8vNiiUqzZDnfe
xLLnteF/YgJRR7WwdLU2EGZFTNz6N/bOJDdybcuyE0r+YM1LIFtmtNpMJlMt7xCSXGJdk5dFL8aU
Q0jkvHJdjxcIvMgqop/A7zi+/LkkY3HP2XuvLbEkyAYwIvkl6eM8qKqrNPRN4jr3CxahKwcOQhvk
0iv/Mk7RDUZcv8ocYqNDfwGTi+LMAsN0rgPG6/USUkbsZBV+na66w9YiHCM/x5b5+f9Vnv+4yuP4
3v+T1/A//vm//7ffy/+O1vDnb/9Fa9D/4bo6mgy2KCjQf8Scv3AN4h+6+ANltk1Ht/mCf5N5zH9Y
PkIPWCp6F5jj+Wb+VebR/8EHarse6s9f1Oh/J+v832UeHcXobzKPCanW5xq1LA/RiFj832WeLBEx
mDt8SzmdF9mU1scsLQ4jB5BVVuEKWDJA+qF7YsM5biI1XPS16tMbrEPVm2Jbp/Nd6bQP9G+B6hWP
TZN+DmlqbGsjtggqhvQXv+Y2xZJWnDCyUmHnVBAJfQhGZEzpopp6/cHT8B56V90sfkUdQRVeWw9+
W5yKrDtHBasSv75zeKSIyn1JFmqvoDfOq/Enitx1nXT7eQIUISUv4+Iz0RucClr8HIXFY9z0RNej
9pZXRbZZtOsyUbXhFsUmc7uvKav7DajPfbcQRlwSPQtKh1jREFGsVWPbYlfyDYVC7ErrMaprfhNE
pmmS7h7KEkHYtIxd3Y/YQnOMHTR6P+UdM40R2/VjFvZdQNkyO/bRuRcm+y4tHx9w636lJux6vSYE
k4zNdWgWd+cs6Z0YqPDQkuytbdv7aCFjZhflvI4yYcFsa0kmZ9z/Nm9PejhWw5y+Fqwptm3B8WqI
77UsFMesMsSx3qdOM63YAe38aGRkNP3skE/lfaxDJnWaOd2C5V/ZS/dlq7j94Dvfk+beLwUlXKCx
NkQhbaAZ9pqO8HS7TKo7pO+3OvBkhiwcWJPuaicgBgD4ErkoCmC4tlR/+UDADmctme0ihdLRn5AT
MOxkuAL1dm0tCY3RtbDXtlN5qN/enqMupYbSAkdQqPO1y2MSCyjg4JDTv8PzHCPwgA1sDtzchb3K
z3Esdfdx0nm1U05Hu0CDu8Kg6nni72zSRjWSIW4Jb3qubbovQAys6xyfjucvXHhRczCchIMjioM2
6PFa18WCcxX7jOnKDxambTC2FWGGbNgJgru8kDUITdGXVof2aaS9UpJg4ACu6nGsueBIx/u3XIxz
F5pW4LLYX9EV0Mdeu6uxr691aIjrfrLPlTCz+0L7aXXabJyMpjuSm9OGmF2Ua1gewAMTjtDOvp+Y
UAWcEx0UTG1j9Y7DfNe6SuNq2bqxM2mVqUYT4yubnm8TnofH9MD2JqbLKGUp4DTmFgWHAQ/wK+dT
Eslub+KyrJ5KsKhUNRMQ4+RHY1L6TinYS9GMHhnwY2XAGGwTRcIi6so4asAMLdL9MhKA7zw2trmp
MZwkDGjKXCRxGXnKbYTraFH2o0oZkaRDtDoTz0STQexVuKMFkxqLk+QUKiMTteHpPho4MdLJh5ui
im/4EYEf4IBqcULNOKIWZY0ylUlKxy3lKdtUyG1m9JzJIjKYbJfSBtfW8k0R1B5v77Oh7FejMmK1
ypLVKnMWDDA+2KW093PjPy5ACDiA5eyG69IPBjQfsvxcy6FLRJyTBLcIoQwrn9euMobhGayVUaxR
lrEB75ilTGSLspOVyliWK4tZg9csUqYzDkL4qJQRbemuODDbq4FDDVMkkweetUSZ1/Dm4IZiF18n
LI/Q6Jf1CO4XcgSILZNuj5A7PVaGuFBZ47yG3Sek4gzPHOahR0KJmHKUnQ5ie/s047CLOvvkKsvd
rMx3ZmaiuOjXwgtRX5VBr4rWizLsZcq6l+Pho1sOLZJ/T7bNpaX7a+0ow5+vgKZW/lA0VHb4yhQo
cQeGyiaIIXIb4hu0mxkDIdofgyumQqnshZMyGkplOWQ1Rz06JsRO2RE9fmpCKcPRwqlYKsuiPjeI
viaDQYyf0VTGRl1ZHCEWQa/5Y3vE/xiJkMchhkjHHA6z6nV0keb1xfbXqbJPTn+MlMpSOStzJRlm
+L/jg92PB6um3L63ZmslNKhlanDRHAqdctyaHq7NJW6wETug+xrnwYy8bYi/s1FGz9w1io3vqWSr
soFmz1GPKVT24YNt5ciD2U2rEWLpB9p3Hs+kWFlKqUqZwX1vEmU2dTu7YUmpkWwMgcpGE6h0IlEk
uVM82L2yrGohZnSBixUvuGoDxdjK3EVwosXsmuG9ipX9tWVnQ59gy1quCNeqB2GdNQZxNmyzgzLQ
djhpFw9L5qS9dlZD+SaZOZ3rak3tUrSTtf5M2T3fvQtvYVEm3UzZdXt8u7x/n3Bed2tUuGgzlvaj
r0y+OW7fXNl+Z/y/tjIC01fGGKHMwZayCZMwlptMvnaajtgrXgZlKMb33GI3y+4dZTaWuI4zZT8m
fc626o8lGW9yN7DjruO5Otr4lmdlYE6VlRlH4qCszZYyOWNoB3Kf3zJlfy7xQY/4oRtljLanjm2Z
+7oYqFSOI07sM756ZaaOla06RfJtlNG6wnGtOAehsmCXNW2Tk7JlhwaStAm146ihrNfKvD0rG3ef
P3W4um1l73bweXfK8O0r6zcEFhBqyg2ubOGGMoj3yioeK9N46/ofsPnSlVPrOpHmVZxTXZwqq7k2
dSc+eFZVRb/3qdcSiVUEizKoxzjViTVaGzxj8H9MCeKKpyo8PVQNG6uLqYHLRiClvdUAZ4GvL80a
qIgwW/CbywA0xFOPZ573Q3FesBRkk4ah2CEv4/EM0VtKMNolOpbKJQ/4V2eXjfdXGfN5Ut2UNlWi
rnCOIKmuTPyWsvPn+Pq9dadM/hNu/1nZ/icVAOgN4y1TkYBMhQNMFRMgvrdKVHCgUBECqcIENQje
sKD+O4/ggmN4/lpU9IAHUbNxVBqhJZbgqoACpMtuzRg7MLG3u2HAVWjYWAAgggkVcGji/Nh39Ydn
j+2WEzQVOdk32Ri5i1riEamxsVRcoiA2oeITrgpSSBWpgI6+MVXIguH8m19ENVIV0dWE+as/gYz4
t6UCGkJFNWI+ElenJUqzyYjGTXbMu1hxcxi0YjnkW/g/A0Y657XEABqUWXesspzQQ1RvawJuhRYf
tajgQT64d3E036P7V2ePm2MXStoYY6O3L053J9pYKKjBcGxa4kZgtEiuMZny0GURbjbNfhEx346i
I9S8yHLAkevCdylrDY+EdOt1qYnPojbvrCnaWhGEsoULDuTr73xi9k0kmCvbfTI9s+OtRTdqZm9l
NXL1iWwCFV1soogRcewx2I71cFzCCo5mP0joOe0WsvwHjjDKs/y3opnf2CviFsT7v7dNNMap4qJP
WYW2KQ9JtBdjtTIH2h/gTCWbqezvUGjHgKQ9j3yNEoCWoxONvDFV1GjgmaiIvkMUGRcrcCacHB14
Lg12P+QqQbu0Z6hLyLvVAt19ciaOhALUWYnT2SKRs0owzawWpTSm8uimzb2do1oWOZswD/9vNBjt
1mCsX0l64xMvorPXn1+lEeU7t3ty5vRLJK5LHSwRwlgiCVQFreSOin12Hjw1nK4gLLPd6GaHNFWW
U7JlUEOKQNqVseJBvq0tctRLC59czyiqXqYXvSxPejkd2UQ+gX+gNgenEKoLIlqXW+2artiVXOYD
D76W7HbVH1hsnEG4mOss4kRdez11fglxGFaBzrh8DxmioLAti4X5MIHH7Q7h0JN4GwpaY6p0E3bN
F0kw9vdLjEdFB3oVOtfQ4yTTzR0t6CUaES2PaJhucWKb6gSo1BzGC+u3Rde2b1vm2az0i2lrrIfy
o1HjoVuk4wYwAF/bZLppLcc90uEjwSi/CYSTUj3ZU5bcTe241q3U3Pr1SMOFc6bHYj3b9Ygj3WZP
lO50m9MxIHTAACL57Ob8U0a5xRsk+Wx68kxDZm6oAY/MAdCaja8jaccgBD8dJIQtV+NkEKiCZ2OP
H1baULKRNK8z5Wg8tshpNbT/zTqmK9/lWOvLjAMWClfg0l/AnzaZURPp7pQ/wOW1hgnKVEwVK/nJ
jAT9yUq9VXsljZEFepH9cDZ4q2H+rUJvOrSJeBsFlO+6dZ7DJgv60YO27rh3jY2pguMMjGYNFC/o
C+i9FEh4lH2ssfTuU8PUgUdR+l17zZOEOrBtkDMnghFno+R2oAaOfAk1h/OQ/tK0ooShEr/2hZRr
yFs0DU/L0cK1veWAd7DT9NbLGeW4QA+JovSBMiV6x2uz3LEgfrQyuGqhV7IhDZNfJpQKnL4c2TV8
k+UEs6FvSfj7PdYgHv6LDyPCaVh9LTr8F5qxObppIHmmwgYRQYI6RPFfibm8zrSwG5gP4cJztTYd
YTRXXVcNGqNOISLSag28hZUzo50PWthIpn3Gc1EFGMY7ogme5oH1KiNmCKtjHwxMfwn30ohxabrO
uShgMTZN9B5TBhvY3ucg7LMJNxH+E+S+To0+qKliVaXlxp6mHf6ouyl604Rd7DWva+CasC9H289o
kfmhGZOKWwrXseEM+2WgepZnGT19ljEEBcthKNT+ozsyjA9GSuUf/gU7JcRT69MLPRRcczonRGIS
lNXQbdCt43j2cSE1hMB5bnUZ2YzIdglJQNme7Zc88cPt2jPm32mRppyXNX71iXYVsf7SGLpxiu1C
O9YGIYduJDwv5LzsyFJOVx2OIXO+sXWSBc/pEL5Lyu82TRpG64qiWFBHEa6d1n4XYTyAvECFrKXD
oiP7oTzkPqbIiG0I+UcfTn0L/m7DlsHfVBO/2qmI2pMUNtANKiZR7zs6P/3wjWqTh8hXFeG9jveI
DytqCpKONZ2XTdhdLY2TShenCJGCuL/NvBzr+BVFXb+F2Xxb0nFidbLQHdMzFSVCQOD02OX0kXxM
Zf+amMVrJiixyWaJhjdU2tr9xc9FpYjZ0aYhN2OsEx0aoJFEHvOcJL8SD5xhrew33TG4b4qRg5xn
/qKihksWcEPZhESF0tSH0TScco/0cl9SIRxmOGJAJWH2cA8tpgKVpUWzJSmzofQ+iMvu3GuP2KO/
vfAHByxBk8kBaVg2z5AO11llhvvFm5gRvQ6ZsLuDJEnygNrLrJ65v03OqZ5z0M2B94MdP8J7W3Z6
MtxrzoilmbYgkgg1F3nWE16ECNjqekGv1i0aeAEsV2pLWmTd/kbf7aoP+/VUAaWJXbmtcAOz8v8a
l+Rtzo2B1PDesCAG9TolnrrWTWv2LpzyFxBSBW0ilczKYxFi75D4j0+UyKMgpty0eRhdbRc4GmAH
qKYNp0SZmRg2akxhetZcbQ/KF23HOxrU0eJqmgxDKcmNLDVxtPQ5qZYksMII2JrZH/0o+aZhorno
5SEMTfGeaKdQPFWcbzcCxwROpBlvFvAz6JQ0kiNBx1Y97iyd2eXFXdQyGhv41vpdxzK6eOqaKuWw
i8o7GapqU59xPSFvQpaB5K5FpoaTFR+lJU7Yc5/dAc9SPYePrFIgHAqDGklqqg5dh6AdF/hDusVo
VnHBCjyLsH715fztS3JIGDyLtIHyPTXsIXi7Hs3Kc+7runPPC45mvMrrtC3bW+wwk2tRvuyx54n4
hOQW3QG9Qc7LZx4wst5NYr5Elf5F7GVvJQXGmajwVhESdGEN/rVbvsa+Q9r1xGc1uas2zrgrUq2k
YZXXJX3SOOtSqLJUZlLRuhpSS99YTp+BbO03YbbsW9BMx5IpYvCjKbAbeEQmIeizKd1DHw5oEfGT
X9o8wV12Uyzx+Y/wUA0Htv+17YQB7HRv32DHXxVCmDdqN462NjJtTc3v3pV3tsBG7GkPhiVYF43y
wKuU4NpSUdKCbDVTpM0MzaPGHRIaNVbMutFhvPndlienXIKlqV71rNKJ/tDL6/FvS0ECprK7R1/g
hE2jalm7XvbuT7q+B3jHOqMedlw+MaNGBcpvTg5Zp32MbTzv9JoLjt8GIpQHftv2sIWmqYVk1R97
qMCEVBo8w9AUZvZ+XvUk3XQMjEz6kCsAMTT2g2ZTaZ81/VfKGmvNl+ebzCHTXLiPpDM/NLSqUhuX
NdTLH5YRo0KRQwdY3soBGKVXULqOw0zVTXmUvoNfuEaAIoOlhyzgopMjMVJsKtTHwEFqtov1f14h
eaoK/vdf/4mgxVdVs2+I4v7PPv7f/nRJvtqqq376f/9Vf/tLbO3Vn0lrBB/9x9/+sCn7pJ9vw3c7
P3zjB/mXf+Cvr/yP/p9/Y1V/VQP5B/5rUVKV5FH+/AOH38RAfOSB/zOmmiBJl338L3/hL6XDprQS
NoBgq6DrJFvos/xL6eD/obNP+K5j80LWDTSGfyVTq0CL6ztK7RCIGoKUyV9Kh+3/Q9dN3fCowBSO
5fC3/hNKh2c46Cl/UzrAUROY8RzCMQLPmuD7q78+HpIyUgGY/+IZrCRcLBSwHfsrIONTRmtIKvRT
azzKGpHfBpzD2SsoR7UYAh3F+wcmE1DIGC09ReH83cMGtdDuMzNdazywZtpxQ3fauwNDWP6eupdo
uikQLm/RFJymZVaM53RLFvsyI76puvQ+aJFDFGY7a6xn2W9VG+EAaDrlOND0H/UfU6+/Mmbzo3gz
iIvNyO1ZxwxmfylMdlqoVwbj3PwSY8ghMHfO5KHjX1CAZhVSHpogLX5NPfg8a0bWfKib13JIH34V
0RMX8UpMFxPuWLmzaFDC0O1hzkmoua7FrezuCsi8DqEA4pb0VBtmuwJRRZT+otU3h352n72zF3gO
Dy/tV5lffIX+gJ0S9yndWtR1em+qOcMcrtJ98OnHtnBOfVQ0CMDVDYc91GZ4Zh3z8RqcNydTfS10
kujxpQXmJY5WK9YNgQH9PfNOKAeB0T7UwItG1c9CYMS0j9L48bp9X9ograZvSbEOgdyHIXOOdnxh
t8gRvCLneh54YMB2zWgflmSRSs7G+Ft3EeUqE+ICdmzpUOTTu3gD+BnTJtsVFml1Bgjz3SSU7lmH
MNoqy55FQjTpTqZ3kSxwMvs1Kb58i02LPNKNEiiKI4Xs+0Ibr412IDOCgRbrOko9HqxVP/kHlNs1
+8u1SWg18mP2x5z+4SMsugkeNr+Y5q2gBqMWsEuYiXSL71U/JBZZHDzHrFUCikICQHzW4+hzAszF
AfguTv38Ys8svQbGCyyDengR7uPshawWlkA6kmYgDg8Zm1Je6GH44A8ulVEMW5gu4+xMbTuJmSY9
GD5t6uLJ94PJerZs517Gw22xrr7FkbFmHI75VQ3XqT2LVN4vUBliILtjglLeXGsoHQ5WD4jfq4Ym
6oocRU3/gIRHCmlPnD37JQ1vcUJAYIv7R+t3FDLDpy1EcpQlbDBCUjm3yEjOWkj/gS7PzcSsMpti
RwHYps6fBTuZJhvX6YRlAbfGQJYpVAhoH3Qfdp0SASShKT5O202pDGO8AEk5t3V8b2EDpNGK1O3E
UEiV+gzyKPrwrJ0LQ283h/LCUQr/UNrg2a1Z0w5TvMdbslQvi4sH8lwi8ZjvIgrvYgX+YE9jsjZu
6Duf/OKUJ8YuNz/a5ccynxucfjMB/BaUGrXsTWMARHNOgjiBQyubQdisixG4rG7LXn4tqNLCWMtx
qatVp834NPYsrlzgcNNeJq9CNIE95TsPS0/ltRD0KQ2S+krqx7gGITJdk/KDeqaz3jwN3U5w7ElY
gS0tfoNu/IVpqa+/4uXT0/GD4pRxQi49/zO3bsucP0hOM7MNoIxLCpvHlnqskDGkRQBpJtSuBGCW
7h2z6NHBWDmULcJuDmnahAjDtiC1JeiGK7EJQWckH0F7zKtklxQ/eKPWns611B71KdvQjbIlR3TI
6s/OY60m861gypnI1zqGf4wkC255NOM+0M1bqquE+5Xt4hZD32YZlo3NFkNRq6K22cnFuoSdhx5J
fCBrDwlz+KKdWoB9BAxYVeJ42oft8pnCOhu8tyV2q3PbjVAD+vhDWkTFC9DSkn77Po/MTe8xpZSG
y+3SZ9ArOS6vPNfgZGoxC7P6YnIg0GX5TOFF3R3ZjV5wEBW0dblP41TXYF/xFTvVfN+22aHkRL62
JcGXZflNRSsL3hnGlO9o7aU6atqaeJ4w3yi8/5JJjlSnCVjlVOahAb2w1/N3aaR9+bF78pwoP06a
qQLdz7TztDs0JSrM2tzZl1CMdVkcZu1xzih6J0okNwIlqTTTrSnZr+Vs2QK7s+aNm/Agn9IGQOfw
bRANWVVYRtdsSqdD5otk42IzZNt1axLJ/WH17NGl+1bhvQWdB7mlj9+9hjkDowMCsmo7Inq159Fe
iDVRtWhdOuzqlr0WowZHvixpzJqGA8pVgm9wwIksG3YLE1g4nsSD3IJNR96+mbnWbmJVwlsd43LK
Aoz/QGox0MYNs78qkbGB7evQrCeccAe8Pt8dhHYVcKyTPYExyr9mVr/oUqT0+l3nvPbh+4R7YiWo
sQSBcG8TXlxVdhbu/an9PW88YDWbJU5VmAD80OwXgMvGQ5yi6oim+TKT/jbO9meMYHHzHd7gBE2G
3dCqGKw3MZjU+jdYe8VD48FI1VFI9xGpNI9MIvAmgF65V98NjffDww150WjFQeDN5Bk+PuQs4B+G
Nmc+4WGvKCBm3g9X2q7kzuouBAnmXWLiYgUrCG4GFIidLMOmnfznDGnimHvzr1RSpzYjR1Enxgcr
8UBI0vl98YQRjSpsrgxIVpJhpO6LF0Tp50XVbzgNTcftG83f3AF+x0PMKvfgfJOg92JsiDxJHFoD
IaHHr03RB4VZ0cO2LHRFplI8axJhPaKNgGUOXeDUD8exPpzSJO9AnpgvkefFlzTxwn0oUx6A/VdD
gPhoWtWq45eDa6FMjzgG9IjcoUF5N06o/IIiBwZHiEDz0S4Hozjk+KL346ah5gBhD/JEbMo+GF3b
3okphzyd34V2FF/DJVXiADgpQZyp4IBEaSmV3C7FIIIS6GbQN6OtyqO5RicLnIiD5lXG1dmy0Fvc
fC43fWaNV/ymj3OUOXsiWbxBLF4vCap/xzV18HP30Y7DbJdS3rXTG/turNetqWP3DFN2IH2ns2sX
sXN0ZtCnQ9/TFFSP+ymkpGGYeB/zZXOgt4k8h2n0woCF0+ssWg/KUOn22wUceC0oKG/5Yt6oQm7T
3mqgQ7IdMZrqyE8HLsf77S/mI8147prtFiYK2Z8dzeq3DEZnqgPkBaY2e41+S9niU5b6H+0g7kxb
7rTWus+xolh9SsqNXLW5t7ujCGUwchSkR4HAGqc1k24Lh8TRPm3PpXUQ6ADITTCIJtTTAVhkEImA
hRLMl22OvyAqloPRf0AuHxFWhmtHtSN7/FXBE9NhtUwV19XOj3n8Kza+3OoE297yr368azk05PwE
cfcoKKyEw8tEcW07kx/yWkQHisd9Xdtp2Y+b3mV9fVew7Us4L4HywGcYDO69NI4Uigdw2g95dayj
civFYzgiiZXlni3cqjdsorQK5DMdpeUAChyBb4Z7lp+rwj/lffKr7BkxrZatJhdvtuU5Q9lYvyUQ
wJkCVL/B2P8+59mWZZouB4QcxV1hdUG1I4SNrHngCO2N7WvF2bX3ly11cwhum5BVstEdYdO0912d
Pbn9wpaVjWlxtBp3M8j3TrYPcXqdyLZ14d6lq4Vzzkqw+bJiLej52OFSLxIVEFMP0CICOFPQjfHZ
G+EZdUdjeaigzCH9bWxNP9n6yTWqJ9vokSV9/36O4DojAWbGnQPwuWvefTZrOmu0lC2D7+wWzT8i
GYLAn+9StsIJvpVCY7W6ZbdsV7ua7mXdeZMkxCaOE0WJIYPjhG+cZHk8cNam5MGu+3uimxBYOVX7
S9CGl5iWu2K5KkVdOssm8g5m/BlPHtcraU8YGcwVEzIebk5TppRf3HQyzjRUsLwyqRH7irOtNWCG
4bNC6WKCuQha7Jbpd9Y5qy5j4Frwmg/fA1GEeSHo0wLO4S3mevA/bNiKFIGf0Muk4qcpIzLLzLOX
XySKjbCri0c+zn3tdq3B3lt5AR6GUVsNw7Nmwh1CP4bzGIKWjTjx+1Sq5bzqwkLdMMYBFQpvDEQm
jBNs/Spib12b0a4ekOXcEDnbdw6QwQlnnO4Bziz49db2LrQ9gK/p8jKw9+C9HKQ2Ck4OFhFu7FSL
jVcdmjm+T1iQphHfBY2qhGE3/ZTgXw8S40CqYk2yJ3LuSf/hZlpp2r0ePVCcKEeXUUs/xP6xGY0z
oW9zYtGIxqdbO9XuqrvpkU7SQOJqo3UnaMffbnIOCbsU7U0UDADs3tLwVxZngcnvs/ZGKlE6Tr10
li0llRk9OfdwHen1A1HuR9Am0p6OFvBcM/b2RNA3qUXxq4g3bDeD2jbXvQAuDuBRq3bWdFK2mjjd
NnHEuYtFNTh8lPDUvc9KJrT+DqHUTiL6NkAM69ZRNy/cjKm7UHrfBg2+mALbEbmdubwzjOXAvFPR
LDtMAYIUNq5f0IAPzeic6vBjSH0EmAfpXq0/gXZqrA3vmZ3bupfNNmH6aogJrhKuWoHom78Bwn+2
bd4NHgWZ89WEITPP2soyYcSCP64ZLzILwoq9HfRL1DAQjpxzl91A0j4UmMglCuzTxMnHirEe0lRD
x481UGGrqaEBTXq0D0N/nGuAafTgQeZd5TbTaDmtOw8pta0fe81+CkNjlyyfU+PQoLEvVWkDW4XF
2JY4q/lWLeOFFfHejnueajhySjJqhrvPWElMtRZM06nQ2bvLh5ncmdS+SJxtQPpyV3c4L5lgR7/Z
TzSzlqwgwmRfG/UuTT3IO3j64HRdI9BlpSjuJxByVOOs4upaFu+jEDs3qg8a90ATmddiTD+rhEe7
EXmbOfLOcNJO08Hi4WWk18h8bCg78eJh53XnZaEAMHaZJp7raT5olIzPjnM2D63b7nybdktPOy24
VXz2xRCCGGYGRsjqkcfCVmu6xxITjB4aAVvyLSPKix5HB9ttbzUvZks0Z+o1wQS9wDJCrz7NBu6s
COntwfGenA5MBRjGOcG5MM/Zm5+S+4mRA7OthxGoc2vc4cOGoBivPvPm6WfDr3c6oHNdNQoknv2r
EMrUfm1jPKk8G3EDbEuNzbg+zxeJFQwIwCa1/V3jpxsPTd9xnid6FIqiVzDLgiMS5TgIsbDmV97A
R9y9mDkvmqg5xaH2exbahvSbKge7Jd5yE4yQBcUlmnhP9dsfKkL1e3KfuuWtTa1jKjLOv89u+JOD
UMxsrF6Gz3OjAxEst1aDTl0N1U0m9smYfxrpbM2IpQVTQuRMXzXV8WIGBdkD6x1i7BUeB1lcdWLq
aUVQZfDAEXJeOQaCSNZtO2d6nVFVdaqlou6aJ2VCyoONhHwTc3FdHLImXHr+wpVMNK68mk5E7Yt3
gFkTWPZDUux18LquutyXO+VR7DlzSCsHEX7MSz14Mez5lpmIkOV76mvEe3D2JjVn3+/Jf52ByUdA
zaT907M5KutrRRl0Qaiumw4uEPaRkc02jznKFTuUbWudWacEjX4J510mOK7mgqjfp14CeFbwDtt5
N2L/DhF4nXnRLVZvMmK6ifWgNwTXO/tucfaOx6sTkdQxC3BwDKYR5v5yODjlRf9pOWIn5rAZOWZg
Rd6zM2uqZ1qsjynKcKtvDafdVzG/BYgmGu46y+UuNpujh8VJetO58nzeRPRUdncUhrk8AO31XH/n
pfVWsalPYWpV/o5ECTWyNnzNBGHy1EEmL+v4Fs73VtzygOXhal1rpzhVpflYjcyK99ZSPdYoRxCk
ii7gruCWe0hw6006r5/204+HJ9sEUjPOQa/6Y/yfId5HhBKqeP4EwMYVAWkTnTWJwMzrxVYzzcek
eeY92qavof85eJ9xf+f5T4U5bhaIxwW9J8Vw8At6N7qz2wSG9rY08WvC1gZUIO+aJbAaNEgLHC5I
Lkjp29LC1nQkT0VxcrH2HyG5YK8WxhbGC8IkvIGzDeIOJrIaNHtse6xHCxRTCFfzY56x7ujGMhCj
u5v5GQ1cUTXl11U87gvMBgx33oB9hbYVGTKRyvRCXeDGrcyjtbVJpZnA28SqR9CxTOqz4uQFqy+K
1X0xmKvbUrWEb1FH6ycIRgDNlJUqoy/nUTdPIh62UfrmJ/ZmWsxDN1A6R8WGlwwX7oaVNf+OfI5s
Ni5wbs4FUDf8kL0p9JVRHqqUDwXzvB6FQPrVyWu7dLfJtFkocyakyUlmtwzUr8lRpdT9Lzz1gYOX
siI6OTvZdtFfDfxtsFG/mvgnzzQ89EfGyk3fnlL4ckMnMZCcylGeJndZmdNTl3zruJq53cCmg/RU
6FjcexP+wMI0V5F5P2G9r8Ai6eXCK8JGjXr38GPFPjsAHqvQCIMeibiZr1kEhsPBWI1LpmYnQSbm
9rDk8SEpO+CrGH1qZqA5ZfQHKoJeV2Al6LNralHHDMbZGOJ1yu1WxdUNF+eD2/FXGEmLIryLZLom
a4OFq9C9kyqu80c4zJyHWoB+PI4yUCzVd8Wjj9dSN+MQtLbshjizdgfJlw+GtpaFyilvI2Zlnw0A
JJ4D1m0qbHbJmG0cuXNJMncUMYTl1SFztngnKzlEBcVdEBAEJJk5JBtLQTVf7Ad2tJXgiJXWSGx3
A0x+ZVNV5diXmWqqJpP7lB+4I/6nUmZVu4eetxrnuxrkRwzasxK/hWpeH9jMlYhVQ7Ozi3nXqlNU
/QOPoIuXfYrurwG+G9jwphheND/ZC6zAOn2I3KUDmmzbDxwX3xeu5Xb+otV449bdXpofkdFxbyxs
pgoYpnsTLw/vah0ZbmflFLA0r5qzs3CypYgENb+Gqb6MC4BLvVmX43aE0UVc4DKl12T+ANu1bgiG
q6WvEnAl8C4O8txCBafvjKn9iFi5pc+QHnrc8KA/jmN/XrDVCu/NmcAqumNAMNjPr7170NAysEkD
AmhwlcpgeElHUD6Sq5+ULEeMpjrVLnXmQPYrXsHiiheYJ+dRASSIVe9r+6XsrqHT781JQwJ+qp1f
tfTXOd+bntzlmHEp0UAfIQdXXNzlqktnE+WriNFpyL/s5GUZ54NnjXtgV7gUuAm64d3y8WXrcNXR
9pEzREaOwiMK3a5M75wiZ+p3TVVvEHQWfYYhDlSGlSLq2Qag7aG4zFAQLW8JZvfxf3J1HsutM2kS
fSJEoOCxFQl6ipQ3G4QsvC+gADz9HOjvnu6ZDUNX19OUyS/z5GAfYFxAk8rZbQjUvpNAWVG/IeqD
xHFWgYNdyrLS6NuUP7n/2HGN6ov7Wk3bXHzEzcPcfip41irjICTMwEJW8wYoouMrVJqVlMmuSY5N
fNAjZ5N01R6n3kqAF07BqxO1DTr4moYBYhsXPmuPpLrSIXCuyMy2uO5NyK5DWayjGa4mz4B9NgVD
3co55vOPoNXPtACuiA+33ZsWK7CGc0ox2G3WjTFskzF8khU2UTybg5DvFWfRRe7VrE2B+jnPDzbr
Vu/lTHi+8CUT9iApAm6DQo7tnJVnh46WhZEi7Owhce1DKpr9wNjMYcbAuStykm0osW0q4AEfdJxA
XETACei12hiCXjFqKz0FieXceiPNNLjbgSoUM2006bedToHvlUepnevmceQkY2IHwznK8/Ou2ThQ
+6NJ8STC0MQRdZiuHZ7jELP+TKYJSYU9o3lZ6OoD1T6DGI8QUM8TVv3CZ3pTXCZvenJJ/oUNdmeC
QC7ZBATG3l9Zfn2wyZv6Hp518RbHxLa9hzg7e/TKzUXyLHkvuWFIefRdLa5l/WiNn0NDOo/aZTOZ
1g02HGpKiCABla1Wmvyt62Ai8nqDyHNi9knI+C5UBS9iGjjU1mudH4jpdR5eAGnY7k68hv0XVnsf
oKNjl9shesLj9JC/zu2lY80addyK1vAEJI+3s447YliJRiL3zgdlvTjSpTClX8+9dx/NHwrvvay8
I/jC04CCmWn5uhVLBw+jSJ1nHCZeXTzOcR2IGX+fN7VvBG2e8xh1zGFPJ8UEWHjXIAZFPvad6W2u
+nVIuHZiq62pDfCoFqrGz5nropU+T+rik2ARznoyikMjqmBpcvKbF5Pm2t7J3xTCnBv7OA6HkxdN
JFhIH9s0GECi9RqBQuVQTSXV2shvoekdIt2lYTTZS2zC8uh70fPAmd9mXbTCF2qxGNwQRG0oqSxT
nv2WTTsKRrdE59Yeba7eqQatbAjK0V9zq1zDh3+ymMRVlA32roW5Tq2kQYy9vKbZo1dXQYdXjdvf
JoKEliXkD0Koea33GEMm8XVrG+vFUSB7E4zaSecVaywHyHinXO+sRHaynbtZcgOukC+5/OltCANK
W5feo+PDoPXe8ualB+k2teMXYZAb/7Yk+GT2DUmRo1kZAQIrgIZDLY/ks5Cp8QwbT25CPZ988vEN
xRdiNGCDrwZk/MmhSxl8kM54O3yojEsiyCzn5lM4l2Snh5hPJQc6xODhN3Mpd8jKbTwDOBqGFyLF
Nza1WaotaH00b3QS9JOg4o/Ct7r57qAgwmY5ttx95jY9SmeN/fPkloRmLMbJy/J/SdlPGnvE3D6s
/Okkh3Bv25iq0nhlWGjZ8IcRuhE397wO87QZzJbLyHCwUPMj8cZGuBu+WAmc7j7qT/q8TYbL6D8m
1kO8EWy4YvhmJ9biS5Y8u60Fm30zNy9pfuel1wmjlbwWlXGEBqfuYazDIpP+pnuirS6DQxfuMm2L
a7/zs1VDqpC0Vep8NPn8lRViM2qc7GKiu4a5EnIJrxAEi52EpD1aOClojdaXm+mnEBB6kgaPTbfB
6vmCRemm4uzE5A5J171T3lUicGBjmYv+qCkgYs1Gsb7LOT2Xi4+gBgCAgaDpQK5MBlGtaiOZyViF
sXaFCAbNQH+8xegfLIOPas42oyqDlEk8VqZ9xmGDueFBZ+DQsMMaFLwV2G1b76HkjUG/hWFFhwQo
0rLBl+24zfHYOiMMALxGZvimzb9OSTXJPLIz1qvOiF8LfLUzbr6qYSgKO4GzVRY6p6SNFitfoCpG
jmOPqHcdPe0jch+AWt5bxp0lT5byiDNRIlShfDoGau6L16Ec5GBR5o1jGvduv3CZp63tfhpi16PW
y1Ksu/BHn145zZNXc1/MCsKBeNeBdnX9h6GGM2uBxTAZwPsqy25leim5CBisUS5vPEztN25JMq3D
MO1yja3Ve519OIm1jvN+K2rWekIZYIS27qc0Yi7BA//Zt8FyUTsWPwaMjOaOnmvykqsOe0AwzNBJ
lvDhxGfXOCbvblhdkooDC1G/XNJ2/VnZb6XCqljEP1rDZlmEV5/0YqI+be3g92RSjOfY1c+SAmXJ
e1szfpR/G8/ihdM39hJSEFry7fZ54A0NGc0M7QtJc2T6DeMS/O9axBwntK3Ohs48dUVN7nPpPkXF
bwm9rg0vxNFfM3O6pNCYJ3ZJK8N+mTu45zru5veVg/NTh7Lc4Z6MMV5SbJRrULzIMNKNhB/SU/4W
4MVjZU8Hz/L3vunu9P7kDU9TSn0x7VgNZzvlvzjFr13yHBy8BNgVGnCXb8KSnCS7a4OsZuUMNOn8
NnF3cNbGrRJYsfaIE4MVgCWSl4XrnIJ77vTnihRI7WLVzZ2dym/dmvBu7aS7mGJqox/3JD8OUT7s
ei1+gNLk5eo6SO3LkH7QuEQYcP/qhFlJHh+gN1KhhdrHoFUWbRB5gYU7USvzx6FNf9yYiAcX+4Je
bYKB+bCNm7fUHblXDxc4iFi8f4x24U1gh2ZkJK3xQu0sR6lnm/RslNG+EMLsQWlrmrPphy8TXjzX
opu8OvIbj3VGWMXjf/HSz4/LhYGR/Jt0eO6yaecaPmUn8Lw1roIVMITql2PUrjDqp4WblBKjve97
pLzQqve2/y1mufL7ZNtKcB/eoRvNnaq7p6xErcJ8kPYveaZvs0r7cTV4EZ7/AORj1VP36AnrkoT6
pVK7iuOGFWLwRSTAktdsJSXTmE5PCO9HYWv3qTHtO7jjUUy3BHEUiSZQ1WLb9lu9U7eV2+9VfDG/
K0RfpecfsDHXPC1Odau3nMAN8QBH54gj4NT07e9YbnL6ekNCywR593FHZ5GtKCGMQbmj9iR0vNTn
eIAOZqwjWNS1IPQ0Mpe0lbM3e2I72bGalgi3sQkr7wAfda27rDS2Dz4SxLnomMYWs7aiQ5NfJR+8
sf8yIb9T6tHSBsnrk97PoJf8vETJa+5ctrXJRJJXn6HVMdsUR4VAyGzh3s/Ar0+U02Nr9ZeOu6K/
xy8StEax1TlKmMQ6NdtZGYjUQHJe5UwJB5uW0ObHxaNZZbh1oBsyEFgXobvm9Lmv8Q4xnaRj606B
xeqT+ipFe3LhEQ262PcDvJ7szQO6RwyYXuW2GvizCQ9O1W5xIaN9BlHChTuvAjtz7oa+B0g3XjWc
G+G10cDLcmDGojQ8ZLH/1np0mrOnN+pJ5Ba6G/6sXgVJ9I0ZO+h481cLToKrY2MdSXDjmrROwpDv
Y6FhQHlqOWwmqbnHXswS0O+A4+d6GNC7ygb8M87fvabtOTFRUEjvRInZx7DAnA7ljxUvurc8YPQG
N3EMNYq4wCC23TMtGUEUc6jr+v3s/nrYl0oa2dtpXlc4j0qM2Q7BzQpzUO66QJyMZ0x+mJK99UhL
HUM49yqGYQ0f84Y0DleTsJI09Fa7OAUND8pQT7d1p3ZQjpjqvXk0E1ctYnQUaRSDazRfbEY0C1JZ
FwYlijdHqfAxgbrs7qSMz9k0rkOed8ti7svlmvDxgNUiBPuXRJR7EIoMBdHJZQgXac8smmuCjI5Y
5s5qk7W3tjUfbVxnOC+OPCG3NP2tJfUVmUYqob9E4a4TwyZU7tFIosA2op2Aydp1w02ERI8eQjoN
xxsYu4UGVBhQCCrnQLzjEhbRuv30eEP2OAOXURFKO7ag6rWsnjVlXHK5bO7ICnQO1VDsFP4t3/Xu
S+7mISnEgpth6bTr6q5pI+ahww30vr1GCWuZ1Q9pP0F4LhEQ3izrDTKg4gUwgTa5ircUULvSODJk
eHY5/ALyQ5s7Z+TF8n54hMFzaO3wy7D4FFdjvVs60zTqEoyOoxIgwW2HBlPoetBO8mDifm567Xac
OBWVhIFxQeuJfgMVsLhRkR50KaW5WLsHg1s4+gWJdLem1LFt1G3iTTfmaO61CDHHizcZt8h0U8ql
/jxDQwi/kxBOMJeyPIueNPINYFtxv9Tra7PEw6iJ8OR8SOfvDAPb2A0U0JqvYbofmG9N1oul/dQI
KSMORr98xXS+jYhMqeZ7Mrcmlagivkj2z5DwSk36pTUetVHsphqWi53c1ZG1W2KeLiwxZwU1aA8I
gQYMbuD46CRs5MFcOXG6t0iOtXjjrIjSsPe53BfAJQkU7ws6n9vus/YfjFTb1bYNwiZmsn87E9eo
743xQ5WIQlaQ+tw7rHQ98cwqgeHL7O7ob/lxC4QUdgaOsnLkQ1J+VPA0zMF+iAt1jCGccnw8V4kW
KLPeTsTwBobqpp2epqGDgaHeRCFuhBI3BLAYwDg7jUGJ4CTo+ltNO4/gv+wBowiLWT3Lu7Hn7OKw
6ruWjdIjTiqhvlwRtas8/0e58VuLtF7ZGYuJ2Z9bFj9KFbknjO8zJXRN91kVmK27MjszoM7M9pYF
1YZQphUEHoRBMkHiURnC1xx4T8xHs7jFHMq7IRpu6ny69nPz0FTx2R5NQm5EAzr9uNgZgSmAfEZZ
/hrQa9v6MM/5RzfO6Q00BkmuZ9G7W3aaDTD7VSWKE2kJ6meghLwg7l4du0+OWaxH23ng8uqM+rPy
rW/q2U4yjt+GLqpePHBs1ew+l2AcV7VmNzs9jlFvgSBYqTNtgS6gjZYwuDFSRfe25rsEYzn48iHm
jHBTtVr9oCsmo3UcmK6CDghc3ZT2e08alxh4MZwFL3YB84/CTMrXMmbFqAr5W+mBT6jSK4mHBAZu
wpieZW6uI/S4GfVuZCy1xahBz7ACeSnBSJkuVyz57REr5dDo+fdhgjXJp4/UArm4ARz6WWV6fEh7
6kW8XnRrL3F/2YadnQ2mDgWUm48lji6Ep45GmQ59p41IMtQvMZ/frEMHtCd9idaS9jNBmXV7eGKB
LuaDDJ+1k4iR/6xv37iV/sTA+pXGqrEaj5x8gsV+YWQ19SQTORCUZGanxXJCx8PDH4gTknaV9OKx
X/rRznBpuSQYq1kQ9peq0gKKV/giR5Decb3XOc/Wzr7Ueceg/DHJZxpvHpeO+nBQ4ZFEWv5okenq
DaXTV8NlsXimZujZatP0thklRVgp8yrpfg2SJcwZLfUCB45ed5Q1JAh/rbQSW0t8VUbN3bAnpbes
CJU8JH2+o6/R3A5DSs98PPYbkknEHHAi3lSKIVeVtesh7foVlaBEp80CjOTELXikaopgCrNKVLol
QtluIvOhwZIMVwV7I9r4iPMRZNYoFiRLexDN+ElzXwswDLzHPNK5g2FNexQ6DnNBc0hSu8wxMp3L
XmkGtnPpBN6FOi4fR5wvU0SvMJHKKF7L4WtGcytSnXk/bme6ZAX7n4++Fs5T4FFJpY/n5WCFWAh3
6+DDLHZqBA2qgQ2VrEMOQi7rAhhITHN64NrsZEQxEGOZjgPM/M25h7ZACQbryYzkTpGUamkwm+87
tC4/+mzwOXi8Wqn9odGQ0zPmySv8ETqR13UWE/zjDmQy6oXUXkf2ilKImyHyYJ5C4MxyLNTjrksO
o/1elHJTVf0+tL8GPNmajS/HfxIpDnuYtjZhQjCDVcTGX6Oz75Yi5dTZpmqD9LkawSmX80aYXL6T
ep3D7ZmZ82kI5p71WtofqcXsSd6ywbb1Y1EDpmO+oHf7xccKXhWIK+O7OwKfdFQx64FMUPkcYnG7
JAMXSaqxmx0VHTeV3p0S98S6XTO0K8x0nenvSp9QGl8qRFsCuYiQ2FfCR0enlaJ6HajOEmyOnYNq
MHNdGtnQST8XPGsd0/OkPBr1L1cIjcMBRTITgkjItbmFVsh2YbrAA2Mm+pSHIT2X3aHGhjMl2cpW
apU/oDhN3IHlSU+OSBh2eHHQ6vVs2sQy3I7WVnHTd+33QdzXLjHsFN7IRN9VhdQQxCaZ3RBEQQpN
Pgw4xIPSrLfEDQEzmyRZEXS/kUVh+5zwO7DgtwTswZN8E+9CpOsxvjBJfi9qXADVJWxulwGSxoAD
+3HTfFQFwQOmFwUjNz0PTKATQhuYe2FHSJoNcdqV0Z9oOmwc8Dzuq4+E2yckeAdecX4Nr0qF+bmi
8n1I6ARD7UTHdCdOES8zorQtbusuPVb0ETlDgm0bBbF+Tbt9Q4W0DA8pQQ9EqFoco+HHCK/1NWRu
O7DZKeM86pwjGSFNBOmJVNhHRVJAckev53sNWo8T52utJXb/aGAWcVnvywyfXP4IcueQcUWP64dJ
0cj4NdPENBpw4L8bAKyYnPAZZeo8+T/hgLYaQQiCAYVZg5rpG1PZN8wpNjYu22nnYJ4sMRr/+F27
zID3OR/ilpu5ZsuN4/86OavLjMg52ivb+dFjLoaUJM38L7jCN+UhtbobYT3pNB6xnfVxdwhh3YXH
JH0qCazaXEMzg2rrX5ygN6XHtWlXWRhrcgSjjQBrHOYj0GG4iocKyS0Ot7ONQ9nS9iNLSa/faU3g
arhpxMXkytJ5FK8GVfsqqKtQ+VfEabaXHp3Fz6M66vR2EBeD1LC8dWam7ClXIL3R1079MZIEaTfm
uMhxBx9lM4rEDf6+qdwUxiuxWDZa2imGTcRqaSYV1xPeDSmVHw1HO7Gqi72ZPc7OTzfsovzdxvDZ
fFP4tq5AEMovh/SzFj7RmYkYAI5h5w7dvHJnqC3IBR3o7KtX3buT3u0EBC8OpsPXpOpoXRnC2YuJ
pnfXS8S6YlbbuCWXLW5CG5siL6IxqbZuF/ecJqu7jEEfIsuPqVtvzkyNlD0lPWMJO3zw7QtwTuyy
ifWsJf66VmjtRhONK9VM37FdeM/dwE0KzNErrNmFVlkxEOh1pBqm5pWHguwW23H0bhlt20+9fDfK
FPoQHJ21IgAJ7f6Oyrjo3sq//HAAOjqyVFHiQFLJMegcLoffogY9mbN7Yg/jFbyrKEw0E+ehC1tv
G/fOxom6N8Fg9bNo6IstuClYjLO4WFIzYvQs+FqsiyA2VLQpgEAqXDNUgDeXqX/S+dhb/ENMN2ES
cicSPgzYJ3z+HsYVCLcGE2nYNon+CXJrV5b3Jb3i/oTdkwGT9+ulW1e/TlX2OBEicsr50Bq/oUTT
VNV2Vr/S3bXqsdFOXv5taeldwtOLJ9rlMP+cKayuDsGnPuhNhDisNMoZ6A2VN45132EkiYgpUa6C
3/hcjs/Uf9xSaaOR29GGv8HisjnSPoqObAVZrE4tpHGASIdsxH6Cj1tdaaQv1wYXWZnob3lr3M4F
83NA+vtsDn3ISU2NNXbpnaff0uuclePQtKp54hu5dWuB+jlBAEjDeKaDo9vHGkeewk3ZH50i3kSV
bQMmpgiInf9FauuOltOL3ZuAgmZenKhzdikgZnoH2IYB8SZldpsMrHf4iNj8BOCMOXMAtnL0cht7
XWmgoYy6Hvc+rCP839xXjAa22KxSwjW6ewWGdAoZc5LJbUCZ82k00Bo3DQjLXHXjJp+iZ68eqrPR
tzHwFo8Y7ZyfPLNHumA0fh9atwyw7pNcuuTiOrU2F8cWOAGyX8qwbjTpXNoCrRykGOyHxMFXeBCl
Ma6VggO32I67carP+Yz9HHv0DhrLp29gUOBALLac6fa+2828UmvS5o8xXmEvu7RRAVCJW1mQapIJ
U/EuaMzjkvk52fqI/JqttY40d5c1jLOz/AcJZ/HjYMvkY8tAhX8QzwYhH3oqElvxHrryn0s47Xm0
gMtk04bs722LecbpMfAlWnWAi2zdNDydXLrJk5qp2Iaxy2imRJBI4l1N0dRN0sQe3A+yroBx/VWU
RogcA/3fLXLykvzSZL3cTjgpRjodwtyou8DNwMoncf5AEAOQKkaLCuPn3GBNqAq2/lZUb6VM9yQD
D5HFzhfFw5UWKfPkOjlPZE3gOfUpJy3w0Wc33FPJ4rt4pOeIyTR7n0iwO4xNxcktTI5/P7Ya3UKO
gG86ZkwHl4cs18ii/335982/h9x2p0NqKMlYcvny75uy0RilmMPFb3z/wOVD2au/LyfsNuUN1FIo
uVXa0qMOOVlWzDQ7vdQP/fIAPXX+5+Hve//54d/P/r/v/f2slOq/f1tdzvHBaw+VyVsQLLWEHjiE
mFlEl6ZrTUPXcE159alx2Q4JB76bejSro9bQsfXPl3rh4u329VbuPSpn+zmqjzgPq+M/PyFYXnXS
Cl4OK6pWZONsvZ8O/zwMUJxSNeANNojptJPjHv6+qv/3q39+CAR7b+LI09KhOMbZvx9MU2Qrw4s0
7pZ0ANlLB5Dgc89Ebd5ijQ7LSR4NTSNeuDzYKbM+c3n4f98LGy3fA4RCS09dtlrpHv++4h6PDJVN
aBLoGRb3mptJlkDIOCJU2zbt3xTAKXlTxlLSWEXYG+RnuamMOt0hgF7j3raOtGslVMuaic3sVVlH
LTX/z4/jMZqP8ct/fsHf7/r7pX3JpyQUThnM+qid0HD/9dDPdXv86V0GTaGeHv8elE916X/92OQ5
YD7aIxxY/y7qkEZr0C1WEqvx3AZDK3BzcLwvtZT4GbiXGNadVhbiFiBloLS0vR1MN4Cm291ZpkwO
jG3fDXJBuMRwqGNs8bZKcgGx2zE/R4rQam/4h1nSYOaS0QnUiCPLAu98clLjA4OODZxGp7zblAit
KJjHvwcCnh0qkIb1oYf5PiYk9Vf0FrNFlj4EglXotuYxmrvPLIsk7mjMMnglurDSgjqKAJJaDUO4
bDi6DLgQrDjHl54CFNxqQYzCeJMmZPzI1h/bHmNMo+n38+Dou8Kd90WpsBV0Y7V3XM5oPkbT2plI
ImfIcYKaz6o0t7YzYxjTmzYYI6obUpTKNLSqfaIendjTniP83uXArcKYKVowDG5seM1D2poSjL6p
th2YLwfm7G+ENq4BOep7eE7czUzuVlIzLhFsFoRzeE1zDBHL4NZ7M1OJtfcmuZGNvswykvvSRzbr
ZpmfqgjIDvbEa3WeXdiO/aDiILFR6ROBp9HLkcmatruAOfr7q+0uJPwQ6qAva7IIKpkfy4nY4BQy
mYLK/ehoxFmwpvz9wqlBRhdcNvelgdvFrCQkVUB2DP9QdCZCSR73mWBokoYhXyU3owVVLGkh/NVo
TXdUNS2n+eKt1dM+EH3RbOKCI2hqag59SKV+LTUOp25DQwf5n/nq081KynZAopfzm+7P6s4hCeni
aYN9N+0MvGnxnP5C2sZWLUR2rWr9PMy1+cJrYQRVUbtg6xlNWqKOthxpe4rbJJaxPHvMqhHoGFIx
8mf0C7PKPsJR8sNijziE/k/V5zk1Jw0D9vhsF2226fJhek/Ix7jUQl8jmd1PHlWCAoWoBh7CLKF3
76VhDlsD4ajmyY5Hw7mz/Ma5c3Hecjc0i81/vtekiypt2Dip+rG/9B281UiX12Fmfk/unbZYpJHr
30NXAHrL+CsNE/xZabvxxZkpcDSW1GjFjbUreZo6Eenbovbb0wjzfiNki6xNwdixEFp0RCKnoczs
RobxKDYuGyEVSTkdbidO2Lp5HjLHYjAN1olbKpKaMUVb6Mv1GedMfQYLVZ+ruvapcG1RVThobzo5
Agsxiuq2kV5JAsput84iqXVtU53DsMHN6/YYYmziKxFi+bruafrgwJ/szTQ/y+XdmM14n2meqHhP
eHgVpUmTktNHn2aGbhaBJDoSmySIOhrMZ0vtPEjRnTSC4aPV/6tfojd6nTFhjzTjnR22lGMuEvca
08hHCltNuw6Luk+g8C7LYyijrSCXu/xZTWF4a9uyrrIZkIyW4ghDk+61tEknafpa9Za+p2ZnfHW5
OzFJdfm4PNmdhym1C4nwcAB00p7CHsfu7jM3fIFP5jKZYtzD36F7ks4aLdZAKaZEhXrPQEmdaXvr
E4GtmDFvk96Ofawfh+6etkd0osL3biOSr0d6IgHNjRO8O4d+d1oBhtu8aobbUUR3Dg3SWDJxZRT0
dN6aWeMFBifCNcAtsdZw7uw8UJhEFOHpmP5zLQExhSXXOiApxlOn1BBY3l4fWJvxoqs9M5J7sydo
Clj7XPkLcV6pFuhvmuMvmh4HrPgnisTwRvQmNPdi/qi9+pFqC/yvqd4ctaRIH/2WgA2SCS979sRZ
qQhCThF7Q8+GtTBxojRacaa3RV7pFerc6NFb6LsdBloiqYW97Rvcc3+LVGgjmhcQr7d2bNw7TWfB
z1dcgbH9gaXKyBq67aSODY09R/A16mhbCeRlHZSXwDlktwQJramKxUJOrQIvXuglS/fwEEnrkGFI
EGnyz/vLJcWjGao/oDziwFRjfJbaqbOhtKzzBB/gGDb1m5pT/WKCcgnL4UEPmQHrkqG/07iXJp60
898bys+WStEqHSlgjJIdx/O9GmgPZfvqgqZ2ndcEL/1inKIOjYXr0gqhbUuvwjmsRH7J4ji6OA9R
JbRLxGK1EQldA7Se8MPlex5ni51hEH3wQ+Ri4bB9Dqbp3srlIbbBSsXJrP/ziZ4G6+xVxryXPSb6
sbr9+8DNijFmWvDHeoMkCKJ1p1rjYBdR1oCFwEfqsWKjuwhVwCbkzXnDIIw8kD48gwQ2LlxgjAuA
Ak4DZYFk0ThbJ7eSWxBNCf7SJP3nq07aKLk9Zkhk/yAaQ6alNg9rX8tezKkTOMUgOHu2Yyx4nXUU
t8YKPjkpwIGQ+jgOr2MfVWcFFOvgoaJlJkgQ0jPJMmHJbkc5NACZvC34vAzB1R6vcvJ+u9hNt46X
h0dQFoNOa89UwziKBdTPztyEoU5zBFSidTLnCD9uZgX6UiyLF3nHCOxqMubERaiTbg8LXNRRyABU
EbEfQfZknu8dG1hrJJD615TaLLeMf3WjweFTJ+bTUHhsKCi6Ezk4W4bpjrx2eshtzMpdZhPWYuv3
OwwJIfbcrWsNm6lQl9Gw1n7Z7THvctCZwC7N0X3Tz7suBu8oDBrfdW59tYT6nESPOUyHcauwSh+S
8N2yC//BFiB6jTaHMdQEfoJPszdbPI1FHB6csIcISQattBKdVWW+zG27GehCRCyrAb8N9l1R1bAy
S25+eLeUtSttyKwlJNlNwQirMJdcAARcUHVn7p/9WV/MJI1HUEfjzO/QnUEf1pL6wSwynOicMNZJ
Cvwz9byLVXMn171EHtQwEaCjKTZjh2v0fTFmrMPtFTEYsIkkhw5cwMHnB8Yxv/QDRD4z+wI/Ex3r
Gax31peMyopnoBeIcHlQczN2vBJqud7BEW6jDyMFIwrmlz+mDI/+YBg7zVu2nflziNK9rqNI6iAl
T72pXmgBgZct5rNo1LvnctuSILq60MK/Tt/rytTr+iaVVrNvdEaDFpZboP2QkW37vkwcnxETxNPC
dc86n5pAJI5xmGA1LxMlxIYMtLj3ANl27Y/zj5EgvaM1YPaK+2iValWy0fKXyYFUglmhBSMNWjqa
zKNO+KBjjbwzK3XbWV13omn2NoIq+6xywGV2wX99qu98b4YsqLv2JZLIeXNZocLjHDvkGE3ZraGN
MQu7CRPgAE5ibDqoAOiM8T622n7DmGNx0zoxXG7/LTbAtkxZe6JauLkNUdAxZhhBKXoEl1DDZNne
tWmuveldsjU8+ZDHxqVu2wb2fHfQCP2RxDbmte7b/HPpvuO41u5Il2v7XleHUuiQTwqwEsqeH0fq
Ux5csownTm3PvRnf/R3//g59IcTxg+YZn55ZYz9RDgfYqtwygBhxCZnbfgka6IAit5OYEtwCeNLt
pMeRCsFT81IGWEV1HrENMqaSq1SfAsOhBZdxKyDn/FOXzbMTAx4IXZqPuaAG43AXpt1AlS9waaOm
DpgeRl4fn1ANt9BBd+C9TNOHHkOCc/XxE4sAuX84xKuhDsHXx80iVpNOqwEMKf7d+Gp7TvBEbDzL
Nnfd9CWmVoI0Ku55wnt0faZVkJ+9oOOFba0UXzgxwq3VuZ9uZdlHffyePRsL1nSQplFvCW6/CT0y
wFLW9lnvbeLo07FP1ZssISbqTYrBbDKog6l4vg2LYKxqfzRYDOsp1QAldpge47vZxs+V4EQlL9IM
6xzRCgzP8DC62bzVeqTltL8SFIZPLYrXeDJ+heWCGk3pwikMxK1Cx3ifYgkPS5z5M7O5Hnexx4q7
9qXAR87b7wgFBKL7VZrpS8clIpBp06xLlPdvf7qWXf5VGfmud8lzlYIXVStobShs0QZtyqArL1pq
D1zoGUYLX4wanhsNMTFeur3GBiibk70b7pRvrPTNZ6i6VT2AdICIZ8qIMOZIegfLnst/pz3WGZxN
meavvd0/x1VEOwZqrWUbD1DwmC93AWqpXuXyVW+NH8iJ+UkS9oYkyhPIwROuCJBqu863dmP2xwlw
Qi9Ag1hhEGd5G0gA6PaQJoGJO0W65d3cl5A4GaIPNoZCFTG49tDkyVGyAELfWMG1PkwyvTc4lrbV
b+Rq4bZMGwowBJgBP/oxs+I1oZFqQ1MIJJqp2MU9dMLah8ozedGvpYyRrmdi8JYmQPHHyMxq/BCu
9kRrFmbwknnNxEnGWTrG4IAOvrKgG5Nxjqvq2+peLUeNWMubz8bn8B5O7OCaaN+nkKOO6JzA6Stc
YfiKapMT8TDouDMQwUIqHxzDO0lGxADPywCLN1nkOdyMYrgtC5BLzU31qDnc0Hud+UvZvXLhIapD
TRrB33sQG+H6zi7TjzZvSPpGOQo/C3zoqNcoXkKHvfsTVaO5jXKUJpol+J9VDGMycS+Sr/9h70x2
JFfSK/0qDe0p0DgYyYU2Pnt4zGNGbIgYMjgYZ9JII59eH9VoCAKE3jSg3txNoW7dygwPd6cN5z/n
OyqRz0Mgj964vM6KoVLbly7KAkNCQbVV653B4oGYlaNFqUr6YqmAseWQc4KpP32d4syvsb2Z0L9b
o0Uidg6+Z2zaC7uH3PGR6vL2mGVUe9khKmu0oiP6amaCIuxD1xCkn/T6ujLvHDTEbcIC94FJ3VeK
PfBf+Wan5HenyuAqWse+S8Nclut+CMygoPzM69vXnNPoHhrGsa6SS2wMvUhUP2WsDJmLkxDgTOY2
3O4YAPuNWxw4UzFnlsi5wUwMzyGjL2iwzPqp3WEefcpNcEkwDo7hAhUhHlbAaXSN6kywd7YPyppf
Gio78LvSG59P/MBQLvAe5hxbCveWIu6+vdXNSYO4GEtCjcGHcjH1BNUennSATouY0fDSaJX6Y8bh
eWbrBPwiTyFY032ig2PNsiVL7kUk8oHXZBCpy3slgxs4qtuKS7+d3+sQ4k9Y81nnFbe2skl+io6H
RAcN0Q37uiUFAJ6juMpg5zEPDU6xeIRLY2/HmB2tx0XlIRg01dPU4diAE6lFYJ9E+pOk5rtEddp4
GdZ2bp/bqsJyzjKHh1W0n1GP5Uw0xcNSzvSY2FQLV9kzrY3niUsY72S7zSqQ/G4M77xiVwLVM74O
YPLO9Im4PMYMZ+0SDwdsMQqwZnAn4FMuaF+Ujrf5yr1/8aruhFH1w7Yfp6F5aqoKTIJLZWyo3S2+
8vWNwZnYzfPVWLP+xLF3stt0POi4rpkSdA9enr6HFMdvfDYp2qSrS9FN5b6kF7RScg/5l01/Ng92
RmLBgeYKaFruOI92lPwVJ05V6MDs311vt4fB8Ca1AUUPZtjbNpwlKyLdF6inKvOILZXD0dbwJD07
Ks5l5BEFlI9gPhugvP3fLJ43ek0TEhnDo9igFebETX1XSGxyDxOPQFx1ZDPUCs2e5aHzNHSI+Ikp
C9kwc6PQxXdaM0lpp/YGyemB7sH01K3v3xjAuBGGi2ga5Vd2RJxVyOc09K/VYOFzMPq3Lbt4J8UI
M6X6Vmvqz/WCdmsIEG9s13tznAFS5QwC2jTOjx6Ke6xzA8IibDtqGG6Vi7BXL/kd/GN6BBL/YCXy
jRcJOZ1e92Kmf4MsDZw/b7kB7IdeFgpUQx6A49KIXdARYCX1ewki5qCwuaYuw/0JBBj4gdxxi6Zg
hRMeEJ8WBwvsqUzMYqvBRswSspfrcXaoA3w4dW2jjWBJaKwCZ8yE11ORPYUi8jZGtD0zOuCL3LWQ
/+vmXDRud7EUsyu4B0tVXDd8nUJXTidl9HXEIuVgiPOq4I+I9YWl+aKT6JcOFUnnncHlBj1qdrwn
lDZAh6nLzq0+lkV3x6QcbosueFNBDbqlOub1V2I1NzyrH+1/IHrQJitSNgSaVjp9Y1/CxLkpcn09
J9N9FTvtPuW8x2TT57hImIffnOxxwBDFx0FFWkaD/GmhgfVKUpUxgQZq2F0BKHwQg0MeGUV1Z7ny
e6J2YJzDTciEFAw9BurauwvyZLoqy3Pth4RgureZ8SofoPzMAz5yZwFgbbQN7Zfz9dZix+BMULi3
EzSZZRJHhTTBJbBPtvzmCCKSRgrtjc9L37zg8aFctOf4n4rW3kRLOFxBuN5yMPvAewa0I/GAHiAb
XcLBLBvegGdc6lGZR/elm+5qSh+2U9jANHSCRwzDGElwWtAaNb9FRJ19FvpiuJsc91XSjcV0hNyd
xWCO0tw95dC4wzprxsVsYbfCgsE47XHuXVITFjUzdmP/0Fu6dKzAha52uQp4gODo7JbCay8ckt46
wzAeHsy+DpqXirtik6fNiaqNaDMBXgmKDCHXJXSm+guE4a+FwNjgJWvRsCJRA++XtFrCQr2eeh9L
q2MtCAomJk6LGbuSYpubttjKtfoHEEuK647+JAsY4uzBDgMbRhFR9CjWXglpUT809X7KD0PRpcEX
hlmLUxSMPPjsECRMXNLpxB/ux+jUujHAFosrnc4dUCDhWykeoNdyRgRBsqGoCu9u9xauFB9njF/7
Xn/oFouBHFBfC/pO3OEkCvepd83yoAtF3knwp+ehxBzvGVo06BrzN3khndsuU5c4BoIdD3O6Yw5z
1yQipiXBxkzSFd9icllNQzpYwuKNPYMvchIJjJmGL2MnL0iU7d6jntRp9Y3bv/rKFZD1xl2U0+MI
sOOQjNkHUS+O/aJ+jBEc9hQr3+jV7VtnpjtAO30aajBJUeFi9YxRxefevu4BKMaYYI5R4uBNK8VH
vjCSdwPnXI4s5roRZx5ClpXc2cap/GlSSoV8WCucQlish54G+gxkZYNiVYSEl2PZkTCLLd5hfyTh
4NOK2Ljs1ZTZPDK3IwYUEY2yivpZ1zE3Ahc9cmmgXbnJd4ksyJkS0gnzj+fWOHe1i1xtE1T2FiUO
Czo6Kl9zDB00YjsfZhJNY3dkhT1EVhQdLByItibEb3nMp2MzqZu+Km/6iMmn7MuGekXOVn6PCTvM
Gv+0QoqLhJ097TThAqBRIiP5M7vpwVWVfYpbZHnNRHXx9GdeK2BVD3S3j1vOLoSsXRKMiZNfaL0+
cPdTu4k+DTvG9ErLBvRxEgMLGLt6Au0QxQ5sYgaSlUKdESXjD1PCqIgXOtuSV7ofNmqdrlNu+VCy
SSfFrinxwMEbY8B+KeNI7fsRD6pIi2c6TU89hlRsSsS6ATUGy3hJBQGUOIDDaMvqflDWj102FrmR
wGyTsHlYrPp6mMSHRkbbUiQwb+j2uP+Pf4IUWO+qAh5pwkxhFzBKoaxjKk4JS2bs2isFHuNWPxN2
TArqtaTkjY6ngyMh81ABSL6VntKhn0DQwrXrcdS3WfoLehKrmxMuK/nxhN9mfNFOc8XhrjpJmo12
uU+8zWnwNKWZpw+2xDlrV/eaGnHG4/jV5pzKOeKYWyeACjiK8Jys21Vm88nphIxU5U2HehxuRTZe
4Yk8j5Yy99lsfltuppwL3G3gAJlXPdkBGrnAFwTmMisiY/4wRTsXOi2mSCxBGRvT+vWA3dKAtVk5
OzXHPbcYPjI9mIMFHaDzDI3SavzNluptjL1y71r7gRsCj+m07DRxuMbhXD95gCq9ArNHjpknim8Y
FTF+CLPVo00CgmVxHP7adkLR2pxe90v1UTRq5tw0PIRGqovsqus4bLHaQRzMVFfeMCV7a+162vpp
CkGIOl0XKZXzCw6dzl2OnuTdyEvrjaPmfF2FiqHGwi00TC2mKTxytTtfiknm9xwqTYE6PFOFzmms
MsdmLE8coy/WAPGBtkV7u8gh3fGXuZj7SIf6p0Gk1A8Vbz2MGJ59kEx0vh3zjL/Yd5dd7gbkbiu9
GzNslk3pqa0b8TVLhzLZo7HwFSmvRjtAmkn9nVwr/fyZ30UCSOg00MGYNFYZTB5evhlrfEuZhF7s
74bnMrWtlGWX38Ouuqd4WHsRq5orEga/tFnSe7sgmbIQEU8wOrHLZ6yqRAfKqQvZ5sxhsZLpPEO6
XxbzOzPx3NAmHB4k84eLLaz7IveTG3y2QHLytymigl5RUg/4gfx4m0ALIt/R9hSt0Y5GXBtaIMM1
nGNjdtTEPXqSMbvMw4Mepam5bgRffv7dYzrhPILFoWDd8tInbJMVxyoX00fXrAsGbh3VlPz5nLBh
m9DZGGQnT7bPshYuM7H06BmWZj0Ht0WZ3JcFhhaPcR8YD66qLZgtneQFCkl97tqPJv+w28GH42l2
0RLRNMOOO9f+l0ezBVdFiC5TuhITfbV3PfFhfPXYr50+ZaVfOkmifKmgxDZALPAPsXKjiKgC+1wU
fYZhjMvQuZVKgcYfXi0K8mhz+5i5W2yNE95NMSUwiSEZOlcVj5yNe6Fvp6vZgZ0oRgxZlX4udEOL
78CgELP6Ye4X/WK8HpxzPZ/JzNxg2cfQr+thr6pFUrONvRfleaMEhQIxuMGDE8Mu4Xu/zan69DHN
TwEae5YQq+/ppXHXy9VIaGFfLAmOdT0eC0aDW7fPqWTz6Z353/+PkIylSh7FaLO14gQNVsk27C6M
q8yG4CCrusI26QzQngbx23QZPtci/iiz9HppyRgA4PwmroCxFH6rrd+ZQeywKUA7trXYT0p+zYV5
wtBDNrI9tD2WVmd+Kpjj7wLrIbKueheJtFjLxCsayLDK0A8nMwH6roCV14/juYxj/5JwTq/izLtK
WVBwZg2kBrBi01sITaUDp5/AffB72JBMZqKsei9tRNNxHiyWoPFqmUIO+5Y/7Z1jNtFvQslNeGox
5Nt5lR8jO/9AL24gQcCxHfzxJ2jAakhCffbUl0co4PGG1juKwOCwlRVm+5ZIEXZyfiWUfPzvbVb/
BkUcwfCOl2MwqdcWE/JUdmzUFeAk/Dj7bEyxVgMVmsIIoXe4VzWRwYWmjpJ+zz0gRUmdBclGhw/e
om5qEiEMNyxxfGCOzUeipCLGSqE04+juMyMuwh30vkgDNKfOu7Mr523sMHO2rcNbEUTdBqt1goK8
7LteSPJSVY3FldDBjLOScxeNCDNLVIYuvZGxz1GvIUg4+uhDMWnhNMU15iSYZKxwjcWn4qco6pcW
lljlWPlFO6AFSPrwKZQ9DhFzkbgZN55n3otKkYPx1B/ptd3Z65NPCkWOtsVNWPf72oaF0w3NeKIF
+Daeg1Pddc/CQZJmdAhAIbnRXHcJGVU/TZfQDBaE724ZfdaKwte5ubPD/FmnuKCV1VYglIotZ8hj
74LemqB1MFZiKu+zrfL882jYpIgIVzLwnA6j7EgPhYpUTEN9qI0aZGOHaRQ1Sx3A3jAAiQgK+ewN
5JdpDOLUxxU7YkpMUG1kvetcuAnmjrJFf+V/P1hqbZrBKSw877Ub2pAPNaAVpviyqKdUErdRIAgQ
oFICCST929kBCMeRxArVZptkrC/D7P5mayf6iOEwbYymHaI5MFHEFR0de4ib0vI+mAB+JpTm8bWD
dA7MuAywxSbEY6qYo2jfflkZHStuHZ3x89zJpGsu88CxrXLHB2skxjdYyLTJX0wgl9xAmaPI4osI
0+viZLTXo6JbTfCOm4yb5tyeS1YOtFVKO1qmLB2pkO1oCshY42v0Pk7eXykd9qUx5HSFIFIY+Rlz
hN+O+HvUAoqXdIWLfzE+Kjq7tk3FaGjCNk3syxy8nge36UY0qsCjF5baDValF5qSWGTOBQ9BPBI0
X9zkBk/PgQ/CP2I+IHJnzyxgJB5+oWbALdSGGWPpPuW0n0Ql0n4QIqwLPyRL2n2Ygrz85NtiJyCz
SH6FXtRkH3NgbpEH5sz/raLZ3Q2x2Po9vTtcH4/LHD/rMBSXQZ8MvMOr3mkOoKDSsz+Y76STOUO1
KEB4qbZRkI5PuOpxiU3qumBlnqO8O7aTuFM6IoLX4M7s8OZSyzFdWaDLhuFJd7T/GTKPnudHjEm2
UMA3OQYinCz3aElnSiEA6bWQv7Xdr/lQmHVZMb1EHdnBwZpeC9QfeGzRnSftB+XB3eni8ItVGS3Y
XTDGzGxevaUxLCXGorVkN/R8bZYYykCDjMTRkQDdHYDU+dOFq7/LNQVIWQ/XvrIonmRuP5w4dqAL
OF66c6Pqq2r4C9LitWVeykATi1aWdVttDSBz4vYEPVGBLldX2UjIU6GFuVmLcWJs/w6IxNMk/k4W
XLWKVZRfgbl1z37SzzhunI7vOE3WNDhe1ZIyoNnP5L7tkOQ7opITU/RV3BMtMD6DYlWb+RAWYDL7
kSMFbPU9U7rrJmSF1fLG4nfcuF1EZC4xR7+s6/1EI9LO4aSVjRjnq4w2u3GyP0ppgPWDwPAwjVUo
OxN6CgC4NtzlJjxSH0l/IheMfZVbr9PMorVIOBjEbyA/oLmFWC3qAcTXtJRvy3LMVf13mIIrJ+Gn
Fb5LqW524gchvyYegz/BKMtamJQN8bmyoovICH8VmLOjxJZnO5kfKsom2cW4PwSAS2u7euPsYe9N
SAIJR0eJ1X4Yl5TZfMhI0Wf63r9QHPTUYScCXgHIaZhRyLT7xP3qqF0BBL4tV35EdeG6gahCs6jF
7QdZgySUwXQFY+U6XpZnVhqKHGe6A3JW9D6jV7oo14uxIongyOJAkxPD8s4/jxzCt14cwq+Fg7Px
nPqhmC7BDFZbZne0osJLWv7U6buxnLM34pJzbG7JFR01295zb2i+KzlggfCviLP4VC9YLiMYQ/cv
AIv0EDHr4blR4X79cjRkZZhklTgpjLlJ63ebHXLrMXFi32//OKg7DfU+hzqfX7NCUz+lWVkmr4bT
v81SUPq5+eFVXBdZcLeGgCfTXwPhfmmHBLZTt1dZNJ6WyiIJiqZdeACbl2R6D7qIplx5mquAXBZi
bRMHNVhb+76L7sY0AhqU9a9pCFc0eqrS6UtB1z80f5ac00ozAOQNGnnrFOkfDp3NtnY6sdfeH1ZQ
+kiD6X4ZrHsLdChmF2Tn9paH8BIY/4SFXWMElIRsIibzVGv/NIK0Mz6LZJURrNYcUgroDouL5UhE
6EiOAz01AOQnbPeTkdnOSjMmoll1clc2q/oyaK7Hvqo5Z00k4MYUxZQabSSm6ZTp1gWudeTSBCXL
keGx9X1wvgOI4sWplh0dfg4P7Ksomoj0DEpQ0tfp2WpeisKAJofa63Bk4hAFZcRlKMMU52h3MJ7z
hZXEDjw0QDFcBPPFeSQ75U5JQbeRuY6S4jEp/d9yuTRkUiK+5BnK5LZLoxAYEGR1OaHQpsg7nLDJ
9rU0UxZldN2LQV+Ilq4XdYCLqPiXMPTe7IVHXFXtuM/lt+WB8ov89nai8ejAB/6cuugF9BO/YoAn
2hSzxiyorZuujHe2RDMJkCMZAEzMoAKmNBNsavhon55ivoT/4CtMODb5oXkukI526TTmsAtQ5H2B
qs8xS+10ANeWD7tr7xlKYCQIvZ9SiuvQROEBjYeMRUfiuQe6kC4e/VP+p0zIJhLBdQiwclliCDUr
RAmXKFRWAUcyrQL5HxasvQv/u8WSvZlOljX/Td3uLU/9IxebR0NzSOPEZGO9e57sEW8VCmkaAm9L
fWRw4oNhrHcMdEaMqzx5wjnRFz5sA8SSCqh5kpVyU1SxdaSuJIR96u5MOd67ymnvLU3O0Uu7c8mM
U5a9PhbJeCvagaLhmovwNMXn0G++DSMCa2ZklacBpmBN6LEY72qCWVzeDfiAytpxfuE3FUqcbQ+9
BzLNmdPjzolQnIPe+cZNJ3mTWA+oMNj3C9N0YIrWrq7y79RYD1VdPOXe+LbQqkXxvf6uI6feDxzM
msE/4bv4zrtInbGy7wuydo7bDTvCRP0pknLvGCBeTfpJK1AAb6a69sGokqGjzLXvSK4LYo5Q8+dN
OZBe6VtA0xFWfgZZN4m9WFfas14w5Xyl0Cr3yTT+mTPDDCB9sQHfbnVJOkM8LTNCgY/JY1EUsjYD
ksCE3LaYAImvKID9YZ9VjXqLFUf0DnMt7Uvi3elmFKHqg/09CH4q0724HUd1K6ayJO/vG0tfDYoL
SG2qjzyEt1iKd8rKaLxrGfCrLnX3rZ89ju5bbRenpc3UNab8rY73ggj0VhHoGnrQ+db0ObriveqG
O095r73gIDlm7hVWa0ih9c4QQeXe/klk+kl0uH360QEj6ud7t8YzK5glBFJzkRT2LWOCceeguewz
3lhbezXGiuquY8u1TPU6D35zFUz8F7ShKyGnu6zF/60TuPiLH9/nPvHxBKASUT4ImcKoJ22HzFKR
Ns3wEkdIpzLAexwV6k9b012RNy0HsUNE7i8l/90cdAcbh3gLybJ5ZUpABh6L7FpmONjJALFAdgYq
BBySg38XVjS+jmsow2nXjmqv/hN5CB/z/Jb4oDidOr0AhKn4eV67d/S9DGg40gwRfGLWuzwGFBMK
wU1+Tojl6nUHRfyaUpLtvbOPZvlKawrc3AzRqPyD5bE9jDY/CVUE9zrOUZ4fT/KvZW9+q1ndRiVN
hk45345YwHZZlyPiii8MjeXFiQi6dMjufD1hdbj+IVXE3uNK3tlZ8Ro8oQlGJ7CmEJBzzItUR4X1
dNeY4X4pZHMIOZK77HccLxei/5Z/dkvGum1+N3Xr4WZOnkdXHYdxdG99OE3SIYQdavZ4O8Un52fd
WbT5r6jVqe9fC9V8BOmQQtnS93XMSyqnnRcF743LckP7sLejB34Vjhs+YDc6xY74jSdGQA6leWLK
0bZKKEgJXnGMdQep/ScA9K+NhsMEJnpXSS5XVWvtx0x/SEUPq5nM9TAU1aHSg0OFHYbkYC9yEBhh
6Ie7SLh/GmHtNEe1HSbDl9xGpXWof9pZdKBt9DhDgJtwb2H/JHYTULUsy5+cKf0uCwPn4OFgUqsV
T5TzD1UoHDwG86yzhfcOEWGDhfNSOP6yAl1JLK9osACk2Gw3YgNtXoqXLMQHh7Rt79wA9dmZGViC
TVi7g6zzAAcdG8KeYN1XQpVUFgfvPkW+YEXREsbw1UaqPzaS0WMNPeuK3HNV0yaOo6GDi9K/NnVU
4mgFGZHobBesdIcChzOpWNzJcwSh1Wpf/BZqCVFO7cFA0Xl8Vabs23ZusStJP9iEHEZiF9dqnDH5
HXp9yl3nK5lmlC0X7mBL6BYQRwD2HN3APGTZdJpyOoableI1Z15LQrz5aJuAD6SipdFR/t9kkh9L
SFdOLTPGe1yfU1GyRfjq+qZmIL8tBjaB2vW/5+g9B3vhEKbZgdVaA2TOM7jefGtwCO1cPPw7Y9m4
Y4I1sOVAjitpPBqYCBrwaDsKHQj90XvLf6Rv2gvkju3yzK4379zEOi9d9Gi5aLwEMKLOO8KZsGiw
VNfN2mvGbIMofRG+oOnjcRwWvprCQgWfWgpKOCvQLAgIEaApAzuOk23w14CEp6+Hrh5BtI6ROHOq
F1NUHGFyuP890E6UwMF/GNwfv9a/Ph/EYSxlSI/jdxMi6NNatC1wUmQxXkcuhpq6ZphdFG55oyxY
lCriZ7V9YA+JOdfiqQyF4bLkyZCUGwOFvqL6KcEtgQ/bPQz4wLZWUlmH2WV46Tr20a57AWUiuF/G
1jmKBLpCvbjbQZut55b3fvInmPob0CgXCVAvb1+s+Bdh8d51yicusBnMCbRlWqz3uZ+/aJ8ZX9dk
f8mU/HGoTYKXqKlbEMIHqQIAgSLcw5wyD8qyxjnZlvtCNVkt6diuybE0KbXipKbobODrrIaVd9p+
VJpVe8afNUrcc4EAboUjfUk+2wQLZT/TWx3j/ql0f9LrghKWF6vTP4kzw7/mTa9zeDR4dzb+T9hY
n6Jxg8OY5b9+7jTH0bExjnkKPMbCnZut46bstLxF5Dz75AKvMI4SQo5tzv8e4nMrCbQikdwwOGOR
jrCMFzHw7PTd860/hhvEQY71K3bPpz6yBxJij5Hou8Pi6F/HkAVtFa0cXoUVpeHLVqxgDvwg2H/k
OQyC4cwAZeFz4oebR4PzpxT0CcBrZHCVuOaMBvODtWlfJV8sX2DEVwzOmp78XNauvylYN+bHNe2S
5vPbIgqMPO+DNzEUhZRlN+cMcpJXymOaYOpqogvGCMyLSXPFOZ+XU19pwpbkWsCQAiWmjdWCNanu
IxYSjY+xhCntrgs8sU9aqTutTmNUvrecCjKTXOZFvYuFJckyhzp87xyu5VMMBcNNv5TFPvTdVpLa
2of23W+SeyHeEveDJ+5qYhcsYADBZ2QyGF1hqbnlYLTLm+5LApPoaXac3gjMUuCnx5doNDeM6XdN
uBoqeIlwk/VU/aHrmks31wG/7y6gHCiC35a4DthkOJ3aRzPgHhZ7t4oO0R2zkb3vg5QoxAMHj49u
BOYf38dImVHiPfiQSmjBRurElSANIwgdX+ICnHFWPpHgNoH+TVzGoGPkzpuJBp8pEmeZ5ydNL7nf
gHHgoKp5Z7iRvte4rjnGb1ztHNPAPCc9dbY0qLftvXbGH0e8COqOWE02Vab2ueLxhDrqycfZTrij
zJvUCm91dTvPXIH+Z4tW/0s56/FvfftZ/u3/o271+z87W///tbF+/pRZtct6ok/fw38pV7UdUqCR
93+rZH2r83/9X/f1j/rsms9vlf397/+Cv5/98G//4rj/6rNtuFHIAmsL/DD/p6LVEZS3ysAJub4R
z/jPflb7X0PHw3flhV4IqzOkH7av9ZD+27/8v/WzCilpgf3v+lm9AAKOxytZ+1v/6WdF3Wsem/af
ftZ/+lmnf/pZ9T/9rFi1/uln/aefFSzIP/2szBv+6Wfl3oO1+3+unzXrZ0Fbg/e6wKVDp2A45vYC
7mVEzsuvPwmQpRjfbbXtO5hxcDsaneqdagzIm5JBBOxtehX85OCH+hudOdqppZkJMXKTy3uMvbr4
tIkKE11NSYCmMFTzPnO2FkW4uKjfZU6FxCCRUWKsF7Q00PjRQthShbMGPJG07FRtw4aJWuomP8YM
FLpV2Nvshck6mZmhpnNWK8ZSXU8rpWV7P0E/XqyFcK0VTdRjg7sPcZZ2qi53vhmng+iQK+cWwN3A
5Gsx9i7OVilN+zgOErMCnHGt1p09bTHQ0yaa1M6jjofoup2IYVXXlBeP3MJstPLiUHJ5a8r4usnS
Z+oE5zcBLk7MKITxMn1FDk6jGHcWnAIXwXxKs0MKxeAunMxNQQ+Fmd3sCl5HyC9zm9iUGw28N4Qs
EXpbr/1m4Auw0YLWFg0/4BZDIO3t06BmQe6abjB3svlj2jqB5wxufGR9/DlEkCtIqEwCzHkYtHvE
+/lhVJDf5P0UXYE24bZqUixrxXu9LPnBo36RbACmYh+7ThPpr2Rs3xcXBRxn5Y7RyMCcNLwhYDfc
Djr5DaP+NyXexEAV/7pDu0WF1ECy6Lr1cbErWIbWWAP+J9fVheWbbbi9xsUCVblOVhGd6uiFIg+K
fMrVF5IIuA+h792bXpGYt2vvVGaS3mJTi30Q44pT/RqiGD7jjGriav0zdTg+6habbCMhRoYl9jbH
4pua5iEWhhwym4tIlfsBkTzJ+1q7hxTgCoZWxTCrFafWhr4QZkBVsMs2vAa+vo3V3DMtxF/mjAww
vOZPXYNhwmRB6Rp2q3pfHwu3otfDtNvWJ1cK+7vHYuPALvNdPrkOQiez3VM1WO/oMcB6MtjIPc8Q
mFOMRQbnBq+z3xAxmK6WWh11U/wJi+CdFD6zyQnOAenZK7fO9M2gFndXwYd4zhQVSMTkqN2Nh2tp
BwO0QoUuhwiEHHyTGnh/nSIDJdNuhCWFsQ7RO3HxnjFsiTealt5V0Q9LAp9EwhNUyIh3xPWOpi4e
4774GVTfHmq/fwYTAqa6EfXBzox969RM+xD9GxtL9xB/Bp5gkp9Ji7++zuH6+e8eAeHLiPN347ia
XGxU432modAuo7UgfHq2haRnNbXWf6LnUTB0TWhM6zpYkRYJWZgWPFSwoGlbDOxpD9jmYhV4aVOy
MsAzfgKPr1tYL9cyWf6mZqqva8t7hanoH60EWnBsf+S63I1TEt6PcqDDhlSV1gzzspQnQN3QlDyg
wFC/QNDgoHoHzx3P51p8mq8JGaCAcITIO91g8pz2GhTWBrDYW+MRbFji5C0rvKuA+keRxvRa8Tcd
hh5dC8NGrYS3c2cEMqv3jkS+66MGoQ6YcOd1Beheg9fDr1OMtTWuLk1TmaGk/RS7o3jIluG1LM0K
c8QT4bvVZemq+6lz53sRYNGHrArwDeXbTrtfy8ZFboryV3aGuuAqiTZNWT4PZQvDFR5vw8Rsswye
OPDdZWSd4rQesfdH+aAoWFju49qIay+k93Pssf+b+ln2VJcIOyJEO8kdvpzT4i3Q0Hs+ZOiqeOQr
hd+pCX4LUjdtFSRXtW8xr/J+E3aMg8LfYLUDqfXGVmcyVvbCZLcdS4BFAG9dh7cPnv5D1ojXgIz0
lmWXHcDHxKFztc9CxT9pesFsGu3xjR9b5X6S+dA9l6Q+zm9KJ05ZLt4g0F9ZomluYt8nZkSJqlVV
6iqR4ztFLdHWcf33MSE7yqb0YdMmSLKRWqmxo25zzGBO4DoGxyUTaCChZLwxaMlTZDqzdcbu1a7C
ni5rDGzDDLnUBR8jSvwKpW1BQs+Go+ytu8KheCKsH0pavbcDc9wtizv01bTY5pivWGUkjQEj1TIi
eygccQk9dedpXLuhIdNmybRnKN9G1+R0V3Pu9DhRo30sbNpzAwKaRjQLHaeTf7u04SHUYCT7TuhT
veL2SxymvYfZzTeGhsAKkKrOSNC60LHPNh5F10nsB1LhDRtoNm1t0HFEg5IrUrdYE6bg04vvKCd9
hnHgXxQfVRLGv1m+pkWh9T56OEJJGMSnXJoOMpIDhUK7JysqMFVlOSwInBtDP/YnQG+XobST04BR
cmNp97ZwR9pe5bIXdBTiteOVziraDr7347T90R9Xu86ZlH58KGzYq5JK27HvQrJE1SdRKDpNfGsz
1uMlouFpWwVkuWt0X5x3rCnK/BU0YV8Rd8EHyXu3V8T/2TNxGrbTWB6hyoTMpUamn/KmDKEP9LDh
mCcx/w4ju9gUAXEgwGL+JV9wrobvOnnnAODfz3k80N4seFrj5SXK83BjBRnm8xSasZiI7xaNoDaw
hYoif5bS+0nD+GPuZ+vQM/p2Ogr3GhmdyhzXusxGDNyauKKIrRkDrXRoR4AgwJN6auSYnBieDFkG
yp9qH1vp6z7CcVdX8kd54KkpjNYnu6aQcMixkEYeJAXLHG2VPvV5/5h3SYTlV1IiGfqHxQdPBgkg
wU2TvQLEohPCbYLrKWw/p1ydA/MZD+lftmg63kkApfYoDh0tr0lHvqz9d/bObMd1Lcuuv2LUOwvc
7Am4/CBRVB+SQtG/ENGy78nN5us9mCgD5TJsvxpGAgkkbuY5N85RQ26uNecYQsLj7YslkaDCYujG
W0529YTOc7R1hWa8a3JrRX5hK1wbkKItFoh+orRONQ/hVkhpgPXdBWVLfkRHsLiygWGQz3EPza8t
9B9uoYCndVoarcnNYsTL2bkceuYZ+nSVgkt3bOu7mh3OHDaWStEnB/qywI0l+xq6XFGc0ytNh7fZ
Rpxnq4AWlDr+npTl2ooTlQIcjhQ2ZMecoOuWTsh7m9gmS3MAKLOevZXVwA1fKQCUO+NrQuBANixZ
IX1wRmC/aQRQ6ZX7aKGH6s3PPJa0Y8vgSeV0QhBqwec15GE1+IKmTQtMTjTWdGK2Sp/CUnI4F1WL
6HLO00fNqX6QNaN30fE7JlMO+zTOWQzUVHTw6dheM3YAEmqyIwo3NsV2c3gI2FftwBMqq2Qu2XtJ
rIpcY4TwgiktgVN2dBRe4P5EnGktEY5cWii7Z4qKRG+2jIeUKO0oGdjTKdho+ZiwBy5Tml0sTJ0o
22oDO8isIf2musPBLI1rG5B1Hl0rWGVt95rHyYYITnrUEsAGYTUq196O8ACr81uSkzyLF1lpwNIt
1GfSl039MyRmCSOeBV3veNorBvvYMzMXlHghbvNUeXUDylOkoPTzjDOHGSgf/1zl/nOV+89V7j9X
uf9c5f7/s8o9x99Eesq/7j+vYP+nPe1TmfOf/+Mv+d/+i/6f3OWqmmUI7f+6yz31X78ZhcX/tMj9
H7/73xe5Buta07Ydy7RU1XRM9z8scoG6C9MVgv9T0w22x0XZLAtbU/tXzbEM3XYdh0XusuX991Wu
qf6rxuLXdXTTEexeXftf/tt/5d0If8trCe67LNr/9M//pejzawn8pP23f9GJXP8vq1zhkElzABtr
umOo/Kj/uMpNh9G1jSxOPDVsyJylDYzqMjtHtXgdgJWA/whg5goC1RwcdotziwoFbf8Z9xg50MEy
kKWOS3MxewiMMEIVnJgPCWCqzllmgQsSYcw/mUvJteOQOKl70P8G/MUe8MNIRa8x/wGSKE+0yTkh
ZSRyulQfLipJz4lC5M4qeEaJoRBtYvqKbT3Fezez7nSv023SqAjIauOBc2KjUYyjQ0P4gSgzUSra
rAdz0jlidlRCjQp6d9CG+35EVsQvmzy1ieUpSMIXawH2dCeHp0KEKVbnz5Kci4MEquEX4wRxJPlo
vaY7hGlH1ARWHZHAxf9xZ+1uDKqFfQipkyU74Fp657fucHKTUp5lWe9hJft5PAHAdz+b3oF0KrdE
969Z13p6l2By0JDl7IwWbon0Fuh6VdLeQN2jaaUvzaOZ7ZLmVOg8B4TbkVi0xjNvRrKGpEjoIMVB
qxP6GRW8MJ/3ovucq80gjlZ/acm06lQHeEhF6mfzfFxfsMll0Uckvq3yqItf3b240bbh/J/xN4ja
u5PfQYZhBzUvTavxl7zk4T4sYP8oWyX9s5KHtKseEI+uYzfawDEPKo0HoqsUhw6IQbV4MMpDFQIM
wXhDbX9gnLbIhjphfE4wKsZwPEjd3Gk609ki2E1Q2HL3mHXxR9Hlnwp0DpM+rJP6vWvQG+6gqVLP
GnDKiNcmfp9oniE+VMkfNfORiuLa5v2VZXhM60fNvdtDQ9qYR113Jlz5sVAiAoynoj1QSmiubZU+
WfQA6tYGz3PQydNjcW9l8xgll3HRzAU7K8v9kT+WQ2xRjxQ4YC7wmw0nZYOM/LXvGd4Yo9cO0cke
UGq0B1RaPOHSecWuqahHQz3iiXsylly86bpXvrqbyEDZJB4I523a+t2tck8VIInMwHPN7ay4BxX8
h5TTQ7LYKsSpzZXd3PsaoNhyS9thUs032adYi7ZOjudTgD5AoCiLw75x/dHZGVV3jYHlCr5DKOK9
JjhHTNXz+RJo1Q5zN1rYvRZ9RaPN53WmYsBjIvMo0nEgqjS81I56A+G26Rdsp6Twan1Hqa/jlR15
r7JxKbGfHZcC3PiTtiZ1bggCM2LU/rdnhj/N0HyabDOyEbNsombUg91N0hzD8BPkyBhcVRplsXOy
szPR5TVR2/NSbLRe220jmjVJzzl67AlL4mBRCP4Wgnpd8hIso8og9FE78iDIBy5fvjBiv1y3HI26
anypg+X5VT60TQo6xItzuCa2g8uIdNlIYk+1w0sETVtWBtMCu4ERNr+AV6AzmjB0oFpEC6IMaI1U
zsYuyQ2CoqXxnoT8KTSToSHhQzhoKAxjsZdE8IH2hOZVlNfK6FeKQr/h0TGucoAgZKv7CFTlIE5u
/K5RmULm4UOJdXOwMVZyGEYDS1rqtanjNcOPFZ8CXHh5c3MgEbWSnxp8pFHqabyeFV6quG53ZpOu
XbSfOi16Rp4AGKpHmU535N3SGA+6oKEa2buiraCZF3seHTcKJfTK0HBdnPuyBx9abvXxqENSZ1pV
U2sZu7eUkW8/UYqxrikq5Kl7iJy9wUwU0MohU/WDqp35MiZE/FPJ/BOiBMuGHXLbqXjAyr3PYLsy
HKTStyB03PAD/sge3NGxCugJA/S0HqV10RsaDZoa+sJ+rkOK17L2wT7uay2iAcunFqxIm72ZjXw2
mBeDfPPL6aKJwZvYx+hadGE5swdsuk71A91Hv1fPS/8a2zcfQLiO+BadXSzlk2Y/UYJb69GwcWkg
6BZto4RiCibmkirZYOz77jBVxVNLJyZLyAoaFOhotLS0lcCX3DvFeAoCsY3nr7E2HxhT0gtFw8in
W/jFeGR8uNbFS7AwKCIYFKCKVgUiSWHtGB+QlFe8cTzmaCpD+Th16LuU7xl9UNaxI43bwIvCdj24
NR3OnpVcvgviXSUqspm2T1sRcVIWXUIKq6BjrqPB3TaiZFNeCma+jrPFQLmn/kO4XbvkQ/JVxlza
KWyBGrdPdQECdq9z8RLJJdTuNUpbO+q3dnuasVWZEZMa9bkaJ7S3ISBc86TtG6vZusbM9A8GgxWs
XXKaGS1cjAtILso7lwWQcO19MYeogWCbBPZoYgcQhXvDam4VN2YYhScWLF6Yvky0r8fyOKEwrEPi
3o+m/WTifa+YWUwxIO1pSt/cJDxmUQO9YaG+Yu5kIJ+yGoy465bazVax1lRbdaKnhVSPirTxkTu8
9MaliZSzzbVR0P4vFLYo6jSdJctN0DObBN85lZcNNM3YNJ9Hhv2E+NlMM74PQ3tl5frPCPTP7nmL
2xct40YT1scoUH5wtABwBx5VOLfYnm/O0qbMKYwwfFZvodtszPJntJ7a+a1J9AOY8o2rPlvBX8YI
MzUMrvYu1412XSXS12vMEmVf3mRsHMX0V7NJ0UJ9HzS8ROb4XdGbZcmwrzr2pX3U+Ja97bluavRL
AIag4Juac5RxyxF4zamXtub4OgFGoB48wDtHicdWsWHGI9+cKWf2unVx542MjOYiWUsK52a4UaW9
t1yLKdljnO9UNHjW8nGfH5Q09DrOHLQ0NgFoICZWL8KYbqlW+KJ4T1yFanv1YMYVxbnf0X2dMvUY
ouiRxl+HbKeoQP8MPiWldTvurfFA52jVGdohSydeqshv9JPGeK5WzwG7YDg6kDA3cf6lFsEma6KT
YpjvInIfgpBinB3eouVONiIa0B9BtZG1Nh5mykpUA0wsVKYGNT/LoMgiKyr6vVmc1b+GoH+88Pc5
ZoR5ttO7Y12Cqe4PCQPIBvK12ezKiFcBZxhumbVu8S3W6oMdDMjixlNpE4lGBui2D4pzs7gAGuup
+s0K/Q0gkEjcQ1pihY6qE9tML2GfWwXHFm0cnq9bQGE6arjAcnHVL5WZM+vW7uxzNfPKXPNeKccu
OZQ0yPhW8JV7jGndjXSbZfPlRv2Tgdd5mTJ2lc5R8a+PdiFosDKavmRp8okIqKXQaAfLEEMGUTTt
HtfP3Ecbpo3uV29/Rd2D7T7l2rCZJ9YzhTjk/d7N823RnqgeCuB4dfQaA99rZnhr6uzp9bhj3QeW
NvNk3voFfh2sVcy1E6pk7t2x8IYR+vcZm7ODXbvBybha7aUkClB0Hav1h8Ci/KtJrCp3tjOs3Afi
6oO1nfg7YoffVUzsy2jY5eaDgCFj98POaChpMaRFiHVGPrOxSu2g+4YJAI3CA4xLZso6FVEGpi9S
pxsRXHPcobcZTFQWI56rnrrMOVOw8pp5gaLeVe1IFsEPkzeXGss4a/u2Z4Kvt3ubhSvfBtrqP6HL
kc0Q24ov54yiZ+Y6qDnqShT7MuFNYXOphoE/9MvJy5/bGySTDSHxdY0/TKa3NBh9jaNKobrfrFBw
3gFlqljgmqk/q68iQN0xTN919JeBW9b0A+WRTdcckyZd9a3EHHgs2KPAl1lpI/oyaEKYLnQgRyxm
dNXyTBdiu4SXgkop1Fibc+XBVaUyRY/JZSjWu02XJMKbTMHfmyD/dBmat+mShs1uYo+3qPoqzd1O
U3J7nLNoHxftJpwgu1Lqoxq0pp64xm18yCmCd+klocmGu4gZfQSdJOWnlbepax4tCmbGMgLHi8Gm
cf3ddeTyc9U+Kggy3AHAI+ehRl3ZXI5SBx35b8mlj9tSO5kbVfe1CBejbPcoyXxqLLhtCSDEfjiL
tUscos/UfWwi6suAnKTsYbYLgrllgxoUF7Nk62gjP9pjOj0XCJWc/jJMwQGak0GTSLqeEfqLuh2+
+gqhFfoUY2UADTGNMwBzKhBytwBZ2+Ho0j10SzhWUB8HMDlAslCGkDL4cVhwTqCMZDFspr7eGgRU
muUUVaH1fW2jeZcQikEl4/fQJxO8iAoFeXBpFXsV9A9ej7C7QVHMU8K8LBym77RxN1bV7iSuZNHy
3UAnYOU7G1ui5dncq1FX5ls9A0NWv4KI0PuMI1S7qngZRqBg2GJttab27LM+Wycg1MbkEk+fdizX
dRnSn6YnS1JfOlxvuKpLfNLZmB74pBXGDGVgJzANII8Kp8PQnZbOgmO/mWy8E/yRZbhzswvuAIVS
94DmtBjxNBfS618S4LOx5NPfncDF87OOlXXWsomXjluwcwHcyZXz4HCSrjp2usZL0V4CE2nASLO8
eKrMDzCx64w/mxo/ZAr7U6A0NVQHkZ+t+aJKk1TNKuTRqc++jfiFHtbe1ocduYN11PMlaPt33cUy
zbYzTDY8ynCYgTZgrxJJEsI+JQtL8qEuKUek+1mddmMGRpS+WdljznSVfX6eqEbp9uxN1l2ah6qq
d+EIUVo91soHRq21wdW/OnSwbsrkGzmeh/ThR+9+M/ep5TGqzx9h8G4z8RnV97n5Gtx+O6QchIS+
MXKw21LfqeObxcqq6+JdHR/r6KCGFnX0cp9i9BbU8BJFOU0wzluKchq7S7NiYcoMAbyR5dw7yhfc
6BY3a7zoW71wpsXOK2CeWcmvktI64iAU2CqAXEL4+bSbPVUrP1TIPACuMGF6a+hvxuC5K0FDQI+R
ovsoOYsi1OkVw88N2i3z3eS6RQsbn9h3wWVch7qlEHYJVdy0aXG20mx58+GOpPfYNg+JqPcy2gq6
3RHnLmpj26ADjTL4bvSJxe9sTQxwNhZCQU1UHk+MCCuxp50bZ9z0dAgrQF45S/k8+TGTaePiE+2U
c1U/jZxk9Kn3RuAUIv6gCAsy9ag7lc9gaOKIKqdrqw/bQG22M4gcRircM+pXCSVTli0G1vHYyuoM
dhOHiTyY+WVypmcbQlNAbUpnn2eHyW5c1T2weLc6mClmJYe1pngH7MU57R6lII7D9ZzHLx2fJTsI
vKy4VeJaVE/G+CUhcbUOvKkYYyk2JUENuQmPhUGApfurKjJlQAgY8qA7RoSsoXZEqtYkGwuCldK6
GzG9zfJ1wotg78Rb0H/bwB8gc1nIE2X4XJbGPXubmwt1WmYHOGwN+ZzyTJ2q6rWqsJ/W7NRGbG7G
qwV2s0lR2/TOYzh/DjlfrtI5lk17kvShUhD8jehYIa4nqfKKS6y++dNMm1nMcblypuad/Bo9daZj
Fvd0IhpD0e5qhkGh64Iqep/RFQUNFzlutZWm7ByCeuX4NfO4aCQv03BxNW8SFunB/FBDSoRas4LG
rid0s63sfWAwZ0cuS1x5csJp1cn2npkC31h/cGqxhLZUX+tAQGUPjp0cQrjRRRrvO6r23dF1whfJ
mZ8kADeXV5xXK5Ql25RWoShYPSsNN20qjnYBs0h5Mnn0TpTDBB62GOmqo7sv8uTZiDkSsW7uIfEU
47DutGFbFNckfUIatmldRnVD64cBPOEYMy8U2lXjPEWFuSIfsY3U/CgkfDM33XXWmzFGHCCj3WA7
50Fg6rRuMy6zsWR8ycOf2gRkwhTwDk8WabjEec/q1z6xnuGQfPfQT9yHQhioCREKWke91BB2cY6S
B/DBc27vcXGtM+3Zjkk2dM/usauiS0/rSquvGrGSyTpKiHKR2h3T4F5ql1hEkDj15wD8CjXuiG8l
BzrhmfKPZuWlTYstLc9tIuVrwE83W+s2wEG0azC3fbef4CCwUGY3/YOZbtM47bHh2WdukmNneZET
n+wiOUaGe4+Xy/8l4X5SmyP9Owk64NTJYA9NYzXgitKMwDeopdlyy3Bzz/swT2QTGx5G5MGo4l0o
3rkR7uQ3VwKrfQz7kzpv0XeP7hPK0MgX3HCF/OFOrESXNH6xsQo1jj/Xr0l2c5LrNOXr7pqX2pFs
4vBYdbsw2ncICp+FsccXAugmxedN6tRd5LIZ2gPuYp91Nn+zEoe+w8kuIpCjwbjpWqgAgCcj+q5T
33l5kW+VCl3k9EuE6GDF9U6UrT/1NHZr6qCcnTogiE1h3wbn2jHgyK37nBOYGvJtiG6a63s3J+ci
hJNQTY+xRjW1TT7dCToloc1uhrmcax5dwo0EhlmJh1mzNqqZIWBO/REUVqJx/5PVPuWwMTf1QW3t
Tc0dVlvK6BSzG+de8MEI6fEb4SE2FNS9UHOacZvVrQeyG81ctteDd2X+s5B9L4VunQfnVovecsKv
M+6asg4/beJGnK3SwDqBJmDiNm4GiH4YOxjqXUfglqF9V9zi0dBuRncyBseDB7ZqSyaflsY099Vp
mRxkLZBXn/7Yo90rHmXmrWl/aWLXM63voDC1wa86vXGa3+CGfdXLmlzlh1ourJ5PbZBnrgUGCchq
5sktfeiSS8GDgMY1yuaDNwPutAtB7rbimZ3H2Gr4qNJPK4ZaDIVFQG+TsH3CrNvaX50W8RAs+cu+
S8Nm2qGu01zjXbnFznMpnHU7rCTIHvCLgHfUie+udow/7KC8xCC4XBWhbvdQ5l+l+V4MLsbQ6Fep
uVnmwXVpicfDlwkrDYZApL0g2MDiR8SEz7ai/Q7uQzSLV07fUD3bdavgOe8z2Bv1bpGXKQkjzZE8
JmHD1oBjGnGcULYqN3T0RdSyLVxiz2H+VyCSboJLzjgs1adLQuUUBOTKSOVmyKxVlOMmMx9LKNOB
CiSv3TeA7QXapyZTNmiI17Px7VQtAmF3awXRU2lOB8dw95TSd2p/cuTzhCgaXL9Xc7Yb3Fcr/zML
XgNixI6fMANuYVmRxjW5u9aM1Yxs6/LBa3TdIzq9FQQijUh5cn2dKwCXSN4WHucGGsxWfy5J6VW2
8PrMQn/2YFeQ+Csr2UFG9LR+3NvGcAgzuesV4ksl0oLhKjvlW6M3Xtv9geAQ08wO0Uh2mCF8kUFc
yybdd3mzCZ0N6SzsANkTyMZfO5oZXCQr8ua+Of9mchvV74k98lwtL2oL9bn61Zp25fBs4LAy6ozx
osQNR6kX0zmkYboOicBWOpO2uj7rbvA6aTfFNvxYlEd+4xGEPisZ/hav/fy0PDBQ+H/vLF67dNrZ
GtzuAm6/wqNgGfFU/8cxapdr1XPu6vBMV8HjkjRdBQR4TPdHzN3a7WP8iISBnEM76ruhapFSMK3C
EpD0r1kKEbFUfm1FR+nt3suKJZOarB1hXGh4X8phV3LcMFCVcXTQVjkahG4kBjrlJwbvR2Eqj4k2
7Vt0jKA9kJVydGQmUFZi20AkbIeH0u73Q3TRf0qGvoOafdqsPHhZUDaoDSdwTdz1sAdnPZ3qvvkD
C5kBbgxma1s5xj5qgT6ZwzZ0omNpMe0hNRZV50geNS5noUJnXNgM/hsMGIO11/tgFULMBEcoGs0P
SufgjsJTba40yIm8uMfq0Q77KJ8VmNYMHJvuDmPqWw8675haDbId3p/kcW64wWQFk7z6ZnNbm3RG
8sNXgEXSYlUxMCBkt/Dopn28nooAMi88IIKkef9Yusqm0fKtylFC10HMmHAzGFIrmnjr5uGAUmhP
nvfJNiE3pziaFPWThYBHNhVKuthXI8lN4m5ZcBsGQBtxde1Ec4KxspGq2Pey5Yni3SHvvVqMCih/
l6rAuEGfBC+J07QVbEIklVZWbszUusm+921tvIJuXwX4GRFJcmCmrC3vaeS+N07IuRek3fAsMoO5
27CyehSk4U/Uczrhw18KFaWMtqmJt7FXLBTjJLTuY8yVTdA+Nxw240TfgynhEtDvFPOcqcHGYjs3
T7/j/NMreKtrSGhZgEy9Yt9KXTuVxS9EW04+3QHD+b7lSKZER44lQ9O+FMs3j5QfSdv9bP85TXYu
yhGoCuFTcrVFimsEDmqJIhtTKhxc7cVwTE8PFpYfVvUceoOQ0kNYtEq3A48mQdl9dGm5ixLhWR2r
1mRbtcMOFAdbvXcHtXLZMIwOQ2UnC1QthA+ZWSBBu7AoGfhwFIPXKfV2am9dF53TafQCXnfDYO/L
wzUJWJmxasKIHENBqGjGB6LeKcsSLlReuGh6ZXq1xLJ3Hvy0AdY0H80l3WwFpNSNB/BAXkcrIVVW
GQZVWMAtNh3gBUcN+C8p+Z1wiYu2QEQZ0TMPAeyDCaGjD79weSCtN6V1AKF5CeAeNl94DFd9o66X
VRGT9jU7vLeifFEG7ZJ1y82dsUI83Ko42wzQz1zbeSx4NkdxBziBh2EL6sStBpDQW3JlN/NeMRVe
d8CsPQgNMG9z8G4Y7/HMQRS+Yqx69tL/x4mMNYIlw4vN4beRNrO5c2qbq6yXT1VXHBoz+NYMvsXl
WO1iQz5ipn7XWo5KkPi3LTOYXEUuO9E76NJt3SsP48SpqMiZZs07NVbB+fAPKELRcNNngNcoNZ7C
mV/Umm9XM2ONeniIHfgeo75XQoY5TuSnPEUmftEBbC5TZgjk+wHdILrzUUc/KxBGyaRveTz1rrVb
bKtIXzvdfEjmn7QwvLEFNFnqb0GCFsZaT8arofxWDFLGdqDU8eaIaRsmbLrrn0nf6rA1RHTpuH8G
uJErF/6S9qSMYjdBQYnN+FaF2IRgz9rrDmmtWwb7Gs5DwtpbI+He5Wch8SpHELPoKRFsXsPV182P
udjnKjqFnv/OF8jFV+XetUTZLRyWALIfa/5ZxYLxqI2fQ8FQyNgkEB96I/EmXtlBjACN2ls/O782
XKWCOwNH2W7kS1J8AjThKd+8R/kAmMTELJQsHPHNoFfbyZmZh3Vr3UxOk2y/YnV4F7kgliyo65SL
iXCnsCgRnAQR5SnKeURbiSN61XAxq+buNvacXSyu+jYAkaETCOwkbQroz6Xj/g529A4odVOaiLxj
vT9TVrj1E4zbevyYAy4L7VeZhxylqH6xoE6B3nBBNc27quQ9zFFtPY+dYOIRvGWGWEd8NfMHF3jy
qgklQq7p2s/1Hf/u2RxJAU8a+QD1SHxCdaoVrGkmy9+SeW0DGnrOPtuFBlQHvAs109rdUIsXxqSr
uspCX0c7jjJyAwA4XJupO59LjBdRBByzGeqHSnZ40muBcyCCMWjlhac3nADdvFBpTzjTpmX+a4rG
j2hdrIo0nP26ybCuZu9NGaQeg9gFUtuD8QU2LLqo2LoJo5bW5hI/Q5FzlJGSUJzJh4SyzGooYQs5
evySGSpH6bz4K11jm6clVS5yMmvZsyEBwh5sTDG5fqWoKjPzMVzb03IHYWyB/4X/SWFJVE8EU6pk
uI/D9JKYw7VrmB3wIKR53WJi4MnCyOt7NkIOC0E0g7uabz3tiVMQQ1C2mWTyNjEeEqGyau0p5CTq
+gHoWiwAo8WIrDHI1lubUGLe7tBGNKjn0voZWyt01rybNqJtH1JkEWt0FvGeM6TnauT/tVgbd+wA
i2TGpQ4WlxcPeM8tVNPQpwCG2ERr6eUQnvDKgHpJbvQ4hpJNXnP2tXQ4NjPJEBP/qYdpF1xmz6JZ
adTMU4Q0VyMVph7eDZPiDrlNEX+H3EbVYOpXk5z/bIfZvhw+GVYka6OW/C72NSOQzuuQNT8KhzqX
CArT2IkLYg++jVPSpTO7WyZxNCfjS932G6UBVzTECilwwt9Vy9mtnKclvJFeK+0Tg8EHT+MO9aOW
2oNV/tZheI5mPab/wyOQ0kkSzYXxYYSM1POERzwrrE8NeK+w4AGP2bBYoRa2AH86XqcBxLWGBtfN
SPch5OzNhNnwWL3NuOZCkw0t4zTSBvbwEhIzyMrMb9HI+1VXBb5umWQgBnYNQdv+2LqjbeuEoeKY
Tc8yzmwv4dO+iUpBSYNbgoqyyGvzS96Z2CYkNq8RmjhS4Ag5Us7huAihsUdpeKyd7C7U/jtSB85M
5iIQN+yDUJlBL7spXQHMx+UmerGUbvbYJHJIiPtupbvVCwEcFyohCjtLDQ7GzJZiSi1aHSWC1Wog
T1/QU8l7Rt2c+tiDsJvJmm8Ak9IfcDq1cPJ3cZT8yR5sY0OXz9MummIZly6L+LUSGaEMI/x7xRgc
6fxdFf2WUZmEyYmspkzCe2VMZz3/oruTHnLwRWtaObgHl8ZZT1BqnajtuxprGzUkauWAc82LTHpN
08hN08TcXRPjsYAZByP1cyzy2BOGQxgj4KE7msg+5UazDio0myk4+kFpUg+hGzg0rC+2wnLGLS6d
m81+ni28d0O/jp2R+FExlxt7rBiTm5Qx7dKPaiCkUhQcgs1YO1a9fsp5ozyjYD85FM+Raya8jFbv
d8GwgucDFBxrtA2cNwRiSn6tbdadIreyjQU0wijZVI1NMbFvT+wD+HrHpBK0KqvZE7AQGgyLAVAN
oC37qpzpEzCwQJfD13o0eSACoexP4LM2VhBerAXHKUigbZQ8+bKV/D7VIKClQaYNHCfrC2tjt0G7
Jc62HRRwpi43GZQGDKWo9a1Na3occyqd9iSw1UTBNkwJkU0amwleMFChDCmjPqUGwxETte6xFTm3
8Uhx14QSPNR1/a1h9B+JAfFE/DQEDIjzZVGkggdjwG1QaIEBG5bKU60Eu04rHd8VyspObIYOFcG6
IhfOpRhpdBRd8Ay+lDpJlMU+awoKFjweJiNjJsqE7PrY+UYOtDjDdK9WQZIDCjbrSl1ezamagWmi
8cDJyPpmRJPJj3KM6QvZ/W1Umkuu6+SY5C+fWKzVgviSUCiC0Zi+qzmFoghVI8/3O56UeEAQGZvc
CeCqFMamSiBkR+S62JBrhBXNnzqeWG+kA60XM7sppQ7vDh4bkzblQXaRCmHfDukhN/uupqs6sZj1
HZjLCLApuPa6Wnq5poNdB8FcOkW9HoIR8Bqjk0hMn26smtiZmJxHVvBEf4ojY07oI1UJyNhGvaZL
dlUw/HgUxQq8sc1PViftOgi1kOH5ANGQB+MZ0nDQvA2pfdNgUD3AZn+ek3avERJkxJRdbPc3G01r
W8/Q6wKGLDRJ92M/HeYIUURYdksZLqv3om/uxgJM7Kb3sqHQicMC0pfNzTmM62hDRY6Bg7LpTVI6
fENrHwUSbO4xBpvL/Hgw+PRadZhzWLVwNbs3bsIOkkp6ail7AU2Ie8mVMhLGKcliunytsu3q8oav
s11TG1Z3k/wLe+N9sikq9SNNviQ2r0DBsYwMrxpd1jU5vXANdxymumt8CH36BUBos8kgbwqKfbHs
vNUGj4aToZDvG3hJAwMtJa4DVrcNYm61W2WDudD08mJt4uEsic/5UUsYSrFrPhxSPSRKdkrDqvTM
PL5wr6UfnytnZ/m7WfgiOALZV043p5xG1i5AB82fpnjp1ZkBI89kigvgz6QSWS7dyICSZLS0JSn+
boKlP9kuTUpr6VRGlCszSpbQLrHHavQuu380MLmY0HtXeMbaN8txgPYvXMaIemhm/w1htK31JDqw
kqM5GvzBUdfZCuF9anWK6xL82Vo13R0fRT47S0fUpCxaURplYyv2OjVSsK/iVFEsJeyabpSermm3
tE5ju+QOPwq/XBqpBenN9h8dVcqq5tJaNZf+6kCRNVgarWlZ/rU8o8Kr7jfVGIk92Qd8rRj2RJof
pXBmPrZlcYir5oUSp7hxqE52HWvgamnUdj23wVTA7taXvi05w27p3wZLEzegkqst3dxiaelOS1+3
bV/dpb+LVLfaAi7FamAcsEe8or9d7izza7e0fxkiItfQz/U/esFLQ3hcusJiaQ0nS394ZKKTLY1i
mKUd88xzRNW4WzrH5j/ax1a365c+crwUk6X+YXMkdIgWM6S0X1zsmSc2HL/2Umr+R7t5+AmXtjNF
eZi6FKAt22LlnO7M4KfhkkaksufQujSmG0KLS4c6pUydLq3qVFc7Qpb9kxqhsAs6xOzh0sIW1LH7
5S6pLw3t0LbfB61LPGtpb/939s4jSXYtTc5bofUcjwc4kIOehNaRIlJOYCmhDrTGvFfB7ZD74odb
Xca2apJtPaVxkq/sWb3MvHGBI353/1xrxnox2s4HVbyk0GN2AOurZnW7RPSw0kBICjwjDl7PufA2
zr+9MnuAqWduO6LjCbfjVRLB4Pc4D1Aoe3UCFJegU4z6Wk6SLZoBgUgArWQ/ozmfLuegOvd2Tq7Z
zhG4r2A5nNDNKMyOyIkVD6TT2jnzbs7p93Scc/B2caqNBIGciDyjwteRyHw0Z+dbnTWu86lMGRUc
/TzvOVPPafuU2H1O/N4Og2ynRv+cNbys5ZzRZ1dFRZ9z+8Gc4E+I8mfbnomDFY1Lih94VPNTSOxf
n/P//UwCyEECaAI2gDdTApyZFwCDADKmYez0hDWpGUx8ai1dlqUfsUIwMDDZLYeZQVCFJA0xsyyd
mU+g66SL4UJQYaIND7Gk7CDVSqoMnY/aZ91gkx6oqGQHVzP9oJ05CP1MRKht4y6ATY+WVUM+oMYj
AOMejExuGSOuDJsZBsdafaH1yUsyWmjbDj2JvHqMIepbPvrH2CqfW3pTqpnYQDWKPmtzv8hov/Cc
m8sw4x1q8owVwIdxJj8Efv2Wg4IwuatCBXbO5gysIE8cb3w7e8tngkQGSoJGWO/ArhGfEzAT9cyb
cGbyRBwmxz6Nkq05UynqmU+hTZAqDJAV7cyuqGeKhQPOovjDtYBvMXMuqtnANTbNFw1T8TrEV74w
DfbEjqfSDUgUx1Taz9lcUVCdngrvyoYIDjd2545rCs7DyJ2ZG9NnGPXyUuDlrKQzvqg8vsmo909p
ftdXm5Ju0jUN8B0v8YlzyZEKW+8UB7A+YNf2q4DhNdN1iLtTK0g9Jr7EC8itLOt1Kh9RUsEBLIvQ
D9bNvFtnaYMd28QSMVCZmHYh58aOholgOFa1813OdJJm5pTUM7EkAqM9E0zAxTK0GDOsi4H/5fzh
nMzEE31mn8RAUAq8JkJHG/dmPko9k1KsmZnSF2+xHbUXKT0d5KSvOHnMWJQQeaFRH9HMXqn+UFgm
eCxyRluYIFpSUC1qZraQLzCXItb5q52JLmly5pTMAwN5dMmoAIYA+BfNtc6x1wOUJedP/eWMRA6d
Z7Y4ffWf5z7+HzM+/2+HhQwwjOI/DgvRp/7Bq55rd3mKjP/vUkN//zZ/Sw3p3l+ORS2uZ3GTk0zG
yQb1PzMYUncIABmG5PaObGHyj/+VGpJ/Oa7HYRi/yd/hkPXfCJAEiohpO7aNcGRYf1JI/xAT+r/F
hmgI+kcCpAH5UcyZJelYQniS3+LfxoYqfrN4chHpGjR1WafDMqrGcpfznKU5pVWY9zFMN1xwxj7s
DsIqcJXXF1qbzLOHHRGvSMJ8rAEDEgTjXQwn1w9mwEMXH7ys+Y2CYoOmI5d5Uh8g1ptk7N0XNm5q
LVzBhbuO9VNIycqymsbkYCrA+DaWhKaSxypxPnpb53I81BuTaa0kFgT24hnGyGNSta9Sa7gIWCvY
+9cUz3x1MrMSB2gYffDpqpU+SXYLycVXJrzGBQUpQNNBwFJrwd0+O2o5jpMx0CQnRV/HkzFa6IgY
ME0/3ZZF/M2pGphN9OilzhXK81fYgq+P0n7byeeRNV1vtWXNzpI3+YvVDr+p5X5rAtmqFeJaN529
C0P3Im2QBHHvTMcpY0Oi7miRewk+Gdy/XgVHB9+zi61QP2V6/zIxh7da1OPOM3/zPHiauuzBmvyX
VsMZ0gSo6B4ybRddtF5Ti3Q+02c+vZVinPuAXoRnOMsUijPmHkbhJiIh3W4ugq6fUs7I6jzKkYt2
iBSKvh+kxkuTJNiP+hTMER1WY8Q3IgaS0Bfo4vaL5KISNPBmgguSbpY3xAuTu7mXQovh088gOLsE
vRwSZU6eE4VosO7mdkZUp3FXbTbciiSZAdgukXosUSZN8uNcs9a21KVlHVJG23jcjb2C/u6cmQu5
r/AyUjQRi/KCcfrZcbJux6ez6AsK+ZSRMbqtn/OgvaMn1SNCk515CemNcbt4Jfv+KerTbgNBOXRL
wL6xfWMrFCvhY6OoG/mENdd+sPj4CpSAz4H2baOAs1sMmIsZgKCC5w958jop0BKIAU/Mj5mE8Ulw
wjw0/r0v653RNXdFML2nZRFsoupHRRx1VSNftZ4fVRu+fpX4T5M4D7aQXAAP2XW9uyVNeCt0nkXa
6b7MfpILRmK3yaOC48+XLDdvtX1JA0AizMnirSwAo480s6N2tKUuaDMpj3aWP7GFfZOcaVw4URpo
FDXtncz7cWR74A60m9SZMvT7tHUecWsZoDe8M9yHaFmntC86ZvsQhtzPaSWlkYabtAu8n0UJt6Kj
OQspg8fRpLh4KscbhcXMyVtrG0UORj6PKibtq7NPKsHUEtkxbpb8CEX80lKh0jHBt6gaucFhL6mr
fZ/9qkOUXBOFqJmreDcmTgZonsIe3J5bZfUvhB9ecTVfPLAJGW1z3kDGCmcM7RQMOc4alRqkaCxC
QAYz7AyJIsbUaXmcR9vWqFaTzm/b9SfRwryifJz8FzMg/FLK0nYsgGeAVgYKQLqReseLQacQJ6nY
KpBl43JJKc5X3TJ45mnx58PCYaiqO9/2WBPlUafElqHrs2fjToioSbUkbWATxTeMBksGCW7ozmXM
6qMdJoQv8yWM/EtTBQ9uEV3yxN8bTLn1GE0Kx/QF4H6FtPVtGlZz57fpVXmNy/Encxaqs7xT2pkI
oiG1eJYNUrpo1l4uf+q4uAStOnuJds49XHcV6h7n7Kvlew22m/IlpZT1UBOzytSbMoNd6ZW/Wm1/
VkA9lmlSMAAKlkZiIyQy+Fj6NY6Xdo4TiKEtOMpzEvaNe4YEIXI8xOsSCx+ED3dTjfn7oLV3bhnt
xl6jk8Oi9I/WqX05hfnWCr16TRnx2keKm4TAA8eauRhq3b2YNoWrCg79FsMIA/kBerrscI8Q2rEr
SlILoBtktEgH0JumjUGw6uDuQWCvm75eOzpG0kl77arUO8S4NFBHkB86CnTX9Kjkk8sovG0eK/OU
p+G91bncnatyHfcskVaFXZnKUA5gfbsLplqjZZfG56oQZydtzr2c2PfcAnk8wLk+kaKjsbVZ94bx
mlQ0LhQmkRgV76upkvQG5xtZqGxrxVzJ84YXOHKclmLQIjh2TCpK/vsxw2Hd2Yi9ZUf5TRjTSEwV
PW1u6O+x/1iQyCz3oUEpdNqurWkMtnEmT1Osr7Gov8jW/rBopyVec22yGt+5tZTpyAUqO3tu8pJF
ksCbK2825XGRsaOxcQMgTqVYlxkTIS1nxyQI7ovefc5dbVVWkG4KGsZ8k8YRj4/atnDU6Mp78+z2
Gco5UPn2EnKRUZX3ppFEyUNty1Xufbyj5OlnMDcUdU67LNF+MsYIHH+ZXGtyM00JLWxudjbSes39
9aZ+dX/CIFeva80z2D4oeYqD8OL1zsXV6JVpynNnxo+O3MWadWcZ+o/vjxdTd44UwbPHRxvWEoa4
lXMWonYoqsw9PP/Rc9LLvRN8iaC7MZl5YFb0koTFfcWRw/H2fT1hBKNt1f9TcaKJrfoiv000Lngz
qNd1i57xKHP4XTaJpyhND0k5Nw2F33x/8o9N9Gq33mm0sx8tm54S5ii4bxzFoNb95i5zaDPxWHRq
rWkbioKiAzVUzGNphqQzgpqLxJ0OCd8N3YFa3Si9hSWQmD5pql1gZ0+ewVyzJpSZTm1FLQe3jypK
Ly1emTtwRorfestN8FYVCRJE2BWHFqvs3tba9NzJ6LvGIQfaBl9V3cR3the/dmH72cWvjY3LyAi/
+kIdGU5ESBZUU8EcUteiEi9NB2wmrb2H2HaLrUUK5fjnS6GZyZGfcLLg4u/GsfSPYKBOHACQZumD
XsuCyh+pPHRM/iyRfA/K8gPR/t11ikNcsugWpO4fe0bCG6NH5BF10W4Sr8nQEqe97cIcE22wjz9r
QwuOWjkjn9IR7Tm9DqRk/M5a6WN/gg9Unu361R+kwztAHFdryI1U9GbRTMgrU0zDRtbObdStSzYd
uqapd+lIjqXzbqF1rLIy2nSefhfa7Vuc4EIq0eSoFF0OMRkN1VI5YMeje5/OmS9kkaFkaGNHw7M7
TSsfyXE/Ji0gxu6nmM9Lb56sO8o6GF1FxSAPQ2xLDLUjKnmdPdOp1x9d8FIrxtE45wpUnnrAsWqo
IMV3z5eSNvuF72VPZdtc/awmJMZoWhZkMazyvk/LG5/bjxHCNQrDtfLEN87C54G7+iKpxp+6C95C
U7/jrEjbTznnIGusYV6bXvK6oKAED2tYFl92lv70GlUnoxkM67gJcKQS9J2yMsdPwPLdFR8ls5qL
m1fo0jnYwsmt91Rhym0eP1NKxmVAXYdyYE/IrL2Oq7VyaFJvTIN4FD5MexgugrbGRgm081ydSnPE
ot23HPnK58AzT4MW3CYbDVQ3tGNExy70ge8gs9uFKDPSw92tod7jWb04mQEAriDfGEJPCvArd2+I
sjti8S955LxPMt9NeXqVVnGTRkHdthcfE6T6rM4YFEXkPLU0pb3EUAPFSxjgPcaBkUXGKWXa1xre
r5GfK470eJDwok/yZFnta+skPy7nqsRlDJFrBMci6b0kicH8Nr5F7eNU+pvWK2+QNr1VFzMdLSMe
XN4nAioOC39UaSvdYrusA8JignrtsWQEoYa+39L91VCZgg+v9bz30GZ4MqEsA3LqtqMVHPXGodd2
4oXgWV4MKWFyqJJkLuXMWTRc7FoNx4fGnc+wxR0l5HdWxGlfTR98BEzrRvZWjSqaZsrqO1CRR61T
134+ZAeSaCyVuqhR3yW9NQtzRJSBCdsjNy7NPHD5IOprFtsPrR4wUo9594PYeZj/BzaYVR8/lCy5
y4mZD6aX+Cvh7sUnzpcKbawMGFlmYNGKssRpokUkgWaRw2E+5NCB7isTPmn/QhVHvI7p9NwojF5g
AVdVMj2XYjRWsUHnTy0RyAaB+Wuw2ToHygf3RfZrj+4PStQ994vnhsz3kudi/oFNtWFgrWE/lbT0
lL1LyWL5VE1UiRkwD0SDcGM6myn070MCH7F4c5OaXsYuDA6aM10EVXN4wXDqRKVx6ov4pQ7qXebM
mRPnJueaWGY0h9FrnAuQsx0HL5Zhoe/qEhlGE+omM8tbOJb9XCuSOuBp6S6MmzsaBo0thVwEodag
vS5WED3kI+p37oFCTK3hYPsQDYd4oNCZnxin7wJm2h2+bGit6ZxfD0eSHIzvjsJFPHIQpjGW9PuM
CdmSfcPhIfWeHN0/6W6tPdCpVK0chqhBquXLPtbfksGu1x3WinVawz6DpZGFrrjFsnilyck+V3Zt
nT1LkGEeUDAXtqiWIweMNegwXD1DUhG4oz/QBKu6UDbOYK6UKPsGaD3pajtdRPR3a8E5hvlwcTKO
LpH/VBswEjW+3eRFvGfxHI4htNIgd0/lAH0B+kOky/qQtNYvjgdtYxq+uuScEAnyzwYln/OBzr3G
KtJHI4BR4Azboi1+UUBo/nSVOvqcbseysJZwQVgDh3rf6056avCWnmy9+yjG/m1ivS6Nucb91/K7
DLuIzUGL2Ik7FfWR488xqJKQMFJ9EMzXY+1Rds2TRpE6z+K4l1BeaTjssVt1ubfB4nxyau1mBvPT
YyX3rtA/CTdLtAfz5FKKvEoU49rKVg+jBjW0fA77jEhZbIXr0J+7HHuPiAqWkg1i0sE3bS6HOOL0
olqIOsBEpTVnC+kkRtCLjPSBnnvkVCGpNo65VXZdfuvncXyAyzBI6PMLynY6utkcqCfPsrBdVhPK
DCHy0WnMLTOlKqvlyNjMdE+DUUujp+669QkVGWlkzCFWUpG2BGLIOD7gkcB0FWF8HFxnPcYobiqp
p4MZzQt0QT9VWz8FQ7qy25IgZ97dIym5R6q4HxrZHbmN0iAXCbxwza3J46PwjS8mPLzG5GJaAcwv
x45PxzE6ZY7YTr2ZYcXqMOqMwcsAX4Un+DwgoNijPNAc9kpA/qe0JUmm/DGXzrUzNNLymE9WtsOS
Y5iU+rW+3j805uTcFYS8bEh/B6dXr3pp3mPI2Cncca4OZiZTxNEmEROcqYNPaYfcHf3kCTDruU0+
0ia8lh1G3Y7ZaTbY6gQBgIbpwZS4McuExCwHJciV1Q5I5WPTqjevC7yjwJrlBiCRfbd2kG+VvR6E
x7SbdCb12sA5Zcxo3LzqFdZxgx1rsgAPFwBTDL/kxos7R5obX/I8u+Ss0yygiMxifN/64tMGSbgP
da/b1JLHnO+1DmaretK7jIAbPMv43u4J/l3NjMNU3r4VPcCGpEMvxMHe+NWPIQokrjJ5laV/GDBi
dp17qncgCPeeVq8mJsyFS88fQOvzGHA7G8L2oqrx0tfZrs+5deIoecw8nOtir7zuYs0/ycczB37D
HylJLeJ97YUD/YkmoYjSPId99Z4ZyXPXPVBTQ1oBowAXzuyubsDXQAIdalVdSqv6LcEIH2Otei4k
H4I7ofFRitpN9VwOZ6B/DFJsoMF2qODYkSYiILvYLTk0T9MxsmnqEhgDJoSxSKsfdQ/zeyqireOH
Vyd2vwpACFGKpbsz6uMktTc5eSvVJ7M3wb4Snv0scLODOuJyPj4G1I1ybsdttue4fY7C9uqG9yV4
6cZKz9RZvVXWY2uN+24I3k0mSU1Daky5uAPKCjyHbpEPLS+puIVNvk8D7bMlgtrbTbGjz/aGP5pT
clonPBLD/RCGMFsq8CiZnX60hnNTheQVYvPX7faCnkdkPzXOuuEchBMenLK4HzL9Lmn4MHI97YjK
L3FMkX8QvL8mwzaujpgytEpu7MTDv1h/ylps6KZbD655LQkjLWFQ3RFWEDPDOjHuGz+Kt5MMqbEb
HmDlVOfawqhGF/IcaCAP7BjJTviMFNPImzsJt+CNXhriiY5IPwpIKNskIJ8vPA9H7+SsLdmR3GWo
wokmrwq5HvzWhTFrkcYt0V68SB+2dYVVqU9Tb9V2+aWnf3KfU1UGgFZzdqYFNYig01NeY+My0O/j
XO49KwPThEtF/xj0zFmGY+GRQLRx/+NzrFainzogQuCbtEI8xdF0jw0nxayesNs6WC9y1m7U4ayl
NYsLH3l4cneO6r8sG2HbtbRj/DeXh7JXkdGTveoG/4KrE5f51H+qeHgiyck5V8TsOzkG2oEStjGH
hzRBx5Ht1u8xaFOZjtgljsOQrQUHyz5zj5FRnoaoOwR1c3Sn6qsRabdiqCHOdkxZe4mVYDTu9Cjv
4ZHKrzSQ7cLSw2NSucWxo8FPYR3gwaAmLnfoenTA3xj6+AksWeAREt6iyrHBGfqsQWlgNKg/o0+Q
Oz5TFSaepB7wq/eV8V6lbIKjwMvRZDYphoRovUeb7Y7rAbxlrWDoXRk0hWvXNE/eqPp9x/LMdE2c
B7fToJoPzh7sSnWvVc0+rbEg6Q1H6t7KOI5Mxc3RwmecKFcWV3x5TI2ndjjgwLufMso9M3Kfabru
LM3ZmH7J0oN0ZuqnzlGPkJgfsjD6xH3IRljkbKOG8eJG/KktTzzYULzYkPTHwHL2o90Eu1DCLhXm
hc7nByY7z0luUOXd5UC3CkIPQbOVmjpq2zDx7nxNHizpcIe19tJmlplWIWTjoQmP/18A+8maiAkM
0It//qf/qPkMqt1//buitPpoPv7L3/7jC/1t//xPf5rPVrnK8v/x39R//5f/rfgFA4s+tI9/lbgc
D0nJcyzHJqpJu9i/al/mX65OHZrHscoAgPdvgHn6XzMrzxHCtRG5/qhif5e+xF/8ByhYnsc/bbK7
/xlinm6Jfyd96a6LJGdL09MxAv8jMS/F5BrroWIQKlXEFY37DfafaWvawYzH0l7MSI6nzMVQZ01q
Y7qhtqhiUoi5HI+qt+M7xpcDE8PFiL140wwZJ9wu3aEoHLUG0oPGLHQ52Qyh+Gb8FljtqG5uwDXn
mnqpYcNA6wLFxCF3G0d8Y2tuN5QUOlscOuE38xak3PYkCvwybLiEVtq+UEV66ISzNaDicYyDz2FR
NUoMTCyqluISunwXqdMzjGKsSiZKIsZN4quomJQKLdzz++C+yqpHvyn9hZYhTaHSYFyawjuhMJtO
RMMDDa4Cf//moiAykPaVu87Ycyct6PdjBF9oGn7HjBjj0NbuxmYofxQ6VcexRQ3m0AHHiV84+8pN
EuHeFSabVRlACSLXUdb0rlYmi0GJyzIA+OZMXbRtiXnU3IeAL2Ml9MJwOIH/j8i2RNSW43+FwZE8
xz6/er9lJDOsJwyRm6qYLwfIQh0904FpnH0TVw2Jmo0mJz7fhOu21XT9IXrQ6QA++FZwUmXHlYEv
gI16azXEHK1hkLw6nF3xb1uQmtrfNEnP0imGrWNNiADhSue2hS9HrCIVBUvAelRXu6O/oEyWaTs2
8mCwsNXTXAoz3GhPYfrkt0Qaetlyg3IbDDtmv7VzzL5FWBPU0fQLUOvhiT/dwQzLk9f21ob+a2bc
ttXvsqI8D7LST0OO5mg1wbjxtQrKFHZRUWHEmHLAbX6/a6Qm7nMKpP22uCfK7ZxlrWDQDdarhpmA
GoAeliEp5xZFLvedah2BVKBAtrqTBHGZRsBUrFC/Yt08xxHKJ7wl2Dru2CxN27bYoZ9Hp/POgfQ/
KxtxF5L5K2Bpxg8y7W8mbpC1BWFE0wKxKWb5YOwJ/IzkrvJshGXvuZiJXciGetKAyqfAk8vP9yiI
tYddpCP4WI+e15bHNAYAJDQkYKZsS1/ka8zncuFGEfpIL74qhRW3Q2VIfFQAm4CLl41qXXMi5QBh
XY0O7zKY86HHMGf6lIwAuroaFdGDTuv24I3em6pTIBezR3NwUbwn67NWkKLy8WtsH4JupILaHPxt
nnc0sDMPd8N8NdnWvhR+uc6b2TOC5/PQ6/hOtO9KmccxuDKsvIVoN2t/BqHYlTgYNZm4BH+mVVvI
kxTp4twHF5MQE89FeA/9jjjqID/iNDpNGARI5qPDOT58Mhlzu9YlHibL7CiZTTlBT1r55LYMSGE+
AR/08oPEqbsjhIKVPUYXbzrJTCMt+o2Yrhk54rJkrpcFaxukgV6jHziAZwJD518bAbEsRcy1pOAD
s+OOxoT+5Ic80S1EuSAuBmyoHgkQDiNTiWtKORkd5vO60RpnTWJ5zCD8BFnHOMOHBuIPLZ4nC//3
iA26Qt0GaZ7OU9t+L/rwbuwB7UX1gAGzdDn9JlOwpSOF4ogq3DiC9xEbIpSSflhxA2AKlyTh0bQY
FzfGdbDlvWb42TLURsBIObO0viuvo4GKj/WXuMWADBiPo7XqpAg3rRxmXrydbrxxvPOM4BOvX8Lb
gzzOXTayfKhvnNlXjHeeBpHnZ9XYTKr51MemjY+pH37pA2JySUR/KWirzk3UM08SORpS7l3e86Am
c5Ordu8g+scWNvjp2HgCfwHQA6Q8qVZRaS2tKctxJzgtL+u6seiGzvzYXPapvPWlumtOoWNwlSuJ
ETmKfaJspq/Bjh9qou0LYaXDbjhqY/LtMwJe5QNsPnMYT2EF0ERNB5U63kIEpEzQjzDR2xHTJCY8
y7JPn+p2fJ9qD7BTlNtYIrdm473ijLYXHu6z1WA0SJqZvbRS/nx9Eh1GYSNODfdGURh7CnpTOj70
Ne5zsKm5Xu1UYh/DsTX54pzLuqdDoDfzQ6RVjKsL96GYj68DoJwUDgovbe7TGsyjvGspjUJCKqXw
H5zagkvo5Xvm2vRVPNphPyxiEyFF8a0BkIKl1K194dbvaYwci0hAj4nfHnwDAxeS0IfNGx47xnst
Y3qcHLc6/sg2OTiNyrclrekITWRh5uyFTBJr1aZudihQzAuWgCKB+TqSzxurCfgHNo0i22cWQLq4
noGj7HpL0YZo4xnhmFILkvOU5l/9rIBPivIpMuvM65x9M5GgqQWISC9MDk2g9ae5fd5W8VPVSH01
hzINhzGVZpK3cYplR6o2H+Yx+hiFayeCoCWr4BcQDZe24NISoFkZlQmHiQXfS78bK8jxyYKXM3Aa
rzrTPquEW0WvMfrWudKQ6o1R9TSyj/wf6IQgqcYhmb8AMz1P0Z70Apad2juhrRmbaI4Kulx3BMq4
0sI7NRC805IwXfG3Mq37JsQ5KWPSbKn5ytw32qZBaxwKeyqWfVmYq/lQUFV5vHdGji2sYhWOz5HQ
sWUmq1SARbQtGusTIhERM06J6f9gRf4LmNPHIegQaZ3mlNsmKVL8RZhgc8ifthTHP18IdNCK4Gbw
QidxLbCCqI4ctJtSEz3xeF1E0vQLRe/WMoycz8Bh8mFo+cr0wQ+NXfJieRmkBPsnaZ4Ht6aLREVY
nwGy1bhd9S5JyAuVn4GyT0SNBC0sOGzaYBHoWrig+Zt930NXIn3TO+tMw4nBBHfdl11/ySri+2n+
9FB1eLzFzLaSqrz0JWQ4K/kC9JRA1mAS6tf4S1PuQqM8VybGGgWZxEVCn+yERaDcIEZlPDT03cz4
xqjTrgAkvpsq/ixMWrk4ot5S/9wSLlpY0DnriJNZ02WUkZScI7Vs65hGui+st7TlkFlQcewvzS5o
35K4vwZmpjZZ1Ox6W9mYXCeuVgxK2MfjgbNCNOnZKhz0a1CMdI3X2dFjWq51ci28JzyurOd2vo9/
Xa6SI4xCgwqRldaQho2riSqzqDhVputd4sxXGz10D2Mw84ty+TjbQpvCIJtsO4fEBpMUhc2nPw7g
wjzMWBF5wK2hcbyIyuENJsuxRH/LRugr1XDFrVrxbvc+aQquulrCeyviDm6zL+Eyts+cp8pVmzDK
Vr1HRIgKF3jGvzY5UUealyYov/iJaXBPbPU+qBFv88o41c48Bgyhy5ig0YSFWBujAy14X8506uz9
UO706FkmchsXzouPlxghgVRqVwC2NN3y7OJSLa3ww6UHhce9uBZ9hBE9T4eFPXVPNlQBN1Yr38lO
uV8kRzffW1UZU2IP5jI1iaeOXWMuvKnmtDHOp/GoEXibmCsKymG22pDebFQGokbJodCIVTQwpODN
mgKQbC3KsxWZ+8ps7QV7aMVeM6JLFE64ll3FdySU3GERIebhrWSydfuUyF91GfMUaocLA4i/VPBp
7kkzmqub0eAUOuU1CozPLqpx0GJ+m1yfzJzdWpumKIhldtU3fq33VpvWvnCgAzpCLdknmqVvfqnu
SeQGsQhJ0NMxzXrT5X63nEbUOSfA29vORqcCD4gjSQIV7Y9poforV9SrEK1nFVSB2E7kMUWIPJCU
DC4yPMeziP5oUETs6aUOvMxttnnNpFfEfBf8P4ucWe1JKHx6JQZ5NYIXog9mQ5SvofpM33qVpS+y
DBACjmgEH43VxUJZZlIcxD4qBfO1ydLvgsoq7nMe5HvCKA/p9IoPqNiWaYenWJXto/L1O1XWxn2f
VM9JapHYDM2vKWQwiRdtZ0eNvsUSpQA5ajNaBhtgrgKCp9aLSdA1j2YOkMAvESpm+04CVnf86Ill
LYITPvBtFNZLUiRiFTdTuWPuwfJSEmZp4udeV48FIno0+lc65Zl1UhJlGvUybfE5tTGzHufZ73R9
Y80bR6D4ewg/es4E6CHiJEpjP3atv/UMdbZVd2dIdkFTMTstXwIftuZYtjgVYtgQtDlxiIvvlB1f
8wFtvhYItsTOUXrie9bE53puHAL2aGgEtpzQ/iSRyA4fDA+2C1TA4LKg/1EvdAM8D0c1R4FG4HDZ
0aG3phRRLTwUvaWZ8XhWkoAzWyDVRtABJm6Ei8HQIOcqwzy2us6qxohN2cS0ptT11iq035tON3ax
E0V7vWI63if9s5+kyc4rvHyL4koPYe+hitjKOAwdEebWQENyYbEoVLeFnNvXUkq/HF++DQUPB3Ej
csZmu9aL7LFnghtrGUKII3Z6+B2EwxdJPSR9rDVr7HJLpM2RNy2HiaKXH17NH4M14H5Kx0MmBFaF
LLpFMEh65lyLiBFAlFHqJX1Whkz14B9TxE0dZ0roIH12yFa88Sh6oRFz5x3B54PjP+oxb2FSxqsh
UU9mVu0wyb4L8dA3xSPqKthtWZnEN+QSThET5Zl0UY3joctdRa6XdqSSTGfrM2brY9yLcYgm6glw
MKhzNeu7Irm8TqMPOvaQ/CXWTGsc7kUEAcvgxTU1biNDPlVbhztX32HSSlAJK1YeJhl8SOTVtmJo
2EbsifIAaJFO8phFzJYJwm9F27GaCk/tU4+8hWY/FEVdLN24/omw2yIzMaKmZ21UBdC/GHwpJmn7
gDbUq1nxrWB9JeUXyQzisWZL0tZ/pC4T1uBwTrDvrdq2tndlz0KsuvsYhNaumj+/DqcC1yZm06EX
H4QHHlW3b4QLTwlm1kU1tL8EcbE56R0M/uwrmSmSksgbIhxsLCHNF8No5CIbmY8PhfHdkmwCxdAc
HU7c/hgGl0RyRsYUeJUFelcYWBstsF/4JVnN2viVdZg2R49jCQkhLDpdwtalp9hz9G47FaRuK4K0
UGSPRHOCgRBqX1F9GMRMQHrLXhVzvJohwIKC2XIbtzqbsz7qyxYM+cj5aCk54pNJLh12G2EsqD5d
FJoq5mbEYpnAMoVK//I/mTuT5caRIww/ERiFHbjMQSKpvbW0RnTwguBoAUHs+3Kzwy/heQ0/gt3v
5Q+kpBFbS8uNiRjyoAiJFMBKZFVWZf7/n5WdkABxZRw5S80jP06OKD7QqZG60Qod7S4KThPciQRY
feg35antZJecjkEKm3+THbhjVPtK135oyWAfOkZDDYjdXKtoXznA09RvqT7Imj/vKKMcuGFBOcmc
+WZMKwD41DFw0+QsTLx5aruTaKlDQEG17cgHKMHUESeWq5wFq/K0deuLyFHgSVvFVz+CZ246iMMx
crRsTepreuYhgFb1LSRS1yDjZOx3Zk/9S2Q2P7k9R1aRiAuP91xSjds6TxZVa8GeS9qpGiHIE2uU
idz6OAyPYt0ChprN2hTiVdwZCw4PLkAMkMtNKUiOVxMWnJwNVWfRFrYGStfV8oHfoerkJlRvGTll
YaNBOU+rrrs8+RURw3AckeYZL2UAEXYHHiwnG190ydxOW0TgXQ0R7Romj1U0HSWu8JoqDuBG+yKk
t1tckxeqwQ2NfcW8QoAGzckQgWDJa2c20rk6O4agOK8V9cYgfFHtQMdRylqy7ksSbszwlF6YqOJI
k1gJCXjl6gooLipcElsakYg781TvMvSZgjIar3zqJAGnWPLyWnoSK8Esa6qpS3+BSWwmv0Ya3PYV
VFmK3D1cNZuaAZvNSkXE0Ke6Jim/gbAF/Ub9Unh0Rq2WfZFKc9OJ+5so0qtQ4twkmQHgCCVF3Cfi
uLUiiuwb7IXgKbnLvqUnvD1axrWaHlPKMQ5Z9a8gI6PHA1Rjv84ppfu5veKcln/13RSMQk5EyMjw
+LYT7sNwQUWqsjkvOjQAoFngEi4jYdyahfJlbcIDTyQqOKCt0ILJZlbfFUKpnJs8L+dlmoQkOEvO
CvHUV4tDOVC/5mqDSENA17hI5r/bIkRsSWsOGihS+/oe9V7lC2ILJ47ToFpTtMux3+jniSs75JEE
GdAsuJVrqNuh5U7A182IGTiyC5JUkhqcMTNOIM6mE802YGOXpN9udF+Vj4O4GturGp0lK5y6lTdH
OhA0uRxfOepKmTi0+S1rTop9SXoqoXFSxLTdsAO1plEbijZtDkzUr2lxkoYHtgu5yQjl+aqLriLY
IUdhxWJe0piUSciyAuETZvFdsowdogBJItErVhRwSF1PKJOkQCAcMPbYMTJ2KhSWDlOaKe45ekZn
PjU1960uuEoieAcdVKM9KYivy9ih0axKF+YuCftD221Iim8MVxu2rexcp42CgLhaHQivONM6HyAU
jQYRcE8OLAUBQAGmBIW8KjtghZ3aEpUwyYbXWSIKLWlkjJym9s/yKDzL7ZSkXx4m56smyUmakeOz
PGDXq5W6F7hGcLwkfy2D+QRUgpIc4iJT1Y/EoZPSF7UEMtdp5WIVI+cQXKaoLe6jIkIuQkUR01VI
6UBmj1LVH9fuIhIOIiog3mLF6WuDDSt4jVS47Sgc3Ck7RT4CsHJYSNMmRPPc6VBwcG8CeBa+T23Z
icrLkCDtBrDCSBjTv+ZLWpM1suFgVEUGOiu4jiz1MA/hjNcKMsFgiUlynwADIMjQ2bNnNV8UvnQn
QhBfq9Js9l0rAQUQnxa1PKedBTLVNENGNUS+WP9mcWIew0DxyPap7dhs0S/KvTo4dFkyHTine5aJ
knTeAjlzA5cl3cDQTj1VDM6SFA3QSxWrhyInVegu66uc1HrqLR88ve/8gfLGmFwzrEzONuynjm2Y
qof0gPXGKx25RCVhR7f0tHIqjOSrENFFCVaU1hVIOLar1bRD3pOERxgfwxA+cvtw5QmeXEklRY60
ehpXxRe6gh7LvjiqgKlf0ErxIS1U1BlJ15qKSczM0aJyHNR+ErM5aX1SLYAuOd0kLVtONDN1j8DU
uwf8vwRwS9+3IQYZoAbFHIGMZiqhNp1pjQy/r3rwumhWOVo4UaVJ4YAasrK6Iw8vLYB7cjTSetGB
wD+tVjCqbYf0aBF9USyv1/wBH8eyWBX3Qrg3IWWU07yL5kEClJ0F6dJqDLrXZtGpY6XJQajE+56f
QXnQ8lkqqAHryyUdKaS9/78y+Rd16Oqbe9GYqq8HouZALfGyvM/aq/u8pLPRy2rhRd+f6jr+uQ99
fKHHQuRnqpiGoDnWVhVz/b3WX/qjywQLxlbeUejU1ZFugdIQAOfWL2hxAV3TH9+W9ZFuKJQ0TUqa
3OiFfd6zwMeD25jy48989M03RdqjO2iFYk1AlIcaoOcZChuGqbUxAAN9aQDIixrERbsvmu6kATbf
6w+//QkPsAAUIAQA8qV/WVsGUMSITmu2pan8fScNQLV72BTQRrKuCh4yk2n70dsmzq89TY2Nq+3e
FABUMMwA6ohRasAWNjOg5wa/sIOijGzKcgIP2UkP0O2hBtDsEaRlw0J3ZTMFcKltA5AjkYVhbTAj
u+YBMK6HeoAYmZQg2HzYby2CrAHAWmRbZS6sX7u5FOj90jVsJgiCgWzKmvFdFLBGtg2ARxPWxgC7
6QgcGIcagGhIJAR0AEyof7HmvZwJco9MUgSgpOe3dzAm6PbQmMCKQN9ThTXvcVu07Q9MCAUL2CwK
u2wHQ4jh/iDbuBXCDVuOwL5QRQNFVnsxhx30gNf6Fj+xLWLTC0eJ4a9f20FRtkYa4D0QDbu7Igii
uvwnhAZUGRXBFul57X+xIiDugQEsix87OxPWdtj46YBtsjxSFGHJIDyfB/rCDv0mqV8QTF15fnsH
58UaszosRBICLLtHsz46/vZxQTZGmgzl0TR2c7esA6YduEeQR4bQLENRtmMjAjjwCYmMLwzzl3jA
LW2lgJZc3bteHIFQXucx1idme/NMfjgJvrvCi2yBMpIRYmSb+LgYfBcVMAH1XMWwNvH3UxvlT3zo
OfNC5i24W+dcvHvUq1+nZt77wFPC4fX739ln64N9CmZz740R+99/2cKVrxMiL958SpCs7/P4748D
fH3rrXs9jerpj4fefbbIbpe9qih5qMevuUGnn/6gjfv7KPjnqf/R5c9RJnmNeH+KJn+M9hXG/lNX
v4jv/EWWLG7fEpRan+WG3uHb77X3338VyDx27etxkDVaH5iG3uVs8e0f8ZuWWt+BGTD0Dt/+/p9/
33Vvm4lVbPDlf3+f2cCiPvTyn2JPDPRUJkL55hNe73yHjmDmIW/77iM2+rPR0Fs8a6wlP9BYG2io
s0UH4uf+zTm3PjUOHQizGrH8t3yVYDncTrNFFnrf/tmr0YULKvHv3InN7vCBvC929yfM6fnidhnf
RR5u9f59fji53wopz8n514HmKen+1r9tR9H+E7fB/SL75X8AAAD//w==</cx:binary>
              </cx:geoCache>
            </cx:geography>
          </cx:layoutPr>
        </cx:series>
      </cx:plotAreaRegion>
    </cx:plotArea>
    <cx:legend pos="l" align="ctr" overlay="1"/>
  </cx:chart>
</cx:chartSpace>
</file>

<file path=xl/charts/chartEx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_xlchart.v5.13</cx:f>
        <cx:nf>_xlchart.v5.12</cx:nf>
      </cx:strDim>
      <cx:numDim type="colorVal">
        <cx:f>_xlchart.v5.15</cx:f>
        <cx:nf>_xlchart.v5.14</cx:nf>
      </cx:numDim>
    </cx:data>
  </cx:chartData>
  <cx:chart>
    <cx:title pos="t" align="ctr" overlay="0">
      <cx:tx>
        <cx:txData>
          <cx:v>Ratio of enrolled students to 1000 of physicians in each voivodeship - 2023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l-PL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Ratio of enrolled students to 1000 of physicians in each voivodeship - 2023</a:t>
          </a:r>
        </a:p>
      </cx:txPr>
    </cx:title>
    <cx:plotArea>
      <cx:plotAreaRegion>
        <cx:plotSurface>
          <cx:spPr>
            <a:ln>
              <a:noFill/>
            </a:ln>
          </cx:spPr>
        </cx:plotSurface>
        <cx:series layoutId="regionMap" uniqueId="{BAAAC73F-9853-0B44-8FDE-2A57EE5995AB}">
          <cx:tx>
            <cx:txData>
              <cx:f/>
              <cx:v>Ratio</cx:v>
            </cx:txData>
          </cx:tx>
          <cx:spPr>
            <a:ln w="3175">
              <a:solidFill>
                <a:schemeClr val="tx1"/>
              </a:solidFill>
            </a:ln>
          </cx:spPr>
          <cx:dataLabels>
            <cx:visibility seriesName="0" categoryName="0" value="1"/>
          </cx:dataLabels>
          <cx:dataId val="0"/>
          <cx:layoutPr>
            <cx:regionLabelLayout val="showAll"/>
            <cx:geography projectionType="albers" cultureLanguage="pl-PL" cultureRegion="PL" attribution="Obsługiwane przez usługę Bing">
              <cx:geoCache provider="{E9337A44-BEBE-4D9F-B70C-5C5E7DAFC167}">
                <cx:binary>1Hvbct26st2vuPwcagEgCAK79t5VAcl5l6YutmTrhSVLMgkSBK8gCb4llXxETj4jn5Cz/iste11s
LS8fryqf1LbKZVvkBGYTA909ejT49/v5b/f68a57MVfa9H+7n//xMh+G5m8//dTf54/VXX9Sqfuu
7uv3w8l9Xf1Uv3+v7h9/eujuJmWynwjC9Kf7/K4bHueX//w7zJY91of6/m5Qtbmwj527fOytHvqv
3PvirRd3D5UyseqHTt0P+B8vb+/u8/rBqLqpq7rrS/X48sWjGdTgXrnm8R8vP/v8yxc/PZ/1Dxa8
0GDkYB9gbOCfBJxghkSAPvyQly90bbJfbuPgJGCECRT6v37n2V0F427q4uTFXzPsg1l3Dw/dY9/D
M3749ysTffZUsAjnL1/c19YMT+uawRL/4+V5rfvy7uUL1dfRxztR/fRM54cPi/DT55D88+/PLsCy
PLvyCWrP1/A/uvUH0G7uukr9/D/6svZO7xb7/WHjgR+GmCDx4Yd/BhtBJ9z3Bac+XP+4VT6B7a+a
9hXgvjzVM+huTn8s6H7+N/3v//M7uxk68X0cYsrAjz71L34iBCU+RfwjjuILeH2TPV8B6ZPxz5C5
Ak/5kZzqvH4o77rm7v67xkAqTkTgM44F/QgC+wwjQk5wiDBi/EvgfKtJX8Hn8ymeQXS+/7EgOjZP
Ufm7pih0wmgI6TbwvxTrcHgCvsM5/PUxg+EvuNC3WPUVhH4f/gyd44+WldSjLoFHfG+ICIQ3JEIa
8I8YPIty4QmhhIQCBV/A5uZbbfoKQM/meIbSzQ+GUlxrU//8v79/FsInkGcCyDe/ZJvPWQNmJxRj
HITsSy707UZ9BafnkzwDKr76sYLd3hZ30xPFO/9PYebAugkPBfsiM+cnlIdIsPArzOGv2fcV3L40
0TPs9j+YkwErryf1+H2pRACBEIIg84HRffgBT/qE7hFwQMEIYiz87fYf6Pk3GvYVtD6b4RlMp//1
x3Kxn//b//0/D8v3JRT4hCHKGSGfo4MFxL8QsPkkPP4BnW+y5yvYfDL+GTKH+F8bmT8pFD6u0Ecl
4rOP/FUlAmg2oSzE4heaB2z7E9d5AgchShgHdv4pKr+qAH9ux5fR+HXcZzb/i4sKP//bpP79fw11
2S3uu5PskPmIwPJ/jEyfMzgQFEImABr2S4n0JV3hr1j3ZUw+qEp/nOaZo1zd/Gs7ymfmgn53sO8e
vzfhxieEII7D4PdE8omzQMkKMIJqF5A/zzPfZNZXcPpk/GdPDA/8+scC6PTu5//+/YsikBV4IAgK
8S/S6h9cigB4ApSFP8foWy37CkyfT/EMqdMfjLT9Z/BsegLKAoLyNPw84YQnIgTtm/6qjH+pKPom
e74CzifjnyFz/oOJphAN7HdOSUAIoPbxQ/KMCQTAsQnDPoFexadM4EP2+BY7vgLI78Of4XGQP1ZM
A1FR331nQPwTcAeKqP9LxPq8V/SUdIigEO++hMs32fMVYD4Z/wyZ8//fvPnPu0a/ddriu+Eu+dCi
+6Rx9PW7H54dWojPhv6yw7/Y6fu4+bcP/3iJEcEBQxDBfuv+Pc3zR/f485bd59M83vUDTMsgBpKQ
P0VHxjD2IYVNjx/uQNQkRHDBAhpQjDCwclN3Qw4tRQo9QyGALoYhEHok6MsXfW0/3CJQeaEnSQPu
ckED/7fOKdBxl9XmtzX65fcXxlbntTJDD9YEBB6w+fjBJ3NBled+KPiThT5U3QGDr2ru7y6hP/v0
+f/SjCakKtcuSonZKBf1bWYlL0glXco7aUdxV1OaRmZglbSCXDc2wsItssuIibspbDbIRb7q3gkX
ZlJrz8mpp1vhz6U0umnWTUCPS4MrWVhxUKryduErMpllk3vptqYmW7W4qaNKD4eiFWeuI5ecDaVs
M7VI0s5gSVvGuPBu8DC9K4KUywCVdDcGZlu1TjaiNruxUUPkOu3LdMQ8yex0HnqqX8EHb2r6irI0
kAb5eVzkTaQq5UdLjmjS0DmmeaViM9ZHOntVNOkbl/XBoQzFtgFsYj91vfStelN6qonn5TEo9SxZ
4782VAxS48yL+qnfFThdNqPHj7kgK1IEcdGwTFaoSqO0z+FJyo3z/Ac/tKV03nQ3DeKwtOZ2cmhT
E3RElgfSn+d93S1zxMy1XY5+U+5LxpZVMGSdDHJXyKpKrB/WsvW9B+F8WTn/1FvIvd00xXBjhWKR
W3ohJy+Lp35OJvVqYL6QNlM2smxw0hOjOnhFGPHZb2TPl0NbTSs/7W46vg3a7EyL4rTipVkvqdBJ
yABWWqWNVOMUqZ4aKXh2hhtxKjqOtlThq6kJ8722Fh89PUYmmJdTtxT4yD1NdoUKL/yO15uM0POF
6pVVTStxbb01alrvyGxrDt5stgiFdNXaKqnQrGUzCk+Wc5iuAtE+qKEiUapCX2qWMskViXqLXzOP
jzJFWTQ2uDj3rZvXZNBqlU8oEdZLkKsfAjNs587fj1N5Kxxtk4o4vEpRQaUNxbxT4XLIqT2Ywasl
nfnemsWX3PiBHCd6aUNabZQe4rFDU5RjxbdCEyfHQFRrgcdBZrMqTn2cS6TZJPsep0nKh+7MmaD9
+FcntMx6+7os2MWE5/d2xIOktKwlW5zk+dtQqU4Wo1fEBTyWRMbs2sn1G9KHuTQtYXHO6o3yvevG
5eYgLPaSmrQ4skjvG699XU2qlpbSTjbMvu/Gdi26qZd5OQlZTZ0v67K8blTfwBbLRazwW+21KvG9
7N2SzbvUpGdlkF+ljjWwKugoyF2rr5eQnqkOXfl8Xfv2rlJtJfPavO9peRHAvNiPdOlfFG11HZbV
KLPrWvC1Vv7FlI6y0+NROH5d+dSXi6vNOnT8jHrlRdqlcRmmEUPNtQmrDa3Cy8kZScTNqMb2rPOC
m8Xz8ji1bbSM9XUfNG94a65060fV6O140e8XKrqoyDiNB6+Sqc2yc2jnr32sr+tWFVKPbb3lRPhR
U9TdprN0VdSeASAKLgs/ayQl6Tu9uGA79EdcV+WZSwmRAya9DD1LZVptp9QbJXPzIieC3apXi4rz
Yr4eOd0XSJ9ldmkhsIWv6eAdh3HcK8wiCMNDFIDd0qisTPopjzuIOfIwpOo6SDt2rLMmCRaPbhDP
b3WAR1nC48EOyNZFWPRbHXpI9mRAEHJxkNAiU6cdmYp1m2IjWei8DQrYoam6nQ16dcVpZeI8EKls
qb5dJtodpvq+CYJKUht6SVOQldfWeNu15rIdwL2IVzRyZt77YMKXuuLrKveH2POKlVPktvK6W9K+
Tpu2izlqwN/o2b5rxiGeDc1jf1YXRUYvS7oiei7XoSU20niW+USalfV3fr2cw//nJCyxL/20wJHo
xdu6VFhO+fCWZ82jmj0TZVk0XUymmqKsCZfEdgCkeNexzG61H6n6nTHCl5jwU6HT67lqonGZttWQ
RqIOtITq/hAItiMo8KTu4qJUKi4ZOmcBiqpUPTmPffM+qE1sc5NMBq0r1J5yPyoc383ak5nTFeSp
4vVSjzgy9bRFeXqXsR7J0wKL133Z9dKa8FVKs1dl6G7I3BRy5vNZIJZzCz5W1PiSeMO0qbNpr5V3
TPth3KCiz6TfsStDE5bNQjZz5UFUXua4rbxXRjkW82zGsjJqMwehjtq6i1A9dRLxpw06ew9DQzZp
sUGevp0EzaSqzC5QI0Q7dWYKY2PHvDFyfu1Wi6OQi8Jhlh7KN55/5oKVS20uBS7ORkoStDQPee3i
phWrMpwO2NdZgoPgPA3MqWvaq2bJgmimYR/jkW+KoLRybgclERsKaWh9zBbyOiDFxtfmpu3Av81E
k2UKYuC7LgL/j5zjeRKK3iaTpVdYQ5LWiJ4isx9bVR5qlTdb6/S2yfggra5tPI7dkc0mlz3Kj33Z
9JBpvHSTph6JOA1goYvgxrV1KlleJVrbQfYZbpKQF9usQnhPaPcW06BaV21JpMtZHveeuyo5WU2m
aHeVyCBBBPm+g/63rFr6ZkHoobReIZnd1GH7oPP0wSu8TgqUr1PqbQY66/WM20XWxr0bF+4O5lgG
aF1wn0m/tkrO+aikL0rJR2NlUdldSsHb24orSbs5jVWqraxwH4ftvE+X4q0NWxXNRM6k0JtuKjLZ
1OlrlUY6DV6L0oyxUqqPirraQN67r7D/GnwwWw3Uj1CG6T4oZyZt3+DYN6Tf1CJbm5Za6Q/1kjg2
LNs6UEcvqPVB2xzJIq3b68WG1aqjbRiFQ/GmqbJI676QAcfvwrm7KGl/Haajjvxx3fGqlUpNVWKK
cNfO3RtBZMg7FbOmRqtWhNdzTnM5q6GL3FSBMa19V7rqjdIBPfRZGeGZKViMt2NdsH06+f2qRR7w
q1StfOORY0DyPYbddFoV2U3FI97Vy2lg+nVuzFqXeblaZiIiPeZiPXZrL22eNoF0qpz33kA2jS2W
/ciWJIUGUdQi066W0axLpzbZ5GeSzHUam15kUcPaeocK9kQOuzkZXbHZl0BygjmvVhkvgEV47RQt
te2l1xUXeDLpZuLTW8jIggdp1NAqwosGoqEXOfs48aolDj1SyEGUbwlv/LjsgXosfV8m3pQeuc0g
baPifTMvXUQy4M8LxStNg6uPvwx+H7EKr13f+Wvc4pu5D7vYTu6+RuOGOc9ustYjSYAcOK0Ferb4
CFY6aCSpCh41edNGA2NpQop8lGHKmuPiq2gsTVRi1J6xYVz7dUaPNrdRIZYs6iZHTvFymXl82QuH
sGz7TMlA1OnG6m6AyNWvGF6YrJcGHWvuqzit8OUwlXFr1Ja5UEs+4S7y3C12rI5pWTYyp1gWvV5T
TQ5YLGdVfXS2fzBi4uu8Cg7hkAEV6t1TdZD1sukS1LaQcAyToq2ZLHRwk+dUR4SidW0PxE5nCJ5d
FoF4XYpUxKbom3MD2UMzddl34MYi4D7MCYQwKE9DVqVSeeR6nGsn3WCuOG92uefvvLm/on132RTR
bNpHCLa3wNFRhCrkJ6QVaSw0OBBOhlqxt071/SZDaE0y/yxDeblWkEKq0Ns2Dd2mU2+lyMnat9Od
K7JD5WYeG52d9tfThOZo8AGROuiQ9BnkKKX1sIJjstnGsfSxtLrdKd5vcr5s/CrkG1ZWWzwXy6We
0C4dgQJndZKG9N5ycQyXTG9aCkXSUEaBX7O1GiC1ZN3sZMfEXY9pI9Pe9KuhmPYG6V3eL0am5VhF
aTqJxO/aTHLLL8aevp14O0nfpQlnKXisYEfjWJf4QcLH6yIkidUMJu+Bh7Dx1mPoFeF2mxUQnopD
mN83/Noj42rg02td88vBBmeG4UhlPKltsNKj9eOewC5UIcFSzzyLgoqucEWbTZMPK58DKYKiN9zh
8N6Z3pdlvtzxrtu6jKg1Lx4aXfK1t/gQevLlsqd8iFtFhayD5Vz1bFyzCuqNfvZPfcaoXFKyy1Nw
zpEoFGdMnwnUFjFCKTqEZnzX+Z6IekbOmtbUcY0nF0OtVUadV7Ftmc2bhmf13gQeiTtM2sgGY5kU
3VjHE0shj0E+VH3A1mxeoExtm+qsDoakc0LJ2u+9faCmNXfz/CoM3hTtctpBHXUcbFqdDdaUktRH
1C4tREJUyal7BS2i6dCTtlvpvN+icLxexokkNeSxXUmra526+oLY9YhUEKMC8S0r5j1sDnzwXKpj
OGoHhZ3ozHHq0B6PQSnnVA/7PsvMpp6BaCMvfKOhQLjRBSq3PmvG2K1GrsYbr3oPVQtLZseruJ5q
/6J6osxNehwR02u/A9KfFbkshpkdxxxojnMDWvVswKe1t1rqtDy0yBdxo00grcurPTCwTeG3t1kY
4LiHY4Ab2A07O5fj3oXj/Wh6u3Km8GH5xCteaQKrUqwJa9xpCKSezXaK/bxxcREQeigVWc02q087
qP9jywobDYWzSVCgJkJuvLYBy7eqFPXWeviqQSM6BdYLsTSsSlkwMuxNxU5Zk7Vr5sbLdCpuS11O
sQZCLIbJ7Eg63hOXjofRnBeDWiB4Q5ZeCubvuHDlhgf5NhyhOuxotkhsVLvJLb/qrJ0PXTMwmQdZ
ljg+ZQdfZStY+nY3+SWLhjCnSdfpVwswMsg/FHhI/VgM1G3Ykqlj/wbly3ymgXkkpA/8aO652wde
ts4YVsfKdvmup/ZC2So7s0Ahfb2AowaBihetWiIXNLzzSad3y6AniUCD2PAr7Ff1WeMPxaaw+P3y
VFSmeAGaKDIVt352FINZTkd1o9ycn2a4L87gILzEFKpSG0LaMWmKYlWOEAlGb5vb4NijHmrAig1x
wHkl59n0T9e7aGoCcEnEz/MA75XtMcAlXZ1OZ7QJzupS0G2P0KsJlJZtlwQ9j1M/RGc+0NDBBys8
Tl4V3Vzsu27FQtg7NXng7YaAOyeoq/Q6A74TixbKOiyMiaqOimhOx3DtSErXtRjLaOHz5UAUxEe3
sNivKrxHOl95WaY2U8Y2i/bmdbDoi3yalwRPhSfbfB5XdT1AVQ8UpcgCOQ+4jAdfzUBigZTWmfJl
FlY8ETnOYtz7K1iUMGK+qmK16AzCfkkT5KlVO7dkUw3tuV95ucQOMVmmFSgDWepFRaUO3IxZ0pRO
x6TB0aAt+F9fJY2X0W3xGJqpilHYnIXUjRHoTqeQ0UksOlHGuR1lUYBAxvxUr8ailDkUHiHFr9I6
CCI+6luab5tpmSI2QLIhuNhlI29kSXa8hAtITzyuCtrLGSslU44vuUHlakD0/QQJKKrH6goF5l1h
qtMgI2/SD1876jIKcX5hpxlJUS1amk6/7rkC57+eRPDGa9IuYm1TS1L0y6rM821X9GEchnMILKHe
LtiSxOMOyTKrb4ecozj0Y+oB9dKa7hbSLHui0+0ChfqZGbIq4RXgYo2CirE313oBCcBboDzRLjil
i5iAxrAgmor5ZvBpHA6My9TTTZKlZQvjyixKwfUjMgUkIu/JaKa4KIKoKI2ARBi+Cpuwl64ckRzT
p/Kg6zaZ17Vy7Ng2I10NZGxQkZfBHCllO0N2OoRyyHsaaqAUSPWyzeYG3Bz0RE6NWvd8XjGPXGmN
kExFA2WZB5Uvn+okM5WOhzKPlAF2VhR+GWtXhHKeBitJw8p4nKd4CYGm8QGEEVL3Zw1zEa5gxUZM
Vks7ZyuGdrid3Xruy/cfHm6A5CJZMUGVX+fvGA3O8oXE2HM3vcgrUOumMfqw6DldRvhuuJY7fck7
etks8MzNHHmD4+u2RUA2cifFuOqdn90CL7qY0y6LBj62+75wJVB8u+IZE7uSBO8pCHdJk01DRNLC
xHpqq3gR7abVnr/F9aI2HaabrLIJs34qy1qD9TpYgZIRHOcQnzcB2ZVZ0W3nBur7JacpiFP7yR/d
SqD0XbVU9zODaVrrktCIpzoRNi0ZaRk7JbhsEKgUVsCGbUBsWcNpzjGaywm29OS94YGjoGMMY4Ra
82YcprgmGOQQ7ynIw/n2fpKtsOfeDCLK5HXnWHhn2Wt2dGWTJ7NywTnUspetXTZ9nkYTJnhFEGz6
ZhCXi8peaSAi83py5bBT6S0Uj+IqwAz2fqeLqG4ToYI8sn4XxkGVpzuWWlj2ykIRrNAeDctxgeg2
ln65621Tgs4UXFR1s1m4KY9dOZ5OdGMC00qTu3pVhWINAlgl+9m7qebh1CzankJAi0kLVTB6kmEY
FBCmSFchnBCOxvEARJPEqqC1LDg/0maEleBq2E2jE7v26HzYiX6LttVcponpzttBCuKGOG8LJOFV
JBo1oT7a0Wjpl/fQXc/2zVKrqLTmMKnquu28KRl00kzZJYMAElHUF1HZZXdQnfqRaWHXMpPuxUjI
BjZg3Njl3ZgVoNC2VYS8pT1Yf7rBGQFtDS+nuJ1ueQhi39BDfQ7uJhduK8gjTQM8g7Zb2J8MpNUW
9NxCREUQXBrFRFItkxdVYXiKAjEmWDGyczUN5dJkq6wuD3Bo/cojWSxAdScKBLnA+hVwSZtFhVer
lQdaPUvDSLsn6QT1dJ85f49KL+mbtLjw6+msp31/yCg+y4zoric9ZjKo4NFdcyH4EkoNJ0CO2VCY
aDF1u9bVbHfa03HmmkESClQrVbPdMiAtfVvlUYvzbU47u1pU0z1VYXlsA/E2J8EE0ag7iCCH9Az1
RzGmJDHYNjHkDfC87qIrtPcW9WpN+HClc3Jsuq6NddXvPDWLiDZkieElMzB3Ko5ILN1G9523tWja
GYxA5awCvZuC5dUMBOMqBOXwYDC+tn5+UTGDzjvEl/MUD+UOsvA77jfbqZxYokD8WoPANIMU5q8t
a6xEYarXDju1zwkyMlB2kbTGsccLtjVVfTpjurMEwkOBXEIYhI6czX206HdoaK9Z3t6TNATijLoh
mceLtOjHcy78RJGmhtJydoCPWLll9CJgnSwyzt2BrJavQjS/m6wHCYiJAUT7tIunvKURy0MUgby4
+vS9tM8aXvd14zqV5b+8Lfjbr/88/fUVxA/vqv1+/el9w99/e1VX8OerH/nTiZ66mb/N9Ps7cU/t
w99ekHvWk/z4YuOfNCy/evMvdTPhwMV/0M18duz/D/3QpyMbHxuZ4gROtsNx6UDAqyTQKIQW9S+N
zOAkhIYkgTeAqIBgiuCwwa+NTP8EjiMyn1PO4fRb4MN0vzYy8Qm0XBFl0MkMoC3p07/SyCTIR88a
mXCJw+lGH2Z8OjnMwIpPG5lh7mihtSORh4hsO5dv3VLtIPkOEg/1G5qCt8+23WcpdM84mm0CPjjs
zLyqRihLerMnbTlfZDVudkRBhcRSn+8nFdyBJBHEgQahpWu6c1LjMfL9PKrzfIEyc1ERdfoi6G11
YCYP160gQbTcV4L1K5GDDOiypO/KPNEj86N+Bo2w1kBSoEXhlcUim8ZWoN2n0KPD4x5DoJIdFJxR
OoRAL1OcBCG5JdVEJdWqjmj5oOysIjYyI/OwOaeVtnFNxwbYHzSFgLZB0wHF7RsxFx7ERtD3SjND
q4RUN+UIPcJsvCor2kaQXAbZQrsMeqZLmaBimhOvdBel371RqAUhguomGpyQvK8GCW1utGrS/iga
b5JeU7l4sm4DepaSk99CAY7IJe7yt6pYxMqvq1xaTr31VGXd3sx5IcOxFckIwScJcB2LZvEi5WAZ
Oledp135vh2DS1CvGinS3MZDR98WWXlo+oiGcVuqPCqsa5I2zW6Hyi+ikAR4BXVXpAs3H8PRLetu
AopZ4xK6PCAk7xoMEnHfk+syy88BwTw2jSkijt3DqgHRF0jNTckpWWVLGKGOQNXkDTmEqy7BKRbS
8GyIymlq5KpAgYKKZORxi+broKig01ZTG/sWgyXAXMZQXBlo9MeLx2wcoKWKxsGCFG6mDVCEJSop
wZtKvVf9Ux1b1irJeN8mxQRFvbZvgL2cUebWTWESzwBHAlLfx52GfJhyW0i7sANt73XoVzGIPW9N
BbJuzYLDhGFpUbopA9dDPQiUkjdDlnAfugihHJZ2OuMztL+tbeeNcLmLzDzouFv6XEIfJgdVEERe
nueR4/Usgbs9CZjAbhdkVsKZI+kK6E8FCPDMe+DqHHbXVMJ3Ip5J1iK7hlKUxWTs4mApXs0YmpPA
dLI4JaD8sGaJfFZmcZOqWy8ETrL0JU+w765QQ8yaBiWP86y4hGYVjnJLUpmV+sKGbEtYSld2XnY+
VILbvgIexEl+0y3WbFiqb0VHbWJZCbqBySOMGnWAE7rQd6zCFUj7r4BVz9DqJCiGKPU0ooxyZMOI
zpmsvZbKrnHtmgu9HUKKYmLAs9u7sQXZ0wGHKKDicgF0BN0CjTgl0HTuvCKC89WHeZxXaGwJJPZp
ikg/wmqENQgurepiYZtJ/j/2zmzLTpzL1k9EDQkkmlua3caOPsIO3zAibAdCQggQjeDpa5L1/zWq
zrk4L3BunHZm2mFvxNJac35zOQLckc9ye2pN+MOrPDi4Hez7cboEzNtgI5BbyQL/juHDrHXwJ5nE
kkMi4zlAi+tg2yiXrXTpuFrYoPvTQZj5gRBV0E00qYbrlHu2/y2NLBaKRsubRqieiT1rM7k0YUGA
HpU1ebhsf2GS/m6k6XNaYUKAaZ5pnHoMV8udW5fxvMFIzKZtPdOmwccXDJmrPC8twSeknUDP19T8
FefrEofmurr3DZpaiuu4zcYRpkaPEXQYLU3DutN5FdmTkhjujdHnEJqTxfG/kIq9sJasB4xS+H/m
HhiJ6QZ0PEkIDUb/7vmr9NvmCFTkx9o2Y7apNRe+HFMxUfTbcQ9rHweK1WWdRbJ/7OV8IUl7lN20
pjLCQxuCAB+8rI5U+UNGW/zcMk6ehiZEGRPSHKIB5sBQD2f0on26rCyvZFtmvIfz3zB1dCvefllW
JIvYkjUhFVls8VyWdryfS1YX/lAnKcRxTtNAjlVWJ/S0GL86Bv4EqzVIlhNfuyotA/LTlMlPM9q3
JqiwD2HAiXRz6oWDSFk4X5gaecY43suqgbOF8T5bzGKvATzVuOwKQH32ysNXOQuS421qs1Z6f/SG
SjCs9edGxWFS7N548dck6i4LS++iWZQJuMDwZwwejRvFtR3EnLNw8HGd8XMYRNfS8UsivcfhDHHu
2lfjcey2QzBDPbHB6tJo8t68vn9Gy3nfMJTbnlYnwaMzgI6XaIGYggnjOanXAQa1/2PojMGrDbvB
iPqrHWDkR81LIsjdPNVZUPboj73okIBbgR95bMmUzkH11CZ4eAYFysPj34bpYfa9t9i2r463OvNH
wEO+TOJiS4Zzy+3w1MouOq/xDJugI7fK+T8QefnVGoVCmDx0NZyVUjW5MrTMoLlXp5mX4B/CDa4S
qZMjqkebusH/FZHUdQlYmNJLUjXS67ihsvurR7IAVIY1a4TfFUnQ/Sek8MXyNSQjxOAGUjqH8AVh
FsNjkhyaIe6uOCLXtgqmtJqD32K1UG7E06C9WyRDmeugJLeJ6DlX3fRb2PG61vNF+v0dW8NrzOqU
wnDD7HZFh8yLsksO4zQeRRn83kx7B68IgmxFigleVqoHIfDeuzfTbl8MOfl0nF15L/3FPjjWQCrr
nV/EqryOpRFgV8bf8+CN+aqhSOyDagylZsa9fNdFKR88lTM76tSr3NMgVhjdQgM8meZ8zqp4nQ/t
Fj7Va5egZtko6/7EXM4Z9w0+4wCSV/uzs3ZIQxu+cd4YCFVeBH0O1xXDhXEeZ3M/a53k6ArqooMz
fVzILokKHwDR1qC10jIoymVK8NmlSTg++JhW4hVElq0Y8I2pr49erT4nz6VKjz/4qI5tnRxiz8Of
BTiVLfFIsNZCZCPHR9kRM9wS9wzKC7dlWcsj6Z9sgzYExoJIGIyFZr/j2EMiRMEsOWhnvyKVfI+6
CQ6DXlMcmThVBPXPst02cpmR/ZzGMEmhmwWP8zA80UhcAPtdmPZvWxjhY6fhdI+TkaouuOqZvw5G
fS5DtOSrEPQqAvcUNq3KiWqDbJDmtZppd5oGct9W3lc9mrPfvnqrua9XoALNfOABnuM0MpPxzuWL
q37NfD1b/lLV9YcTzS30o5z4j72yoMaGW3mOynhBLzilZbi+hMa8983y6LftlzDhQxclC9oXqIeB
9yH76So1bP0xbK/gDH7HpXjwI3kU3oTS59kXvrk2pZD9wrDNmm27gkzZLgTS98nGTBaRC+B7uoAc
kh4TazQtESg3e59s7Ijugx2UN7zjbWmuAx++ExH193KTLZjCO880jw1FN8XBq6QoFZGn32k1/aI9
u9VyDQurguVhicQZrMuzXil+FqpkOz8I5u7tZdsdb/jrL7MBmzjb9tQty33ZBON9WE/5pDxzs13c
g8QqSs/mfuXO42lg4R2FQzKw+EIT8RM6I0073f01jQ8JdgC6UrILgLQPjq8E2uKhneWToDDEVVSL
g2CezWAAFIraOq0pVLZo0+o8lwQ4IlqpFjBlqpb5r7+imumSH/T+oXB7X3dWpWTj7YH65uQP3rH3
2YMI5IuNpcgZWrTGhJhQ4hKvv0DfElXbmitF3kWD8YN79Ufvwhdmu+FUb2QpItYr+NgsKNwCbXOr
XXMnObqSEC267uRDuX5Gpb4J3b5FoVFHyHRfHoeAbRrM+gmd4sw5nqq+Ofk9e4qX5mfd4k6gdZNP
bIse55IuzwFjuC6jYc0NGtxcemrOK5o8CGJeBpQel8Be5eZnqPjFddOF0+mpq/bfR7uzjoNtLiyW
mTY0G6hJ4CH0ECBQCrMlrN78VeXw9H5bI6+RWl4r7T8bzSGrD/DBpH0miIhe6849RVMvb8LpXE+R
fTNehztz+6OV3S6bhIUfujgqIEObQii05BR/YBLi/TXwy9NA1z7kYX8+ThTSf6C646T8Ou2nuj97
gW6yhGziSSqHCz8GFOgHNV7jZKwORjbbdVnggw1Vu2BwxIwzm9dFCpOuJGjRadVQsnz9rPwqo2IB
g9FNNytFhiICli+a4PChFvLuUi0ThXSauKIuDSYTgHZFvQDf2SCmYAYK4vaZGJiRqoJcBCksyLdA
36PqrOeNwXRg85vuxCudrou1F4FZMlvZfCXBaq+rLFNJkiUdJQxhGX7X8XogtXvv1+UjovPnpFd9
52ik7xpnz2uDIxzC68n8GUc0bpqrRT+f9VP3HbsjrMENurJ+8Wvv1ZUKEwIH81dFc50vntH3ZaKA
qE38W9DAXijHW0iJBZDrn/ytPZWoIjCm6i6Hi4PvbUMeDtX7jAk12ECNaq+6+aSejyz2TipJcK+Y
qiygX9GcV1SldoOQNjgF7ExAFNsgUBUROIgZl69wt5KTkw0tvzV6CG8q6H4aeBGvYaTZS2uvyzQs
ReNCW1Rb8MEm2WVtIFLIRjZ3mEWfYU3cbFO9q63BLe8iDYxkWM7zhHuqAuAQjRoIX+THWUlhSwgn
dR7zUD1um/kFULcZCa683q8PPopiHfhfCafNXUwOI7XmPlTmTMoI4CjxbRbwB9n46OsSC4hgvDWc
3C3glNPFlY+TSW4D8DzlmjOhMnmAHfK4UFKMVj/g8ijcpBqcyh9ihpMFqLUEiRXfONyfwxg2w3kY
QSVsa6Zr3Kq+BzJOO1AjQxetadQH6rBG5VWOCfZk6Ro3+xx/9hw8r8+enekOcfhF8Oc/lJUsi1HZ
ObMqkkVv8Mhq7QORqL3HzecfnOr3oRphI3rjo6fIj2qf+FoOFSWc6f3Yw+1bwy8zElG0hkCyQK8a
TIpmXjuVxzUkcaaM7M5RNAEXNfD1lvqFVSQ+cLqo09B1TUamcMIJft1c/C6bEh5WHeVuiU++h4kk
QTluZbpRtx26IJQHKLTH0etxwZfrDb+qZsk796TEzSiu7B/WCNDR2oUu98FxHKKS82vLfnYgZnBN
y2ydZjjRjfrp+8PX6tcYQQJoyFSB4kUn9l6DDj+0JcDwbktr1f2UqJCoYbqYiezTzRzDnZuCE/fe
uu4JlsmXQPFNKfpTrxI/Z6+JMs8j+tDGUfcO2n9Dl+uBgUuqB5Ts7bwNMKZB5aNz9GG7u8metCdp
PvYwoNGBsOsE9KvdGbAWMNjQJr/bBAi5D+i13HkxXDNvsgQ1WL4FtKoAjsQK4z2uHV1nUyM+gHBc
GyBoYmfRgp1K63Y+TW/WABK0FyWB+GEWT1Fw0QDvXFu9E24SqJt+mP7h3gDALTsJZ3cmLgEcF++Q
3E7LcVb9rdbxD59gS4OmW4HVNcDr+p2zgwp+bXbybt4ZPAkYbwCU53Y6r9k5PZR3faRA97wGAk0I
mG/YqT61830coJ/bib8F6B/2pUioQaAB4caWp2EnBAeggnxnBifAg+NOEZqdJxwBFrY7YbihS7kj
5UVE/k0MUXCBx/TilTCztp1PbEe4TtC1s9mxfBgDOIAhWOVQ/UBpPJmevEWRfth26nHZ+cfZQsPD
cTxR59t8jCOWOeCSCbBJAnyS7BxlrOa7UcaHGoAlBWi5ALgUsbgH0gcdcT1U7L6i4qR3PpPspOb2
D7O505tm5ziXGv0LuE4JwNPtpCcEhV9TfLQAQIHJ/iFVhb7U29vtuQcTBlrUj6tTPIzgR3eStANS
WtHJwZasvZTvvKlciwFVkRiMoxNt5lOnMCcBUQ12VhVz0vMMwggH8xG3172/apmqefmht/JFV/w1
BpgHNi56K4zuSArZ5HPjsLoJoHMD1xpGJIIZAGhnVV7wik/W3thCjzMw2xC4LRSWfvqpUXrT0Nuy
OFwfgyYRudB5SaiX0oFfQh7dxTvG24DnjdR8HieTiSh675LwpnfwV5gvmAnzxsbzFIZf6GIWTbfC
MLFkyyMkCrFDxLHRf5e1/2DoyKBVJh9wNWkW7uhxtQAj2zr36E8X6s3doRNAZKsV8x9O4tE6wEr0
eXPVE6ZgkXuiH/Mjaf37CNRzsuPPtH/DW/hrAxVdVerQ7pi0Bi8dgpsGf/sd7A5eP0xN6rXN81ZV
9Nwk5LAoqGCUggNc+NfsTcNdbeSvJuQlxmbR5j6r6pcRWjMYoLs67r3TygHL2B3y5jvuPe/g97gj
4HqHwVGc7VmBD292UFxzIOMU7Hi4Q+QdjNBwx8ox9bx7EIIKaZofnpX00Hbf8G+n+074r9McU7Ae
XU4chw073FViTtAy2dSGDphhSR+JWJ6JHR6mxkLHw0cw2aKn8ZqRoKep6Ok7LAJV8Ll/0eP2vrjh
ooAqXGjAn/jyVZHtgckWhW2CrKsS+YsMN11jKi6rqUzHoScprPZzjYRIiiTO69wAhCLquvYcJ2L0
smlY76WB280ZOZX1GILixvUPjQ+nEfR1Wvdoc7rY39J25g9ewB79cngTizguI/TKhfifZLAPYTQj
JsRLlRr3KOrpr3D2TQ9L1tmpvBmjLpAqcPvO+jtIosenwY2nKew/QgAwuY3L4Ogq0mS6Uz7UJPMW
yfqB7O0khm+T4gW8rsPwNasfg6yXQx8hBtI0bZKLADBPiFH44s39fzFE/STMgYfrn8nG9MK5Cg4N
z0MI9l9OwWSMphkXZPDYdvJDzlEmwwpnycTfftl/rZSfKCpWTwPo538Drj5pPeyKfH+/VV2d0QFq
HycNDs0ABL8u2DpcgmFXtaLyOWnHE8WsHemQIgAQvper+uMU3VJOQaVwFjyGS/cBjupxEbJJ6yW5
jyv7rKfkQpmBlIFbHwM9iYp15vIdAKKeINNOfYdWYzZ+vs2Q4PqTtgOg1NZghrBjfIAuc1B2urMl
b84aym6WoTV8HMX82mz+Q+kdy/AutBdQKbfQbmeEnBAWwuX7D0rTb/VzEuEjRNgCo+NlSJzJunWF
LNqkk1ze55j/jLoWtKyH2IuGQjR9uhCqrr+FX7Mfv2GyrdLIX24QEQaMI+TXMtiPkUQSUbUVr+As
C2+zdwktfQDKxs/UXi38UQE79Jbm2LnBw2+Z5a5s7+VqXDaBjSqGcOYnzy81BnmaKWQJ8Co23dGG
4uJkRa5uAmPYRZHJmmQ9DVFss64zYAeIvSX+cW39u8D/JSSoqg32mh8WW+keECj6BiuTIDPWD5Cn
tt/eiNPXM/I7nhH88UcBfEb/MBMO/0xAMMHJitPqt9wqNFsYPQ7J1KYsbn9hFFgvUKY/6pB9lHMA
bXxBo8DGN7a+jC4oYljjqb8gujbM+gF45R0zyX0pghMP5Ns0eIUK/SObV3cGFnS/Vng1+bbnE2h1
QCIOulUHqirW8bMN14cQGU6YLSDM1w6ytBgfaYAGsBaVu2vq6zJu8K3Q2IedD7QrMd+N562Zjy4W
XfAZB+K8mSSr9xAHmkabbl78tATTI/BqhTd+vsL3e3ITbw4wLH7bLTqHbHmJRP0Rta2fa57cSn+9
MDl9uMqyovRRyjQb2jT651KZ4jyp4DUrxDE6X3zhK1bpEu4ZpP57BC/hb+pHZdyUsTp4DbczW9DH
AR/qqUwDD2k306oohb+W0l4+N174VW5AmaPSfXV8fE/K6ZvWf9zSTwc5zzQ1CXmrlYRDNtIgh5kR
qObUkpllcR1+QbKfi0nGZylaXrR+02cwj4rK8GOErNxUrTdP0Aduea7XFjifTx5L9HdHtXRfnheI
w1i3f2BOrceyBuAjTINpw2CYYWV44AO+p0v1RDgOXp9oPxurxp1jSapzvHq/pnK+dZO449SD4ILx
3PsZhewXWb3fwlt9xDBAzA3QFRYe6mPY6EfPJPzStjrlgdIHWDQyX3vvT9Vsp9pPlmwlyyvCPcN2
mbwrWekZuDtIgT6e8q4bD2FYu+PmiSGNN/Bu4ejd0Mach+U0Kugu2r6tc3Xn2/pXFzGgu2R4C4bF
KxyHPMOi29r4b0lL8k0Y0FcwdzjCjlfnDl7SmXyNuyFT4VMPoOkwIQlJPE3v1jn3CKZTtFQQCbn6
Pfce6DQUzNZvsx5VK3uKtMF1MN3N/QxIZMYI6jUWnaYfFdzRpJhqTLWwkoEAsmmq0i1c0KYoDEDh
XaX7LzIr8IUW/ZxIvjvYIxndTRhVvVcs+NtAZIVh+YP1YLvEhsHS2OVMR/alel9mlsIgUtV9vCH2
pelFze3BJLoYN/IAisjbUwfwFsKAXP/5xq8MHs2w9kjxlWCgqma6W9BdT5N6gR3yw1+qBvoNjrpQ
DW49+tYQuxSMA7eayrVJZUvROq4Qr/vByPO6QB7uO4ZQLcPYiDVPYGa7+hho9pMFkqbziJSsT0pE
LaAK58ohVao88bhF9iGIoUoL6ecQykHy2uROTGh+gv6cRHV705ShbzIePkHItGVcQ/lzVBYkCFKk
Y8ODUlDLIxffJsSO863rGAzu1hw7kKKWUsQB0PZ4DZIcpLoX1jz7Q/XtGcsLbowoFka7NNqpbaQc
uFaoAGh2VRRl/RhAREBrWqJ155txd93aXEayhMheIa/TxNEZ5jOGH8OeKxWsr0HU/17DXt3mFoLz
NongQJPKY0i59s+ax8jitmcWJQhErwPgnNW/QkcHpe51pDDXUceAjZXi0CoY+hG0al0MTj7EUHL0
J3X5MyNAcx3gFGXQFH5xYaAYmc8EsuR1KyckT3sMRABCMxPbX4Sfk07qW+1bhmJfurR3Fn7ME+8h
n9KAmvPsgvswMOXzMpxGfAC+5Ke2FHHWo9Kn6AbAU4GVQ2nvu/hZYEyzCzOXzsLZr9bo1nQNuyoV
XkE5DKfZq/oUZHVhXKkRoXP+WartqQ7jF0bkpbEOAkTfhtnijyc+6Cq3a4kE1Jj8lMj81QZRYwt9
wXrkV8/Mm4SKA9OsjtJVUswrflBBlYPLIgJySSAyGUPuWLS5PDG2y/dWZLluXLvTsAGvG5l4DoPl
t9cahLgo7MSkHuM7fjFWPi4eeUV6E/wE92jmBkQbIpRsQFug3sCRtkGTdxR9jQV/mK5XdJhrFk7u
uwWfuwA/PZAqeZ95p0/wow3xoLbhQlrbfswcpmRIwOK3Gyd5LXuIWmoMrwsx5lZvE+pP+A+gQd8t
dEvLl2wu7SNV9Z10NSBUkrwYhJR2wO1ZbGTbT1oDmknxoufLjY70Gef50DiGbnRFdmUYYELRaD2C
UXghy7zlFhh1oRC6BcIN46Uqwj1bYktk8OxSIqwZAkin5W1d/Sm3kyLQkBBp9Icc8wZ+QJoeOx7A
Av1r88L/R6f+1wqMf29B+e8NDjzBntX/Bzr1f2/Z+j/oqX9+kf+ip7C2MA7jANuKeIj0L9Tz/6an
kv8AIfWvXQ7Ux5f9NztF/yNA/x0AuMIOlySI8J/+zU6R/8DuhxCYEwOYGu6rI/6Nkv2vB4tdGP/6
8f9aAkEollB0/3MJhI8ZB7vOQxaD74JHg91k/5OdgkEfzIh/hpnsbqHa1HlZ7CWIPVaoAF21XJJX
TCkVQgTRu7T9x7ps5DjW7jqvy581GJfCCH0z0VCmlPTjZUbvFlWYr6cNIqaY2qKjCux3BMe3GfVf
ByOsKZFp5CGA7RjO8wlaoT4AO+mBRuxXrddnmrbo2dbwaeNVKjqoEGbBbEv5KvGub2hLgXakMcIg
AUfZDNYrXo834QLUv8nqfErA1A/idR3lFyKg4BlIaU81tQWwnhiuP725tokLAScydW35PSOqmDtp
/+joafZCfakxtmVxTNa0nzXceOTMVxHF6cp8DHmBfxqtg+LxjL8NABLs9qMNhk/P8+CuGZm3MFHP
7dwfghrNdoBxOpta7+CIBBQkQcpix/AVNeGsoLyizy5/botAJ8uYw2efXNvWxZkttxcpzV3Vyo8x
9ioEgbjOKdoYA79SW8zBYXKvK+BXdan9C2wPmWNCgAfei8tGkEFu4jPclLSRFUIPjYc5OiTPgd30
SesaogCBPRQvuQ0hvpXwlyFYDGesIv7s4LJAVvPPzksIUPq9l6ndiUXoa3Wy/WUYwZDYAqWMJMaV
D82WDfFynfm+uKHkDyA7PyODORxZHdzxfMyZTspDfBnHbtchxyNfIlz6XQKdm8+5Q85zBnxROOMu
Q8/vORw+NO0RlK6IXl0dWHxx6M4WPhNWU4D6mAJw536Y1qEboFYN5cmsXkrkGD+v9STzxRfYSYL7
BMEQfkU675V1j7BMPk1FmwxCtLjEri8sQQB9FFt3jFpLnsA6pVsjprOv8Scs5xlpNuf2vJCHRQrz
BqJiITmogukUC5PkswPsuoT8HsPFlntbV7jKyEPVQJXAhpJnijRKqjaS3A2itbkKgj5feOlyRfWD
64EsU/WEugEmrWRZsDEHoAlpjqgzd9aiFZyaCmB40j+JSf8Ne/HY1OOxIRjNBVZGp6vGZo5p1S/C
wNQhkxhzH6MJx2PJID0Damh7kq8dPFAMUlcPKH67ycMQlR+hz2QeR4YhRk5/DbFX4pDGHxqAAzy0
9QMLZ9RlFeakpxJW3rahQADdWKqfmtUgyv3m1im2pNoUdcA/qxL+WIXhFFMqEiFJ++4hWIO4SSDA
X+k7MyaPeFZw0/tKpw04iYUuSR7q+qGp0NArr7krh5lcKpi4tV03JHH3KULWRb1p5IUWDiVgwhvu
RgTVV9yUpsR2mhmNTwjNHY+ojHIKOKEk65IuS4z2O44yP1j/YvPSr3JA94hgb5X5ChkkVf5AJ+ul
gYDt6fZEcLRIxHTYxzZ/y9CSU921Axg/nKJdToeIyH1k9pYATQYImM+lig4ak0zaqTlM28C7x19o
0oLNfE0knJ+yfqQL8/JwhX3TCdS03leygL51SEJwRZtsakz5U163CU9tjQ9PNvqbYp1QCjenSamu
PsmGCAbMfYnHiHhiDYoUNMrR90RZ8IHlwRqQLLTweMy6D4TqEnG4DxZFAO8WNJEV4QrPxSqDYP53
juW7hCJzdER9wzybiyjq0UBv4N0JUqF2/p56/BNzyhWa0xunBHJ1In9LtUAlmYYfW+uRfN4XTnDd
xQePYYYmJbi0QechneFyokzp1fcz2u0defjUGCyksW3p5XEzX8bV/cIIVWjIYVm5sTojDMYVEBLa
VQ/A+Z5nCuJ8ZGN/lKABux4pnSipL2HF+AVJzvBi+Yo0BpvOeNPbXQ7Evxv2b/gYuSOKxUcUdvex
qr+2icSXWbfwuwVLVS3/bAKQGHD9X2v9yLD+C1QtvYD/m4stCrF1aHei4IzE4P/QmEcrNr00t2CO
aOF7TmIPUkSOEbS/ksd1MU/KHds1+GbV+pu0SAlvtF7vx05kTDMfZsbW5JIu+ThbLyfj/LSIeAdh
sEYJjKZrPV5g8C6StkEio9c60xsrltUg9gv6EFIEuC98JFBoMe/VfnAYsTMiJ8wBMTUxBikIAYAb
k0KM9Dth7LOdS2xt4vJ58WaBxx506Vjyi+rqP2MbBjeQMhn+yp06g399UZRSiDf0Dq13osmaVz6y
FcBwUUyj+hxZ3Fed5sU8fkKVNMdhG7FgCaUAOacZIBhpMH7TCB0vyFC8pe59DMs+jUx1dWOf5A5s
c9qb6jG0psr7fTasaHxeHGiZjsIeR92ts3qIXJH0luDGhpg/Vt1pxP4JMJglnFn6VEGQOLumK/M5
BKZcIWwnmwHxUCI/UPBinPAVQmiC7ScBGo/OAQXc97SEmw+fhEJzlpvAChYOwx9DzR12Xz0zw5Oi
8XE+q9VRLB/xMPzwI0DEHeipWCYW73NyHCk6Gx8WABXQDgZE4LqyUN1HY6uznhFqRL17Uo33jgS8
SucKCa3Ygzu9On0fyRkHXkukrpGAWwhCNRH5xKBQH1RWmXLMY4sqrn2/WBUkPX+VR7ZiSmIrsrEB
ct0jvEcTqWMX8us/LNFiOOQOf7kLlgVUBCWX5isS0C2G9diHAkrtVB+xKeNjmCs/911wxSSOcb4p
75KesXQpGS8oTPdKuwJmC4P9Dci48b5bAFWP1rG7rURQKMFfxpMJRFCOE+jOjWNNFEZPePrbXRJh
K0IbrBr+WtPl0jDEh8BURPuSir76TQjMikTIDXmu6egGKBdBzVFDw/kTLVOVqZptWTkRkS2KTBmc
XijOPSTcBc1E00i8zZiH2YRNStv81sP/82CtpTRBbF9g90QDZzLdepDpK9mgw03sBe9Le8HvCwTf
mnMBHDSxDcnG1rEMarRCo4g2lDpB023boJD5FcgZG504N9El6mKGSRL7w7DpIIBHgqOkYozzV61l
g9hdF4Esao+DxCKd0YZYPTP3W9ZuHcBQEkL1SgBDb6XwMoCCh9U1PdY6tfIQY1lROBukhBG3mi2g
gsSDXaGCv4EJoJhAzzTYLcb6Fb0CgTrGV/BR6AXO3Wyx2MDZY82BzZgTYN/4UqoSrZN47DVi842s
x8O4yh8TA2fhwcAe7AD404An5SQ4MpQhKJrapQF2KUhf/CQLJk8Ys0A4hvC4bgZL2UqV1z4kzp5A
SpbTM5ILa+Yt/HHC546RGHesL1j3ovEoisGQ17GRquj/k73zWJJcubLtF4EGDcc0gECoFJFaTGCV
WZXQyh3663uh2G2Pj5PunveEtMvLEhnC4WeLdfqJNLJlHLgbcHzG6lGrJnO7ocdBYz21aYZzadZ/
jJaU1zQkNpdEKCaZjmK2rlzl7fLYVzkulau+HYKhVr8MV0u/bydoSZbWPPSiYbh3iifH0p47p2j2
q5V/iXH8mueJvGR3RPYM7G+al7xOLseK17ivNvEA02/vtshAWagbIauLNy2PUyObkND9Zy2ce8u4
7bmSUdPkb0zDI0Lyr5HnM7qmhMMAfPENKd7i0Q+NGAQKTyk9yqzky5z4yXBf6bo+9jTLpnkUJHWN
k5NlLVli0q5mSa/VoRdB8nTgYnwr+BgTuqVfmNr5c1O+j2u9AZCM7Jaob260PLMRvmmdXbNpubFb
HN40J3jrrCSMF+p8fIBMBgSXysm63qqYD3M3GDCo/P4xbQgxy+0BOiXOsNfkFOkaldGcmDMpiLUN
SZ3zljKBaD1Vt8wICzFrwSoXJiS+4tirPNGsVd5pUzVHpeLGvNBaiYseVwUB/LJp/g4L3sIkJYip
/NO80cNEy09czRTzdN2g1lJ4AQnAp1wS9MKy7okN0pTbRol+4VshzWUI8wx4Rq+bUa+N3DIE09jc
RQuVhNka5kPRL4CExH3TDAtqyPI+exOie8P8ki95IFXic7iTe9aJtMtYfgwG4aTBdESEFSxujfYh
j53kYEvlBsNRWUcav1ybs/3mV+3XlBfAG+fNldHOpMu/k4GTtFShVQzPrcbdoFM1LXDA4YExdsdJ
T3W+Flyf4hkuVEVSZa+b7pOb4FQn9ARKmfvYT1UEYXGBfAQTUEPB2i2jQjJU1pm6yXDqOHIwC4dg
ZSDda86U3kvrTs/6kefY0OJyGi9kxnWvOtgapmMpyK6VsoBQBWumyp8RrJDJcRYDT/mPViVvZcPQ
PGmeh8zqvFKv+IVR9+5tXXl69NxlSzJ3yGdd5CkgNpPeBQRSYzqe7r09NUuQQJyKZvOPbtQ2AbiU
xGLa36bruuwJoM1krlxeYdIIbczhW6w8NatVFgHtb2Ybrs6dQx4vJazb4WhQIuCrk3b2nlAvSThv
Enud0czhf3GFqVGOqg55r75MqgF1zVUEixv7LNEfXK8Z9lnt/fESN/RqGDFWW1oh2f7yTEzaWLbZ
DS2Z6gUek0UuZIiTVyzZgEq9BRwGL2LyI7cRxl44cozoioqjga8gerf/8Jo1wL/RDryev8wChVdi
r4QCIItWan98DaUuSeTz4jhfZSpRFV3jUwA/WqdzLIgwuIOGbwRMYBCY36to32eZOke6btmhSN3v
RCImu3ZuM2NQHMmHsHQhq1W5mR+XghN1Wo4kFvLqb98HpkJuIcqr+I3GXLyrClQNl7J73HfeOY9t
6rDKCOBF8t3J1xMuG1Vzurt8f6p9ugAKhD9BkbuiC6oxyp49qFo74hipR+pIn6UOPsrHfSzjl7R1
W54Imtr/nyr4T9Xuf4KHdXyEsf9WFfy3pUP/oiluyP//KlOydsZCILRNZDeXf/GfXUrxD50vosOO
IV2gFbrohP9PDzR0rBjdtB1rYzfzi/5TD4STjkxIOdy2hUmLTIj/lR5oCqTFf9MDXdOnnmn9/eNs
h67nv+qBSawGMbSlwbjqlhFsqipwpHMaHZsuXgwxRJv58thm81BOF2+pXpVLPCIf2/24ksj8mLlN
2yPnv6nb2a6uh5pAvXWbSb757SK6EO9CcwY30CzgonO23R/rFHRAUwZ9Szts8VokPkY7K66qnT/P
t2nzoRc8WmzYWwGm9LvZcVV0h4yo7vKakRwL5kHWAX4HpU385xGizPybvwU2tHevmvpjmtVNlQwv
Hfne2pP7IvPHI9Nsw5PeO5a0k3ZrQmhWkqLT3ONSe3mkSSruNEb3hadfpQ8xB3Grz9RrKmbwUE81
/ZAiluQS38kjezAGCM14rXtnlum7qkHaNKY09oP9PmIzBLE3Xddeu2pG4nFauAxFd1K3Lt7sHIXm
cxwarg5jjOo/EJnfzEjabh7fE0e2gdbNETeHOVqpw3EfJnNODyHbeyY0Vd36tdZgN0vbPtCp3I90
oSA8EWR25jiwWveqOTjxs+88FaUR+Zn5RZX8ds29p8GtX2KaBWuWxafMJsQ8M5GSh+TRRZL3rDEp
WY2iSWZYV6PLHo1spAdutaHo/XkX18rbZanNJMMJlNHBpRWlHswOgoyTujwW7UdHeUU06pKwY9L+
KsNpmumRuSnXeuJi2tgXEANTrPBseMP2Ptky5V2zHnGXxl2jxL0rMPOdmIED0NSJsy459oyrk9Vn
ob6irMrJjSoz85B26/bZWRkfXG8az0JhtUCm/LPK+m3J4ACNiSoijvt6b1u7OscE8hKgtZCOLlB1
xtCpeQfcaSi3qwGfe2E/pGT8LkNjko6FvMW7g3RFc73T80B3uX5lBiXAJl3I8OK/W95EnBpubUkf
SVkrAUthPvH8+Ta8H7OkTxgrvOZpxQ5aG9u8SyvrzKexpF5rFbyYOtcSCVk5sH0gK8Nk3QM4feIh
7eHEgfkadPejQRS40YsqDbORVtnoOZG2mbn0s5j3Vhoz0sWoBEWBbXwG/AI+zZs1dN34pSqaWy0n
xpRJ8qBWhR3oCJ5kBFGUQyKtsiRkTS/JD0l3TQdaGfZahX28OGTgq3uU9A81TRHAgjkyP3ONb+6Y
1NwXGKKRCOlkLn0cehkltqmtw3mml7sQActlGS5Jv9nOxvPIVfRXvSCGGflpxgPUz1s+8CxWKzm0
xfxhq/Rkk3pDI/B+JA9pQvhrHXg+0LukOqRKUp3mSNyVysLPBFZlkm7YJRVkNX49857vNWdaAPB/
KJN1FmCd4YpLjkcBzjiqdfgGBJMx30QdGF3r7Fa7enb7EY2tw+4FhQXBJed3sqgO+lo6QWzD5lZi
uhrz+NGo8aL5HThYIkaNRrCPtjexPbEv0sl4AHYyHLVG7urEO7QWN2K0ERhSec2JSJboAHzqRuuG
IozpKPEfHJJ5W3/WdfHN2jK+WCJ+riugs9rS+6hUqHzc3x5hNX2aCEcgPwj6usSLCaZYl44QzEiJ
by8AavvFiNQ7FfYNHK1DhaFbVDH510m7GmNWH8ea8lMMSyPpGLS2r3HQuo+ralHSWwSBKmsPiF3g
AOti3FmTCfGreuM62B5dN3XCrEQWowVu7K2ckRsS4yFrh5/R4NbEVHPr2nUTTApTIkkREFRMF7g1
p5DC82XoKZpM3cilmcl396zRxjllfsE8Zzzk9FMCnyH9ZeiJejk9jwETBtEaA91sUj8CHAe4OnbD
vEuYUHHvg9S1h/N8X2444IS4d1ik3UuZqKu7kb24Lu3NeaqDoYfqPEsSpubIgDir5j6fHHoJM51e
a7B/XE8iDaTJtAOhlYV2Q+yHkGBYZroX9fH6oxa9CjtAAljO9UXTIYJ1uD6B1bh3qMNpQCkdZpIq
1N6sLWOnTznZs2U5LuvRzXkUkGbuQ1U7gBTJhAUZ1ZSwJ6pNFgxTw5QqXCM3dQt4SuChUrBphGHt
3ZiWa8QvfV4QYXYwP6J+7ua9zTBA2PWR3dx+QGdjoCH67P+dGxggqm2ScLaZgurHIZ6OLqMGXas2
MLbpQ0E8dJlG9G0ucbcJRXJwuNvM4mzTy8oYkwzMM1R6Z7TbdA36ghjj2vIwGB2uuyIOCiGeht4s
9jGqBbIhEauElhFitTyCuJNB16okLK3SZtycnvWEn3BagtUdv4nIaeexRW0Qkwe5UxmwEMtsn2vn
3jqOxA2Y40iKcRbE1+Imw3PfZj26ELBiGf/qFWHVZiBU22RobzNiu02LC2NjoYz3iXEmtOsrxqqD
vmXMAMaWY2xKqIZwqbYZlMaCGRWMpWqbTzn/mVS3mRU1OYAFxeGwzbME956qbcKNt1l3MIC9w57Z
cWOAz0WipBnTX+42IUtG5Xqbmc1u4jDVetJYax4mnG2RzYidbbO22qZufZu/QVloaGFGaG6zudim
9M3MUHYb8qX3L2DA0agIOjEXDnu1Tfnl1Hc7Xxsfu97lsbfVIJkYbgFpA4cC3DRveoG9KQfJXw1h
UxOWSr9py/U6jQK1F71hxnP8qz9sSkRbvrubMuEhUfibVjFuqgUWoYuIYc4XaAlxoHySpYnwfxTK
lPJdDlWLB/cCItWaEFBNIxFBmvN08KAjcYql5aCHZVvfV16t3XjFGvqBqJh96Gr6Qbe+82MR91WI
JZnSfhptWjknLOIexa8+tZ9UouBCeMW+HmlhC737llI3QvKej6nXP+LIkG4HGheO4mklHMwfE/QL
UZrBFg401v68gOgiEYfzBD/+oeb5FVIA5J8ouh5Kpf1K1uw0I/6RS4YRrbXDoevJesezrh89r/iA
coZIKQTQKFs9TYK3TrgOYgvPM+LAVEO75s2ujTWMEJ2m65hmCRL1rivSoyzcBCOJA39cQbFqK1lQ
dyanMo0n9oomodAem4Jy5eCOd+vc/Xa0yT7nmnGuKPA+ZAkpt15fuZEWOsDSgYJQz5/tew6kLRfc
5GysawD46GnW1JWs/im2e+9m0jMbjzCZw4ZarEpMOEDFCp6tJwhGdXbMLR30PXIsaSdwsmiWChRF
YFtvFDq4oKfFvG83yLAnvnDXiGuv37U1+PeIuSFIN28nabTsufkd00b/XgQy9dgeRsTuQ2wQeKzR
Ve/AEl3mXcKRdUT27feFrOXDUOFoxvGF88C9sRrPuQq9RUEWlUlTN57AFuH2xnTbxvFPnuDRJdRY
eLkNXMBqtHe98mAB99T2TOAdAfpyExhKPLmTJBHvuC+wDMUF/XDz/uR+VZXGNghcSMmDinchjmxx
66XNcBAATDoyoLf2b6QNL+qarN9daftNu3IC85kMTn03yim7adqTNTC6q74Ldf/eclLClz44eeSA
V6nZ5b5ejC70yvJdc9FrBzpNqEXFPbDs6iCz0bxX/bvu6GZA3+Ch5BrN9NGHfcp+gpX0nUJK5Fhb
kfzq86ptpnbha6FnnmWRtXx7MkBnXTayMIHScIM3Aj72DR03hcxQXMakRSOU+oekgUArcMHiaLg+
cg3mGqZsaN7e+mXY9dMkU3GzDlLdjgwzxk9OoHxdmud6XKkMkxVkvwXXiGpyrxIlRnUdSa9vPLch
Ijy+SY/kHFFbMLVqytjeAuu7n0yxz3CAqKQ4oM9nvOguRs6hW7tIEA2l/4YWGJ8Wwm7grD9jV3E5
kOW1nUjWrhM/dwv/WUPXDPjojQfDEYhUNGXX6WYW6y90fMSUuubO76Q0C2kgttWvVerxoZg52rzE
enE8nwe/SzmNFmaS2TWatEVxDCnUH8vqfhK1uiusX54z8MXNgrGzmijFg+HQAJud6tlxnIrbIfGp
jCt+j0o9DP6plL9KPX8tzOHopMa7lWvZXkxcAKdSABcmu7EOLu53jGBM7gfFS78AGRW3f/9j6ptH
ryuLw9Kv8WFo+lNXEO/qxQLVde3u2GgGLUUU6mxPsjuMBi5NjDnjJK+Wq1c3eVkcM5cmul12D+3i
xJGW/jWEKbM67nPf2DKwR/VIMmK+ZOZbVW38LmrBXeE10Voy5LQ1BWE7h9NCQudMAOKsWfH3nKxr
aOqufzNU1oUaAAKkKSryC3gT1DIB1XnhWrW3XsGTuGZphTFSbmnMFyBj61mbJGmXotp71RLN0sOA
sUgJGAxuMpnncFy056JAvrJ1kuzcHAOR+zZAYV5uTtmeJh4taRpR+bpPtPx9qa0/buV+C1sQXpza
YEgNb9+6dKn0TOyGma4l39mvfISAsUKoc+w0ovTCYGsYRHKIpgaNT0a1r+jau4qTHfjjZC13pZa8
jQWREH9YPkqY+kHpeAvna9nuWsgM1E+9gz3Lr4Tr4QnDF6qOAXuw6o9VfGwBnoKsGaOxdblDYTru
ao+rsvvm13j62zkra+dsD+B21i007dX9Lhvg6I3TcW4w2gsWHjM6TLDk9OnqdpZ3yF0ranSS8YUO
GcBqD9U8csT6bcEcenUT2NskPWgwGz3MjVajVQduefXrj1Rzf0x0/bDu0s9Z57trdny/YtsIHKBb
qNR83/WJdA6kl6JpOMhI53JX0FFAcCKUUz/WrfVsTUNGCKQ2DxzFV209rl5Kn5RyQibkEg2Syehv
NrI2mGDutGzgQ9P4p2Sq791EtpeFtZpYf+ODNk6YQGRhtOTPIsxLzlKIHTTaL1mK15XqMFx8LdBa
78MiJ1bHS3eqclouNiF4s2OoJuFd078rC9IMr/7HONl/XNccdukoqDvPCqa0+yueLBBKWRVwTs/7
eOXb4wu++1S2g7bGpZxWTowYgJetEH5aOZLG4brcp5upUecvVbWtKzmVZr+PR5p5TJa3SetGhEWc
w9g29s4iJBJaL0b+A165YaPMXNzNlfWU86zyK3B0noC7zcEEl0F+UttkDYjDVcQwt1Ybz0yD+S7O
9TnybQc38admJQ+TMu+MGi4laKfDusTPgxBgRobjLGsb+buN3K5OT04/IyFDCQFM7oULsRHfS8cn
l6gyl6Xipozj/cLd69BNxn0x+CB2IeCTcMng1hbTWaNR1/dPg6SbOxPOtW3HZ8hH7HFohMMVXrRr
Xbgn5EKoDR2hoEEH2DvXub3PyunFlzxde216LQeGLrP271l3xE4A2QQyFl/rhoMdLZ6L3dKP0Ddp
F3LMa0xyBN87mhoxpe22bVWYEZAr7g0wzr8s1KwwH4CHZYruSa2RFSjMtT+2W0+JtBHLQ/z6q275
DdLytevjHAjndIsABYGIZiIedXeUDCIh0ThsAA6OrbphZV0ZxWP3p6f9Nk3Gn0nj0YxbT0JNU/eA
GSBsbqqhKeENcSebtebcuOtAWzLDqZBuZG33gYlrRcUD1ACeEc3usWvmJRJltlUuaViXULkgS95s
8QbuZ7caP+POkjz0VQJ0uGqaPU6ZE5roGRljUATgllN50j8rl4lhMuMjDK8TOcDLVOYDwKxOhHCk
SE4QEWxU1bNeQXudlgy1ARqcgd+Fk4bNJGZJOgoXaVqrt3U9AAj700/e2Uz400rHOgAj51kFMX8m
ncDlnQS8tkJ37ONTrfkXI8v9Q+mOtF1096Qny0M9V8iEBoeuN3NQ6vVbwSi7nwW2Sr3PKxOYPDfU
0NcIB+rOeaYhxw3rSVYwX0rQJrh342EdrKe6WA6DRc547dhio4b64sPPg/i83baNT70lZpjPPqgZ
Od/E6/psJD5H/cK5m6MLKa4JVD0KJKCiCP7PkPifGxIs4f5vDYl/Wfv3b/nkv7/6P/PJ1j9822WC
dmzbx0DYwsb/dCRILru6KUxBQvjvv8J2+C9Hwv6HbToejoRhC/v/Cyib/2DdnaF7HuFY4fjW/86Q
4LH1b4YExgar6YQOLNTHzt/2I/6rIZGPtup6e6rDzne5HOn6psrbjOgtmrZOCl6LoDVxF6luxgK7
TFsd+21t5NV1huxSpDoHMYrT5M46wGv7d1LoN32afiBZNG+s4SGS573WfrcEreZ0Rz0FGFERNrFz
iHyxZJcFawzQQlhT9OhoPqaFCYkbBo1F6KiRWkuMn1st/OFN/aWoz8nZO5/DRDrGgSJ7a8x//T2J
6E9ZBu0TqoEoP2pRRl6TX31gWRFANfYS4fDDv01JaK56MNMyOFDbKctsesCWp45oebvO6X+LAXq+
soX/yNFJYoeUJ83bMeoq+6sp9PScD0McigEAgMi8n5a17UfHQKDh8BO2bVw8vrRqqXnYritDVFG2
b2lGz1iBKnAWRLPc3/mM0e6qTmuK+22s5z5+1W4M5NTc/u2D+fcRSNP3pHwgsXupyRLq7Bcxi/bk
xsu+VG3QYYlU3rA32RzFb3hglgv0/F7IG89PjqYHDx3YmgZWqDHNUK/yE/Zoj+rhUuTXXcjDAGm3
NDNPIO7zu9y0IGQuT/E4xZcqmcpnm6IbqFr9tcqy8b56JZr9ass8v+tmxEM7J4Lbe99jL2wWEdjT
G5sv6n1JK8nKXR+mCR+pOL1OZquBNaFgo0L2CQKGHkr4JL11GEcA2aBHBi7hRHRmm7p6w2UrICkQ
jrkaONTID83I6Ix58DlnNdBMYtsGBEdvgjApo8R66gbWAxlDqJsoH1Q3ZjMYZuOa6rk8G938lS8A
fgiqLIcVtiD5p0J75sBdGtZ9gRpGIjMo0JhObe0d914Zk8aHDVqaYGVbcpeljHBJSsrwe2VNY8XF
n90r1L62TBO3YOiT3J/2AstMn28b2AkjlDXbOPvLiHSY7eQIGGRC7+XZ4I2bRsD2Ixv0irNZNtzO
KYpboMnHn9KUO4m6O9ovVtIfpz5sJBLl+qiAgvrJF7lRfCHeV+eXRnKA/Q7kr2nh6SGL2gocnyb7
7VkYayxHBBgEiYNfnWwxXRQ5mpKVNh9Vdp6dz6ruYfoPp9iBY+bt8AuD1ueu9lCSdgJoDJQChyMh
W9kepH00ke642eesMiTaPcNyrtfIsLpogkZTkk9a8RIQbfn0v9fOr9zOiWvdZeVets9V+yaAaI+6
ogFFuoyrQ4yY4j0AkERxq4ieAI1gHnL8FcPlg6JAUKEtm/w4urrJvBtLPbSQZlCAw4KyMd7UaLw1
zDoWXR0y+YEWP7s6C0Ga95FHosENXbk1eSh07TkJaptRd7tlreyOgkTb/kiIjiT8s+XAIgoAkAaI
inuPMdXyipMEZFpw83GJ4qlzu9T7baR1cKHKJ/K2y3Aw+hs9I5MfOvG9607Ax5Yo7ePDbB+mDezv
fI7G44bQZ8HWLl0iN6OjuO5TXEO6ZGC3Tr7GqiEKpL5gVlE+13lry3Ls0t+2T2mwv7EG9MxaBqK+
FNlvFBnuKdhrLSXEz4qwptPcx90dJi41SrZVNBwGv5rqKavZB1H1eDfl3hpUAJUhdFQHYqOLZl4a
c7iJl7BzUc68dx/nY8jeW16a2eH/w7vSgPxvumiASCTQJgxWMXpML+Jt3Todxl2r8ktD6pV79E3d
QmkF3qJOXVXA0j3nsCxx0FrjkkDriq/tNS5AGGUj6/1uma3CWp7VAlZ/hLd2mcBJ9MQ72vWRbA9k
vzLU5MWLn6EF7jzOe9YUHObyuYJEWdhkx9qnhYSH/F637CuAtvR3lwGJJ6jE7sfpdvH/xHjkRrI1
lGE9TFsRBXuFzN6qRw5rIFkkkh+WLYj0x0fiqFvGF77EMmlCzSEH7/+4SPU5wcxidsj2/9FTFQii
w+wDGfMk6upzTrrfsF90RDkeZ+Ryz3G+T+NLlr/UyDhODtXMjLL2p5/5AcSdYnGdzUoSxMsmMoiN
xOUM94C697kREIbjA2NWlNgaSzRJFusPWkeg0d5lxr2F6KfEgSxOI9+NhMpc+Y3Bi9XCfoXmdZ4u
uhuJ5aBnCiwBG7G2RAtQN502ArmlOePsiKy5ICsGknJbBogFcR2XGiv3HR4wD1qS2mME7ZHaPtIG
aOQhV0TTXjEMgrY6WcXz6v5R4zEpPx19P3W/m6wIKZQv/bdbkZMBjtMqesudRNgd1Rp4aw2DtHxW
2dxeBULNoqujocidym78XqY22bYNMDUtkAs8gUDfuN2uo6G6VyxeizCh0wNoDS2UGpOz1pP/rfgR
y/WPpdsf8DiWwKF7Qk7ViaHE3LNG6uQZmf2q0e9vJ/ae4eECheqW36lTiVc1kreKCTRgTWG/Nc1D
PA36nZiM84SWcONg38yzuLPG3MEV+zTZz7avS7OCDBjkpdAeOncLNJffPkiiozlzVGl2j7EFJnAH
Keinapc3t+TpqWfbO/jQlA0vp/uEj8LGrsGN3ER9GGOtvqqOBkKFkmDLqoggYVeYqhz46E+Eb6kZ
RxUlJpYH+veJwSKC4UXna2/zF7E8Ihzxg5HxZaBu4W8Z9PqQ2U8mGV8B8UMHdqEfa6SI4mbwlygn
NT6IH5EfCFYsTfEM/zh06/UszZ+4Jx41NYd1+uk9tuU9d9qNKH/bWv6Q8fJGTMCweV4Bx7FQ9YhG
vR8sLBBGqYkByKPH5NqPijtigmucUrE3itt6fvVH+873PzX0dW1ceDXutoejVU6hFDTd0ulGUkFn
HfC52KqalCimK8vZYLVkdLMz/aOU5t1apTUgE+1UsB03cJwOwD/mOcZ90As8K9dlI5YmjN+0Zw+2
MxQ3UIvzOF2vXcaSHYgGXIjgKedulbLkAC5VOeftgSf/W6+Fquyme2eA9SFW3pxEucecBu2hKHgM
s+wqq4u7bOS8W0iL7BqDKX8t3KdyyxN6nRM2Gsax2bbzyScY1oLJ3vUkMfbzSq9lynXvWmr5TRxv
vToOZ74Lxs4UOdKhteAvgcNhx/SraMfm1mRb0R6XfoI8DeHMGojA6Xb/GNt3HXsj2IjrHYxEoZ+w
0WIHNHrhXmTSXO7de1mBVK3wwYIsc6coOxtscyP1kZrBRlBV89LeluDi5hhHOe2KL9/EmOBCbBy4
01EkVyvvVDg02nPaU2Ur7mVSgcP00D9yraewXH0agAPoaHwtjj6ffWx0TTnrQRV4ymNR/jGALGss
cISUUnN6DPyFeDXCThivTeaQXsiu/HDwvXwxB0afRZJGGTYlUoY7ML1m6AeVw8/T8XLi7GJv0Yw/
xPAssUN7IOvpsQWvQlaA/rUv8aBWxRayJAfOUY9sDpRbmGn2T1rfbtMJN8VEn1WkFZZiLSqURPrv
T5WDZJhRz2tSUCAdfIKm4tEPM/Gj7vPTUGZnPyFdWMuCRAvTSFjH88toMT9MAp5hLe33rSa6kx50
5xRmh2G86Jq4QYMlI0SQw++qd6vuh/uZ6pjobzVSIiyNAWLW8ZNPBfINlCH0y6k6kgyu957eJeGY
2V/4vBnP9OIODUFhOdgCQPIa5B3vJftzP/skeUlNpAE6H4d6o/7UhUYUtGDPcUf33yJnhUTto2U4
F2gVX6PME1IYLotL4CwvCUmRlX3SgTWveuh0UMhk3fE5yaeC22ZLSwwGdFT31b0mdCAP7nlxK7gW
7OWJjE7cT3Pyk1hENRokLS1VWgAxnD16hZXgu3qA0ga6mDobxY96Xl1tBcp7BOjm19qPaRU/FV/U
mwXMmKwkgo2yx4NgI1PUdVsYvwZ44HIAk/jCwFhKkirNp2PEUVIkmLsGR2FaAeKv01mwNK4Ay4kT
A0fQLk/KLnw+R+PbTMKOsgzyPq9Exb6NS7PW981QqYshbXvPNr63Av4kC2EHebTagSi1KcBcyLU7
rLn1BdlL3iygKgJcnFMm5hYwyPIEDxJYgaW+9c5JjsIGaiLG5SbrIQYMU2dun18OUNi0277Flqr4
jY+n8EiVBC2eVKpJh9TzsZBJlmK489+sKNq6jnM4j/ocpo22hJ72lvYdvcSCCy0AdDgYELyL1WOp
0uzlFyGp37G/FsmJzjx9p6zgMliIhzT1GPLyl7J3T66T/hpk/khWK+Ea7I6PufksC8l9/yYBTLPr
y43gQS0mtYqvLDXtc40F5CfSeGVpZ7FfJri9QKdvlfJ+8WxmvhFqv1g+c0khWDEjLWYcBiWvTrj3
JJzIyvx27RW33CesaCjzVW/s957rzNTwZjWs/zsxtcFrYAXUjkzBszVscYXOV3tIA3Y0j3RxpkxE
+0Vy0c61hNw9WzDYo7NEmJXw3Jbu0hh3ee3kbIYa6DzXa1DJSoWjlSYcHUX/XoGSsP1MPs3cF5NE
b+hueA9tto6vmCF7Jzbae8zfreRTXosVgJmWT6HhM51y8Nt+M0SuIB5ixU6Pc4IenGWXgaABGu+Q
R9M4HK2RbHOb4fvbxUysMgtk76Z7KTsj9JL5cwTSCrWnjsT0sJhWEwqjn1htivvroeXFeWHez0Pz
1asiAcVYgJOzIP05LYli2eLprW56J+IvHid8HOjeSmHkB6PsB25lmBk1gEzNdnFr3PXTgkOkHNIw
Awm9q853j/krv1lZwUrFnH3ynf6bfiPPeaKPASWK+XaFOjiTDYVHxod2omJwR3IFPw9ceMn6LcOY
r8zoJKfiIzvf3ribscXPUSZJ08SFV9odbdZ4HAcasCiPHTlN7m2zfNH64lnjNTnDykEGTdzHxORo
Hth0JZnirvg1n1Y/n5YiHyEj52UEI/vWTO87GBBGUp0FgwubK+7afPrxK6XOvvRPiqW6E88xngVs
hffXW3C+LwxtILvXB5uHUC0x30ePpYa2ue2A9XgIZCy335V19lXa9N6qav7ppctuqqankTlQzE11
YltO+oNRFtqWe1ln71VPckxWXJdiJNnVcVuK1/Y7H5jaiF4gDLEabs3nsGIllcHNIifonoy++TYO
fRvh6GX//MfS4ErnLXGwaKbJakJtjDgeQZOXwmCbVva14W6x9+vuvmUS2Tuzdl38BTwaKzpmvzgk
24evXOPXxTE4/Au8X02yEGVNxrPmJdWtFOrQsq6DjIxJs/v3mPJlMVma7JjJE5a8GzYFYaHSvxV5
/uWNngGoymU5gk5odDHsazH5Ty4rQkjNspIl2ZfV6Ia61z+tq/Xcp0MbZeu1xd+f7O8iRY2ARPST
tyBX/oO981iSHcm2679wTJQ5HMKBASehIzIiI7WawFLcC601hvw3/heXF7sem2006+55D17Zs666
MiMB93PWXnsp1WVajI8hVjoE44WHRRDQG50He2FOd1CW4iEYio9yIbHPEOjLESWUlWPI2yY1bjrH
vsZ0U5wmOT7MIla7qXQuo8zuY8tHM9q0/ADlMb0Rr2Pr3iNCB6+tm9uM62PQWuvOkPWOEC+C7Zy0
F8uPx9HsuKD70cHPmCik7XcBzF/XsGeu/5LnpP5UcNtMxa8m+ab19S33i48hKJxd0rCsU91EuDaI
n+OZzMFks/WA3aSjyZ37Y6+6r1l3T3nepUXCuIulY6yda5hnIa2qcc9xH+LMYLbjKg4d7M0OSdhh
I3YI69AyRjE72jBhufvAIBeBTZd0Dz5Zo9kWPYVw+zw1kNgiX5xmfxs0Pa1TDRNOZol8k/R1tKp0
sdlstceRLt+VnY6s2trYZIV4GPBmbtO+Pxtm+mbHrwRjkDmM/rJ3p4e44QZcDBgTeaDX3rFyrVfa
Un6U6jq6C+Inmw/j8o5jPt6Y+ahLtc19SstbUvyOq0w7tiPrFjvj09Is4C11k58j1d9MLh+7KvwF
sMJGVsKqDRnyldBhnxtVjBSX9o3e2g8qjSqKa7vxsetO9EhdXMyfJspUrT1kbsDefauS6TOEowJ/
L/fxRMC0yK+0TXBNJnOxW5z6js/RHVGTZZehhFk4EucRq8DWafO9xaiWe3yQcPOfhhtaRA5MnYZT
H6b+DeXE675U+bGc8U3kMmCuSLtPybDEtbOd25Thsff7lzpf4CUtHrwB8r/YTPce+bO929PkGOyD
jgt0IHnIU4kXkpFC7rUBiGde5xnMikz7SG5p2QxVzWExAwDS/+CmcB+UB0/273ypeMpnbrSvqSKV
rBy9jKGUMzrkZxOOR3/+w26GaxuTRGWty6CPNScBKXiK6A7xwgdJcs4aIH5w+0W8MSYjRKMaA0eP
04c15HzquidU9twf3Ya6P9l9lbP5Fs+6W9thndhWQ7bRTbmBz03MhHdcEYa+Fqb9FvolXdPuc6nC
zyBKepJoOWvPiJE1/PZqJGW9EQF9YTGhIkO+2oLRN+PTXyHWsRVLsVOT0Eg8Q/muiTNfTeCiFWK/
i0zhvedIfrjx/DLP47ky+0viM47M6+pBLYz09Dx8FvD0fqd2eOip03PTj8zv6TkocaS+GOOUrpqW
xdsQcx9bgvrHMCsPjpfDpwdfEnr8UYQvH/hl38uIRX3EeRYuCIFUp3iCxx5XliA2PhEq4RS39UfU
XrYdC1wbk9+qFaBGswOU2D+B5Vzq+nUmeQZiT6MUu+OHyWlea5bsN71iC+1yM9j0ZjXd9JG1Mdi6
8vjg5etmnr6LEs7Nltuka47tyBfCTqpt385vjhoel5ILDAaCZ6N/TSMYv2VJjH2EhGmU47QXFQqp
IbQhbngJzo4XAH2vfdtjnI3G3iXrSlcIJUvaOx7RvwlGV2PLaGjN6lkiQ2h2NUWGNsf/8ElCXUmR
THvXR1inCJKiTAQWp1My5X041ObLf3aC/+JOkAiibbK7+ychpStpH9QGv/5f79FfP/hvGSXvDyX4
n7ALScuxHCRDf4WU3D88bEESZZvl8S8Fv+BfK0HzDylM0/ecv1Z/fx9S8mlRkmSeaN2iP875d0JK
/NB/WAkiUZI2fItkI0jwSWeo/n4lOJiE7fvAwjkj3G+u7WggUgO3Fk9pT3n7lBfy0e6Mkw/usan0
Nxayzy2NUwMzwMY6pv6E5ZlAvYjMeyPNfOQWAE+2/dJ0tbdeiG1Csn4Zwa8sdVEfKJZnWCIoso9G
LugCUmoa2MVRvkOBCTY4LBAxZHM3MEqJKvbjCs06nn/mvT5MQkq5rM15vP0MxRDs4B9cLePJFQM/
2olpaQYfbOuvtrm1rc7cwhwEDGnYWs0zTFyDQ3RJLkodRBDeAzbg6NRATzM6T2QAHlyN+iBdgPFk
t5BpDIjWTJEKwiwlExBTF8zxduGMhvjRd4g1wJ58mBos6hz/94DWKdbI0Sy5o084bFoPfN3RYJJl
3U0mjemZRpZktWeONKLn05pPqKYY5cqee9HdnyB+G2Lx7XgxrccRhgkoqtN41Fwx4CnbbgPBdsp5
lmlwB17Ce4UrtTVipUTAvhXqqtT4VRYc+qLvDtPIcZGRDqpigcet/0IhhKWh4QQzlhW7k3Q5VRoC
rgLxnvQsGlLNfsGApRoGm6DCfI2HVXBi9CZQoKvRMakhMhearNBYWQpfhsfnK1fcI3uNntUwaIOG
0WqoNJ57wMRwanXo/grbnO3RVjC1hVyFreCR52nAzdeoGwEI1JlQuynbSEZdxhPYyMR2mhkk1XE+
hcAeKPS8G6HowknjdBqsq+RzJXPskRq5w1qypTbpIiVVz4xHFySy4Gsoo/3OgReF3LM0wjdrmC+A
6kuh+waN+Vms/UoN/g1zjXZDRNXOggrMNB4YSa5O4ILW0D7gfaDpG5KwmOQqjAUnDg0ZOtCGJPIR
98Ef8hSnNQIiERM7aCJRLo0qBhyzTh4m7o3sWkLq0kLS4yukq/1x0rCjq7HHAf4x0DTkn/9YBAXE
ZKVT2mtgvjQZOmBLLqvgwaPRl5on4EpzsN68aDzkUJd58xlkJ2nd5x0g9aDRzBFGEyN/fCigNom3
pXx2fdII2DY02JlZn5MGPZl/51eok3FXQYFGf+KgmunUgKjpGFfIqGdKMFhGaYh0gibF1bVhPsFc
Gsw0G03EAYP8jOr57ECiwkusY42mNjXOiiwyLyyNGR8NZImHqriTvpbw5S7NEPNNawfB0anfEAHQ
gqJIz5mdAdAv+PB7gEYeygeH7DAVR1yhmC4B0v6J1Gq4VmrMdtHAbTd/43auN6m/KeBxbQ3mYsln
WKJhXQG1y+1n3dn274Y8vdleCJl4zKiqR3OQX0aC80zWeuKZkKvI2Elu+IxXqCble2O2QI55fsPZ
AAJqMF/tASWlLOsnikmGHbjcuBrctrpaxilw4nArNJRssg5VNZswjSvHGlymcGxXaJQZ+y7J5P5e
9LR0p+pt8B15XZwh35O6vw4aiF5a3vHUjLxxCKzRBlH+2Ofdy7RAUSo+ujumIgL03taodUVnbQN6
TT9JcduCV/iO6laJEhMZHjJtqmRvuBi6ivwpMW6MQHrvZnEUNt8vPER/DRR62gFzARTiJCSm5Nlb
CE4OjLf4xogxtHdiA8W4x40d7WAlr3GNi16lzGcYwLJgLF1KFbGvbqvYuMVotWyqHvysaaRxUwQt
L5AhLU5d3hIB9KDLmpnSB6OdkNzBNU7xRPiCUGlmEkla4rfF6L+rouY5OezmkkthH3Dpj3nPiO6+
nermxuK6GYwntrat0O04NSnRFkkYrBhDA5j4FTmdhHLk/g63+MJKJXo0mc1vRuUcPdMjaMEMvyf5
OAcE7by+vnUqemEGhyaUEh5NVcx7CiT2k2NvEp9Tmxf8Dlz7l9M8xUV7dliXFD7WB+PDpZwdU6nj
7n0/zc/oSO4X3W9a6aZTFUbrwEEvYdXVHZUMJHl7G2cD3y+x6L0bmQOthILPGmeU8b4NTtJu7bPf
7aqGO5dnNj2kK8FWLIA3pf50TmH+1lQLs+ckO811HR0TTvGTdllG2mo5oLe0iVx5rv4cafPlggLT
+tOFqa2YlfZjqgr6eImwY8Y7b3A+CbqprfDEsoE0fnJSsbcM1rjjWLNT0mudkOyfRMnZOOOl1o7O
XNs66VYCe0HgWfF0YcrpPyK9JWCL5LPhFuqxE5ZcRQRjpR1U7ScXmTvTW/Id7CR+XXa8OyvqHJLE
IT/PyKPeJd3LfbC8qozlPnurfB9aAcdp17o3Onl1HGs3p2mEcJT7Tc0SbdNO4uAJyMOwbPjGCMJD
mbchD1WPfVFLhMTtZbRG1nxVATmtRY9pCl6diAtWhPPKtT9xJa0CABQjp6k0jwMtjwbqyVJ5GeFy
nYHK7NpIeV3Sd0fB3oruWr6xmJ9QJ9hujLAcz/2Y6En0uG3L8Tpwy1ixVKjX/DXBi4vswiuBYCKP
B3PO+cu/9cqrMTECaQeITyPmpSjQRK9lW/iHxC8R1+iTjXYR0j73nORUh7n2EPNzwdCjsEVNTARy
VdU+NwosbSvenmfkRZ8R31mbSkT3bgqGmcydy2/Q3Hfj7O/abAHZl2ApCFNOPTZIPygdOIjpKZa3
LZ5b6rZ/JpN+1WA6VZ3F6JKr41a4aHYjncZppk1FY65R1cF+7Gg/c2OUKvM396t7uThfFqTkITWK
xxY6Rj9EPoiNHanWE9s2EtfR5GyAcZYWKOiagnRGulhX+lGKTTS0NIzHkgcTxyxnMPMV39Z8BsW3
ivXxwsbWi0V8y3V/Xjc9+8PeTg6e39c3eeM8hgNrZ7C2bmUkP10CxDB5pFqx4Ic7UqE3VUG3z2rp
e9IrA9YJg2RKU7mEBGl6I2FERM/K2ZpGHW0pcfZWszVBwht8Mbj3L6H3YtOdcL8wKVx30B68Yy2u
00pebA7Nq7FLUeHwQ6OguYtgTDiakpanMO7WNshutn5/bjqqcURivanB8055latL3xf3Nv7/1jLE
PU4TwqjOyislX2KVPhpGkx/cLpx3fmtRVhPHJvbc8uJGM5WZGd2ykVk5u7Atzz45oAz9y3OXilu/
zylhbQd1woU87qXTPJQ4o4nrwdZ0zlObwIt0qY6yIs1bT4sJB+Ml7/xdchdQZkdWNcA14/Igb1N3
p4gIWd2MR7JC3JbmF6P/jeGMj/gMCRfE9tucYCNowhHLXz1Em5x/4CoIz5OYihM+P5mPJ6+0SUP1
I5O1qdn1DrbP0BAX5pxwWGmVb1s74ZutDvGFq5jDVP3klqbFGikidpDviSWo2ywP7/KMR7pNRGaD
eyLY1O206cMEZVxdHpv6o0o+0Kk668rBmbz4HnSi/JpL58sOeIOjF8h3Y5Td0iiGN8k2PyYnfSBf
yliq6J/pKqD6pGi4a8+3FStinhHgJkDA6cb3Pz1msskiGfel32PXvbCZ2Q1UlMw2TM8k2a5Ri4DL
scR5WtBcqER7I9t6PM2SD7yJxd4q+qeMQGlSdszd4RF3c4suebJZMy3lfGT+e4HKrE4LGZhtSp8k
Si4IromtamriiQvqoN1J1hoYreJ1ErprriWrEa8JFdY6hlv+CfIzI3CVvdVvZUmMYJ/5qmLqmOQr
12n0/jnhv/Dw1qfhgzmIG8VRApVA/lJj3678hpkgtYvbMLV5oHch807zd9UAjEdZ8JHH0RnUnYTq
5H/baQo7xBpR0CbQw9NJQua16M3tmLpfPCkf2dkS5K65vkEtyfkxa5iMKuPeN06t1WXbLIAwKjIu
mW5ZlTxSTEmHc6iO7TAc8yBwbkKQyIIP2glnuF6+d4Ch0HZLTv2PSY6BtejWdVq2t2Z2ZRX0ngse
AMPcGcy/BuQ0Wo+GSWgr9/GIZzCoU4+VJ7gkfcF7XyQfKUDBejar9tQ5w4+qSJW4U7ETI1PK2OTJ
MSBTmEDn13kBT1lXjwnEIH+kLGG+v6rj8rfKAn9TOsGyV2P6UsOZjey21qT8EUsmyTbmm4K9ASVN
fKMd3e4upcaNO7O9yd0y27ZUjWB9FXuMHVv4BUpyTe8Tg2Xi8gWTgi9J6qa0T6X6GiWbz7iEfWuL
uyzSsazGvoqCTUYDr1PXPONNBVACTRfuFlqzmMG5xCGLchdXcKUzw6f1NJoU89nEDkLs73TdYgKo
Uv6oTvlkBCiDIg71Kxky2DI8LPZtZP5kWfmMj3NVSCO56SXtI00FgJbk7acxTDcuwMrKtqd3yjtp
fLTTN9euqQ5uUXLG/V4YzV5Rj1NS4LNqumo4SEfcBrM6lE3zZMr2HHojTRtzeOkdw137ZfFTkZNC
1+O9W7n/WaYOT53qKrzkCWUrDk6jLg5JzM1Z2PvWKihEVRT7eNjkE2eT8IRgesZBfGQBtIrpTdwN
buOuENwBPlfJ/j9TtH9xiiYZTwnxT6do5/4Lq+M/TtH++sF/m6K5f9gWOyKIdLJCfE7Vf03R7D8c
y3IVdm9+iMc07f9O0aw/TGkLhmv8O480ILj7X+pvrOCuFD7/yvIYfzn/nvqbMd4/jNFMD/8c0D8/
oXRs1+WP/fdjNO34wgMG2I5Q7Z7nQMwpOAIVo+JGdtREdk5drzPRy5MlGZ/0UUrrTgt5IinLOdj9
zFWOQ0Ph1TG3X18eptljDRBzU6r4WZOi5XtgkOBwhn3j15mxKYaQ79C5ZIkKSV5DEa9AiBijBJCO
ipwPMe0th83hxIBM0oPI8dggqi90EafgV+UFr+74TnrgUc2jLXK/TAMcOGCsRERZ93W8zMl9E3V8
Q4uiWhUTP2fqJtcluRty7nu9rgBaajyREZOLrT+3r2VXfgdghm463TFSuHA4CvaeYx2JOZzHYWAT
/U0mOV1RXeCgd/DMXTX7Lz4bmlyyY7Rli0FhTbmNRhwDNg8DyobiseySF/h/Yy0IyxQUPhwwhkI/
Oq1+N+ztC80BsK3F/OmmgPT8CVMx2cSKIsQ32M3b1HutqXBDQ5mjC8PBTqsCg4S4M/cU4R3miN2y
IQlRhj4P6b57SetW3qd0eTVZ3T9WOXoYaZLTzhbt1HsowKFBOJ3qnn0uxzvBrgx4I6Ziwg8vmTXg
ugYwOeQFFl+v4SxRtHJvCEY2cYXu1+HGQmrrk+vphKg29M8GWW8inTjUR+L9U5/0e3bmeAFEufVy
gb6cz4cAGViJlECeNdMMWYdiH3dZzIRLtOR7sWgY0fSLUAnkWzOQlObvIKJgfegqoBOLT1LRGNCX
Nq9fUfF1iLznvORwPHeYydknBABSpyAyt3E+fqR5/9NX1bxd3N7ZDRJgnC7Qm8QeLW08/QKcufqF
HCnn6a52FZwdeg+HkrVbjeqND3l3648AQymkAyivR0xqlc+0BJYURYQRfT0xb4vEQCdhzbO74t58
FC2zmFCNP6qWR1h1yEwamuIqPbng8sGUPy05sc8SBwee04UgFr8T9qljRmfuZOMz5n7JJBGjZgOn
75fHivfWDYXb5zbEOyKTPcDWc1Hi9CxHLqlJUV2VSelSjN/O6zMKAPkdVJJbpxfaB6qzBdpf9Wqn
1l7GL33P/1bSb2SVl6FiBCFi5rvj2D00Xl9uG5UwB2jk2Wgou4Jsu4/y8F6LBOpv18JImTIEdZ3f
uMALyoh8dCATtBtw7IYSy5c5sLZLQmIySHUViqYTfTkGm0QRcCi8a+KZLm9UMC8/uAE1epcWnwr8
A9U+zohOBGUljlHUfSU6/1jPrjpZXSX3DHw6nKJTSFdOJPxTXATZrib2cjvE1Tlu4OeDLmUJWMJp
Ts702ubxge/B0i2PObkzWOMXRa/21PPFDqsbO6XSvuutayzB7w28MqTkR2TZ9M1Q6kKLoLtWRDXt
rM92aThfuWD179IP1qb9kzsFtStoRIP8mAx75EMgYDOxdipxgK5JsgQjapm+vPUM+WR2jK7Bhb/m
IP6JEbd2fMhQ3YoNnnBd6FJL6uD5Hepqo4COI9dbnitbkRVqfylTGtvR655rXYvE3vZjoScpz9vn
Hr8hzDZr/aPqjIuva5WELlhSLlVLNbZ0UVO+ZIU8kUz6mAbjZvLFadrUan6iCpYDCG6GhQ4nV5c5
uYwTdyX9TmFF0ZOi8WlyqH5q6YAihT3pwQVrYfqhPHqiCvqiErQ7nn/JHOMGZ9GljfwPkaBDjlgP
Ht2SLHLb2S1+/vjeHFHoeLqYasSLFeuqKkOXVrFyhxqkxyoMmcFnI81WuuLKlvMdTa4hjSn2hu+w
a46hjB3UyZ7cfTGBfoa8i4qiY2az+Ecmi8MWqO0LRpdYQNUCP6/DnnICVPF8tXPrGQ0S2+CRai4Z
/wQ0dXXJ+OIF05ehK7xQVH4hFXqwUy0ZCxGEukBkqR7pvXNLo9OU054ST6ULu9mX8St2/1U/F79L
N76vmMzAhkZfqKBXgW4Y85CGE30JCHPwIjIkZNmsG8mcpH/vs+kkDXUBKpLsGigvsyERFq4FS/s9
63azXDr3CEpv2g4mjy0sShHjPtElnLGZU4VH1Ws0jvhXgyPs0S7XLWqCOjWle9UcCtaYv9vQWzeJ
bl6TFsuZPm7uCIFmK14Na5YwELAUts0ezW0+oAQ8pXsDTLZzdbvbEtbEEOqA0gWa30Rik9XiX1nJ
s35wjHAhdDadraa85j5PMA+BCBEOmyD/4xCOz8JRz4ae/ySu/Q5/+G769NA5FNIFuphON9QZToob
hj8tCIqaUN+Fi+SFLV4pOibarXvuGlsgZqX5DmPPN1ce1jGuLlUMnd+WWq78ItuF2ryYU0qSfdaB
da6C/dL2F1JJdNzyxmCvLA5+EnIB6mnim3UnH0DcKWfmvRe9RQTYR/eNVnDdanHFoFv9Ut3vN1P0
Z1D4V080/yW6A9BCDYxImF5Ah6swjdDomhhwnj1WYU2kzfTwemtuKe8mBYOdbhrEzX1RCYBETwlh
XvpfWBZ5fzXTpzxB4OMFIn8P5+u9yW5+sVj3dABcVibLdSHKUwKlHVB8yGPtgaVFvvUN3jPAcldX
iePQJZeZzJZ79o19So1iGw1P2p6yKxxWIWjesyMO3zPtlruhpYXR032MBeOrVXMQuqexpftsM+ju
xgADHnL73Tzk6Ysj6XfE9U4Zpe58LHr/REnJg9sYt1BoGD6m6U6N1ETa1p2reyPxlUNX099Efv3F
092SEihhWvqDaYSPnPnQzSbdCUht6ya0d1JPyReI7lvdWOlTXRmBqvHXUnx6vxoT2r3KyOXE6tDP
3VdA9WWsOzAL1rDKyt5F4dxZuiVzTju9gq2+cmfTzY21y3M68/zJ/HH9P2+DbnhuODzWbemdMkmZ
S2W3/qYumDFb1Mrs1PRaG92XT4K57CQWJ93oCTh1lVR8Frrrc9atn53u/6ybgDLLqnuH7Tg8oOK7
yygLLRtaQys6FmrdI1o0xMCJTccUjFbTHeWuHGht/OSc5q8o6T4B3YpdSAbRpKR0sdw71aprN7BE
YpRbrNCnm69OWqGLrpyG2Sl9p9T+0M4L8t3n4pZ5pMGV1l3JIiddQ9aE0lRoLtJ5aPP6httgb0ws
ZSeyX8K8tF3+4enuVUe3sJaTeTWNr8pR95nbTacx7k5Ft7y41LdKRY8r248X3kPgW1rw1c9M0dFX
wn09mZTAkhl7sDhIdi6Psoms2BjMfNUojvVGd2P29YbJLsvDSDIGupXUsf1u0trcIbl+bQKYxjeD
LD33+niTACJtTWemOpUS5HWM3LBKphs8j3eF5T+PEoclltDb0bMJKlEjoP39k0R+p2b+sFNgIDnM
j57R25QZSy0fYJ8syzy97dsrU1SHaVPwBdnIMh45Mu8ZYF+jsHZMKZqDBw/GmpehWlHzlyPNjNiN
3PejaVydLsfHJ222aXwJ2rG+4Up2criyiDx7bJzqbXDql56h2MzhfmPM1mtip/VtPr7aIWBerh4A
uw5KVC8C/p+oHKnS+N6dvdsZL/0+s/BMerP3UmfDNeR7kZ77e+LGe/vRkJz9h5BvwNi8710Op9xT
bN6bPWy6gfg0zNrPxtzH+fw4K5sh3osnPzslrj4PVKi+6NEvdEXndFra4HMqEagxMFLaTdZBH6xs
N3rh0MKWlhMbX1dG8+1Q7wnX0XVko66oOYhkDOW51mFNpdjVSQdjmwG3nlnsvvCNQiO2pBKhVVym
xpmoVFGcaHalz2YAdvfQNqA9fFfYiWkbRBgxMGGZzOl3lrj3Uds/G0QQKMqpb//8Rz4n7AsQ3209
k+N3A9xcSju+RDVOHWVJvI4CYxNNFYq+eJheYtfEQKb8kHTyodVj/nwcEMD47o3KmZv7UXee0/k8
KH86Gby2mObM5i7ALbhla/yRWZg36DNKyQ9VTbA1u4X/y+Kd7NFW9ZVJ9lqEiPJYsTS9+aw4v6TQ
xqu+IQo5wxavs6L8AaMIdt3gGFwD2PfMTPoQwtq7JM2PsxEW57Yxguvk5AZpiIzPskh3fKjvFkuU
hyF0yIj5JnVStrgqLrsXxYliWhLzSgwsuuHL/0gWSxxlRZupF94mpCJWCX98Jw+qFbAsqxO2SNve
9QmDZfElm4KLsRyTpXqlGGTnZfPZnyw++9CQYUDycXA7hqIhHFzP/R9U74n5+VazesvCbHHg3LSu
k+6V5JyQ3zSYINhlBmoZPyzJWEeEBJ4GbiGpz90tEctOyfhGlmRJn21q9YgODDdL7zn8dYvrMIvD
XIOxdv45npdPqXrOI4b1A6shXX9eBXZER0/H4N9ikhX7cjca3rVQcjkwKjzxgMKq3rh8BCrr2RSE
blHZwAWg8yD9KYO5JXJlik3beEfiys65tF9CnsS8wfJrmUQxsfpxYyhmqe7oyzXZB5oWEWKFkXK4
Tz21tvnqGjFLzm4kbG8idBEgIInvE9uqw+KUy4n3UX7MXArjC5xOK8fpvhDdvcKDb0BRkIJSpQmX
T7IFDezD0KvbfGjOdUeazu4YTWaDf8wtYz6wm45z44Sy5SwqvfuBMi6zqtoHZB017X4keMJfysyX
NRnKLw70nG6qw+AjOHBqDpkEbINZvCwVew16boJ1N/ifU8BCXCVQ5U3NCSyaufPmh9Hjy94NvFy7
hY8K7uhDO3+bc8OeuckfVECQ1p4Jo7MbotPGNm8bO6k3dTf1e7tVX6q0nRsx/Syes++qGfsigI8R
q3cOLnKTlpVzYbt/doz5hubl946xwEbUyXzyZt6WU2kce4kjR4zNLyMw4D35sq29ttx1Eb1tWt6e
8ubgZTFsMp9QQlIPjxNOwL3RkxxN+juRwq9mZv4WzfK3aSsLfVFlbXKZY8sS3ygZMbAERYZryeFu
5devwKcJMIyJqjHLgR83vZXN3K6S19YhCNcl4BMFU6Uff74r2uy7lNmhV1m6LkyFjjiHaaA/vdk2
CRdzrMWomlS9E7KhZha7NK+N6SVKmFFNNRkZIFCp5mxnJ+8+jOiejEKxtvv64tMroPOfa7/oDXrF
jacqHdkZJNlb7/QvEY030UwY03bkY7uY8F7tVheelBlWuEb+AnPOzh0+P19G/AWGPl+oIeODV2V7
p7b6m9nzwDufc8cO6NHMWMERxXEGurAsc9iBVd0vPXoox6sYcycpADwfKI/IreXVrKozo4FeiU9z
lzxwWA2a8neojGBfJLXNPAbs2g9/cfsDzZ1pZYuqekNI9xDhsdtWPo6u2Qt/2yM1VkMqYL0N81dJ
twxf6unTVMZzMQJClQVx7BnRlSsjbgdwMf5o31rTFFMuUf7Y7ZvtjtNuduqv2gc3CmawBsNsPmY0
qvRuulsXLpoBP5VC1qDfH8I+KDfDh8uETHrnDgNEOWOJRo0X4fUIdqBot0XO/a9eMdt36bfphYbL
2zcnwHmqT0y9sh6ynIXavVMknwzC7F0fspYoioxV4PgWRgHZ9V79CsvJ2jN2A3zGKyRGIhlNamK4
/k5DTGsKU9iwvMwpmfG6za1LL5m9mYwTa5uroa4Apuv9lCbRM4s+rARdYh6a8tPpI6rIyga3OZUj
Cec77g4MrybB6qe5T5jE8nlCmhu3MD0eIUpfpQiMipmpkilY5gpvjYKa31dsHyE4aCHMkItMkfVi
L5TiuSwEU7DHlKuhr60OC7V/CCcmr+elKpotvpSXxJ7LrTWEOPHCmwAOrUmDzRjzZKBJr96nzT62
SMMVJCqcysp2mQ3xYLmkNdWcHiDSLp5JjC3mTLShgvgxmdRN6Ja3g4eutgs6XGqDfwYGpFl+FrvU
mJ8rbVhrIoogkpFf0HMpDBLUNdJSN2ln9rfNf1xwhjGHnNWq+kitI7mBgthJrYhhlse44reWB/Hb
NHRPsyDF2XXuwYtEvQ17tS95bLl5yWmDbU6OucIu8rvUVZdyikji3Y8iues9XSNV8rVOCknctgp/
soZvElAq5M3iXE8jNLVLyYS+E9e43wPzwWnI8w0EGTO6sdqEYR83Q+LogfX+n73Kv75Xocf9n+5V
Lp//63+yHP3/EMosSv78Cf4mLTLZrUhf+j4QsHKUx27j/0iLTP8PViSO9D02OcrydFfCX4Sy+IPU
rusIR1nKErbr/9duhRoFLDgcSAiH/Ht0Mv85Pw2/5RnRuC58ULQ0kET0qeh2SHh6pqUrV78/H+gW
a//HfzP/e451TWKXQehDJFD6MzMPQomCRwo9lTynZxlj9eUVWzjsRMoi+Y4m454L+2NiD69LgJwc
3PWbQo9y24EsV51zyAZKRRo/PfaswjP8GtJqEEoPUXvwXRdELqq2VfRZWNqDPxRnTo8UmzoB99Em
OdrEXVZ1jqk0p18J1Nhlhzvj1+vNSygW49TbxvPSNF+RshA0jsMbME12rqJnUfsJ11ES2ebjMjM1
cUrCqWkOQNNxmxt5vhFZIwROTscv8TmkFQ1KKTvbhiEyxaTmu2zmky+KD4xzSv0UBPSsht2tEWRr
JDp3ldGfupSNdDkVH4k3UuttvmPdTZFY8NZPm8ja1k78MFivKPiZXsbpuZlp+uFEj/YIqWJ76Nry
hM7uc7DM96Jhrp/aLy0EEXENixQgnBTxR+ZOq2WIP9EkPZp4mPnb4x7O65OKg2EvzZj+GZfDnmuK
22H2hg2fpXAb8xcrervc4RO9NkjgSPS9zOC4JzXy//BKOZnuCExIM1cfUg62OMHdn8O7UM87m9BC
Vzulj73weMBWe+zSz4HPqoWTPTXXWfpWlx0T/areufXOx/XBPDercDK2WAnTmm3CzEEy99LtkMVn
N6Z6kNw/uUbGHZtSUTbgXL2CA/tgQlLIWrabhFYg3zbuULW/hk5L4reMbvDysufJuBzJ/s5VtF/1
frWCCss3ScDJ0jNpPxvmEBUPpffJZOfbMcJmRd6SK+eL8gtGC2xtjPytRrS/GwS/kr0kNxTuPrQc
HPjOg6htp9/FnN76ObcHmc+3g6OLCpoE5tb8csIyv5G+Hl9orBNvPkk6ZxelqK6Cwr2KOHtRjyic
/cNg8TpJk+M41HhmoNGqqbtbMoaJHrSORakHwsMF3ZfhHK2cZ32dXP83e2eSHLmSZdmt1AaQgh6K
qRmsZ9+7TyCkk0QPKHooxrm12lcd5Y+MzAhJkayY5yBc3P034Z80M6i+d+855LrA7ankaXKKwzBN
zo03epFvA14SOqNppm3Kf0N3str822qKY9+/lIX8HbAvRI013jUxfyQi44x8fkmH8V2bMI8uU5xY
FlW07eiEgMStb2b9zo1NdNWaKa3FVUj9a0jOYe/u2To9Crd5kSNOXN35q30SIXVr7KZs/O0XFQmb
ebkahrLek3K3IzLAV3aws/J43AvhiSi0nDdpGdEIPDBahuk517h5u4Okb/A5tBknJfcQm/aGyfyi
N4MaolL1mfPojjIR2Ht3KM5FR6LDqtSnC5WVScjyNJLf3QtdMBZcjEvbo1aqiLA75UoceSG1xo1l
kzwI33rORE7skhBE5AQ6DK0Ag4FK41I8GyfWcoDkKT455kfS5qcsDn55LrHzSU/AJ6FnIeFB+qS0
mqFK2YFFdeODwNf/7azRXmQTkpcFRGEktBgCLsNs0TieJ6ugpR9qt1b77LXVSwC+ZZiz97FiJLjU
DmVgpxy2LCoj7gmo4ji+sACgpfCqGibwvIJhGvGh2bWffIcmvmlMaTO+hYZiWUgy9G0KUgrukqYr
crFyb9JNu9RZjpF0eGX2F296ZtXUJtw7pti6rUDheoZ9Cnu2PHR8GXLRFLzgFtr+grZ1ARsewtKR
HKt3g3ppjgSOug2NkYV81ppEuVrQu4q2Y3ygm4BJne1m4lu8SeWJbhQ1uoD0F+HMgGHCRqLZohdF
C28ZjJNRr0EESI1zeEZ3ulBVcVU4syL2jnTTEfKzXqviAYwZ28tx2CcQ8DYuoRCWWSUyhaTZjtTy
ARp7rAQE2eOErlkxJ89jbLMTTMR7OEG36J64aersa5S1Oe7RjpdhwWdzJfTUtFYsx0xyV0XzJl0J
lTUwvG1ae7+qVU89KvSPBZCkxeFwuDAp2yZd9ofVIAfMkX66sai3cpEzy1z6HgXmFFQO29QozuFA
yKoc2b8IIliWIziHkeaNFkF0gFfvbkC8vSVL4fBNT4j8W85n/zWjzD1LRBbb1SkGUOttRS9iARRi
pUc0PliwFbetLNF0HYC0BnNgX/VEmEIPS4BDTqABLSGnK2Nc79uEadgi9TE/NXuWSYJJn0N/vbOt
vdkRqyzm6gQL42tKPngsnRbR8pyVwZUcfPeSLMVLbpN/NtYCUxs94sSLPWY2ulVUjQ9mkz+mylgO
RuiC8LNuitTjDiYCTHWE4EHb+5+gxQPY8iOjmxQUQU+3EjASG/8jWINj0DFK9AE00ldldmC1sX9u
BzgN9sDqkVv50enqmUsh07bWM/aZiH+blfuZNv6nHvf6pbR29ty8Zykr9tWqxTZNas4Dtf1s04DY
rnmMj3sAzT4lvwbxqx7FlqOJf0nzcowKoBab1lg1n6/UhcSBguAirhfwaysN6a2/MLtzZj6uS9l1
24BLKRH6Re5sLZB2+9mJSntiitej4+k9mBi5dbKWZuWxFLw3XXsyfnyBPmn0xId4xkXwg5Dxk6tF
5UlgPnAE7FnZeXy05fA2bP80FQnmUxTeHXzREKB91JJ7oNbKV71dbyoPTVKnNelQVZTWpi8JWWZK
pL+mobrqveWxG3pWDLXguTgjXSfsdW5V8NYHnn/DterkLu2FfTkNDi1tn7DhuouFbMimEt+1cr+a
7XSSzLe7lE//vJTvDhb4BtRrYN0v+XxQ5mQffY+uZsEIJgS2DWqvuoQCzExOp3s786l9roN7hXW+
83h2gtX5hgikWwUE2cNlvS7qRmzV2u3s2O6PsU8fu/WTj6IyHnFRb9sR1X1YUDMhcPfM8PwSpOW1
ObjXVrqiYg14b6f+QEJVkcIcLPwcE5mKRvn3tVUnm8pot24zczF24S00Y8zH7XHuxLAvW3J20ywu
YB4ZlH5RVYMUWzKdKwdcfNyot5AEikPX0aImp3qWQcdSLK2uW6ee0SkPn8s4XVqU6gfy0b+Yg704
C3AZDAB01jhgBFyEdzMTQEWGAYwttnOUdZlkuN1isSu0zs4sgC1mWnHHxkpo5R0Cw/7sag3eqIV4
QCqxQTt4pHBiMbQnS8x19GQ29I3ovlhg2nlOacleUDCZ1do9Wwv4PFCTWY6WAmDJXaElfSPENeyA
HDT/EMHKj1KAtyeJw0KZE7jLcDnVyr8S95+nJYBK6wBNwYaA1MimTPhgSTkPG1oeaM7nwhZnq3N/
p1RtOBF6Hym2QXL3mieSfhfSOnp5rqJRS47SsHrPm8k4OHxWhgP6QpuxYOIk4hh6qA350ls7NPPs
2tjZa/0h6yruq8kLvKpdHnKRJRPU4B/jTeGDyNASRYS1bJu1WFEkGHO0aVErF/vEvB/sGSaw1jE6
eBmLAdABBYU2YXgSwpg0l4X6YCt23pomTMCd3ZjFtF208DEkANU6vOhQXAD3pWnBirfA+QnusdXK
yF7LI/FKRmXCpDjTYkk2s9eo6nkIGvR+wopJUpLRO0dHSQvgtteCSiCelAwwUgxaXulqjaUxBVrO
PvrR0lVvRVO/E4B+4RsRbJyBFycNmmVXIcSBmQkWwhueui5W+yHDdRyw8Is4hVLBXIrzxIWIi9ii
RTvauENr2Y4aAaeD6XYT1QvsP+VPcut30AmxUdWkZi1t8ZkQau/sEuVQ4pB6dcGbUAaChBHy/Avt
8pLBnWIdSVFlRBKUwobaM8uO3IEnmq1NQrV2CnFzDHi2Wt/BEOhUs0luf65uK10GYmLZgP1hrzHy
uc8EipLb6stjhcSoRGaU9N4MI5H11HrzQ5X3aht5vTYghfy56NzB4td2JBNNEnQmmKsWaAGuCxsQ
c+tzPdFGbdr7rEq8bax9S4+QJeB1eRACJ+1jShEzGRJDEydXAHj0xBLFp6inPU6ZJa9HbXZKUTyt
qJ5s7XzC2gISTnugqKe4YKJEc2Ts/8r47Ghoa1Si9H86IilIHUBxFNroYXwoQpfap/661zHD7RkR
la2NVCZqKlEBhEJP8Jj5AdIq37lKIZFFRWHsuiUbdmTzqEpaSGkZOHs/1X/twZoRYnE8e3C0ISvW
rqxKW7PI0z8FNMfIwhd/MsRaoTZshT+uLW3dctBvVcx4Dr02cqF19reNtnRV6LpisO7W5I5szQuL
UmSwW2RPuosxKtmDbpPEbTS7w4U/1S/qEHduNrWnFCUN7+xqL/G7MebFHpZrjxgzaSL0qMXMVpIU
RjbG/GyNKpMrfsq5BLoS3aRmHpHrOSe8SqxdSnBM1O6oQsCyiFkoxYbPlxQE4IbhxaUlekT7oUZg
anCcx4g2azcaNU7eYb37nZQ0FD0Eai0itVAb1diepOfiZPnT0a0xuy8IHtSwvHuCUBCchyjOKkbs
at7OtMhs7W3zEbj5AzVEU427ljceA2ZOwgYu9X31NpvTsmfOvA8X8atZi9u05EHT22MVJSjjEuN2
El524IVTbvpykGc/nW9d5XEPRTiXavNcDpWffEVzzfT3ue8ltwrtqWsR1rk5a4yB5PdqkORpKHCt
Pk0+BLdcFEk0Mnyg2DjiwBuQ4U02BzcuaMEWQ9ljPEBEGVI34nsXbIt8iPJkhhaLGW8PSxLZntLW
vUn792wmsPouZQPc+u7z9M/imI+mDX/Mq4uoXdj6ddkMtYogU1PMt6rsZ/xVyJgk8j/Ej1EfYgNU
hLS5Jzg8XsfkMsT+fd6pCkoFkirCUmS8tFkQGfKFXMO0paGNx5UtprYQjtpHCEqDfndSvnpi/DJd
uBheME9ndx3nTaCNhqXNTKdFcriuHECAS2cRx5uo53ZxdFEi0qvEk/KTPkKX2GlvYpE5D0mao7yU
iGzm1wadCF9BXIt0lHaLD/ximvEwQs4zGuyR4BMH+Lj7fHgImfpThqH2Sx7yPot50suV+ahy7IPd
80HGHZV92eDIyMyQQSKF9Cznzm6wRK4hM5mlkxR2+BjptEsyRSqptF0yzLJf9Iie69h9hOVx7Y3r
R2EgUAq9x1j7KW1J5TUkPtI0xo61Iy3tJd3RgHQPWLHu2aJERpoZ3ITqozPCYCk+FjTBh55Y5Lae
Z/akKQt+etRQZ+djNrb00/tDXvFZvdi+OLSs9baEcilc2PXKsYzl02C8WKUMGTXxNKGBlJ4M+VyW
i94G8k/RoKBTUY4Hhzk9g/0DxSw+/lfMBmbAtWG1hovFyokoDbXbma8VVmvwZeUDgeHvar1IKKQh
YOVsJWnISVFEtSAa6vOibNJ8RqpDalm2fn8sq/Cqt4bxAkw8AyVIuNLp3IsQ7qu58t4s6nbCmv7H
cHueol57M1vkt7AKPbGpdI5ch15AHjK6jnEewJ4iXlXFkckKFuYBQJAOPG3X0CiWc+vvDFG8uwUr
B2mtHyKhReGJ5YnOqU07buL4o3oKf5bHnS1bCw5bVR7hM+3auwkQ7wYz5ifHkStubWLvlJwrjY4X
Dwf8MV3daG29dz+BRg10nZCI95DO7CVUkamNw3Y7q+n/L23RbkeBDTNd+X3DorsxH4m2faVO95qn
3oGe08PiiN+YhODRuHeMY6bYyjZhxct3jFOPeSLAaBHzOO3Y4acOuz/LPiYertgAu1GdC8RAFRnd
OjYO1bryqiciuFTTnVPY7Z0xUiF00+5UMb2iJzceYDvdWO2QYftUOiAbn4Qn/7DIuTIUj5M8Dfpt
PoK5Js+BPlIv2ZYbnpRGBNeB/1KrsCj+JS9lWo6n/90d/P/vDnzzfyabvL53VfZ//71HsHP9vjIf
/e/7GfyL/rZDsP9NMPqDZxK4fy0R/ssOwaIuwaezR0IC+cB/UTEjPnADiyG/x01Q4HH++w7Bo7qB
noA+hwOyxOc5/K9QTiw+gv55j8D/PWUUE8gE7WjP/Kd+RklFz+4TkvIpjkW6S9rFtoCGMwyIYnZO
WrjYmxh7ABPscWQBj+X9D+qNWnFwg2ql2OZZPZ/0FK3ugj+pM39JY/rleMVhmbJX1CPXGbeWnWqa
k1m672a7huidUwjxtHazsvxdwuHuR/k+ADi4y6VAMgdCgWf39ZQonrJjPr17ZAdzj4PTzLYeTwNK
ZZtDGCfMxrq2w2w/lQPunInZ3lIQAC+6l9RSLUdqCn8ohW4bQr2DWgYCPSh4nPEubrvf8QAgcrip
Yuv3zJye2Z2P2SxJQF2UQBM6wxaUwEMT39IUAea9IAwMEdkZzWHgPZ77WHGSZkDtnLvbqsx/FLXf
zYVLzTu1lhtjyu5oeHN2Li997F/xJWa1urRyk2Xp62fvAbKTSv1uKaaELUytZCw5bmd8LORpu0N4
X9wy68b+tVTnvLaIQplwG9ypJlHuMo9wLO8Y9vmyRx730ieEhRZc2puiEjcjG4ktHxOAOoIW/pNf
fufc2Tam/+Yp9yqXpbsLE0KcTV88jQZ/MMh3vzPoUCI9LWb4zClL9+1BL0sOezNQ58gKQMfmsPyu
upnQF7AFN3Jb59nGLXxZuB2GtJRup+m6remvKcYPnJkQdxZ6vpaYaudNx5nuJE80ouPATjvacYNK
6hdXs3OM5onYMWgCDjfn3FK/Yy7qB0P3a4vKfDcYY9ggMeBAV3SUW7RgMZI3FDgbZ5nJ6UqCALFO
2iv9WWsGy0OhYGWIyVluLR4cN0Xz6Qn/o5iNN7sAE1PPL3MXP4VyPFnzvItT4zdvOeJl1YtRiC4K
STLzUjK2JG0vDVixnYlcbxOI8LdrlNfDDGCrIEefcUDczMm1o3gS0e23dol+CJl0kS2GFhOFlYav
IZO4q5wo1MFfpyPo2M2a95y8Ow4UPjhqyt7IR8t5ug+0ayCxfqVJ2m+MsbBg9sMqyEgu3wTV3Eec
IRbyhhmdSLIqxcaVA07YJf4TaHJlbVtk2oFZovEyjjGzAiCXPHDaTd7vxgahRZM44Y1yUQvNP2xM
IJl08Zdr5nH+lr6EjBQozU4zNVHu7ExHUzbBbTIQ7O46IBY3NjuSASRnYLH9E03DqZw6aooYe8/h
Iz8AJd5IG5ywGP6UfpHd9A4JPOnRMkW8XR40kScVaLbLrPsgOW/fToxDzR9uqCaILpolGsz3DWjR
UTNGfWCjjjtZkZMn2U4vHpIclu9IA2i7pvV7E0zHjlH3vuJtRc/lQi8/3rHNpFfk6S6Ypp32dMhS
AiKNlGh8uVz5TVXdWSsTJytpb5dE7cIymV+yJrx3eZvflawh5nTqOD1622pSw1tet8nZXjoU2ilT
Rh8iiMEaNHKNm7nsqSwU3g2la7wclbjUBt+cLOYedd30lJtKVkaJF7j06vNht3o9e5o2f0J7xftK
82JrTY6dNEO2J1+KvftNOu6LxyiVwTHhcjf1/lB1kowvs2evbiiuUa4KEcRs6JGTz0+5x47YLEBF
v7OTuiZam2772Cp2snItEl/qitGte05A4UrNxO2B4zIzYSp6Y4wjS6/sefWq+SEY2KzaQ/mgaP9Q
iDsFXf5M3O0WgcU9lkOG8Vww4pDLKn+Wo8CgttBuzkEAbMkf75VLGs+aPMW7aKEjNbwBhSWSo5Ml
o89gOdM8YC5CXGKcY03xn+50s1UVka7S4lwsyuGh4j1FS4kxi+cz+5ob9gCjXt9My6bHPFuYrBIt
TSi2QRXbaUNkmwtWLqAYL+CMoYaPwP8hHMMS+PA7mMe1Df3Y1RzkRhORS81GLgL71e6gJUvNTZYA
lDP74mieMrdll1U6jGXy4a+Dpi5T8C5PRNcRcWgmM+9Esck0pxlXmwlxqhoYDTDIRehWjWQqS5Ve
taq68jXvudPk51AzoBdNg+41F3rNvde4t8QVx83vGHT0qhnSvJEJDfHi1HRpQ3Om0wXidKfZ046m
UCe4bZlyuzg1GAIg+fi2QVZzH5I4erqeS4I4d7F9v8rmdpEI+IKCin5TrOypGWdFNJpItyysY2qT
mYFvhAxHFCmX0AhOrOmTEw3MD8f1L7H0yFlmZrI3c7bI4VI9YwQ1tiuFpjEuu0NprIe0yZ7rOv8N
ZhfCNhjvcIXnTSecbBKI72AkLR/Y/oex0DE0Srdm6Q3iVt+XaLHB7QoSpsCB0XKla7etNdG5+AoM
Z7xNWTTzWKNmwvRX2PFVYlvPNijyXiPJNZu86dy32egkJgkGqkFlPrcTdOmGyh7VGWarieu1GvF1
pxamPjr+Nc9yZySsgGFwvnjs3gaGQlGNXHuzJlZHkWKysouTLVBIJbzUy8+v3ZZMLjmHR6W5YMz9
1nMBZI07iP7pz2/+/PBjg8ztmdXpz09/fnNomcX0nEXCNgyhXBkz8z39UzISXs3nPZt1n2fftmTE
WkEv1nvXGvaI/mEJ4vWvH35+7z9/+fNX/+n3fv7qMMz/9R+TVGDPojszgzJRjTBFPKspJupl0bfn
hg6GJ3CGu9BKhsOUUeLcyIV3udGa+d9+albBJLYht9OTaOMtGRF5qaaxufz1FywMEuZ4tskKnw3u
fxUjtFGd//phyoG8ztRUE6aHZ5IVwfnnZ/LvP/vrl5nHLCHjbp2zxUiL//jBAX66tUXCCx7m8sWL
q+JClOfS9/l66CB91mq42Jwd/vqBKc1wcfQP//R75NFLFkHTDklnQN9hALitf+ZNdnCxC+VsWeFF
LhQuIti1g74bifOho2AF25bgOWPm4Wos2XFiVK33jS0h2fBVgyfFLXopGN1VTgaMvpjdi5E7//Dr
FD3qJX39z7/h55/6+VvHGmRFjFp4t5qLcZWNwd9+WN0YYSDTlj02kFOqrIJhOMF2tfofeRuCjSnc
j8oOmeIMMa6JrdXycl9I9LHxBRI0WkypIJyU1aMRMLKqDX4Rz+5u6mHRlevt2rlMw2aForSBBT17
3i4OK4e57103r/1laOm2GB3z3UyMDpMWGonsffYJ34hbY3Ywzz8SgroM0jH28TpUETbnXc3NZisb
Y9jaE/gsmqQ7b+AVofHkoMAyMn8CDi4DhipT44mkuVGQahGl5otL0zmBWeVTyjGPfKiSB/byo6Ho
wYnMoWTjoTlal+wITp1nP9t9ZdPmDchUc0H5DvlfWU647WNW5naXvKp0fGC3NtxTDPiqYiL3qFkD
IoG3Y0InIvfY1HLTYCLZPFszc3YGHtmVMI1jMcWERNoZdptElx606oTe62sZ3cc4c74IiNWHxIQD
uJaL2riOXHZiNSxm/u4Y4b24hI57P9R/ZjLvu64tvgSnObYq8Nli8cpMWDsb0908deFeWLLlNMee
YMnRr3O+P/RtJQ5+SRvNGYsbFz3tOQSXYljedYq5vrY4oKS8/F3Puhqa1tgPyk0uTZvNGy8ssJxa
7cGUdDjH0TrYE0Mp0DOqJMdtBn+qtUivvJ6yMqEGOxNvlhwQPEYlLLVE4OAccHcNc0wS2EuXB/qY
x8a3uoODzSMvdH7ASw8Z3XeS33XK5IMGty8Dh4qYgFVSPxGrOzZrfJumzXU3RosVy2PrBrAWM/te
gp31Q04AONM+7AVJQ1wSfe4y3HUGJYw4Y7fKBSKmCnaCRsfOrYDj58Ifjqa0/pjF+OH1PlU71X0H
k7yVKx1qz2KuWJmK8X2f7Np4GXntSoiP3o0SLCUVeoEtMo7PPAs/soqWyUJyFPhJ8OZjK+pZV/Ft
uA6oFtbwMSGfkTMx34uSfem05MdcjYzonNXazjn7u26EulTG86Xh4LrXY6E8Qy0WcG2kLUGV278C
pSY0c+vYgs7bK2k8J25sbTD1ArANpghUE9meeGkhXIp9UXFNNShdb/gDksdS3UvdzI9TtRK4MznK
Oj6MH6bVVXdtlxnE7lHZFB/3ELz4HVV9VnCB0pzBuOiO0hi6e4d1al9mzDLkhQ8YuUkrsvfO8Cwn
hMF59s4DMryjkc8o23Bfye1f5ty4bRMWoWPF31/gAOl/uymfG87yRFWeXug43TBRwMjeMwwAZPqa
MrHmOF8dSjfprrgqjoHiYs6YnG9A1+xZu24aMD4ozdSlHNG5AUq+ccPNHO5nX0fA1wJ37nQF2uzc
meopFe4dThLMQPKZY9vtYI9P4zrdtxNrXSsOXruJQDVYaJ/jhfpVNyaABvvFzwvg6fz/DLNRXMGm
wJc32N6d8svPUZzqTj2wK5sMnzt3/oM7fFz79V3TEY2ZrCRVHCPlTa6MoxkMpPO8BsSCczf5+ZfZ
OhdOK3dA1Z6k4uZeNY/xGH6R/+F93T1N9pPDrPh6dbk0pI13qVhNXrEm/k4quta+fZjUe9XWz62H
9CYza6JeYpAsNkfOdQSyiZmWR8Orn6di6I5JS6aHDSKjefL0uZt+hoVYz0EK7hCSC4kTsmKhaWfn
3NtbY8EGVT1mYjjz0fLZu0HJ1pbaKZeP58WvvzzaImrI3qwmJNnDv43d0SmtqvPaquekBW3PWiA+
4HqI/DT5RSDjUvxJDRNXA6sQBZqCZ8b6OFknx6+uYGXcU9l4NWinWcn0JBIAEfapzhJyKg1rFbMP
Dn4XXOfV2uzMbA9FkMa9FVzCmO+7bX1lhnfnO0e4ZI/cm64FkY0FOUORpDeTyQzdNGHWKrWTEws9
fek2zSer6ne5qK8VH11sppw9zPE/+cyqoAvTbypW63Ew9mWQfi+UcNbfdWog1yTJ3oW/kgZcbzLe
VPZ6Ev74YpbhL89LcIiTjAJg0u4a5LmyIw8DXSBqZvGSJ8l9mFWXLg/IHQ1sR8WbAhLRZ/bRsy6m
cJ7ynuuXbOpX32uuc9v8xdaYD/HhAkT01uWRY4/+e2WGr3UFVBKCawjzlBPLuEts8yrO2lPz6Obx
o9TKT5JhUI3S/OiHLe0anydB3ZkbySd8wOova2VySYNgRD9CgjAcyausXV8fBBxg0lzYSrrT4DnI
MHxaoXPhvaG5R2a08i9YgwSvEB/rGJdJ01TDdSvN69AJrQNPVoPF+jweuwxaeOhL1M/MfkiDtTt3
Et9NRZANCprsHt3So5sNFTEQ9k4t0OfqlgbxOobinK3Gm28FV0Vn96ySoLb7x2AqEUez7ZQKykrD
l9rrekbyIaP+eEWq5QD8WslXydVpD45fkFjhKnTT21x4lGkarJAAgpRWll4P+uO+JP5Dr4NfGuY+
aJvf0nIuKeRPRRZya5v159glw852X0PFCmOM731pHNq1vAu78Hmax+Au8A0WQ0E0loRrIHZqN7d4
0D0PVqLPic/lS7YBBW+DihuIFIB7JTUfRj3GDeKldFNY88dahXf5QM+ep/rWNYhneJKCOMa2Oehu
+fT6Ha9UpcjDUgfNqRuZxkMRQ2QE0bQtevONlgXRklRo9KeIut5/FGHJEZr672g6L60hDvYw9Yck
gQ3jqJCHOzHNjWXC/1pYckdNGd4awfIWypWlQEDSMW+zD6AgYAuNuWX2F2zaefnOh/w1geRIQmWT
q/Y6NQhRVV3zOZKh2i64L5ME0ukEmcxDL8qHTLcr3PFPMcjs3JB77FaasSQWx0NOBjk3u+Z/SVD/
51/ZOhDd/x946qwaQK58/fnvlw38839bNrAccCy2Ca4wvdAUYJ3+3ldg8m+7oWdZwV/25f+oKzj/
5gbCwb7scB4zbYctxH+ioEzL0z0HVhFBQDrtX1k1UKXQq4R/qCxY7BpMhyGwYNuBcfkfKwtFQxd1
iRcGB4PFo3sWSPq6OnJMBpzl2L0a0N23GOn/uNBrNzZoiM7OEV34BBCnb5NIoIgZItY8ylhsZjMm
BeQdleexf61e7Hr8Cmy2o1Xa86lec12AKrV1FMWfhEJ9rajhao17DhOIi7cXxU0TIw465JPv4K61
qw1NdMKLK+Ets0reicnxrge9xJqi+iYI2PBZQMZIcrhXSFm2ZHOJAK3THkZGvgs77u5EEvmHZ9eI
wuxO5JxsvOmJcyKuH8e4aYrJh5LIx0RT81+vunfuOHyUV43HsRIK8nLBkUTAauy7iOAX6uG2uQ/9
Hh4DKxo3tVyIFAhorcdizraFRXfUaOAAraZxD4PrNWiTiiM1h+u0yv1tuWQPhNJBhogFpanK3H1Z
7V0UzIxEJi4exP7xXMC2gFcYHkbFYxKtBMxciulDe5ob3LFs8+mmc5Wn2Hei9855zKb2USj/IMKv
YSnLWweIu7EM4FmC5xF/5E1Thfe297YSI36pakiZ2fptp+C2PauG3SLHTzalNSkOUlxmK+66wG0p
IohTLpgowpGESuDHTy2z3m2cmd4+s9S7NxGF4AV0J8mcbasCc308+sQGvSbKKIhi/uAUiEYLPvfA
1Qoz1qn2AqRMQ2piz4A2MZAmY+VGmXUuqnuANtD9gup6cb3P2bF3WTCTD8nDadtbECGlMiKY3fY2
Q8GEriaVR7hIVsWQaVDWI8MFTuSWQ5g0ZUI9TV+tZ0qQMS2Aa3EvivlD2KngYjAdPZqax2m1dr6S
66lwJqxEiY7eOv6RTtJdxrsQYHGJrltAoiiWOepVRW6jCSIzpU/eWiTYmyF+psECdypPwltfJOOe
B5LJMJETJwB4AJkJjzTjCQzPfo5dNANAcqGd1P1+IgCxdTMoTlxnsW1xWZvHe3hX0ZzCFRBF76Lg
ERc/JItCtBbqj44l9kW02rwDG5UTLPEa+p2zAx8gNyPXVw+57RDbG5TcpSOvl6IknZADe13K4WAT
MK2Ctt0HJYLOQMh9XcjHzi8/pJDhDpa1vfH97HZxHWogM/6cYsJQZOirYdVYu1aod2IOH37LS9q3
WDOAOHck+OYho7TjloaxIZ161XZBiGSwBuCTVvCJG1Qg80xTc7ASaCRhRKb1eiLOdi3VsrGGlJRO
iFZtqp8J8LMSKbHPlaV3Fae9TTSiRl+rMQ5u0OwXDxorrRL4aBxk1eDmsIWdu7qEzylrQ+0lpCi3
IEnrxwsH8+KhMaoi8grwo4ZEJVe5He8ghanQy/qt/uiiEYz2cHxH3WVeEVZ6IC2cgSxbpl3MMS7q
A/8kTHjHFtIbike/phD0sgUelswuLi1UlyzWionYc/XRuupa5skjcsIW21yoKVkPJCzvPOXHFxSR
9HvQSO9SD+63HZTerX3fwleIxpFsQ5rm3z0J8aNLlBkO5LTv/eGP0bnWtuI6ZC4rX5gQ4oRlRaFS
YDALhAfOysUs8c34rE93U80rzA7lS5uRrbYE6UAG7WyR3yiTmFsryV5WlBC7RRwpFIgz5YmDFa5A
8k3Y5aJ8RHeIah26K9OO6dbLU3BOsEsh9tAkLRk+RMVyi2IGHXoHzngw7eNEPpH4Thvw3CCT3Eoa
yhkYsrDvP3mumJuO++LGmjPiVYwSIbGXe6NEaxvML7KSwzZJ4R0bc8Eade+4C/G0nEvr1ASfvlL1
YWF4eg7Ipg3G6kd+7gJXThzoUvkY+W3bXpWyZgHFjFm5/u+O3kLkzVzMhsXPSMem17XqvtqGj6Qs
o3ENyPt3Y7/TorirV0UqpycFXFB/mKBf8bkCRUH2I2+IF94ACpn5cO8Ny3Q7BSxzWxecMG2ar06Q
4hPDp2XUNSUlZla9SfyLaSU4ofep5G2CBeNbdPynp368a+vsDzU/EpjNOu9VUR+7adUoUa+MAl7I
BF3Y+yEwxN1jYMlqCa2XbSqjEKFzSFaSCOV6F0z0zIVNzLmnOawLCAn2ovskdggN08fxtX5MHXmt
LiiguI4HbhhRuctOPduUrazHG1YiamdOvK1zMPFdN+wceopbY7weG38HdcDlXQ0UfkyI3DLgxyXI
/jazElJLFStOAZYHrteyGUVfQOOw7sHe6eKhYvNbtY+NeugF9H2/Q8JG5EszDdRd6JsvZaMewW1R
+zOqhrtMQRp0JlU+s/oIQIJtBzswUdJ6IeJ0EaNN9WwCuYwV45DkflL7nL/b78JFEBA42Ysr2aZl
hCaZS5TTTWAsciuH1t8UfcACjOOCPaT1QZqAZTM57tCdqW3fxEXUlb+6roQR7ldY43ssvTzVyTcS
5NQDU08OJq7Oied2yJEoo2O96Uz7ELaIUhgMtzehQzZ4zQ9DVZvXjtYdOXiPYEY90lLa9ybDw6og
12dP1ERiLx1PQ8X0Q9CIGbRKKdBSpQC7kjeQF2ByvGrt0oJ/adYiJktqroo9L8BgmItoXZMoM5C7
6StChCdTC52sBC+ob74xXt9RVymIdQM+wQHF94WLpdZCCfxQSTFCwcIYNWl1VKAlUvHA4tZPBNf/
Qb4auf0wzou3XbV8qvt/7J3XbiTLemZfZV4gDzIjvTDQRXnHYtGzeZMgm92R3kT6fHqt4JE0kIDB
YO51U9hsdHOTZcL8n1nNG/yJO9NXz968o0Gq2bgaVtVDrUo0vmrm0zdpoJUB2SoNQFz1GnaFFYPb
lgKABR+ZFnQCYhZsrFhDsug6oOmComMp6mBvMNXh9Ibu1VFlBDAFX2b8SonTrQj7d/h8HxR8d/yQ
/g6GD8ZViapI6OeXKEsMxdzRGmheZJ8uszO8LlC+bI37yi37zh28iDKW+X7RSDDKwq0VZpkTlEHB
lbf/48wRQSUafTC/00jNGAFbIlXbFLj91I5q/JihQWQ1RDK5eC8xhLIKUlkDscxNSEYWs49Zk1Sl
2fBpn2qbT5FGnTGbfPfQznHAZeS/wKGZcNEc+GgKTlrLZGy7DFlMrpD4SKAQByR9CyuzLj7iPr3B
DI53I7kVjWDrNIyNFMC9SFEdfx48jWwLSfrjvMMxruITQjHl4hrwFor+l1EdQrhvktoLSv2y06iR
cJOGw6UWblGNi3Nm/AVdT2ZX9ub7uO3BlhMdJT5RCGM/B++tSK09zta9oJUrSTnf1xpPN8CpI44k
j4kHuo4u9nHARJJoqF0N3Y5FujgmOuWmOsB3pTGclB0cSF4PZ4iVLGYalNe5lFGXGp5nuDg6wpw2
+ZwC+0XcDK+iJqtDhIfOwk0YazEsPiMEygds4oiX/TOPh2IrsinQUT8kasXwpqHFMzu5dTw+Bdr9
kEL9sxbof1AAnRTv1KjBgK6oSTB2rXtq5J9ZwwMTKIJdA07Q1GDBpOmeK40aTJom3xjiLwDs20BX
lKmhhL7GE1LO9avCjJ4/2xWBwmX0v63Ce/Mo+pwFkCQoh6nqX7C3+KWAyNGibY7WqxTZew4dUVm4
bxMQkfosVFXYiCeNUlxgKjYarmhpzGKZY3yf9BjJUEAYS41jnJXDghxeO3enqm0My8CB3ZhFQByF
RVlt5+4dXa2nMY+ZBj7S5ILkhOObAkpjR+dkQZIDN0KacL+pImMXMhJzoTVplKQJU5L0606U6sui
G5emQbCT1Cjl3IMYn2ApfQk0nDLTmMpRAyvJ9HyYMn9v098tPMtMhlccwBtr8F8bjo7KnDhwtr8Z
36xa0CcOIuERKvtTplGZFHOPuwmK5K4HBjU50x/a3a5DC2Bzar0HBXHTI1j2hFT+ldrAOCeonFTf
3y0a0znD60w1uBNh776F5GlqpKen4Z4jlM+aS+HGhPsZaACoZ4COfRzzJyOkeGoc0xgGIi01OWP3
GYKoXsUgfRR/AzslnFh+s7Cem+jWx6BHbc99buX4RBLY20B7lNuq9q6+OudQSxMhbqr2bJ54y2eF
JS5ijvIrXu4AE0drhmzATzUG1Z4vo8ai2l1XfxP4IbW1aeGm0tRa3JmSj4hvuyQdsoJ1H8xqAW/V
YVFdhdB2l3LkAtVOJ4/EaqMhrQRIm/tcg1sLCK7RHItNK3KgriN4V/g44hpAfC00+jUeYMKOGgc7
ajDsz5cZrFgWxPaYm+eKIfQmzHPwtrazzuDLGnBmFQs4hYDIw1FzNgveOdCrXsc2wNzOvrJkfyml
67ZFsMDT+QHZMkwsIdsWaJUkLpKvlIj8asB5tq4Wdvy0R2ysNBzXJXuRRMuDSYlhY7CiRne+MApI
XyNEB/i6kQqPJK+AQITzX64215BNUEDkVZB57fi+7Os7SwN7MSMNxGymI5ixj9YF6jtA94015ldI
j84bSgqlS2hE9tnzrF5yjQY2NCR4oFprdMLu4MAPHn9Awpiz2ORb7gm8TFypuXK1NJquyQG1mzlv
8msSk7X3GblvQsDqK1n+8kRKB9HQPZjaGYYrh/GcdosNfqWxj4RFqp5pdWPvy6G4WFT2rTpLnwqw
nTnYz1hR7NG2tkvASuwIMN902oQuDWyu3lSwsAVY2bgQJatau9tKbG6J9rvVqUezE5azUGWvVYHj
egw+hLbIYZUj3fvST/OrjYUO3u97VzlfgfN7ot3lSlx/ukc1TRg/Do/JNMOjdPpoM5j1tEtT2jQL
xpkCcQ9oXY3qE4ZnkXMfV4X7YC7TZ1p4BgmOBfJ8Nn5UKplPGq9FcdITNazRdqIN/JVTEfJLUnzY
eNkmDIWsQTB8ZghsOA0T7Tm0tPtQYUMch7tIuxJn7Im29im6jf0yaucipQx0MYUCEJFJl12Vy2qT
NjyHozeu5WTzblH+ix8juwMOwRxJeqFE8spQO/BNEtV3tg5WyqB9h0dPbw8WSzz6LeNdlLpB+y/x
gF1n7cgEYpYf1Wi86BbbXVo7HP9Bg40Sez4ydbgBQEMkSPs8fQyfkXZ+ZlhA+f3VKtauUMIDnJUw
inbxqN+M6epPionU/3GTal8pXI4LDX1ndj9SGMnNwYCaJ8ZHDYDB+FtqdyrJBptwlDqUxAU2k2AN
i2z8DSaQGWOBMFH0Wgox13aCjd3RHthWu2F1g/zaoU94XXTLx1ipa59deq/6sJz2FmGopesO4lrj
bOlYu5eaWBQOEBFzr3q1BtKvLjM03BYLLrxkV/94dn/su6528hra08tgfW8x3PNJdH/6uBJRG4u7
VKMpDJ276Zfo1gbFZzy57zGm4V67hyNsxJiakJswFk8YjGPtNM7nCGKL5MyV7vOx+yWxJCvL+U30
D/IpXuVFl1n1g3ul4/HsaD9zlPKx1+T53NzCd+ZC4N35IJV77YRWU8SRbcDsmenZd8YQvNPT8FbP
xWvOzqSPklPOyDzSs/NaT9GlwTx91JP18CManBplIv/uHFw1eBnvFhIS1EicMkbznNb+0kqGJsnM
PtTT+4wxvtLz/EhP9lU/vI+lz8RlmTZTX3ClouKMFidhEALHj8sUs92zPewHZANH6wchQoJB/4jt
jMEmbvneFb9wG03vi1YfcmSIEjmCzWgTa33C0EpFgmSRau3CYTpJPpZ6BCYuWt3IkDkGJKCsXr4U
G+0qNOR9zHpB0JrhLREqdJKmQTGJtXbCUeclURoREwePqm/+RmE8HOkkJacY3aVV6t/cxH9JaEZ0
kWYCJJoAqcZy3jqt3FhIOKQ2kDYJ/4RSnLlXfEhrV2jNp9DqT691oJ8vKWCMzz3FVj3YO2K6RHuR
OvcyM/ADBjM3YI9xiowPmJpuRlx8LJnv7zye6GSgKtSISJrZgfmQsFZZU1/zFJIFDluhqOCzp7WV
edOefRVHFiOz2sek0HpfXlpxI5SHgivdkL7mBjtAMjdvThQy88rum3Ke12VY44vNjLtKpHdZXV7r
0fzThbg+ldasA46C+eB8ZoMbXoDg+isw6cFKzNl9tfT8sOO3jHvIyW59FWnAMUsu5PhIONXJFYXr
kbTT1eA5G6ZlPQ35J7eUcKVcjjCMQMzsiwBydO65Jq8Zfq3Cpn+NQ5v+Y+scdUR+2/om5MTAOYw2
queSGoX9b/ifPDNu/Z31/l2eVg/CGrjEFUwVM8yIwr4rMIEkwjjMS7Wr/Pa+DSUvvdtf7CkC+8j+
1amYtd1l8hEa+b41jIuIBZaPignxqD0B9FVQpj/hdcW1dx9RceEExRWf5Vvd9W8086BHkqOcMh+b
LgfHQ5p7e+ro78eEyXsQUG+Srh2yPs99V9x1hJoqFV5N48SsmEK/rCAG4F3oEydfSsIOg/yUl+6e
ZNkqT6PpufEmgsXR42L4PsZZekWDPr7XtbwrOsgwCTJ99Zz+kRiIvSN2oDFiOGgo1Fvlvf9ku+ph
zu9Kpz7YBdZf5s+CuNYReF2LJSVON6qyv3HmvoQKe1zamue+qnZURcJ+YdNyOW/lMuN2712Lynme
Q8JJPw/Mgp5HFxXXd5Lf+FhoCSmNpyfXa9uDHFwC0GlFh3k07TpOHvdcY81NbZjvtfTj9ex/o5jK
XTeMH9GobqHdHtroIUnD05QQ5Ig7iOdz/VKm9CzU2XvQgdCUHN8Yok07py8a4uUPneXHX9zYVkU6
e4+m1dTnsgH4XITqzifU8OiiE+1imxR5hg6aSNzlCx7aMngrcQo7MnrGuPU3j7DnDswIVd2/+dK8
+BUhKYoF+URwIRttfzxz7SNPPTNjquflrLAA8NQHV8U6cehM8z4yud3nbvDt9HT9dNWbojLEpAdx
Ysymmtcm7PcQcekZyOPfdc1Y05dPlMARB5fftQ1vrEKPqLm0rFPHsbb07tv0wvgjqTTCGC41TU1J
BfvQ8EQTUtOk05kB6gyWyHFy/NVkAZiprW38l+4hoCJbuRvBnGzF5eu9icynwpevYtSO6fHBnBiw
I36fmsz/9MsJml87GoTxvksOXZjrCTpgvOAaQBtRUv6x0hBnf8zsGaqpPrIWa4vL7QpWnsAMRCc7
F87FvVpkfvd4oLCauZehsdVuitSnp48Jk0xOXBnQ0xlwu2xRdt1Sq18z2iVuv2YChF1KAfhx5uzL
Jea9nWdn4nb2W4J+cHdUW8MTKeTf3mf/xTRhH2K0fxADdEMkaXpKM1AP6WJRIm9Z72OxAECoegeB
PrlTZNz2dMXw8RFBZq/jhhF8ym1ozXsFgxs0yrZ/6GqCioqqFjob2Se4jlPGlZyCkRBdFQHnc6zi
3rTZFcsiOI5pUFxab3w3wZlhVKTQsygOdj6SG5EBNmzSRBCZN1Fgyo3f82kfbAmPdwmwBXA4YpBJ
An4AFCGxH882ltMsDwq4bPa5VX13MGf3vOT9OfPCjpOtz+5FOZZkAlj66H5DJ78khZbrVrrUOHVz
sZ0NISkxdL+WiZsz0zrkenaNFe/0mx0KAo8BA/T8mSVm2DJjtI+L7z0IhE7NNwUonyFWqFhyrGon
b61p56Xl7tk7y0uCs1N2KFqE793NbI6/I07ZpOQ7fmfnbXSbu3qqHN6hILooAGPeQFYbYmaNnicU
uJcOvhhPLQF6wqn0XNlbWzobDmvVybSicT+X/a/KcORqqSmfSAWznd6oN8Sn/A2W51uaUy7VFTMq
R/DaAsE+mcGbs9TDVgwhHb02g+Q+Umw+4SgPE2bpTPQcb006zekWxUAvnkrfltsA2/x6TsrntsR1
hNaoA8v4iTskwgrrAhHj+QU3qdwHo8VM0UZ3zdr6QJnNW6liHN+05LYMxgenSXecwV9sDobrJcRm
PMiWLJpFWjWgtCgNkqPRVNhCSvoFxMgfOX0G9V1N8N0yLHwgFrYD58B1Xi8EqmoEkCCfxK6naHUz
lwvszxGyW2ZvIXrMO6moVGv7nvlX2x9ISk1b1yweKlV9qUk+Ga1B1eQL3rt0zXpBh48cC2IC+OJ4
+TGPB7smf5pcTZKxeoudY3rIjPS36tCYl4keSdPG7NkLm7APMYgxmI5ROj9WdGpOipU5BhFOCIdG
nqTlGmb2YbhOQtIckpreLh+PDiSJHe1N+7mXl4Kz7W4RNs8hxt+9ZbG2SF6g2Ia92dYMX4qmq3j5
wC1VKaWpuO/xl8RnVabjherdbb8E841Gg3jdt/X8WjqcF92I96XTMhMPreqPwQgR3ww96GN35ZpM
3UFc1Wsnf/yxKnsu1JWBHQsqanVXy4Rhkkzu6c5Yp6wY61k1yz0xfvqWjL0oXeg29X1kTbiSp4ql
LqdOBIHpPEXOB6EobHO0KjEHEjOTHzpAk+hPLM5eg5wVGku3geDR7Mq8ogkaWVZw9kSXY2UNKJS3
wIKuW6PbEBenDLdnAU2tgGIRfm0x1+9TyXnWbO9jWrIvUNrUGjVfbZQ9PRRoRryBWXdNelq3lJV3
28FUexUwCW7GBDGIzAfV3BSv0YTcuVIycp3Sc+m4O4/5jeADiuMwRnmU2qBrOxGkGf9J2IZ9MIs4
JvbG2RpoAytL2lcrCstSpvjRC6mbA13EfyzFcYsABmftQtIckWZbz5+D/ZK7j2BeUXOCNN9Oyv3Q
aq2Js000HsVqFZ17lTmiIonq5rVucgiTyua9PSVnrQKGdl/tsK3SSF+/qoUhZlnZkgUxZhwbho9e
Pd/6Md+VtY/lOo1GugbCBzg8ksvtUG/swkgOuDjWhjCoJ7ErhVkgNXZZT4Mjklthmq9QDX9hT5rW
Xc7rQMn0tgueKHIlPyUQReeBQEMc0YlKWHknClra3J69105QIgrKCSYj/ZNO/RuoWLnJviStRyfm
C3epJ8YLYE+2+dg6V557jis/24cRd0cCUGuEHVJ25hoJdd+UeMzceBTbNmsZ8kcUMUBIJtPkmZ+D
OZsrvy1fCZW7Wy8dDIrNpgLJxr3rJaCxqSfqAcL1FVjrg2jaeju5McL8L1WM5MaWTm1HUd05sqXE
cHLv5Gh8Cks6a7MsvE3i7o3KEEdjmuj/ETaxtEqzqkv5mLXTpXHpqkkoskA4BaEACYwvQWWHBILw
7NH+8M8OQOzuo+7OjvL4V5Kr6rhIoBzUTtBJxk7nUBB59Af7YR7kacqoW/E7WR86XT/btOYmVqhO
sGhwkVs9q+fEbMwwqTCP6KehklECoJW3sa771dihg3uVPGM6B0OdIjX2tLulFoM4QjNqjaEhRvVj
b8Hxz9YK22OfBvRYutuAg+hOsvKqAZbuKDDS1DPBLtBOTm9fUsvippiEXGeptnVwArelZ9+ldfKt
DdXRRIH4YFBtg/z8qFwija7yP/PS+etlQbg1gEB2wgDW6Ez9Jl4UStEgdore+VXBU0FCnuXJGMON
zHS3qHC3E+kSHD75yBZobiEpeVsLyYgd2CfQGcJhmR5imNsbnHq4WSnJcAsmEC3iHcVv83UpU3mx
5fy7mO2/fZ9Ne9z8yRYp5MtPTXPPugJeGNUBa8AdgvBKpVyREvg7LP1eT70bPxaT5GFr59bJJiNO
Af4tqvoPY2LTIdaIu5Y0nm9i1p9UQDFU8uV59dX3rV8WP8HesGvvxA3X4wjH6ssdWg5Hkzf5z5/h
xvVOc1ukp6qptwlnxtbpGrpOBvjtXvZo1pIF97Q4qa9jVkyaW85ARt5s23n60GQ7RRkBQgKLt+M9
mDXvz3wWgjo8iUcebKupio1lRtn2f/oD/n+cfP/v7uFbVVT/t9IA/vU/fXzUC3tuQHpEQC2zPGH9
n+Jh7x++ZbqWKVxWYI8W4f/sHXb+gY3PpRLY4fOGpYN/8x9GPvsfron9L7ApCjZdXUn8r//79/Qv
8k91+6c/r/1vX/8veAO3inpq3SVsu/xg/8XIh47qOJB1PVMEjsm3/q9GPt1XSkSGsVxl0IE2LgiT
YZI9Wo24uhJ667QBgiT2fjLcvGko2SSCeMXPDhfaDVepXz6bGe4vW9oHsK6MgevgMPeOf03M4ZQq
Dkt4Tp5VaR4C1R2GOn2LG3GJKkzQGWXMq9S2rmFUyxO5fMpYkg9NOZ7j6KGm/rsV4hv2DavuMn6O
ffPSNmOAfcbOVlFPOiIsO/JDY1yuQA9zqgum18CqHjxl/Mntvzk9J/QGcg0fTU4CysZjlAgS+7UJ
l6jJllcrwpAiIN2mfbOzojbdVtGbyOlYs2NdTenTAmThT7MNTFsNqz8pCqx7PQDEZt6ksZmD0OIh
8NPfJLvmFZlEnsnh0ZW03aT13pGp/6j/A/tSvfLJoDdZT9sw7coWdgGvQFuYXWM1F7rXxMm/vYUy
TgTNwzQQzBrze3TjM31N7a02fA+TybxsbfKaY7586oBM09Q3o1K3PiDe3TEnwhoZcI+aIu1VYHZb
wKBghr+yFihfWDWY8bTJuSsgWi90JkkPAgoniY9FC6hAGbBvO/a4b1pYLGZN8oZaZKIStLSHYsQJ
6cbVzikwaLRSrVOMFzs4IrhEwobOqmiX9k+Vlz/DkN+jxL3VRkY0LaC9K1zYiPzsj+f22Jzdy4xw
tirplxTzXYR9jk6megOfwKOul3a9nIvzYpNX92OyPnXCFbtoSy7scbeiTPecCtLnqWyfjay6n+3q
ICfnowv6N2afPHfE7ZnmjTGNO3l975XiI3vj5uu+TsPz0nDiNwrWfnrnvz3qCV0VX4wEPaXL02dp
epex7l5reslmg/gOGTpygiY3aQao/jSRrcYWUgXOxra58NT9vMYrcwwnq8QNmxbkbXZl+lqpwSZJ
FbRHcoc0RVfqOMd5cy3j9nN2nYe5bKpDn7EndNI7c8qYtk5DtMYzqj+yqX/7qfdStjU9y31x7WkZ
3SnY7BvhEXCVjnULwuRXquY/zE15dd3oNQvN76WK463FkNRz/lSyeu6MmyoUg0NFU5hwm2ONFyEM
yxeOibgfcxTFnwc9F1/bNf6s3KYh0a89SGpuN55zjl1e5fa7XGOo55S6QDZ4fii75Wr5CUQA4sP8
JwmHO9Et+bGdwTZifhoJ9+yKkFq/UEG1m4OHjLE/USt6VisMqGs0c3AfzS/pQbwLrVsDbYkyvosj
jOeo7+/BjDMOXE7J5F9TM3yu62Wi8NrDB89le6kZ+tiGT0qe6sv97L23ca7uYiLxBdPpcHB2Oiud
+cW8U4ynMotC6+SrM3t5dINmvQQAcbAc46ms+501YtBywqHaIbo7T4OcGEWo6kTY8EM65adM7A8v
LJ5DOw83os72cTK5nFQZlgD7uUxzE52RaMqD1zUXbunZ2dGp1p+HxAvgqbbhI24Y5kYg7IYgp6y3
usS4f0FzD3V+LkX8u/Xi5z59VwQSvKZ4N1V+s+iN4TMr053f5d+8swtiWKI5hrRgGnrSjIGifEbV
Z0JmbTuztW9NUvB0EUdSOphUMCZM4y/J/ZIgE20g+V8hgkWHqc4GpYNr1Sp5l6YvqEXPLlmbkAwU
ux42LOAzZKMcMlJEyc40lP1xWvdmk6GydJiKrtyjPy5HP2y+OdXSHwhFhPQVVSBPXFCxP4zhx0ju
rze5a/Iqwl+1Yu9W50aFv6fKL5Oj2Ch6dS2yNz9FNYkt81ccUg5gs1QxOtO5MAJivckBMByfjaG9
J+f0ojg6YxC5lb75zBT4RLngZSRxNunoGa2XTgysZLkyxVoe/cY8lzqqBg+Wcg7Ca6gHaIF6eE2V
LpN/BXlbFXtsU2tiVm803lMYZxKHW8jF2UU0oV1Mz3gdN5gLPn4sW+wfOlA3xvGtiZdzTtIOlYBp
WROFN2lln5bl7KhxfElI50EOZbGJ1Tmzs88FDE3XMXU2CTdx1dwLlv6irr9nz2UqK/eioLJWtDgq
ChJ3dWKt0uzSxjFLVe/627TDtBV0r0ZOh4RKSam07eJucy+EWek2+9ltEjrV+g1HzWY9Jj4xGBm+
YIImjlj3ByEIMBbexc2XllQwV2xjkie/sg6y7LJd3Qxnymd0n6OVHqjqsbAbkj72waS2BSBmi/xk
M1uvFXnKgFxlSL4SkiDzy3SlMvc9L2lcSfwJdY1MpiCbmeTuzG0V/77T+Vd/bHazsnqOBDHGL9ZW
zDDsYTruGZD7jMl/eloRAk3yxa7+5eqIqNJh0V7HRqEIWscWMbjUkVKgufCaRhLIUbQrGrNE4+m/
QCQzDrYw35FMVTqiOuuwKi5ZPP93tc6wKgKBYf08RcT1rRTCkjGjeCId7FMdgR11GDYjFeuQjq11
TFZLJb0OzvY6QtvrMC1tk5uCdC33R0HWNhqj97pnuYv9r8jo4kvQfHutQB5nNK7Duixp1t4iv1uQ
482R+ag7ohw55m58dvPJ2I2jfakz5OWKJHBCIlgK9y4iIezqqDCDsWuTsu0y0gj2mcSBlqA5WwnB
soA00NpRM+nLFk5ESE1Op4w3RZNxqCPKJTPqSYeW+/J3RIbZJsvMr80cU8ebXZugs6kjz7EOP3s6
Bl1b5d6anPAk5D1nw3kfDMOVibi/revmVqDogx6tHo3Z/8TQQQTNSA0ui/J5geN9+XnoAyO+eGL+
9y99ozzJYIh4yzBTxh4m10advDFV5CTEDRZVL/POARMPxkPRbZmn8BYQer/ZTPLitmjwfcSOsZqK
ji0d4QE3VnAajHx6W5Z054xLfCRx0u2nyPx07GU+IzxgaqXGa9NO1vzkx8hKgzE9su/v3TAMnm1h
h9c0AQlnqT8B3poDgIv2GlMxfo3Asl4TA79/mlI7PQEoZ2YTrXIzL+7sqQULN/ga+ueaJyI8GIEm
dIawJrGQDukpCBZxpllanFP90HQcqJSMoQWwhy56DzUc5Zy8DGcycImWSGjVRkyQ7eUinOKhxlhp
8f6AqqSc9YKA0JJFOdKsB8O7JQxcYiFB0Cj2nV3Exz4y3mobSO3EkGUn1JjeQ/GKVv3Agdcr+nfi
Ai4jeUauvloODkA5QjjOvqY3xmSuyXd3I22FXyeCSB10gkPix1uhBv/gDfZZFNBAJ9tblxOTYHIL
DBW72d/YjK+5v7Ni8led1UgI4DGnyX92gQFkVAut3dJDbGy4KFM/v4LH9YNPZOY+4Z4N2ieJ3E6Y
oXCxd7hs0uCLi0CFTMvemVhrMK56iDIP8ThoPybb/4O9qAebqBWwzMK5rQ5Lkm9Fw5Zmmd+jJd7s
AgxGaNkeWHq16pz5mHr4Lrheo/9U/Oat4XfbmQQD+Kvp2S8py6A/9TuPETujqOR/PtE4G5LwWcrp
Yhro5waWKPB6eI7ChsQrhkBzYBupInaNYbCeoQu/pMnXWNsCB0R8X3fJy8xoNRvMi/JYqlxsISta
Mfd5QvwigWJIBhU/ULz4j5zQ1wMDxXVRQwRrqSSoo3zmtVQxE5Tq1FbNZzQOMa3ASGw0zF3LNHqe
LQyYJR8eFNZqLXrnzaw4ETn+t3K8NztJP+0G3+Yg3sIxaYl/TCYLga1PuJ+omfeM7AkKhdrU1uVg
oCgMDbob/aVwE2Q5bIoQHGZMJiYcec6s5oMUigslzWipNKdre5V0Bn91Etc65a/HI3/O3AVWKZWY
ME6ehoiBRjSFZMKyZdjSxGnvKMumLhIjf+qzxC4RtzDbXVMl8o39nrIX/c2tYjp1sjrJpUeVdFWl
i2QOtjNcOJodTWzqayuMx1MSAAuI2KiHadjPuhuIrvx8mxTvWNFsrlbhWyp72hEySrOsgfuWfgcQ
iWLlXYq/cUqZ3M9366eL1yIJDKnPe3XINwmBI7Cwj7EfgokKNQpWDetlbsmb5MYtkcFTV8MEg+m2
CYgLnE3Twe5qV94OqTTN271fevXL4N6lM/aEpVXNiR5pkiucJGLMwCtsO1jWMZr4uEcuFBN+jzOi
2WRyQqxZV2aBQTHG23arpHz3qdvH5L28BoVLysFabHiRCbgZT6UTmWoGQmY4Jac2y9H4Bp7iuafR
iD6i41AMqA7kdlYcuenlGUiS+zI7JnvX5n5JzMJfexneXxG8Us0jDwlI19BeUBr68pQT6do0Hj6Z
oUVZmVVgMcH0oHAjfx69BduMhpwwDQjqU5sEBy5HaAkxri+XvIa1xuBzQ4KkOnX2bv9tUfxZHgOX
0u+qsVjkhno+B6Yd4k8m7tOi3p5/HgT2mW3UtHQJUZ9Hq6FepK2J2oYuia11yNTRtcmC/zwMbS7P
7KZ7btDmpdcPSGH6Q+wffv5IWKF1oMrpzkor/H8lttOZpjB8Bz02PD74LHsVRRAhl1NQJN6J80l3
+XnguNJQJ83hAj377uchLzP/4jrvte6U8KgvO7ZsHA+l26oHNwt2nLmnrZHO2MAd4TzUdto+YK0p
ynLv0LVHKxKp9GCZ5GUJkyez3bKVFBTEY6TDTNZB1jTZK3P3iaFuDiMgw57EV8kyG+tAMZXBmtRx
XK3tU9Is/bkxBM7/ptvrssu7ZIzbO+beWM0wYHBpl2S+BOS9OvfuasTytfLEtbFZerxy+FrMiKuM
hTNUSlxgdERtZIQ5fY7ESXgeffbsAXdYSlbeHI/70l1udULrg3KCbiPi5ZEMODpingV7P/2eJC5S
X6ljGi+f81jhW2h/j+FAYZA5YlAIFB53jBf0EVPME+Bn8/HbI28xFhp6e1P2SDOBh3+ft9FiXwkr
PfbB+EKvOgUZr0FME9256rEm9d0xpWSCK/tH3Hr3bIvtihKwbYi9f9mSc2H4H3r3vofWK+ZoS//+
uOpb55ffBw8gmehnEk0IMIE5dAenEGxmdmrT8Ry2JO2CAH+XVpPJdHFE6vAIAHnw9m3GnMSC/bRI
UPKRf18U4neVbKMS+wWXaWID9vyY2Hi3qwWTzjAf5lEdfj4qcxz8mexMHmApMrbnPIChrsLZ3lG6
jEePOsBnKoAuwlABn2X0qX78DGISJHotrmrnmPvGkfvuhn7tbG9J+2os5n5KcJe0VeL9EtY2yK2N
pR1BVDGjJYcdMZhl+hjL5k+VsuR2j9HUPuWdANBbnZoalJhk1yGm/2oHvPmxyt8tLSwUN7CRHdPm
lHnJYyEmaOZxfTOpEdvQuP/SxoWxipb+6lDR4Zh7yRCL1kH3LWgqEnOzu1owx3Pv1S0CLSj4riRd
ClojH+xLEY7BHvHmO5rvXWij8EkvGSHehJSImwFUn4RRobl/ZgF99o3FPMsz02ML8ovF97EMMCKV
NJfdY4P2MNC2uy5XHR02VXRIBtxtbojTz4iC5Wwuj804i7sExg22y34tKunAcx72vEMaPJDEJ6hG
p9m9pl+SdyG9C9G2inUUp4vwYHONGwiurZk7smaaNCHHfNy2PpbQw4h1N/KG312BzZYX/82LCbDB
QGIkR3WMJYkjZ477RPqFCyhfVNNCA4WZ/sX6YDHPiu6xemXbtA1oBQhqe9OG2S/PIJobFctG2379
nFNERwgxJ+gB5JPxnkLYGX+ZYxkdfBU/GGGDGjMwUcT9auvtDloRvF92o+TQoZsDasC9FRZJdVKK
XsWIRW4zmrQkm2V8sMuCrFMJUcyjIa/3IIL36YLDTBzQ4cj+UGoV1YKkxj4bYg55kwhRYCZyGDzP
Q/xAzQ+4oNQ/LFgCN0keUayGFSF9XrTMUuo0KVnm7GBLM9jRpvpEhnzl+T2lTVVaHyeP1pSo7Kkt
oSSTEShJlYDs4pgCTZrr33Rep+dE2dfFAKth1CbW6Mx8K4zuxgybfp42e8W08WtKwltc8Amo6crg
7uin23gZibs2mEFbmZS7oP7ddc1O0PxGvJVkTfAZF2TJE7S4DXVrCNbssFgEZyw8vNiiUqzZDnfe
xLLnteF/YgJRR7WwdLU2EGZFTNz6N/bOJDdybcuyE0r+YM1LIFtmtNpMJlMt7xCSXGJdk5dFL8aU
Q0jkvHJdjxcIvMgqop/A7zi+/LkkY3HP2XuvLbEkyAYwIvkl6eM8qKqrNPRN4jr3CxahKwcOQhvk
0iv/Mk7RDUZcv8ocYqNDfwGTi+LMAsN0rgPG6/USUkbsZBV+na66w9YiHCM/x5b5+f9Vnv+4yuP4
3v+T1/A//vm//7ffy/+O1vDnb/9Fa9D/4bo6mgy2KCjQf8Scv3AN4h+6+ANltk1Ht/mCf5N5zH9Y
PkIPWCp6F5jj+Wb+VebR/8EHarse6s9f1Oh/J+v832UeHcXobzKPCanW5xq1LA/RiFj832WeLBEx
mDt8SzmdF9mU1scsLQ4jB5BVVuEKWDJA+qF7YsM5biI1XPS16tMbrEPVm2Jbp/Nd6bQP9G+B6hWP
TZN+DmlqbGsjtggqhvQXv+Y2xZJWnDCyUmHnVBAJfQhGZEzpopp6/cHT8B56V90sfkUdQRVeWw9+
W5yKrDtHBasSv75zeKSIyn1JFmqvoDfOq/Enitx1nXT7eQIUISUv4+Iz0RucClr8HIXFY9z0RNej
9pZXRbZZtOsyUbXhFsUmc7uvKav7DajPfbcQRlwSPQtKh1jREFGsVWPbYlfyDYVC7ErrMaprfhNE
pmmS7h7KEkHYtIxd3Y/YQnOMHTR6P+UdM40R2/VjFvZdQNkyO/bRuRcm+y4tHx9w636lJux6vSYE
k4zNdWgWd+cs6Z0YqPDQkuytbdv7aCFjZhflvI4yYcFsa0kmZ9z/Nm9PejhWw5y+Fqwptm3B8WqI
77UsFMesMsSx3qdOM63YAe38aGRkNP3skE/lfaxDJnWaOd2C5V/ZS/dlq7j94Dvfk+beLwUlXKCx
NkQhbaAZ9pqO8HS7TKo7pO+3OvBkhiwcWJPuaicgBgD4ErkoCmC4tlR/+UDADmctme0ihdLRn5AT
MOxkuAL1dm0tCY3RtbDXtlN5qN/enqMupYbSAkdQqPO1y2MSCyjg4JDTv8PzHCPwgA1sDtzchb3K
z3Esdfdx0nm1U05Hu0CDu8Kg6nni72zSRjWSIW4Jb3qubbovQAys6xyfjucvXHhRczCchIMjioM2
6PFa18WCcxX7jOnKDxambTC2FWGGbNgJgru8kDUITdGXVof2aaS9UpJg4ACu6nGsueBIx/u3XIxz
F5pW4LLYX9EV0Mdeu6uxr691aIjrfrLPlTCz+0L7aXXabJyMpjuSm9OGmF2Ua1gewAMTjtDOvp+Y
UAWcEx0UTG1j9Y7DfNe6SuNq2bqxM2mVqUYT4yubnm8TnofH9MD2JqbLKGUp4DTmFgWHAQ/wK+dT
Eslub+KyrJ5KsKhUNRMQ4+RHY1L6TinYS9GMHhnwY2XAGGwTRcIi6so4asAMLdL9MhKA7zw2trmp
MZwkDGjKXCRxGXnKbYTraFH2o0oZkaRDtDoTz0STQexVuKMFkxqLk+QUKiMTteHpPho4MdLJh5ui
im/4EYEf4IBqcULNOKIWZY0ylUlKxy3lKdtUyG1m9JzJIjKYbJfSBtfW8k0R1B5v77Oh7FejMmK1
ypLVKnMWDDA+2KW093PjPy5ACDiA5eyG69IPBjQfsvxcy6FLRJyTBLcIoQwrn9euMobhGayVUaxR
lrEB75ilTGSLspOVyliWK4tZg9csUqYzDkL4qJQRbemuODDbq4FDDVMkkweetUSZ1/Dm4IZiF18n
LI/Q6Jf1CO4XcgSILZNuj5A7PVaGuFBZ47yG3Sek4gzPHOahR0KJmHKUnQ5ie/s047CLOvvkKsvd
rMx3ZmaiuOjXwgtRX5VBr4rWizLsZcq6l+Pho1sOLZJ/T7bNpaX7a+0ow5+vgKZW/lA0VHb4yhQo
cQeGyiaIIXIb4hu0mxkDIdofgyumQqnshZMyGkplOWQ1Rz06JsRO2RE9fmpCKcPRwqlYKsuiPjeI
viaDQYyf0VTGRl1ZHCEWQa/5Y3vE/xiJkMchhkjHHA6z6nV0keb1xfbXqbJPTn+MlMpSOStzJRlm
+L/jg92PB6um3L63ZmslNKhlanDRHAqdctyaHq7NJW6wETug+xrnwYy8bYi/s1FGz9w1io3vqWSr
soFmz1GPKVT24YNt5ciD2U2rEWLpB9p3Hs+kWFlKqUqZwX1vEmU2dTu7YUmpkWwMgcpGE6h0IlEk
uVM82L2yrGohZnSBixUvuGoDxdjK3EVwosXsmuG9ipX9tWVnQ59gy1quCNeqB2GdNQZxNmyzgzLQ
djhpFw9L5qS9dlZD+SaZOZ3rak3tUrSTtf5M2T3fvQtvYVEm3UzZdXt8u7x/n3Bed2tUuGgzlvaj
r0y+OW7fXNl+Z/y/tjIC01fGGKHMwZayCZMwlptMvnaajtgrXgZlKMb33GI3y+4dZTaWuI4zZT8m
fc626o8lGW9yN7DjruO5Otr4lmdlYE6VlRlH4qCszZYyOWNoB3Kf3zJlfy7xQY/4oRtljLanjm2Z
+7oYqFSOI07sM756ZaaOla06RfJtlNG6wnGtOAehsmCXNW2Tk7JlhwaStAm146ihrNfKvD0rG3ef
P3W4um1l73bweXfK8O0r6zcEFhBqyg2ubOGGMoj3yioeK9N46/ofsPnSlVPrOpHmVZxTXZwqq7k2
dSc+eFZVRb/3qdcSiVUEizKoxzjViTVaGzxj8H9MCeKKpyo8PVQNG6uLqYHLRiClvdUAZ4GvL80a
qIgwW/CbywA0xFOPZ573Q3FesBRkk4ah2CEv4/EM0VtKMNolOpbKJQ/4V2eXjfdXGfN5Ut2UNlWi
rnCOIKmuTPyWsvPn+Pq9dadM/hNu/1nZ/icVAOgN4y1TkYBMhQNMFRMgvrdKVHCgUBECqcIENQje
sKD+O4/ggmN4/lpU9IAHUbNxVBqhJZbgqoACpMtuzRg7MLG3u2HAVWjYWAAgggkVcGji/Nh39Ydn
j+2WEzQVOdk32Ri5i1riEamxsVRcoiA2oeITrgpSSBWpgI6+MVXIguH8m19ENVIV0dWE+as/gYz4
t6UCGkJFNWI+ElenJUqzyYjGTXbMu1hxcxi0YjnkW/g/A0Y657XEABqUWXesspzQQ1RvawJuhRYf
tajgQT64d3E036P7V2ePm2MXStoYY6O3L053J9pYKKjBcGxa4kZgtEiuMZny0GURbjbNfhEx346i
I9S8yHLAkevCdylrDY+EdOt1qYnPojbvrCnaWhGEsoULDuTr73xi9k0kmCvbfTI9s+OtRTdqZm9l
NXL1iWwCFV1soogRcewx2I71cFzCCo5mP0joOe0WsvwHjjDKs/y3opnf2CviFsT7v7dNNMap4qJP
WYW2KQ9JtBdjtTIH2h/gTCWbqezvUGjHgKQ9j3yNEoCWoxONvDFV1GjgmaiIvkMUGRcrcCacHB14
Lg12P+QqQbu0Z6hLyLvVAt19ciaOhALUWYnT2SKRs0owzawWpTSm8uimzb2do1oWOZswD/9vNBjt
1mCsX0l64xMvorPXn1+lEeU7t3ty5vRLJK5LHSwRwlgiCVQFreSOin12Hjw1nK4gLLPd6GaHNFWW
U7JlUEOKQNqVseJBvq0tctRLC59czyiqXqYXvSxPejkd2UQ+gX+gNgenEKoLIlqXW+2artiVXOYD
D76W7HbVH1hsnEG4mOss4kRdez11fglxGFaBzrh8DxmioLAti4X5MIHH7Q7h0JN4GwpaY6p0E3bN
F0kw9vdLjEdFB3oVOtfQ4yTTzR0t6CUaES2PaJhucWKb6gSo1BzGC+u3Rde2b1vm2az0i2lrrIfy
o1HjoVuk4wYwAF/bZLppLcc90uEjwSi/CYSTUj3ZU5bcTe241q3U3Pr1SMOFc6bHYj3b9Ygj3WZP
lO50m9MxIHTAACL57Ob8U0a5xRsk+Wx68kxDZm6oAY/MAdCaja8jaccgBD8dJIQtV+NkEKiCZ2OP
H1baULKRNK8z5Wg8tshpNbT/zTqmK9/lWOvLjAMWClfg0l/AnzaZURPp7pQ/wOW1hgnKVEwVK/nJ
jAT9yUq9VXsljZEFepH9cDZ4q2H+rUJvOrSJeBsFlO+6dZ7DJgv60YO27rh3jY2pguMMjGYNFC/o
C+i9FEh4lH2ssfTuU8PUgUdR+l17zZOEOrBtkDMnghFno+R2oAaOfAk1h/OQ/tK0ooShEr/2hZRr
yFs0DU/L0cK1veWAd7DT9NbLGeW4QA+JovSBMiV6x2uz3LEgfrQyuGqhV7IhDZNfJpQKnL4c2TV8
k+UEs6FvSfj7PdYgHv6LDyPCaVh9LTr8F5qxObppIHmmwgYRQYI6RPFfibm8zrSwG5gP4cJztTYd
YTRXXVcNGqNOISLSag28hZUzo50PWthIpn3Gc1EFGMY7ogme5oH1KiNmCKtjHwxMfwn30ohxabrO
uShgMTZN9B5TBhvY3ucg7LMJNxH+E+S+To0+qKliVaXlxp6mHf6ouyl604Rd7DWva+CasC9H289o
kfmhGZOKWwrXseEM+2WgepZnGT19ljEEBcthKNT+ozsyjA9GSuUf/gU7JcRT69MLPRRcczonRGIS
lNXQbdCt43j2cSE1hMB5bnUZ2YzIdglJQNme7Zc88cPt2jPm32mRppyXNX71iXYVsf7SGLpxiu1C
O9YGIYduJDwv5LzsyFJOVx2OIXO+sXWSBc/pEL5Lyu82TRpG64qiWFBHEa6d1n4XYTyAvECFrKXD
oiP7oTzkPqbIiG0I+UcfTn0L/m7DlsHfVBO/2qmI2pMUNtANKiZR7zs6P/3wjWqTh8hXFeG9jveI
DytqCpKONZ2XTdhdLY2TShenCJGCuL/NvBzr+BVFXb+F2Xxb0nFidbLQHdMzFSVCQOD02OX0kXxM
Zf+amMVrJiixyWaJhjdU2tr9xc9FpYjZ0aYhN2OsEx0aoJFEHvOcJL8SD5xhrew33TG4b4qRg5xn
/qKihksWcEPZhESF0tSH0TScco/0cl9SIRxmOGJAJWH2cA8tpgKVpUWzJSmzofQ+iMvu3GuP2KO/
vfAHByxBk8kBaVg2z5AO11llhvvFm5gRvQ6ZsLuDJEnygNrLrJ65v03OqZ5z0M2B94MdP8J7W3Z6
MtxrzoilmbYgkgg1F3nWE16ECNjqekGv1i0aeAEsV2pLWmTd/kbf7aoP+/VUAaWJXbmtcAOz8v8a
l+Rtzo2B1PDesCAG9TolnrrWTWv2LpzyFxBSBW0ilczKYxFi75D4j0+UyKMgpty0eRhdbRc4GmAH
qKYNp0SZmRg2akxhetZcbQ/KF23HOxrU0eJqmgxDKcmNLDVxtPQ5qZYksMII2JrZH/0o+aZhorno
5SEMTfGeaKdQPFWcbzcCxwROpBlvFvAz6JQ0kiNBx1Y97iyd2eXFXdQyGhv41vpdxzK6eOqaKuWw
i8o7GapqU59xPSFvQpaB5K5FpoaTFR+lJU7Yc5/dAc9SPYePrFIgHAqDGklqqg5dh6AdF/hDusVo
VnHBCjyLsH715fztS3JIGDyLtIHyPTXsIXi7Hs3Kc+7runPPC45mvMrrtC3bW+wwk2tRvuyx54n4
hOQW3QG9Qc7LZx4wst5NYr5Elf5F7GVvJQXGmajwVhESdGEN/rVbvsa+Q9r1xGc1uas2zrgrUq2k
YZXXJX3SOOtSqLJUZlLRuhpSS99YTp+BbO03YbbsW9BMx5IpYvCjKbAbeEQmIeizKd1DHw5oEfGT
X9o8wV12Uyzx+Y/wUA0Htv+17YQB7HRv32DHXxVCmDdqN462NjJtTc3v3pV3tsBG7GkPhiVYF43y
wKuU4NpSUdKCbDVTpM0MzaPGHRIaNVbMutFhvPndlienXIKlqV71rNKJ/tDL6/FvS0ECprK7R1/g
hE2jalm7XvbuT7q+B3jHOqMedlw+MaNGBcpvTg5Zp32MbTzv9JoLjt8GIpQHftv2sIWmqYVk1R97
qMCEVBo8w9AUZvZ+XvUk3XQMjEz6kCsAMTT2g2ZTaZ81/VfKGmvNl+ebzCHTXLiPpDM/NLSqUhuX
NdTLH5YRo0KRQwdY3soBGKVXULqOw0zVTXmUvoNfuEaAIoOlhyzgopMjMVJsKtTHwEFqtov1f14h
eaoK/vdf/4mgxVdVs2+I4v7PPv7f/nRJvtqqq376f/9Vf/tLbO3Vn0lrBB/9x9/+sCn7pJ9vw3c7
P3zjB/mXf+Cvr/yP/p9/Y1V/VQP5B/5rUVKV5FH+/AOH38RAfOSB/zOmmiBJl338L3/hL6XDprQS
NoBgq6DrJFvos/xL6eD/obNP+K5j80LWDTSGfyVTq0CL6ztK7RCIGoKUyV9Kh+3/Q9dN3fCowBSO
5fC3/hNKh2c46Cl/UzrAUROY8RzCMQLPmuD7q78+HpIyUgGY/+IZrCRcLBSwHfsrIONTRmtIKvRT
azzKGpHfBpzD2SsoR7UYAh3F+wcmE1DIGC09ReH83cMGtdDuMzNdazywZtpxQ3fauwNDWP6eupdo
uikQLm/RFJymZVaM53RLFvsyI76puvQ+aJFDFGY7a6xn2W9VG+EAaDrlOND0H/UfU6+/Mmbzo3gz
iIvNyO1ZxwxmfylMdlqoVwbj3PwSY8ghMHfO5KHjX1CAZhVSHpogLX5NPfg8a0bWfKib13JIH34V
0RMX8UpMFxPuWLmzaFDC0O1hzkmoua7FrezuCsi8DqEA4pb0VBtmuwJRRZT+otU3h352n72zF3gO
Dy/tV5lffIX+gJ0S9yndWtR1em+qOcMcrtJ98OnHtnBOfVQ0CMDVDYc91GZ4Zh3z8RqcNydTfS10
kujxpQXmJY5WK9YNgQH9PfNOKAeB0T7UwItG1c9CYMS0j9L48bp9X9ograZvSbEOgdyHIXOOdnxh
t8gRvCLneh54YMB2zWgflmSRSs7G+Ft3EeUqE+ICdmzpUOTTu3gD+BnTJtsVFml1Bgjz3SSU7lmH
MNoqy55FQjTpTqZ3kSxwMvs1Kb58i02LPNKNEiiKI4Xs+0Ibr412IDOCgRbrOko9HqxVP/kHlNs1
+8u1SWg18mP2x5z+4SMsugkeNr+Y5q2gBqMWsEuYiXSL71U/JBZZHDzHrFUCikICQHzW4+hzAszF
AfguTv38Ys8svQbGCyyDengR7uPshawWlkA6kmYgDg8Zm1Je6GH44A8ulVEMW5gu4+xMbTuJmSY9
GD5t6uLJ94PJerZs517Gw22xrr7FkbFmHI75VQ3XqT2LVN4vUBliILtjglLeXGsoHQ5WD4jfq4Ym
6oocRU3/gIRHCmlPnD37JQ1vcUJAYIv7R+t3FDLDpy1EcpQlbDBCUjm3yEjOWkj/gS7PzcSsMpti
RwHYps6fBTuZJhvX6YRlAbfGQJYpVAhoH3Qfdp0SASShKT5O202pDGO8AEk5t3V8b2EDpNGK1O3E
UEiV+gzyKPrwrJ0LQ283h/LCUQr/UNrg2a1Z0w5TvMdbslQvi4sH8lwi8ZjvIgrvYgX+YE9jsjZu
6Duf/OKUJ8YuNz/a5ccynxucfjMB/BaUGrXsTWMARHNOgjiBQyubQdisixG4rG7LXn4tqNLCWMtx
qatVp834NPYsrlzgcNNeJq9CNIE95TsPS0/ltRD0KQ2S+krqx7gGITJdk/KDeqaz3jwN3U5w7ElY
gS0tfoNu/IVpqa+/4uXT0/GD4pRxQi49/zO3bsucP0hOM7MNoIxLCpvHlnqskDGkRQBpJtSuBGCW
7h2z6NHBWDmULcJuDmnahAjDtiC1JeiGK7EJQWckH0F7zKtklxQ/eKPWns611B71KdvQjbIlR3TI
6s/OY60m861gypnI1zqGf4wkC255NOM+0M1bqquE+5Xt4hZD32YZlo3NFkNRq6K22cnFuoSdhx5J
fCBrDwlz+KKdWoB9BAxYVeJ42oft8pnCOhu8tyV2q3PbjVAD+vhDWkTFC9DSkn77Po/MTe8xpZSG
y+3SZ9ArOS6vPNfgZGoxC7P6YnIg0GX5TOFF3R3ZjV5wEBW0dblP41TXYF/xFTvVfN+22aHkRL62
JcGXZflNRSsL3hnGlO9o7aU6atqaeJ4w3yi8/5JJjlSnCVjlVOahAb2w1/N3aaR9+bF78pwoP06a
qQLdz7TztDs0JSrM2tzZl1CMdVkcZu1xzih6J0okNwIlqTTTrSnZr+Vs2QK7s+aNm/Agn9IGQOfw
bRANWVVYRtdsSqdD5otk42IzZNt1axLJ/WH17NGl+1bhvQWdB7mlj9+9hjkDowMCsmo7Inq159Fe
iDVRtWhdOuzqlr0WowZHvixpzJqGA8pVgm9wwIksG3YLE1g4nsSD3IJNR96+mbnWbmJVwlsd43LK
Aoz/QGox0MYNs78qkbGB7evQrCeccAe8Pt8dhHYVcKyTPYExyr9mVr/oUqT0+l3nvPbh+4R7YiWo
sQSBcG8TXlxVdhbu/an9PW88YDWbJU5VmAD80OwXgMvGQ5yi6oim+TKT/jbO9meMYHHzHd7gBE2G
3dCqGKw3MZjU+jdYe8VD48FI1VFI9xGpNI9MIvAmgF65V98NjffDww150WjFQeDN5Bk+PuQs4B+G
Nmc+4WGvKCBm3g9X2q7kzuouBAnmXWLiYgUrCG4GFIidLMOmnfznDGnimHvzr1RSpzYjR1Enxgcr
8UBI0vl98YQRjSpsrgxIVpJhpO6LF0Tp50XVbzgNTcftG83f3AF+x0PMKvfgfJOg92JsiDxJHFoD
IaHHr03RB4VZ0cO2LHRFplI8axJhPaKNgGUOXeDUD8exPpzSJO9AnpgvkefFlzTxwn0oUx6A/VdD
gPhoWtWq45eDa6FMjzgG9IjcoUF5N06o/IIiBwZHiEDz0S4Hozjk+KL346ah5gBhD/JEbMo+GF3b
3okphzyd34V2FF/DJVXiADgpQZyp4IBEaSmV3C7FIIIS6GbQN6OtyqO5RicLnIiD5lXG1dmy0Fvc
fC43fWaNV/ymj3OUOXsiWbxBLF4vCap/xzV18HP30Y7DbJdS3rXTG/turNetqWP3DFN2IH2ns2sX
sXN0ZtCnQ9/TFFSP+ymkpGGYeB/zZXOgt4k8h2n0woCF0+ssWg/KUOn22wUceC0oKG/5Yt6oQm7T
3mqgQ7IdMZrqyE8HLsf77S/mI8147prtFiYK2Z8dzeq3DEZnqgPkBaY2e41+S9niU5b6H+0g7kxb
7rTWus+xolh9SsqNXLW5t7ujCGUwchSkR4HAGqc1k24Lh8TRPm3PpXUQ6ADITTCIJtTTAVhkEImA
hRLMl22OvyAqloPRf0AuHxFWhmtHtSN7/FXBE9NhtUwV19XOj3n8Kza+3OoE297yr368azk05PwE
cfcoKKyEw8tEcW07kx/yWkQHisd9Xdtp2Y+b3mV9fVew7Us4L4HywGcYDO69NI4Uigdw2g95dayj
civFYzgiiZXlni3cqjdsorQK5DMdpeUAChyBb4Z7lp+rwj/lffKr7BkxrZatJhdvtuU5Q9lYvyUQ
wJkCVL/B2P8+59mWZZouB4QcxV1hdUG1I4SNrHngCO2N7WvF2bX3ly11cwhum5BVstEdYdO0912d
Pbn9wpaVjWlxtBp3M8j3TrYPcXqdyLZ14d6lq4Vzzkqw+bJiLej52OFSLxIVEFMP0CICOFPQjfHZ
G+EZdUdjeaigzCH9bWxNP9n6yTWqJ9vokSV9/36O4DojAWbGnQPwuWvefTZrOmu0lC2D7+wWzT8i
GYLAn+9StsIJvpVCY7W6ZbdsV7ua7mXdeZMkxCaOE0WJIYPjhG+cZHk8cNam5MGu+3uimxBYOVX7
S9CGl5iWu2K5KkVdOssm8g5m/BlPHtcraU8YGcwVEzIebk5TppRf3HQyzjRUsLwyqRH7irOtNWCG
4bNC6WKCuQha7Jbpd9Y5qy5j4Frwmg/fA1GEeSHo0wLO4S3mevA/bNiKFIGf0Muk4qcpIzLLzLOX
XySKjbCri0c+zn3tdq3B3lt5AR6GUVsNw7Nmwh1CP4bzGIKWjTjx+1Sq5bzqwkLdMMYBFQpvDEQm
jBNs/Spib12b0a4ekOXcEDnbdw6QwQlnnO4Bziz49db2LrQ9gK/p8jKw9+C9HKQ2Ck4OFhFu7FSL
jVcdmjm+T1iQphHfBY2qhGE3/ZTgXw8S40CqYk2yJ3LuSf/hZlpp2r0ePVCcKEeXUUs/xP6xGY0z
oW9zYtGIxqdbO9XuqrvpkU7SQOJqo3UnaMffbnIOCbsU7U0UDADs3tLwVxZngcnvs/ZGKlE6Tr10
li0llRk9OfdwHen1A1HuR9Am0p6OFvBcM/b2RNA3qUXxq4g3bDeD2jbXvQAuDuBRq3bWdFK2mjjd
NnHEuYtFNTh8lPDUvc9KJrT+DqHUTiL6NkAM69ZRNy/cjKm7UHrfBg2+mALbEbmdubwzjOXAvFPR
LDtMAYIUNq5f0IAPzeic6vBjSH0EmAfpXq0/gXZqrA3vmZ3bupfNNmH6aogJrhKuWoHom78Bwn+2
bd4NHgWZ89WEITPP2soyYcSCP64ZLzILwoq9HfRL1DAQjpxzl91A0j4UmMglCuzTxMnHirEe0lRD
x481UGGrqaEBTXq0D0N/nGuAafTgQeZd5TbTaDmtOw8pta0fe81+CkNjlyyfU+PQoLEvVWkDW4XF
2JY4q/lWLeOFFfHejnueajhySjJqhrvPWElMtRZM06nQ2bvLh5ncmdS+SJxtQPpyV3c4L5lgR7/Z
TzSzlqwgwmRfG/UuTT3IO3j64HRdI9BlpSjuJxByVOOs4upaFu+jEDs3qg8a90ATmddiTD+rhEe7
EXmbOfLOcNJO08Hi4WWk18h8bCg78eJh53XnZaEAMHaZJp7raT5olIzPjnM2D63b7nybdktPOy24
VXz2xRCCGGYGRsjqkcfCVmu6xxITjB4aAVvyLSPKix5HB9ttbzUvZks0Z+o1wQS9wDJCrz7NBu6s
COntwfGenA5MBRjGOcG5MM/Zm5+S+4mRA7OthxGoc2vc4cOGoBivPvPm6WfDr3c6oHNdNQoknv2r
EMrUfm1jPKk8G3EDbEuNzbg+zxeJFQwIwCa1/V3jpxsPTd9xnid6FIqiVzDLgiMS5TgIsbDmV97A
R9y9mDkvmqg5xaH2exbahvSbKge7Jd5yE4yQBcUlmnhP9dsfKkL1e3KfuuWtTa1jKjLOv89u+JOD
UMxsrF6Gz3OjAxEst1aDTl0N1U0m9smYfxrpbM2IpQVTQuRMXzXV8WIGBdkD6x1i7BUeB1lcdWLq
aUVQZfDAEXJeOQaCSNZtO2d6nVFVdaqlou6aJ2VCyoONhHwTc3FdHLImXHr+wpVMNK68mk5E7Yt3
gFkTWPZDUux18LquutyXO+VR7DlzSCsHEX7MSz14Mez5lpmIkOV76mvEe3D2JjVn3+/Jf52ByUdA
zaT907M5KutrRRl0Qaiumw4uEPaRkc02jznKFTuUbWudWacEjX4J510mOK7mgqjfp14CeFbwDtt5
N2L/DhF4nXnRLVZvMmK6ifWgNwTXO/tucfaOx6sTkdQxC3BwDKYR5v5yODjlRf9pOWIn5rAZOWZg
Rd6zM2uqZ1qsjynKcKtvDafdVzG/BYgmGu46y+UuNpujh8VJetO58nzeRPRUdncUhrk8AO31XH/n
pfVWsalPYWpV/o5ECTWyNnzNBGHy1EEmL+v4Fs73VtzygOXhal1rpzhVpflYjcyK99ZSPdYoRxCk
ii7gruCWe0hw6006r5/204+HJ9sEUjPOQa/6Y/yfId5HhBKqeP4EwMYVAWkTnTWJwMzrxVYzzcek
eeY92qavof85eJ9xf+f5T4U5bhaIxwW9J8Vw8At6N7qz2wSG9rY08WvC1gZUIO+aJbAaNEgLHC5I
Lkjp29LC1nQkT0VxcrH2HyG5YK8WxhbGC8IkvIGzDeIOJrIaNHtse6xHCxRTCFfzY56x7ujGMhCj
u5v5GQ1cUTXl11U87gvMBgx33oB9hbYVGTKRyvRCXeDGrcyjtbVJpZnA28SqR9CxTOqz4uQFqy+K
1X0xmKvbUrWEb1FH6ycIRgDNlJUqoy/nUTdPIh62UfrmJ/ZmWsxDN1A6R8WGlwwX7oaVNf+OfI5s
Ni5wbs4FUDf8kL0p9JVRHqqUDwXzvB6FQPrVyWu7dLfJtFkocyakyUlmtwzUr8lRpdT9Lzz1gYOX
siI6OTvZdtFfDfxtsFG/mvgnzzQ89EfGyk3fnlL4ckMnMZCcylGeJndZmdNTl3zruJq53cCmg/RU
6FjcexP+wMI0V5F5P2G9r8Ai6eXCK8JGjXr38GPFPjsAHqvQCIMeibiZr1kEhsPBWI1LpmYnQSbm
9rDk8SEpO+CrGH1qZqA5ZfQHKoJeV2Al6LNralHHDMbZGOJ1yu1WxdUNF+eD2/FXGEmLIryLZLom
a4OFq9C9kyqu80c4zJyHWoB+PI4yUCzVd8Wjj9dSN+MQtLbshjizdgfJlw+GtpaFyilvI2Zlnw0A
JJ4D1m0qbHbJmG0cuXNJMncUMYTl1SFztngnKzlEBcVdEBAEJJk5JBtLQTVf7Ad2tJXgiJXWSGx3
A0x+ZVNV5diXmWqqJpP7lB+4I/6nUmZVu4eetxrnuxrkRwzasxK/hWpeH9jMlYhVQ7Ozi3nXqlNU
/QOPoIuXfYrurwG+G9jwphheND/ZC6zAOn2I3KUDmmzbDxwX3xeu5Xb+otV449bdXpofkdFxbyxs
pgoYpnsTLw/vah0ZbmflFLA0r5qzs3CypYgENb+Gqb6MC4BLvVmX43aE0UVc4DKl12T+ANu1bgiG
q6WvEnAl8C4O8txCBafvjKn9iFi5pc+QHnrc8KA/jmN/XrDVCu/NmcAqumNAMNjPr7170NAysEkD
AmhwlcpgeElHUD6Sq5+ULEeMpjrVLnXmQPYrXsHiiheYJ+dRASSIVe9r+6XsrqHT781JQwJ+qp1f
tfTXOd+bntzlmHEp0UAfIQdXXNzlqktnE+WriNFpyL/s5GUZ54NnjXtgV7gUuAm64d3y8WXrcNXR
9pEzREaOwiMK3a5M75wiZ+p3TVVvEHQWfYYhDlSGlSLq2Qag7aG4zFAQLW8JZvfxf3J1HsutM2kS
fSJEoOCxFQl6ipQ3G4QsvC+gADz9HOjvnu6ZDUNX19OUyS/z5GAfYFxAk8rZbQjUvpNAWVG/IeqD
xHFWgYNdyrLS6NuUP7n/2HGN6ov7Wk3bXHzEzcPcfip41irjICTMwEJW8wYoouMrVJqVlMmuSY5N
fNAjZ5N01R6n3kqAF07BqxO1DTr4moYBYhsXPmuPpLrSIXCuyMy2uO5NyK5DWayjGa4mz4B9NgVD
3co55vOPoNXPtACuiA+33ZsWK7CGc0ox2G3WjTFskzF8khU2UTybg5DvFWfRRe7VrE2B+jnPDzbr
Vu/lTHi+8CUT9iApAm6DQo7tnJVnh46WhZEi7Owhce1DKpr9wNjMYcbAuStykm0osW0q4AEfdJxA
XETACei12hiCXjFqKz0FieXceiPNNLjbgSoUM2006bedToHvlUepnevmceQkY2IHwznK8/Ou2ThQ
+6NJ8STC0MQRdZiuHZ7jELP+TKYJSYU9o3lZ6OoD1T6DGI8QUM8TVv3CZ3pTXCZvenJJ/oUNdmeC
QC7ZBATG3l9Zfn2wyZv6Hp518RbHxLa9hzg7e/TKzUXyLHkvuWFIefRdLa5l/WiNn0NDOo/aZTOZ
1g02HGpKiCABla1Wmvyt62Ai8nqDyHNi9knI+C5UBS9iGjjU1mudH4jpdR5eAGnY7k68hv0XVnsf
oKNjl9shesLj9JC/zu2lY80addyK1vAEJI+3s447YliJRiL3zgdlvTjSpTClX8+9dx/NHwrvvay8
I/jC04CCmWn5uhVLBw+jSJ1nHCZeXTzOcR2IGX+fN7VvBG2e8xh1zGFPJ8UEWHjXIAZFPvad6W2u
+nVIuHZiq62pDfCoFqrGz5nropU+T+rik2ARznoyikMjqmBpcvKbF5Pm2t7J3xTCnBv7OA6HkxdN
JFhIH9s0GECi9RqBQuVQTSXV2shvoekdIt2lYTTZS2zC8uh70fPAmd9mXbTCF2qxGNwQRG0oqSxT
nv2WTTsKRrdE59Yeba7eqQatbAjK0V9zq1zDh3+ymMRVlA32roW5Tq2kQYy9vKbZo1dXQYdXjdvf
JoKEliXkD0Koea33GEMm8XVrG+vFUSB7E4zaSecVaywHyHinXO+sRHaynbtZcgOukC+5/OltCANK
W5feo+PDoPXe8ualB+k2teMXYZAb/7Yk+GT2DUmRo1kZAQIrgIZDLY/ks5Cp8QwbT25CPZ988vEN
xRdiNGCDrwZk/MmhSxl8kM54O3yojEsiyCzn5lM4l2Snh5hPJQc6xODhN3Mpd8jKbTwDOBqGFyLF
Nza1WaotaH00b3QS9JOg4o/Ct7r57qAgwmY5ttx95jY9SmeN/fPkloRmLMbJy/J/SdlPGnvE3D6s
/Okkh3Bv25iq0nhlWGjZ8IcRuhE397wO87QZzJbLyHCwUPMj8cZGuBu+WAmc7j7qT/q8TYbL6D8m
1kO8EWy4YvhmJ9biS5Y8u60Fm30zNy9pfuel1wmjlbwWlXGEBqfuYazDIpP+pnuirS6DQxfuMm2L
a7/zs1VDqpC0Vep8NPn8lRViM2qc7GKiu4a5EnIJrxAEi52EpD1aOClojdaXm+mnEBB6kgaPTbfB
6vmCRemm4uzE5A5J171T3lUicGBjmYv+qCkgYs1Gsb7LOT2Xi4+gBgCAgaDpQK5MBlGtaiOZyViF
sXaFCAbNQH+8xegfLIOPas42oyqDlEk8VqZ9xmGDueFBZ+DQsMMaFLwV2G1b76HkjUG/hWFFhwQo
0rLBl+24zfHYOiMMALxGZvimzb9OSTXJPLIz1qvOiF8LfLUzbr6qYSgKO4GzVRY6p6SNFitfoCpG
jmOPqHcdPe0jch+AWt5bxp0lT5byiDNRIlShfDoGau6L16Ec5GBR5o1jGvduv3CZp63tfhpi16PW
y1Ksu/BHn145zZNXc1/MCsKBeNeBdnX9h6GGM2uBxTAZwPsqy25leim5CBisUS5vPEztN25JMq3D
MO1yja3Ve519OIm1jvN+K2rWekIZYIS27qc0Yi7BA//Zt8FyUTsWPwaMjOaOnmvykqsOe0AwzNBJ
lvDhxGfXOCbvblhdkooDC1G/XNJ2/VnZb6XCqljEP1rDZlmEV5/0YqI+be3g92RSjOfY1c+SAmXJ
e1szfpR/G8/ihdM39hJSEFry7fZ54A0NGc0M7QtJc2T6DeMS/O9axBwntK3Ohs48dUVN7nPpPkXF
bwm9rg0vxNFfM3O6pNCYJ3ZJK8N+mTu45zru5veVg/NTh7Lc4Z6MMV5SbJRrULzIMNKNhB/SU/4W
4MVjZU8Hz/L3vunu9P7kDU9TSn0x7VgNZzvlvzjFr13yHBy8BNgVGnCXb8KSnCS7a4OsZuUMNOn8
NnF3cNbGrRJYsfaIE4MVgCWSl4XrnIJ77vTnihRI7WLVzZ2dym/dmvBu7aS7mGJqox/3JD8OUT7s
ei1+gNLk5eo6SO3LkH7QuEQYcP/qhFlJHh+gN1KhhdrHoFUWbRB5gYU7USvzx6FNf9yYiAcX+4Je
bYKB+bCNm7fUHblXDxc4iFi8f4x24U1gh2ZkJK3xQu0sR6lnm/RslNG+EMLsQWlrmrPphy8TXjzX
opu8OvIbj3VGWMXjf/HSz4/LhYGR/Jt0eO6yaecaPmUn8Lw1roIVMITql2PUrjDqp4WblBKjve97
pLzQqve2/y1mufL7ZNtKcB/eoRvNnaq7p6xErcJ8kPYveaZvs0r7cTV4EZ7/AORj1VP36AnrkoT6
pVK7iuOGFWLwRSTAktdsJSXTmE5PCO9HYWv3qTHtO7jjUUy3BHEUiSZQ1WLb9lu9U7eV2+9VfDG/
K0RfpecfsDHXPC1Odau3nMAN8QBH54gj4NT07e9YbnL6ekNCywR593FHZ5GtKCGMQbmj9iR0vNTn
eIAOZqwjWNS1IPQ0Mpe0lbM3e2I72bGalgi3sQkr7wAfda27rDS2Dz4SxLnomMYWs7aiQ5NfJR+8
sf8yIb9T6tHSBsnrk97PoJf8vETJa+5ctrXJRJJXn6HVMdsUR4VAyGzh3s/Ar0+U02Nr9ZeOu6K/
xy8StEax1TlKmMQ6NdtZGYjUQHJe5UwJB5uW0ObHxaNZZbh1oBsyEFgXobvm9Lmv8Q4xnaRj606B
xeqT+ipFe3LhEQ262PcDvJ7szQO6RwyYXuW2GvizCQ9O1W5xIaN9BlHChTuvAjtz7oa+B0g3XjWc
G+G10cDLcmDGojQ8ZLH/1np0mrOnN+pJ5Ba6G/6sXgVJ9I0ZO+h481cLToKrY2MdSXDjmrROwpDv
Y6FhQHlqOWwmqbnHXswS0O+A4+d6GNC7ygb8M87fvabtOTFRUEjvRInZx7DAnA7ljxUvurc8YPQG
N3EMNYq4wCC23TMtGUEUc6jr+v3s/nrYl0oa2dtpXlc4j0qM2Q7BzQpzUO66QJyMZ0x+mJK99UhL
HUM49yqGYQ0f84Y0DleTsJI09Fa7OAUND8pQT7d1p3ZQjpjqvXk0E1ctYnQUaRSDazRfbEY0C1JZ
FwYlijdHqfAxgbrs7qSMz9k0rkOed8ti7svlmvDxgNUiBPuXRJR7EIoMBdHJZQgXac8smmuCjI5Y
5s5qk7W3tjUfbVxnOC+OPCG3NP2tJfUVmUYqob9E4a4TwyZU7tFIosA2op2Aydp1w02ERI8eQjoN
xxsYu4UGVBhQCCrnQLzjEhbRuv30eEP2OAOXURFKO7ag6rWsnjVlXHK5bO7ICnQO1VDsFP4t3/Xu
S+7mISnEgpth6bTr6q5pI+ahww30vr1GCWuZ1Q9pP0F4LhEQ3izrDTKg4gUwgTa5ircUULvSODJk
eHY5/ALyQ5s7Z+TF8n54hMFzaO3wy7D4FFdjvVs60zTqEoyOoxIgwW2HBlPoetBO8mDifm567Xac
OBWVhIFxQeuJfgMVsLhRkR50KaW5WLsHg1s4+gWJdLem1LFt1G3iTTfmaO61CDHHizcZt8h0U8ql
/jxDQwi/kxBOMJeyPIueNPINYFtxv9Tra7PEw6iJ8OR8SOfvDAPb2A0U0JqvYbofmG9N1oul/dQI
KSMORr98xXS+jYhMqeZ7Mrcmlagivkj2z5DwSk36pTUetVHsphqWi53c1ZG1W2KeLiwxZwU1aA8I
gQYMbuD46CRs5MFcOXG6t0iOtXjjrIjSsPe53BfAJQkU7ws6n9vus/YfjFTb1bYNwiZmsn87E9eo
743xQ5WIQlaQ+tw7rHQ98cwqgeHL7O7ob/lxC4QUdgaOsnLkQ1J+VPA0zMF+iAt1jCGccnw8V4kW
KLPeTsTwBobqpp2epqGDgaHeRCFuhBI3BLAYwDg7jUGJ4CTo+ltNO4/gv+wBowiLWT3Lu7Hn7OKw
6ruWjdIjTiqhvlwRtas8/0e58VuLtF7ZGYuJ2Z9bFj9KFbknjO8zJXRN91kVmK27MjszoM7M9pYF
1YZQphUEHoRBMkHiURnC1xx4T8xHs7jFHMq7IRpu6ny69nPz0FTx2R5NQm5EAzr9uNgZgSmAfEZZ
/hrQa9v6MM/5RzfO6Q00BkmuZ9G7W3aaDTD7VSWKE2kJ6meghLwg7l4du0+OWaxH23ng8uqM+rPy
rW/q2U4yjt+GLqpePHBs1ew+l2AcV7VmNzs9jlFvgSBYqTNtgS6gjZYwuDFSRfe25rsEYzn48iHm
jHBTtVr9oCsmo3UcmK6CDghc3ZT2e08alxh4MZwFL3YB84/CTMrXMmbFqAr5W+mBT6jSK4mHBAZu
wpieZW6uI/S4GfVuZCy1xahBz7ACeSnBSJkuVyz57REr5dDo+fdhgjXJp4/UArm4ARz6WWV6fEh7
6kW8XnRrL3F/2YadnQ2mDgWUm48lji6Ep45GmQ59p41IMtQvMZ/frEMHtCd9idaS9jNBmXV7eGKB
LuaDDJ+1k4iR/6xv37iV/sTA+pXGqrEaj5x8gsV+YWQ19SQTORCUZGanxXJCx8PDH4gTknaV9OKx
X/rRznBpuSQYq1kQ9peq0gKKV/giR5Decb3XOc/Wzr7Ueceg/DHJZxpvHpeO+nBQ4ZFEWv5okenq
DaXTV8NlsXimZujZatP0thklRVgp8yrpfg2SJcwZLfUCB45ed5Q1JAh/rbQSW0t8VUbN3bAnpbes
CJU8JH2+o6/R3A5DSs98PPYbkknEHHAi3lSKIVeVtesh7foVlaBEp80CjOTELXikaopgCrNKVLol
QtluIvOhwZIMVwV7I9r4iPMRZNYoFiRLexDN+ElzXwswDLzHPNK5g2FNexQ6DnNBc0hSu8wxMp3L
XmkGtnPpBN6FOi4fR5wvU0SvMJHKKF7L4WtGcytSnXk/bme6ZAX7n4++Fs5T4FFJpY/n5WCFWAh3
6+DDLHZqBA2qgQ2VrEMOQi7rAhhITHN64NrsZEQxEGOZjgPM/M25h7ZACQbryYzkTpGUamkwm+87
tC4/+mzwOXi8Wqn9odGQ0zPmySv8ETqR13UWE/zjDmQy6oXUXkf2ilKImyHyYJ5C4MxyLNTjrksO
o/1elHJTVf0+tL8GPNmajS/HfxIpDnuYtjZhQjCDVcTGX6Oz75Yi5dTZpmqD9LkawSmX80aYXL6T
ep3D7ZmZ82kI5p71WtofqcXsSd6ywbb1Y1EDpmO+oHf7xccKXhWIK+O7OwKfdFQx64FMUPkcYnG7
JAMXSaqxmx0VHTeV3p0S98S6XTO0K8x0nenvSp9QGl8qRFsCuYiQ2FfCR0enlaJ6HajOEmyOnYNq
MHNdGtnQST8XPGsd0/OkPBr1L1cIjcMBRTITgkjItbmFVsh2YbrAA2Mm+pSHIT2X3aHGhjMl2cpW
apU/oDhN3IHlSU+OSBh2eHHQ6vVs2sQy3I7WVnHTd+33QdzXLjHsFN7IRN9VhdQQxCaZ3RBEQQpN
Pgw4xIPSrLfEDQEzmyRZEXS/kUVh+5zwO7DgtwTswZN8E+9CpOsxvjBJfi9qXADVJWxulwGSxoAD
+3HTfFQFwQOmFwUjNz0PTKATQhuYe2FHSJoNcdqV0Z9oOmwc8Dzuq4+E2yckeAdecX4Nr0qF+bmi
8n1I6ARD7UTHdCdOES8zorQtbusuPVb0ETlDgm0bBbF+Tbt9Q4W0DA8pQQ9EqFoco+HHCK/1NWRu
O7DZKeM86pwjGSFNBOmJVNhHRVJAckev53sNWo8T52utJXb/aGAWcVnvywyfXP4IcueQcUWP64dJ
0cj4NdPENBpw4L8bAKyYnPAZZeo8+T/hgLYaQQiCAYVZg5rpG1PZN8wpNjYu22nnYJ4sMRr/+F27
zID3OR/ilpu5ZsuN4/86OavLjMg52ivb+dFjLoaUJM38L7jCN+UhtbobYT3pNB6xnfVxdwhh3YXH
JH0qCazaXEMzg2rrX5ygN6XHtWlXWRhrcgSjjQBrHOYj0GG4iocKyS0Ot7ONQ9nS9iNLSa/faU3g
arhpxMXkytJ5FK8GVfsqqKtQ+VfEabaXHp3Fz6M66vR2EBeD1LC8dWam7ClXIL3R1079MZIEaTfm
uMhxBx9lM4rEDf6+qdwUxiuxWDZa2imGTcRqaSYV1xPeDSmVHw1HO7Gqi72ZPc7OTzfsovzdxvDZ
fFP4tq5AEMovh/SzFj7RmYkYAI5h5w7dvHJnqC3IBR3o7KtX3buT3u0EBC8OpsPXpOpoXRnC2YuJ
pnfXS8S6YlbbuCWXLW5CG5siL6IxqbZuF/ecJqu7jEEfIsuPqVtvzkyNlD0lPWMJO3zw7QtwTuyy
ifWsJf66VmjtRhONK9VM37FdeM/dwE0KzNErrNmFVlkxEOh1pBqm5pWHguwW23H0bhlt20+9fDfK
FPoQHJ21IgAJ7f6Oyrjo3sq//HAAOjqyVFHiQFLJMegcLoffogY9mbN7Yg/jFbyrKEw0E+ehC1tv
G/fOxom6N8Fg9bNo6IstuClYjLO4WFIzYvQs+FqsiyA2VLQpgEAqXDNUgDeXqX/S+dhb/ENMN2ES
cicSPgzYJ3z+HsYVCLcGE2nYNon+CXJrV5b3Jb3i/oTdkwGT9+ulW1e/TlX2OBEicsr50Bq/oUTT
VNV2Vr/S3bXqsdFOXv5taeldwtOLJ9rlMP+cKayuDsGnPuhNhDisNMoZ6A2VN45132EkiYgpUa6C
3/hcjs/Uf9xSaaOR29GGv8HisjnSPoqObAVZrE4tpHGASIdsxH6Cj1tdaaQv1wYXWZnob3lr3M4F
83NA+vtsDn3ISU2NNXbpnaff0uuclePQtKp54hu5dWuB+jlBAEjDeKaDo9vHGkeewk3ZH50i3kSV
bQMmpgiInf9FauuOltOL3ZuAgmZenKhzdikgZnoH2IYB8SZldpsMrHf4iNj8BOCMOXMAtnL0cht7
XWmgoYy6Hvc+rCP839xXjAa22KxSwjW6ewWGdAoZc5LJbUCZ82k00Bo3DQjLXHXjJp+iZ68eqrPR
tzHwFo8Y7ZyfPLNHumA0fh9atwyw7pNcuuTiOrU2F8cWOAGyX8qwbjTpXNoCrRykGOyHxMFXeBCl
Ma6VggO32I67carP+Yz9HHv0DhrLp29gUOBALLac6fa+2828UmvS5o8xXmEvu7RRAVCJW1mQapIJ
U/EuaMzjkvk52fqI/JqttY40d5c1jLOz/AcJZ/HjYMvkY8tAhX8QzwYhH3oqElvxHrryn0s47Xm0
gMtk04bs722LecbpMfAlWnWAi2zdNDydXLrJk5qp2Iaxy2imRJBI4l1N0dRN0sQe3A+yroBx/VWU
RogcA/3fLXLykvzSZL3cTjgpRjodwtyou8DNwMoncf5AEAOQKkaLCuPn3GBNqAq2/lZUb6VM9yQD
D5HFzhfFw5UWKfPkOjlPZE3gOfUpJy3w0Wc33FPJ4rt4pOeIyTR7n0iwO4xNxcktTI5/P7Ya3UKO
gG86ZkwHl4cs18ii/335982/h9x2p0NqKMlYcvny75uy0RilmMPFb3z/wOVD2au/LyfsNuUN1FIo
uVXa0qMOOVlWzDQ7vdQP/fIAPXX+5+Hve//54d/P/r/v/f2slOq/f1tdzvHBaw+VyVsQLLWEHjiE
mFlEl6ZrTUPXcE159alx2Q4JB76bejSro9bQsfXPl3rh4u329VbuPSpn+zmqjzgPq+M/PyFYXnXS
Cl4OK6pWZONsvZ8O/zwMUJxSNeANNojptJPjHv6+qv/3q39+CAR7b+LI09KhOMbZvx9MU2Qrw4s0
7pZ0ANlLB5Dgc89Ebd5ijQ7LSR4NTSNeuDzYKbM+c3n4f98LGy3fA4RCS09dtlrpHv++4h6PDJVN
aBLoGRb3mptJlkDIOCJU2zbt3xTAKXlTxlLSWEXYG+RnuamMOt0hgF7j3raOtGslVMuaic3sVVlH
LTX/z4/jMZqP8ct/fsHf7/r7pX3JpyQUThnM+qid0HD/9dDPdXv86V0GTaGeHv8elE916X/92OQ5
YD7aIxxY/y7qkEZr0C1WEqvx3AZDK3BzcLwvtZT4GbiXGNadVhbiFiBloLS0vR1MN4Cm291ZpkwO
jG3fDXJBuMRwqGNs8bZKcgGx2zE/R4rQam/4h1nSYOaS0QnUiCPLAu98clLjA4OODZxGp7zblAit
KJjHvwcCnh0qkIb1oYf5PiYk9Vf0FrNFlj4EglXotuYxmrvPLIsk7mjMMnglurDSgjqKAJJaDUO4
bDi6DLgQrDjHl54CFNxqQYzCeJMmZPzI1h/bHmNMo+n38+Dou8Kd90WpsBV0Y7V3XM5oPkbT2plI
ImfIcYKaz6o0t7YzYxjTmzYYI6obUpTKNLSqfaIendjTniP83uXArcKYKVowDG5seM1D2poSjL6p
th2YLwfm7G+ENq4BOep7eE7czUzuVlIzLhFsFoRzeE1zDBHL4NZ7M1OJtfcmuZGNvswykvvSRzbr
ZpmfqgjIDvbEa3WeXdiO/aDiILFR6ROBp9HLkcmatruAOfr7q+0uJPwQ6qAva7IIKpkfy4nY4BQy
mYLK/ehoxFmwpvz9wqlBRhdcNvelgdvFrCQkVUB2DP9QdCZCSR73mWBokoYhXyU3owVVLGkh/NVo
TXdUNS2n+eKt1dM+EH3RbOKCI2hqag59SKV+LTUOp25DQwf5n/nq081KynZAopfzm+7P6s4hCeni
aYN9N+0MvGnxnP5C2sZWLUR2rWr9PMy1+cJrYQRVUbtg6xlNWqKOthxpe4rbJJaxPHvMqhHoGFIx
8mf0C7PKPsJR8sNijziE/k/V5zk1Jw0D9vhsF2226fJhek/Ix7jUQl8jmd1PHlWCAoWoBh7CLKF3
76VhDlsD4ajmyY5Hw7mz/Ma5c3Hecjc0i81/vtekiypt2Dip+rG/9B281UiX12Fmfk/unbZYpJHr
30NXAHrL+CsNE/xZabvxxZkpcDSW1GjFjbUreZo6Eenbovbb0wjzfiNki6xNwdixEFp0RCKnoczs
RobxKDYuGyEVSTkdbidO2Lp5HjLHYjAN1olbKpKaMUVb6Mv1GedMfQYLVZ+ruvapcG1RVThobzo5
Agsxiuq2kV5JAsput84iqXVtU53DsMHN6/YYYmziKxFi+bruafrgwJ/szTQ/y+XdmM14n2meqHhP
eHgVpUmTktNHn2aGbhaBJDoSmySIOhrMZ0vtPEjRnTSC4aPV/6tfojd6nTFhjzTjnR22lGMuEvca
08hHCltNuw6Luk+g8C7LYyijrSCXu/xZTWF4a9uyrrIZkIyW4ghDk+61tEknafpa9Za+p2ZnfHW5
OzFJdfm4PNmdhym1C4nwcAB00p7CHsfu7jM3fIFP5jKZYtzD36F7ks4aLdZAKaZEhXrPQEmdaXvr
E4GtmDFvk96Ofawfh+6etkd0osL3biOSr0d6IgHNjRO8O4d+d1oBhtu8aobbUUR3Dg3SWDJxZRT0
dN6aWeMFBifCNcAtsdZw7uw8UJhEFOHpmP5zLQExhSXXOiApxlOn1BBY3l4fWJvxoqs9M5J7sydo
Clj7XPkLcV6pFuhvmuMvmh4HrPgnisTwRvQmNPdi/qi9+pFqC/yvqd4ctaRIH/2WgA2SCS979sRZ
qQhCThF7Q8+GtTBxojRacaa3RV7pFerc6NFb6LsdBloiqYW97Rvcc3+LVGgjmhcQr7d2bNw7TWfB
z1dcgbH9gaXKyBq67aSODY09R/A16mhbCeRlHZSXwDlktwQJramKxUJOrQIvXuglS/fwEEnrkGFI
EGnyz/vLJcWjGao/oDziwFRjfJbaqbOhtKzzBB/gGDb1m5pT/WKCcgnL4UEPmQHrkqG/07iXJp60
898bys+WStEqHSlgjJIdx/O9GmgPZfvqgqZ2ndcEL/1inKIOjYXr0gqhbUuvwjmsRH7J4ji6OA9R
JbRLxGK1EQldA7Se8MPlex5ni51hEH3wQ+Ri4bB9Dqbp3srlIbbBSsXJrP/ziZ4G6+xVxryXPSb6
sbr9+8DNijFmWvDHeoMkCKJ1p1rjYBdR1oCFwEfqsWKjuwhVwCbkzXnDIIw8kD48gwQ2LlxgjAuA
Ak4DZYFk0ThbJ7eSWxBNCf7SJP3nq07aKLk9Zkhk/yAaQ6alNg9rX8tezKkTOMUgOHu2Yyx4nXUU
t8YKPjkpwIGQ+jgOr2MfVWcFFOvgoaJlJkgQ0jPJMmHJbkc5NACZvC34vAzB1R6vcvJ+u9hNt46X
h0dQFoNOa89UwziKBdTPztyEoU5zBFSidTLnCD9uZgX6UiyLF3nHCOxqMubERaiTbg8LXNRRyABU
EbEfQfZknu8dG1hrJJD615TaLLeMf3WjweFTJ+bTUHhsKCi6Ezk4W4bpjrx2eshtzMpdZhPWYuv3
OwwJIfbcrWsNm6lQl9Gw1n7Z7THvctCZwC7N0X3Tz7suBu8oDBrfdW59tYT6nESPOUyHcauwSh+S
8N2yC//BFiB6jTaHMdQEfoJPszdbPI1FHB6csIcISQattBKdVWW+zG27GehCRCyrAb8N9l1R1bAy
S25+eLeUtSttyKwlJNlNwQirMJdcAARcUHVn7p/9WV/MJI1HUEfjzO/QnUEf1pL6wSwynOicMNZJ
Cvwz9byLVXMn171EHtQwEaCjKTZjh2v0fTFmrMPtFTEYsIkkhw5cwMHnB8Yxv/QDRD4z+wI/Ex3r
Gax31peMyopnoBeIcHlQczN2vBJqud7BEW6jDyMFIwrmlz+mDI/+YBg7zVu2nflziNK9rqNI6iAl
T72pXmgBgZct5rNo1LvnctuSILq60MK/Tt/rytTr+iaVVrNvdEaDFpZboP2QkW37vkwcnxETxNPC
dc86n5pAJI5xmGA1LxMlxIYMtLj3ANl27Y/zj5EgvaM1YPaK+2iValWy0fKXyYFUglmhBSMNWjqa
zKNO+KBjjbwzK3XbWV13omn2NoIq+6xywGV2wX99qu98b4YsqLv2JZLIeXNZocLjHDvkGE3ZraGN
MQu7CRPgAE5ibDqoAOiM8T622n7DmGNx0zoxXG7/LTbAtkxZe6JauLkNUdAxZhhBKXoEl1DDZNne
tWmuveldsjU8+ZDHxqVu2wb2fHfQCP2RxDbmte7b/HPpvuO41u5Il2v7XleHUuiQTwqwEsqeH0fq
Ux5csownTm3PvRnf/R3//g59IcTxg+YZn55ZYz9RDgfYqtwygBhxCZnbfgka6IAit5OYEtwCeNLt
pMeRCsFT81IGWEV1HrENMqaSq1SfAsOhBZdxKyDn/FOXzbMTAx4IXZqPuaAG43AXpt1AlS9waaOm
DpgeRl4fn1ANt9BBd+C9TNOHHkOCc/XxE4sAuX84xKuhDsHXx80iVpNOqwEMKf7d+Gp7TvBEbDzL
Nnfd9CWmVoI0Ku55wnt0faZVkJ+9oOOFba0UXzgxwq3VuZ9uZdlHffyePRsL1nSQplFvCW6/CT0y
wFLW9lnvbeLo07FP1ZssISbqTYrBbDKog6l4vg2LYKxqfzRYDOsp1QAldpge47vZxs+V4EQlL9IM
6xzRCgzP8DC62bzVeqTltL8SFIZPLYrXeDJ+heWCGk3pwikMxK1Cx3ifYgkPS5z5M7O5Hnexx4q7
9qXAR87b7wgFBKL7VZrpS8clIpBp06xLlPdvf7qWXf5VGfmud8lzlYIXVStobShs0QZtyqArL1pq
D1zoGUYLX4wanhsNMTFeur3GBiibk70b7pRvrPTNZ6i6VT2AdICIZ8qIMOZIegfLnst/pz3WGZxN
meavvd0/x1VEOwZqrWUbD1DwmC93AWqpXuXyVW+NH8iJ+UkS9oYkyhPIwROuCJBqu863dmP2xwlw
Qi9Ag1hhEGd5G0gA6PaQJoGJO0W65d3cl5A4GaIPNoZCFTG49tDkyVGyAELfWMG1PkwyvTc4lrbV
b+Rq4bZMGwowBJgBP/oxs+I1oZFqQ1MIJJqp2MU9dMLah8ozedGvpYyRrmdi8JYmQPHHyMxq/BCu
9kRrFmbwknnNxEnGWTrG4IAOvrKgG5Nxjqvq2+peLUeNWMubz8bn8B5O7OCaaN+nkKOO6JzA6Stc
YfiKapMT8TDouDMQwUIqHxzDO0lGxADPywCLN1nkOdyMYrgtC5BLzU31qDnc0Hud+UvZvXLhIapD
TRrB33sQG+H6zi7TjzZvSPpGOQo/C3zoqNcoXkKHvfsTVaO5jXKUJpol+J9VDGMycS+Sr/9h70x2
JFfSK/0qDe0p0DgYyYU2Pnt4zGNGbIgYMjgYZ9JII59eH9VoCAKE3jSg3txNoW7dygwPd6cN5z/n
OyqRz0Mgj964vM6KoVLbly7KAkNCQbVV653B4oGYlaNFqUr6YqmAseWQc4KpP32d4syvsb2Z0L9b
o0Uidg6+Z2zaC7uH3PGR6vL2mGVUe9khKmu0oiP6amaCIuxD1xCkn/T6ujLvHDTEbcIC94FJ3VeK
PfBf+Wan5HenyuAqWse+S8Nclut+CMygoPzM69vXnNPoHhrGsa6SS2wMvUhUP2WsDJmLkxDgTOY2
3O4YAPuNWxw4UzFnlsi5wUwMzyGjL2iwzPqp3WEefcpNcEkwDo7hAhUhHlbAaXSN6kywd7YPyppf
Gio78LvSG59P/MBQLvAe5hxbCveWIu6+vdXNSYO4GEtCjcGHcjH1BNUennSATouY0fDSaJX6Y8bh
eWbrBPwiTyFY032ig2PNsiVL7kUk8oHXZBCpy3slgxs4qtuKS7+d3+sQ4k9Y81nnFbe2skl+io6H
RAcN0Q37uiUFAJ6juMpg5zEPDU6xeIRLY2/HmB2tx0XlIRg01dPU4diAE6lFYJ9E+pOk5rtEddp4
GdZ2bp/bqsJyzjKHh1W0n1GP5Uw0xcNSzvSY2FQLV9kzrY3niUsY72S7zSqQ/G4M77xiVwLVM74O
YPLO9Im4PMYMZ+0SDwdsMQqwZnAn4FMuaF+Ujrf5yr1/8aruhFH1w7Yfp6F5aqoKTIJLZWyo3S2+
8vWNwZnYzfPVWLP+xLF3stt0POi4rpkSdA9enr6HFMdvfDYp2qSrS9FN5b6kF7RScg/5l01/Ng92
RmLBgeYKaFruOI92lPwVJ05V6MDs311vt4fB8Ca1AUUPZtjbNpwlKyLdF6inKvOILZXD0dbwJD07
Ks5l5BEFlI9gPhugvP3fLJ43ek0TEhnDo9igFebETX1XSGxyDxOPQFx1ZDPUCs2e5aHzNHSI+Ikp
C9kwc6PQxXdaM0lpp/YGyemB7sH01K3v3xjAuBGGi2ga5Vd2RJxVyOc09K/VYOFzMPq3Lbt4J8UI
M6X6Vmvqz/WCdmsIEG9s13tznAFS5QwC2jTOjx6Ke6xzA8IibDtqGG6Vi7BXL/kd/GN6BBL/YCXy
jRcJOZ1e92Kmf4MsDZw/b7kB7IdeFgpUQx6A49KIXdARYCX1ewki5qCwuaYuw/0JBBj4gdxxi6Zg
hRMeEJ8WBwvsqUzMYqvBRswSspfrcXaoA3w4dW2jjWBJaKwCZ8yE11ORPYUi8jZGtD0zOuCL3LWQ
/+vmXDRud7EUsyu4B0tVXDd8nUJXTidl9HXEIuVgiPOq4I+I9YWl+aKT6JcOFUnnncHlBj1qdrwn
lDZAh6nLzq0+lkV3x6QcbosueFNBDbqlOub1V2I1NzyrH+1/IHrQJitSNgSaVjp9Y1/CxLkpcn09
J9N9FTvtPuW8x2TT57hImIffnOxxwBDFx0FFWkaD/GmhgfVKUpUxgQZq2F0BKHwQg0MeGUV1Z7ny
e6J2YJzDTciEFAw9BurauwvyZLoqy3Pth4RgureZ8SofoPzMAz5yZwFgbbQN7Zfz9dZix+BMULi3
EzSZZRJHhTTBJbBPtvzmCCKSRgrtjc9L37zg8aFctOf4n4rW3kRLOFxBuN5yMPvAewa0I/GAHiAb
XcLBLBvegGdc6lGZR/elm+5qSh+2U9jANHSCRwzDGElwWtAaNb9FRJ19FvpiuJsc91XSjcV0hNyd
xWCO0tw95dC4wzprxsVsYbfCgsE47XHuXVITFjUzdmP/0Fu6dKzAha52uQp4gODo7JbCay8ckt46
wzAeHsy+DpqXirtik6fNiaqNaDMBXgmKDCHXJXSm+guE4a+FwNjgJWvRsCJRA++XtFrCQr2eeh9L
q2MtCAomJk6LGbuSYpubttjKtfoHEEuK647+JAsY4uzBDgMbRhFR9CjWXglpUT809X7KD0PRpcEX
hlmLUxSMPPjsECRMXNLpxB/ux+jUujHAFosrnc4dUCDhWykeoNdyRgRBsqGoCu9u9xauFB9njF/7
Xn/oFouBHFBfC/pO3OEkCvepd83yoAtF3knwp+ehxBzvGVo06BrzN3khndsuU5c4BoIdD3O6Yw5z
1yQipiXBxkzSFd9icllNQzpYwuKNPYMvchIJjJmGL2MnL0iU7d6jntRp9Y3bv/rKFZD1xl2U0+MI
sOOQjNkHUS+O/aJ+jBEc9hQr3+jV7VtnpjtAO30aajBJUeFi9YxRxefevu4BKMaYYI5R4uBNK8VH
vjCSdwPnXI4s5roRZx5ClpXc2cap/GlSSoV8WCucQlish54G+gxkZYNiVYSEl2PZkTCLLd5hfyTh
4NOK2Ljs1ZTZPDK3IwYUEY2yivpZ1zE3Ahc9cmmgXbnJd4ksyJkS0gnzj+fWOHe1i1xtE1T2FiUO
Czo6Kl9zDB00YjsfZhJNY3dkhT1EVhQdLByItibEb3nMp2MzqZu+Km/6iMmn7MuGekXOVn6PCTvM
Gv+0QoqLhJ097TThAqBRIiP5M7vpwVWVfYpbZHnNRHXx9GdeK2BVD3S3j1vOLoSsXRKMiZNfaL0+
cPdTu4k+DTvG9ErLBvRxEgMLGLt6Au0QxQ5sYgaSlUKdESXjD1PCqIgXOtuSV7ofNmqdrlNu+VCy
SSfFrinxwMEbY8B+KeNI7fsRD6pIi2c6TU89hlRsSsS6ATUGy3hJBQGUOIDDaMvqflDWj102FrmR
wGyTsHlYrPp6mMSHRkbbUiQwb+j2uP+Pf4IUWO+qAh5pwkxhFzBKoaxjKk4JS2bs2isFHuNWPxN2
TArqtaTkjY6ngyMh81ABSL6VntKhn0DQwrXrcdS3WfoLehKrmxMuK/nxhN9mfNFOc8XhrjpJmo12
uU+8zWnwNKWZpw+2xDlrV/eaGnHG4/jV5pzKOeKYWyeACjiK8Jys21Vm88nphIxU5U2HehxuRTZe
4Yk8j5Yy99lsfltuppwL3G3gAJlXPdkBGrnAFwTmMisiY/4wRTsXOi2mSCxBGRvT+vWA3dKAtVk5
OzXHPbcYPjI9mIMFHaDzDI3SavzNluptjL1y71r7gRsCj+m07DRxuMbhXD95gCq9ArNHjpknim8Y
FTF+CLPVo00CgmVxHP7adkLR2pxe90v1UTRq5tw0PIRGqovsqus4bLHaQRzMVFfeMCV7a+162vpp
CkGIOl0XKZXzCw6dzl2OnuTdyEvrjaPmfF2FiqHGwi00TC2mKTxytTtfiknm9xwqTYE6PFOFzmms
MsdmLE8coy/WAPGBtkV7u8gh3fGXuZj7SIf6p0Gk1A8Vbz2MGJ59kEx0vh3zjL/Yd5dd7gbkbiu9
GzNslk3pqa0b8TVLhzLZo7HwFSmvRjtAmkn9nVwr/fyZ30UCSOg00MGYNFYZTB5evhlrfEuZhF7s
74bnMrWtlGWX38Ouuqd4WHsRq5orEga/tFnSe7sgmbIQEU8wOrHLZ6yqRAfKqQvZ5sxhsZLpPEO6
XxbzOzPx3NAmHB4k84eLLaz7IveTG3y2QHLytymigl5RUg/4gfx4m0ALIt/R9hSt0Y5GXBtaIMM1
nGNjdtTEPXqSMbvMw4Mepam5bgRffv7dYzrhPILFoWDd8tInbJMVxyoX00fXrAsGbh3VlPz5nLBh
m9DZGGQnT7bPshYuM7H06BmWZj0Ht0WZ3JcFhhaPcR8YD66qLZgtneQFCkl97tqPJv+w28GH42l2
0RLRNMOOO9f+l0ezBVdFiC5TuhITfbV3PfFhfPXYr50+ZaVfOkmifKmgxDZALPAPsXKjiKgC+1wU
fYZhjMvQuZVKgcYfXi0K8mhz+5i5W2yNE95NMSUwiSEZOlcVj5yNe6Fvp6vZgZ0oRgxZlX4udEOL
78CgELP6Ye4X/WK8HpxzPZ/JzNxg2cfQr+thr6pFUrONvRfleaMEhQIxuMGDE8Mu4Xu/zan69DHN
TwEae5YQq+/ppXHXy9VIaGFfLAmOdT0eC0aDW7fPqWTz6Z353/+PkIylSh7FaLO14gQNVsk27C6M
q8yG4CCrusI26QzQngbx23QZPtci/iiz9HppyRgA4PwmroCxFH6rrd+ZQeywKUA7trXYT0p+zYV5
wtBDNrI9tD2WVmd+Kpjj7wLrIbKueheJtFjLxCsayLDK0A8nMwH6roCV14/juYxj/5JwTq/izLtK
WVBwZg2kBrBi01sITaUDp5/AffB72JBMZqKsei9tRNNxHiyWoPFqmUIO+5Y/7Z1jNtFvQslNeGox
5Nt5lR8jO/9AL24gQcCxHfzxJ2jAakhCffbUl0co4PGG1juKwOCwlRVm+5ZIEXZyfiWUfPzvbVb/
BkUcwfCOl2MwqdcWE/JUdmzUFeAk/Dj7bEyxVgMVmsIIoXe4VzWRwYWmjpJ+zz0gRUmdBclGhw/e
om5qEiEMNyxxfGCOzUeipCLGSqE04+juMyMuwh30vkgDNKfOu7Mr523sMHO2rcNbEUTdBqt1goK8
7LteSPJSVY3FldDBjLOScxeNCDNLVIYuvZGxz1GvIUg4+uhDMWnhNMU15iSYZKxwjcWn4qco6pcW
lljlWPlFO6AFSPrwKZQ9DhFzkbgZN55n3otKkYPx1B/ptd3Z65NPCkWOtsVNWPf72oaF0w3NeKIF
+Daeg1Pddc/CQZJmdAhAIbnRXHcJGVU/TZfQDBaE724ZfdaKwte5ubPD/FmnuKCV1VYglIotZ8hj
74LemqB1MFZiKu+zrfL882jYpIgIVzLwnA6j7EgPhYpUTEN9qI0aZGOHaRQ1Sx3A3jAAiQgK+ewN
5JdpDOLUxxU7YkpMUG1kvetcuAnmjrJFf+V/P1hqbZrBKSw877Ub2pAPNaAVpviyqKdUErdRIAgQ
oFICCST929kBCMeRxArVZptkrC/D7P5mayf6iOEwbYymHaI5MFHEFR0de4ib0vI+mAB+JpTm8bWD
dA7MuAywxSbEY6qYo2jfflkZHStuHZ3x89zJpGsu88CxrXLHB2skxjdYyLTJX0wgl9xAmaPI4osI
0+viZLTXo6JbTfCOm4yb5tyeS1YOtFVKO1qmLB2pkO1oCshY42v0Pk7eXykd9qUx5HSFIFIY+Rlz
hN+O+HvUAoqXdIWLfzE+Kjq7tk3FaGjCNk3syxy8nge36UY0qsCjF5baDValF5qSWGTOBQ9BPBI0
X9zkBk/PgQ/CP2I+IHJnzyxgJB5+oWbALdSGGWPpPuW0n0Ql0n4QIqwLPyRL2n2Ygrz85NtiJyCz
SH6FXtRkH3NgbpEH5sz/raLZ3Q2x2Po9vTtcH4/LHD/rMBSXQZ8MvMOr3mkOoKDSsz+Y76STOUO1
KEB4qbZRkI5PuOpxiU3qumBlnqO8O7aTuFM6IoLX4M7s8OZSyzFdWaDLhuFJd7T/GTKPnudHjEm2
UMA3OQYinCz3aElnSiEA6bWQv7Xdr/lQmHVZMb1EHdnBwZpeC9QfeGzRnSftB+XB3eni8ItVGS3Y
XTDGzGxevaUxLCXGorVkN/R8bZYYykCDjMTRkQDdHYDU+dOFq7/LNQVIWQ/XvrIonmRuP5w4dqAL
OF66c6Pqq2r4C9LitWVeykATi1aWdVttDSBz4vYEPVGBLldX2UjIU6GFuVmLcWJs/w6IxNMk/k4W
XLWKVZRfgbl1z37SzzhunI7vOE3WNDhe1ZIyoNnP5L7tkOQ7opITU/RV3BMtMD6DYlWb+RAWYDL7
kSMFbPU9U7rrJmSF1fLG4nfcuF1EZC4xR7+s6/1EI9LO4aSVjRjnq4w2u3GyP0ppgPWDwPAwjVUo
OxN6CgC4NtzlJjxSH0l/IheMfZVbr9PMorVIOBjEbyA/oLmFWC3qAcTXtJRvy3LMVf13mIIrJ+Gn
Fb5LqW524gchvyYegz/BKMtamJQN8bmyoovICH8VmLOjxJZnO5kfKsom2cW4PwSAS2u7euPsYe9N
SAIJR0eJ1X4Yl5TZfMhI0Wf63r9QHPTUYScCXgHIaZhRyLT7xP3qqF0BBL4tV35EdeG6gahCs6jF
7QdZgySUwXQFY+U6XpZnVhqKHGe6A3JW9D6jV7oo14uxIongyOJAkxPD8s4/jxzCt14cwq+Fg7Px
nPqhmC7BDFZbZne0osJLWv7U6buxnLM34pJzbG7JFR01295zb2i+KzlggfCviLP4VC9YLiMYQ/cv
AIv0EDHr4blR4X79cjRkZZhklTgpjLlJ63ebHXLrMXFi32//OKg7DfU+hzqfX7NCUz+lWVkmr4bT
v81SUPq5+eFVXBdZcLeGgCfTXwPhfmmHBLZTt1dZNJ6WyiIJiqZdeACbl2R6D7qIplx5mquAXBZi
bRMHNVhb+76L7sY0AhqU9a9pCFc0eqrS6UtB1z80f5ac00ozAOQNGnnrFOkfDp3NtnY6sdfeH1ZQ
+kiD6X4ZrHsLdChmF2Tn9paH8BIY/4SFXWMElIRsIibzVGv/NIK0Mz6LZJURrNYcUgroDouL5UhE
6EiOAz01AOQnbPeTkdnOSjMmoll1clc2q/oyaK7Hvqo5Z00k4MYUxZQabSSm6ZTp1gWudeTSBCXL
keGx9X1wvgOI4sWplh0dfg4P7Ksomoj0DEpQ0tfp2WpeisKAJofa63Bk4hAFZcRlKMMU52h3MJ7z
hZXEDjw0QDFcBPPFeSQ75U5JQbeRuY6S4jEp/d9yuTRkUiK+5BnK5LZLoxAYEGR1OaHQpsg7nLDJ
9rU0UxZldN2LQV+Ilq4XdYCLqPiXMPTe7IVHXFXtuM/lt+WB8ov89nai8ejAB/6cuugF9BO/YoAn
2hSzxiyorZuujHe2RDMJkCMZAEzMoAKmNBNsavhon55ivoT/4CtMODb5oXkukI526TTmsAtQ5H2B
qs8xS+10ANeWD7tr7xlKYCQIvZ9SiuvQROEBjYeMRUfiuQe6kC4e/VP+p0zIJhLBdQiwclliCDUr
RAmXKFRWAUcyrQL5HxasvQv/u8WSvZlOljX/Td3uLU/9IxebR0NzSOPEZGO9e57sEW8VCmkaAm9L
fWRw4oNhrHcMdEaMqzx5wjnRFz5sA8SSCqh5kpVyU1SxdaSuJIR96u5MOd67ymnvLU3O0Uu7c8mM
U5a9PhbJeCvagaLhmovwNMXn0G++DSMCa2ZklacBpmBN6LEY72qCWVzeDfiAytpxfuE3FUqcbQ+9
BzLNmdPjzolQnIPe+cZNJ3mTWA+oMNj3C9N0YIrWrq7y79RYD1VdPOXe+LbQqkXxvf6uI6feDxzM
msE/4bv4zrtInbGy7wuydo7bDTvCRP0pknLvGCBeTfpJK1AAb6a69sGokqGjzLXvSK4LYo5Q8+dN
OZBe6VtA0xFWfgZZN4m9WFfas14w5Xyl0Cr3yTT+mTPDDCB9sQHfbnVJOkM8LTNCgY/JY1EUsjYD
ksCE3LaYAImvKID9YZ9VjXqLFUf0DnMt7Uvi3elmFKHqg/09CH4q0724HUd1K6ayJO/vG0tfDYoL
SG2qjzyEt1iKd8rKaLxrGfCrLnX3rZ89ju5bbRenpc3UNab8rY73ggj0VhHoGnrQ+db0ObriveqG
O095r73gIDlm7hVWa0ih9c4QQeXe/klk+kl0uH360QEj6ud7t8YzK5glBFJzkRT2LWOCceeguewz
3lhbezXGiuquY8u1TPU6D35zFUz8F7ShKyGnu6zF/60TuPiLH9/nPvHxBKASUT4ImcKoJ22HzFKR
Ns3wEkdIpzLAexwV6k9b012RNy0HsUNE7i8l/90cdAcbh3gLybJ5ZUpABh6L7FpmONjJALFAdgYq
BBySg38XVjS+jmsow2nXjmqv/hN5CB/z/Jb4oDidOr0AhKn4eV67d/S9DGg40gwRfGLWuzwGFBMK
wU1+Tojl6nUHRfyaUpLtvbOPZvlKawrc3AzRqPyD5bE9jDY/CVUE9zrOUZ4fT/KvZW9+q1ndRiVN
hk45345YwHZZlyPiii8MjeXFiQi6dMjufD1hdbj+IVXE3uNK3tlZ8Ro8oQlGJ7CmEJBzzItUR4X1
dNeY4X4pZHMIOZK77HccLxei/5Z/dkvGum1+N3Xr4WZOnkdXHYdxdG99OE3SIYQdavZ4O8Un52fd
WbT5r6jVqe9fC9V8BOmQQtnS93XMSyqnnRcF743LckP7sLejB34Vjhs+YDc6xY74jSdGQA6leWLK
0bZKKEgJXnGMdQep/ScA9K+NhsMEJnpXSS5XVWvtx0x/SEUPq5nM9TAU1aHSg0OFHYbkYC9yEBhh
6Ie7SLh/GmHtNEe1HSbDl9xGpXWof9pZdKBt9DhDgJtwb2H/JHYTULUsy5+cKf0uCwPn4OFgUqsV
T5TzD1UoHDwG86yzhfcOEWGDhfNSOP6yAl1JLK9osACk2Gw3YgNtXoqXLMQHh7Rt79wA9dmZGViC
TVi7g6zzAAcdG8KeYN1XQpVUFgfvPkW+YEXREsbw1UaqPzaS0WMNPeuK3HNV0yaOo6GDi9K/NnVU
4mgFGZHobBesdIcChzOpWNzJcwSh1Wpf/BZqCVFO7cFA0Xl8Vabs23ZusStJP9iEHEZiF9dqnDH5
HXp9yl3nK5lmlC0X7mBL6BYQRwD2HN3APGTZdJpyOoableI1Z15LQrz5aJuAD6SipdFR/t9kkh9L
SFdOLTPGe1yfU1GyRfjq+qZmIL8tBjaB2vW/5+g9B3vhEKbZgdVaA2TOM7jefGtwCO1cPPw7Y9m4
Y4I1sOVAjitpPBqYCBrwaDsKHQj90XvLf6Rv2gvkju3yzK4379zEOi9d9Gi5aLwEMKLOO8KZsGiw
VNfN2mvGbIMofRG+oOnjcRwWvprCQgWfWgpKOCvQLAgIEaApAzuOk23w14CEp6+Hrh5BtI6ROHOq
F1NUHGFyuP890E6UwMF/GNwfv9a/Ph/EYSxlSI/jdxMi6NNatC1wUmQxXkcuhpq6ZphdFG55oyxY
lCriZ7V9YA+JOdfiqQyF4bLkyZCUGwOFvqL6KcEtgQ/bPQz4wLZWUlmH2WV46Tr20a57AWUiuF/G
1jmKBLpCvbjbQZut55b3fvInmPob0CgXCVAvb1+s+Bdh8d51yicusBnMCbRlWqz3uZ+/aJ8ZX9dk
f8mU/HGoTYKXqKlbEMIHqQIAgSLcw5wyD8qyxjnZlvtCNVkt6diuybE0KbXipKbobODrrIaVd9p+
VJpVe8afNUrcc4EAboUjfUk+2wQLZT/TWx3j/ql0f9LrghKWF6vTP4kzw7/mTa9zeDR4dzb+T9hY
n6Jxg8OY5b9+7jTH0bExjnkKPMbCnZut46bstLxF5Dz75AKvMI4SQo5tzv8e4nMrCbQikdwwOGOR
jrCMFzHw7PTd860/hhvEQY71K3bPpz6yBxJij5Hou8Pi6F/HkAVtFa0cXoUVpeHLVqxgDvwg2H/k
OQyC4cwAZeFz4oebR4PzpxT0CcBrZHCVuOaMBvODtWlfJV8sX2DEVwzOmp78XNauvylYN+bHNe2S
5vPbIgqMPO+DNzEUhZRlN+cMcpJXymOaYOpqogvGCMyLSXPFOZ+XU19pwpbkWsCQAiWmjdWCNanu
IxYSjY+xhCntrgs8sU9aqTutTmNUvrecCjKTXOZFvYuFJckyhzp87xyu5VMMBcNNv5TFPvTdVpLa
2of23W+SeyHeEveDJ+5qYhcsYADBZ2QyGF1hqbnlYLTLm+5LApPoaXac3gjMUuCnx5doNDeM6XdN
uBoqeIlwk/VU/aHrmks31wG/7y6gHCiC35a4DthkOJ3aRzPgHhZ7t4oO0R2zkb3vg5QoxAMHj49u
BOYf38dImVHiPfiQSmjBRurElSANIwgdX+ICnHFWPpHgNoH+TVzGoGPkzpuJBp8pEmeZ5ydNL7nf
gHHgoKp5Z7iRvte4rjnGb1ztHNPAPCc9dbY0qLftvXbGH0e8COqOWE02Vab2ueLxhDrqycfZTrij
zJvUCm91dTvPXIH+Z4tW/0s56/FvfftZ/u3/o271+z87W///tbF+/pRZtct6ok/fw38pV7UdUqCR
93+rZH2r83/9X/f1j/rsms9vlf397/+Cv5/98G//4rj/6rNtuFHIAmsL/DD/p6LVEZS3ysAJub4R
z/jPflb7X0PHw3flhV4IqzOkH7av9ZD+27/8v/WzCilpgf3v+lm9AAKOxytZ+1v/6WdF3Wsem/af
ftZ/+lmnf/pZ9T/9rFi1/uln/aefFSzIP/2szBv+6Wfl3oO1+3+unzXrZ0Fbg/e6wKVDp2A45vYC
7mVEzsuvPwmQpRjfbbXtO5hxcDsaneqdagzIm5JBBOxtehX85OCH+hudOdqppZkJMXKTy3uMvbr4
tIkKE11NSYCmMFTzPnO2FkW4uKjfZU6FxCCRUWKsF7Q00PjRQthShbMGPJG07FRtw4aJWuomP8YM
FLpV2Nvshck6mZmhpnNWK8ZSXU8rpWV7P0E/XqyFcK0VTdRjg7sPcZZ2qi53vhmng+iQK+cWwN3A
5Gsx9i7OVilN+zgOErMCnHGt1p09bTHQ0yaa1M6jjofoup2IYVXXlBeP3MJstPLiUHJ5a8r4usnS
Z+oE5zcBLk7MKITxMn1FDk6jGHcWnAIXwXxKs0MKxeAunMxNQQ+Fmd3sCl5HyC9zm9iUGw28N4Qs
EXpbr/1m4Auw0YLWFg0/4BZDIO3t06BmQe6abjB3svlj2jqB5wxufGR9/DlEkCtIqEwCzHkYtHvE
+/lhVJDf5P0UXYE24bZqUixrxXu9LPnBo36RbACmYh+7ThPpr2Rs3xcXBRxn5Y7RyMCcNLwhYDfc
Djr5DaP+NyXexEAV/7pDu0WF1ECy6Lr1cbErWIbWWAP+J9fVheWbbbi9xsUCVblOVhGd6uiFIg+K
fMrVF5IIuA+h792bXpGYt2vvVGaS3mJTi30Q44pT/RqiGD7jjGriav0zdTg+6habbCMhRoYl9jbH
4pua5iEWhhwym4tIlfsBkTzJ+1q7hxTgCoZWxTCrFafWhr4QZkBVsMs2vAa+vo3V3DMtxF/mjAww
vOZPXYNhwmRB6Rp2q3pfHwu3otfDtNvWJ1cK+7vHYuPALvNdPrkOQiez3VM1WO/oMcB6MtjIPc8Q
mFOMRQbnBq+z3xAxmK6WWh11U/wJi+CdFD6zyQnOAenZK7fO9M2gFndXwYd4zhQVSMTkqN2Nh2tp
BwO0QoUuhwiEHHyTGnh/nSIDJdNuhCWFsQ7RO3HxnjFsiTealt5V0Q9LAp9EwhNUyIh3xPWOpi4e
4774GVTfHmq/fwYTAqa6EfXBzox969RM+xD9GxtL9xB/Bp5gkp9Ji7++zuH6+e8eAeHLiPN347ia
XGxU432modAuo7UgfHq2haRnNbXWf6LnUTB0TWhM6zpYkRYJWZgWPFSwoGlbDOxpD9jmYhV4aVOy
MsAzfgKPr1tYL9cyWf6mZqqva8t7hanoH60EWnBsf+S63I1TEt6PcqDDhlSV1gzzspQnQN3QlDyg
wFC/QNDgoHoHzx3P51p8mq8JGaCAcITIO91g8pz2GhTWBrDYW+MRbFji5C0rvKuA+keRxvRa8Tcd
hh5dC8NGrYS3c2cEMqv3jkS+66MGoQ6YcOd1Beheg9fDr1OMtTWuLk1TmaGk/RS7o3jIluG1LM0K
c8QT4bvVZemq+6lz53sRYNGHrArwDeXbTrtfy8ZFboryV3aGuuAqiTZNWT4PZQvDFR5vw8Rsswye
OPDdZWSd4rQesfdH+aAoWFju49qIay+k93Pssf+b+ln2VJcIOyJEO8kdvpzT4i3Q0Hs+ZOiqeOQr
hd+pCX4LUjdtFSRXtW8xr/J+E3aMg8LfYLUDqfXGVmcyVvbCZLcdS4BFAG9dh7cPnv5D1ojXgIz0
lmWXHcDHxKFztc9CxT9pesFsGu3xjR9b5X6S+dA9l6Q+zm9KJ05ZLt4g0F9ZomluYt8nZkSJqlVV
6iqR4ztFLdHWcf33MSE7yqb0YdMmSLKRWqmxo25zzGBO4DoGxyUTaCChZLwxaMlTZDqzdcbu1a7C
ni5rDGzDDLnUBR8jSvwKpW1BQs+Go+ytu8KheCKsH0pavbcDc9wtizv01bTY5pivWGUkjQEj1TIi
eygccQk9dedpXLuhIdNmybRnKN9G1+R0V3Pu9DhRo30sbNpzAwKaRjQLHaeTf7u04SHUYCT7TuhT
veL2SxymvYfZzTeGhsAKkKrOSNC60LHPNh5F10nsB1LhDRtoNm1t0HFEg5IrUrdYE6bg04vvKCd9
hnHgXxQfVRLGv1m+pkWh9T56OEJJGMSnXJoOMpIDhUK7JysqMFVlOSwInBtDP/YnQG+XobST04BR
cmNp97ZwR9pe5bIXdBTiteOVziraDr7347T90R9Xu86ZlH58KGzYq5JK27HvQrJE1SdRKDpNfGsz
1uMlouFpWwVkuWt0X5x3rCnK/BU0YV8Rd8EHyXu3V8T/2TNxGrbTWB6hyoTMpUamn/KmDKEP9LDh
mCcx/w4ju9gUAXEgwGL+JV9wrobvOnnnAODfz3k80N4seFrj5SXK83BjBRnm8xSasZiI7xaNoDaw
hYoif5bS+0nD+GPuZ+vQM/p2Ogr3GhmdyhzXusxGDNyauKKIrRkDrXRoR4AgwJN6auSYnBieDFkG
yp9qH1vp6z7CcVdX8kd54KkpjNYnu6aQcMixkEYeJAXLHG2VPvV5/5h3SYTlV1IiGfqHxQdPBgkg
wU2TvQLEohPCbYLrKWw/p1ydA/MZD+lftmg63kkApfYoDh0tr0lHvqz9d/bObMd1Lcuuv2LUOwvc
7Am4/CBRVB+SQtG/ENGy78nN5us9mCgD5TJsvxpGAgkkbuY5N85RQ26uNecYQsLj7YslkaDCYujG
W0529YTOc7R1hWa8a3JrRX5hK1wbkKItFoh+orRONQ/hVkhpgPXdBWVLfkRHsLiygWGQz3EPza8t
9B9uoYCndVoarcnNYsTL2bkceuYZ+nSVgkt3bOu7mh3OHDaWStEnB/qywI0l+xq6XFGc0ytNh7fZ
Rpxnq4AWlDr+npTl2ooTlQIcjhQ2ZMecoOuWTsh7m9gmS3MAKLOevZXVwA1fKQCUO+NrQuBANixZ
IX1wRmC/aQRQ6ZX7aKGH6s3PPJa0Y8vgSeV0QhBqwec15GE1+IKmTQtMTjTWdGK2Sp/CUnI4F1WL
6HLO00fNqX6QNaN30fE7JlMO+zTOWQzUVHTw6dheM3YAEmqyIwo3NsV2c3gI2FftwBMqq2Qu2XtJ
rIpcY4TwgiktgVN2dBRe4P5EnGktEY5cWii7Z4qKRG+2jIeUKO0oGdjTKdho+ZiwBy5Tml0sTJ0o
22oDO8isIf2musPBLI1rG5B1Hl0rWGVt95rHyYYITnrUEsAGYTUq196O8ACr81uSkzyLF1lpwNIt
1GfSl039MyRmCSOeBV3veNorBvvYMzMXlHghbvNUeXUDylOkoPTzjDOHGSgf/1zl/nOV+89V7j9X
uf9c5f7/s8o9x99Eesq/7j+vYP+nPe1TmfOf/+Mv+d/+i/6f3OWqmmUI7f+6yz31X78ZhcX/tMj9
H7/73xe5Buta07Ydy7RU1XRM9z8scoG6C9MVgv9T0w22x0XZLAtbU/tXzbEM3XYdh0XusuX991Wu
qf6rxuLXdXTTEexeXftf/tt/5d0If8trCe67LNr/9M//pejzawn8pP23f9GJXP8vq1zhkElzABtr
umOo/Kj/uMpNh9G1jSxOPDVsyJylDYzqMjtHtXgdgJWA/whg5goC1RwcdotziwoFbf8Z9xg50MEy
kKWOS3MxewiMMEIVnJgPCWCqzllmgQsSYcw/mUvJteOQOKl70P8G/MUe8MNIRa8x/wGSKE+0yTkh
ZSRyulQfLipJz4lC5M4qeEaJoRBtYvqKbT3Fezez7nSv023SqAjIauOBc2KjUYyjQ0P4gSgzUSra
rAdz0jlidlRCjQp6d9CG+35EVsQvmzy1ieUpSMIXawH2dCeHp0KEKVbnz5Kci4MEquEX4wRxJPlo
vaY7hGlH1ARWHZHAxf9xZ+1uDKqFfQipkyU74Fp657fucHKTUp5lWe9hJft5PAHAdz+b3oF0KrdE
969Z13p6l2By0JDl7IwWbon0Fuh6VdLeQN2jaaUvzaOZ7ZLmVOg8B4TbkVi0xjNvRrKGpEjoIMVB
qxP6GRW8MJ/3ovucq80gjlZ/acm06lQHeEhF6mfzfFxfsMll0Uckvq3yqItf3b240bbh/J/xN4ja
u5PfQYZhBzUvTavxl7zk4T4sYP8oWyX9s5KHtKseEI+uYzfawDEPKo0HoqsUhw6IQbV4MMpDFQIM
wXhDbX9gnLbIhjphfE4wKsZwPEjd3Gk609ki2E1Q2HL3mHXxR9Hlnwp0DpM+rJP6vWvQG+6gqVLP
GnDKiNcmfp9oniE+VMkfNfORiuLa5v2VZXhM60fNvdtDQ9qYR113Jlz5sVAiAoynoj1QSmiubZU+
WfQA6tYGz3PQydNjcW9l8xgll3HRzAU7K8v9kT+WQ2xRjxQ4YC7wmw0nZYOM/LXvGd4Yo9cO0cke
UGq0B1RaPOHSecWuqahHQz3iiXsylly86bpXvrqbyEDZJB4I523a+t2tck8VIInMwHPN7ay4BxX8
h5TTQ7LYKsSpzZXd3PsaoNhyS9thUs032adYi7ZOjudTgD5AoCiLw75x/dHZGVV3jYHlCr5DKOK9
JjhHTNXz+RJo1Q5zN1rYvRZ9RaPN53WmYsBjIvMo0nEgqjS81I56A+G26Rdsp6Twan1Hqa/jlR15
r7JxKbGfHZcC3PiTtiZ1bggCM2LU/rdnhj/N0HyabDOyEbNsombUg91N0hzD8BPkyBhcVRplsXOy
szPR5TVR2/NSbLRe220jmjVJzzl67AlL4mBRCP4Wgnpd8hIso8og9FE78iDIBy5fvjBiv1y3HI26
anypg+X5VT60TQo6xItzuCa2g8uIdNlIYk+1w0sETVtWBtMCu4ERNr+AV6AzmjB0oFpEC6IMaI1U
zsYuyQ2CoqXxnoT8KTSToSHhQzhoKAxjsZdE8IH2hOZVlNfK6FeKQr/h0TGucoAgZKv7CFTlIE5u
/K5RmULm4UOJdXOwMVZyGEYDS1rqtanjNcOPFZ8CXHh5c3MgEbWSnxp8pFHqabyeFV6quG53ZpOu
XbSfOi16Rp4AGKpHmU535N3SGA+6oKEa2buiraCZF3seHTcKJfTK0HBdnPuyBx9abvXxqENSZ1pV
U2sZu7eUkW8/UYqxrikq5Kl7iJy9wUwU0MohU/WDqp35MiZE/FPJ/BOiBMuGHXLbqXjAyr3PYLsy
HKTStyB03PAD/sge3NGxCugJA/S0HqV10RsaDZoa+sJ+rkOK17L2wT7uay2iAcunFqxIm72ZjXw2
mBeDfPPL6aKJwZvYx+hadGE5swdsuk71A91Hv1fPS/8a2zcfQLiO+BadXSzlk2Y/UYJb69GwcWkg
6BZto4RiCibmkirZYOz77jBVxVNLJyZLyAoaFOhotLS0lcCX3DvFeAoCsY3nr7E2HxhT0gtFw8in
W/jFeGR8uNbFS7AwKCIYFKCKVgUiSWHtGB+QlFe8cTzmaCpD+Th16LuU7xl9UNaxI43bwIvCdj24
NR3OnpVcvgviXSUqspm2T1sRcVIWXUIKq6BjrqPB3TaiZFNeCma+jrPFQLmn/kO4XbvkQ/JVxlza
KWyBGrdPdQECdq9z8RLJJdTuNUpbO+q3dnuasVWZEZMa9bkaJ7S3ISBc86TtG6vZusbM9A8GgxWs
XXKaGS1cjAtILso7lwWQcO19MYeogWCbBPZoYgcQhXvDam4VN2YYhScWLF6Yvky0r8fyOKEwrEPi
3o+m/WTifa+YWUwxIO1pSt/cJDxmUQO9YaG+Yu5kIJ+yGoy465bazVax1lRbdaKnhVSPirTxkTu8
9MaliZSzzbVR0P4vFLYo6jSdJctN0DObBN85lZcNNM3YNJ9Hhv2E+NlMM74PQ3tl5frPCPTP7nmL
2xct40YT1scoUH5wtABwBx5VOLfYnm/O0qbMKYwwfFZvodtszPJntJ7a+a1J9AOY8o2rPlvBX8YI
MzUMrvYu1412XSXS12vMEmVf3mRsHMX0V7NJ0UJ9HzS8ROb4XdGbZcmwrzr2pX3U+Ja97bluavRL
AIag4Juac5RxyxF4zamXtub4OgFGoB48wDtHicdWsWHGI9+cKWf2unVx542MjOYiWUsK52a4UaW9
t1yLKdljnO9UNHjW8nGfH5Q09DrOHLQ0NgFoICZWL8KYbqlW+KJ4T1yFanv1YMYVxbnf0X2dMvUY
ouiRxl+HbKeoQP8MPiWldTvurfFA52jVGdohSydeqshv9JPGeK5WzwG7YDg6kDA3cf6lFsEma6KT
YpjvInIfgpBinB3eouVONiIa0B9BtZG1Nh5mykpUA0wsVKYGNT/LoMgiKyr6vVmc1b+GoH+88Pc5
ZoR5ttO7Y12Cqe4PCQPIBvK12ezKiFcBZxhumbVu8S3W6oMdDMjixlNpE4lGBui2D4pzs7gAGuup
+s0K/Q0gkEjcQ1pihY6qE9tML2GfWwXHFm0cnq9bQGE6arjAcnHVL5WZM+vW7uxzNfPKXPNeKccu
OZQ0yPhW8JV7jGndjXSbZfPlRv2Tgdd5mTJ2lc5R8a+PdiFosDKavmRp8okIqKXQaAfLEEMGUTTt
HtfP3Ecbpo3uV29/Rd2D7T7l2rCZJ9YzhTjk/d7N823RnqgeCuB4dfQaA99rZnhr6uzp9bhj3QeW
NvNk3voFfh2sVcy1E6pk7t2x8IYR+vcZm7ODXbvBybha7aUkClB0Hav1h8Ci/KtJrCp3tjOs3Afi
6oO1nfg7YoffVUzsy2jY5eaDgCFj98POaChpMaRFiHVGPrOxSu2g+4YJAI3CA4xLZso6FVEGpi9S
pxsRXHPcobcZTFQWI56rnrrMOVOw8pp5gaLeVe1IFsEPkzeXGss4a/u2Z4Kvt3ubhSvfBtrqP6HL
kc0Q24ov54yiZ+Y6qDnqShT7MuFNYXOphoE/9MvJy5/bGySTDSHxdY0/TKa3NBh9jaNKobrfrFBw
3gFlqljgmqk/q68iQN0xTN919JeBW9b0A+WRTdcckyZd9a3EHHgs2KPAl1lpI/oyaEKYLnQgRyxm
dNXyTBdiu4SXgkop1Fibc+XBVaUyRY/JZSjWu02XJMKbTMHfmyD/dBmat+mShs1uYo+3qPoqzd1O
U3J7nLNoHxftJpwgu1Lqoxq0pp64xm18yCmCd+klocmGu4gZfQSdJOWnlbepax4tCmbGMgLHi8Gm
cf3ddeTyc9U+Kggy3AHAI+ehRl3ZXI5SBx35b8mlj9tSO5kbVfe1CBejbPcoyXxqLLhtCSDEfjiL
tUscos/UfWwi6suAnKTsYbYLgrllgxoUF7Nk62gjP9pjOj0XCJWc/jJMwQGak0GTSLqeEfqLuh2+
+gqhFfoUY2UADTGNMwBzKhBytwBZ2+Ho0j10SzhWUB8HMDlAslCGkDL4cVhwTqCMZDFspr7eGgRU
muUUVaH1fW2jeZcQikEl4/fQJxO8iAoFeXBpFXsV9A9ej7C7QVHMU8K8LBym77RxN1bV7iSuZNHy
3UAnYOU7G1ui5dncq1FX5ls9A0NWv4KI0PuMI1S7qngZRqBg2GJttab27LM+Wycg1MbkEk+fdizX
dRnSn6YnS1JfOlxvuKpLfNLZmB74pBXGDGVgJzANII8Kp8PQnZbOgmO/mWy8E/yRZbhzswvuAIVS
94DmtBjxNBfS618S4LOx5NPfncDF87OOlXXWsomXjluwcwHcyZXz4HCSrjp2usZL0V4CE2nASLO8
eKrMDzCx64w/mxo/ZAr7U6A0NVQHkZ+t+aJKk1TNKuTRqc++jfiFHtbe1ocduYN11PMlaPt33cUy
zbYzTDY8ynCYgTZgrxJJEsI+JQtL8qEuKUek+1mddmMGRpS+WdljznSVfX6eqEbp9uxN1l2ah6qq
d+EIUVo91soHRq21wdW/OnSwbsrkGzmeh/ThR+9+M/ep5TGqzx9h8G4z8RnV97n5Gtx+O6QchIS+
MXKw21LfqeObxcqq6+JdHR/r6KCGFnX0cp9i9BbU8BJFOU0wzluKchq7S7NiYcoMAbyR5dw7yhfc
6BY3a7zoW71wpsXOK2CeWcmvktI64iAU2CqAXEL4+bSbPVUrP1TIPACuMGF6a+hvxuC5K0FDQI+R
ovsoOYsi1OkVw88N2i3z3eS6RQsbn9h3wWVch7qlEHYJVdy0aXG20mx58+GOpPfYNg+JqPcy2gq6
3RHnLmpj26ADjTL4bvSJxe9sTQxwNhZCQU1UHk+MCCuxp50bZ9z0dAgrQF45S/k8+TGTaePiE+2U
c1U/jZxk9Kn3RuAUIv6gCAsy9ag7lc9gaOKIKqdrqw/bQG22M4gcRircM+pXCSVTli0G1vHYyuoM
dhOHiTyY+WVypmcbQlNAbUpnn2eHyW5c1T2weLc6mClmJYe1pngH7MU57R6lII7D9ZzHLx2fJTsI
vKy4VeJaVE/G+CUhcbUOvKkYYyk2JUENuQmPhUGApfurKjJlQAgY8qA7RoSsoXZEqtYkGwuCldK6
GzG9zfJ1wotg78Rb0H/bwB8gc1nIE2X4XJbGPXubmwt1WmYHOGwN+ZzyTJ2q6rWqsJ/W7NRGbG7G
qwV2s0lR2/TOYzh/DjlfrtI5lk17kvShUhD8jehYIa4nqfKKS6y++dNMm1nMcblypuad/Bo9daZj
Fvd0IhpD0e5qhkGh64Iqep/RFQUNFzlutZWm7ByCeuX4NfO4aCQv03BxNW8SFunB/FBDSoRas4LG
rid0s63sfWAwZ0cuS1x5csJp1cn2npkC31h/cGqxhLZUX+tAQGUPjp0cQrjRRRrvO6r23dF1whfJ
mZ8kADeXV5xXK5Ql25RWoShYPSsNN20qjnYBs0h5Mnn0TpTDBB62GOmqo7sv8uTZiDkSsW7uIfEU
47DutGFbFNckfUIatmldRnVD64cBPOEYMy8U2lXjPEWFuSIfsY3U/CgkfDM33XXWmzFGHCCj3WA7
50Fg6rRuMy6zsWR8ycOf2gRkwhTwDk8WabjEec/q1z6xnuGQfPfQT9yHQhioCREKWke91BB2cY6S
B/DBc27vcXGtM+3Zjkk2dM/usauiS0/rSquvGrGSyTpKiHKR2h3T4F5ql1hEkDj15wD8CjXuiG8l
BzrhmfKPZuWlTYstLc9tIuVrwE83W+s2wEG0azC3fbef4CCwUGY3/YOZbtM47bHh2WdukmNneZET
n+wiOUaGe4+Xy/8l4X5SmyP9Owk64NTJYA9NYzXgitKMwDeopdlyy3Bzz/swT2QTGx5G5MGo4l0o
3rkR7uQ3VwKrfQz7kzpv0XeP7hPK0MgX3HCF/OFOrESXNH6xsQo1jj/Xr0l2c5LrNOXr7pqX2pFs
4vBYdbsw2ncICp+FsccXAugmxedN6tRd5LIZ2gPuYp91Nn+zEoe+w8kuIpCjwbjpWqgAgCcj+q5T
33l5kW+VCl3k9EuE6GDF9U6UrT/1NHZr6qCcnTogiE1h3wbn2jHgyK37nBOYGvJtiG6a63s3J+ci
hJNQTY+xRjW1TT7dCToloc1uhrmcax5dwo0EhlmJh1mzNqqZIWBO/REUVqJx/5PVPuWwMTf1QW3t
Tc0dVlvK6BSzG+de8MEI6fEb4SE2FNS9UHOacZvVrQeyG81ctteDd2X+s5B9L4VunQfnVovecsKv
M+6asg4/beJGnK3SwDqBJmDiNm4GiH4YOxjqXUfglqF9V9zi0dBuRncyBseDB7ZqSyaflsY099Vp
mRxkLZBXn/7Yo90rHmXmrWl/aWLXM63voDC1wa86vXGa3+CGfdXLmlzlh1ourJ5PbZBnrgUGCchq
5sktfeiSS8GDgMY1yuaDNwPutAtB7rbimZ3H2Gr4qNJPK4ZaDIVFQG+TsH3CrNvaX50W8RAs+cu+
S8Nm2qGu01zjXbnFznMpnHU7rCTIHvCLgHfUie+udow/7KC8xCC4XBWhbvdQ5l+l+V4MLsbQ6Fep
uVnmwXVpicfDlwkrDYZApL0g2MDiR8SEz7ai/Q7uQzSLV07fUD3bdavgOe8z2Bv1bpGXKQkjzZE8
JmHD1oBjGnGcULYqN3T0RdSyLVxiz2H+VyCSboJLzjgs1adLQuUUBOTKSOVmyKxVlOMmMx9LKNOB
CiSv3TeA7QXapyZTNmiI17Px7VQtAmF3awXRU2lOB8dw95TSd2p/cuTzhCgaXL9Xc7Yb3Fcr/zML
XgNixI6fMANuYVmRxjW5u9aM1Yxs6/LBa3TdIzq9FQQijUh5cn2dKwCXSN4WHucGGsxWfy5J6VW2
8PrMQn/2YFeQ+Csr2UFG9LR+3NvGcAgzuesV4ksl0oLhKjvlW6M3Xtv9geAQ08wO0Uh2mCF8kUFc
yybdd3mzCZ0N6SzsANkTyMZfO5oZXCQr8ua+Of9mchvV74k98lwtL2oL9bn61Zp25fBs4LAy6ozx
osQNR6kX0zmkYboOicBWOpO2uj7rbvA6aTfFNvxYlEd+4xGEPisZ/hav/fy0PDBQ+H/vLF67dNrZ
GtzuAm6/wqNgGfFU/8cxapdr1XPu6vBMV8HjkjRdBQR4TPdHzN3a7WP8iISBnEM76ruhapFSMK3C
EpD0r1kKEbFUfm1FR+nt3suKJZOarB1hXGh4X8phV3LcMFCVcXTQVjkahG4kBjrlJwbvR2Eqj4k2
7Vt0jKA9kJVydGQmUFZi20AkbIeH0u73Q3TRf0qGvoOafdqsPHhZUDaoDSdwTdz1sAdnPZ3qvvkD
C5kBbgxma1s5xj5qgT6ZwzZ0omNpMe0hNRZV50geNS5noUJnXNgM/hsMGIO11/tgFULMBEcoGs0P
SufgjsJTba40yIm8uMfq0Q77KJ8VmNYMHJvuDmPqWw8675haDbId3p/kcW64wWQFk7z6ZnNbm3RG
8sNXgEXSYlUxMCBkt/Dopn28nooAMi88IIKkef9Yusqm0fKtylFC10HMmHAzGFIrmnjr5uGAUmhP
nvfJNiE3pziaFPWThYBHNhVKuthXI8lN4m5ZcBsGQBtxde1Ec4KxspGq2Pey5Yni3SHvvVqMCih/
l6rAuEGfBC+J07QVbEIklVZWbszUusm+921tvIJuXwX4GRFJcmCmrC3vaeS+N07IuRek3fAsMoO5
27CyehSk4U/Uczrhw18KFaWMtqmJt7FXLBTjJLTuY8yVTdA+Nxw240TfgynhEtDvFPOcqcHGYjs3
T7/j/NMreKtrSGhZgEy9Yt9KXTuVxS9EW04+3QHD+b7lSKZER44lQ9O+FMs3j5QfSdv9bP85TXYu
yhGoCuFTcrVFimsEDmqJIhtTKhxc7cVwTE8PFpYfVvUceoOQ0kNYtEq3A48mQdl9dGm5ixLhWR2r
1mRbtcMOFAdbvXcHtXLZMIwOQ2UnC1QthA+ZWSBBu7AoGfhwFIPXKfV2am9dF53TafQCXnfDYO/L
wzUJWJmxasKIHENBqGjGB6LeKcsSLlReuGh6ZXq1xLJ3Hvy0AdY0H80l3WwFpNSNB/BAXkcrIVVW
GQZVWMAtNh3gBUcN+C8p+Z1wiYu2QEQZ0TMPAeyDCaGjD79weSCtN6V1AKF5CeAeNl94DFd9o66X
VRGT9jU7vLeifFEG7ZJ1y82dsUI83Ko42wzQz1zbeSx4NkdxBziBh2EL6sStBpDQW3JlN/NeMRVe
d8CsPQgNMG9z8G4Y7/HMQRS+Yqx69tL/x4mMNYIlw4vN4beRNrO5c2qbq6yXT1VXHBoz+NYMvsXl
WO1iQz5ipn7XWo5KkPi3LTOYXEUuO9E76NJt3SsP48SpqMiZZs07NVbB+fAPKELRcNNngNcoNZ7C
mV/Umm9XM2ONeniIHfgeo75XQoY5TuSnPEUmftEBbC5TZgjk+wHdILrzUUc/KxBGyaRveTz1rrVb
bKtIXzvdfEjmn7QwvLEFNFnqb0GCFsZaT8arofxWDFLGdqDU8eaIaRsmbLrrn0nf6rA1RHTpuH8G
uJErF/6S9qSMYjdBQYnN+FaF2IRgz9rrDmmtWwb7Gs5DwtpbI+He5Wch8SpHELPoKRFsXsPV182P
udjnKjqFnv/OF8jFV+XetUTZLRyWALIfa/5ZxYLxqI2fQ8FQyNgkEB96I/EmXtlBjACN2ls/O782
XKWCOwNH2W7kS1J8AjThKd+8R/kAmMTELJQsHPHNoFfbyZmZh3Vr3UxOk2y/YnV4F7kgliyo65SL
iXCnsCgRnAQR5SnKeURbiSN61XAxq+buNvacXSyu+jYAkaETCOwkbQroz6Xj/g529A4odVOaiLxj
vT9TVrj1E4zbevyYAy4L7VeZhxylqH6xoE6B3nBBNc27quQ9zFFtPY+dYOIRvGWGWEd8NfMHF3jy
qgklQq7p2s/1Hf/u2RxJAU8a+QD1SHxCdaoVrGkmy9+SeW0DGnrOPtuFBlQHvAs109rdUIsXxqSr
uspCX0c7jjJyAwA4XJupO59LjBdRBByzGeqHSnZ40muBcyCCMWjlhac3nADdvFBpTzjTpmX+a4rG
j2hdrIo0nP26ybCuZu9NGaQeg9gFUtuD8QU2LLqo2LoJo5bW5hI/Q5FzlJGSUJzJh4SyzGooYQs5
evySGSpH6bz4K11jm6clVS5yMmvZsyEBwh5sTDG5fqWoKjPzMVzb03IHYWyB/4X/SWFJVE8EU6pk
uI/D9JKYw7VrmB3wIKR53WJi4MnCyOt7NkIOC0E0g7uabz3tiVMQQ1C2mWTyNjEeEqGyau0p5CTq
+gHoWiwAo8WIrDHI1lubUGLe7tBGNKjn0voZWyt01rybNqJtH1JkEWt0FvGeM6TnauT/tVgbd+wA
i2TGpQ4WlxcPeM8tVNPQpwCG2ERr6eUQnvDKgHpJbvQ4hpJNXnP2tXQ4NjPJEBP/qYdpF1xmz6JZ
adTMU4Q0VyMVph7eDZPiDrlNEX+H3EbVYOpXk5z/bIfZvhw+GVYka6OW/C72NSOQzuuQNT8KhzqX
CArT2IkLYg++jVPSpTO7WyZxNCfjS932G6UBVzTECilwwt9Vy9mtnKclvJFeK+0Tg8EHT+MO9aOW
2oNV/tZheI5mPab/wyOQ0kkSzYXxYYSM1POERzwrrE8NeK+w4AGP2bBYoRa2AH86XqcBxLWGBtfN
SPch5OzNhNnwWL3NuOZCkw0t4zTSBvbwEhIzyMrMb9HI+1VXBb5umWQgBnYNQdv+2LqjbeuEoeKY
Tc8yzmwv4dO+iUpBSYNbgoqyyGvzS96Z2CYkNq8RmjhS4Ag5Us7huAihsUdpeKyd7C7U/jtSB85M
5iIQN+yDUJlBL7spXQHMx+UmerGUbvbYJHJIiPtupbvVCwEcFyohCjtLDQ7GzJZiSi1aHSWC1Wog
T1/QU8l7Rt2c+tiDsJvJmm8Ak9IfcDq1cPJ3cZT8yR5sY0OXz9MummIZly6L+LUSGaEMI/x7xRgc
6fxdFf2WUZmEyYmspkzCe2VMZz3/oruTHnLwRWtaObgHl8ZZT1BqnajtuxprGzUkauWAc82LTHpN
08hN08TcXRPjsYAZByP1cyzy2BOGQxgj4KE7msg+5UazDio0myk4+kFpUg+hGzg0rC+2wnLGLS6d
m81+ni28d0O/jp2R+FExlxt7rBiTm5Qx7dKPaiCkUhQcgs1YO1a9fsp5ozyjYD85FM+Raya8jFbv
d8GwgucDFBxrtA2cNwRiSn6tbdadIreyjQU0wijZVI1NMbFvT+wD+HrHpBK0KqvZE7AQGgyLAVAN
oC37qpzpEzCwQJfD13o0eSACoexP4LM2VhBerAXHKUigbZQ8+bKV/D7VIKClQaYNHCfrC2tjt0G7
Jc62HRRwpi43GZQGDKWo9a1Na3occyqd9iSw1UTBNkwJkU0amwleMFChDCmjPqUGwxETte6xFTm3
8Uhx14QSPNR1/a1h9B+JAfFE/DQEDIjzZVGkggdjwG1QaIEBG5bKU60Eu04rHd8VyspObIYOFcG6
IhfOpRhpdBRd8Ay+lDpJlMU+awoKFjweJiNjJsqE7PrY+UYOtDjDdK9WQZIDCjbrSl1ezamagWmi
8cDJyPpmRJPJj3KM6QvZ/W1Umkuu6+SY5C+fWKzVgviSUCiC0Zi+qzmFoghVI8/3O56UeEAQGZvc
CeCqFMamSiBkR+S62JBrhBXNnzqeWG+kA60XM7sppQ7vDh4bkzblQXaRCmHfDukhN/uupqs6sZj1
HZjLCLApuPa6Wnq5poNdB8FcOkW9HoIR8Bqjk0hMn26smtiZmJxHVvBEf4ojY07oI1UJyNhGvaZL
dlUw/HgUxQq8sc1PViftOgi1kOH5ANGQB+MZ0nDQvA2pfdNgUD3AZn+ek3avERJkxJRdbPc3G01r
W8/Q6wKGLDRJ92M/HeYIUURYdksZLqv3om/uxgJM7Kb3sqHQicMC0pfNzTmM62hDRY6Bg7LpTVI6
fENrHwUSbO4xBpvL/Hgw+PRadZhzWLVwNbs3bsIOkkp6ail7AU2Ie8mVMhLGKcliunytsu3q8oav
s11TG1Z3k/wLe+N9sikq9SNNviQ2r0DBsYwMrxpd1jU5vXANdxymumt8CH36BUBos8kgbwqKfbHs
vNUGj4aToZDvG3hJAwMtJa4DVrcNYm61W2WDudD08mJt4uEsic/5UUsYSrFrPhxSPSRKdkrDqvTM
PL5wr6UfnytnZ/m7WfgiOALZV043p5xG1i5AB82fpnjp1ZkBI89kigvgz6QSWS7dyICSZLS0JSn+
boKlP9kuTUpr6VRGlCszSpbQLrHHavQuu380MLmY0HtXeMbaN8txgPYvXMaIemhm/w1htK31JDqw
kqM5GvzBUdfZCuF9anWK6xL82Vo13R0fRT47S0fUpCxaURplYyv2OjVSsK/iVFEsJeyabpSermm3
tE5ju+QOPwq/XBqpBenN9h8dVcqq5tJaNZf+6kCRNVgarWlZ/rU8o8Kr7jfVGIk92Qd8rRj2RJof
pXBmPrZlcYir5oUSp7hxqE52HWvgamnUdj23wVTA7taXvi05w27p3wZLEzegkqst3dxiaelOS1+3
bV/dpb+LVLfaAi7FamAcsEe8or9d7izza7e0fxkiItfQz/U/esFLQ3hcusJiaQ0nS394ZKKTLY1i
mKUd88xzRNW4WzrH5j/ax1a365c+crwUk6X+YXMkdIgWM6S0X1zsmSc2HL/2Umr+R7t5+AmXtjNF
eZi6FKAt22LlnO7M4KfhkkaksufQujSmG0KLS4c6pUydLq3qVFc7Qpb9kxqhsAs6xOzh0sIW1LH7
5S6pLw3t0LbfB61LPGtpb/939s4jSXYtTc5bofUcjwc4kIOehNaRIlJOYCmhDrTGvFfB7ZD74odb
Xca2apJtPaVxkq/sWb3MvHGBI353/1xrxnox2s4HVbyk0GN2AOurZnW7RPSw0kBICjwjDl7PufA2
zr+9MnuAqWduO6LjCbfjVRLB4Pc4D1Aoe3UCFJegU4z6Wk6SLZoBgUgArWQ/ozmfLuegOvd2Tq7Z
zhG4r2A5nNDNKMyOyIkVD6TT2jnzbs7p93Scc/B2caqNBIGciDyjwteRyHw0Z+dbnTWu86lMGRUc
/TzvOVPPafuU2H1O/N4Og2ynRv+cNbys5ZzRZ1dFRZ9z+8Gc4E+I8mfbnomDFY1Lih94VPNTSOxf
n/P//UwCyEECaAI2gDdTApyZFwCDADKmYez0hDWpGUx8ai1dlqUfsUIwMDDZLYeZQVCFJA0xsyyd
mU+g66SL4UJQYaIND7Gk7CDVSqoMnY/aZ91gkx6oqGQHVzP9oJ05CP1MRKht4y6ATY+WVUM+oMYj
AOMejExuGSOuDJsZBsdafaH1yUsyWmjbDj2JvHqMIepbPvrH2CqfW3pTqpnYQDWKPmtzv8hov/Cc
m8sw4x1q8owVwIdxJj8Efv2Wg4IwuatCBXbO5gysIE8cb3w7e8tngkQGSoJGWO/ArhGfEzAT9cyb
cGbyRBwmxz6Nkq05UynqmU+hTZAqDJAV7cyuqGeKhQPOovjDtYBvMXMuqtnANTbNFw1T8TrEV74w
DfbEjqfSDUgUx1Taz9lcUVCdngrvyoYIDjd2545rCs7DyJ2ZG9NnGPXyUuDlrKQzvqg8vsmo909p
ftdXm5Ju0jUN8B0v8YlzyZEKW+8UB7A+YNf2q4DhNdN1iLtTK0g9Jr7EC8itLOt1Kh9RUsEBLIvQ
D9bNvFtnaYMd28QSMVCZmHYh58aOholgOFa1813OdJJm5pTUM7EkAqM9E0zAxTK0GDOsi4H/5fzh
nMzEE31mn8RAUAq8JkJHG/dmPko9k1KsmZnSF2+xHbUXKT0d5KSvOHnMWJQQeaFRH9HMXqn+UFgm
eCxyRluYIFpSUC1qZraQLzCXItb5q52JLmly5pTMAwN5dMmoAIYA+BfNtc6x1wOUJedP/eWMRA6d
Z7Y4ffWf5z7+HzM+/2+HhQwwjOI/DgvRp/7Bq55rd3mKjP/vUkN//zZ/Sw3p3l+ORS2uZ3GTk0zG
yQb1PzMYUncIABmG5PaObGHyj/+VGpJ/Oa7HYRi/yd/hkPXfCJAEiohpO7aNcGRYf1JI/xAT+r/F
hmgI+kcCpAH5UcyZJelYQniS3+LfxoYqfrN4chHpGjR1WafDMqrGcpfznKU5pVWY9zFMN1xwxj7s
DsIqcJXXF1qbzLOHHRGvSMJ8rAEDEgTjXQwn1w9mwEMXH7ys+Y2CYoOmI5d5Uh8g1ptk7N0XNm5q
LVzBhbuO9VNIycqymsbkYCrA+DaWhKaSxypxPnpb53I81BuTaa0kFgT24hnGyGNSta9Sa7gIWCvY
+9cUz3x1MrMSB2gYffDpqpU+SXYLycVXJrzGBQUpQNNBwFJrwd0+O2o5jpMx0CQnRV/HkzFa6IgY
ME0/3ZZF/M2pGphN9OilzhXK81fYgq+P0n7byeeRNV1vtWXNzpI3+YvVDr+p5X5rAtmqFeJaN529
C0P3Im2QBHHvTMcpY0Oi7miRewk+Gdy/XgVHB9+zi61QP2V6/zIxh7da1OPOM3/zPHiauuzBmvyX
VsMZ0gSo6B4ybRddtF5Ti3Q+02c+vZVinPuAXoRnOMsUijPmHkbhJiIh3W4ugq6fUs7I6jzKkYt2
iBSKvh+kxkuTJNiP+hTMER1WY8Q3IgaS0Bfo4vaL5KISNPBmgguSbpY3xAuTu7mXQovh088gOLsE
vRwSZU6eE4VosO7mdkZUp3FXbTbciiSZAdgukXosUSZN8uNcs9a21KVlHVJG23jcjb2C/u6cmQu5
r/AyUjQRi/KCcfrZcbJux6ez6AsK+ZSRMbqtn/OgvaMn1SNCk515CemNcbt4Jfv+KerTbgNBOXRL
wL6xfWMrFCvhY6OoG/mENdd+sPj4CpSAz4H2baOAs1sMmIsZgKCC5w958jop0BKIAU/Mj5mE8Ulw
wjw0/r0v653RNXdFML2nZRFsoupHRRx1VSNftZ4fVRu+fpX4T5M4D7aQXAAP2XW9uyVNeCt0nkXa
6b7MfpILRmK3yaOC48+XLDdvtX1JA0AizMnirSwAo480s6N2tKUuaDMpj3aWP7GFfZOcaVw4URpo
FDXtncz7cWR74A60m9SZMvT7tHUecWsZoDe8M9yHaFmntC86ZvsQhtzPaSWlkYabtAu8n0UJt6Kj
OQspg8fRpLh4KscbhcXMyVtrG0UORj6PKibtq7NPKsHUEtkxbpb8CEX80lKh0jHBt6gaucFhL6mr
fZ/9qkOUXBOFqJmreDcmTgZonsIe3J5bZfUvhB9ecTVfPLAJGW1z3kDGCmcM7RQMOc4alRqkaCxC
QAYz7AyJIsbUaXmcR9vWqFaTzm/b9SfRwryifJz8FzMg/FLK0nYsgGeAVgYKQLqReseLQacQJ6nY
KpBl43JJKc5X3TJ45mnx58PCYaiqO9/2WBPlUafElqHrs2fjToioSbUkbWATxTeMBksGCW7ozmXM
6qMdJoQv8yWM/EtTBQ9uEV3yxN8bTLn1GE0Kx/QF4H6FtPVtGlZz57fpVXmNy/Encxaqs7xT2pkI
oiG1eJYNUrpo1l4uf+q4uAStOnuJds49XHcV6h7n7Kvlew22m/IlpZT1UBOzytSbMoNd6ZW/Wm1/
VkA9lmlSMAAKlkZiIyQy+Fj6NY6Xdo4TiKEtOMpzEvaNe4YEIXI8xOsSCx+ED3dTjfn7oLV3bhnt
xl6jk8Oi9I/WqX05hfnWCr16TRnx2keKm4TAA8eauRhq3b2YNoWrCg79FsMIA/kBerrscI8Q2rEr
SlILoBtktEgH0JumjUGw6uDuQWCvm75eOzpG0kl77arUO8S4NFBHkB86CnTX9Kjkk8sovG0eK/OU
p+G91bncnatyHfcskVaFXZnKUA5gfbsLplqjZZfG56oQZydtzr2c2PfcAnk8wLk+kaKjsbVZ94bx
mlQ0LhQmkRgV76upkvQG5xtZqGxrxVzJ84YXOHKclmLQIjh2TCpK/vsxw2Hd2Yi9ZUf5TRjTSEwV
PW1u6O+x/1iQyCz3oUEpdNqurWkMtnEmT1Osr7Gov8jW/rBopyVec22yGt+5tZTpyAUqO3tu8pJF
ksCbK2825XGRsaOxcQMgTqVYlxkTIS1nxyQI7ovefc5dbVVWkG4KGsZ8k8YRj4/atnDU6Mp78+z2
Gco5UPn2EnKRUZX3ppFEyUNty1Xufbyj5OlnMDcUdU67LNF+MsYIHH+ZXGtyM00JLWxudjbSes39
9aZ+dX/CIFeva80z2D4oeYqD8OL1zsXV6JVpynNnxo+O3MWadWcZ+o/vjxdTd44UwbPHRxvWEoa4
lXMWonYoqsw9PP/Rc9LLvRN8iaC7MZl5YFb0koTFfcWRw/H2fT1hBKNt1f9TcaKJrfoiv000Lngz
qNd1i57xKHP4XTaJpyhND0k5Nw2F33x/8o9N9Gq33mm0sx8tm54S5ii4bxzFoNb95i5zaDPxWHRq
rWkbioKiAzVUzGNphqQzgpqLxJ0OCd8N3YFa3Si9hSWQmD5pql1gZ0+ewVyzJpSZTm1FLQe3jypK
Ly1emTtwRorfestN8FYVCRJE2BWHFqvs3tba9NzJ6LvGIQfaBl9V3cR3the/dmH72cWvjY3LyAi/
+kIdGU5ESBZUU8EcUteiEi9NB2wmrb2H2HaLrUUK5fjnS6GZyZGfcLLg4u/GsfSPYKBOHACQZumD
XsuCyh+pPHRM/iyRfA/K8gPR/t11ikNcsugWpO4fe0bCG6NH5BF10W4Sr8nQEqe97cIcE22wjz9r
QwuOWjkjn9IR7Tm9DqRk/M5a6WN/gg9Unu361R+kwztAHFdryI1U9GbRTMgrU0zDRtbObdStSzYd
uqapd+lIjqXzbqF1rLIy2nSefhfa7Vuc4EIq0eSoFF0OMRkN1VI5YMeje5/OmS9kkaFkaGNHw7M7
TSsfyXE/Ji0gxu6nmM9Lb56sO8o6GF1FxSAPQ2xLDLUjKnmdPdOp1x9d8FIrxtE45wpUnnrAsWqo
IMV3z5eSNvuF72VPZdtc/awmJMZoWhZkMazyvk/LG5/bjxHCNQrDtfLEN87C54G7+iKpxp+6C95C
U7/jrEjbTznnIGusYV6bXvK6oKAED2tYFl92lv70GlUnoxkM67gJcKQS9J2yMsdPwPLdFR8ls5qL
m1fo0jnYwsmt91Rhym0eP1NKxmVAXYdyYE/IrL2Oq7VyaFJvTIN4FD5MexgugrbGRgm081ydSnPE
ot23HPnK58AzT4MW3CYbDVQ3tGNExy70ge8gs9uFKDPSw92tod7jWb04mQEAriDfGEJPCvArd2+I
sjti8S955LxPMt9NeXqVVnGTRkHdthcfE6T6rM4YFEXkPLU0pb3EUAPFSxjgPcaBkUXGKWXa1xre
r5GfK470eJDwok/yZFnta+skPy7nqsRlDJFrBMci6b0kicH8Nr5F7eNU+pvWK2+QNr1VFzMdLSMe
XN4nAioOC39UaSvdYrusA8JignrtsWQEoYa+39L91VCZgg+v9bz30GZ4MqEsA3LqtqMVHPXGodd2
4oXgWV4MKWFyqJJkLuXMWTRc7FoNx4fGnc+wxR0l5HdWxGlfTR98BEzrRvZWjSqaZsrqO1CRR61T
134+ZAeSaCyVuqhR3yW9NQtzRJSBCdsjNy7NPHD5IOprFtsPrR4wUo9594PYeZj/BzaYVR8/lCy5
y4mZD6aX+Cvh7sUnzpcKbawMGFlmYNGKssRpokUkgWaRw2E+5NCB7isTPmn/QhVHvI7p9NwojF5g
AVdVMj2XYjRWsUHnTy0RyAaB+Wuw2ToHygf3RfZrj+4PStQ994vnhsz3kudi/oFNtWFgrWE/lbT0
lL1LyWL5VE1UiRkwD0SDcGM6myn070MCH7F4c5OaXsYuDA6aM10EVXN4wXDqRKVx6ov4pQ7qXebM
mRPnJueaWGY0h9FrnAuQsx0HL5Zhoe/qEhlGE+omM8tbOJb9XCuSOuBp6S6MmzsaBo0thVwEodag
vS5WED3kI+p37oFCTK3hYPsQDYd4oNCZnxin7wJm2h2+bGit6ZxfD0eSHIzvjsJFPHIQpjGW9PuM
CdmSfcPhIfWeHN0/6W6tPdCpVK0chqhBquXLPtbfksGu1x3WinVawz6DpZGFrrjFsnilyck+V3Zt
nT1LkGEeUDAXtqiWIweMNegwXD1DUhG4oz/QBKu6UDbOYK6UKPsGaD3pajtdRPR3a8E5hvlwcTKO
LpH/VBswEjW+3eRFvGfxHI4htNIgd0/lAH0B+kOky/qQtNYvjgdtYxq+uuScEAnyzwYln/OBzr3G
KtJHI4BR4Azboi1+UUBo/nSVOvqcbseysJZwQVgDh3rf6056avCWnmy9+yjG/m1ivS6Nucb91/K7
DLuIzUGL2Ik7FfWR488xqJKQMFJ9EMzXY+1Rds2TRpE6z+K4l1BeaTjssVt1ubfB4nxyau1mBvPT
YyX3rtA/CTdLtAfz5FKKvEoU49rKVg+jBjW0fA77jEhZbIXr0J+7HHuPiAqWkg1i0sE3bS6HOOL0
olqIOsBEpTVnC+kkRtCLjPSBnnvkVCGpNo65VXZdfuvncXyAyzBI6PMLynY6utkcqCfPsrBdVhPK
DCHy0WnMLTOlKqvlyNjMdE+DUUujp+669QkVGWlkzCFWUpG2BGLIOD7gkcB0FWF8HFxnPcYobiqp
p4MZzQt0QT9VWz8FQ7qy25IgZ97dIym5R6q4HxrZHbmN0iAXCbxwza3J46PwjS8mPLzG5GJaAcwv
x45PxzE6ZY7YTr2ZYcXqMOqMwcsAX4Un+DwgoNijPNAc9kpA/qe0JUmm/DGXzrUzNNLymE9WtsOS
Y5iU+rW+3j805uTcFYS8bEh/B6dXr3pp3mPI2Cncca4OZiZTxNEmEROcqYNPaYfcHf3kCTDruU0+
0ia8lh1G3Y7ZaTbY6gQBgIbpwZS4McuExCwHJciV1Q5I5WPTqjevC7yjwJrlBiCRfbd2kG+VvR6E
x7SbdCb12sA5Zcxo3LzqFdZxgx1rsgAPFwBTDL/kxos7R5obX/I8u+Ss0yygiMxifN/64tMGSbgP
da/b1JLHnO+1DmaretK7jIAbPMv43u4J/l3NjMNU3r4VPcCGpEMvxMHe+NWPIQokrjJ5laV/GDBi
dp17qncgCPeeVq8mJsyFS88fQOvzGHA7G8L2oqrx0tfZrs+5deIoecw8nOtir7zuYs0/ycczB37D
HylJLeJ97YUD/YkmoYjSPId99Z4ZyXPXPVBTQ1oBowAXzuyubsDXQAIdalVdSqv6LcEIH2Otei4k
H4I7ofFRitpN9VwOZ6B/DFJsoMF2qODYkSYiILvYLTk0T9MxsmnqEhgDJoSxSKsfdQ/zeyqireOH
Vyd2vwpACFGKpbsz6uMktTc5eSvVJ7M3wb4Snv0scLODOuJyPj4G1I1ybsdttue4fY7C9uqG9yV4
6cZKz9RZvVXWY2uN+24I3k0mSU1Daky5uAPKCjyHbpEPLS+puIVNvk8D7bMlgtrbTbGjz/aGP5pT
clonPBLD/RCGMFsq8CiZnX60hnNTheQVYvPX7faCnkdkPzXOuuEchBMenLK4HzL9Lmn4MHI97YjK
L3FMkX8QvL8mwzaujpgytEpu7MTDv1h/ylps6KZbD655LQkjLWFQ3RFWEDPDOjHuGz+Kt5MMqbEb
HmDlVOfawqhGF/IcaCAP7BjJTviMFNPImzsJt+CNXhriiY5IPwpIKNskIJ8vPA9H7+SsLdmR3GWo
wokmrwq5HvzWhTFrkcYt0V68SB+2dYVVqU9Tb9V2+aWnf3KfU1UGgFZzdqYFNYig01NeY+My0O/j
XO49KwPThEtF/xj0zFmGY+GRQLRx/+NzrFainzogQuCbtEI8xdF0jw0nxayesNs6WC9y1m7U4ayl
NYsLH3l4cneO6r8sG2HbtbRj/DeXh7JXkdGTveoG/4KrE5f51H+qeHgiyck5V8TsOzkG2oEStjGH
hzRBx5Ht1u8xaFOZjtgljsOQrQUHyz5zj5FRnoaoOwR1c3Sn6qsRabdiqCHOdkxZe4mVYDTu9Cjv
4ZHKrzSQ7cLSw2NSucWxo8FPYR3gwaAmLnfoenTA3xj6+AksWeAREt6iyrHBGfqsQWlgNKg/o0+Q
Oz5TFSaepB7wq/eV8V6lbIKjwMvRZDYphoRovUeb7Y7rAbxlrWDoXRk0hWvXNE/eqPp9x/LMdE2c
B7fToJoPzh7sSnWvVc0+rbEg6Q1H6t7KOI5Mxc3RwmecKFcWV3x5TI2ndjjgwLufMso9M3Kfabru
LM3ZmH7J0oN0ZuqnzlGPkJgfsjD6xH3IRljkbKOG8eJG/KktTzzYULzYkPTHwHL2o90Eu1DCLhXm
hc7nByY7z0luUOXd5UC3CkIPQbOVmjpq2zDx7nxNHizpcIe19tJmlplWIWTjoQmP/18A+8maiAkM
0It//qf/qPkMqt1//buitPpoPv7L3/7jC/1t//xPf5rPVrnK8v/x39R//5f/rfgFA4s+tI9/lbgc
D0nJcyzHJqpJu9i/al/mX65OHZrHscoAgPdvgHn6XzMrzxHCtRG5/qhif5e+xF/8ByhYnsc/bbK7
/xlinm6Jfyd96a6LJGdL09MxAv8jMS/F5BrroWIQKlXEFY37DfafaWvawYzH0l7MSI6nzMVQZ01q
Y7qhtqhiUoi5HI+qt+M7xpcDE8PFiL140wwZJ9wu3aEoHLUG0oPGLHQ52Qyh+Gb8FljtqG5uwDXn
mnqpYcNA6wLFxCF3G0d8Y2tuN5QUOlscOuE38xak3PYkCvwybLiEVtq+UEV66ISzNaDicYyDz2FR
NUoMTCyqluISunwXqdMzjGKsSiZKIsZN4quomJQKLdzz++C+yqpHvyn9hZYhTaHSYFyawjuhMJtO
RMMDDa4Cf//moiAykPaVu87Ycyct6PdjBF9oGn7HjBjj0NbuxmYofxQ6VcexRQ3m0AHHiV84+8pN
EuHeFSabVRlACSLXUdb0rlYmi0GJyzIA+OZMXbRtiXnU3IeAL2Ml9MJwOIH/j8i2RNSW43+FwZE8
xz6/er9lJDOsJwyRm6qYLwfIQh0904FpnH0TVw2Jmo0mJz7fhOu21XT9IXrQ6QA++FZwUmXHlYEv
gI16azXEHK1hkLw6nF3xb1uQmtrfNEnP0imGrWNNiADhSue2hS9HrCIVBUvAelRXu6O/oEyWaTs2
8mCwsNXTXAoz3GhPYfrkt0Qaetlyg3IbDDtmv7VzzL5FWBPU0fQLUOvhiT/dwQzLk9f21ob+a2bc
ttXvsqI8D7LST0OO5mg1wbjxtQrKFHZRUWHEmHLAbX6/a6Qm7nMKpP22uCfK7ZxlrWDQDdarhpmA
GoAeliEp5xZFLvedah2BVKBAtrqTBHGZRsBUrFC/Yt08xxHKJ7wl2Dru2CxN27bYoZ9Hp/POgfQ/
KxtxF5L5K2Bpxg8y7W8mbpC1BWFE0wKxKWb5YOwJ/IzkrvJshGXvuZiJXciGetKAyqfAk8vP9yiI
tYddpCP4WI+e15bHNAYAJDQkYKZsS1/ka8zncuFGEfpIL74qhRW3Q2VIfFQAm4CLl41qXXMi5QBh
XY0O7zKY86HHMGf6lIwAuroaFdGDTuv24I3em6pTIBezR3NwUbwn67NWkKLy8WtsH4JupILaHPxt
nnc0sDMPd8N8NdnWvhR+uc6b2TOC5/PQ6/hOtO9KmccxuDKsvIVoN2t/BqHYlTgYNZm4BH+mVVvI
kxTp4twHF5MQE89FeA/9jjjqID/iNDpNGARI5qPDOT58Mhlzu9YlHibL7CiZTTlBT1r55LYMSGE+
AR/08oPEqbsjhIKVPUYXbzrJTCMt+o2Yrhk54rJkrpcFaxukgV6jHziAZwJD518bAbEsRcy1pOAD
s+OOxoT+5Ic80S1EuSAuBmyoHgkQDiNTiWtKORkd5vO60RpnTWJ5zCD8BFnHOMOHBuIPLZ4nC//3
iA26Qt0GaZ7OU9t+L/rwbuwB7UX1gAGzdDn9JlOwpSOF4ogq3DiC9xEbIpSSflhxA2AKlyTh0bQY
FzfGdbDlvWb42TLURsBIObO0viuvo4GKj/WXuMWADBiPo7XqpAg3rRxmXrydbrxxvPOM4BOvX8Lb
gzzOXTayfKhvnNlXjHeeBpHnZ9XYTKr51MemjY+pH37pA2JySUR/KWirzk3UM08SORpS7l3e86Am
c5Ordu8g+scWNvjp2HgCfwHQA6Q8qVZRaS2tKctxJzgtL+u6seiGzvzYXPapvPWlumtOoWNwlSuJ
ETmKfaJspq/Bjh9qou0LYaXDbjhqY/LtMwJe5QNsPnMYT2EF0ERNB5U63kIEpEzQjzDR2xHTJCY8
y7JPn+p2fJ9qD7BTlNtYIrdm473ijLYXHu6z1WA0SJqZvbRS/nx9Eh1GYSNODfdGURh7CnpTOj70
Ne5zsKm5Xu1UYh/DsTX54pzLuqdDoDfzQ6RVjKsL96GYj68DoJwUDgovbe7TGsyjvGspjUJCKqXw
H5zagkvo5Xvm2vRVPNphPyxiEyFF8a0BkIKl1K194dbvaYwci0hAj4nfHnwDAxeS0IfNGx47xnst
Y3qcHLc6/sg2OTiNyrclrekITWRh5uyFTBJr1aZudihQzAuWgCKB+TqSzxurCfgHNo0i22cWQLq4
noGj7HpL0YZo4xnhmFILkvOU5l/9rIBPivIpMuvM65x9M5GgqQWISC9MDk2g9ae5fd5W8VPVSH01
hzINhzGVZpK3cYplR6o2H+Yx+hiFayeCoCWr4BcQDZe24NISoFkZlQmHiQXfS78bK8jxyYKXM3Aa
rzrTPquEW0WvMfrWudKQ6o1R9TSyj/wf6IQgqcYhmb8AMz1P0Z70Apad2juhrRmbaI4Kulx3BMq4
0sI7NRC805IwXfG3Mq37JsQ5KWPSbKn5ytw32qZBaxwKeyqWfVmYq/lQUFV5vHdGji2sYhWOz5HQ
sWUmq1SARbQtGusTIhERM06J6f9gRf4LmNPHIegQaZ3mlNsmKVL8RZhgc8ifthTHP18IdNCK4Gbw
QidxLbCCqI4ctJtSEz3xeF1E0vQLRe/WMoycz8Bh8mFo+cr0wQ+NXfJieRmkBPsnaZ4Ht6aLREVY
nwGy1bhd9S5JyAuVn4GyT0SNBC0sOGzaYBHoWrig+Zt930NXIn3TO+tMw4nBBHfdl11/ySri+2n+
9FB1eLzFzLaSqrz0JWQ4K/kC9JRA1mAS6tf4S1PuQqM8VybGGgWZxEVCn+yERaDcIEZlPDT03cz4
xqjTrgAkvpsq/ixMWrk4ot5S/9wSLlpY0DnriJNZ02WUkZScI7Vs65hGui+st7TlkFlQcewvzS5o
35K4vwZmpjZZ1Ox6W9mYXCeuVgxK2MfjgbNCNOnZKhz0a1CMdI3X2dFjWq51ci28JzyurOd2vo9/
Xa6SI4xCgwqRldaQho2riSqzqDhVputd4sxXGz10D2Mw84ty+TjbQpvCIJtsO4fEBpMUhc2nPw7g
wjzMWBF5wK2hcbyIyuENJsuxRH/LRugr1XDFrVrxbvc+aQquulrCeyviDm6zL+Eyts+cp8pVmzDK
Vr1HRIgKF3jGvzY5UUealyYov/iJaXBPbPU+qBFv88o41c48Bgyhy5ig0YSFWBujAy14X8506uz9
UO706FkmchsXzouPlxghgVRqVwC2NN3y7OJSLa3ww6UHhce9uBZ9hBE9T4eFPXVPNlQBN1Yr38lO
uV8kRzffW1UZU2IP5jI1iaeOXWMuvKnmtDHOp/GoEXibmCsKymG22pDebFQGokbJodCIVTQwpODN
mgKQbC3KsxWZ+8ps7QV7aMVeM6JLFE64ll3FdySU3GERIebhrWSydfuUyF91GfMUaocLA4i/VPBp
7kkzmqub0eAUOuU1CozPLqpx0GJ+m1yfzJzdWpumKIhldtU3fq33VpvWvnCgAzpCLdknmqVvfqnu
SeQGsQhJ0NMxzXrT5X63nEbUOSfA29vORqcCD4gjSQIV7Y9poforV9SrEK1nFVSB2E7kMUWIPJCU
DC4yPMeziP5oUETs6aUOvMxttnnNpFfEfBf8P4ucWe1JKHx6JQZ5NYIXog9mQ5SvofpM33qVpS+y
DBACjmgEH43VxUJZZlIcxD4qBfO1ydLvgsoq7nMe5HvCKA/p9IoPqNiWaYenWJXto/L1O1XWxn2f
VM9JapHYDM2vKWQwiRdtZ0eNvsUSpQA5ajNaBhtgrgKCp9aLSdA1j2YOkMAvESpm+04CVnf86Ill
LYITPvBtFNZLUiRiFTdTuWPuwfJSEmZp4udeV48FIno0+lc65Zl1UhJlGvUybfE5tTGzHufZ73R9
Y80bR6D4ewg/es4E6CHiJEpjP3atv/UMdbZVd2dIdkFTMTstXwIftuZYtjgVYtgQtDlxiIvvlB1f
8wFtvhYItsTOUXrie9bE53puHAL2aGgEtpzQ/iSRyA4fDA+2C1TA4LKg/1EvdAM8D0c1R4FG4HDZ
0aG3phRRLTwUvaWZ8XhWkoAzWyDVRtABJm6Ei8HQIOcqwzy2us6qxohN2cS0ptT11iq035tON3ax
E0V7vWI63if9s5+kyc4rvHyL4koPYe+hitjKOAwdEebWQENyYbEoVLeFnNvXUkq/HF++DQUPB3Ej
csZmu9aL7LFnghtrGUKII3Z6+B2EwxdJPSR9rDVr7HJLpM2RNy2HiaKXH17NH4M14H5Kx0MmBFaF
LLpFMEh65lyLiBFAlFHqJX1Whkz14B9TxE0dZ0roIH12yFa88Sh6oRFz5x3B54PjP+oxb2FSxqsh
UU9mVu0wyb4L8dA3xSPqKthtWZnEN+QSThET5Zl0UY3joctdRa6XdqSSTGfrM2brY9yLcYgm6glw
MKhzNeu7Irm8TqMPOvaQ/CXWTGsc7kUEAcvgxTU1biNDPlVbhztX32HSSlAJK1YeJhl8SOTVtmJo
2EbsifIAaJFO8phFzJYJwm9F27GaCk/tU4+8hWY/FEVdLN24/omw2yIzMaKmZ21UBdC/GHwpJmn7
gDbUq1nxrWB9JeUXyQzisWZL0tZ/pC4T1uBwTrDvrdq2tndlz0KsuvsYhNaumj+/DqcC1yZm06EX
H4QHHlW3b4QLTwlm1kU1tL8EcbE56R0M/uwrmSmSksgbIhxsLCHNF8No5CIbmY8PhfHdkmwCxdAc
HU7c/hgGl0RyRsYUeJUFelcYWBstsF/4JVnN2viVdZg2R49jCQkhLDpdwtalp9hz9G47FaRuK4K0
UGSPRHOCgRBqX1F9GMRMQHrLXhVzvJohwIKC2XIbtzqbsz7qyxYM+cj5aCk54pNJLh12G2EsqD5d
FJoq5mbEYpnAMoVK//I/mTuT5caRIww/ERiFHbjMQSKpvbW0RnTwguBoAUHs+3Kzwy/heQ0/gt3v
5Q+kpBFbS8uNiRjyoAiJFMBKZFVWZf7/n5WdkABxZRw5S80jP06OKD7QqZG60Qod7S4KThPciQRY
feg35antZJecjkEKm3+THbhjVPtK135oyWAfOkZDDYjdXKtoXznA09RvqT7Imj/vKKMcuGFBOcmc
+WZMKwD41DFw0+QsTLx5aruTaKlDQEG17cgHKMHUESeWq5wFq/K0deuLyFHgSVvFVz+CZ246iMMx
crRsTepreuYhgFb1LSRS1yDjZOx3Zk/9S2Q2P7k9R1aRiAuP91xSjds6TxZVa8GeS9qpGiHIE2uU
idz6OAyPYt0ChprN2hTiVdwZCw4PLkAMkMtNKUiOVxMWnJwNVWfRFrYGStfV8oHfoerkJlRvGTll
YaNBOU+rrrs8+RURw3AckeYZL2UAEXYHHiwnG190ydxOW0TgXQ0R7Romj1U0HSWu8JoqDuBG+yKk
t1tckxeqwQ2NfcW8QoAGzckQgWDJa2c20rk6O4agOK8V9cYgfFHtQMdRylqy7ksSbszwlF6YqOJI
k1gJCXjl6gooLipcElsakYg781TvMvSZgjIar3zqJAGnWPLyWnoSK8Esa6qpS3+BSWwmv0Ya3PYV
VFmK3D1cNZuaAZvNSkXE0Ke6Jim/gbAF/Ub9Unh0Rq2WfZFKc9OJ+5so0qtQ4twkmQHgCCVF3Cfi
uLUiiuwb7IXgKbnLvqUnvD1axrWaHlPKMQ5Z9a8gI6PHA1Rjv84ppfu5veKcln/13RSMQk5EyMjw
+LYT7sNwQUWqsjkvOjQAoFngEi4jYdyahfJlbcIDTyQqOKCt0ILJZlbfFUKpnJs8L+dlmoQkOEvO
CvHUV4tDOVC/5mqDSENA17hI5r/bIkRsSWsOGihS+/oe9V7lC2ILJ47ToFpTtMux3+jniSs75JEE
GdAsuJVrqNuh5U7A182IGTiyC5JUkhqcMTNOIM6mE802YGOXpN9udF+Vj4O4GturGp0lK5y6lTdH
OhA0uRxfOepKmTi0+S1rTop9SXoqoXFSxLTdsAO1plEbijZtDkzUr2lxkoYHtgu5yQjl+aqLriLY
IUdhxWJe0piUSciyAuETZvFdsowdogBJItErVhRwSF1PKJOkQCAcMPbYMTJ2KhSWDlOaKe45ekZn
PjU1960uuEoieAcdVKM9KYivy9ih0axKF+YuCftD221Iim8MVxu2rexcp42CgLhaHQivONM6HyAU
jQYRcE8OLAUBQAGmBIW8KjtghZ3aEpUwyYbXWSIKLWlkjJym9s/yKDzL7ZSkXx4m56smyUmakeOz
PGDXq5W6F7hGcLwkfy2D+QRUgpIc4iJT1Y/EoZPSF7UEMtdp5WIVI+cQXKaoLe6jIkIuQkUR01VI
6UBmj1LVH9fuIhIOIiog3mLF6WuDDSt4jVS47Sgc3Ck7RT4CsHJYSNMmRPPc6VBwcG8CeBa+T23Z
icrLkCDtBrDCSBjTv+ZLWpM1suFgVEUGOiu4jiz1MA/hjNcKMsFgiUlynwADIMjQ2bNnNV8UvnQn
QhBfq9Js9l0rAQUQnxa1PKedBTLVNENGNUS+WP9mcWIew0DxyPap7dhs0S/KvTo4dFkyHTine5aJ
knTeAjlzA5cl3cDQTj1VDM6SFA3QSxWrhyInVegu66uc1HrqLR88ve/8gfLGmFwzrEzONuynjm2Y
qof0gPXGKx25RCVhR7f0tHIqjOSrENFFCVaU1hVIOLar1bRD3pOERxgfwxA+cvtw5QmeXEklRY60
ehpXxRe6gh7LvjiqgKlf0ErxIS1U1BlJ15qKSczM0aJyHNR+ErM5aX1SLYAuOd0kLVtONDN1j8DU
uwf8vwRwS9+3IQYZoAbFHIGMZiqhNp1pjQy/r3rwumhWOVo4UaVJ4YAasrK6Iw8vLYB7cjTSetGB
wD+tVjCqbYf0aBF9USyv1/wBH8eyWBX3Qrg3IWWU07yL5kEClJ0F6dJqDLrXZtGpY6XJQajE+56f
QXnQ8lkqqAHryyUdKaS9/78y+Rd16Oqbe9GYqq8HouZALfGyvM/aq/u8pLPRy2rhRd+f6jr+uQ99
fKHHQuRnqpiGoDnWVhVz/b3WX/qjywQLxlbeUejU1ZFugdIQAOfWL2hxAV3TH9+W9ZFuKJQ0TUqa
3OiFfd6zwMeD25jy48989M03RdqjO2iFYk1AlIcaoOcZChuGqbUxAAN9aQDIixrERbsvmu6kATbf
6w+//QkPsAAUIAQA8qV/WVsGUMSITmu2pan8fScNQLV72BTQRrKuCh4yk2n70dsmzq89TY2Nq+3e
FABUMMwA6ohRasAWNjOg5wa/sIOijGzKcgIP2UkP0O2hBtDsEaRlw0J3ZTMFcKltA5AjkYVhbTAj
u+YBMK6HeoAYmZQg2HzYby2CrAHAWmRbZS6sX7u5FOj90jVsJgiCgWzKmvFdFLBGtg2ARxPWxgC7
6QgcGIcagGhIJAR0AEyof7HmvZwJco9MUgSgpOe3dzAm6PbQmMCKQN9ThTXvcVu07Q9MCAUL2CwK
u2wHQ4jh/iDbuBXCDVuOwL5QRQNFVnsxhx30gNf6Fj+xLWLTC0eJ4a9f20FRtkYa4D0QDbu7Igii
uvwnhAZUGRXBFul57X+xIiDugQEsix87OxPWdtj46YBtsjxSFGHJIDyfB/rCDv0mqV8QTF15fnsH
58UaszosRBICLLtHsz46/vZxQTZGmgzl0TR2c7esA6YduEeQR4bQLENRtmMjAjjwCYmMLwzzl3jA
LW2lgJZc3bteHIFQXucx1idme/NMfjgJvrvCi2yBMpIRYmSb+LgYfBcVMAH1XMWwNvH3UxvlT3zo
OfNC5i24W+dcvHvUq1+nZt77wFPC4fX739ln64N9CmZz740R+99/2cKVrxMiL958SpCs7/P4748D
fH3rrXs9jerpj4fefbbIbpe9qih5qMevuUGnn/6gjfv7KPjnqf/R5c9RJnmNeH+KJn+M9hXG/lNX
v4jv/EWWLG7fEpRan+WG3uHb77X3338VyDx27etxkDVaH5iG3uVs8e0f8ZuWWt+BGTD0Dt/+/p9/
33Vvm4lVbPDlf3+f2cCiPvTyn2JPDPRUJkL55hNe73yHjmDmIW/77iM2+rPR0Fs8a6wlP9BYG2io
s0UH4uf+zTm3PjUOHQizGrH8t3yVYDncTrNFFnrf/tmr0YULKvHv3InN7vCBvC929yfM6fnidhnf
RR5u9f59fji53wopz8n514HmKen+1r9tR9H+E7fB/SL75X8AAAD//w==</cx:binary>
              </cx:geoCache>
            </cx:geography>
          </cx:layoutPr>
        </cx:series>
      </cx:plotAreaRegion>
    </cx:plotArea>
    <cx:legend pos="l" align="ctr" overlay="1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14/relationships/chartEx" Target="../charts/chartEx8.xml"/><Relationship Id="rId3" Type="http://schemas.microsoft.com/office/2014/relationships/chartEx" Target="../charts/chartEx3.xml"/><Relationship Id="rId7" Type="http://schemas.microsoft.com/office/2014/relationships/chartEx" Target="../charts/chartEx7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6" Type="http://schemas.microsoft.com/office/2014/relationships/chartEx" Target="../charts/chartEx6.xml"/><Relationship Id="rId5" Type="http://schemas.microsoft.com/office/2014/relationships/chartEx" Target="../charts/chartEx5.xml"/><Relationship Id="rId4" Type="http://schemas.microsoft.com/office/2014/relationships/chartEx" Target="../charts/chartEx4.xml"/><Relationship Id="rId9" Type="http://schemas.microsoft.com/office/2014/relationships/chartEx" Target="../charts/chartEx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66</xdr:row>
      <xdr:rowOff>0</xdr:rowOff>
    </xdr:from>
    <xdr:to>
      <xdr:col>45</xdr:col>
      <xdr:colOff>532175</xdr:colOff>
      <xdr:row>84</xdr:row>
      <xdr:rowOff>180351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442F4024-CAA0-5B43-81DF-08618C51C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30603</xdr:colOff>
      <xdr:row>86</xdr:row>
      <xdr:rowOff>30603</xdr:rowOff>
    </xdr:from>
    <xdr:to>
      <xdr:col>45</xdr:col>
      <xdr:colOff>562778</xdr:colOff>
      <xdr:row>105</xdr:row>
      <xdr:rowOff>27340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D3422299-3E15-BC48-941D-373062967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817372</xdr:colOff>
      <xdr:row>32</xdr:row>
      <xdr:rowOff>18712</xdr:rowOff>
    </xdr:from>
    <xdr:to>
      <xdr:col>26</xdr:col>
      <xdr:colOff>815921</xdr:colOff>
      <xdr:row>61</xdr:row>
      <xdr:rowOff>174741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Wykres 13">
              <a:extLst>
                <a:ext uri="{FF2B5EF4-FFF2-40B4-BE49-F238E27FC236}">
                  <a16:creationId xmlns:a16="http://schemas.microsoft.com/office/drawing/2014/main" id="{928B4F0D-B170-BF5F-F43C-4A6CB3F75C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676372" y="6521112"/>
              <a:ext cx="6602549" cy="60488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10</xdr:col>
      <xdr:colOff>38101</xdr:colOff>
      <xdr:row>0</xdr:row>
      <xdr:rowOff>181429</xdr:rowOff>
    </xdr:from>
    <xdr:to>
      <xdr:col>18</xdr:col>
      <xdr:colOff>36649</xdr:colOff>
      <xdr:row>30</xdr:row>
      <xdr:rowOff>137886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3" name="Wykres 2">
              <a:extLst>
                <a:ext uri="{FF2B5EF4-FFF2-40B4-BE49-F238E27FC236}">
                  <a16:creationId xmlns:a16="http://schemas.microsoft.com/office/drawing/2014/main" id="{5CFA1651-156D-C74F-B051-3B82026B494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93101" y="181429"/>
              <a:ext cx="6602548" cy="60524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0</xdr:col>
      <xdr:colOff>828221</xdr:colOff>
      <xdr:row>1</xdr:row>
      <xdr:rowOff>18144</xdr:rowOff>
    </xdr:from>
    <xdr:to>
      <xdr:col>8</xdr:col>
      <xdr:colOff>826770</xdr:colOff>
      <xdr:row>30</xdr:row>
      <xdr:rowOff>174172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4" name="Wykres 1">
              <a:extLst>
                <a:ext uri="{FF2B5EF4-FFF2-40B4-BE49-F238E27FC236}">
                  <a16:creationId xmlns:a16="http://schemas.microsoft.com/office/drawing/2014/main" id="{D31726EC-F2C1-1385-A865-4CC9F6BC44F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8221" y="221344"/>
              <a:ext cx="6602549" cy="60488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0</xdr:col>
      <xdr:colOff>822035</xdr:colOff>
      <xdr:row>31</xdr:row>
      <xdr:rowOff>198580</xdr:rowOff>
    </xdr:from>
    <xdr:to>
      <xdr:col>8</xdr:col>
      <xdr:colOff>820584</xdr:colOff>
      <xdr:row>61</xdr:row>
      <xdr:rowOff>155037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5" name="Wykres 7">
              <a:extLst>
                <a:ext uri="{FF2B5EF4-FFF2-40B4-BE49-F238E27FC236}">
                  <a16:creationId xmlns:a16="http://schemas.microsoft.com/office/drawing/2014/main" id="{A9D85B1C-DCB5-5EE9-9AC3-D0FB56034D6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2035" y="6497780"/>
              <a:ext cx="6602549" cy="60524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9</xdr:col>
      <xdr:colOff>789471</xdr:colOff>
      <xdr:row>32</xdr:row>
      <xdr:rowOff>15209</xdr:rowOff>
    </xdr:from>
    <xdr:to>
      <xdr:col>17</xdr:col>
      <xdr:colOff>788020</xdr:colOff>
      <xdr:row>61</xdr:row>
      <xdr:rowOff>171238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6" name="Wykres 12">
              <a:extLst>
                <a:ext uri="{FF2B5EF4-FFF2-40B4-BE49-F238E27FC236}">
                  <a16:creationId xmlns:a16="http://schemas.microsoft.com/office/drawing/2014/main" id="{A6DC6887-20B9-812A-7031-BDF4DB425EE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18971" y="6517609"/>
              <a:ext cx="6602549" cy="60488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19</xdr:col>
      <xdr:colOff>11346</xdr:colOff>
      <xdr:row>1</xdr:row>
      <xdr:rowOff>18149</xdr:rowOff>
    </xdr:from>
    <xdr:to>
      <xdr:col>27</xdr:col>
      <xdr:colOff>9894</xdr:colOff>
      <xdr:row>30</xdr:row>
      <xdr:rowOff>174177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7" name="Wykres 3">
              <a:extLst>
                <a:ext uri="{FF2B5EF4-FFF2-40B4-BE49-F238E27FC236}">
                  <a16:creationId xmlns:a16="http://schemas.microsoft.com/office/drawing/2014/main" id="{9E8345B2-DA09-40BE-BA5E-23762408321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695846" y="221349"/>
              <a:ext cx="6602548" cy="60488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0</xdr:col>
      <xdr:colOff>804334</xdr:colOff>
      <xdr:row>63</xdr:row>
      <xdr:rowOff>204630</xdr:rowOff>
    </xdr:from>
    <xdr:to>
      <xdr:col>8</xdr:col>
      <xdr:colOff>777483</xdr:colOff>
      <xdr:row>93</xdr:row>
      <xdr:rowOff>148992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8" name="Wykres 1">
              <a:extLst>
                <a:ext uri="{FF2B5EF4-FFF2-40B4-BE49-F238E27FC236}">
                  <a16:creationId xmlns:a16="http://schemas.microsoft.com/office/drawing/2014/main" id="{7A587D4E-35EA-F932-6A6C-F377BE6E2A4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4334" y="13006230"/>
              <a:ext cx="6577149" cy="604036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9</xdr:col>
      <xdr:colOff>806256</xdr:colOff>
      <xdr:row>64</xdr:row>
      <xdr:rowOff>36944</xdr:rowOff>
    </xdr:from>
    <xdr:to>
      <xdr:col>17</xdr:col>
      <xdr:colOff>708043</xdr:colOff>
      <xdr:row>92</xdr:row>
      <xdr:rowOff>53878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9" name="Wykres 2">
              <a:extLst>
                <a:ext uri="{FF2B5EF4-FFF2-40B4-BE49-F238E27FC236}">
                  <a16:creationId xmlns:a16="http://schemas.microsoft.com/office/drawing/2014/main" id="{AF415E1C-39CE-95B6-341C-FB21618CDC2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35756" y="13041744"/>
              <a:ext cx="6505787" cy="570653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19</xdr:col>
      <xdr:colOff>76974</xdr:colOff>
      <xdr:row>64</xdr:row>
      <xdr:rowOff>46563</xdr:rowOff>
    </xdr:from>
    <xdr:to>
      <xdr:col>26</xdr:col>
      <xdr:colOff>674382</xdr:colOff>
      <xdr:row>92</xdr:row>
      <xdr:rowOff>63497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10" name="Wykres 5">
              <a:extLst>
                <a:ext uri="{FF2B5EF4-FFF2-40B4-BE49-F238E27FC236}">
                  <a16:creationId xmlns:a16="http://schemas.microsoft.com/office/drawing/2014/main" id="{ECA7EE05-9E40-D872-8354-801B110B1CA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9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761474" y="13051363"/>
              <a:ext cx="6375908" cy="570653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bert Kupis" id="{6162FDBA-0384-2F4F-BBA1-CF876F0BC77D}" userId="S::robert.kupis@uj.edu.pl::ed2c5df3-6523-462f-bf4d-a2b7cfcacbf0" providerId="AD"/>
</personList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U2" dT="2023-11-04T14:04:34.18" personId="{6162FDBA-0384-2F4F-BBA1-CF876F0BC77D}" id="{BF78087B-9E52-6340-B6D6-E316AC169AFE}">
    <text>Ludność. Stan i struktura ludności oraz ruch naturalny w przekroju terytorialnym w 2023 r. Stan w dniu 31.12. Publikacja w formacie PDF</text>
    <extLst>
      <x:ext xmlns:xltc2="http://schemas.microsoft.com/office/spreadsheetml/2020/threadedcomments2" uri="{F7C98A9C-CBB3-438F-8F68-D28B6AF4A901}">
        <xltc2:checksum>2175288410</xltc2:checksum>
        <xltc2:hyperlink startIndex="0" length="135" url="https://stat.gov.pl/download/gfx/portalinformacyjny/pl/defaultaktualnosci/5468/6/36/1/ludnosc_stan_i_struktura_oraz_ruch_naturalny_w_przekroju_terytorialnym_na_31-12-2023.pdf"/>
      </x:ext>
    </extLst>
  </threadedComment>
  <threadedComment ref="BG2" dT="2024-09-08T13:00:23.39" personId="{6162FDBA-0384-2F4F-BBA1-CF876F0BC77D}" id="{7D7D0C21-731C-B443-96D6-CE8EDDB823E5}">
    <text xml:space="preserve">https://nil.org.pl/uploaded_files/1720084289_zestawienie-2.pdf </text>
    <extLst>
      <x:ext xmlns:xltc2="http://schemas.microsoft.com/office/spreadsheetml/2020/threadedcomments2" uri="{F7C98A9C-CBB3-438F-8F68-D28B6AF4A901}">
        <xltc2:checksum>273104434</xltc2:checksum>
        <xltc2:hyperlink startIndex="0" length="62" url="https://nil.org.pl/uploaded_files/1720084289_zestawienie-2.pdf"/>
      </x:ext>
    </extLst>
  </threadedComment>
</ThreadedComment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8"/>
  <sheetViews>
    <sheetView workbookViewId="0">
      <selection activeCell="I13" sqref="I13"/>
    </sheetView>
  </sheetViews>
  <sheetFormatPr baseColWidth="10" defaultColWidth="11" defaultRowHeight="16" x14ac:dyDescent="0.2"/>
  <cols>
    <col min="3" max="3" width="33.1640625" customWidth="1"/>
  </cols>
  <sheetData>
    <row r="2" spans="1:15" x14ac:dyDescent="0.2">
      <c r="A2" t="s">
        <v>99</v>
      </c>
      <c r="B2" s="162" t="s">
        <v>110</v>
      </c>
    </row>
    <row r="3" spans="1:15" x14ac:dyDescent="0.2">
      <c r="A3" t="s">
        <v>101</v>
      </c>
      <c r="B3" s="162" t="s">
        <v>100</v>
      </c>
    </row>
    <row r="4" spans="1:15" x14ac:dyDescent="0.2">
      <c r="A4" t="s">
        <v>103</v>
      </c>
      <c r="B4" s="162" t="s">
        <v>102</v>
      </c>
    </row>
    <row r="5" spans="1:15" x14ac:dyDescent="0.2">
      <c r="A5" t="s">
        <v>104</v>
      </c>
      <c r="B5" s="162" t="s">
        <v>105</v>
      </c>
    </row>
    <row r="6" spans="1:15" x14ac:dyDescent="0.2">
      <c r="A6" t="s">
        <v>107</v>
      </c>
      <c r="B6" s="162" t="s">
        <v>106</v>
      </c>
    </row>
    <row r="7" spans="1:15" x14ac:dyDescent="0.2">
      <c r="A7" t="s">
        <v>111</v>
      </c>
      <c r="B7" s="162" t="s">
        <v>108</v>
      </c>
    </row>
    <row r="9" spans="1:15" x14ac:dyDescent="0.2">
      <c r="I9" s="1"/>
      <c r="O9" s="1"/>
    </row>
    <row r="10" spans="1:15" x14ac:dyDescent="0.2">
      <c r="I10" s="1"/>
      <c r="O10" s="1"/>
    </row>
    <row r="11" spans="1:15" x14ac:dyDescent="0.2">
      <c r="I11" s="1"/>
      <c r="O11" s="1"/>
    </row>
    <row r="12" spans="1:15" x14ac:dyDescent="0.2">
      <c r="I12" s="1"/>
      <c r="O12" s="1"/>
    </row>
    <row r="13" spans="1:15" x14ac:dyDescent="0.2">
      <c r="I13" s="1"/>
      <c r="O13" s="1"/>
    </row>
    <row r="14" spans="1:15" x14ac:dyDescent="0.2">
      <c r="I14" s="1"/>
      <c r="O14" s="1"/>
    </row>
    <row r="15" spans="1:15" x14ac:dyDescent="0.2">
      <c r="I15" s="1"/>
      <c r="O15" s="1"/>
    </row>
    <row r="16" spans="1:15" x14ac:dyDescent="0.2">
      <c r="I16" s="1"/>
      <c r="O16" s="1"/>
    </row>
    <row r="17" spans="9:15" x14ac:dyDescent="0.2">
      <c r="I17" s="1"/>
      <c r="O17" s="1"/>
    </row>
    <row r="18" spans="9:15" x14ac:dyDescent="0.2">
      <c r="I18" s="1"/>
      <c r="O18" s="1"/>
    </row>
    <row r="19" spans="9:15" x14ac:dyDescent="0.2">
      <c r="I19" s="1"/>
      <c r="O19" s="1"/>
    </row>
    <row r="20" spans="9:15" x14ac:dyDescent="0.2">
      <c r="I20" s="1"/>
      <c r="O20" s="1"/>
    </row>
    <row r="21" spans="9:15" x14ac:dyDescent="0.2">
      <c r="I21" s="1"/>
    </row>
    <row r="22" spans="9:15" x14ac:dyDescent="0.2">
      <c r="I22" s="1"/>
    </row>
    <row r="23" spans="9:15" x14ac:dyDescent="0.2">
      <c r="I23" s="1"/>
    </row>
    <row r="24" spans="9:15" x14ac:dyDescent="0.2">
      <c r="I24" s="1"/>
    </row>
    <row r="25" spans="9:15" x14ac:dyDescent="0.2">
      <c r="I25" s="1"/>
    </row>
    <row r="26" spans="9:15" x14ac:dyDescent="0.2">
      <c r="I26" s="1"/>
    </row>
    <row r="27" spans="9:15" x14ac:dyDescent="0.2">
      <c r="I27" s="1"/>
    </row>
    <row r="28" spans="9:15" x14ac:dyDescent="0.2">
      <c r="I28" s="1"/>
    </row>
    <row r="29" spans="9:15" x14ac:dyDescent="0.2">
      <c r="I29" s="1"/>
    </row>
    <row r="30" spans="9:15" x14ac:dyDescent="0.2">
      <c r="I30" s="1"/>
    </row>
    <row r="31" spans="9:15" x14ac:dyDescent="0.2">
      <c r="I31" s="1"/>
    </row>
    <row r="32" spans="9:15" x14ac:dyDescent="0.2">
      <c r="I32" s="1"/>
    </row>
    <row r="33" spans="3:9" x14ac:dyDescent="0.2">
      <c r="I33" s="1"/>
    </row>
    <row r="34" spans="3:9" x14ac:dyDescent="0.2">
      <c r="I34" s="1"/>
    </row>
    <row r="35" spans="3:9" x14ac:dyDescent="0.2">
      <c r="I35" s="1"/>
    </row>
    <row r="36" spans="3:9" x14ac:dyDescent="0.2">
      <c r="I36" s="1"/>
    </row>
    <row r="37" spans="3:9" x14ac:dyDescent="0.2">
      <c r="I37" s="1"/>
    </row>
    <row r="38" spans="3:9" x14ac:dyDescent="0.2">
      <c r="C38" s="2"/>
      <c r="I38" s="1"/>
    </row>
    <row r="39" spans="3:9" x14ac:dyDescent="0.2">
      <c r="C39" s="2"/>
      <c r="I39" s="1"/>
    </row>
    <row r="40" spans="3:9" x14ac:dyDescent="0.2">
      <c r="C40" s="2"/>
      <c r="I40" s="1"/>
    </row>
    <row r="41" spans="3:9" x14ac:dyDescent="0.2">
      <c r="C41" s="2"/>
      <c r="I41" s="1"/>
    </row>
    <row r="42" spans="3:9" x14ac:dyDescent="0.2">
      <c r="C42" s="2"/>
      <c r="I42" s="1"/>
    </row>
    <row r="43" spans="3:9" x14ac:dyDescent="0.2">
      <c r="C43" s="2"/>
      <c r="I43" s="1"/>
    </row>
    <row r="44" spans="3:9" x14ac:dyDescent="0.2">
      <c r="C44" s="2"/>
      <c r="I44" s="1"/>
    </row>
    <row r="48" spans="3:9" x14ac:dyDescent="0.2">
      <c r="F48" s="1"/>
      <c r="G48" s="1"/>
    </row>
  </sheetData>
  <phoneticPr fontId="13" type="noConversion"/>
  <hyperlinks>
    <hyperlink ref="B3" location="'Sheet 2'!A1" display="Quotas between 2013 and 2023, callculations. " xr:uid="{52945678-82D4-2A45-8956-782C0D06C4D2}"/>
    <hyperlink ref="B4" location="'Sheet 3'!A1" display="Students vs population" xr:uid="{1D1B34E7-40AE-6B48-AE2D-7D07A810EADF}"/>
    <hyperlink ref="B5" location="'Sheet 4'!A1" display="Distance between cities 2013" xr:uid="{A6AA0BAD-0499-F146-A2C5-A0CB2223B78F}"/>
    <hyperlink ref="B6" location="'Sheet 5'!A1" display="Distance between cities 2023" xr:uid="{7A46C62C-5053-BC4E-AB02-8607E24F33ED}"/>
    <hyperlink ref="B7" location="'Sheet 6'!A1" display="Maps" xr:uid="{7AB107DD-8324-1549-9E7A-4E5A525C5FD2}"/>
    <hyperlink ref="B2" location="'Sheet 1'!A1" display="Higher Education Institutions - general information" xr:uid="{3BD1D49B-9E37-D548-8F4C-F5BB268505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D90EC-4672-1741-8519-A54B9A0C817C}">
  <dimension ref="A1:G45"/>
  <sheetViews>
    <sheetView workbookViewId="0">
      <selection sqref="A1:XFD1"/>
    </sheetView>
  </sheetViews>
  <sheetFormatPr baseColWidth="10" defaultRowHeight="16" x14ac:dyDescent="0.2"/>
  <cols>
    <col min="1" max="1" width="4.83203125" customWidth="1"/>
    <col min="2" max="2" width="70.1640625" customWidth="1"/>
    <col min="3" max="3" width="21.5" customWidth="1"/>
    <col min="4" max="5" width="15.6640625" customWidth="1"/>
    <col min="6" max="6" width="19.1640625" customWidth="1"/>
    <col min="7" max="7" width="15.1640625" style="166" customWidth="1"/>
  </cols>
  <sheetData>
    <row r="1" spans="1:7" s="219" customFormat="1" ht="28" customHeight="1" thickBot="1" x14ac:dyDescent="0.35">
      <c r="A1" s="219" t="s">
        <v>163</v>
      </c>
      <c r="G1" s="225"/>
    </row>
    <row r="2" spans="1:7" ht="52" customHeight="1" thickBot="1" x14ac:dyDescent="0.25">
      <c r="A2" s="195" t="s">
        <v>0</v>
      </c>
      <c r="B2" s="195" t="s">
        <v>146</v>
      </c>
      <c r="C2" s="196" t="s">
        <v>112</v>
      </c>
      <c r="D2" s="197" t="s">
        <v>124</v>
      </c>
      <c r="E2" s="197" t="s">
        <v>139</v>
      </c>
      <c r="F2" s="197" t="s">
        <v>138</v>
      </c>
      <c r="G2" s="198" t="s">
        <v>142</v>
      </c>
    </row>
    <row r="3" spans="1:7" x14ac:dyDescent="0.2">
      <c r="A3" s="77">
        <v>1</v>
      </c>
      <c r="B3" s="169" t="s">
        <v>1</v>
      </c>
      <c r="C3" s="15" t="s">
        <v>59</v>
      </c>
      <c r="D3" s="16" t="s">
        <v>123</v>
      </c>
      <c r="E3" s="16" t="s">
        <v>136</v>
      </c>
      <c r="F3" s="16" t="s">
        <v>136</v>
      </c>
      <c r="G3" s="168" t="s">
        <v>120</v>
      </c>
    </row>
    <row r="4" spans="1:7" x14ac:dyDescent="0.2">
      <c r="A4" s="23">
        <v>2</v>
      </c>
      <c r="B4" s="167" t="s">
        <v>24</v>
      </c>
      <c r="C4" s="6" t="s">
        <v>51</v>
      </c>
      <c r="D4" s="5" t="s">
        <v>123</v>
      </c>
      <c r="E4" s="16" t="s">
        <v>136</v>
      </c>
      <c r="F4" s="16" t="s">
        <v>136</v>
      </c>
      <c r="G4" s="168" t="s">
        <v>120</v>
      </c>
    </row>
    <row r="5" spans="1:7" x14ac:dyDescent="0.2">
      <c r="A5" s="23">
        <v>3</v>
      </c>
      <c r="B5" s="167" t="s">
        <v>2</v>
      </c>
      <c r="C5" s="6" t="s">
        <v>60</v>
      </c>
      <c r="D5" s="5" t="s">
        <v>123</v>
      </c>
      <c r="E5" s="16" t="s">
        <v>136</v>
      </c>
      <c r="F5" s="16" t="s">
        <v>136</v>
      </c>
      <c r="G5" s="168" t="s">
        <v>120</v>
      </c>
    </row>
    <row r="6" spans="1:7" x14ac:dyDescent="0.2">
      <c r="A6" s="23">
        <v>4</v>
      </c>
      <c r="B6" s="167" t="s">
        <v>3</v>
      </c>
      <c r="C6" s="6" t="s">
        <v>61</v>
      </c>
      <c r="D6" s="5" t="s">
        <v>123</v>
      </c>
      <c r="E6" s="16" t="s">
        <v>136</v>
      </c>
      <c r="F6" s="16" t="s">
        <v>136</v>
      </c>
      <c r="G6" s="168" t="s">
        <v>120</v>
      </c>
    </row>
    <row r="7" spans="1:7" x14ac:dyDescent="0.2">
      <c r="A7" s="23">
        <v>5</v>
      </c>
      <c r="B7" s="167" t="s">
        <v>4</v>
      </c>
      <c r="C7" s="6" t="s">
        <v>55</v>
      </c>
      <c r="D7" s="5" t="s">
        <v>123</v>
      </c>
      <c r="E7" s="16" t="s">
        <v>136</v>
      </c>
      <c r="F7" s="16" t="s">
        <v>136</v>
      </c>
      <c r="G7" s="168" t="s">
        <v>120</v>
      </c>
    </row>
    <row r="8" spans="1:7" x14ac:dyDescent="0.2">
      <c r="A8" s="23">
        <v>6</v>
      </c>
      <c r="B8" s="167" t="s">
        <v>5</v>
      </c>
      <c r="C8" s="6" t="s">
        <v>52</v>
      </c>
      <c r="D8" s="5" t="s">
        <v>123</v>
      </c>
      <c r="E8" s="16" t="s">
        <v>136</v>
      </c>
      <c r="F8" s="16" t="s">
        <v>136</v>
      </c>
      <c r="G8" s="168" t="s">
        <v>120</v>
      </c>
    </row>
    <row r="9" spans="1:7" x14ac:dyDescent="0.2">
      <c r="A9" s="23">
        <v>7</v>
      </c>
      <c r="B9" s="167" t="s">
        <v>25</v>
      </c>
      <c r="C9" s="6" t="s">
        <v>54</v>
      </c>
      <c r="D9" s="5" t="s">
        <v>123</v>
      </c>
      <c r="E9" s="16" t="s">
        <v>136</v>
      </c>
      <c r="F9" s="16" t="s">
        <v>136</v>
      </c>
      <c r="G9" s="168" t="s">
        <v>120</v>
      </c>
    </row>
    <row r="10" spans="1:7" x14ac:dyDescent="0.2">
      <c r="A10" s="23">
        <v>8</v>
      </c>
      <c r="B10" s="167" t="s">
        <v>26</v>
      </c>
      <c r="C10" s="6" t="s">
        <v>64</v>
      </c>
      <c r="D10" s="5" t="s">
        <v>123</v>
      </c>
      <c r="E10" s="16" t="s">
        <v>136</v>
      </c>
      <c r="F10" s="16" t="s">
        <v>136</v>
      </c>
      <c r="G10" s="168" t="s">
        <v>120</v>
      </c>
    </row>
    <row r="11" spans="1:7" x14ac:dyDescent="0.2">
      <c r="A11" s="23">
        <v>9</v>
      </c>
      <c r="B11" s="167" t="s">
        <v>27</v>
      </c>
      <c r="C11" s="6" t="s">
        <v>65</v>
      </c>
      <c r="D11" s="5" t="s">
        <v>123</v>
      </c>
      <c r="E11" s="16" t="s">
        <v>136</v>
      </c>
      <c r="F11" s="16" t="s">
        <v>136</v>
      </c>
      <c r="G11" s="168" t="s">
        <v>120</v>
      </c>
    </row>
    <row r="12" spans="1:7" x14ac:dyDescent="0.2">
      <c r="A12" s="23">
        <v>10</v>
      </c>
      <c r="B12" s="167" t="s">
        <v>28</v>
      </c>
      <c r="C12" s="6" t="s">
        <v>56</v>
      </c>
      <c r="D12" s="5" t="s">
        <v>123</v>
      </c>
      <c r="E12" s="16" t="s">
        <v>136</v>
      </c>
      <c r="F12" s="16" t="s">
        <v>136</v>
      </c>
      <c r="G12" s="168" t="s">
        <v>120</v>
      </c>
    </row>
    <row r="13" spans="1:7" x14ac:dyDescent="0.2">
      <c r="A13" s="23">
        <v>11</v>
      </c>
      <c r="B13" s="167" t="s">
        <v>6</v>
      </c>
      <c r="C13" s="6" t="s">
        <v>50</v>
      </c>
      <c r="D13" s="5" t="s">
        <v>123</v>
      </c>
      <c r="E13" s="16" t="s">
        <v>136</v>
      </c>
      <c r="F13" s="16" t="s">
        <v>136</v>
      </c>
      <c r="G13" s="168" t="s">
        <v>120</v>
      </c>
    </row>
    <row r="14" spans="1:7" x14ac:dyDescent="0.2">
      <c r="A14" s="23">
        <v>12</v>
      </c>
      <c r="B14" s="167" t="s">
        <v>7</v>
      </c>
      <c r="C14" s="6" t="s">
        <v>63</v>
      </c>
      <c r="D14" s="5" t="s">
        <v>123</v>
      </c>
      <c r="E14" s="16" t="s">
        <v>136</v>
      </c>
      <c r="F14" s="16" t="s">
        <v>136</v>
      </c>
      <c r="G14" s="168" t="s">
        <v>120</v>
      </c>
    </row>
    <row r="15" spans="1:7" x14ac:dyDescent="0.2">
      <c r="A15" s="23">
        <v>13</v>
      </c>
      <c r="B15" s="167" t="s">
        <v>29</v>
      </c>
      <c r="C15" s="6" t="s">
        <v>113</v>
      </c>
      <c r="D15" s="5" t="s">
        <v>123</v>
      </c>
      <c r="E15" s="16" t="s">
        <v>136</v>
      </c>
      <c r="F15" s="16" t="s">
        <v>136</v>
      </c>
      <c r="G15" s="168" t="s">
        <v>144</v>
      </c>
    </row>
    <row r="16" spans="1:7" x14ac:dyDescent="0.2">
      <c r="A16" s="23">
        <v>14</v>
      </c>
      <c r="B16" s="167" t="s">
        <v>30</v>
      </c>
      <c r="C16" s="6" t="s">
        <v>58</v>
      </c>
      <c r="D16" s="5" t="s">
        <v>123</v>
      </c>
      <c r="E16" s="16" t="s">
        <v>136</v>
      </c>
      <c r="F16" s="16" t="s">
        <v>136</v>
      </c>
      <c r="G16" s="168" t="s">
        <v>144</v>
      </c>
    </row>
    <row r="17" spans="1:7" x14ac:dyDescent="0.2">
      <c r="A17" s="23">
        <v>15</v>
      </c>
      <c r="B17" s="167" t="s">
        <v>8</v>
      </c>
      <c r="C17" s="6" t="s">
        <v>53</v>
      </c>
      <c r="D17" s="5" t="s">
        <v>123</v>
      </c>
      <c r="E17" s="16" t="s">
        <v>136</v>
      </c>
      <c r="F17" s="16" t="s">
        <v>136</v>
      </c>
      <c r="G17" s="168">
        <v>2015</v>
      </c>
    </row>
    <row r="18" spans="1:7" x14ac:dyDescent="0.2">
      <c r="A18" s="23">
        <v>16</v>
      </c>
      <c r="B18" s="167" t="s">
        <v>119</v>
      </c>
      <c r="C18" s="6" t="s">
        <v>55</v>
      </c>
      <c r="D18" s="5" t="s">
        <v>125</v>
      </c>
      <c r="E18" s="16" t="s">
        <v>136</v>
      </c>
      <c r="F18" s="16" t="s">
        <v>136</v>
      </c>
      <c r="G18" s="168" t="s">
        <v>143</v>
      </c>
    </row>
    <row r="19" spans="1:7" x14ac:dyDescent="0.2">
      <c r="A19" s="23">
        <v>17</v>
      </c>
      <c r="B19" s="167" t="s">
        <v>31</v>
      </c>
      <c r="C19" s="6" t="s">
        <v>56</v>
      </c>
      <c r="D19" s="5" t="s">
        <v>125</v>
      </c>
      <c r="E19" s="5" t="s">
        <v>136</v>
      </c>
      <c r="F19" s="5" t="s">
        <v>136</v>
      </c>
      <c r="G19" s="168" t="s">
        <v>145</v>
      </c>
    </row>
    <row r="20" spans="1:7" x14ac:dyDescent="0.2">
      <c r="A20" s="23">
        <v>18</v>
      </c>
      <c r="B20" s="167" t="s">
        <v>32</v>
      </c>
      <c r="C20" s="6" t="s">
        <v>57</v>
      </c>
      <c r="D20" s="5" t="s">
        <v>123</v>
      </c>
      <c r="E20" s="5" t="s">
        <v>136</v>
      </c>
      <c r="F20" s="5" t="s">
        <v>136</v>
      </c>
      <c r="G20" s="168" t="s">
        <v>145</v>
      </c>
    </row>
    <row r="21" spans="1:7" x14ac:dyDescent="0.2">
      <c r="A21" s="23">
        <v>19</v>
      </c>
      <c r="B21" s="167" t="s">
        <v>116</v>
      </c>
      <c r="C21" s="6" t="s">
        <v>56</v>
      </c>
      <c r="D21" s="5" t="s">
        <v>123</v>
      </c>
      <c r="E21" s="5" t="s">
        <v>136</v>
      </c>
      <c r="F21" s="5" t="s">
        <v>136</v>
      </c>
      <c r="G21" s="168" t="s">
        <v>121</v>
      </c>
    </row>
    <row r="22" spans="1:7" x14ac:dyDescent="0.2">
      <c r="A22" s="23">
        <v>20</v>
      </c>
      <c r="B22" s="167" t="s">
        <v>33</v>
      </c>
      <c r="C22" s="6" t="s">
        <v>61</v>
      </c>
      <c r="D22" s="5" t="s">
        <v>125</v>
      </c>
      <c r="E22" s="5" t="s">
        <v>137</v>
      </c>
      <c r="F22" s="5" t="s">
        <v>136</v>
      </c>
      <c r="G22" s="168" t="s">
        <v>122</v>
      </c>
    </row>
    <row r="23" spans="1:7" x14ac:dyDescent="0.2">
      <c r="A23" s="23">
        <v>21</v>
      </c>
      <c r="B23" s="167" t="s">
        <v>34</v>
      </c>
      <c r="C23" s="6" t="s">
        <v>56</v>
      </c>
      <c r="D23" s="5" t="s">
        <v>123</v>
      </c>
      <c r="E23" s="5" t="s">
        <v>136</v>
      </c>
      <c r="F23" s="5" t="s">
        <v>136</v>
      </c>
      <c r="G23" s="168" t="s">
        <v>122</v>
      </c>
    </row>
    <row r="24" spans="1:7" x14ac:dyDescent="0.2">
      <c r="A24" s="23">
        <v>22</v>
      </c>
      <c r="B24" s="167" t="s">
        <v>35</v>
      </c>
      <c r="C24" s="6" t="s">
        <v>56</v>
      </c>
      <c r="D24" s="5" t="s">
        <v>125</v>
      </c>
      <c r="E24" s="5" t="s">
        <v>137</v>
      </c>
      <c r="F24" s="5" t="s">
        <v>137</v>
      </c>
      <c r="G24" s="168" t="s">
        <v>141</v>
      </c>
    </row>
    <row r="25" spans="1:7" x14ac:dyDescent="0.2">
      <c r="A25" s="23">
        <v>23</v>
      </c>
      <c r="B25" s="167" t="s">
        <v>36</v>
      </c>
      <c r="C25" s="6" t="s">
        <v>61</v>
      </c>
      <c r="D25" s="5" t="s">
        <v>123</v>
      </c>
      <c r="E25" s="5" t="s">
        <v>136</v>
      </c>
      <c r="F25" s="5" t="s">
        <v>136</v>
      </c>
      <c r="G25" s="168" t="s">
        <v>140</v>
      </c>
    </row>
    <row r="26" spans="1:7" x14ac:dyDescent="0.2">
      <c r="A26" s="23">
        <v>24</v>
      </c>
      <c r="B26" s="167" t="s">
        <v>37</v>
      </c>
      <c r="C26" s="6" t="s">
        <v>63</v>
      </c>
      <c r="D26" s="5" t="s">
        <v>125</v>
      </c>
      <c r="E26" s="5" t="s">
        <v>137</v>
      </c>
      <c r="F26" s="5" t="s">
        <v>137</v>
      </c>
      <c r="G26" s="168" t="s">
        <v>140</v>
      </c>
    </row>
    <row r="27" spans="1:7" x14ac:dyDescent="0.2">
      <c r="A27" s="23">
        <v>25</v>
      </c>
      <c r="B27" s="167" t="s">
        <v>38</v>
      </c>
      <c r="C27" s="6" t="s">
        <v>64</v>
      </c>
      <c r="D27" s="5" t="s">
        <v>123</v>
      </c>
      <c r="E27" s="5" t="s">
        <v>136</v>
      </c>
      <c r="F27" s="5" t="s">
        <v>136</v>
      </c>
      <c r="G27" s="168" t="s">
        <v>140</v>
      </c>
    </row>
    <row r="28" spans="1:7" x14ac:dyDescent="0.2">
      <c r="A28" s="23">
        <v>26</v>
      </c>
      <c r="B28" s="167" t="s">
        <v>39</v>
      </c>
      <c r="C28" s="6" t="s">
        <v>52</v>
      </c>
      <c r="D28" s="5" t="s">
        <v>123</v>
      </c>
      <c r="E28" s="5" t="s">
        <v>136</v>
      </c>
      <c r="F28" s="5" t="s">
        <v>136</v>
      </c>
      <c r="G28" s="168" t="s">
        <v>140</v>
      </c>
    </row>
    <row r="29" spans="1:7" x14ac:dyDescent="0.2">
      <c r="A29" s="23">
        <v>27</v>
      </c>
      <c r="B29" s="167" t="s">
        <v>40</v>
      </c>
      <c r="C29" s="6" t="s">
        <v>56</v>
      </c>
      <c r="D29" s="5" t="s">
        <v>123</v>
      </c>
      <c r="E29" s="5" t="s">
        <v>137</v>
      </c>
      <c r="F29" s="5" t="s">
        <v>136</v>
      </c>
      <c r="G29" s="168" t="s">
        <v>140</v>
      </c>
    </row>
    <row r="30" spans="1:7" x14ac:dyDescent="0.2">
      <c r="A30" s="23">
        <v>28</v>
      </c>
      <c r="B30" s="167" t="s">
        <v>118</v>
      </c>
      <c r="C30" s="6" t="s">
        <v>64</v>
      </c>
      <c r="D30" s="5" t="s">
        <v>125</v>
      </c>
      <c r="E30" s="5" t="s">
        <v>137</v>
      </c>
      <c r="F30" s="5" t="s">
        <v>137</v>
      </c>
      <c r="G30" s="168">
        <v>2023</v>
      </c>
    </row>
    <row r="31" spans="1:7" x14ac:dyDescent="0.2">
      <c r="A31" s="23">
        <v>29</v>
      </c>
      <c r="B31" s="167" t="s">
        <v>41</v>
      </c>
      <c r="C31" s="6" t="s">
        <v>56</v>
      </c>
      <c r="D31" s="5" t="s">
        <v>123</v>
      </c>
      <c r="E31" s="5" t="s">
        <v>136</v>
      </c>
      <c r="F31" s="5" t="s">
        <v>136</v>
      </c>
      <c r="G31" s="168">
        <v>2023</v>
      </c>
    </row>
    <row r="32" spans="1:7" x14ac:dyDescent="0.2">
      <c r="A32" s="23">
        <v>30</v>
      </c>
      <c r="B32" s="167" t="s">
        <v>42</v>
      </c>
      <c r="C32" s="6" t="s">
        <v>50</v>
      </c>
      <c r="D32" s="5" t="s">
        <v>123</v>
      </c>
      <c r="E32" s="5" t="s">
        <v>136</v>
      </c>
      <c r="F32" s="5" t="s">
        <v>136</v>
      </c>
      <c r="G32" s="168">
        <v>2023</v>
      </c>
    </row>
    <row r="33" spans="1:7" x14ac:dyDescent="0.2">
      <c r="A33" s="23">
        <v>31</v>
      </c>
      <c r="B33" s="167" t="s">
        <v>117</v>
      </c>
      <c r="C33" s="6" t="s">
        <v>55</v>
      </c>
      <c r="D33" s="5" t="s">
        <v>123</v>
      </c>
      <c r="E33" s="5" t="s">
        <v>137</v>
      </c>
      <c r="F33" s="5" t="s">
        <v>137</v>
      </c>
      <c r="G33" s="168">
        <v>2023</v>
      </c>
    </row>
    <row r="34" spans="1:7" x14ac:dyDescent="0.2">
      <c r="A34" s="23">
        <v>32</v>
      </c>
      <c r="B34" s="167" t="s">
        <v>43</v>
      </c>
      <c r="C34" s="6" t="s">
        <v>55</v>
      </c>
      <c r="D34" s="5" t="s">
        <v>123</v>
      </c>
      <c r="E34" s="5" t="s">
        <v>137</v>
      </c>
      <c r="F34" s="5" t="s">
        <v>137</v>
      </c>
      <c r="G34" s="168">
        <v>2023</v>
      </c>
    </row>
    <row r="35" spans="1:7" x14ac:dyDescent="0.2">
      <c r="A35" s="23">
        <v>33</v>
      </c>
      <c r="B35" s="167" t="s">
        <v>44</v>
      </c>
      <c r="C35" s="6" t="s">
        <v>56</v>
      </c>
      <c r="D35" s="5" t="s">
        <v>123</v>
      </c>
      <c r="E35" s="5" t="s">
        <v>136</v>
      </c>
      <c r="F35" s="5" t="s">
        <v>136</v>
      </c>
      <c r="G35" s="168">
        <v>2023</v>
      </c>
    </row>
    <row r="36" spans="1:7" x14ac:dyDescent="0.2">
      <c r="A36" s="23">
        <v>34</v>
      </c>
      <c r="B36" s="167" t="s">
        <v>45</v>
      </c>
      <c r="C36" s="6" t="s">
        <v>54</v>
      </c>
      <c r="D36" s="5" t="s">
        <v>125</v>
      </c>
      <c r="E36" s="5" t="str">
        <f>F36</f>
        <v>Academic</v>
      </c>
      <c r="F36" s="5" t="s">
        <v>136</v>
      </c>
      <c r="G36" s="168">
        <v>2023</v>
      </c>
    </row>
    <row r="37" spans="1:7" x14ac:dyDescent="0.2">
      <c r="A37" s="23">
        <v>35</v>
      </c>
      <c r="B37" s="167" t="s">
        <v>114</v>
      </c>
      <c r="C37" s="6" t="s">
        <v>61</v>
      </c>
      <c r="D37" s="5" t="s">
        <v>125</v>
      </c>
      <c r="E37" s="5" t="s">
        <v>136</v>
      </c>
      <c r="F37" s="5" t="s">
        <v>136</v>
      </c>
      <c r="G37" s="168">
        <v>2023</v>
      </c>
    </row>
    <row r="38" spans="1:7" x14ac:dyDescent="0.2">
      <c r="A38" s="23">
        <v>36</v>
      </c>
      <c r="B38" s="167" t="s">
        <v>46</v>
      </c>
      <c r="C38" s="6" t="s">
        <v>51</v>
      </c>
      <c r="D38" s="5" t="s">
        <v>125</v>
      </c>
      <c r="E38" s="5" t="s">
        <v>137</v>
      </c>
      <c r="F38" s="5" t="s">
        <v>137</v>
      </c>
      <c r="G38" s="168">
        <v>2023</v>
      </c>
    </row>
    <row r="39" spans="1:7" x14ac:dyDescent="0.2">
      <c r="A39" s="23">
        <v>37</v>
      </c>
      <c r="B39" s="167" t="s">
        <v>47</v>
      </c>
      <c r="C39" s="6" t="s">
        <v>55</v>
      </c>
      <c r="D39" s="5" t="s">
        <v>123</v>
      </c>
      <c r="E39" s="5" t="s">
        <v>137</v>
      </c>
      <c r="F39" s="5" t="s">
        <v>136</v>
      </c>
      <c r="G39" s="168">
        <v>2023</v>
      </c>
    </row>
    <row r="40" spans="1:7" x14ac:dyDescent="0.2">
      <c r="A40" s="23">
        <v>38</v>
      </c>
      <c r="B40" s="167" t="s">
        <v>48</v>
      </c>
      <c r="C40" s="6" t="s">
        <v>51</v>
      </c>
      <c r="D40" s="5" t="s">
        <v>123</v>
      </c>
      <c r="E40" s="5" t="s">
        <v>136</v>
      </c>
      <c r="F40" s="5" t="s">
        <v>136</v>
      </c>
      <c r="G40" s="168">
        <v>2023</v>
      </c>
    </row>
    <row r="41" spans="1:7" ht="17" thickBot="1" x14ac:dyDescent="0.25">
      <c r="A41" s="76">
        <v>39</v>
      </c>
      <c r="B41" s="147" t="s">
        <v>115</v>
      </c>
      <c r="C41" s="8" t="s">
        <v>61</v>
      </c>
      <c r="D41" s="9" t="s">
        <v>125</v>
      </c>
      <c r="E41" s="9" t="s">
        <v>137</v>
      </c>
      <c r="F41" s="9" t="s">
        <v>137</v>
      </c>
      <c r="G41" s="194">
        <v>2023</v>
      </c>
    </row>
    <row r="42" spans="1:7" x14ac:dyDescent="0.2">
      <c r="G42"/>
    </row>
    <row r="43" spans="1:7" x14ac:dyDescent="0.2">
      <c r="G43"/>
    </row>
    <row r="44" spans="1:7" x14ac:dyDescent="0.2">
      <c r="G44"/>
    </row>
    <row r="45" spans="1:7" x14ac:dyDescent="0.2">
      <c r="G45"/>
    </row>
  </sheetData>
  <sortState xmlns:xlrd2="http://schemas.microsoft.com/office/spreadsheetml/2017/richdata2" ref="B15:G41">
    <sortCondition ref="G15:G41"/>
  </sortState>
  <phoneticPr fontId="13" type="noConversion"/>
  <pageMargins left="0.7" right="0.7" top="0.75" bottom="0.75" header="0.3" footer="0.3"/>
  <ignoredErrors>
    <ignoredError sqref="B15:G4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T67"/>
  <sheetViews>
    <sheetView zoomScale="115" zoomScaleNormal="50" workbookViewId="0">
      <pane xSplit="3" ySplit="2" topLeftCell="AU4" activePane="bottomRight" state="frozen"/>
      <selection pane="topRight" activeCell="D1" sqref="D1"/>
      <selection pane="bottomLeft" activeCell="A2" sqref="A2"/>
      <selection pane="bottomRight" activeCell="AR16" sqref="AR16"/>
    </sheetView>
  </sheetViews>
  <sheetFormatPr baseColWidth="10" defaultColWidth="8.83203125" defaultRowHeight="15.75" customHeight="1" x14ac:dyDescent="0.2"/>
  <cols>
    <col min="2" max="2" width="3.6640625" customWidth="1"/>
    <col min="3" max="3" width="40" style="3" customWidth="1"/>
    <col min="4" max="7" width="9" bestFit="1" customWidth="1"/>
    <col min="8" max="8" width="7.83203125" bestFit="1" customWidth="1"/>
    <col min="9" max="9" width="6.5" customWidth="1"/>
    <col min="10" max="10" width="6.83203125" bestFit="1" customWidth="1"/>
    <col min="11" max="12" width="7.83203125" bestFit="1" customWidth="1"/>
    <col min="13" max="13" width="7" customWidth="1"/>
    <col min="14" max="16" width="7.83203125" bestFit="1" customWidth="1"/>
    <col min="17" max="17" width="7.83203125" customWidth="1"/>
    <col min="18" max="20" width="7.83203125" bestFit="1" customWidth="1"/>
    <col min="21" max="21" width="7.6640625" customWidth="1"/>
    <col min="22" max="24" width="7.83203125" bestFit="1" customWidth="1"/>
    <col min="25" max="25" width="5.83203125" bestFit="1" customWidth="1"/>
    <col min="26" max="28" width="7.83203125" bestFit="1" customWidth="1"/>
    <col min="29" max="29" width="8.1640625" customWidth="1"/>
    <col min="30" max="32" width="7.83203125" bestFit="1" customWidth="1"/>
    <col min="33" max="33" width="5.83203125" bestFit="1" customWidth="1"/>
    <col min="34" max="36" width="7.83203125" bestFit="1" customWidth="1"/>
    <col min="37" max="37" width="7.1640625" customWidth="1"/>
    <col min="38" max="40" width="7.83203125" bestFit="1" customWidth="1"/>
    <col min="41" max="41" width="6.83203125" bestFit="1" customWidth="1"/>
    <col min="42" max="43" width="7.83203125" bestFit="1" customWidth="1"/>
    <col min="44" max="47" width="9" bestFit="1" customWidth="1"/>
    <col min="48" max="91" width="9" customWidth="1"/>
  </cols>
  <sheetData>
    <row r="1" spans="1:150" s="219" customFormat="1" ht="15.75" customHeight="1" thickBot="1" x14ac:dyDescent="0.35">
      <c r="A1" s="219" t="s">
        <v>164</v>
      </c>
      <c r="C1" s="224"/>
    </row>
    <row r="2" spans="1:150" ht="17" thickBot="1" x14ac:dyDescent="0.25">
      <c r="B2" s="249" t="s">
        <v>0</v>
      </c>
      <c r="C2" s="251" t="s">
        <v>109</v>
      </c>
      <c r="D2" s="253">
        <v>2013</v>
      </c>
      <c r="E2" s="254"/>
      <c r="F2" s="254"/>
      <c r="G2" s="255"/>
      <c r="H2" s="261">
        <v>2014</v>
      </c>
      <c r="I2" s="254"/>
      <c r="J2" s="254"/>
      <c r="K2" s="262"/>
      <c r="L2" s="253">
        <v>2015</v>
      </c>
      <c r="M2" s="254"/>
      <c r="N2" s="254"/>
      <c r="O2" s="262"/>
      <c r="P2" s="253">
        <v>2016</v>
      </c>
      <c r="Q2" s="254"/>
      <c r="R2" s="254"/>
      <c r="S2" s="262"/>
      <c r="T2" s="253">
        <v>2017</v>
      </c>
      <c r="U2" s="254"/>
      <c r="V2" s="254"/>
      <c r="W2" s="262"/>
      <c r="X2" s="253">
        <v>2018</v>
      </c>
      <c r="Y2" s="254"/>
      <c r="Z2" s="254"/>
      <c r="AA2" s="262"/>
      <c r="AB2" s="253">
        <v>2019</v>
      </c>
      <c r="AC2" s="254"/>
      <c r="AD2" s="254"/>
      <c r="AE2" s="255"/>
      <c r="AF2" s="261">
        <v>2020</v>
      </c>
      <c r="AG2" s="254"/>
      <c r="AH2" s="254"/>
      <c r="AI2" s="255"/>
      <c r="AJ2" s="261">
        <v>2021</v>
      </c>
      <c r="AK2" s="254"/>
      <c r="AL2" s="254"/>
      <c r="AM2" s="255"/>
      <c r="AN2" s="261">
        <v>2022</v>
      </c>
      <c r="AO2" s="254"/>
      <c r="AP2" s="254"/>
      <c r="AQ2" s="255"/>
      <c r="AR2" s="261">
        <v>2023</v>
      </c>
      <c r="AS2" s="254"/>
      <c r="AT2" s="254"/>
      <c r="AU2" s="262"/>
      <c r="AV2" s="248" t="s">
        <v>10</v>
      </c>
      <c r="AW2" s="244"/>
      <c r="AX2" s="244"/>
      <c r="AY2" s="245"/>
      <c r="AZ2" s="248" t="s">
        <v>11</v>
      </c>
      <c r="BA2" s="244"/>
      <c r="BB2" s="244"/>
      <c r="BC2" s="246"/>
      <c r="BD2" s="243" t="s">
        <v>12</v>
      </c>
      <c r="BE2" s="244"/>
      <c r="BF2" s="244"/>
      <c r="BG2" s="245"/>
      <c r="BH2" s="248" t="s">
        <v>13</v>
      </c>
      <c r="BI2" s="244"/>
      <c r="BJ2" s="244"/>
      <c r="BK2" s="246"/>
      <c r="BL2" s="243" t="s">
        <v>14</v>
      </c>
      <c r="BM2" s="244"/>
      <c r="BN2" s="244"/>
      <c r="BO2" s="246"/>
      <c r="BP2" s="243" t="s">
        <v>15</v>
      </c>
      <c r="BQ2" s="244"/>
      <c r="BR2" s="244"/>
      <c r="BS2" s="246"/>
      <c r="BT2" s="243" t="s">
        <v>16</v>
      </c>
      <c r="BU2" s="244"/>
      <c r="BV2" s="244"/>
      <c r="BW2" s="246"/>
      <c r="BX2" s="243" t="s">
        <v>17</v>
      </c>
      <c r="BY2" s="244"/>
      <c r="BZ2" s="244"/>
      <c r="CA2" s="247"/>
      <c r="CB2" s="243" t="s">
        <v>18</v>
      </c>
      <c r="CC2" s="244"/>
      <c r="CD2" s="244"/>
      <c r="CE2" s="246"/>
      <c r="CF2" s="243" t="s">
        <v>19</v>
      </c>
      <c r="CG2" s="244"/>
      <c r="CH2" s="244"/>
      <c r="CI2" s="246"/>
      <c r="CJ2" s="243" t="s">
        <v>20</v>
      </c>
      <c r="CK2" s="244"/>
      <c r="CL2" s="244"/>
      <c r="CM2" s="245"/>
      <c r="CN2" s="241" t="s">
        <v>134</v>
      </c>
      <c r="CO2" s="242"/>
      <c r="CP2" s="272" t="s">
        <v>10</v>
      </c>
      <c r="CQ2" s="273"/>
      <c r="CR2" s="273"/>
      <c r="CS2" s="274"/>
      <c r="CT2" s="248" t="s">
        <v>11</v>
      </c>
      <c r="CU2" s="244"/>
      <c r="CV2" s="244"/>
      <c r="CW2" s="246"/>
      <c r="CX2" s="272" t="s">
        <v>12</v>
      </c>
      <c r="CY2" s="273"/>
      <c r="CZ2" s="273"/>
      <c r="DA2" s="274"/>
      <c r="DB2" s="248" t="s">
        <v>13</v>
      </c>
      <c r="DC2" s="244"/>
      <c r="DD2" s="244"/>
      <c r="DE2" s="246"/>
      <c r="DF2" s="243" t="s">
        <v>14</v>
      </c>
      <c r="DG2" s="244"/>
      <c r="DH2" s="244"/>
      <c r="DI2" s="246"/>
      <c r="DJ2" s="243" t="s">
        <v>15</v>
      </c>
      <c r="DK2" s="244"/>
      <c r="DL2" s="244"/>
      <c r="DM2" s="246"/>
      <c r="DN2" s="243" t="s">
        <v>16</v>
      </c>
      <c r="DO2" s="244"/>
      <c r="DP2" s="244"/>
      <c r="DQ2" s="246"/>
      <c r="DR2" s="272" t="s">
        <v>17</v>
      </c>
      <c r="DS2" s="273"/>
      <c r="DT2" s="273"/>
      <c r="DU2" s="242"/>
      <c r="DV2" s="272" t="s">
        <v>18</v>
      </c>
      <c r="DW2" s="273"/>
      <c r="DX2" s="273"/>
      <c r="DY2" s="242"/>
      <c r="DZ2" s="272" t="s">
        <v>19</v>
      </c>
      <c r="EA2" s="273"/>
      <c r="EB2" s="273"/>
      <c r="EC2" s="242"/>
      <c r="ED2" s="272" t="s">
        <v>20</v>
      </c>
      <c r="EE2" s="273"/>
      <c r="EF2" s="273"/>
      <c r="EG2" s="274"/>
      <c r="EH2" s="47">
        <v>2013</v>
      </c>
      <c r="EI2" s="48">
        <v>2014</v>
      </c>
      <c r="EJ2" s="49">
        <v>2015</v>
      </c>
      <c r="EK2" s="48">
        <v>2016</v>
      </c>
      <c r="EL2" s="49">
        <v>2017</v>
      </c>
      <c r="EM2" s="48">
        <v>2018</v>
      </c>
      <c r="EN2" s="49">
        <v>2019</v>
      </c>
      <c r="EO2" s="48">
        <v>2020</v>
      </c>
      <c r="EP2" s="49">
        <v>2021</v>
      </c>
      <c r="EQ2" s="49">
        <v>2022</v>
      </c>
      <c r="ER2" s="50">
        <v>2023</v>
      </c>
    </row>
    <row r="3" spans="1:150" s="4" customFormat="1" ht="212" thickBot="1" x14ac:dyDescent="0.25">
      <c r="B3" s="250"/>
      <c r="C3" s="252"/>
      <c r="D3" s="170" t="s">
        <v>128</v>
      </c>
      <c r="E3" s="171" t="s">
        <v>126</v>
      </c>
      <c r="F3" s="171" t="s">
        <v>127</v>
      </c>
      <c r="G3" s="172" t="s">
        <v>129</v>
      </c>
      <c r="H3" s="170" t="s">
        <v>128</v>
      </c>
      <c r="I3" s="171" t="s">
        <v>126</v>
      </c>
      <c r="J3" s="171" t="s">
        <v>127</v>
      </c>
      <c r="K3" s="172" t="s">
        <v>129</v>
      </c>
      <c r="L3" s="170" t="s">
        <v>128</v>
      </c>
      <c r="M3" s="171" t="s">
        <v>126</v>
      </c>
      <c r="N3" s="171" t="s">
        <v>127</v>
      </c>
      <c r="O3" s="172" t="s">
        <v>129</v>
      </c>
      <c r="P3" s="170" t="s">
        <v>128</v>
      </c>
      <c r="Q3" s="171" t="s">
        <v>126</v>
      </c>
      <c r="R3" s="171" t="s">
        <v>127</v>
      </c>
      <c r="S3" s="172" t="s">
        <v>129</v>
      </c>
      <c r="T3" s="170" t="s">
        <v>128</v>
      </c>
      <c r="U3" s="171" t="s">
        <v>126</v>
      </c>
      <c r="V3" s="171" t="s">
        <v>127</v>
      </c>
      <c r="W3" s="172" t="s">
        <v>129</v>
      </c>
      <c r="X3" s="170" t="s">
        <v>128</v>
      </c>
      <c r="Y3" s="171" t="s">
        <v>126</v>
      </c>
      <c r="Z3" s="171" t="s">
        <v>127</v>
      </c>
      <c r="AA3" s="172" t="s">
        <v>129</v>
      </c>
      <c r="AB3" s="170" t="s">
        <v>128</v>
      </c>
      <c r="AC3" s="171" t="s">
        <v>126</v>
      </c>
      <c r="AD3" s="171" t="s">
        <v>127</v>
      </c>
      <c r="AE3" s="172" t="s">
        <v>129</v>
      </c>
      <c r="AF3" s="170" t="s">
        <v>128</v>
      </c>
      <c r="AG3" s="171" t="s">
        <v>126</v>
      </c>
      <c r="AH3" s="171" t="s">
        <v>127</v>
      </c>
      <c r="AI3" s="172" t="s">
        <v>129</v>
      </c>
      <c r="AJ3" s="170" t="s">
        <v>128</v>
      </c>
      <c r="AK3" s="171" t="s">
        <v>126</v>
      </c>
      <c r="AL3" s="171" t="s">
        <v>127</v>
      </c>
      <c r="AM3" s="172" t="s">
        <v>129</v>
      </c>
      <c r="AN3" s="170" t="s">
        <v>128</v>
      </c>
      <c r="AO3" s="171" t="s">
        <v>126</v>
      </c>
      <c r="AP3" s="171" t="s">
        <v>127</v>
      </c>
      <c r="AQ3" s="172" t="s">
        <v>129</v>
      </c>
      <c r="AR3" s="170" t="s">
        <v>128</v>
      </c>
      <c r="AS3" s="171" t="s">
        <v>126</v>
      </c>
      <c r="AT3" s="171" t="s">
        <v>127</v>
      </c>
      <c r="AU3" s="172" t="s">
        <v>129</v>
      </c>
      <c r="AV3" s="170" t="s">
        <v>128</v>
      </c>
      <c r="AW3" s="171" t="s">
        <v>126</v>
      </c>
      <c r="AX3" s="171" t="s">
        <v>127</v>
      </c>
      <c r="AY3" s="172" t="s">
        <v>129</v>
      </c>
      <c r="AZ3" s="170" t="s">
        <v>128</v>
      </c>
      <c r="BA3" s="171" t="s">
        <v>126</v>
      </c>
      <c r="BB3" s="171" t="s">
        <v>127</v>
      </c>
      <c r="BC3" s="172" t="s">
        <v>129</v>
      </c>
      <c r="BD3" s="170" t="s">
        <v>128</v>
      </c>
      <c r="BE3" s="171" t="s">
        <v>126</v>
      </c>
      <c r="BF3" s="171" t="s">
        <v>127</v>
      </c>
      <c r="BG3" s="172" t="s">
        <v>129</v>
      </c>
      <c r="BH3" s="170" t="s">
        <v>128</v>
      </c>
      <c r="BI3" s="171" t="s">
        <v>126</v>
      </c>
      <c r="BJ3" s="171" t="s">
        <v>127</v>
      </c>
      <c r="BK3" s="172" t="s">
        <v>129</v>
      </c>
      <c r="BL3" s="170" t="s">
        <v>128</v>
      </c>
      <c r="BM3" s="171" t="s">
        <v>126</v>
      </c>
      <c r="BN3" s="171" t="s">
        <v>127</v>
      </c>
      <c r="BO3" s="172" t="s">
        <v>129</v>
      </c>
      <c r="BP3" s="170" t="s">
        <v>128</v>
      </c>
      <c r="BQ3" s="171" t="s">
        <v>126</v>
      </c>
      <c r="BR3" s="171" t="s">
        <v>127</v>
      </c>
      <c r="BS3" s="172" t="s">
        <v>129</v>
      </c>
      <c r="BT3" s="170" t="s">
        <v>128</v>
      </c>
      <c r="BU3" s="171" t="s">
        <v>126</v>
      </c>
      <c r="BV3" s="171" t="s">
        <v>127</v>
      </c>
      <c r="BW3" s="172" t="s">
        <v>129</v>
      </c>
      <c r="BX3" s="170" t="s">
        <v>128</v>
      </c>
      <c r="BY3" s="171" t="s">
        <v>126</v>
      </c>
      <c r="BZ3" s="171" t="s">
        <v>127</v>
      </c>
      <c r="CA3" s="172" t="s">
        <v>129</v>
      </c>
      <c r="CB3" s="170" t="s">
        <v>128</v>
      </c>
      <c r="CC3" s="171" t="s">
        <v>126</v>
      </c>
      <c r="CD3" s="171" t="s">
        <v>127</v>
      </c>
      <c r="CE3" s="172" t="s">
        <v>129</v>
      </c>
      <c r="CF3" s="170" t="s">
        <v>128</v>
      </c>
      <c r="CG3" s="171" t="s">
        <v>126</v>
      </c>
      <c r="CH3" s="171" t="s">
        <v>127</v>
      </c>
      <c r="CI3" s="172" t="s">
        <v>129</v>
      </c>
      <c r="CJ3" s="170" t="s">
        <v>128</v>
      </c>
      <c r="CK3" s="171" t="s">
        <v>126</v>
      </c>
      <c r="CL3" s="171" t="s">
        <v>127</v>
      </c>
      <c r="CM3" s="185" t="s">
        <v>129</v>
      </c>
      <c r="CN3" s="192" t="s">
        <v>21</v>
      </c>
      <c r="CO3" s="193" t="s">
        <v>133</v>
      </c>
      <c r="CP3" s="188" t="s">
        <v>128</v>
      </c>
      <c r="CQ3" s="171" t="s">
        <v>126</v>
      </c>
      <c r="CR3" s="171" t="s">
        <v>127</v>
      </c>
      <c r="CS3" s="172" t="s">
        <v>129</v>
      </c>
      <c r="CT3" s="170" t="s">
        <v>128</v>
      </c>
      <c r="CU3" s="171" t="s">
        <v>126</v>
      </c>
      <c r="CV3" s="171" t="s">
        <v>127</v>
      </c>
      <c r="CW3" s="172" t="s">
        <v>129</v>
      </c>
      <c r="CX3" s="170" t="s">
        <v>128</v>
      </c>
      <c r="CY3" s="171" t="s">
        <v>126</v>
      </c>
      <c r="CZ3" s="171" t="s">
        <v>127</v>
      </c>
      <c r="DA3" s="172" t="s">
        <v>129</v>
      </c>
      <c r="DB3" s="170" t="s">
        <v>128</v>
      </c>
      <c r="DC3" s="171" t="s">
        <v>126</v>
      </c>
      <c r="DD3" s="171" t="s">
        <v>127</v>
      </c>
      <c r="DE3" s="172" t="s">
        <v>129</v>
      </c>
      <c r="DF3" s="170" t="s">
        <v>128</v>
      </c>
      <c r="DG3" s="171" t="s">
        <v>126</v>
      </c>
      <c r="DH3" s="171" t="s">
        <v>127</v>
      </c>
      <c r="DI3" s="172" t="s">
        <v>129</v>
      </c>
      <c r="DJ3" s="170" t="s">
        <v>128</v>
      </c>
      <c r="DK3" s="171" t="s">
        <v>126</v>
      </c>
      <c r="DL3" s="171" t="s">
        <v>127</v>
      </c>
      <c r="DM3" s="172" t="s">
        <v>129</v>
      </c>
      <c r="DN3" s="170" t="s">
        <v>128</v>
      </c>
      <c r="DO3" s="171" t="s">
        <v>126</v>
      </c>
      <c r="DP3" s="171" t="s">
        <v>127</v>
      </c>
      <c r="DQ3" s="172" t="s">
        <v>129</v>
      </c>
      <c r="DR3" s="170" t="s">
        <v>128</v>
      </c>
      <c r="DS3" s="171" t="s">
        <v>126</v>
      </c>
      <c r="DT3" s="171" t="s">
        <v>127</v>
      </c>
      <c r="DU3" s="172" t="s">
        <v>129</v>
      </c>
      <c r="DV3" s="170" t="s">
        <v>128</v>
      </c>
      <c r="DW3" s="171" t="s">
        <v>126</v>
      </c>
      <c r="DX3" s="171" t="s">
        <v>127</v>
      </c>
      <c r="DY3" s="172" t="s">
        <v>129</v>
      </c>
      <c r="DZ3" s="170" t="s">
        <v>128</v>
      </c>
      <c r="EA3" s="171" t="s">
        <v>126</v>
      </c>
      <c r="EB3" s="171" t="s">
        <v>127</v>
      </c>
      <c r="EC3" s="172" t="s">
        <v>129</v>
      </c>
      <c r="ED3" s="170" t="s">
        <v>128</v>
      </c>
      <c r="EE3" s="171" t="s">
        <v>126</v>
      </c>
      <c r="EF3" s="171" t="s">
        <v>127</v>
      </c>
      <c r="EG3" s="172" t="s">
        <v>129</v>
      </c>
      <c r="EH3" s="45" t="s">
        <v>130</v>
      </c>
      <c r="EI3" s="46" t="s">
        <v>130</v>
      </c>
      <c r="EJ3" s="46" t="s">
        <v>130</v>
      </c>
      <c r="EK3" s="46" t="s">
        <v>130</v>
      </c>
      <c r="EL3" s="46" t="s">
        <v>130</v>
      </c>
      <c r="EM3" s="46" t="s">
        <v>130</v>
      </c>
      <c r="EN3" s="46" t="s">
        <v>130</v>
      </c>
      <c r="EO3" s="46" t="s">
        <v>130</v>
      </c>
      <c r="EP3" s="46" t="s">
        <v>130</v>
      </c>
      <c r="EQ3" s="46" t="s">
        <v>130</v>
      </c>
      <c r="ER3" s="179" t="s">
        <v>130</v>
      </c>
      <c r="ES3" s="151" t="s">
        <v>22</v>
      </c>
      <c r="ET3" s="151" t="s">
        <v>23</v>
      </c>
    </row>
    <row r="4" spans="1:150" ht="18" thickBot="1" x14ac:dyDescent="0.25">
      <c r="B4" s="20">
        <v>1</v>
      </c>
      <c r="C4" s="163" t="s">
        <v>1</v>
      </c>
      <c r="D4" s="24">
        <v>160</v>
      </c>
      <c r="E4" s="25">
        <v>0</v>
      </c>
      <c r="F4" s="25">
        <v>30</v>
      </c>
      <c r="G4" s="26">
        <v>67</v>
      </c>
      <c r="H4" s="18">
        <v>160</v>
      </c>
      <c r="I4" s="16">
        <v>0</v>
      </c>
      <c r="J4" s="16">
        <v>30</v>
      </c>
      <c r="K4" s="19">
        <v>67</v>
      </c>
      <c r="L4" s="15">
        <v>160</v>
      </c>
      <c r="M4" s="16">
        <v>1</v>
      </c>
      <c r="N4" s="16">
        <v>40</v>
      </c>
      <c r="O4" s="19">
        <v>67</v>
      </c>
      <c r="P4" s="15">
        <v>184</v>
      </c>
      <c r="Q4" s="16">
        <v>1</v>
      </c>
      <c r="R4" s="16">
        <v>46</v>
      </c>
      <c r="S4" s="19">
        <v>67</v>
      </c>
      <c r="T4" s="15">
        <v>184</v>
      </c>
      <c r="U4" s="16">
        <v>2</v>
      </c>
      <c r="V4" s="16">
        <v>80</v>
      </c>
      <c r="W4" s="19">
        <v>126</v>
      </c>
      <c r="X4" s="15">
        <v>184</v>
      </c>
      <c r="Y4" s="16">
        <v>2</v>
      </c>
      <c r="Z4" s="16">
        <v>80</v>
      </c>
      <c r="AA4" s="19">
        <v>126</v>
      </c>
      <c r="AB4" s="15">
        <v>184</v>
      </c>
      <c r="AC4" s="16">
        <v>2</v>
      </c>
      <c r="AD4" s="16">
        <v>90</v>
      </c>
      <c r="AE4" s="17">
        <v>126</v>
      </c>
      <c r="AF4" s="18">
        <v>184</v>
      </c>
      <c r="AG4" s="16">
        <v>2</v>
      </c>
      <c r="AH4" s="16">
        <v>126</v>
      </c>
      <c r="AI4" s="17">
        <v>126</v>
      </c>
      <c r="AJ4" s="18">
        <v>184</v>
      </c>
      <c r="AK4" s="16">
        <v>2</v>
      </c>
      <c r="AL4" s="16">
        <v>126</v>
      </c>
      <c r="AM4" s="17">
        <v>126</v>
      </c>
      <c r="AN4" s="18">
        <v>184</v>
      </c>
      <c r="AO4" s="16">
        <v>2</v>
      </c>
      <c r="AP4" s="16">
        <v>126</v>
      </c>
      <c r="AQ4" s="17">
        <v>126</v>
      </c>
      <c r="AR4" s="18">
        <v>184</v>
      </c>
      <c r="AS4" s="16">
        <v>2</v>
      </c>
      <c r="AT4" s="16">
        <v>126</v>
      </c>
      <c r="AU4" s="19">
        <v>126</v>
      </c>
      <c r="AV4" s="53">
        <f t="shared" ref="AV4:BC4" si="0">H4-D4</f>
        <v>0</v>
      </c>
      <c r="AW4" s="54">
        <f t="shared" si="0"/>
        <v>0</v>
      </c>
      <c r="AX4" s="54">
        <f t="shared" si="0"/>
        <v>0</v>
      </c>
      <c r="AY4" s="55">
        <f t="shared" si="0"/>
        <v>0</v>
      </c>
      <c r="AZ4" s="53">
        <f t="shared" si="0"/>
        <v>0</v>
      </c>
      <c r="BA4" s="54">
        <f t="shared" si="0"/>
        <v>1</v>
      </c>
      <c r="BB4" s="54">
        <f t="shared" si="0"/>
        <v>10</v>
      </c>
      <c r="BC4" s="55">
        <f t="shared" si="0"/>
        <v>0</v>
      </c>
      <c r="BD4" s="53">
        <f t="shared" ref="BD4:CI11" si="1">P4-L4</f>
        <v>24</v>
      </c>
      <c r="BE4" s="54">
        <f t="shared" si="1"/>
        <v>0</v>
      </c>
      <c r="BF4" s="54">
        <f t="shared" si="1"/>
        <v>6</v>
      </c>
      <c r="BG4" s="55">
        <f t="shared" si="1"/>
        <v>0</v>
      </c>
      <c r="BH4" s="53">
        <f t="shared" si="1"/>
        <v>0</v>
      </c>
      <c r="BI4" s="54">
        <f t="shared" si="1"/>
        <v>1</v>
      </c>
      <c r="BJ4" s="54">
        <f t="shared" si="1"/>
        <v>34</v>
      </c>
      <c r="BK4" s="55">
        <f t="shared" si="1"/>
        <v>59</v>
      </c>
      <c r="BL4" s="53">
        <f t="shared" si="1"/>
        <v>0</v>
      </c>
      <c r="BM4" s="54">
        <f t="shared" si="1"/>
        <v>0</v>
      </c>
      <c r="BN4" s="54">
        <f t="shared" si="1"/>
        <v>0</v>
      </c>
      <c r="BO4" s="55">
        <f t="shared" si="1"/>
        <v>0</v>
      </c>
      <c r="BP4" s="53">
        <f t="shared" si="1"/>
        <v>0</v>
      </c>
      <c r="BQ4" s="54">
        <f t="shared" si="1"/>
        <v>0</v>
      </c>
      <c r="BR4" s="54">
        <f t="shared" si="1"/>
        <v>10</v>
      </c>
      <c r="BS4" s="55">
        <f t="shared" si="1"/>
        <v>0</v>
      </c>
      <c r="BT4" s="53">
        <f t="shared" si="1"/>
        <v>0</v>
      </c>
      <c r="BU4" s="54">
        <f t="shared" si="1"/>
        <v>0</v>
      </c>
      <c r="BV4" s="54">
        <f t="shared" si="1"/>
        <v>36</v>
      </c>
      <c r="BW4" s="55">
        <f t="shared" si="1"/>
        <v>0</v>
      </c>
      <c r="BX4" s="53">
        <f t="shared" si="1"/>
        <v>0</v>
      </c>
      <c r="BY4" s="54">
        <f t="shared" si="1"/>
        <v>0</v>
      </c>
      <c r="BZ4" s="54">
        <f t="shared" si="1"/>
        <v>0</v>
      </c>
      <c r="CA4" s="55">
        <f t="shared" si="1"/>
        <v>0</v>
      </c>
      <c r="CB4" s="53">
        <f t="shared" si="1"/>
        <v>0</v>
      </c>
      <c r="CC4" s="54">
        <f t="shared" si="1"/>
        <v>0</v>
      </c>
      <c r="CD4" s="54">
        <f t="shared" si="1"/>
        <v>0</v>
      </c>
      <c r="CE4" s="59">
        <f t="shared" si="1"/>
        <v>0</v>
      </c>
      <c r="CF4" s="64">
        <f t="shared" si="1"/>
        <v>0</v>
      </c>
      <c r="CG4" s="54">
        <f t="shared" si="1"/>
        <v>0</v>
      </c>
      <c r="CH4" s="54">
        <f t="shared" si="1"/>
        <v>0</v>
      </c>
      <c r="CI4" s="59">
        <f t="shared" si="1"/>
        <v>0</v>
      </c>
      <c r="CJ4" s="57">
        <f>AR4-D4</f>
        <v>24</v>
      </c>
      <c r="CK4" s="57">
        <f>AS4-E4</f>
        <v>2</v>
      </c>
      <c r="CL4" s="57">
        <f>AT4-F4</f>
        <v>96</v>
      </c>
      <c r="CM4" s="186">
        <f>AU4-G4</f>
        <v>59</v>
      </c>
      <c r="CN4" s="15">
        <f t="shared" ref="CN4:CN15" si="2">ER4-EH4</f>
        <v>181</v>
      </c>
      <c r="CO4" s="191">
        <f>CN4/EH4</f>
        <v>0.7042801556420234</v>
      </c>
      <c r="CP4" s="129">
        <f t="shared" ref="CP4:CP41" si="3">(H4-D4)/D4</f>
        <v>0</v>
      </c>
      <c r="CQ4" s="130">
        <f>IF(I4&gt;0,((I4-E4)/E4),0)</f>
        <v>0</v>
      </c>
      <c r="CR4" s="130">
        <f t="shared" ref="CR4:CR41" si="4">(J4-F4)/F4</f>
        <v>0</v>
      </c>
      <c r="CS4" s="131">
        <f t="shared" ref="CS4:CS41" si="5">(K4-G4)/G4</f>
        <v>0</v>
      </c>
      <c r="CT4" s="132">
        <f t="shared" ref="CT4:CT41" si="6">(L4-H4)/H4</f>
        <v>0</v>
      </c>
      <c r="CU4" s="130" t="e">
        <f>IF(M4&gt;0,((M4-I4)/I4))</f>
        <v>#DIV/0!</v>
      </c>
      <c r="CV4" s="130">
        <f t="shared" ref="CV4:CV41" si="7">(N4-J4)/J4</f>
        <v>0.33333333333333331</v>
      </c>
      <c r="CW4" s="133">
        <f t="shared" ref="CW4:CW41" si="8">(O4-K4)/K4</f>
        <v>0</v>
      </c>
      <c r="CX4" s="129">
        <f t="shared" ref="CX4:CX41" si="9">(P4-L4)/L4</f>
        <v>0.15</v>
      </c>
      <c r="CY4" s="130">
        <f t="shared" ref="CY4:CY41" si="10">(Q4-M4)/M4</f>
        <v>0</v>
      </c>
      <c r="CZ4" s="130">
        <f t="shared" ref="CZ4:CZ41" si="11">(R4-N4)/N4</f>
        <v>0.15</v>
      </c>
      <c r="DA4" s="131">
        <f t="shared" ref="DA4:DA41" si="12">(S4-O4)/O4</f>
        <v>0</v>
      </c>
      <c r="DB4" s="132">
        <f t="shared" ref="DB4:DB41" si="13">(T4-P4)/P4</f>
        <v>0</v>
      </c>
      <c r="DC4" s="130">
        <f t="shared" ref="DC4:DC41" si="14">(U4-Q4)/Q4</f>
        <v>1</v>
      </c>
      <c r="DD4" s="130">
        <f t="shared" ref="DD4:DD41" si="15">(V4-R4)/R4</f>
        <v>0.73913043478260865</v>
      </c>
      <c r="DE4" s="133">
        <f t="shared" ref="DE4:DE41" si="16">(W4-S4)/S4</f>
        <v>0.88059701492537312</v>
      </c>
      <c r="DF4" s="129">
        <f t="shared" ref="DF4:DF41" si="17">(X4-T4)/T4</f>
        <v>0</v>
      </c>
      <c r="DG4" s="130">
        <f t="shared" ref="DG4:DG41" si="18">(Y4-U4)/U4</f>
        <v>0</v>
      </c>
      <c r="DH4" s="130">
        <f t="shared" ref="DH4:DH41" si="19">(Z4-V4)/V4</f>
        <v>0</v>
      </c>
      <c r="DI4" s="133">
        <f t="shared" ref="DI4:DI41" si="20">(AA4-W4)/W4</f>
        <v>0</v>
      </c>
      <c r="DJ4" s="129">
        <f t="shared" ref="DJ4:DJ41" si="21">(AB4-X4)/X4</f>
        <v>0</v>
      </c>
      <c r="DK4" s="130">
        <f t="shared" ref="DK4:DK41" si="22">(AC4-Y4)/Y4</f>
        <v>0</v>
      </c>
      <c r="DL4" s="130">
        <f t="shared" ref="DL4:DL41" si="23">(AD4-Z4)/Z4</f>
        <v>0.125</v>
      </c>
      <c r="DM4" s="133">
        <f t="shared" ref="DM4:DM41" si="24">(AE4-AA4)/AA4</f>
        <v>0</v>
      </c>
      <c r="DN4" s="129">
        <f t="shared" ref="DN4:DN41" si="25">(AF4-AB4)/AB4</f>
        <v>0</v>
      </c>
      <c r="DO4" s="130">
        <f t="shared" ref="DO4:DO41" si="26">(AG4-AC4)/AC4</f>
        <v>0</v>
      </c>
      <c r="DP4" s="130">
        <f t="shared" ref="DP4:DP41" si="27">(AH4-AD4)/AD4</f>
        <v>0.4</v>
      </c>
      <c r="DQ4" s="133">
        <f t="shared" ref="DQ4:DQ41" si="28">(AI4-AE4)/AE4</f>
        <v>0</v>
      </c>
      <c r="DR4" s="129">
        <f t="shared" ref="DR4:DR41" si="29">(AJ4-AF4)/AF4</f>
        <v>0</v>
      </c>
      <c r="DS4" s="130">
        <f t="shared" ref="DS4:DS41" si="30">(AK4-AG4)/AG4</f>
        <v>0</v>
      </c>
      <c r="DT4" s="130">
        <f t="shared" ref="DT4:DT41" si="31">(AL4-AH4)/AH4</f>
        <v>0</v>
      </c>
      <c r="DU4" s="133">
        <f t="shared" ref="DU4:DU41" si="32">(AM4-AI4)/AI4</f>
        <v>0</v>
      </c>
      <c r="DV4" s="129">
        <f t="shared" ref="DV4:DV41" si="33">(AN4-AJ4)/AJ4</f>
        <v>0</v>
      </c>
      <c r="DW4" s="130">
        <f t="shared" ref="DW4:DW41" si="34">(AO4-AK4)/AK4</f>
        <v>0</v>
      </c>
      <c r="DX4" s="130">
        <f t="shared" ref="DX4:DX41" si="35">(AP4-AL4)/AL4</f>
        <v>0</v>
      </c>
      <c r="DY4" s="133">
        <f t="shared" ref="DY4:DY41" si="36">(AQ4-AM4)/AM4</f>
        <v>0</v>
      </c>
      <c r="DZ4" s="129">
        <f t="shared" ref="DZ4:DZ41" si="37">(AR4-AN4)/AN4</f>
        <v>0</v>
      </c>
      <c r="EA4" s="130">
        <f t="shared" ref="EA4:EA41" si="38">(AS4-AO4)/AO4</f>
        <v>0</v>
      </c>
      <c r="EB4" s="130">
        <f t="shared" ref="EB4:EB41" si="39">(AT4-AP4)/AP4</f>
        <v>0</v>
      </c>
      <c r="EC4" s="133">
        <f t="shared" ref="EC4:EC41" si="40">(AU4-AQ4)/AQ4</f>
        <v>0</v>
      </c>
      <c r="ED4" s="129">
        <f t="shared" ref="ED4:ED15" si="41">(AR4-D4)/D4</f>
        <v>0.15</v>
      </c>
      <c r="EE4" s="130" t="e">
        <f t="shared" ref="EE4:EE15" si="42">(AS4-E4)/E4</f>
        <v>#DIV/0!</v>
      </c>
      <c r="EF4" s="130">
        <f t="shared" ref="EF4:EF15" si="43">(AT4-F4)/F4</f>
        <v>3.2</v>
      </c>
      <c r="EG4" s="131">
        <f t="shared" ref="EG4:EG15" si="44">(AU4-G4)/G4</f>
        <v>0.88059701492537312</v>
      </c>
      <c r="EH4" s="51">
        <f t="shared" ref="EH4:EH41" si="45">SUM(D4:G4)</f>
        <v>257</v>
      </c>
      <c r="EI4" s="52">
        <f t="shared" ref="EI4:EI41" si="46">SUM(H4:K4)</f>
        <v>257</v>
      </c>
      <c r="EJ4" s="52">
        <f t="shared" ref="EJ4:EJ41" si="47">SUM(L4:O4)</f>
        <v>268</v>
      </c>
      <c r="EK4" s="52">
        <f t="shared" ref="EK4:EK41" si="48">SUM(P4:S4)</f>
        <v>298</v>
      </c>
      <c r="EL4" s="52">
        <f t="shared" ref="EL4:EL41" si="49">SUM(T4:W4)</f>
        <v>392</v>
      </c>
      <c r="EM4" s="52">
        <f t="shared" ref="EM4:EM41" si="50">SUM(X4:AA4)</f>
        <v>392</v>
      </c>
      <c r="EN4" s="52">
        <f t="shared" ref="EN4:EN41" si="51">SUM(AB4:AE4)</f>
        <v>402</v>
      </c>
      <c r="EO4" s="52">
        <f t="shared" ref="EO4:EO41" si="52">SUM(AF4:AI4)</f>
        <v>438</v>
      </c>
      <c r="EP4" s="52">
        <f t="shared" ref="EP4:EP41" si="53">SUM(AJ4:AM4)</f>
        <v>438</v>
      </c>
      <c r="EQ4" s="52">
        <f t="shared" ref="EQ4:EQ41" si="54">SUM(AN4:AQ4)</f>
        <v>438</v>
      </c>
      <c r="ER4" s="180">
        <f t="shared" ref="ER4:ER41" si="55">SUM(AR4:AU4)</f>
        <v>438</v>
      </c>
      <c r="ES4" s="183">
        <f>MAX(EH4:ER4)</f>
        <v>438</v>
      </c>
      <c r="ET4" s="184">
        <f>MIN(EH4:ER4)</f>
        <v>257</v>
      </c>
    </row>
    <row r="5" spans="1:150" ht="18" thickBot="1" x14ac:dyDescent="0.25">
      <c r="B5" s="21">
        <v>2</v>
      </c>
      <c r="C5" s="164" t="s">
        <v>24</v>
      </c>
      <c r="D5" s="27">
        <v>150</v>
      </c>
      <c r="E5" s="28">
        <v>5</v>
      </c>
      <c r="F5" s="28">
        <v>30</v>
      </c>
      <c r="G5" s="29">
        <v>48</v>
      </c>
      <c r="H5" s="11">
        <v>150</v>
      </c>
      <c r="I5" s="5">
        <v>5</v>
      </c>
      <c r="J5" s="5">
        <v>30</v>
      </c>
      <c r="K5" s="13">
        <v>48</v>
      </c>
      <c r="L5" s="6">
        <v>165</v>
      </c>
      <c r="M5" s="5">
        <v>5</v>
      </c>
      <c r="N5" s="5">
        <v>30</v>
      </c>
      <c r="O5" s="13">
        <v>48</v>
      </c>
      <c r="P5" s="6">
        <v>200</v>
      </c>
      <c r="Q5" s="5">
        <v>5</v>
      </c>
      <c r="R5" s="5">
        <v>44</v>
      </c>
      <c r="S5" s="13">
        <v>48</v>
      </c>
      <c r="T5" s="6">
        <v>200</v>
      </c>
      <c r="U5" s="5">
        <v>5</v>
      </c>
      <c r="V5" s="5">
        <v>50</v>
      </c>
      <c r="W5" s="13">
        <v>48</v>
      </c>
      <c r="X5" s="6">
        <v>200</v>
      </c>
      <c r="Y5" s="5">
        <v>5</v>
      </c>
      <c r="Z5" s="5">
        <v>64</v>
      </c>
      <c r="AA5" s="13">
        <v>72</v>
      </c>
      <c r="AB5" s="6">
        <v>204</v>
      </c>
      <c r="AC5" s="5">
        <v>5</v>
      </c>
      <c r="AD5" s="5">
        <v>72</v>
      </c>
      <c r="AE5" s="7">
        <v>72</v>
      </c>
      <c r="AF5" s="11">
        <v>204</v>
      </c>
      <c r="AG5" s="5">
        <v>5</v>
      </c>
      <c r="AH5" s="5">
        <v>48</v>
      </c>
      <c r="AI5" s="7">
        <v>96</v>
      </c>
      <c r="AJ5" s="11">
        <v>204</v>
      </c>
      <c r="AK5" s="5">
        <v>5</v>
      </c>
      <c r="AL5" s="5">
        <v>48</v>
      </c>
      <c r="AM5" s="7">
        <v>84</v>
      </c>
      <c r="AN5" s="11">
        <v>204</v>
      </c>
      <c r="AO5" s="5">
        <v>5</v>
      </c>
      <c r="AP5" s="5">
        <v>48</v>
      </c>
      <c r="AQ5" s="7">
        <v>84</v>
      </c>
      <c r="AR5" s="11">
        <v>204</v>
      </c>
      <c r="AS5" s="5">
        <v>5</v>
      </c>
      <c r="AT5" s="5">
        <v>72</v>
      </c>
      <c r="AU5" s="13">
        <v>84</v>
      </c>
      <c r="AV5" s="53">
        <f t="shared" ref="AV5:AV41" si="56">H5-D5</f>
        <v>0</v>
      </c>
      <c r="AW5" s="54">
        <f t="shared" ref="AW5:AW41" si="57">I5-E5</f>
        <v>0</v>
      </c>
      <c r="AX5" s="54">
        <f t="shared" ref="AX5:AX41" si="58">J5-F5</f>
        <v>0</v>
      </c>
      <c r="AY5" s="55">
        <f t="shared" ref="AY5:AY41" si="59">K5-G5</f>
        <v>0</v>
      </c>
      <c r="AZ5" s="53">
        <f t="shared" ref="AZ5:AZ41" si="60">L5-H5</f>
        <v>15</v>
      </c>
      <c r="BA5" s="54">
        <f t="shared" ref="BA5:BA41" si="61">M5-I5</f>
        <v>0</v>
      </c>
      <c r="BB5" s="54">
        <f t="shared" ref="BB5:BB41" si="62">N5-J5</f>
        <v>0</v>
      </c>
      <c r="BC5" s="55">
        <f t="shared" ref="BC5:BC41" si="63">O5-K5</f>
        <v>0</v>
      </c>
      <c r="BD5" s="53">
        <f t="shared" si="1"/>
        <v>35</v>
      </c>
      <c r="BE5" s="54">
        <f t="shared" si="1"/>
        <v>0</v>
      </c>
      <c r="BF5" s="54">
        <f t="shared" si="1"/>
        <v>14</v>
      </c>
      <c r="BG5" s="55">
        <f t="shared" si="1"/>
        <v>0</v>
      </c>
      <c r="BH5" s="53">
        <f t="shared" si="1"/>
        <v>0</v>
      </c>
      <c r="BI5" s="54">
        <f t="shared" si="1"/>
        <v>0</v>
      </c>
      <c r="BJ5" s="54">
        <f t="shared" si="1"/>
        <v>6</v>
      </c>
      <c r="BK5" s="55">
        <f t="shared" si="1"/>
        <v>0</v>
      </c>
      <c r="BL5" s="53">
        <f t="shared" si="1"/>
        <v>0</v>
      </c>
      <c r="BM5" s="54">
        <f t="shared" si="1"/>
        <v>0</v>
      </c>
      <c r="BN5" s="54">
        <f t="shared" si="1"/>
        <v>14</v>
      </c>
      <c r="BO5" s="55">
        <f t="shared" si="1"/>
        <v>24</v>
      </c>
      <c r="BP5" s="53">
        <f t="shared" si="1"/>
        <v>4</v>
      </c>
      <c r="BQ5" s="54">
        <f t="shared" si="1"/>
        <v>0</v>
      </c>
      <c r="BR5" s="54">
        <f t="shared" si="1"/>
        <v>8</v>
      </c>
      <c r="BS5" s="55">
        <f t="shared" si="1"/>
        <v>0</v>
      </c>
      <c r="BT5" s="53">
        <f t="shared" si="1"/>
        <v>0</v>
      </c>
      <c r="BU5" s="54">
        <f t="shared" si="1"/>
        <v>0</v>
      </c>
      <c r="BV5" s="54">
        <f t="shared" si="1"/>
        <v>-24</v>
      </c>
      <c r="BW5" s="55">
        <f t="shared" si="1"/>
        <v>24</v>
      </c>
      <c r="BX5" s="53">
        <f t="shared" si="1"/>
        <v>0</v>
      </c>
      <c r="BY5" s="54">
        <f t="shared" si="1"/>
        <v>0</v>
      </c>
      <c r="BZ5" s="54">
        <f t="shared" si="1"/>
        <v>0</v>
      </c>
      <c r="CA5" s="55">
        <f t="shared" si="1"/>
        <v>-12</v>
      </c>
      <c r="CB5" s="53">
        <f t="shared" si="1"/>
        <v>0</v>
      </c>
      <c r="CC5" s="54">
        <f t="shared" si="1"/>
        <v>0</v>
      </c>
      <c r="CD5" s="54">
        <f t="shared" si="1"/>
        <v>0</v>
      </c>
      <c r="CE5" s="59">
        <f t="shared" si="1"/>
        <v>0</v>
      </c>
      <c r="CF5" s="64">
        <f t="shared" si="1"/>
        <v>0</v>
      </c>
      <c r="CG5" s="54">
        <f t="shared" si="1"/>
        <v>0</v>
      </c>
      <c r="CH5" s="54">
        <f t="shared" si="1"/>
        <v>24</v>
      </c>
      <c r="CI5" s="59">
        <f t="shared" si="1"/>
        <v>0</v>
      </c>
      <c r="CJ5" s="57">
        <f t="shared" ref="CJ5:CJ41" si="64">AR5-D5</f>
        <v>54</v>
      </c>
      <c r="CK5" s="57">
        <f t="shared" ref="CK5:CK41" si="65">AS5-E5</f>
        <v>0</v>
      </c>
      <c r="CL5" s="57">
        <f t="shared" ref="CL5:CL41" si="66">AT5-F5</f>
        <v>42</v>
      </c>
      <c r="CM5" s="186">
        <f t="shared" ref="CM5:CM41" si="67">AU5-G5</f>
        <v>36</v>
      </c>
      <c r="CN5" s="6">
        <f t="shared" si="2"/>
        <v>132</v>
      </c>
      <c r="CO5" s="189">
        <f t="shared" ref="CO5:CO14" si="68">CN5/EH5</f>
        <v>0.5665236051502146</v>
      </c>
      <c r="CP5" s="134">
        <f t="shared" si="3"/>
        <v>0</v>
      </c>
      <c r="CQ5" s="135">
        <f t="shared" ref="CQ5:CQ41" si="69">(I5-E5)/E5</f>
        <v>0</v>
      </c>
      <c r="CR5" s="135">
        <f t="shared" si="4"/>
        <v>0</v>
      </c>
      <c r="CS5" s="136">
        <f t="shared" si="5"/>
        <v>0</v>
      </c>
      <c r="CT5" s="137">
        <f t="shared" si="6"/>
        <v>0.1</v>
      </c>
      <c r="CU5" s="135">
        <f t="shared" ref="CU5:CU41" si="70">(M5-I5)/I5</f>
        <v>0</v>
      </c>
      <c r="CV5" s="135">
        <f t="shared" si="7"/>
        <v>0</v>
      </c>
      <c r="CW5" s="138">
        <f t="shared" si="8"/>
        <v>0</v>
      </c>
      <c r="CX5" s="134">
        <f t="shared" si="9"/>
        <v>0.21212121212121213</v>
      </c>
      <c r="CY5" s="135">
        <f t="shared" si="10"/>
        <v>0</v>
      </c>
      <c r="CZ5" s="135">
        <f t="shared" si="11"/>
        <v>0.46666666666666667</v>
      </c>
      <c r="DA5" s="136">
        <f t="shared" si="12"/>
        <v>0</v>
      </c>
      <c r="DB5" s="137">
        <f t="shared" si="13"/>
        <v>0</v>
      </c>
      <c r="DC5" s="135">
        <f t="shared" si="14"/>
        <v>0</v>
      </c>
      <c r="DD5" s="135">
        <f t="shared" si="15"/>
        <v>0.13636363636363635</v>
      </c>
      <c r="DE5" s="138">
        <f t="shared" si="16"/>
        <v>0</v>
      </c>
      <c r="DF5" s="134">
        <f t="shared" si="17"/>
        <v>0</v>
      </c>
      <c r="DG5" s="135">
        <f t="shared" si="18"/>
        <v>0</v>
      </c>
      <c r="DH5" s="135">
        <f t="shared" si="19"/>
        <v>0.28000000000000003</v>
      </c>
      <c r="DI5" s="138">
        <f t="shared" si="20"/>
        <v>0.5</v>
      </c>
      <c r="DJ5" s="134">
        <f t="shared" si="21"/>
        <v>0.02</v>
      </c>
      <c r="DK5" s="135">
        <f t="shared" si="22"/>
        <v>0</v>
      </c>
      <c r="DL5" s="135">
        <f t="shared" si="23"/>
        <v>0.125</v>
      </c>
      <c r="DM5" s="138">
        <f t="shared" si="24"/>
        <v>0</v>
      </c>
      <c r="DN5" s="134">
        <f t="shared" si="25"/>
        <v>0</v>
      </c>
      <c r="DO5" s="135">
        <f t="shared" si="26"/>
        <v>0</v>
      </c>
      <c r="DP5" s="135">
        <f t="shared" si="27"/>
        <v>-0.33333333333333331</v>
      </c>
      <c r="DQ5" s="138">
        <f t="shared" si="28"/>
        <v>0.33333333333333331</v>
      </c>
      <c r="DR5" s="134">
        <f t="shared" si="29"/>
        <v>0</v>
      </c>
      <c r="DS5" s="135">
        <f t="shared" si="30"/>
        <v>0</v>
      </c>
      <c r="DT5" s="135">
        <f t="shared" si="31"/>
        <v>0</v>
      </c>
      <c r="DU5" s="138">
        <f t="shared" si="32"/>
        <v>-0.125</v>
      </c>
      <c r="DV5" s="134">
        <f t="shared" si="33"/>
        <v>0</v>
      </c>
      <c r="DW5" s="135">
        <f t="shared" si="34"/>
        <v>0</v>
      </c>
      <c r="DX5" s="135">
        <f t="shared" si="35"/>
        <v>0</v>
      </c>
      <c r="DY5" s="138">
        <f t="shared" si="36"/>
        <v>0</v>
      </c>
      <c r="DZ5" s="134">
        <f t="shared" si="37"/>
        <v>0</v>
      </c>
      <c r="EA5" s="135">
        <f t="shared" si="38"/>
        <v>0</v>
      </c>
      <c r="EB5" s="135">
        <f t="shared" si="39"/>
        <v>0.5</v>
      </c>
      <c r="EC5" s="138">
        <f t="shared" si="40"/>
        <v>0</v>
      </c>
      <c r="ED5" s="134">
        <f t="shared" si="41"/>
        <v>0.36</v>
      </c>
      <c r="EE5" s="135">
        <f t="shared" si="42"/>
        <v>0</v>
      </c>
      <c r="EF5" s="135">
        <f t="shared" si="43"/>
        <v>1.4</v>
      </c>
      <c r="EG5" s="136">
        <f t="shared" si="44"/>
        <v>0.75</v>
      </c>
      <c r="EH5" s="44">
        <f t="shared" si="45"/>
        <v>233</v>
      </c>
      <c r="EI5" s="43">
        <f t="shared" si="46"/>
        <v>233</v>
      </c>
      <c r="EJ5" s="43">
        <f t="shared" si="47"/>
        <v>248</v>
      </c>
      <c r="EK5" s="43">
        <f t="shared" si="48"/>
        <v>297</v>
      </c>
      <c r="EL5" s="43">
        <f t="shared" si="49"/>
        <v>303</v>
      </c>
      <c r="EM5" s="43">
        <f t="shared" si="50"/>
        <v>341</v>
      </c>
      <c r="EN5" s="43">
        <f t="shared" si="51"/>
        <v>353</v>
      </c>
      <c r="EO5" s="43">
        <f t="shared" si="52"/>
        <v>353</v>
      </c>
      <c r="EP5" s="43">
        <f t="shared" si="53"/>
        <v>341</v>
      </c>
      <c r="EQ5" s="43">
        <f t="shared" si="54"/>
        <v>341</v>
      </c>
      <c r="ER5" s="181">
        <f t="shared" si="55"/>
        <v>365</v>
      </c>
      <c r="ES5" s="6">
        <f t="shared" ref="ES5:ES41" si="71">MAX(EH5:ER5)</f>
        <v>365</v>
      </c>
      <c r="ET5" s="7">
        <f t="shared" ref="ET5:ET15" si="72">MIN(EH5:ER5)</f>
        <v>233</v>
      </c>
    </row>
    <row r="6" spans="1:150" ht="18" thickBot="1" x14ac:dyDescent="0.25">
      <c r="B6" s="21">
        <v>3</v>
      </c>
      <c r="C6" s="164" t="s">
        <v>2</v>
      </c>
      <c r="D6" s="27">
        <v>220</v>
      </c>
      <c r="E6" s="28">
        <v>6</v>
      </c>
      <c r="F6" s="28">
        <v>66</v>
      </c>
      <c r="G6" s="29">
        <v>150</v>
      </c>
      <c r="H6" s="11">
        <v>220</v>
      </c>
      <c r="I6" s="5">
        <v>6</v>
      </c>
      <c r="J6" s="5">
        <v>66</v>
      </c>
      <c r="K6" s="13">
        <v>150</v>
      </c>
      <c r="L6" s="6">
        <v>240</v>
      </c>
      <c r="M6" s="5">
        <v>6</v>
      </c>
      <c r="N6" s="5">
        <v>72</v>
      </c>
      <c r="O6" s="13">
        <v>180</v>
      </c>
      <c r="P6" s="6">
        <v>264</v>
      </c>
      <c r="Q6" s="5">
        <v>6</v>
      </c>
      <c r="R6" s="5">
        <v>72</v>
      </c>
      <c r="S6" s="13">
        <v>180</v>
      </c>
      <c r="T6" s="6">
        <v>264</v>
      </c>
      <c r="U6" s="5">
        <v>6</v>
      </c>
      <c r="V6" s="5">
        <v>72</v>
      </c>
      <c r="W6" s="13">
        <v>180</v>
      </c>
      <c r="X6" s="6">
        <v>276</v>
      </c>
      <c r="Y6" s="5">
        <v>6</v>
      </c>
      <c r="Z6" s="5">
        <v>72</v>
      </c>
      <c r="AA6" s="13">
        <v>180</v>
      </c>
      <c r="AB6" s="6">
        <v>316</v>
      </c>
      <c r="AC6" s="5">
        <v>6</v>
      </c>
      <c r="AD6" s="5">
        <v>60</v>
      </c>
      <c r="AE6" s="7">
        <v>171</v>
      </c>
      <c r="AF6" s="11">
        <v>316</v>
      </c>
      <c r="AG6" s="5">
        <v>6</v>
      </c>
      <c r="AH6" s="5">
        <v>60</v>
      </c>
      <c r="AI6" s="7">
        <v>171</v>
      </c>
      <c r="AJ6" s="11">
        <v>326</v>
      </c>
      <c r="AK6" s="5">
        <v>6</v>
      </c>
      <c r="AL6" s="5">
        <v>121</v>
      </c>
      <c r="AM6" s="7">
        <v>100</v>
      </c>
      <c r="AN6" s="11">
        <v>326</v>
      </c>
      <c r="AO6" s="5">
        <v>6</v>
      </c>
      <c r="AP6" s="5">
        <v>171</v>
      </c>
      <c r="AQ6" s="7">
        <v>50</v>
      </c>
      <c r="AR6" s="11">
        <v>326</v>
      </c>
      <c r="AS6" s="5">
        <v>6</v>
      </c>
      <c r="AT6" s="5">
        <v>171</v>
      </c>
      <c r="AU6" s="13">
        <v>50</v>
      </c>
      <c r="AV6" s="53">
        <f t="shared" si="56"/>
        <v>0</v>
      </c>
      <c r="AW6" s="54">
        <f t="shared" si="57"/>
        <v>0</v>
      </c>
      <c r="AX6" s="54">
        <f t="shared" si="58"/>
        <v>0</v>
      </c>
      <c r="AY6" s="55">
        <f t="shared" si="59"/>
        <v>0</v>
      </c>
      <c r="AZ6" s="53">
        <f t="shared" si="60"/>
        <v>20</v>
      </c>
      <c r="BA6" s="54">
        <f t="shared" si="61"/>
        <v>0</v>
      </c>
      <c r="BB6" s="54">
        <f t="shared" si="62"/>
        <v>6</v>
      </c>
      <c r="BC6" s="55">
        <f t="shared" si="63"/>
        <v>30</v>
      </c>
      <c r="BD6" s="53">
        <f t="shared" si="1"/>
        <v>24</v>
      </c>
      <c r="BE6" s="54">
        <f t="shared" si="1"/>
        <v>0</v>
      </c>
      <c r="BF6" s="54">
        <f t="shared" si="1"/>
        <v>0</v>
      </c>
      <c r="BG6" s="55">
        <f t="shared" si="1"/>
        <v>0</v>
      </c>
      <c r="BH6" s="53">
        <f t="shared" si="1"/>
        <v>0</v>
      </c>
      <c r="BI6" s="54">
        <f t="shared" si="1"/>
        <v>0</v>
      </c>
      <c r="BJ6" s="54">
        <f t="shared" si="1"/>
        <v>0</v>
      </c>
      <c r="BK6" s="55">
        <f t="shared" si="1"/>
        <v>0</v>
      </c>
      <c r="BL6" s="53">
        <f t="shared" si="1"/>
        <v>12</v>
      </c>
      <c r="BM6" s="54">
        <f t="shared" si="1"/>
        <v>0</v>
      </c>
      <c r="BN6" s="54">
        <f t="shared" si="1"/>
        <v>0</v>
      </c>
      <c r="BO6" s="55">
        <f t="shared" si="1"/>
        <v>0</v>
      </c>
      <c r="BP6" s="53">
        <f t="shared" si="1"/>
        <v>40</v>
      </c>
      <c r="BQ6" s="54">
        <f t="shared" si="1"/>
        <v>0</v>
      </c>
      <c r="BR6" s="54">
        <f t="shared" si="1"/>
        <v>-12</v>
      </c>
      <c r="BS6" s="55">
        <f t="shared" si="1"/>
        <v>-9</v>
      </c>
      <c r="BT6" s="53">
        <f t="shared" si="1"/>
        <v>0</v>
      </c>
      <c r="BU6" s="54">
        <f t="shared" si="1"/>
        <v>0</v>
      </c>
      <c r="BV6" s="54">
        <f t="shared" si="1"/>
        <v>0</v>
      </c>
      <c r="BW6" s="55">
        <f t="shared" si="1"/>
        <v>0</v>
      </c>
      <c r="BX6" s="53">
        <f t="shared" si="1"/>
        <v>10</v>
      </c>
      <c r="BY6" s="54">
        <f t="shared" si="1"/>
        <v>0</v>
      </c>
      <c r="BZ6" s="54">
        <f t="shared" si="1"/>
        <v>61</v>
      </c>
      <c r="CA6" s="55">
        <f t="shared" si="1"/>
        <v>-71</v>
      </c>
      <c r="CB6" s="53">
        <f t="shared" si="1"/>
        <v>0</v>
      </c>
      <c r="CC6" s="54">
        <f t="shared" si="1"/>
        <v>0</v>
      </c>
      <c r="CD6" s="54">
        <f t="shared" si="1"/>
        <v>50</v>
      </c>
      <c r="CE6" s="59">
        <f t="shared" si="1"/>
        <v>-50</v>
      </c>
      <c r="CF6" s="64">
        <f t="shared" si="1"/>
        <v>0</v>
      </c>
      <c r="CG6" s="54">
        <f t="shared" si="1"/>
        <v>0</v>
      </c>
      <c r="CH6" s="54">
        <f t="shared" si="1"/>
        <v>0</v>
      </c>
      <c r="CI6" s="59">
        <f t="shared" si="1"/>
        <v>0</v>
      </c>
      <c r="CJ6" s="57">
        <f t="shared" si="64"/>
        <v>106</v>
      </c>
      <c r="CK6" s="57">
        <f t="shared" si="65"/>
        <v>0</v>
      </c>
      <c r="CL6" s="57">
        <f t="shared" si="66"/>
        <v>105</v>
      </c>
      <c r="CM6" s="186">
        <f t="shared" si="67"/>
        <v>-100</v>
      </c>
      <c r="CN6" s="6">
        <f t="shared" si="2"/>
        <v>111</v>
      </c>
      <c r="CO6" s="189">
        <f t="shared" si="68"/>
        <v>0.25113122171945701</v>
      </c>
      <c r="CP6" s="134">
        <f t="shared" si="3"/>
        <v>0</v>
      </c>
      <c r="CQ6" s="135">
        <f t="shared" si="69"/>
        <v>0</v>
      </c>
      <c r="CR6" s="135">
        <f t="shared" si="4"/>
        <v>0</v>
      </c>
      <c r="CS6" s="136">
        <f t="shared" si="5"/>
        <v>0</v>
      </c>
      <c r="CT6" s="137">
        <f t="shared" si="6"/>
        <v>9.0909090909090912E-2</v>
      </c>
      <c r="CU6" s="135">
        <f t="shared" si="70"/>
        <v>0</v>
      </c>
      <c r="CV6" s="135">
        <f t="shared" si="7"/>
        <v>9.0909090909090912E-2</v>
      </c>
      <c r="CW6" s="138">
        <f t="shared" si="8"/>
        <v>0.2</v>
      </c>
      <c r="CX6" s="134">
        <f t="shared" si="9"/>
        <v>0.1</v>
      </c>
      <c r="CY6" s="135">
        <f t="shared" si="10"/>
        <v>0</v>
      </c>
      <c r="CZ6" s="135">
        <f t="shared" si="11"/>
        <v>0</v>
      </c>
      <c r="DA6" s="136">
        <f t="shared" si="12"/>
        <v>0</v>
      </c>
      <c r="DB6" s="137">
        <f t="shared" si="13"/>
        <v>0</v>
      </c>
      <c r="DC6" s="135">
        <f t="shared" si="14"/>
        <v>0</v>
      </c>
      <c r="DD6" s="135">
        <f t="shared" si="15"/>
        <v>0</v>
      </c>
      <c r="DE6" s="138">
        <f t="shared" si="16"/>
        <v>0</v>
      </c>
      <c r="DF6" s="134">
        <f t="shared" si="17"/>
        <v>4.5454545454545456E-2</v>
      </c>
      <c r="DG6" s="135">
        <f t="shared" si="18"/>
        <v>0</v>
      </c>
      <c r="DH6" s="135">
        <f t="shared" si="19"/>
        <v>0</v>
      </c>
      <c r="DI6" s="138">
        <f t="shared" si="20"/>
        <v>0</v>
      </c>
      <c r="DJ6" s="134">
        <f t="shared" si="21"/>
        <v>0.14492753623188406</v>
      </c>
      <c r="DK6" s="135">
        <f t="shared" si="22"/>
        <v>0</v>
      </c>
      <c r="DL6" s="135">
        <f t="shared" si="23"/>
        <v>-0.16666666666666666</v>
      </c>
      <c r="DM6" s="138">
        <f t="shared" si="24"/>
        <v>-0.05</v>
      </c>
      <c r="DN6" s="134">
        <f t="shared" si="25"/>
        <v>0</v>
      </c>
      <c r="DO6" s="135">
        <f t="shared" si="26"/>
        <v>0</v>
      </c>
      <c r="DP6" s="135">
        <f t="shared" si="27"/>
        <v>0</v>
      </c>
      <c r="DQ6" s="138">
        <f t="shared" si="28"/>
        <v>0</v>
      </c>
      <c r="DR6" s="134">
        <f t="shared" si="29"/>
        <v>3.1645569620253167E-2</v>
      </c>
      <c r="DS6" s="135">
        <f t="shared" si="30"/>
        <v>0</v>
      </c>
      <c r="DT6" s="135">
        <f t="shared" si="31"/>
        <v>1.0166666666666666</v>
      </c>
      <c r="DU6" s="138">
        <f t="shared" si="32"/>
        <v>-0.41520467836257308</v>
      </c>
      <c r="DV6" s="134">
        <f t="shared" si="33"/>
        <v>0</v>
      </c>
      <c r="DW6" s="135">
        <f t="shared" si="34"/>
        <v>0</v>
      </c>
      <c r="DX6" s="135">
        <f t="shared" si="35"/>
        <v>0.41322314049586778</v>
      </c>
      <c r="DY6" s="138">
        <f t="shared" si="36"/>
        <v>-0.5</v>
      </c>
      <c r="DZ6" s="134">
        <f t="shared" si="37"/>
        <v>0</v>
      </c>
      <c r="EA6" s="135">
        <f t="shared" si="38"/>
        <v>0</v>
      </c>
      <c r="EB6" s="135">
        <f t="shared" si="39"/>
        <v>0</v>
      </c>
      <c r="EC6" s="138">
        <f t="shared" si="40"/>
        <v>0</v>
      </c>
      <c r="ED6" s="134">
        <f t="shared" si="41"/>
        <v>0.48181818181818181</v>
      </c>
      <c r="EE6" s="135">
        <f t="shared" si="42"/>
        <v>0</v>
      </c>
      <c r="EF6" s="135">
        <f t="shared" si="43"/>
        <v>1.5909090909090908</v>
      </c>
      <c r="EG6" s="136">
        <f t="shared" si="44"/>
        <v>-0.66666666666666663</v>
      </c>
      <c r="EH6" s="44">
        <f t="shared" si="45"/>
        <v>442</v>
      </c>
      <c r="EI6" s="43">
        <f t="shared" si="46"/>
        <v>442</v>
      </c>
      <c r="EJ6" s="43">
        <f t="shared" si="47"/>
        <v>498</v>
      </c>
      <c r="EK6" s="43">
        <f t="shared" si="48"/>
        <v>522</v>
      </c>
      <c r="EL6" s="43">
        <f t="shared" si="49"/>
        <v>522</v>
      </c>
      <c r="EM6" s="43">
        <f t="shared" si="50"/>
        <v>534</v>
      </c>
      <c r="EN6" s="43">
        <f t="shared" si="51"/>
        <v>553</v>
      </c>
      <c r="EO6" s="43">
        <f t="shared" si="52"/>
        <v>553</v>
      </c>
      <c r="EP6" s="43">
        <f t="shared" si="53"/>
        <v>553</v>
      </c>
      <c r="EQ6" s="43">
        <f t="shared" si="54"/>
        <v>553</v>
      </c>
      <c r="ER6" s="181">
        <f t="shared" si="55"/>
        <v>553</v>
      </c>
      <c r="ES6" s="6">
        <f t="shared" si="71"/>
        <v>553</v>
      </c>
      <c r="ET6" s="7">
        <f t="shared" si="72"/>
        <v>442</v>
      </c>
    </row>
    <row r="7" spans="1:150" ht="17" thickBot="1" x14ac:dyDescent="0.25">
      <c r="B7" s="21">
        <v>4</v>
      </c>
      <c r="C7" s="23" t="s">
        <v>3</v>
      </c>
      <c r="D7" s="27">
        <v>515</v>
      </c>
      <c r="E7" s="28">
        <v>3</v>
      </c>
      <c r="F7" s="28">
        <v>152</v>
      </c>
      <c r="G7" s="29">
        <v>90</v>
      </c>
      <c r="H7" s="11">
        <v>528</v>
      </c>
      <c r="I7" s="5">
        <v>3</v>
      </c>
      <c r="J7" s="5">
        <v>149</v>
      </c>
      <c r="K7" s="13">
        <v>140</v>
      </c>
      <c r="L7" s="6">
        <v>604</v>
      </c>
      <c r="M7" s="5">
        <v>3</v>
      </c>
      <c r="N7" s="5">
        <v>190</v>
      </c>
      <c r="O7" s="13">
        <v>140</v>
      </c>
      <c r="P7" s="6">
        <v>650</v>
      </c>
      <c r="Q7" s="5">
        <v>7</v>
      </c>
      <c r="R7" s="5">
        <v>205</v>
      </c>
      <c r="S7" s="13">
        <v>140</v>
      </c>
      <c r="T7" s="6">
        <v>660</v>
      </c>
      <c r="U7" s="5">
        <v>7</v>
      </c>
      <c r="V7" s="5">
        <v>205</v>
      </c>
      <c r="W7" s="13">
        <v>140</v>
      </c>
      <c r="X7" s="6">
        <v>680</v>
      </c>
      <c r="Y7" s="5">
        <v>7</v>
      </c>
      <c r="Z7" s="5">
        <v>185</v>
      </c>
      <c r="AA7" s="13">
        <v>164</v>
      </c>
      <c r="AB7" s="6">
        <v>690</v>
      </c>
      <c r="AC7" s="5">
        <v>7</v>
      </c>
      <c r="AD7" s="5">
        <v>155</v>
      </c>
      <c r="AE7" s="7">
        <v>164</v>
      </c>
      <c r="AF7" s="11">
        <v>715</v>
      </c>
      <c r="AG7" s="5">
        <v>5</v>
      </c>
      <c r="AH7" s="5">
        <v>96</v>
      </c>
      <c r="AI7" s="7">
        <v>160</v>
      </c>
      <c r="AJ7" s="11">
        <v>723</v>
      </c>
      <c r="AK7" s="5">
        <v>5</v>
      </c>
      <c r="AL7" s="5">
        <v>126</v>
      </c>
      <c r="AM7" s="7">
        <v>130</v>
      </c>
      <c r="AN7" s="11">
        <v>723</v>
      </c>
      <c r="AO7" s="5">
        <v>5</v>
      </c>
      <c r="AP7" s="5">
        <v>126</v>
      </c>
      <c r="AQ7" s="7">
        <v>160</v>
      </c>
      <c r="AR7" s="11">
        <v>779</v>
      </c>
      <c r="AS7" s="5">
        <v>13</v>
      </c>
      <c r="AT7" s="5">
        <v>150</v>
      </c>
      <c r="AU7" s="13">
        <v>160</v>
      </c>
      <c r="AV7" s="53">
        <f t="shared" si="56"/>
        <v>13</v>
      </c>
      <c r="AW7" s="54">
        <f t="shared" si="57"/>
        <v>0</v>
      </c>
      <c r="AX7" s="54">
        <f t="shared" si="58"/>
        <v>-3</v>
      </c>
      <c r="AY7" s="55">
        <f t="shared" si="59"/>
        <v>50</v>
      </c>
      <c r="AZ7" s="53">
        <f t="shared" si="60"/>
        <v>76</v>
      </c>
      <c r="BA7" s="54">
        <f t="shared" si="61"/>
        <v>0</v>
      </c>
      <c r="BB7" s="54">
        <f t="shared" si="62"/>
        <v>41</v>
      </c>
      <c r="BC7" s="55">
        <f t="shared" si="63"/>
        <v>0</v>
      </c>
      <c r="BD7" s="53">
        <f t="shared" si="1"/>
        <v>46</v>
      </c>
      <c r="BE7" s="54">
        <f t="shared" si="1"/>
        <v>4</v>
      </c>
      <c r="BF7" s="54">
        <f t="shared" si="1"/>
        <v>15</v>
      </c>
      <c r="BG7" s="55">
        <f t="shared" si="1"/>
        <v>0</v>
      </c>
      <c r="BH7" s="53">
        <f t="shared" si="1"/>
        <v>10</v>
      </c>
      <c r="BI7" s="54">
        <f t="shared" si="1"/>
        <v>0</v>
      </c>
      <c r="BJ7" s="54">
        <f t="shared" si="1"/>
        <v>0</v>
      </c>
      <c r="BK7" s="55">
        <f t="shared" si="1"/>
        <v>0</v>
      </c>
      <c r="BL7" s="53">
        <f t="shared" si="1"/>
        <v>20</v>
      </c>
      <c r="BM7" s="54">
        <f t="shared" si="1"/>
        <v>0</v>
      </c>
      <c r="BN7" s="54">
        <f t="shared" si="1"/>
        <v>-20</v>
      </c>
      <c r="BO7" s="55">
        <f t="shared" si="1"/>
        <v>24</v>
      </c>
      <c r="BP7" s="53">
        <f t="shared" si="1"/>
        <v>10</v>
      </c>
      <c r="BQ7" s="54">
        <f t="shared" si="1"/>
        <v>0</v>
      </c>
      <c r="BR7" s="54">
        <f t="shared" si="1"/>
        <v>-30</v>
      </c>
      <c r="BS7" s="55">
        <f t="shared" si="1"/>
        <v>0</v>
      </c>
      <c r="BT7" s="53">
        <f t="shared" si="1"/>
        <v>25</v>
      </c>
      <c r="BU7" s="54">
        <f t="shared" si="1"/>
        <v>-2</v>
      </c>
      <c r="BV7" s="54">
        <f t="shared" si="1"/>
        <v>-59</v>
      </c>
      <c r="BW7" s="55">
        <f t="shared" si="1"/>
        <v>-4</v>
      </c>
      <c r="BX7" s="53">
        <f t="shared" si="1"/>
        <v>8</v>
      </c>
      <c r="BY7" s="54">
        <f t="shared" si="1"/>
        <v>0</v>
      </c>
      <c r="BZ7" s="54">
        <f t="shared" si="1"/>
        <v>30</v>
      </c>
      <c r="CA7" s="55">
        <f t="shared" si="1"/>
        <v>-30</v>
      </c>
      <c r="CB7" s="53">
        <f t="shared" si="1"/>
        <v>0</v>
      </c>
      <c r="CC7" s="54">
        <f t="shared" si="1"/>
        <v>0</v>
      </c>
      <c r="CD7" s="54">
        <f t="shared" si="1"/>
        <v>0</v>
      </c>
      <c r="CE7" s="59">
        <f t="shared" si="1"/>
        <v>30</v>
      </c>
      <c r="CF7" s="64">
        <f t="shared" si="1"/>
        <v>56</v>
      </c>
      <c r="CG7" s="54">
        <f t="shared" si="1"/>
        <v>8</v>
      </c>
      <c r="CH7" s="54">
        <f t="shared" si="1"/>
        <v>24</v>
      </c>
      <c r="CI7" s="59">
        <f t="shared" si="1"/>
        <v>0</v>
      </c>
      <c r="CJ7" s="57">
        <f t="shared" si="64"/>
        <v>264</v>
      </c>
      <c r="CK7" s="57">
        <f t="shared" si="65"/>
        <v>10</v>
      </c>
      <c r="CL7" s="57">
        <f t="shared" si="66"/>
        <v>-2</v>
      </c>
      <c r="CM7" s="186">
        <f t="shared" si="67"/>
        <v>70</v>
      </c>
      <c r="CN7" s="6">
        <f t="shared" si="2"/>
        <v>342</v>
      </c>
      <c r="CO7" s="189">
        <f t="shared" si="68"/>
        <v>0.45</v>
      </c>
      <c r="CP7" s="134">
        <f t="shared" si="3"/>
        <v>2.524271844660194E-2</v>
      </c>
      <c r="CQ7" s="135">
        <f t="shared" si="69"/>
        <v>0</v>
      </c>
      <c r="CR7" s="135">
        <f t="shared" si="4"/>
        <v>-1.9736842105263157E-2</v>
      </c>
      <c r="CS7" s="136">
        <f t="shared" si="5"/>
        <v>0.55555555555555558</v>
      </c>
      <c r="CT7" s="137">
        <f t="shared" si="6"/>
        <v>0.14393939393939395</v>
      </c>
      <c r="CU7" s="135">
        <f t="shared" si="70"/>
        <v>0</v>
      </c>
      <c r="CV7" s="135">
        <f t="shared" si="7"/>
        <v>0.27516778523489932</v>
      </c>
      <c r="CW7" s="138">
        <f t="shared" si="8"/>
        <v>0</v>
      </c>
      <c r="CX7" s="134">
        <f t="shared" si="9"/>
        <v>7.6158940397350994E-2</v>
      </c>
      <c r="CY7" s="135">
        <f t="shared" si="10"/>
        <v>1.3333333333333333</v>
      </c>
      <c r="CZ7" s="135">
        <f t="shared" si="11"/>
        <v>7.8947368421052627E-2</v>
      </c>
      <c r="DA7" s="136">
        <f t="shared" si="12"/>
        <v>0</v>
      </c>
      <c r="DB7" s="137">
        <f t="shared" si="13"/>
        <v>1.5384615384615385E-2</v>
      </c>
      <c r="DC7" s="135">
        <f t="shared" si="14"/>
        <v>0</v>
      </c>
      <c r="DD7" s="135">
        <f t="shared" si="15"/>
        <v>0</v>
      </c>
      <c r="DE7" s="138">
        <f t="shared" si="16"/>
        <v>0</v>
      </c>
      <c r="DF7" s="134">
        <f t="shared" si="17"/>
        <v>3.0303030303030304E-2</v>
      </c>
      <c r="DG7" s="135">
        <f t="shared" si="18"/>
        <v>0</v>
      </c>
      <c r="DH7" s="135">
        <f t="shared" si="19"/>
        <v>-9.7560975609756101E-2</v>
      </c>
      <c r="DI7" s="138">
        <f t="shared" si="20"/>
        <v>0.17142857142857143</v>
      </c>
      <c r="DJ7" s="134">
        <f t="shared" si="21"/>
        <v>1.4705882352941176E-2</v>
      </c>
      <c r="DK7" s="135">
        <f t="shared" si="22"/>
        <v>0</v>
      </c>
      <c r="DL7" s="135">
        <f t="shared" si="23"/>
        <v>-0.16216216216216217</v>
      </c>
      <c r="DM7" s="138">
        <f t="shared" si="24"/>
        <v>0</v>
      </c>
      <c r="DN7" s="134">
        <f t="shared" si="25"/>
        <v>3.6231884057971016E-2</v>
      </c>
      <c r="DO7" s="135">
        <f t="shared" si="26"/>
        <v>-0.2857142857142857</v>
      </c>
      <c r="DP7" s="135">
        <f t="shared" si="27"/>
        <v>-0.38064516129032255</v>
      </c>
      <c r="DQ7" s="138">
        <f t="shared" si="28"/>
        <v>-2.4390243902439025E-2</v>
      </c>
      <c r="DR7" s="134">
        <f t="shared" si="29"/>
        <v>1.1188811188811189E-2</v>
      </c>
      <c r="DS7" s="135">
        <f t="shared" si="30"/>
        <v>0</v>
      </c>
      <c r="DT7" s="135">
        <f t="shared" si="31"/>
        <v>0.3125</v>
      </c>
      <c r="DU7" s="138">
        <f t="shared" si="32"/>
        <v>-0.1875</v>
      </c>
      <c r="DV7" s="134">
        <f t="shared" si="33"/>
        <v>0</v>
      </c>
      <c r="DW7" s="135">
        <f t="shared" si="34"/>
        <v>0</v>
      </c>
      <c r="DX7" s="135">
        <f t="shared" si="35"/>
        <v>0</v>
      </c>
      <c r="DY7" s="138">
        <f t="shared" si="36"/>
        <v>0.23076923076923078</v>
      </c>
      <c r="DZ7" s="134">
        <f t="shared" si="37"/>
        <v>7.7455048409405258E-2</v>
      </c>
      <c r="EA7" s="135">
        <f t="shared" si="38"/>
        <v>1.6</v>
      </c>
      <c r="EB7" s="135">
        <f t="shared" si="39"/>
        <v>0.19047619047619047</v>
      </c>
      <c r="EC7" s="138">
        <f t="shared" si="40"/>
        <v>0</v>
      </c>
      <c r="ED7" s="134">
        <f t="shared" si="41"/>
        <v>0.51262135922330099</v>
      </c>
      <c r="EE7" s="135">
        <f t="shared" si="42"/>
        <v>3.3333333333333335</v>
      </c>
      <c r="EF7" s="135">
        <f t="shared" si="43"/>
        <v>-1.3157894736842105E-2</v>
      </c>
      <c r="EG7" s="136">
        <f t="shared" si="44"/>
        <v>0.77777777777777779</v>
      </c>
      <c r="EH7" s="44">
        <f t="shared" si="45"/>
        <v>760</v>
      </c>
      <c r="EI7" s="43">
        <f t="shared" si="46"/>
        <v>820</v>
      </c>
      <c r="EJ7" s="43">
        <f t="shared" si="47"/>
        <v>937</v>
      </c>
      <c r="EK7" s="43">
        <f t="shared" si="48"/>
        <v>1002</v>
      </c>
      <c r="EL7" s="43">
        <f t="shared" si="49"/>
        <v>1012</v>
      </c>
      <c r="EM7" s="43">
        <f t="shared" si="50"/>
        <v>1036</v>
      </c>
      <c r="EN7" s="43">
        <f t="shared" si="51"/>
        <v>1016</v>
      </c>
      <c r="EO7" s="43">
        <f t="shared" si="52"/>
        <v>976</v>
      </c>
      <c r="EP7" s="43">
        <f t="shared" si="53"/>
        <v>984</v>
      </c>
      <c r="EQ7" s="43">
        <f t="shared" si="54"/>
        <v>1014</v>
      </c>
      <c r="ER7" s="181">
        <f t="shared" si="55"/>
        <v>1102</v>
      </c>
      <c r="ES7" s="6">
        <f t="shared" si="71"/>
        <v>1102</v>
      </c>
      <c r="ET7" s="7">
        <f t="shared" si="72"/>
        <v>760</v>
      </c>
    </row>
    <row r="8" spans="1:150" ht="18" thickBot="1" x14ac:dyDescent="0.25">
      <c r="B8" s="21">
        <v>5</v>
      </c>
      <c r="C8" s="164" t="s">
        <v>4</v>
      </c>
      <c r="D8" s="27">
        <v>200</v>
      </c>
      <c r="E8" s="28">
        <v>5</v>
      </c>
      <c r="F8" s="28">
        <v>60</v>
      </c>
      <c r="G8" s="29">
        <v>120</v>
      </c>
      <c r="H8" s="11">
        <v>200</v>
      </c>
      <c r="I8" s="5">
        <v>5</v>
      </c>
      <c r="J8" s="5">
        <v>60</v>
      </c>
      <c r="K8" s="13">
        <v>120</v>
      </c>
      <c r="L8" s="6">
        <v>200</v>
      </c>
      <c r="M8" s="5">
        <v>5</v>
      </c>
      <c r="N8" s="5">
        <v>60</v>
      </c>
      <c r="O8" s="13">
        <v>120</v>
      </c>
      <c r="P8" s="6">
        <v>220</v>
      </c>
      <c r="Q8" s="5">
        <v>5</v>
      </c>
      <c r="R8" s="5">
        <v>70</v>
      </c>
      <c r="S8" s="13">
        <v>120</v>
      </c>
      <c r="T8" s="6">
        <v>220</v>
      </c>
      <c r="U8" s="5">
        <v>5</v>
      </c>
      <c r="V8" s="5">
        <v>70</v>
      </c>
      <c r="W8" s="13">
        <v>125</v>
      </c>
      <c r="X8" s="6">
        <v>240</v>
      </c>
      <c r="Y8" s="5">
        <v>5</v>
      </c>
      <c r="Z8" s="5">
        <v>50</v>
      </c>
      <c r="AA8" s="13">
        <v>125</v>
      </c>
      <c r="AB8" s="6">
        <v>240</v>
      </c>
      <c r="AC8" s="5">
        <v>5</v>
      </c>
      <c r="AD8" s="5">
        <v>50</v>
      </c>
      <c r="AE8" s="7">
        <v>125</v>
      </c>
      <c r="AF8" s="11">
        <v>240</v>
      </c>
      <c r="AG8" s="5">
        <v>5</v>
      </c>
      <c r="AH8" s="5">
        <v>50</v>
      </c>
      <c r="AI8" s="7">
        <v>125</v>
      </c>
      <c r="AJ8" s="11">
        <v>240</v>
      </c>
      <c r="AK8" s="5">
        <v>5</v>
      </c>
      <c r="AL8" s="5">
        <v>50</v>
      </c>
      <c r="AM8" s="7">
        <v>125</v>
      </c>
      <c r="AN8" s="11">
        <v>240</v>
      </c>
      <c r="AO8" s="5">
        <v>5</v>
      </c>
      <c r="AP8" s="5">
        <v>50</v>
      </c>
      <c r="AQ8" s="7">
        <v>125</v>
      </c>
      <c r="AR8" s="11">
        <v>242</v>
      </c>
      <c r="AS8" s="5">
        <v>5</v>
      </c>
      <c r="AT8" s="5">
        <v>50</v>
      </c>
      <c r="AU8" s="13">
        <v>125</v>
      </c>
      <c r="AV8" s="53">
        <f t="shared" si="56"/>
        <v>0</v>
      </c>
      <c r="AW8" s="54">
        <f t="shared" si="57"/>
        <v>0</v>
      </c>
      <c r="AX8" s="54">
        <f t="shared" si="58"/>
        <v>0</v>
      </c>
      <c r="AY8" s="55">
        <f t="shared" si="59"/>
        <v>0</v>
      </c>
      <c r="AZ8" s="53">
        <f t="shared" si="60"/>
        <v>0</v>
      </c>
      <c r="BA8" s="54">
        <f t="shared" si="61"/>
        <v>0</v>
      </c>
      <c r="BB8" s="54">
        <f t="shared" si="62"/>
        <v>0</v>
      </c>
      <c r="BC8" s="55">
        <f t="shared" si="63"/>
        <v>0</v>
      </c>
      <c r="BD8" s="53">
        <f t="shared" si="1"/>
        <v>20</v>
      </c>
      <c r="BE8" s="54">
        <f t="shared" si="1"/>
        <v>0</v>
      </c>
      <c r="BF8" s="54">
        <f t="shared" si="1"/>
        <v>10</v>
      </c>
      <c r="BG8" s="55">
        <f t="shared" si="1"/>
        <v>0</v>
      </c>
      <c r="BH8" s="53">
        <f t="shared" si="1"/>
        <v>0</v>
      </c>
      <c r="BI8" s="54">
        <f t="shared" si="1"/>
        <v>0</v>
      </c>
      <c r="BJ8" s="54">
        <f t="shared" si="1"/>
        <v>0</v>
      </c>
      <c r="BK8" s="55">
        <f t="shared" si="1"/>
        <v>5</v>
      </c>
      <c r="BL8" s="53">
        <f t="shared" si="1"/>
        <v>20</v>
      </c>
      <c r="BM8" s="54">
        <f t="shared" si="1"/>
        <v>0</v>
      </c>
      <c r="BN8" s="54">
        <f t="shared" si="1"/>
        <v>-20</v>
      </c>
      <c r="BO8" s="55">
        <f t="shared" si="1"/>
        <v>0</v>
      </c>
      <c r="BP8" s="53">
        <f t="shared" si="1"/>
        <v>0</v>
      </c>
      <c r="BQ8" s="54">
        <f t="shared" si="1"/>
        <v>0</v>
      </c>
      <c r="BR8" s="54">
        <f t="shared" si="1"/>
        <v>0</v>
      </c>
      <c r="BS8" s="55">
        <f t="shared" si="1"/>
        <v>0</v>
      </c>
      <c r="BT8" s="53">
        <f t="shared" si="1"/>
        <v>0</v>
      </c>
      <c r="BU8" s="54">
        <f t="shared" si="1"/>
        <v>0</v>
      </c>
      <c r="BV8" s="54">
        <f t="shared" si="1"/>
        <v>0</v>
      </c>
      <c r="BW8" s="55">
        <f t="shared" si="1"/>
        <v>0</v>
      </c>
      <c r="BX8" s="53">
        <f t="shared" si="1"/>
        <v>0</v>
      </c>
      <c r="BY8" s="54">
        <f t="shared" si="1"/>
        <v>0</v>
      </c>
      <c r="BZ8" s="54">
        <f t="shared" si="1"/>
        <v>0</v>
      </c>
      <c r="CA8" s="55">
        <f t="shared" si="1"/>
        <v>0</v>
      </c>
      <c r="CB8" s="53">
        <f t="shared" si="1"/>
        <v>0</v>
      </c>
      <c r="CC8" s="54">
        <f t="shared" si="1"/>
        <v>0</v>
      </c>
      <c r="CD8" s="54">
        <f t="shared" si="1"/>
        <v>0</v>
      </c>
      <c r="CE8" s="59">
        <f t="shared" si="1"/>
        <v>0</v>
      </c>
      <c r="CF8" s="64">
        <f t="shared" si="1"/>
        <v>2</v>
      </c>
      <c r="CG8" s="54">
        <f t="shared" si="1"/>
        <v>0</v>
      </c>
      <c r="CH8" s="54">
        <f t="shared" si="1"/>
        <v>0</v>
      </c>
      <c r="CI8" s="59">
        <f t="shared" si="1"/>
        <v>0</v>
      </c>
      <c r="CJ8" s="57">
        <f t="shared" si="64"/>
        <v>42</v>
      </c>
      <c r="CK8" s="57">
        <f t="shared" si="65"/>
        <v>0</v>
      </c>
      <c r="CL8" s="57">
        <f t="shared" si="66"/>
        <v>-10</v>
      </c>
      <c r="CM8" s="186">
        <f t="shared" si="67"/>
        <v>5</v>
      </c>
      <c r="CN8" s="6">
        <f t="shared" si="2"/>
        <v>37</v>
      </c>
      <c r="CO8" s="189">
        <f t="shared" si="68"/>
        <v>9.6103896103896108E-2</v>
      </c>
      <c r="CP8" s="134">
        <f t="shared" si="3"/>
        <v>0</v>
      </c>
      <c r="CQ8" s="135">
        <f t="shared" si="69"/>
        <v>0</v>
      </c>
      <c r="CR8" s="135">
        <f t="shared" si="4"/>
        <v>0</v>
      </c>
      <c r="CS8" s="136">
        <f t="shared" si="5"/>
        <v>0</v>
      </c>
      <c r="CT8" s="137">
        <f t="shared" si="6"/>
        <v>0</v>
      </c>
      <c r="CU8" s="135">
        <f t="shared" si="70"/>
        <v>0</v>
      </c>
      <c r="CV8" s="135">
        <f t="shared" si="7"/>
        <v>0</v>
      </c>
      <c r="CW8" s="138">
        <f t="shared" si="8"/>
        <v>0</v>
      </c>
      <c r="CX8" s="134">
        <f t="shared" si="9"/>
        <v>0.1</v>
      </c>
      <c r="CY8" s="135">
        <f t="shared" si="10"/>
        <v>0</v>
      </c>
      <c r="CZ8" s="135">
        <f t="shared" si="11"/>
        <v>0.16666666666666666</v>
      </c>
      <c r="DA8" s="136">
        <f t="shared" si="12"/>
        <v>0</v>
      </c>
      <c r="DB8" s="137">
        <f t="shared" si="13"/>
        <v>0</v>
      </c>
      <c r="DC8" s="135">
        <f t="shared" si="14"/>
        <v>0</v>
      </c>
      <c r="DD8" s="135">
        <f t="shared" si="15"/>
        <v>0</v>
      </c>
      <c r="DE8" s="138">
        <f t="shared" si="16"/>
        <v>4.1666666666666664E-2</v>
      </c>
      <c r="DF8" s="134">
        <f t="shared" si="17"/>
        <v>9.0909090909090912E-2</v>
      </c>
      <c r="DG8" s="135">
        <f t="shared" si="18"/>
        <v>0</v>
      </c>
      <c r="DH8" s="135">
        <f t="shared" si="19"/>
        <v>-0.2857142857142857</v>
      </c>
      <c r="DI8" s="138">
        <f t="shared" si="20"/>
        <v>0</v>
      </c>
      <c r="DJ8" s="134">
        <f t="shared" si="21"/>
        <v>0</v>
      </c>
      <c r="DK8" s="135">
        <f t="shared" si="22"/>
        <v>0</v>
      </c>
      <c r="DL8" s="135">
        <f t="shared" si="23"/>
        <v>0</v>
      </c>
      <c r="DM8" s="138">
        <f t="shared" si="24"/>
        <v>0</v>
      </c>
      <c r="DN8" s="134">
        <f t="shared" si="25"/>
        <v>0</v>
      </c>
      <c r="DO8" s="135">
        <f t="shared" si="26"/>
        <v>0</v>
      </c>
      <c r="DP8" s="135">
        <f t="shared" si="27"/>
        <v>0</v>
      </c>
      <c r="DQ8" s="138">
        <f t="shared" si="28"/>
        <v>0</v>
      </c>
      <c r="DR8" s="134">
        <f t="shared" si="29"/>
        <v>0</v>
      </c>
      <c r="DS8" s="135">
        <f t="shared" si="30"/>
        <v>0</v>
      </c>
      <c r="DT8" s="135">
        <f t="shared" si="31"/>
        <v>0</v>
      </c>
      <c r="DU8" s="138">
        <f t="shared" si="32"/>
        <v>0</v>
      </c>
      <c r="DV8" s="134">
        <f t="shared" si="33"/>
        <v>0</v>
      </c>
      <c r="DW8" s="135">
        <f t="shared" si="34"/>
        <v>0</v>
      </c>
      <c r="DX8" s="135">
        <f t="shared" si="35"/>
        <v>0</v>
      </c>
      <c r="DY8" s="138">
        <f t="shared" si="36"/>
        <v>0</v>
      </c>
      <c r="DZ8" s="134">
        <f t="shared" si="37"/>
        <v>8.3333333333333332E-3</v>
      </c>
      <c r="EA8" s="135">
        <f t="shared" si="38"/>
        <v>0</v>
      </c>
      <c r="EB8" s="135">
        <f t="shared" si="39"/>
        <v>0</v>
      </c>
      <c r="EC8" s="138">
        <f t="shared" si="40"/>
        <v>0</v>
      </c>
      <c r="ED8" s="134">
        <f t="shared" si="41"/>
        <v>0.21</v>
      </c>
      <c r="EE8" s="135">
        <f t="shared" si="42"/>
        <v>0</v>
      </c>
      <c r="EF8" s="135">
        <f t="shared" si="43"/>
        <v>-0.16666666666666666</v>
      </c>
      <c r="EG8" s="136">
        <f t="shared" si="44"/>
        <v>4.1666666666666664E-2</v>
      </c>
      <c r="EH8" s="44">
        <f t="shared" si="45"/>
        <v>385</v>
      </c>
      <c r="EI8" s="43">
        <f t="shared" si="46"/>
        <v>385</v>
      </c>
      <c r="EJ8" s="43">
        <f t="shared" si="47"/>
        <v>385</v>
      </c>
      <c r="EK8" s="43">
        <f t="shared" si="48"/>
        <v>415</v>
      </c>
      <c r="EL8" s="43">
        <f t="shared" si="49"/>
        <v>420</v>
      </c>
      <c r="EM8" s="43">
        <f t="shared" si="50"/>
        <v>420</v>
      </c>
      <c r="EN8" s="43">
        <f t="shared" si="51"/>
        <v>420</v>
      </c>
      <c r="EO8" s="43">
        <f t="shared" si="52"/>
        <v>420</v>
      </c>
      <c r="EP8" s="43">
        <f t="shared" si="53"/>
        <v>420</v>
      </c>
      <c r="EQ8" s="43">
        <f t="shared" si="54"/>
        <v>420</v>
      </c>
      <c r="ER8" s="181">
        <f t="shared" si="55"/>
        <v>422</v>
      </c>
      <c r="ES8" s="6">
        <f t="shared" si="71"/>
        <v>422</v>
      </c>
      <c r="ET8" s="7">
        <f t="shared" si="72"/>
        <v>385</v>
      </c>
    </row>
    <row r="9" spans="1:150" ht="18" thickBot="1" x14ac:dyDescent="0.25">
      <c r="B9" s="21">
        <v>6</v>
      </c>
      <c r="C9" s="164" t="s">
        <v>5</v>
      </c>
      <c r="D9" s="27">
        <v>230</v>
      </c>
      <c r="E9" s="28">
        <v>4</v>
      </c>
      <c r="F9" s="28">
        <v>70</v>
      </c>
      <c r="G9" s="29">
        <v>160</v>
      </c>
      <c r="H9" s="11">
        <v>230</v>
      </c>
      <c r="I9" s="5">
        <v>4</v>
      </c>
      <c r="J9" s="5">
        <v>70</v>
      </c>
      <c r="K9" s="13">
        <v>180</v>
      </c>
      <c r="L9" s="6">
        <v>240</v>
      </c>
      <c r="M9" s="5">
        <v>4</v>
      </c>
      <c r="N9" s="5">
        <v>70</v>
      </c>
      <c r="O9" s="13">
        <v>200</v>
      </c>
      <c r="P9" s="6">
        <v>276</v>
      </c>
      <c r="Q9" s="5">
        <v>4</v>
      </c>
      <c r="R9" s="5">
        <v>75</v>
      </c>
      <c r="S9" s="13">
        <v>200</v>
      </c>
      <c r="T9" s="6">
        <v>286</v>
      </c>
      <c r="U9" s="5">
        <v>4</v>
      </c>
      <c r="V9" s="5">
        <v>75</v>
      </c>
      <c r="W9" s="13">
        <v>210</v>
      </c>
      <c r="X9" s="6">
        <v>300</v>
      </c>
      <c r="Y9" s="5">
        <v>4</v>
      </c>
      <c r="Z9" s="5">
        <v>75</v>
      </c>
      <c r="AA9" s="13">
        <v>210</v>
      </c>
      <c r="AB9" s="6">
        <v>310</v>
      </c>
      <c r="AC9" s="5">
        <v>4</v>
      </c>
      <c r="AD9" s="5">
        <v>70</v>
      </c>
      <c r="AE9" s="7">
        <v>200</v>
      </c>
      <c r="AF9" s="11">
        <v>330</v>
      </c>
      <c r="AG9" s="5">
        <v>4</v>
      </c>
      <c r="AH9" s="5">
        <v>60</v>
      </c>
      <c r="AI9" s="7">
        <v>180</v>
      </c>
      <c r="AJ9" s="11">
        <v>330</v>
      </c>
      <c r="AK9" s="5">
        <v>4</v>
      </c>
      <c r="AL9" s="5">
        <v>80</v>
      </c>
      <c r="AM9" s="7">
        <v>170</v>
      </c>
      <c r="AN9" s="11">
        <v>340</v>
      </c>
      <c r="AO9" s="5">
        <v>4</v>
      </c>
      <c r="AP9" s="5">
        <v>80</v>
      </c>
      <c r="AQ9" s="7">
        <v>170</v>
      </c>
      <c r="AR9" s="11">
        <v>340</v>
      </c>
      <c r="AS9" s="5">
        <v>4</v>
      </c>
      <c r="AT9" s="5">
        <v>80</v>
      </c>
      <c r="AU9" s="13">
        <v>170</v>
      </c>
      <c r="AV9" s="53">
        <f t="shared" si="56"/>
        <v>0</v>
      </c>
      <c r="AW9" s="54">
        <f t="shared" si="57"/>
        <v>0</v>
      </c>
      <c r="AX9" s="54">
        <f t="shared" si="58"/>
        <v>0</v>
      </c>
      <c r="AY9" s="55">
        <f t="shared" si="59"/>
        <v>20</v>
      </c>
      <c r="AZ9" s="53">
        <f t="shared" si="60"/>
        <v>10</v>
      </c>
      <c r="BA9" s="54">
        <f t="shared" si="61"/>
        <v>0</v>
      </c>
      <c r="BB9" s="54">
        <f t="shared" si="62"/>
        <v>0</v>
      </c>
      <c r="BC9" s="55">
        <f t="shared" si="63"/>
        <v>20</v>
      </c>
      <c r="BD9" s="53">
        <f t="shared" si="1"/>
        <v>36</v>
      </c>
      <c r="BE9" s="54">
        <f t="shared" si="1"/>
        <v>0</v>
      </c>
      <c r="BF9" s="54">
        <f t="shared" si="1"/>
        <v>5</v>
      </c>
      <c r="BG9" s="55">
        <f t="shared" si="1"/>
        <v>0</v>
      </c>
      <c r="BH9" s="53">
        <f t="shared" si="1"/>
        <v>10</v>
      </c>
      <c r="BI9" s="54">
        <f t="shared" si="1"/>
        <v>0</v>
      </c>
      <c r="BJ9" s="54">
        <f t="shared" si="1"/>
        <v>0</v>
      </c>
      <c r="BK9" s="55">
        <f t="shared" si="1"/>
        <v>10</v>
      </c>
      <c r="BL9" s="53">
        <f t="shared" si="1"/>
        <v>14</v>
      </c>
      <c r="BM9" s="54">
        <f t="shared" si="1"/>
        <v>0</v>
      </c>
      <c r="BN9" s="54">
        <f t="shared" si="1"/>
        <v>0</v>
      </c>
      <c r="BO9" s="55">
        <f t="shared" si="1"/>
        <v>0</v>
      </c>
      <c r="BP9" s="53">
        <f t="shared" si="1"/>
        <v>10</v>
      </c>
      <c r="BQ9" s="54">
        <f t="shared" si="1"/>
        <v>0</v>
      </c>
      <c r="BR9" s="54">
        <f t="shared" si="1"/>
        <v>-5</v>
      </c>
      <c r="BS9" s="55">
        <f t="shared" si="1"/>
        <v>-10</v>
      </c>
      <c r="BT9" s="53">
        <f t="shared" si="1"/>
        <v>20</v>
      </c>
      <c r="BU9" s="54">
        <f t="shared" si="1"/>
        <v>0</v>
      </c>
      <c r="BV9" s="54">
        <f t="shared" si="1"/>
        <v>-10</v>
      </c>
      <c r="BW9" s="55">
        <f t="shared" si="1"/>
        <v>-20</v>
      </c>
      <c r="BX9" s="53">
        <f t="shared" si="1"/>
        <v>0</v>
      </c>
      <c r="BY9" s="54">
        <f t="shared" si="1"/>
        <v>0</v>
      </c>
      <c r="BZ9" s="54">
        <f t="shared" si="1"/>
        <v>20</v>
      </c>
      <c r="CA9" s="55">
        <f t="shared" si="1"/>
        <v>-10</v>
      </c>
      <c r="CB9" s="53">
        <f t="shared" si="1"/>
        <v>10</v>
      </c>
      <c r="CC9" s="54">
        <f t="shared" si="1"/>
        <v>0</v>
      </c>
      <c r="CD9" s="54">
        <f t="shared" si="1"/>
        <v>0</v>
      </c>
      <c r="CE9" s="59">
        <f t="shared" si="1"/>
        <v>0</v>
      </c>
      <c r="CF9" s="64">
        <f t="shared" si="1"/>
        <v>0</v>
      </c>
      <c r="CG9" s="54">
        <f t="shared" si="1"/>
        <v>0</v>
      </c>
      <c r="CH9" s="54">
        <f t="shared" si="1"/>
        <v>0</v>
      </c>
      <c r="CI9" s="59">
        <f t="shared" si="1"/>
        <v>0</v>
      </c>
      <c r="CJ9" s="57">
        <f t="shared" si="64"/>
        <v>110</v>
      </c>
      <c r="CK9" s="57">
        <f t="shared" si="65"/>
        <v>0</v>
      </c>
      <c r="CL9" s="57">
        <f t="shared" si="66"/>
        <v>10</v>
      </c>
      <c r="CM9" s="186">
        <f t="shared" si="67"/>
        <v>10</v>
      </c>
      <c r="CN9" s="6">
        <f t="shared" si="2"/>
        <v>130</v>
      </c>
      <c r="CO9" s="189">
        <f t="shared" si="68"/>
        <v>0.28017241379310343</v>
      </c>
      <c r="CP9" s="134">
        <f t="shared" si="3"/>
        <v>0</v>
      </c>
      <c r="CQ9" s="135">
        <f t="shared" si="69"/>
        <v>0</v>
      </c>
      <c r="CR9" s="135">
        <f t="shared" si="4"/>
        <v>0</v>
      </c>
      <c r="CS9" s="136">
        <f t="shared" si="5"/>
        <v>0.125</v>
      </c>
      <c r="CT9" s="137">
        <f t="shared" si="6"/>
        <v>4.3478260869565216E-2</v>
      </c>
      <c r="CU9" s="135">
        <f t="shared" si="70"/>
        <v>0</v>
      </c>
      <c r="CV9" s="135">
        <f t="shared" si="7"/>
        <v>0</v>
      </c>
      <c r="CW9" s="138">
        <f t="shared" si="8"/>
        <v>0.1111111111111111</v>
      </c>
      <c r="CX9" s="134">
        <f t="shared" si="9"/>
        <v>0.15</v>
      </c>
      <c r="CY9" s="135">
        <f t="shared" si="10"/>
        <v>0</v>
      </c>
      <c r="CZ9" s="135">
        <f t="shared" si="11"/>
        <v>7.1428571428571425E-2</v>
      </c>
      <c r="DA9" s="136">
        <f t="shared" si="12"/>
        <v>0</v>
      </c>
      <c r="DB9" s="137">
        <f t="shared" si="13"/>
        <v>3.6231884057971016E-2</v>
      </c>
      <c r="DC9" s="135">
        <f t="shared" si="14"/>
        <v>0</v>
      </c>
      <c r="DD9" s="135">
        <f t="shared" si="15"/>
        <v>0</v>
      </c>
      <c r="DE9" s="138">
        <f t="shared" si="16"/>
        <v>0.05</v>
      </c>
      <c r="DF9" s="134">
        <f t="shared" si="17"/>
        <v>4.8951048951048952E-2</v>
      </c>
      <c r="DG9" s="135">
        <f t="shared" si="18"/>
        <v>0</v>
      </c>
      <c r="DH9" s="135">
        <f t="shared" si="19"/>
        <v>0</v>
      </c>
      <c r="DI9" s="138">
        <f t="shared" si="20"/>
        <v>0</v>
      </c>
      <c r="DJ9" s="134">
        <f t="shared" si="21"/>
        <v>3.3333333333333333E-2</v>
      </c>
      <c r="DK9" s="135">
        <f t="shared" si="22"/>
        <v>0</v>
      </c>
      <c r="DL9" s="135">
        <f t="shared" si="23"/>
        <v>-6.6666666666666666E-2</v>
      </c>
      <c r="DM9" s="138">
        <f t="shared" si="24"/>
        <v>-4.7619047619047616E-2</v>
      </c>
      <c r="DN9" s="134">
        <f t="shared" si="25"/>
        <v>6.4516129032258063E-2</v>
      </c>
      <c r="DO9" s="135">
        <f t="shared" si="26"/>
        <v>0</v>
      </c>
      <c r="DP9" s="135">
        <f t="shared" si="27"/>
        <v>-0.14285714285714285</v>
      </c>
      <c r="DQ9" s="138">
        <f t="shared" si="28"/>
        <v>-0.1</v>
      </c>
      <c r="DR9" s="134">
        <f t="shared" si="29"/>
        <v>0</v>
      </c>
      <c r="DS9" s="135">
        <f t="shared" si="30"/>
        <v>0</v>
      </c>
      <c r="DT9" s="135">
        <f t="shared" si="31"/>
        <v>0.33333333333333331</v>
      </c>
      <c r="DU9" s="138">
        <f t="shared" si="32"/>
        <v>-5.5555555555555552E-2</v>
      </c>
      <c r="DV9" s="134">
        <f t="shared" si="33"/>
        <v>3.0303030303030304E-2</v>
      </c>
      <c r="DW9" s="135">
        <f t="shared" si="34"/>
        <v>0</v>
      </c>
      <c r="DX9" s="135">
        <f t="shared" si="35"/>
        <v>0</v>
      </c>
      <c r="DY9" s="138">
        <f t="shared" si="36"/>
        <v>0</v>
      </c>
      <c r="DZ9" s="134">
        <f t="shared" si="37"/>
        <v>0</v>
      </c>
      <c r="EA9" s="135">
        <f t="shared" si="38"/>
        <v>0</v>
      </c>
      <c r="EB9" s="135">
        <f t="shared" si="39"/>
        <v>0</v>
      </c>
      <c r="EC9" s="138">
        <f t="shared" si="40"/>
        <v>0</v>
      </c>
      <c r="ED9" s="134">
        <f t="shared" si="41"/>
        <v>0.47826086956521741</v>
      </c>
      <c r="EE9" s="135">
        <f t="shared" si="42"/>
        <v>0</v>
      </c>
      <c r="EF9" s="135">
        <f t="shared" si="43"/>
        <v>0.14285714285714285</v>
      </c>
      <c r="EG9" s="136">
        <f t="shared" si="44"/>
        <v>6.25E-2</v>
      </c>
      <c r="EH9" s="44">
        <f t="shared" si="45"/>
        <v>464</v>
      </c>
      <c r="EI9" s="43">
        <f t="shared" si="46"/>
        <v>484</v>
      </c>
      <c r="EJ9" s="43">
        <f t="shared" si="47"/>
        <v>514</v>
      </c>
      <c r="EK9" s="43">
        <f t="shared" si="48"/>
        <v>555</v>
      </c>
      <c r="EL9" s="43">
        <f t="shared" si="49"/>
        <v>575</v>
      </c>
      <c r="EM9" s="43">
        <f t="shared" si="50"/>
        <v>589</v>
      </c>
      <c r="EN9" s="43">
        <f t="shared" si="51"/>
        <v>584</v>
      </c>
      <c r="EO9" s="43">
        <f t="shared" si="52"/>
        <v>574</v>
      </c>
      <c r="EP9" s="43">
        <f t="shared" si="53"/>
        <v>584</v>
      </c>
      <c r="EQ9" s="43">
        <f t="shared" si="54"/>
        <v>594</v>
      </c>
      <c r="ER9" s="181">
        <f t="shared" si="55"/>
        <v>594</v>
      </c>
      <c r="ES9" s="6">
        <f t="shared" si="71"/>
        <v>594</v>
      </c>
      <c r="ET9" s="7">
        <f t="shared" si="72"/>
        <v>464</v>
      </c>
    </row>
    <row r="10" spans="1:150" ht="18" thickBot="1" x14ac:dyDescent="0.25">
      <c r="B10" s="21">
        <v>7</v>
      </c>
      <c r="C10" s="164" t="s">
        <v>25</v>
      </c>
      <c r="D10" s="27">
        <v>500</v>
      </c>
      <c r="E10" s="28">
        <v>5</v>
      </c>
      <c r="F10" s="28">
        <v>120</v>
      </c>
      <c r="G10" s="29">
        <v>76</v>
      </c>
      <c r="H10" s="11">
        <v>480</v>
      </c>
      <c r="I10" s="5">
        <v>5</v>
      </c>
      <c r="J10" s="5">
        <v>120</v>
      </c>
      <c r="K10" s="13">
        <v>96</v>
      </c>
      <c r="L10" s="6">
        <v>510</v>
      </c>
      <c r="M10" s="5">
        <v>5</v>
      </c>
      <c r="N10" s="5">
        <v>120</v>
      </c>
      <c r="O10" s="13">
        <v>96</v>
      </c>
      <c r="P10" s="6">
        <v>570</v>
      </c>
      <c r="Q10" s="5">
        <v>10</v>
      </c>
      <c r="R10" s="5">
        <v>100</v>
      </c>
      <c r="S10" s="13">
        <v>116</v>
      </c>
      <c r="T10" s="6">
        <v>600</v>
      </c>
      <c r="U10" s="5">
        <v>10</v>
      </c>
      <c r="V10" s="5">
        <v>100</v>
      </c>
      <c r="W10" s="13">
        <v>156</v>
      </c>
      <c r="X10" s="6">
        <v>630</v>
      </c>
      <c r="Y10" s="5">
        <v>15</v>
      </c>
      <c r="Z10" s="5">
        <v>100</v>
      </c>
      <c r="AA10" s="13">
        <v>104</v>
      </c>
      <c r="AB10" s="6">
        <v>670</v>
      </c>
      <c r="AC10" s="5">
        <v>15</v>
      </c>
      <c r="AD10" s="5">
        <v>100</v>
      </c>
      <c r="AE10" s="7">
        <v>104</v>
      </c>
      <c r="AF10" s="11">
        <v>670</v>
      </c>
      <c r="AG10" s="5">
        <v>10</v>
      </c>
      <c r="AH10" s="5">
        <v>100</v>
      </c>
      <c r="AI10" s="7">
        <v>104</v>
      </c>
      <c r="AJ10" s="11">
        <v>670</v>
      </c>
      <c r="AK10" s="5">
        <v>10</v>
      </c>
      <c r="AL10" s="5">
        <v>130</v>
      </c>
      <c r="AM10" s="7">
        <v>104</v>
      </c>
      <c r="AN10" s="11">
        <v>720</v>
      </c>
      <c r="AO10" s="5">
        <v>15</v>
      </c>
      <c r="AP10" s="5">
        <v>130</v>
      </c>
      <c r="AQ10" s="7">
        <v>104</v>
      </c>
      <c r="AR10" s="11">
        <v>720</v>
      </c>
      <c r="AS10" s="5">
        <v>15</v>
      </c>
      <c r="AT10" s="5">
        <v>130</v>
      </c>
      <c r="AU10" s="13">
        <v>104</v>
      </c>
      <c r="AV10" s="53">
        <f t="shared" si="56"/>
        <v>-20</v>
      </c>
      <c r="AW10" s="54">
        <f t="shared" si="57"/>
        <v>0</v>
      </c>
      <c r="AX10" s="54">
        <f t="shared" si="58"/>
        <v>0</v>
      </c>
      <c r="AY10" s="55">
        <f t="shared" si="59"/>
        <v>20</v>
      </c>
      <c r="AZ10" s="53">
        <f t="shared" si="60"/>
        <v>30</v>
      </c>
      <c r="BA10" s="54">
        <f t="shared" si="61"/>
        <v>0</v>
      </c>
      <c r="BB10" s="54">
        <f t="shared" si="62"/>
        <v>0</v>
      </c>
      <c r="BC10" s="55">
        <f t="shared" si="63"/>
        <v>0</v>
      </c>
      <c r="BD10" s="53">
        <f t="shared" si="1"/>
        <v>60</v>
      </c>
      <c r="BE10" s="54">
        <f t="shared" si="1"/>
        <v>5</v>
      </c>
      <c r="BF10" s="54">
        <f t="shared" si="1"/>
        <v>-20</v>
      </c>
      <c r="BG10" s="55">
        <f t="shared" si="1"/>
        <v>20</v>
      </c>
      <c r="BH10" s="53">
        <f t="shared" si="1"/>
        <v>30</v>
      </c>
      <c r="BI10" s="54">
        <f t="shared" si="1"/>
        <v>0</v>
      </c>
      <c r="BJ10" s="54">
        <f t="shared" si="1"/>
        <v>0</v>
      </c>
      <c r="BK10" s="55">
        <f t="shared" si="1"/>
        <v>40</v>
      </c>
      <c r="BL10" s="53">
        <f t="shared" si="1"/>
        <v>30</v>
      </c>
      <c r="BM10" s="54">
        <f t="shared" si="1"/>
        <v>5</v>
      </c>
      <c r="BN10" s="54">
        <f t="shared" si="1"/>
        <v>0</v>
      </c>
      <c r="BO10" s="55">
        <f t="shared" si="1"/>
        <v>-52</v>
      </c>
      <c r="BP10" s="53">
        <f t="shared" si="1"/>
        <v>40</v>
      </c>
      <c r="BQ10" s="54">
        <f t="shared" si="1"/>
        <v>0</v>
      </c>
      <c r="BR10" s="54">
        <f t="shared" si="1"/>
        <v>0</v>
      </c>
      <c r="BS10" s="55">
        <f t="shared" si="1"/>
        <v>0</v>
      </c>
      <c r="BT10" s="53">
        <f t="shared" si="1"/>
        <v>0</v>
      </c>
      <c r="BU10" s="54">
        <f t="shared" si="1"/>
        <v>-5</v>
      </c>
      <c r="BV10" s="54">
        <f t="shared" si="1"/>
        <v>0</v>
      </c>
      <c r="BW10" s="55">
        <f t="shared" si="1"/>
        <v>0</v>
      </c>
      <c r="BX10" s="53">
        <f t="shared" si="1"/>
        <v>0</v>
      </c>
      <c r="BY10" s="54">
        <f t="shared" si="1"/>
        <v>0</v>
      </c>
      <c r="BZ10" s="54">
        <f t="shared" si="1"/>
        <v>30</v>
      </c>
      <c r="CA10" s="55">
        <f t="shared" si="1"/>
        <v>0</v>
      </c>
      <c r="CB10" s="53">
        <f t="shared" si="1"/>
        <v>50</v>
      </c>
      <c r="CC10" s="54">
        <f t="shared" si="1"/>
        <v>5</v>
      </c>
      <c r="CD10" s="54">
        <f t="shared" si="1"/>
        <v>0</v>
      </c>
      <c r="CE10" s="59">
        <f t="shared" si="1"/>
        <v>0</v>
      </c>
      <c r="CF10" s="64">
        <f t="shared" si="1"/>
        <v>0</v>
      </c>
      <c r="CG10" s="54">
        <f t="shared" si="1"/>
        <v>0</v>
      </c>
      <c r="CH10" s="54">
        <f t="shared" si="1"/>
        <v>0</v>
      </c>
      <c r="CI10" s="59">
        <f t="shared" si="1"/>
        <v>0</v>
      </c>
      <c r="CJ10" s="57">
        <f t="shared" si="64"/>
        <v>220</v>
      </c>
      <c r="CK10" s="57">
        <f t="shared" si="65"/>
        <v>10</v>
      </c>
      <c r="CL10" s="57">
        <f t="shared" si="66"/>
        <v>10</v>
      </c>
      <c r="CM10" s="186">
        <f t="shared" si="67"/>
        <v>28</v>
      </c>
      <c r="CN10" s="6">
        <f t="shared" si="2"/>
        <v>268</v>
      </c>
      <c r="CO10" s="189">
        <f t="shared" si="68"/>
        <v>0.38231098430813126</v>
      </c>
      <c r="CP10" s="134">
        <f t="shared" si="3"/>
        <v>-0.04</v>
      </c>
      <c r="CQ10" s="135">
        <f t="shared" si="69"/>
        <v>0</v>
      </c>
      <c r="CR10" s="135">
        <f t="shared" si="4"/>
        <v>0</v>
      </c>
      <c r="CS10" s="136">
        <f t="shared" si="5"/>
        <v>0.26315789473684209</v>
      </c>
      <c r="CT10" s="137">
        <f t="shared" si="6"/>
        <v>6.25E-2</v>
      </c>
      <c r="CU10" s="135">
        <f t="shared" si="70"/>
        <v>0</v>
      </c>
      <c r="CV10" s="135">
        <f t="shared" si="7"/>
        <v>0</v>
      </c>
      <c r="CW10" s="138">
        <f t="shared" si="8"/>
        <v>0</v>
      </c>
      <c r="CX10" s="134">
        <f t="shared" si="9"/>
        <v>0.11764705882352941</v>
      </c>
      <c r="CY10" s="135">
        <f t="shared" si="10"/>
        <v>1</v>
      </c>
      <c r="CZ10" s="135">
        <f t="shared" si="11"/>
        <v>-0.16666666666666666</v>
      </c>
      <c r="DA10" s="136">
        <f t="shared" si="12"/>
        <v>0.20833333333333334</v>
      </c>
      <c r="DB10" s="137">
        <f t="shared" si="13"/>
        <v>5.2631578947368418E-2</v>
      </c>
      <c r="DC10" s="135">
        <f t="shared" si="14"/>
        <v>0</v>
      </c>
      <c r="DD10" s="135">
        <f t="shared" si="15"/>
        <v>0</v>
      </c>
      <c r="DE10" s="138">
        <f t="shared" si="16"/>
        <v>0.34482758620689657</v>
      </c>
      <c r="DF10" s="134">
        <f t="shared" si="17"/>
        <v>0.05</v>
      </c>
      <c r="DG10" s="135">
        <f t="shared" si="18"/>
        <v>0.5</v>
      </c>
      <c r="DH10" s="135">
        <f t="shared" si="19"/>
        <v>0</v>
      </c>
      <c r="DI10" s="138">
        <f t="shared" si="20"/>
        <v>-0.33333333333333331</v>
      </c>
      <c r="DJ10" s="134">
        <f t="shared" si="21"/>
        <v>6.3492063492063489E-2</v>
      </c>
      <c r="DK10" s="135">
        <f t="shared" si="22"/>
        <v>0</v>
      </c>
      <c r="DL10" s="135">
        <f t="shared" si="23"/>
        <v>0</v>
      </c>
      <c r="DM10" s="138">
        <f t="shared" si="24"/>
        <v>0</v>
      </c>
      <c r="DN10" s="134">
        <f t="shared" si="25"/>
        <v>0</v>
      </c>
      <c r="DO10" s="135">
        <f t="shared" si="26"/>
        <v>-0.33333333333333331</v>
      </c>
      <c r="DP10" s="135">
        <f t="shared" si="27"/>
        <v>0</v>
      </c>
      <c r="DQ10" s="138">
        <f t="shared" si="28"/>
        <v>0</v>
      </c>
      <c r="DR10" s="134">
        <f t="shared" si="29"/>
        <v>0</v>
      </c>
      <c r="DS10" s="135">
        <f t="shared" si="30"/>
        <v>0</v>
      </c>
      <c r="DT10" s="135">
        <f t="shared" si="31"/>
        <v>0.3</v>
      </c>
      <c r="DU10" s="138">
        <f t="shared" si="32"/>
        <v>0</v>
      </c>
      <c r="DV10" s="134">
        <f t="shared" si="33"/>
        <v>7.4626865671641784E-2</v>
      </c>
      <c r="DW10" s="135">
        <f t="shared" si="34"/>
        <v>0.5</v>
      </c>
      <c r="DX10" s="135">
        <f t="shared" si="35"/>
        <v>0</v>
      </c>
      <c r="DY10" s="138">
        <f t="shared" si="36"/>
        <v>0</v>
      </c>
      <c r="DZ10" s="134">
        <f t="shared" si="37"/>
        <v>0</v>
      </c>
      <c r="EA10" s="135">
        <f t="shared" si="38"/>
        <v>0</v>
      </c>
      <c r="EB10" s="135">
        <f t="shared" si="39"/>
        <v>0</v>
      </c>
      <c r="EC10" s="138">
        <f t="shared" si="40"/>
        <v>0</v>
      </c>
      <c r="ED10" s="134">
        <f t="shared" si="41"/>
        <v>0.44</v>
      </c>
      <c r="EE10" s="135">
        <f t="shared" si="42"/>
        <v>2</v>
      </c>
      <c r="EF10" s="135">
        <f t="shared" si="43"/>
        <v>8.3333333333333329E-2</v>
      </c>
      <c r="EG10" s="136">
        <f t="shared" si="44"/>
        <v>0.36842105263157893</v>
      </c>
      <c r="EH10" s="44">
        <f t="shared" si="45"/>
        <v>701</v>
      </c>
      <c r="EI10" s="43">
        <f t="shared" si="46"/>
        <v>701</v>
      </c>
      <c r="EJ10" s="43">
        <f t="shared" si="47"/>
        <v>731</v>
      </c>
      <c r="EK10" s="43">
        <f t="shared" si="48"/>
        <v>796</v>
      </c>
      <c r="EL10" s="43">
        <f t="shared" si="49"/>
        <v>866</v>
      </c>
      <c r="EM10" s="43">
        <f t="shared" si="50"/>
        <v>849</v>
      </c>
      <c r="EN10" s="43">
        <f t="shared" si="51"/>
        <v>889</v>
      </c>
      <c r="EO10" s="43">
        <f t="shared" si="52"/>
        <v>884</v>
      </c>
      <c r="EP10" s="43">
        <f t="shared" si="53"/>
        <v>914</v>
      </c>
      <c r="EQ10" s="43">
        <f t="shared" si="54"/>
        <v>969</v>
      </c>
      <c r="ER10" s="181">
        <f t="shared" si="55"/>
        <v>969</v>
      </c>
      <c r="ES10" s="6">
        <f t="shared" si="71"/>
        <v>969</v>
      </c>
      <c r="ET10" s="7">
        <f t="shared" si="72"/>
        <v>701</v>
      </c>
    </row>
    <row r="11" spans="1:150" ht="35" thickBot="1" x14ac:dyDescent="0.25">
      <c r="B11" s="21">
        <v>8</v>
      </c>
      <c r="C11" s="164" t="s">
        <v>26</v>
      </c>
      <c r="D11" s="27">
        <v>220</v>
      </c>
      <c r="E11" s="28">
        <v>2</v>
      </c>
      <c r="F11" s="28">
        <v>44</v>
      </c>
      <c r="G11" s="29">
        <v>140</v>
      </c>
      <c r="H11" s="11">
        <v>230</v>
      </c>
      <c r="I11" s="5">
        <v>2</v>
      </c>
      <c r="J11" s="5">
        <v>46</v>
      </c>
      <c r="K11" s="13">
        <v>140</v>
      </c>
      <c r="L11" s="6">
        <v>230</v>
      </c>
      <c r="M11" s="5">
        <v>2</v>
      </c>
      <c r="N11" s="5">
        <v>46</v>
      </c>
      <c r="O11" s="13">
        <v>160</v>
      </c>
      <c r="P11" s="6">
        <v>275</v>
      </c>
      <c r="Q11" s="5">
        <v>2</v>
      </c>
      <c r="R11" s="5">
        <v>66</v>
      </c>
      <c r="S11" s="13">
        <v>180</v>
      </c>
      <c r="T11" s="6">
        <v>296</v>
      </c>
      <c r="U11" s="5">
        <v>2</v>
      </c>
      <c r="V11" s="5">
        <v>76</v>
      </c>
      <c r="W11" s="13">
        <v>180</v>
      </c>
      <c r="X11" s="6">
        <v>340</v>
      </c>
      <c r="Y11" s="5">
        <v>2</v>
      </c>
      <c r="Z11" s="5">
        <v>96</v>
      </c>
      <c r="AA11" s="13">
        <v>180</v>
      </c>
      <c r="AB11" s="6">
        <v>340</v>
      </c>
      <c r="AC11" s="5">
        <v>2</v>
      </c>
      <c r="AD11" s="5">
        <v>104</v>
      </c>
      <c r="AE11" s="7">
        <v>200</v>
      </c>
      <c r="AF11" s="11">
        <v>340</v>
      </c>
      <c r="AG11" s="5">
        <v>2</v>
      </c>
      <c r="AH11" s="5">
        <v>104</v>
      </c>
      <c r="AI11" s="7">
        <v>200</v>
      </c>
      <c r="AJ11" s="11">
        <v>340</v>
      </c>
      <c r="AK11" s="5">
        <v>2</v>
      </c>
      <c r="AL11" s="5">
        <v>140</v>
      </c>
      <c r="AM11" s="7">
        <v>200</v>
      </c>
      <c r="AN11" s="11">
        <v>340</v>
      </c>
      <c r="AO11" s="5">
        <v>2</v>
      </c>
      <c r="AP11" s="5">
        <v>140</v>
      </c>
      <c r="AQ11" s="7">
        <v>250</v>
      </c>
      <c r="AR11" s="11">
        <v>340</v>
      </c>
      <c r="AS11" s="5">
        <v>2</v>
      </c>
      <c r="AT11" s="5">
        <v>140</v>
      </c>
      <c r="AU11" s="13">
        <v>200</v>
      </c>
      <c r="AV11" s="53">
        <f t="shared" si="56"/>
        <v>10</v>
      </c>
      <c r="AW11" s="54">
        <f t="shared" si="57"/>
        <v>0</v>
      </c>
      <c r="AX11" s="54">
        <f t="shared" si="58"/>
        <v>2</v>
      </c>
      <c r="AY11" s="55">
        <f t="shared" si="59"/>
        <v>0</v>
      </c>
      <c r="AZ11" s="53">
        <f t="shared" si="60"/>
        <v>0</v>
      </c>
      <c r="BA11" s="54">
        <f t="shared" si="61"/>
        <v>0</v>
      </c>
      <c r="BB11" s="54">
        <f t="shared" si="62"/>
        <v>0</v>
      </c>
      <c r="BC11" s="55">
        <f t="shared" si="63"/>
        <v>20</v>
      </c>
      <c r="BD11" s="53">
        <f t="shared" si="1"/>
        <v>45</v>
      </c>
      <c r="BE11" s="54">
        <f t="shared" si="1"/>
        <v>0</v>
      </c>
      <c r="BF11" s="54">
        <f t="shared" si="1"/>
        <v>20</v>
      </c>
      <c r="BG11" s="55">
        <f t="shared" si="1"/>
        <v>20</v>
      </c>
      <c r="BH11" s="53">
        <f t="shared" si="1"/>
        <v>21</v>
      </c>
      <c r="BI11" s="54">
        <f t="shared" si="1"/>
        <v>0</v>
      </c>
      <c r="BJ11" s="54">
        <f t="shared" si="1"/>
        <v>10</v>
      </c>
      <c r="BK11" s="55">
        <f t="shared" si="1"/>
        <v>0</v>
      </c>
      <c r="BL11" s="53">
        <f t="shared" si="1"/>
        <v>44</v>
      </c>
      <c r="BM11" s="54">
        <f t="shared" si="1"/>
        <v>0</v>
      </c>
      <c r="BN11" s="54">
        <f t="shared" si="1"/>
        <v>20</v>
      </c>
      <c r="BO11" s="55">
        <f t="shared" si="1"/>
        <v>0</v>
      </c>
      <c r="BP11" s="53">
        <f t="shared" si="1"/>
        <v>0</v>
      </c>
      <c r="BQ11" s="54">
        <f t="shared" si="1"/>
        <v>0</v>
      </c>
      <c r="BR11" s="54">
        <f t="shared" si="1"/>
        <v>8</v>
      </c>
      <c r="BS11" s="55">
        <f t="shared" si="1"/>
        <v>20</v>
      </c>
      <c r="BT11" s="53">
        <f t="shared" si="1"/>
        <v>0</v>
      </c>
      <c r="BU11" s="54">
        <f t="shared" si="1"/>
        <v>0</v>
      </c>
      <c r="BV11" s="54">
        <f t="shared" si="1"/>
        <v>0</v>
      </c>
      <c r="BW11" s="55">
        <f t="shared" si="1"/>
        <v>0</v>
      </c>
      <c r="BX11" s="53">
        <f t="shared" si="1"/>
        <v>0</v>
      </c>
      <c r="BY11" s="54">
        <f t="shared" si="1"/>
        <v>0</v>
      </c>
      <c r="BZ11" s="54">
        <f t="shared" si="1"/>
        <v>36</v>
      </c>
      <c r="CA11" s="55">
        <f t="shared" si="1"/>
        <v>0</v>
      </c>
      <c r="CB11" s="53">
        <f t="shared" si="1"/>
        <v>0</v>
      </c>
      <c r="CC11" s="54">
        <f t="shared" si="1"/>
        <v>0</v>
      </c>
      <c r="CD11" s="54">
        <f t="shared" si="1"/>
        <v>0</v>
      </c>
      <c r="CE11" s="59">
        <f t="shared" si="1"/>
        <v>50</v>
      </c>
      <c r="CF11" s="64">
        <f t="shared" si="1"/>
        <v>0</v>
      </c>
      <c r="CG11" s="54">
        <f t="shared" si="1"/>
        <v>0</v>
      </c>
      <c r="CH11" s="54">
        <f t="shared" si="1"/>
        <v>0</v>
      </c>
      <c r="CI11" s="59">
        <f t="shared" ref="CI11:CI41" si="73">AU11-AQ11</f>
        <v>-50</v>
      </c>
      <c r="CJ11" s="57">
        <f t="shared" si="64"/>
        <v>120</v>
      </c>
      <c r="CK11" s="57">
        <f t="shared" si="65"/>
        <v>0</v>
      </c>
      <c r="CL11" s="57">
        <f t="shared" si="66"/>
        <v>96</v>
      </c>
      <c r="CM11" s="186">
        <f t="shared" si="67"/>
        <v>60</v>
      </c>
      <c r="CN11" s="6">
        <f t="shared" si="2"/>
        <v>276</v>
      </c>
      <c r="CO11" s="189">
        <f t="shared" si="68"/>
        <v>0.67980295566502458</v>
      </c>
      <c r="CP11" s="134">
        <f t="shared" si="3"/>
        <v>4.5454545454545456E-2</v>
      </c>
      <c r="CQ11" s="135">
        <f t="shared" si="69"/>
        <v>0</v>
      </c>
      <c r="CR11" s="135">
        <f t="shared" si="4"/>
        <v>4.5454545454545456E-2</v>
      </c>
      <c r="CS11" s="136">
        <f t="shared" si="5"/>
        <v>0</v>
      </c>
      <c r="CT11" s="137">
        <f t="shared" si="6"/>
        <v>0</v>
      </c>
      <c r="CU11" s="135">
        <f t="shared" si="70"/>
        <v>0</v>
      </c>
      <c r="CV11" s="135">
        <f t="shared" si="7"/>
        <v>0</v>
      </c>
      <c r="CW11" s="138">
        <f t="shared" si="8"/>
        <v>0.14285714285714285</v>
      </c>
      <c r="CX11" s="134">
        <f t="shared" si="9"/>
        <v>0.19565217391304349</v>
      </c>
      <c r="CY11" s="135">
        <f t="shared" si="10"/>
        <v>0</v>
      </c>
      <c r="CZ11" s="135">
        <f t="shared" si="11"/>
        <v>0.43478260869565216</v>
      </c>
      <c r="DA11" s="136">
        <f t="shared" si="12"/>
        <v>0.125</v>
      </c>
      <c r="DB11" s="137">
        <f t="shared" si="13"/>
        <v>7.636363636363637E-2</v>
      </c>
      <c r="DC11" s="135">
        <f t="shared" si="14"/>
        <v>0</v>
      </c>
      <c r="DD11" s="135">
        <f t="shared" si="15"/>
        <v>0.15151515151515152</v>
      </c>
      <c r="DE11" s="138">
        <f t="shared" si="16"/>
        <v>0</v>
      </c>
      <c r="DF11" s="134">
        <f t="shared" si="17"/>
        <v>0.14864864864864866</v>
      </c>
      <c r="DG11" s="135">
        <f t="shared" si="18"/>
        <v>0</v>
      </c>
      <c r="DH11" s="135">
        <f t="shared" si="19"/>
        <v>0.26315789473684209</v>
      </c>
      <c r="DI11" s="138">
        <f t="shared" si="20"/>
        <v>0</v>
      </c>
      <c r="DJ11" s="134">
        <f t="shared" si="21"/>
        <v>0</v>
      </c>
      <c r="DK11" s="135">
        <f t="shared" si="22"/>
        <v>0</v>
      </c>
      <c r="DL11" s="135">
        <f t="shared" si="23"/>
        <v>8.3333333333333329E-2</v>
      </c>
      <c r="DM11" s="138">
        <f t="shared" si="24"/>
        <v>0.1111111111111111</v>
      </c>
      <c r="DN11" s="134">
        <f t="shared" si="25"/>
        <v>0</v>
      </c>
      <c r="DO11" s="135">
        <f t="shared" si="26"/>
        <v>0</v>
      </c>
      <c r="DP11" s="135">
        <f t="shared" si="27"/>
        <v>0</v>
      </c>
      <c r="DQ11" s="138">
        <f t="shared" si="28"/>
        <v>0</v>
      </c>
      <c r="DR11" s="134">
        <f t="shared" si="29"/>
        <v>0</v>
      </c>
      <c r="DS11" s="135">
        <f t="shared" si="30"/>
        <v>0</v>
      </c>
      <c r="DT11" s="135">
        <f t="shared" si="31"/>
        <v>0.34615384615384615</v>
      </c>
      <c r="DU11" s="138">
        <f t="shared" si="32"/>
        <v>0</v>
      </c>
      <c r="DV11" s="134">
        <f t="shared" si="33"/>
        <v>0</v>
      </c>
      <c r="DW11" s="135">
        <f t="shared" si="34"/>
        <v>0</v>
      </c>
      <c r="DX11" s="135">
        <f t="shared" si="35"/>
        <v>0</v>
      </c>
      <c r="DY11" s="138">
        <f t="shared" si="36"/>
        <v>0.25</v>
      </c>
      <c r="DZ11" s="134">
        <f t="shared" si="37"/>
        <v>0</v>
      </c>
      <c r="EA11" s="135">
        <f t="shared" si="38"/>
        <v>0</v>
      </c>
      <c r="EB11" s="135">
        <f t="shared" si="39"/>
        <v>0</v>
      </c>
      <c r="EC11" s="138">
        <f t="shared" si="40"/>
        <v>-0.2</v>
      </c>
      <c r="ED11" s="134">
        <f t="shared" si="41"/>
        <v>0.54545454545454541</v>
      </c>
      <c r="EE11" s="135">
        <f t="shared" si="42"/>
        <v>0</v>
      </c>
      <c r="EF11" s="135">
        <f t="shared" si="43"/>
        <v>2.1818181818181817</v>
      </c>
      <c r="EG11" s="136">
        <f t="shared" si="44"/>
        <v>0.42857142857142855</v>
      </c>
      <c r="EH11" s="44">
        <f t="shared" si="45"/>
        <v>406</v>
      </c>
      <c r="EI11" s="43">
        <f t="shared" si="46"/>
        <v>418</v>
      </c>
      <c r="EJ11" s="43">
        <f t="shared" si="47"/>
        <v>438</v>
      </c>
      <c r="EK11" s="43">
        <f t="shared" si="48"/>
        <v>523</v>
      </c>
      <c r="EL11" s="43">
        <f t="shared" si="49"/>
        <v>554</v>
      </c>
      <c r="EM11" s="43">
        <f t="shared" si="50"/>
        <v>618</v>
      </c>
      <c r="EN11" s="43">
        <f t="shared" si="51"/>
        <v>646</v>
      </c>
      <c r="EO11" s="43">
        <f t="shared" si="52"/>
        <v>646</v>
      </c>
      <c r="EP11" s="43">
        <f t="shared" si="53"/>
        <v>682</v>
      </c>
      <c r="EQ11" s="43">
        <f t="shared" si="54"/>
        <v>732</v>
      </c>
      <c r="ER11" s="181">
        <f t="shared" si="55"/>
        <v>682</v>
      </c>
      <c r="ES11" s="6">
        <f t="shared" si="71"/>
        <v>732</v>
      </c>
      <c r="ET11" s="7">
        <f t="shared" si="72"/>
        <v>406</v>
      </c>
    </row>
    <row r="12" spans="1:150" ht="18" thickBot="1" x14ac:dyDescent="0.25">
      <c r="B12" s="21">
        <v>9</v>
      </c>
      <c r="C12" s="164" t="s">
        <v>27</v>
      </c>
      <c r="D12" s="27">
        <v>180</v>
      </c>
      <c r="E12" s="28">
        <v>2</v>
      </c>
      <c r="F12" s="28">
        <v>54</v>
      </c>
      <c r="G12" s="29">
        <v>130</v>
      </c>
      <c r="H12" s="11">
        <v>180</v>
      </c>
      <c r="I12" s="5">
        <v>2</v>
      </c>
      <c r="J12" s="5">
        <v>54</v>
      </c>
      <c r="K12" s="13">
        <v>130</v>
      </c>
      <c r="L12" s="6">
        <v>190</v>
      </c>
      <c r="M12" s="5">
        <v>2</v>
      </c>
      <c r="N12" s="5">
        <v>40</v>
      </c>
      <c r="O12" s="13">
        <v>140</v>
      </c>
      <c r="P12" s="6">
        <v>220</v>
      </c>
      <c r="Q12" s="5">
        <v>2</v>
      </c>
      <c r="R12" s="5">
        <v>20</v>
      </c>
      <c r="S12" s="13">
        <v>140</v>
      </c>
      <c r="T12" s="6">
        <v>220</v>
      </c>
      <c r="U12" s="5">
        <v>2</v>
      </c>
      <c r="V12" s="5">
        <v>20</v>
      </c>
      <c r="W12" s="13">
        <v>140</v>
      </c>
      <c r="X12" s="6">
        <v>220</v>
      </c>
      <c r="Y12" s="5">
        <v>2</v>
      </c>
      <c r="Z12" s="5">
        <v>20</v>
      </c>
      <c r="AA12" s="13">
        <v>140</v>
      </c>
      <c r="AB12" s="6">
        <v>250</v>
      </c>
      <c r="AC12" s="5">
        <v>2</v>
      </c>
      <c r="AD12" s="5">
        <v>20</v>
      </c>
      <c r="AE12" s="7">
        <v>140</v>
      </c>
      <c r="AF12" s="11">
        <v>250</v>
      </c>
      <c r="AG12" s="5">
        <v>2</v>
      </c>
      <c r="AH12" s="5">
        <v>60</v>
      </c>
      <c r="AI12" s="7">
        <v>140</v>
      </c>
      <c r="AJ12" s="11">
        <v>250</v>
      </c>
      <c r="AK12" s="5">
        <v>2</v>
      </c>
      <c r="AL12" s="5">
        <v>65</v>
      </c>
      <c r="AM12" s="7">
        <v>140</v>
      </c>
      <c r="AN12" s="11">
        <v>250</v>
      </c>
      <c r="AO12" s="5">
        <v>2</v>
      </c>
      <c r="AP12" s="5">
        <v>65</v>
      </c>
      <c r="AQ12" s="7">
        <v>120</v>
      </c>
      <c r="AR12" s="11">
        <v>300</v>
      </c>
      <c r="AS12" s="5">
        <v>2</v>
      </c>
      <c r="AT12" s="5">
        <v>70</v>
      </c>
      <c r="AU12" s="13">
        <v>120</v>
      </c>
      <c r="AV12" s="53">
        <f t="shared" si="56"/>
        <v>0</v>
      </c>
      <c r="AW12" s="54">
        <f t="shared" si="57"/>
        <v>0</v>
      </c>
      <c r="AX12" s="54">
        <f t="shared" si="58"/>
        <v>0</v>
      </c>
      <c r="AY12" s="55">
        <f t="shared" si="59"/>
        <v>0</v>
      </c>
      <c r="AZ12" s="53">
        <f t="shared" si="60"/>
        <v>10</v>
      </c>
      <c r="BA12" s="54">
        <f t="shared" si="61"/>
        <v>0</v>
      </c>
      <c r="BB12" s="54">
        <f t="shared" si="62"/>
        <v>-14</v>
      </c>
      <c r="BC12" s="55">
        <f t="shared" si="63"/>
        <v>10</v>
      </c>
      <c r="BD12" s="53">
        <f t="shared" ref="BD12:BD41" si="74">P12-L12</f>
        <v>30</v>
      </c>
      <c r="BE12" s="54">
        <f t="shared" ref="BE12:BE41" si="75">Q12-M12</f>
        <v>0</v>
      </c>
      <c r="BF12" s="54">
        <f t="shared" ref="BF12:BF41" si="76">R12-N12</f>
        <v>-20</v>
      </c>
      <c r="BG12" s="55">
        <f t="shared" ref="BG12:BG41" si="77">S12-O12</f>
        <v>0</v>
      </c>
      <c r="BH12" s="53">
        <f t="shared" ref="BH12:BH41" si="78">T12-P12</f>
        <v>0</v>
      </c>
      <c r="BI12" s="54">
        <f t="shared" ref="BI12:BI41" si="79">U12-Q12</f>
        <v>0</v>
      </c>
      <c r="BJ12" s="54">
        <f t="shared" ref="BJ12:BJ41" si="80">V12-R12</f>
        <v>0</v>
      </c>
      <c r="BK12" s="55">
        <f t="shared" ref="BK12:BK41" si="81">W12-S12</f>
        <v>0</v>
      </c>
      <c r="BL12" s="53">
        <f t="shared" ref="BL12:BL41" si="82">X12-T12</f>
        <v>0</v>
      </c>
      <c r="BM12" s="54">
        <f t="shared" ref="BM12:BM41" si="83">Y12-U12</f>
        <v>0</v>
      </c>
      <c r="BN12" s="54">
        <f t="shared" ref="BN12:BN41" si="84">Z12-V12</f>
        <v>0</v>
      </c>
      <c r="BO12" s="55">
        <f t="shared" ref="BO12:BO41" si="85">AA12-W12</f>
        <v>0</v>
      </c>
      <c r="BP12" s="53">
        <f t="shared" ref="BP12:BP41" si="86">AB12-X12</f>
        <v>30</v>
      </c>
      <c r="BQ12" s="54">
        <f t="shared" ref="BQ12:BQ41" si="87">AC12-Y12</f>
        <v>0</v>
      </c>
      <c r="BR12" s="54">
        <f t="shared" ref="BR12:BR41" si="88">AD12-Z12</f>
        <v>0</v>
      </c>
      <c r="BS12" s="55">
        <f t="shared" ref="BS12:BS41" si="89">AE12-AA12</f>
        <v>0</v>
      </c>
      <c r="BT12" s="53">
        <f t="shared" ref="BT12:BT41" si="90">AF12-AB12</f>
        <v>0</v>
      </c>
      <c r="BU12" s="54">
        <f t="shared" ref="BU12:BU41" si="91">AG12-AC12</f>
        <v>0</v>
      </c>
      <c r="BV12" s="54">
        <f t="shared" ref="BV12:BV41" si="92">AH12-AD12</f>
        <v>40</v>
      </c>
      <c r="BW12" s="55">
        <f t="shared" ref="BW12:BW41" si="93">AI12-AE12</f>
        <v>0</v>
      </c>
      <c r="BX12" s="53">
        <f t="shared" ref="BX12:BX41" si="94">AJ12-AF12</f>
        <v>0</v>
      </c>
      <c r="BY12" s="54">
        <f t="shared" ref="BY12:BY41" si="95">AK12-AG12</f>
        <v>0</v>
      </c>
      <c r="BZ12" s="54">
        <f t="shared" ref="BZ12:BZ41" si="96">AL12-AH12</f>
        <v>5</v>
      </c>
      <c r="CA12" s="55">
        <f t="shared" ref="CA12:CA41" si="97">AM12-AI12</f>
        <v>0</v>
      </c>
      <c r="CB12" s="53">
        <f t="shared" ref="CB12:CB41" si="98">AN12-AJ12</f>
        <v>0</v>
      </c>
      <c r="CC12" s="54">
        <f t="shared" ref="CC12:CC41" si="99">AO12-AK12</f>
        <v>0</v>
      </c>
      <c r="CD12" s="54">
        <f t="shared" ref="CD12:CD41" si="100">AP12-AL12</f>
        <v>0</v>
      </c>
      <c r="CE12" s="59">
        <f t="shared" ref="CE12:CE41" si="101">AQ12-AM12</f>
        <v>-20</v>
      </c>
      <c r="CF12" s="64">
        <f t="shared" ref="CF12:CF41" si="102">AR12-AN12</f>
        <v>50</v>
      </c>
      <c r="CG12" s="54">
        <f t="shared" ref="CG12:CG41" si="103">AS12-AO12</f>
        <v>0</v>
      </c>
      <c r="CH12" s="54">
        <f t="shared" ref="CH12:CH41" si="104">AT12-AP12</f>
        <v>5</v>
      </c>
      <c r="CI12" s="59">
        <f t="shared" si="73"/>
        <v>0</v>
      </c>
      <c r="CJ12" s="57">
        <f t="shared" si="64"/>
        <v>120</v>
      </c>
      <c r="CK12" s="57">
        <f t="shared" si="65"/>
        <v>0</v>
      </c>
      <c r="CL12" s="57">
        <f t="shared" si="66"/>
        <v>16</v>
      </c>
      <c r="CM12" s="186">
        <f t="shared" si="67"/>
        <v>-10</v>
      </c>
      <c r="CN12" s="6">
        <f t="shared" si="2"/>
        <v>126</v>
      </c>
      <c r="CO12" s="189">
        <f t="shared" si="68"/>
        <v>0.34426229508196721</v>
      </c>
      <c r="CP12" s="134">
        <f t="shared" si="3"/>
        <v>0</v>
      </c>
      <c r="CQ12" s="135">
        <f t="shared" si="69"/>
        <v>0</v>
      </c>
      <c r="CR12" s="135">
        <f t="shared" si="4"/>
        <v>0</v>
      </c>
      <c r="CS12" s="136">
        <f t="shared" si="5"/>
        <v>0</v>
      </c>
      <c r="CT12" s="137">
        <f t="shared" si="6"/>
        <v>5.5555555555555552E-2</v>
      </c>
      <c r="CU12" s="135">
        <f t="shared" si="70"/>
        <v>0</v>
      </c>
      <c r="CV12" s="135">
        <f t="shared" si="7"/>
        <v>-0.25925925925925924</v>
      </c>
      <c r="CW12" s="138">
        <f t="shared" si="8"/>
        <v>7.6923076923076927E-2</v>
      </c>
      <c r="CX12" s="134">
        <f t="shared" si="9"/>
        <v>0.15789473684210525</v>
      </c>
      <c r="CY12" s="135">
        <f t="shared" si="10"/>
        <v>0</v>
      </c>
      <c r="CZ12" s="135">
        <f t="shared" si="11"/>
        <v>-0.5</v>
      </c>
      <c r="DA12" s="136">
        <f t="shared" si="12"/>
        <v>0</v>
      </c>
      <c r="DB12" s="137">
        <f t="shared" si="13"/>
        <v>0</v>
      </c>
      <c r="DC12" s="135">
        <f t="shared" si="14"/>
        <v>0</v>
      </c>
      <c r="DD12" s="135">
        <f t="shared" si="15"/>
        <v>0</v>
      </c>
      <c r="DE12" s="138">
        <f t="shared" si="16"/>
        <v>0</v>
      </c>
      <c r="DF12" s="134">
        <f t="shared" si="17"/>
        <v>0</v>
      </c>
      <c r="DG12" s="135">
        <f t="shared" si="18"/>
        <v>0</v>
      </c>
      <c r="DH12" s="135">
        <f t="shared" si="19"/>
        <v>0</v>
      </c>
      <c r="DI12" s="138">
        <f t="shared" si="20"/>
        <v>0</v>
      </c>
      <c r="DJ12" s="134">
        <f t="shared" si="21"/>
        <v>0.13636363636363635</v>
      </c>
      <c r="DK12" s="135">
        <f t="shared" si="22"/>
        <v>0</v>
      </c>
      <c r="DL12" s="135">
        <f t="shared" si="23"/>
        <v>0</v>
      </c>
      <c r="DM12" s="138">
        <f t="shared" si="24"/>
        <v>0</v>
      </c>
      <c r="DN12" s="134">
        <f t="shared" si="25"/>
        <v>0</v>
      </c>
      <c r="DO12" s="135">
        <f t="shared" si="26"/>
        <v>0</v>
      </c>
      <c r="DP12" s="135">
        <f t="shared" si="27"/>
        <v>2</v>
      </c>
      <c r="DQ12" s="138">
        <f t="shared" si="28"/>
        <v>0</v>
      </c>
      <c r="DR12" s="134">
        <f t="shared" si="29"/>
        <v>0</v>
      </c>
      <c r="DS12" s="135">
        <f t="shared" si="30"/>
        <v>0</v>
      </c>
      <c r="DT12" s="135">
        <f t="shared" si="31"/>
        <v>8.3333333333333329E-2</v>
      </c>
      <c r="DU12" s="138">
        <f t="shared" si="32"/>
        <v>0</v>
      </c>
      <c r="DV12" s="134">
        <f t="shared" si="33"/>
        <v>0</v>
      </c>
      <c r="DW12" s="135">
        <f t="shared" si="34"/>
        <v>0</v>
      </c>
      <c r="DX12" s="135">
        <f t="shared" si="35"/>
        <v>0</v>
      </c>
      <c r="DY12" s="138">
        <f t="shared" si="36"/>
        <v>-0.14285714285714285</v>
      </c>
      <c r="DZ12" s="134">
        <f t="shared" si="37"/>
        <v>0.2</v>
      </c>
      <c r="EA12" s="135">
        <f t="shared" si="38"/>
        <v>0</v>
      </c>
      <c r="EB12" s="135">
        <f t="shared" si="39"/>
        <v>7.6923076923076927E-2</v>
      </c>
      <c r="EC12" s="138">
        <f t="shared" si="40"/>
        <v>0</v>
      </c>
      <c r="ED12" s="134">
        <f t="shared" si="41"/>
        <v>0.66666666666666663</v>
      </c>
      <c r="EE12" s="135">
        <f t="shared" si="42"/>
        <v>0</v>
      </c>
      <c r="EF12" s="135">
        <f t="shared" si="43"/>
        <v>0.29629629629629628</v>
      </c>
      <c r="EG12" s="136">
        <f t="shared" si="44"/>
        <v>-7.6923076923076927E-2</v>
      </c>
      <c r="EH12" s="44">
        <f t="shared" si="45"/>
        <v>366</v>
      </c>
      <c r="EI12" s="43">
        <f t="shared" si="46"/>
        <v>366</v>
      </c>
      <c r="EJ12" s="43">
        <f t="shared" si="47"/>
        <v>372</v>
      </c>
      <c r="EK12" s="43">
        <f t="shared" si="48"/>
        <v>382</v>
      </c>
      <c r="EL12" s="43">
        <f t="shared" si="49"/>
        <v>382</v>
      </c>
      <c r="EM12" s="43">
        <f t="shared" si="50"/>
        <v>382</v>
      </c>
      <c r="EN12" s="43">
        <f t="shared" si="51"/>
        <v>412</v>
      </c>
      <c r="EO12" s="43">
        <f t="shared" si="52"/>
        <v>452</v>
      </c>
      <c r="EP12" s="43">
        <f t="shared" si="53"/>
        <v>457</v>
      </c>
      <c r="EQ12" s="43">
        <f t="shared" si="54"/>
        <v>437</v>
      </c>
      <c r="ER12" s="181">
        <f t="shared" si="55"/>
        <v>492</v>
      </c>
      <c r="ES12" s="6">
        <f t="shared" si="71"/>
        <v>492</v>
      </c>
      <c r="ET12" s="7">
        <f t="shared" si="72"/>
        <v>366</v>
      </c>
    </row>
    <row r="13" spans="1:150" ht="18" thickBot="1" x14ac:dyDescent="0.25">
      <c r="B13" s="21">
        <v>10</v>
      </c>
      <c r="C13" s="164" t="s">
        <v>28</v>
      </c>
      <c r="D13" s="27">
        <v>412</v>
      </c>
      <c r="E13" s="28">
        <v>10</v>
      </c>
      <c r="F13" s="28">
        <v>110</v>
      </c>
      <c r="G13" s="29">
        <v>130</v>
      </c>
      <c r="H13" s="11">
        <v>435</v>
      </c>
      <c r="I13" s="5">
        <v>13</v>
      </c>
      <c r="J13" s="5">
        <v>150</v>
      </c>
      <c r="K13" s="13">
        <v>130</v>
      </c>
      <c r="L13" s="6">
        <v>475</v>
      </c>
      <c r="M13" s="5">
        <v>11</v>
      </c>
      <c r="N13" s="5">
        <v>180</v>
      </c>
      <c r="O13" s="13">
        <v>150</v>
      </c>
      <c r="P13" s="6">
        <v>550</v>
      </c>
      <c r="Q13" s="5">
        <v>11</v>
      </c>
      <c r="R13" s="5">
        <v>180</v>
      </c>
      <c r="S13" s="13">
        <v>150</v>
      </c>
      <c r="T13" s="6">
        <v>550</v>
      </c>
      <c r="U13" s="5">
        <v>12</v>
      </c>
      <c r="V13" s="5">
        <v>180</v>
      </c>
      <c r="W13" s="13">
        <v>150</v>
      </c>
      <c r="X13" s="6">
        <v>550</v>
      </c>
      <c r="Y13" s="5">
        <v>12</v>
      </c>
      <c r="Z13" s="5">
        <v>180</v>
      </c>
      <c r="AA13" s="13">
        <v>150</v>
      </c>
      <c r="AB13" s="6">
        <v>550</v>
      </c>
      <c r="AC13" s="5">
        <v>12</v>
      </c>
      <c r="AD13" s="5">
        <v>130</v>
      </c>
      <c r="AE13" s="7">
        <v>150</v>
      </c>
      <c r="AF13" s="11">
        <v>550</v>
      </c>
      <c r="AG13" s="5">
        <v>12</v>
      </c>
      <c r="AH13" s="5">
        <v>150</v>
      </c>
      <c r="AI13" s="7">
        <v>150</v>
      </c>
      <c r="AJ13" s="11">
        <v>550</v>
      </c>
      <c r="AK13" s="5">
        <v>12</v>
      </c>
      <c r="AL13" s="5">
        <v>170</v>
      </c>
      <c r="AM13" s="7">
        <v>130</v>
      </c>
      <c r="AN13" s="11">
        <v>550</v>
      </c>
      <c r="AO13" s="5">
        <v>12</v>
      </c>
      <c r="AP13" s="5">
        <v>170</v>
      </c>
      <c r="AQ13" s="7">
        <v>150</v>
      </c>
      <c r="AR13" s="11">
        <v>550</v>
      </c>
      <c r="AS13" s="5">
        <v>12</v>
      </c>
      <c r="AT13" s="5">
        <v>170</v>
      </c>
      <c r="AU13" s="13">
        <v>150</v>
      </c>
      <c r="AV13" s="53">
        <f t="shared" si="56"/>
        <v>23</v>
      </c>
      <c r="AW13" s="54">
        <f t="shared" si="57"/>
        <v>3</v>
      </c>
      <c r="AX13" s="54">
        <f t="shared" si="58"/>
        <v>40</v>
      </c>
      <c r="AY13" s="55">
        <f t="shared" si="59"/>
        <v>0</v>
      </c>
      <c r="AZ13" s="53">
        <f t="shared" si="60"/>
        <v>40</v>
      </c>
      <c r="BA13" s="54">
        <f t="shared" si="61"/>
        <v>-2</v>
      </c>
      <c r="BB13" s="54">
        <f t="shared" si="62"/>
        <v>30</v>
      </c>
      <c r="BC13" s="55">
        <f t="shared" si="63"/>
        <v>20</v>
      </c>
      <c r="BD13" s="53">
        <f t="shared" si="74"/>
        <v>75</v>
      </c>
      <c r="BE13" s="54">
        <f t="shared" si="75"/>
        <v>0</v>
      </c>
      <c r="BF13" s="54">
        <f t="shared" si="76"/>
        <v>0</v>
      </c>
      <c r="BG13" s="55">
        <f t="shared" si="77"/>
        <v>0</v>
      </c>
      <c r="BH13" s="53">
        <f t="shared" si="78"/>
        <v>0</v>
      </c>
      <c r="BI13" s="54">
        <f t="shared" si="79"/>
        <v>1</v>
      </c>
      <c r="BJ13" s="54">
        <f t="shared" si="80"/>
        <v>0</v>
      </c>
      <c r="BK13" s="55">
        <f t="shared" si="81"/>
        <v>0</v>
      </c>
      <c r="BL13" s="53">
        <f t="shared" si="82"/>
        <v>0</v>
      </c>
      <c r="BM13" s="54">
        <f t="shared" si="83"/>
        <v>0</v>
      </c>
      <c r="BN13" s="54">
        <f t="shared" si="84"/>
        <v>0</v>
      </c>
      <c r="BO13" s="55">
        <f t="shared" si="85"/>
        <v>0</v>
      </c>
      <c r="BP13" s="53">
        <f t="shared" si="86"/>
        <v>0</v>
      </c>
      <c r="BQ13" s="54">
        <f t="shared" si="87"/>
        <v>0</v>
      </c>
      <c r="BR13" s="54">
        <f t="shared" si="88"/>
        <v>-50</v>
      </c>
      <c r="BS13" s="55">
        <f t="shared" si="89"/>
        <v>0</v>
      </c>
      <c r="BT13" s="53">
        <f t="shared" si="90"/>
        <v>0</v>
      </c>
      <c r="BU13" s="54">
        <f t="shared" si="91"/>
        <v>0</v>
      </c>
      <c r="BV13" s="54">
        <f t="shared" si="92"/>
        <v>20</v>
      </c>
      <c r="BW13" s="55">
        <f t="shared" si="93"/>
        <v>0</v>
      </c>
      <c r="BX13" s="53">
        <f t="shared" si="94"/>
        <v>0</v>
      </c>
      <c r="BY13" s="54">
        <f t="shared" si="95"/>
        <v>0</v>
      </c>
      <c r="BZ13" s="54">
        <f t="shared" si="96"/>
        <v>20</v>
      </c>
      <c r="CA13" s="55">
        <f t="shared" si="97"/>
        <v>-20</v>
      </c>
      <c r="CB13" s="53">
        <f t="shared" si="98"/>
        <v>0</v>
      </c>
      <c r="CC13" s="54">
        <f t="shared" si="99"/>
        <v>0</v>
      </c>
      <c r="CD13" s="54">
        <f t="shared" si="100"/>
        <v>0</v>
      </c>
      <c r="CE13" s="59">
        <f t="shared" si="101"/>
        <v>20</v>
      </c>
      <c r="CF13" s="64">
        <f t="shared" si="102"/>
        <v>0</v>
      </c>
      <c r="CG13" s="54">
        <f t="shared" si="103"/>
        <v>0</v>
      </c>
      <c r="CH13" s="54">
        <f t="shared" si="104"/>
        <v>0</v>
      </c>
      <c r="CI13" s="59">
        <f t="shared" si="73"/>
        <v>0</v>
      </c>
      <c r="CJ13" s="57">
        <f t="shared" si="64"/>
        <v>138</v>
      </c>
      <c r="CK13" s="57">
        <f t="shared" si="65"/>
        <v>2</v>
      </c>
      <c r="CL13" s="57">
        <f t="shared" si="66"/>
        <v>60</v>
      </c>
      <c r="CM13" s="186">
        <f t="shared" si="67"/>
        <v>20</v>
      </c>
      <c r="CN13" s="6">
        <f t="shared" si="2"/>
        <v>220</v>
      </c>
      <c r="CO13" s="189">
        <f t="shared" si="68"/>
        <v>0.33232628398791542</v>
      </c>
      <c r="CP13" s="134">
        <f t="shared" si="3"/>
        <v>5.5825242718446605E-2</v>
      </c>
      <c r="CQ13" s="135">
        <f t="shared" si="69"/>
        <v>0.3</v>
      </c>
      <c r="CR13" s="135">
        <f t="shared" si="4"/>
        <v>0.36363636363636365</v>
      </c>
      <c r="CS13" s="136">
        <f t="shared" si="5"/>
        <v>0</v>
      </c>
      <c r="CT13" s="137">
        <f t="shared" si="6"/>
        <v>9.1954022988505746E-2</v>
      </c>
      <c r="CU13" s="135">
        <f t="shared" si="70"/>
        <v>-0.15384615384615385</v>
      </c>
      <c r="CV13" s="135">
        <f t="shared" si="7"/>
        <v>0.2</v>
      </c>
      <c r="CW13" s="138">
        <f t="shared" si="8"/>
        <v>0.15384615384615385</v>
      </c>
      <c r="CX13" s="134">
        <f t="shared" si="9"/>
        <v>0.15789473684210525</v>
      </c>
      <c r="CY13" s="135">
        <f t="shared" si="10"/>
        <v>0</v>
      </c>
      <c r="CZ13" s="135">
        <f t="shared" si="11"/>
        <v>0</v>
      </c>
      <c r="DA13" s="136">
        <f t="shared" si="12"/>
        <v>0</v>
      </c>
      <c r="DB13" s="137">
        <f t="shared" si="13"/>
        <v>0</v>
      </c>
      <c r="DC13" s="135">
        <f t="shared" si="14"/>
        <v>9.0909090909090912E-2</v>
      </c>
      <c r="DD13" s="135">
        <f t="shared" si="15"/>
        <v>0</v>
      </c>
      <c r="DE13" s="138">
        <f t="shared" si="16"/>
        <v>0</v>
      </c>
      <c r="DF13" s="134">
        <f t="shared" si="17"/>
        <v>0</v>
      </c>
      <c r="DG13" s="135">
        <f t="shared" si="18"/>
        <v>0</v>
      </c>
      <c r="DH13" s="135">
        <f t="shared" si="19"/>
        <v>0</v>
      </c>
      <c r="DI13" s="138">
        <f t="shared" si="20"/>
        <v>0</v>
      </c>
      <c r="DJ13" s="134">
        <f t="shared" si="21"/>
        <v>0</v>
      </c>
      <c r="DK13" s="135">
        <f t="shared" si="22"/>
        <v>0</v>
      </c>
      <c r="DL13" s="135">
        <f t="shared" si="23"/>
        <v>-0.27777777777777779</v>
      </c>
      <c r="DM13" s="138">
        <f t="shared" si="24"/>
        <v>0</v>
      </c>
      <c r="DN13" s="134">
        <f t="shared" si="25"/>
        <v>0</v>
      </c>
      <c r="DO13" s="135">
        <f t="shared" si="26"/>
        <v>0</v>
      </c>
      <c r="DP13" s="135">
        <f t="shared" si="27"/>
        <v>0.15384615384615385</v>
      </c>
      <c r="DQ13" s="138">
        <f t="shared" si="28"/>
        <v>0</v>
      </c>
      <c r="DR13" s="134">
        <f t="shared" si="29"/>
        <v>0</v>
      </c>
      <c r="DS13" s="135">
        <f t="shared" si="30"/>
        <v>0</v>
      </c>
      <c r="DT13" s="135">
        <f t="shared" si="31"/>
        <v>0.13333333333333333</v>
      </c>
      <c r="DU13" s="138">
        <f t="shared" si="32"/>
        <v>-0.13333333333333333</v>
      </c>
      <c r="DV13" s="134">
        <f t="shared" si="33"/>
        <v>0</v>
      </c>
      <c r="DW13" s="135">
        <f t="shared" si="34"/>
        <v>0</v>
      </c>
      <c r="DX13" s="135">
        <f t="shared" si="35"/>
        <v>0</v>
      </c>
      <c r="DY13" s="138">
        <f t="shared" si="36"/>
        <v>0.15384615384615385</v>
      </c>
      <c r="DZ13" s="134">
        <f t="shared" si="37"/>
        <v>0</v>
      </c>
      <c r="EA13" s="135">
        <f t="shared" si="38"/>
        <v>0</v>
      </c>
      <c r="EB13" s="135">
        <f t="shared" si="39"/>
        <v>0</v>
      </c>
      <c r="EC13" s="138">
        <f t="shared" si="40"/>
        <v>0</v>
      </c>
      <c r="ED13" s="134">
        <f t="shared" si="41"/>
        <v>0.33495145631067963</v>
      </c>
      <c r="EE13" s="135">
        <f t="shared" si="42"/>
        <v>0.2</v>
      </c>
      <c r="EF13" s="135">
        <f t="shared" si="43"/>
        <v>0.54545454545454541</v>
      </c>
      <c r="EG13" s="136">
        <f t="shared" si="44"/>
        <v>0.15384615384615385</v>
      </c>
      <c r="EH13" s="44">
        <f t="shared" si="45"/>
        <v>662</v>
      </c>
      <c r="EI13" s="43">
        <f t="shared" si="46"/>
        <v>728</v>
      </c>
      <c r="EJ13" s="43">
        <f t="shared" si="47"/>
        <v>816</v>
      </c>
      <c r="EK13" s="43">
        <f t="shared" si="48"/>
        <v>891</v>
      </c>
      <c r="EL13" s="43">
        <f t="shared" si="49"/>
        <v>892</v>
      </c>
      <c r="EM13" s="43">
        <f t="shared" si="50"/>
        <v>892</v>
      </c>
      <c r="EN13" s="43">
        <f t="shared" si="51"/>
        <v>842</v>
      </c>
      <c r="EO13" s="43">
        <f t="shared" si="52"/>
        <v>862</v>
      </c>
      <c r="EP13" s="43">
        <f t="shared" si="53"/>
        <v>862</v>
      </c>
      <c r="EQ13" s="43">
        <f t="shared" si="54"/>
        <v>882</v>
      </c>
      <c r="ER13" s="181">
        <f t="shared" si="55"/>
        <v>882</v>
      </c>
      <c r="ES13" s="6">
        <f t="shared" si="71"/>
        <v>892</v>
      </c>
      <c r="ET13" s="7">
        <f t="shared" si="72"/>
        <v>662</v>
      </c>
    </row>
    <row r="14" spans="1:150" ht="35" thickBot="1" x14ac:dyDescent="0.25">
      <c r="B14" s="21">
        <v>11</v>
      </c>
      <c r="C14" s="164" t="s">
        <v>6</v>
      </c>
      <c r="D14" s="27">
        <v>220</v>
      </c>
      <c r="E14" s="28">
        <v>16</v>
      </c>
      <c r="F14" s="28">
        <v>90</v>
      </c>
      <c r="G14" s="29">
        <v>150</v>
      </c>
      <c r="H14" s="11">
        <v>220</v>
      </c>
      <c r="I14" s="5">
        <v>16</v>
      </c>
      <c r="J14" s="5">
        <v>90</v>
      </c>
      <c r="K14" s="13">
        <v>150</v>
      </c>
      <c r="L14" s="6">
        <v>220</v>
      </c>
      <c r="M14" s="5">
        <v>16</v>
      </c>
      <c r="N14" s="5">
        <v>90</v>
      </c>
      <c r="O14" s="13">
        <v>150</v>
      </c>
      <c r="P14" s="6">
        <v>253</v>
      </c>
      <c r="Q14" s="5">
        <v>16</v>
      </c>
      <c r="R14" s="5">
        <v>105</v>
      </c>
      <c r="S14" s="13">
        <v>150</v>
      </c>
      <c r="T14" s="6">
        <v>253</v>
      </c>
      <c r="U14" s="5">
        <v>16</v>
      </c>
      <c r="V14" s="5">
        <v>105</v>
      </c>
      <c r="W14" s="13">
        <v>150</v>
      </c>
      <c r="X14" s="6">
        <v>266</v>
      </c>
      <c r="Y14" s="5">
        <v>17</v>
      </c>
      <c r="Z14" s="5">
        <v>105</v>
      </c>
      <c r="AA14" s="13">
        <v>150</v>
      </c>
      <c r="AB14" s="6">
        <v>266</v>
      </c>
      <c r="AC14" s="5">
        <v>17</v>
      </c>
      <c r="AD14" s="5">
        <v>105</v>
      </c>
      <c r="AE14" s="7">
        <v>150</v>
      </c>
      <c r="AF14" s="11">
        <v>273</v>
      </c>
      <c r="AG14" s="5">
        <v>17</v>
      </c>
      <c r="AH14" s="5">
        <v>105</v>
      </c>
      <c r="AI14" s="7">
        <v>150</v>
      </c>
      <c r="AJ14" s="11">
        <v>305</v>
      </c>
      <c r="AK14" s="5">
        <v>17</v>
      </c>
      <c r="AL14" s="5">
        <v>145</v>
      </c>
      <c r="AM14" s="7">
        <v>140</v>
      </c>
      <c r="AN14" s="11">
        <v>305</v>
      </c>
      <c r="AO14" s="5">
        <v>10</v>
      </c>
      <c r="AP14" s="5">
        <v>145</v>
      </c>
      <c r="AQ14" s="7">
        <v>140</v>
      </c>
      <c r="AR14" s="11">
        <v>355</v>
      </c>
      <c r="AS14" s="5">
        <v>10</v>
      </c>
      <c r="AT14" s="5">
        <v>145</v>
      </c>
      <c r="AU14" s="13">
        <v>140</v>
      </c>
      <c r="AV14" s="53">
        <f t="shared" si="56"/>
        <v>0</v>
      </c>
      <c r="AW14" s="54">
        <f t="shared" si="57"/>
        <v>0</v>
      </c>
      <c r="AX14" s="54">
        <f t="shared" si="58"/>
        <v>0</v>
      </c>
      <c r="AY14" s="55">
        <f t="shared" si="59"/>
        <v>0</v>
      </c>
      <c r="AZ14" s="53">
        <f t="shared" si="60"/>
        <v>0</v>
      </c>
      <c r="BA14" s="54">
        <f t="shared" si="61"/>
        <v>0</v>
      </c>
      <c r="BB14" s="54">
        <f t="shared" si="62"/>
        <v>0</v>
      </c>
      <c r="BC14" s="55">
        <f t="shared" si="63"/>
        <v>0</v>
      </c>
      <c r="BD14" s="53">
        <f t="shared" si="74"/>
        <v>33</v>
      </c>
      <c r="BE14" s="54">
        <f t="shared" si="75"/>
        <v>0</v>
      </c>
      <c r="BF14" s="54">
        <f t="shared" si="76"/>
        <v>15</v>
      </c>
      <c r="BG14" s="55">
        <f t="shared" si="77"/>
        <v>0</v>
      </c>
      <c r="BH14" s="53">
        <f t="shared" si="78"/>
        <v>0</v>
      </c>
      <c r="BI14" s="54">
        <f t="shared" si="79"/>
        <v>0</v>
      </c>
      <c r="BJ14" s="54">
        <f t="shared" si="80"/>
        <v>0</v>
      </c>
      <c r="BK14" s="55">
        <f t="shared" si="81"/>
        <v>0</v>
      </c>
      <c r="BL14" s="53">
        <f t="shared" si="82"/>
        <v>13</v>
      </c>
      <c r="BM14" s="54">
        <f t="shared" si="83"/>
        <v>1</v>
      </c>
      <c r="BN14" s="54">
        <f t="shared" si="84"/>
        <v>0</v>
      </c>
      <c r="BO14" s="55">
        <f t="shared" si="85"/>
        <v>0</v>
      </c>
      <c r="BP14" s="53">
        <f t="shared" si="86"/>
        <v>0</v>
      </c>
      <c r="BQ14" s="54">
        <f t="shared" si="87"/>
        <v>0</v>
      </c>
      <c r="BR14" s="54">
        <f t="shared" si="88"/>
        <v>0</v>
      </c>
      <c r="BS14" s="55">
        <f t="shared" si="89"/>
        <v>0</v>
      </c>
      <c r="BT14" s="53">
        <f t="shared" si="90"/>
        <v>7</v>
      </c>
      <c r="BU14" s="54">
        <f t="shared" si="91"/>
        <v>0</v>
      </c>
      <c r="BV14" s="54">
        <f t="shared" si="92"/>
        <v>0</v>
      </c>
      <c r="BW14" s="55">
        <f t="shared" si="93"/>
        <v>0</v>
      </c>
      <c r="BX14" s="53">
        <f t="shared" si="94"/>
        <v>32</v>
      </c>
      <c r="BY14" s="54">
        <f t="shared" si="95"/>
        <v>0</v>
      </c>
      <c r="BZ14" s="54">
        <f t="shared" si="96"/>
        <v>40</v>
      </c>
      <c r="CA14" s="55">
        <f t="shared" si="97"/>
        <v>-10</v>
      </c>
      <c r="CB14" s="53">
        <f t="shared" si="98"/>
        <v>0</v>
      </c>
      <c r="CC14" s="54">
        <f t="shared" si="99"/>
        <v>-7</v>
      </c>
      <c r="CD14" s="54">
        <f t="shared" si="100"/>
        <v>0</v>
      </c>
      <c r="CE14" s="59">
        <f t="shared" si="101"/>
        <v>0</v>
      </c>
      <c r="CF14" s="64">
        <f t="shared" si="102"/>
        <v>50</v>
      </c>
      <c r="CG14" s="54">
        <f t="shared" si="103"/>
        <v>0</v>
      </c>
      <c r="CH14" s="54">
        <f t="shared" si="104"/>
        <v>0</v>
      </c>
      <c r="CI14" s="59">
        <f t="shared" si="73"/>
        <v>0</v>
      </c>
      <c r="CJ14" s="57">
        <f t="shared" si="64"/>
        <v>135</v>
      </c>
      <c r="CK14" s="57">
        <f t="shared" si="65"/>
        <v>-6</v>
      </c>
      <c r="CL14" s="57">
        <f t="shared" si="66"/>
        <v>55</v>
      </c>
      <c r="CM14" s="186">
        <f t="shared" si="67"/>
        <v>-10</v>
      </c>
      <c r="CN14" s="6">
        <f t="shared" si="2"/>
        <v>174</v>
      </c>
      <c r="CO14" s="189">
        <f t="shared" si="68"/>
        <v>0.36554621848739494</v>
      </c>
      <c r="CP14" s="134">
        <f t="shared" si="3"/>
        <v>0</v>
      </c>
      <c r="CQ14" s="135">
        <f t="shared" si="69"/>
        <v>0</v>
      </c>
      <c r="CR14" s="135">
        <f t="shared" si="4"/>
        <v>0</v>
      </c>
      <c r="CS14" s="136">
        <f t="shared" si="5"/>
        <v>0</v>
      </c>
      <c r="CT14" s="137">
        <f t="shared" si="6"/>
        <v>0</v>
      </c>
      <c r="CU14" s="135">
        <f t="shared" si="70"/>
        <v>0</v>
      </c>
      <c r="CV14" s="135">
        <f t="shared" si="7"/>
        <v>0</v>
      </c>
      <c r="CW14" s="138">
        <f t="shared" si="8"/>
        <v>0</v>
      </c>
      <c r="CX14" s="134">
        <f t="shared" si="9"/>
        <v>0.15</v>
      </c>
      <c r="CY14" s="135">
        <f t="shared" si="10"/>
        <v>0</v>
      </c>
      <c r="CZ14" s="135">
        <f t="shared" si="11"/>
        <v>0.16666666666666666</v>
      </c>
      <c r="DA14" s="136">
        <f t="shared" si="12"/>
        <v>0</v>
      </c>
      <c r="DB14" s="137">
        <f t="shared" si="13"/>
        <v>0</v>
      </c>
      <c r="DC14" s="135">
        <f t="shared" si="14"/>
        <v>0</v>
      </c>
      <c r="DD14" s="135">
        <f t="shared" si="15"/>
        <v>0</v>
      </c>
      <c r="DE14" s="138">
        <f t="shared" si="16"/>
        <v>0</v>
      </c>
      <c r="DF14" s="134">
        <f t="shared" si="17"/>
        <v>5.1383399209486168E-2</v>
      </c>
      <c r="DG14" s="135">
        <f t="shared" si="18"/>
        <v>6.25E-2</v>
      </c>
      <c r="DH14" s="135">
        <f t="shared" si="19"/>
        <v>0</v>
      </c>
      <c r="DI14" s="138">
        <f t="shared" si="20"/>
        <v>0</v>
      </c>
      <c r="DJ14" s="134">
        <f t="shared" si="21"/>
        <v>0</v>
      </c>
      <c r="DK14" s="135">
        <f t="shared" si="22"/>
        <v>0</v>
      </c>
      <c r="DL14" s="135">
        <f t="shared" si="23"/>
        <v>0</v>
      </c>
      <c r="DM14" s="138">
        <f t="shared" si="24"/>
        <v>0</v>
      </c>
      <c r="DN14" s="134">
        <f t="shared" si="25"/>
        <v>2.6315789473684209E-2</v>
      </c>
      <c r="DO14" s="135">
        <f t="shared" si="26"/>
        <v>0</v>
      </c>
      <c r="DP14" s="135">
        <f t="shared" si="27"/>
        <v>0</v>
      </c>
      <c r="DQ14" s="138">
        <f t="shared" si="28"/>
        <v>0</v>
      </c>
      <c r="DR14" s="134">
        <f t="shared" si="29"/>
        <v>0.11721611721611722</v>
      </c>
      <c r="DS14" s="135">
        <f t="shared" si="30"/>
        <v>0</v>
      </c>
      <c r="DT14" s="135">
        <f t="shared" si="31"/>
        <v>0.38095238095238093</v>
      </c>
      <c r="DU14" s="138">
        <f t="shared" si="32"/>
        <v>-6.6666666666666666E-2</v>
      </c>
      <c r="DV14" s="134">
        <f t="shared" si="33"/>
        <v>0</v>
      </c>
      <c r="DW14" s="135">
        <f t="shared" si="34"/>
        <v>-0.41176470588235292</v>
      </c>
      <c r="DX14" s="135">
        <f t="shared" si="35"/>
        <v>0</v>
      </c>
      <c r="DY14" s="138">
        <f t="shared" si="36"/>
        <v>0</v>
      </c>
      <c r="DZ14" s="134">
        <f t="shared" si="37"/>
        <v>0.16393442622950818</v>
      </c>
      <c r="EA14" s="135">
        <f t="shared" si="38"/>
        <v>0</v>
      </c>
      <c r="EB14" s="135">
        <f t="shared" si="39"/>
        <v>0</v>
      </c>
      <c r="EC14" s="138">
        <f t="shared" si="40"/>
        <v>0</v>
      </c>
      <c r="ED14" s="134">
        <f t="shared" si="41"/>
        <v>0.61363636363636365</v>
      </c>
      <c r="EE14" s="135">
        <f t="shared" si="42"/>
        <v>-0.375</v>
      </c>
      <c r="EF14" s="135">
        <f t="shared" si="43"/>
        <v>0.61111111111111116</v>
      </c>
      <c r="EG14" s="136">
        <f t="shared" si="44"/>
        <v>-6.6666666666666666E-2</v>
      </c>
      <c r="EH14" s="44">
        <f t="shared" si="45"/>
        <v>476</v>
      </c>
      <c r="EI14" s="43">
        <f t="shared" si="46"/>
        <v>476</v>
      </c>
      <c r="EJ14" s="43">
        <f t="shared" si="47"/>
        <v>476</v>
      </c>
      <c r="EK14" s="43">
        <f t="shared" si="48"/>
        <v>524</v>
      </c>
      <c r="EL14" s="43">
        <f t="shared" si="49"/>
        <v>524</v>
      </c>
      <c r="EM14" s="43">
        <f t="shared" si="50"/>
        <v>538</v>
      </c>
      <c r="EN14" s="43">
        <f t="shared" si="51"/>
        <v>538</v>
      </c>
      <c r="EO14" s="43">
        <f t="shared" si="52"/>
        <v>545</v>
      </c>
      <c r="EP14" s="43">
        <f t="shared" si="53"/>
        <v>607</v>
      </c>
      <c r="EQ14" s="43">
        <f t="shared" si="54"/>
        <v>600</v>
      </c>
      <c r="ER14" s="181">
        <f t="shared" si="55"/>
        <v>650</v>
      </c>
      <c r="ES14" s="6">
        <f t="shared" si="71"/>
        <v>650</v>
      </c>
      <c r="ET14" s="7">
        <f t="shared" si="72"/>
        <v>476</v>
      </c>
    </row>
    <row r="15" spans="1:150" ht="18" thickBot="1" x14ac:dyDescent="0.25">
      <c r="B15" s="21">
        <v>12</v>
      </c>
      <c r="C15" s="164" t="s">
        <v>7</v>
      </c>
      <c r="D15" s="27">
        <v>100</v>
      </c>
      <c r="E15" s="28">
        <v>0</v>
      </c>
      <c r="F15" s="28">
        <v>0</v>
      </c>
      <c r="G15" s="29">
        <v>100</v>
      </c>
      <c r="H15" s="11">
        <v>100</v>
      </c>
      <c r="I15" s="5">
        <v>0</v>
      </c>
      <c r="J15" s="5">
        <v>0</v>
      </c>
      <c r="K15" s="13">
        <v>100</v>
      </c>
      <c r="L15" s="6">
        <v>100</v>
      </c>
      <c r="M15" s="5">
        <v>0</v>
      </c>
      <c r="N15" s="5">
        <v>0</v>
      </c>
      <c r="O15" s="13">
        <v>100</v>
      </c>
      <c r="P15" s="6">
        <v>150</v>
      </c>
      <c r="Q15" s="5">
        <v>0</v>
      </c>
      <c r="R15" s="5">
        <v>0</v>
      </c>
      <c r="S15" s="13">
        <v>120</v>
      </c>
      <c r="T15" s="6">
        <v>120</v>
      </c>
      <c r="U15" s="5">
        <v>0</v>
      </c>
      <c r="V15" s="5">
        <v>0</v>
      </c>
      <c r="W15" s="13">
        <v>110</v>
      </c>
      <c r="X15" s="6">
        <v>120</v>
      </c>
      <c r="Y15" s="5">
        <v>0</v>
      </c>
      <c r="Z15" s="5">
        <v>0</v>
      </c>
      <c r="AA15" s="13">
        <v>110</v>
      </c>
      <c r="AB15" s="6">
        <v>120</v>
      </c>
      <c r="AC15" s="5">
        <v>0</v>
      </c>
      <c r="AD15" s="5">
        <v>0</v>
      </c>
      <c r="AE15" s="7">
        <v>110</v>
      </c>
      <c r="AF15" s="11">
        <v>120</v>
      </c>
      <c r="AG15" s="5">
        <v>0</v>
      </c>
      <c r="AH15" s="5">
        <v>0</v>
      </c>
      <c r="AI15" s="7">
        <v>110</v>
      </c>
      <c r="AJ15" s="11">
        <v>150</v>
      </c>
      <c r="AK15" s="5">
        <v>0</v>
      </c>
      <c r="AL15" s="5">
        <v>0</v>
      </c>
      <c r="AM15" s="7">
        <v>110</v>
      </c>
      <c r="AN15" s="11">
        <v>150</v>
      </c>
      <c r="AO15" s="5">
        <v>0</v>
      </c>
      <c r="AP15" s="5">
        <v>0</v>
      </c>
      <c r="AQ15" s="7">
        <v>110</v>
      </c>
      <c r="AR15" s="11">
        <v>150</v>
      </c>
      <c r="AS15" s="5">
        <v>0</v>
      </c>
      <c r="AT15" s="5">
        <v>0</v>
      </c>
      <c r="AU15" s="13">
        <v>110</v>
      </c>
      <c r="AV15" s="53">
        <f t="shared" si="56"/>
        <v>0</v>
      </c>
      <c r="AW15" s="54">
        <f t="shared" si="57"/>
        <v>0</v>
      </c>
      <c r="AX15" s="54">
        <f t="shared" si="58"/>
        <v>0</v>
      </c>
      <c r="AY15" s="55">
        <f t="shared" si="59"/>
        <v>0</v>
      </c>
      <c r="AZ15" s="53">
        <f t="shared" si="60"/>
        <v>0</v>
      </c>
      <c r="BA15" s="54">
        <f t="shared" si="61"/>
        <v>0</v>
      </c>
      <c r="BB15" s="54">
        <f t="shared" si="62"/>
        <v>0</v>
      </c>
      <c r="BC15" s="55">
        <f t="shared" si="63"/>
        <v>0</v>
      </c>
      <c r="BD15" s="53">
        <f t="shared" si="74"/>
        <v>50</v>
      </c>
      <c r="BE15" s="54">
        <f t="shared" si="75"/>
        <v>0</v>
      </c>
      <c r="BF15" s="54">
        <f t="shared" si="76"/>
        <v>0</v>
      </c>
      <c r="BG15" s="55">
        <f t="shared" si="77"/>
        <v>20</v>
      </c>
      <c r="BH15" s="53">
        <f t="shared" si="78"/>
        <v>-30</v>
      </c>
      <c r="BI15" s="54">
        <f t="shared" si="79"/>
        <v>0</v>
      </c>
      <c r="BJ15" s="54">
        <f t="shared" si="80"/>
        <v>0</v>
      </c>
      <c r="BK15" s="55">
        <f t="shared" si="81"/>
        <v>-10</v>
      </c>
      <c r="BL15" s="53">
        <f t="shared" si="82"/>
        <v>0</v>
      </c>
      <c r="BM15" s="54">
        <f t="shared" si="83"/>
        <v>0</v>
      </c>
      <c r="BN15" s="54">
        <f t="shared" si="84"/>
        <v>0</v>
      </c>
      <c r="BO15" s="55">
        <f t="shared" si="85"/>
        <v>0</v>
      </c>
      <c r="BP15" s="53">
        <f t="shared" si="86"/>
        <v>0</v>
      </c>
      <c r="BQ15" s="54">
        <f t="shared" si="87"/>
        <v>0</v>
      </c>
      <c r="BR15" s="54">
        <f t="shared" si="88"/>
        <v>0</v>
      </c>
      <c r="BS15" s="55">
        <f t="shared" si="89"/>
        <v>0</v>
      </c>
      <c r="BT15" s="53">
        <f t="shared" si="90"/>
        <v>0</v>
      </c>
      <c r="BU15" s="54">
        <f t="shared" si="91"/>
        <v>0</v>
      </c>
      <c r="BV15" s="54">
        <f t="shared" si="92"/>
        <v>0</v>
      </c>
      <c r="BW15" s="55">
        <f t="shared" si="93"/>
        <v>0</v>
      </c>
      <c r="BX15" s="53">
        <f t="shared" si="94"/>
        <v>30</v>
      </c>
      <c r="BY15" s="54">
        <f t="shared" si="95"/>
        <v>0</v>
      </c>
      <c r="BZ15" s="54">
        <f t="shared" si="96"/>
        <v>0</v>
      </c>
      <c r="CA15" s="55">
        <f t="shared" si="97"/>
        <v>0</v>
      </c>
      <c r="CB15" s="53">
        <f t="shared" si="98"/>
        <v>0</v>
      </c>
      <c r="CC15" s="54">
        <f t="shared" si="99"/>
        <v>0</v>
      </c>
      <c r="CD15" s="54">
        <f t="shared" si="100"/>
        <v>0</v>
      </c>
      <c r="CE15" s="59">
        <f t="shared" si="101"/>
        <v>0</v>
      </c>
      <c r="CF15" s="64">
        <f t="shared" si="102"/>
        <v>0</v>
      </c>
      <c r="CG15" s="54">
        <f t="shared" si="103"/>
        <v>0</v>
      </c>
      <c r="CH15" s="54">
        <f t="shared" si="104"/>
        <v>0</v>
      </c>
      <c r="CI15" s="59">
        <f t="shared" si="73"/>
        <v>0</v>
      </c>
      <c r="CJ15" s="57">
        <f t="shared" si="64"/>
        <v>50</v>
      </c>
      <c r="CK15" s="57">
        <f t="shared" si="65"/>
        <v>0</v>
      </c>
      <c r="CL15" s="57">
        <f t="shared" si="66"/>
        <v>0</v>
      </c>
      <c r="CM15" s="186">
        <f t="shared" si="67"/>
        <v>10</v>
      </c>
      <c r="CN15" s="6">
        <f t="shared" si="2"/>
        <v>60</v>
      </c>
      <c r="CO15" s="189">
        <f>CN15/EH15</f>
        <v>0.3</v>
      </c>
      <c r="CP15" s="134">
        <f t="shared" si="3"/>
        <v>0</v>
      </c>
      <c r="CQ15" s="135" t="e">
        <f t="shared" si="69"/>
        <v>#DIV/0!</v>
      </c>
      <c r="CR15" s="135" t="e">
        <f t="shared" si="4"/>
        <v>#DIV/0!</v>
      </c>
      <c r="CS15" s="136">
        <f t="shared" si="5"/>
        <v>0</v>
      </c>
      <c r="CT15" s="137">
        <f t="shared" si="6"/>
        <v>0</v>
      </c>
      <c r="CU15" s="135" t="e">
        <f t="shared" si="70"/>
        <v>#DIV/0!</v>
      </c>
      <c r="CV15" s="135" t="e">
        <f t="shared" si="7"/>
        <v>#DIV/0!</v>
      </c>
      <c r="CW15" s="138">
        <f t="shared" si="8"/>
        <v>0</v>
      </c>
      <c r="CX15" s="134">
        <f t="shared" si="9"/>
        <v>0.5</v>
      </c>
      <c r="CY15" s="135" t="e">
        <f t="shared" si="10"/>
        <v>#DIV/0!</v>
      </c>
      <c r="CZ15" s="135" t="e">
        <f t="shared" si="11"/>
        <v>#DIV/0!</v>
      </c>
      <c r="DA15" s="136">
        <f t="shared" si="12"/>
        <v>0.2</v>
      </c>
      <c r="DB15" s="137">
        <f t="shared" si="13"/>
        <v>-0.2</v>
      </c>
      <c r="DC15" s="135" t="e">
        <f t="shared" si="14"/>
        <v>#DIV/0!</v>
      </c>
      <c r="DD15" s="135" t="e">
        <f t="shared" si="15"/>
        <v>#DIV/0!</v>
      </c>
      <c r="DE15" s="138">
        <f t="shared" si="16"/>
        <v>-8.3333333333333329E-2</v>
      </c>
      <c r="DF15" s="134">
        <f t="shared" si="17"/>
        <v>0</v>
      </c>
      <c r="DG15" s="135" t="e">
        <f t="shared" si="18"/>
        <v>#DIV/0!</v>
      </c>
      <c r="DH15" s="135" t="e">
        <f t="shared" si="19"/>
        <v>#DIV/0!</v>
      </c>
      <c r="DI15" s="138">
        <f t="shared" si="20"/>
        <v>0</v>
      </c>
      <c r="DJ15" s="134">
        <f t="shared" si="21"/>
        <v>0</v>
      </c>
      <c r="DK15" s="135" t="e">
        <f t="shared" si="22"/>
        <v>#DIV/0!</v>
      </c>
      <c r="DL15" s="135" t="e">
        <f t="shared" si="23"/>
        <v>#DIV/0!</v>
      </c>
      <c r="DM15" s="138">
        <f t="shared" si="24"/>
        <v>0</v>
      </c>
      <c r="DN15" s="134">
        <f t="shared" si="25"/>
        <v>0</v>
      </c>
      <c r="DO15" s="135" t="e">
        <f t="shared" si="26"/>
        <v>#DIV/0!</v>
      </c>
      <c r="DP15" s="135" t="e">
        <f t="shared" si="27"/>
        <v>#DIV/0!</v>
      </c>
      <c r="DQ15" s="138">
        <f t="shared" si="28"/>
        <v>0</v>
      </c>
      <c r="DR15" s="134">
        <f t="shared" si="29"/>
        <v>0.25</v>
      </c>
      <c r="DS15" s="135" t="e">
        <f t="shared" si="30"/>
        <v>#DIV/0!</v>
      </c>
      <c r="DT15" s="135" t="e">
        <f t="shared" si="31"/>
        <v>#DIV/0!</v>
      </c>
      <c r="DU15" s="138">
        <f t="shared" si="32"/>
        <v>0</v>
      </c>
      <c r="DV15" s="134">
        <f t="shared" si="33"/>
        <v>0</v>
      </c>
      <c r="DW15" s="135" t="e">
        <f t="shared" si="34"/>
        <v>#DIV/0!</v>
      </c>
      <c r="DX15" s="135" t="e">
        <f t="shared" si="35"/>
        <v>#DIV/0!</v>
      </c>
      <c r="DY15" s="138">
        <f t="shared" si="36"/>
        <v>0</v>
      </c>
      <c r="DZ15" s="134">
        <f t="shared" si="37"/>
        <v>0</v>
      </c>
      <c r="EA15" s="135" t="e">
        <f t="shared" si="38"/>
        <v>#DIV/0!</v>
      </c>
      <c r="EB15" s="135" t="e">
        <f t="shared" si="39"/>
        <v>#DIV/0!</v>
      </c>
      <c r="EC15" s="138">
        <f t="shared" si="40"/>
        <v>0</v>
      </c>
      <c r="ED15" s="134">
        <f t="shared" si="41"/>
        <v>0.5</v>
      </c>
      <c r="EE15" s="135" t="e">
        <f t="shared" si="42"/>
        <v>#DIV/0!</v>
      </c>
      <c r="EF15" s="135" t="e">
        <f t="shared" si="43"/>
        <v>#DIV/0!</v>
      </c>
      <c r="EG15" s="136">
        <f t="shared" si="44"/>
        <v>0.1</v>
      </c>
      <c r="EH15" s="44">
        <f t="shared" si="45"/>
        <v>200</v>
      </c>
      <c r="EI15" s="43">
        <f t="shared" si="46"/>
        <v>200</v>
      </c>
      <c r="EJ15" s="43">
        <f t="shared" si="47"/>
        <v>200</v>
      </c>
      <c r="EK15" s="43">
        <f t="shared" si="48"/>
        <v>270</v>
      </c>
      <c r="EL15" s="43">
        <f t="shared" si="49"/>
        <v>230</v>
      </c>
      <c r="EM15" s="43">
        <f t="shared" si="50"/>
        <v>230</v>
      </c>
      <c r="EN15" s="43">
        <f t="shared" si="51"/>
        <v>230</v>
      </c>
      <c r="EO15" s="43">
        <f t="shared" si="52"/>
        <v>230</v>
      </c>
      <c r="EP15" s="43">
        <f t="shared" si="53"/>
        <v>260</v>
      </c>
      <c r="EQ15" s="43">
        <f t="shared" si="54"/>
        <v>260</v>
      </c>
      <c r="ER15" s="181">
        <f t="shared" si="55"/>
        <v>260</v>
      </c>
      <c r="ES15" s="6">
        <f t="shared" si="71"/>
        <v>270</v>
      </c>
      <c r="ET15" s="7">
        <f t="shared" si="72"/>
        <v>200</v>
      </c>
    </row>
    <row r="16" spans="1:150" ht="18" thickBot="1" x14ac:dyDescent="0.25">
      <c r="B16" s="21">
        <v>13</v>
      </c>
      <c r="C16" s="164" t="s">
        <v>29</v>
      </c>
      <c r="D16" s="30"/>
      <c r="E16" s="31"/>
      <c r="F16" s="31"/>
      <c r="G16" s="32"/>
      <c r="H16" s="11"/>
      <c r="I16" s="5"/>
      <c r="J16" s="5"/>
      <c r="K16" s="13"/>
      <c r="L16" s="6">
        <v>75</v>
      </c>
      <c r="M16" s="5">
        <v>0</v>
      </c>
      <c r="N16" s="5">
        <v>50</v>
      </c>
      <c r="O16" s="13">
        <v>0</v>
      </c>
      <c r="P16" s="6">
        <v>75</v>
      </c>
      <c r="Q16" s="5">
        <v>0</v>
      </c>
      <c r="R16" s="5">
        <v>50</v>
      </c>
      <c r="S16" s="13">
        <v>30</v>
      </c>
      <c r="T16" s="6">
        <v>75</v>
      </c>
      <c r="U16" s="5">
        <v>5</v>
      </c>
      <c r="V16" s="5">
        <v>50</v>
      </c>
      <c r="W16" s="13">
        <v>50</v>
      </c>
      <c r="X16" s="6">
        <v>75</v>
      </c>
      <c r="Y16" s="5">
        <v>5</v>
      </c>
      <c r="Z16" s="5">
        <v>50</v>
      </c>
      <c r="AA16" s="13">
        <v>50</v>
      </c>
      <c r="AB16" s="6">
        <v>75</v>
      </c>
      <c r="AC16" s="5">
        <v>0</v>
      </c>
      <c r="AD16" s="5">
        <v>50</v>
      </c>
      <c r="AE16" s="7">
        <v>50</v>
      </c>
      <c r="AF16" s="11">
        <v>75</v>
      </c>
      <c r="AG16" s="5">
        <v>6</v>
      </c>
      <c r="AH16" s="5">
        <v>50</v>
      </c>
      <c r="AI16" s="7">
        <v>50</v>
      </c>
      <c r="AJ16" s="11">
        <v>100</v>
      </c>
      <c r="AK16" s="5">
        <v>6</v>
      </c>
      <c r="AL16" s="5">
        <v>75</v>
      </c>
      <c r="AM16" s="7">
        <v>50</v>
      </c>
      <c r="AN16" s="11">
        <v>100</v>
      </c>
      <c r="AO16" s="5">
        <v>6</v>
      </c>
      <c r="AP16" s="5">
        <v>75</v>
      </c>
      <c r="AQ16" s="7">
        <v>50</v>
      </c>
      <c r="AR16" s="11">
        <v>100</v>
      </c>
      <c r="AS16" s="5">
        <v>6</v>
      </c>
      <c r="AT16" s="5">
        <v>75</v>
      </c>
      <c r="AU16" s="13">
        <v>50</v>
      </c>
      <c r="AV16" s="53">
        <f t="shared" si="56"/>
        <v>0</v>
      </c>
      <c r="AW16" s="54">
        <f t="shared" si="57"/>
        <v>0</v>
      </c>
      <c r="AX16" s="54">
        <f t="shared" si="58"/>
        <v>0</v>
      </c>
      <c r="AY16" s="55">
        <f t="shared" si="59"/>
        <v>0</v>
      </c>
      <c r="AZ16" s="53">
        <f t="shared" si="60"/>
        <v>75</v>
      </c>
      <c r="BA16" s="54">
        <f t="shared" si="61"/>
        <v>0</v>
      </c>
      <c r="BB16" s="54">
        <f t="shared" si="62"/>
        <v>50</v>
      </c>
      <c r="BC16" s="55">
        <f t="shared" si="63"/>
        <v>0</v>
      </c>
      <c r="BD16" s="53">
        <f t="shared" si="74"/>
        <v>0</v>
      </c>
      <c r="BE16" s="54">
        <f t="shared" si="75"/>
        <v>0</v>
      </c>
      <c r="BF16" s="54">
        <f t="shared" si="76"/>
        <v>0</v>
      </c>
      <c r="BG16" s="55">
        <f t="shared" si="77"/>
        <v>30</v>
      </c>
      <c r="BH16" s="53">
        <f t="shared" si="78"/>
        <v>0</v>
      </c>
      <c r="BI16" s="54">
        <f t="shared" si="79"/>
        <v>5</v>
      </c>
      <c r="BJ16" s="54">
        <f t="shared" si="80"/>
        <v>0</v>
      </c>
      <c r="BK16" s="55">
        <f t="shared" si="81"/>
        <v>20</v>
      </c>
      <c r="BL16" s="53">
        <f t="shared" si="82"/>
        <v>0</v>
      </c>
      <c r="BM16" s="54">
        <f t="shared" si="83"/>
        <v>0</v>
      </c>
      <c r="BN16" s="54">
        <f t="shared" si="84"/>
        <v>0</v>
      </c>
      <c r="BO16" s="55">
        <f t="shared" si="85"/>
        <v>0</v>
      </c>
      <c r="BP16" s="53">
        <f t="shared" si="86"/>
        <v>0</v>
      </c>
      <c r="BQ16" s="54">
        <f t="shared" si="87"/>
        <v>-5</v>
      </c>
      <c r="BR16" s="54">
        <f t="shared" si="88"/>
        <v>0</v>
      </c>
      <c r="BS16" s="55">
        <f t="shared" si="89"/>
        <v>0</v>
      </c>
      <c r="BT16" s="53">
        <f t="shared" si="90"/>
        <v>0</v>
      </c>
      <c r="BU16" s="54">
        <f t="shared" si="91"/>
        <v>6</v>
      </c>
      <c r="BV16" s="54">
        <f t="shared" si="92"/>
        <v>0</v>
      </c>
      <c r="BW16" s="55">
        <f t="shared" si="93"/>
        <v>0</v>
      </c>
      <c r="BX16" s="53">
        <f t="shared" si="94"/>
        <v>25</v>
      </c>
      <c r="BY16" s="54">
        <f t="shared" si="95"/>
        <v>0</v>
      </c>
      <c r="BZ16" s="54">
        <f t="shared" si="96"/>
        <v>25</v>
      </c>
      <c r="CA16" s="55">
        <f t="shared" si="97"/>
        <v>0</v>
      </c>
      <c r="CB16" s="53">
        <f t="shared" si="98"/>
        <v>0</v>
      </c>
      <c r="CC16" s="54">
        <f t="shared" si="99"/>
        <v>0</v>
      </c>
      <c r="CD16" s="54">
        <f t="shared" si="100"/>
        <v>0</v>
      </c>
      <c r="CE16" s="59">
        <f t="shared" si="101"/>
        <v>0</v>
      </c>
      <c r="CF16" s="64">
        <f t="shared" si="102"/>
        <v>0</v>
      </c>
      <c r="CG16" s="54">
        <f t="shared" si="103"/>
        <v>0</v>
      </c>
      <c r="CH16" s="54">
        <f t="shared" si="104"/>
        <v>0</v>
      </c>
      <c r="CI16" s="59">
        <f t="shared" si="73"/>
        <v>0</v>
      </c>
      <c r="CJ16" s="57">
        <f t="shared" si="64"/>
        <v>100</v>
      </c>
      <c r="CK16" s="57">
        <f t="shared" si="65"/>
        <v>6</v>
      </c>
      <c r="CL16" s="57">
        <f t="shared" si="66"/>
        <v>75</v>
      </c>
      <c r="CM16" s="186">
        <f t="shared" si="67"/>
        <v>50</v>
      </c>
      <c r="CN16" s="6">
        <f>ER16-EJ16</f>
        <v>106</v>
      </c>
      <c r="CO16" s="189">
        <f>CN16/EJ16</f>
        <v>0.84799999999999998</v>
      </c>
      <c r="CP16" s="134" t="e">
        <f t="shared" si="3"/>
        <v>#DIV/0!</v>
      </c>
      <c r="CQ16" s="135" t="e">
        <f t="shared" si="69"/>
        <v>#DIV/0!</v>
      </c>
      <c r="CR16" s="135" t="e">
        <f t="shared" si="4"/>
        <v>#DIV/0!</v>
      </c>
      <c r="CS16" s="136" t="e">
        <f t="shared" si="5"/>
        <v>#DIV/0!</v>
      </c>
      <c r="CT16" s="137" t="e">
        <f t="shared" si="6"/>
        <v>#DIV/0!</v>
      </c>
      <c r="CU16" s="135" t="e">
        <f t="shared" si="70"/>
        <v>#DIV/0!</v>
      </c>
      <c r="CV16" s="135" t="e">
        <f t="shared" si="7"/>
        <v>#DIV/0!</v>
      </c>
      <c r="CW16" s="138" t="e">
        <f t="shared" si="8"/>
        <v>#DIV/0!</v>
      </c>
      <c r="CX16" s="134">
        <f t="shared" si="9"/>
        <v>0</v>
      </c>
      <c r="CY16" s="135" t="e">
        <f t="shared" si="10"/>
        <v>#DIV/0!</v>
      </c>
      <c r="CZ16" s="135">
        <f t="shared" si="11"/>
        <v>0</v>
      </c>
      <c r="DA16" s="136" t="e">
        <f t="shared" si="12"/>
        <v>#DIV/0!</v>
      </c>
      <c r="DB16" s="137">
        <f t="shared" si="13"/>
        <v>0</v>
      </c>
      <c r="DC16" s="135" t="e">
        <f t="shared" si="14"/>
        <v>#DIV/0!</v>
      </c>
      <c r="DD16" s="135">
        <f t="shared" si="15"/>
        <v>0</v>
      </c>
      <c r="DE16" s="138">
        <f t="shared" si="16"/>
        <v>0.66666666666666663</v>
      </c>
      <c r="DF16" s="134">
        <f t="shared" si="17"/>
        <v>0</v>
      </c>
      <c r="DG16" s="135">
        <f t="shared" si="18"/>
        <v>0</v>
      </c>
      <c r="DH16" s="135">
        <f t="shared" si="19"/>
        <v>0</v>
      </c>
      <c r="DI16" s="138">
        <f t="shared" si="20"/>
        <v>0</v>
      </c>
      <c r="DJ16" s="134">
        <f t="shared" si="21"/>
        <v>0</v>
      </c>
      <c r="DK16" s="135">
        <f t="shared" si="22"/>
        <v>-1</v>
      </c>
      <c r="DL16" s="135">
        <f t="shared" si="23"/>
        <v>0</v>
      </c>
      <c r="DM16" s="138">
        <f t="shared" si="24"/>
        <v>0</v>
      </c>
      <c r="DN16" s="134">
        <f t="shared" si="25"/>
        <v>0</v>
      </c>
      <c r="DO16" s="135" t="e">
        <f t="shared" si="26"/>
        <v>#DIV/0!</v>
      </c>
      <c r="DP16" s="135">
        <f t="shared" si="27"/>
        <v>0</v>
      </c>
      <c r="DQ16" s="138">
        <f t="shared" si="28"/>
        <v>0</v>
      </c>
      <c r="DR16" s="134">
        <f t="shared" si="29"/>
        <v>0.33333333333333331</v>
      </c>
      <c r="DS16" s="135">
        <f t="shared" si="30"/>
        <v>0</v>
      </c>
      <c r="DT16" s="135">
        <f t="shared" si="31"/>
        <v>0.5</v>
      </c>
      <c r="DU16" s="138">
        <f t="shared" si="32"/>
        <v>0</v>
      </c>
      <c r="DV16" s="134">
        <f t="shared" si="33"/>
        <v>0</v>
      </c>
      <c r="DW16" s="135">
        <f t="shared" si="34"/>
        <v>0</v>
      </c>
      <c r="DX16" s="135">
        <f t="shared" si="35"/>
        <v>0</v>
      </c>
      <c r="DY16" s="138">
        <f t="shared" si="36"/>
        <v>0</v>
      </c>
      <c r="DZ16" s="134">
        <f t="shared" si="37"/>
        <v>0</v>
      </c>
      <c r="EA16" s="135">
        <f t="shared" si="38"/>
        <v>0</v>
      </c>
      <c r="EB16" s="135">
        <f t="shared" si="39"/>
        <v>0</v>
      </c>
      <c r="EC16" s="138">
        <f t="shared" si="40"/>
        <v>0</v>
      </c>
      <c r="ED16" s="134">
        <f t="shared" ref="ED16:EG18" si="105">(AR16-L16)/L16</f>
        <v>0.33333333333333331</v>
      </c>
      <c r="EE16" s="135" t="e">
        <f t="shared" si="105"/>
        <v>#DIV/0!</v>
      </c>
      <c r="EF16" s="135">
        <f t="shared" si="105"/>
        <v>0.5</v>
      </c>
      <c r="EG16" s="136" t="e">
        <f t="shared" si="105"/>
        <v>#DIV/0!</v>
      </c>
      <c r="EH16" s="44">
        <f t="shared" si="45"/>
        <v>0</v>
      </c>
      <c r="EI16" s="43">
        <f t="shared" si="46"/>
        <v>0</v>
      </c>
      <c r="EJ16" s="43">
        <f t="shared" si="47"/>
        <v>125</v>
      </c>
      <c r="EK16" s="43">
        <f t="shared" si="48"/>
        <v>155</v>
      </c>
      <c r="EL16" s="43">
        <f t="shared" si="49"/>
        <v>180</v>
      </c>
      <c r="EM16" s="43">
        <f t="shared" si="50"/>
        <v>180</v>
      </c>
      <c r="EN16" s="43">
        <f t="shared" si="51"/>
        <v>175</v>
      </c>
      <c r="EO16" s="43">
        <f t="shared" si="52"/>
        <v>181</v>
      </c>
      <c r="EP16" s="43">
        <f t="shared" si="53"/>
        <v>231</v>
      </c>
      <c r="EQ16" s="43">
        <f t="shared" si="54"/>
        <v>231</v>
      </c>
      <c r="ER16" s="181">
        <f t="shared" si="55"/>
        <v>231</v>
      </c>
      <c r="ES16" s="6">
        <f t="shared" si="71"/>
        <v>231</v>
      </c>
      <c r="ET16" s="7">
        <f>MIN(EJ16:ER16)</f>
        <v>125</v>
      </c>
    </row>
    <row r="17" spans="2:150" ht="18" thickBot="1" x14ac:dyDescent="0.25">
      <c r="B17" s="21">
        <v>14</v>
      </c>
      <c r="C17" s="164" t="s">
        <v>30</v>
      </c>
      <c r="D17" s="30"/>
      <c r="E17" s="31"/>
      <c r="F17" s="31"/>
      <c r="G17" s="32"/>
      <c r="H17" s="11"/>
      <c r="I17" s="5"/>
      <c r="J17" s="5"/>
      <c r="K17" s="13"/>
      <c r="L17" s="6">
        <v>60</v>
      </c>
      <c r="M17" s="5">
        <v>0</v>
      </c>
      <c r="N17" s="5">
        <v>60</v>
      </c>
      <c r="O17" s="13">
        <v>0</v>
      </c>
      <c r="P17" s="6">
        <v>75</v>
      </c>
      <c r="Q17" s="5">
        <v>0</v>
      </c>
      <c r="R17" s="5">
        <v>75</v>
      </c>
      <c r="S17" s="13">
        <v>0</v>
      </c>
      <c r="T17" s="6">
        <v>90</v>
      </c>
      <c r="U17" s="5">
        <v>5</v>
      </c>
      <c r="V17" s="5">
        <v>60</v>
      </c>
      <c r="W17" s="13">
        <v>0</v>
      </c>
      <c r="X17" s="6">
        <v>90</v>
      </c>
      <c r="Y17" s="5">
        <v>5</v>
      </c>
      <c r="Z17" s="5">
        <v>60</v>
      </c>
      <c r="AA17" s="13">
        <v>30</v>
      </c>
      <c r="AB17" s="6">
        <v>80</v>
      </c>
      <c r="AC17" s="5">
        <v>0</v>
      </c>
      <c r="AD17" s="5">
        <v>50</v>
      </c>
      <c r="AE17" s="7">
        <v>30</v>
      </c>
      <c r="AF17" s="11">
        <v>80</v>
      </c>
      <c r="AG17" s="5">
        <v>5</v>
      </c>
      <c r="AH17" s="5">
        <v>50</v>
      </c>
      <c r="AI17" s="7">
        <v>30</v>
      </c>
      <c r="AJ17" s="11">
        <v>110</v>
      </c>
      <c r="AK17" s="5">
        <v>5</v>
      </c>
      <c r="AL17" s="5">
        <v>60</v>
      </c>
      <c r="AM17" s="7">
        <v>40</v>
      </c>
      <c r="AN17" s="11">
        <v>110</v>
      </c>
      <c r="AO17" s="5">
        <v>5</v>
      </c>
      <c r="AP17" s="5">
        <v>60</v>
      </c>
      <c r="AQ17" s="7">
        <v>40</v>
      </c>
      <c r="AR17" s="11">
        <v>110</v>
      </c>
      <c r="AS17" s="5">
        <v>5</v>
      </c>
      <c r="AT17" s="5">
        <v>60</v>
      </c>
      <c r="AU17" s="13">
        <v>40</v>
      </c>
      <c r="AV17" s="53">
        <f t="shared" si="56"/>
        <v>0</v>
      </c>
      <c r="AW17" s="54">
        <f t="shared" si="57"/>
        <v>0</v>
      </c>
      <c r="AX17" s="54">
        <f t="shared" si="58"/>
        <v>0</v>
      </c>
      <c r="AY17" s="55">
        <f t="shared" si="59"/>
        <v>0</v>
      </c>
      <c r="AZ17" s="53">
        <f t="shared" si="60"/>
        <v>60</v>
      </c>
      <c r="BA17" s="54">
        <f t="shared" si="61"/>
        <v>0</v>
      </c>
      <c r="BB17" s="54">
        <f t="shared" si="62"/>
        <v>60</v>
      </c>
      <c r="BC17" s="55">
        <f t="shared" si="63"/>
        <v>0</v>
      </c>
      <c r="BD17" s="53">
        <f t="shared" si="74"/>
        <v>15</v>
      </c>
      <c r="BE17" s="54">
        <f t="shared" si="75"/>
        <v>0</v>
      </c>
      <c r="BF17" s="54">
        <f t="shared" si="76"/>
        <v>15</v>
      </c>
      <c r="BG17" s="55">
        <f t="shared" si="77"/>
        <v>0</v>
      </c>
      <c r="BH17" s="53">
        <f t="shared" si="78"/>
        <v>15</v>
      </c>
      <c r="BI17" s="54">
        <f t="shared" si="79"/>
        <v>5</v>
      </c>
      <c r="BJ17" s="54">
        <f t="shared" si="80"/>
        <v>-15</v>
      </c>
      <c r="BK17" s="55">
        <f t="shared" si="81"/>
        <v>0</v>
      </c>
      <c r="BL17" s="53">
        <f t="shared" si="82"/>
        <v>0</v>
      </c>
      <c r="BM17" s="54">
        <f t="shared" si="83"/>
        <v>0</v>
      </c>
      <c r="BN17" s="54">
        <f t="shared" si="84"/>
        <v>0</v>
      </c>
      <c r="BO17" s="55">
        <f t="shared" si="85"/>
        <v>30</v>
      </c>
      <c r="BP17" s="53">
        <f t="shared" si="86"/>
        <v>-10</v>
      </c>
      <c r="BQ17" s="54">
        <f t="shared" si="87"/>
        <v>-5</v>
      </c>
      <c r="BR17" s="54">
        <f t="shared" si="88"/>
        <v>-10</v>
      </c>
      <c r="BS17" s="55">
        <f t="shared" si="89"/>
        <v>0</v>
      </c>
      <c r="BT17" s="53">
        <f t="shared" si="90"/>
        <v>0</v>
      </c>
      <c r="BU17" s="54">
        <f t="shared" si="91"/>
        <v>5</v>
      </c>
      <c r="BV17" s="54">
        <f t="shared" si="92"/>
        <v>0</v>
      </c>
      <c r="BW17" s="55">
        <f t="shared" si="93"/>
        <v>0</v>
      </c>
      <c r="BX17" s="53">
        <f t="shared" si="94"/>
        <v>30</v>
      </c>
      <c r="BY17" s="54">
        <f t="shared" si="95"/>
        <v>0</v>
      </c>
      <c r="BZ17" s="54">
        <f t="shared" si="96"/>
        <v>10</v>
      </c>
      <c r="CA17" s="55">
        <f t="shared" si="97"/>
        <v>10</v>
      </c>
      <c r="CB17" s="53">
        <f t="shared" si="98"/>
        <v>0</v>
      </c>
      <c r="CC17" s="54">
        <f t="shared" si="99"/>
        <v>0</v>
      </c>
      <c r="CD17" s="54">
        <f t="shared" si="100"/>
        <v>0</v>
      </c>
      <c r="CE17" s="59">
        <f t="shared" si="101"/>
        <v>0</v>
      </c>
      <c r="CF17" s="64">
        <f t="shared" si="102"/>
        <v>0</v>
      </c>
      <c r="CG17" s="54">
        <f t="shared" si="103"/>
        <v>0</v>
      </c>
      <c r="CH17" s="54">
        <f t="shared" si="104"/>
        <v>0</v>
      </c>
      <c r="CI17" s="59">
        <f t="shared" si="73"/>
        <v>0</v>
      </c>
      <c r="CJ17" s="57">
        <f t="shared" si="64"/>
        <v>110</v>
      </c>
      <c r="CK17" s="57">
        <f t="shared" si="65"/>
        <v>5</v>
      </c>
      <c r="CL17" s="57">
        <f t="shared" si="66"/>
        <v>60</v>
      </c>
      <c r="CM17" s="186">
        <f t="shared" si="67"/>
        <v>40</v>
      </c>
      <c r="CN17" s="6">
        <f>ER17-EJ17</f>
        <v>95</v>
      </c>
      <c r="CO17" s="189">
        <f>CN17/EJ17</f>
        <v>0.79166666666666663</v>
      </c>
      <c r="CP17" s="134" t="e">
        <f t="shared" si="3"/>
        <v>#DIV/0!</v>
      </c>
      <c r="CQ17" s="135" t="e">
        <f t="shared" si="69"/>
        <v>#DIV/0!</v>
      </c>
      <c r="CR17" s="135" t="e">
        <f t="shared" si="4"/>
        <v>#DIV/0!</v>
      </c>
      <c r="CS17" s="136" t="e">
        <f t="shared" si="5"/>
        <v>#DIV/0!</v>
      </c>
      <c r="CT17" s="137" t="e">
        <f t="shared" si="6"/>
        <v>#DIV/0!</v>
      </c>
      <c r="CU17" s="135" t="e">
        <f t="shared" si="70"/>
        <v>#DIV/0!</v>
      </c>
      <c r="CV17" s="135" t="e">
        <f t="shared" si="7"/>
        <v>#DIV/0!</v>
      </c>
      <c r="CW17" s="138" t="e">
        <f t="shared" si="8"/>
        <v>#DIV/0!</v>
      </c>
      <c r="CX17" s="134">
        <f t="shared" si="9"/>
        <v>0.25</v>
      </c>
      <c r="CY17" s="135" t="e">
        <f t="shared" si="10"/>
        <v>#DIV/0!</v>
      </c>
      <c r="CZ17" s="135">
        <f t="shared" si="11"/>
        <v>0.25</v>
      </c>
      <c r="DA17" s="136" t="e">
        <f t="shared" si="12"/>
        <v>#DIV/0!</v>
      </c>
      <c r="DB17" s="137">
        <f t="shared" si="13"/>
        <v>0.2</v>
      </c>
      <c r="DC17" s="135" t="e">
        <f t="shared" si="14"/>
        <v>#DIV/0!</v>
      </c>
      <c r="DD17" s="135">
        <f t="shared" si="15"/>
        <v>-0.2</v>
      </c>
      <c r="DE17" s="138" t="e">
        <f t="shared" si="16"/>
        <v>#DIV/0!</v>
      </c>
      <c r="DF17" s="134">
        <f t="shared" si="17"/>
        <v>0</v>
      </c>
      <c r="DG17" s="135">
        <f t="shared" si="18"/>
        <v>0</v>
      </c>
      <c r="DH17" s="135">
        <f t="shared" si="19"/>
        <v>0</v>
      </c>
      <c r="DI17" s="138" t="e">
        <f t="shared" si="20"/>
        <v>#DIV/0!</v>
      </c>
      <c r="DJ17" s="134">
        <f t="shared" si="21"/>
        <v>-0.1111111111111111</v>
      </c>
      <c r="DK17" s="135">
        <f t="shared" si="22"/>
        <v>-1</v>
      </c>
      <c r="DL17" s="135">
        <f t="shared" si="23"/>
        <v>-0.16666666666666666</v>
      </c>
      <c r="DM17" s="138">
        <f t="shared" si="24"/>
        <v>0</v>
      </c>
      <c r="DN17" s="134">
        <f t="shared" si="25"/>
        <v>0</v>
      </c>
      <c r="DO17" s="135" t="e">
        <f t="shared" si="26"/>
        <v>#DIV/0!</v>
      </c>
      <c r="DP17" s="135">
        <f t="shared" si="27"/>
        <v>0</v>
      </c>
      <c r="DQ17" s="138">
        <f t="shared" si="28"/>
        <v>0</v>
      </c>
      <c r="DR17" s="134">
        <f t="shared" si="29"/>
        <v>0.375</v>
      </c>
      <c r="DS17" s="135">
        <f t="shared" si="30"/>
        <v>0</v>
      </c>
      <c r="DT17" s="135">
        <f t="shared" si="31"/>
        <v>0.2</v>
      </c>
      <c r="DU17" s="138">
        <f t="shared" si="32"/>
        <v>0.33333333333333331</v>
      </c>
      <c r="DV17" s="134">
        <f t="shared" si="33"/>
        <v>0</v>
      </c>
      <c r="DW17" s="135">
        <f t="shared" si="34"/>
        <v>0</v>
      </c>
      <c r="DX17" s="135">
        <f t="shared" si="35"/>
        <v>0</v>
      </c>
      <c r="DY17" s="138">
        <f t="shared" si="36"/>
        <v>0</v>
      </c>
      <c r="DZ17" s="134">
        <f t="shared" si="37"/>
        <v>0</v>
      </c>
      <c r="EA17" s="135">
        <f t="shared" si="38"/>
        <v>0</v>
      </c>
      <c r="EB17" s="135">
        <f t="shared" si="39"/>
        <v>0</v>
      </c>
      <c r="EC17" s="138">
        <f t="shared" si="40"/>
        <v>0</v>
      </c>
      <c r="ED17" s="134">
        <f t="shared" si="105"/>
        <v>0.83333333333333337</v>
      </c>
      <c r="EE17" s="135" t="e">
        <f t="shared" si="105"/>
        <v>#DIV/0!</v>
      </c>
      <c r="EF17" s="135">
        <f t="shared" si="105"/>
        <v>0</v>
      </c>
      <c r="EG17" s="136" t="e">
        <f t="shared" si="105"/>
        <v>#DIV/0!</v>
      </c>
      <c r="EH17" s="44">
        <f t="shared" si="45"/>
        <v>0</v>
      </c>
      <c r="EI17" s="43">
        <f t="shared" si="46"/>
        <v>0</v>
      </c>
      <c r="EJ17" s="43">
        <f t="shared" si="47"/>
        <v>120</v>
      </c>
      <c r="EK17" s="43">
        <f t="shared" si="48"/>
        <v>150</v>
      </c>
      <c r="EL17" s="43">
        <f t="shared" si="49"/>
        <v>155</v>
      </c>
      <c r="EM17" s="43">
        <f t="shared" si="50"/>
        <v>185</v>
      </c>
      <c r="EN17" s="43">
        <f t="shared" si="51"/>
        <v>160</v>
      </c>
      <c r="EO17" s="43">
        <f t="shared" si="52"/>
        <v>165</v>
      </c>
      <c r="EP17" s="43">
        <f t="shared" si="53"/>
        <v>215</v>
      </c>
      <c r="EQ17" s="43">
        <f t="shared" si="54"/>
        <v>215</v>
      </c>
      <c r="ER17" s="181">
        <f t="shared" si="55"/>
        <v>215</v>
      </c>
      <c r="ES17" s="6">
        <f t="shared" si="71"/>
        <v>215</v>
      </c>
      <c r="ET17" s="7">
        <f>MIN(EJ17:ER17)</f>
        <v>120</v>
      </c>
    </row>
    <row r="18" spans="2:150" ht="18" thickBot="1" x14ac:dyDescent="0.25">
      <c r="B18" s="21">
        <v>15</v>
      </c>
      <c r="C18" s="164" t="s">
        <v>8</v>
      </c>
      <c r="D18" s="30"/>
      <c r="E18" s="31"/>
      <c r="F18" s="31"/>
      <c r="G18" s="32"/>
      <c r="H18" s="11"/>
      <c r="I18" s="5"/>
      <c r="J18" s="5"/>
      <c r="K18" s="13"/>
      <c r="L18" s="6">
        <v>60</v>
      </c>
      <c r="M18" s="5">
        <v>0</v>
      </c>
      <c r="N18" s="5">
        <v>0</v>
      </c>
      <c r="O18" s="13">
        <v>0</v>
      </c>
      <c r="P18" s="6">
        <v>60</v>
      </c>
      <c r="Q18" s="5">
        <v>0</v>
      </c>
      <c r="R18" s="5">
        <v>60</v>
      </c>
      <c r="S18" s="13">
        <v>0</v>
      </c>
      <c r="T18" s="6">
        <v>60</v>
      </c>
      <c r="U18" s="5">
        <v>0</v>
      </c>
      <c r="V18" s="5">
        <v>60</v>
      </c>
      <c r="W18" s="13">
        <v>0</v>
      </c>
      <c r="X18" s="6">
        <v>60</v>
      </c>
      <c r="Y18" s="5">
        <v>0</v>
      </c>
      <c r="Z18" s="5">
        <v>60</v>
      </c>
      <c r="AA18" s="13">
        <v>0</v>
      </c>
      <c r="AB18" s="6">
        <v>60</v>
      </c>
      <c r="AC18" s="5">
        <v>0</v>
      </c>
      <c r="AD18" s="5">
        <v>60</v>
      </c>
      <c r="AE18" s="7">
        <v>0</v>
      </c>
      <c r="AF18" s="11">
        <v>60</v>
      </c>
      <c r="AG18" s="5">
        <v>0</v>
      </c>
      <c r="AH18" s="5">
        <v>60</v>
      </c>
      <c r="AI18" s="7">
        <v>0</v>
      </c>
      <c r="AJ18" s="11">
        <v>70</v>
      </c>
      <c r="AK18" s="5">
        <v>0</v>
      </c>
      <c r="AL18" s="5">
        <v>70</v>
      </c>
      <c r="AM18" s="7">
        <v>0</v>
      </c>
      <c r="AN18" s="11">
        <v>90</v>
      </c>
      <c r="AO18" s="5">
        <v>0</v>
      </c>
      <c r="AP18" s="5">
        <v>50</v>
      </c>
      <c r="AQ18" s="7">
        <v>0</v>
      </c>
      <c r="AR18" s="11">
        <v>90</v>
      </c>
      <c r="AS18" s="5">
        <v>0</v>
      </c>
      <c r="AT18" s="5">
        <v>50</v>
      </c>
      <c r="AU18" s="13">
        <v>0</v>
      </c>
      <c r="AV18" s="53">
        <f t="shared" si="56"/>
        <v>0</v>
      </c>
      <c r="AW18" s="54">
        <f t="shared" si="57"/>
        <v>0</v>
      </c>
      <c r="AX18" s="54">
        <f t="shared" si="58"/>
        <v>0</v>
      </c>
      <c r="AY18" s="55">
        <f t="shared" si="59"/>
        <v>0</v>
      </c>
      <c r="AZ18" s="53">
        <f t="shared" si="60"/>
        <v>60</v>
      </c>
      <c r="BA18" s="54">
        <f t="shared" si="61"/>
        <v>0</v>
      </c>
      <c r="BB18" s="54">
        <f t="shared" si="62"/>
        <v>0</v>
      </c>
      <c r="BC18" s="55">
        <f t="shared" si="63"/>
        <v>0</v>
      </c>
      <c r="BD18" s="53">
        <f t="shared" si="74"/>
        <v>0</v>
      </c>
      <c r="BE18" s="54">
        <f t="shared" si="75"/>
        <v>0</v>
      </c>
      <c r="BF18" s="54">
        <f t="shared" si="76"/>
        <v>60</v>
      </c>
      <c r="BG18" s="55">
        <f t="shared" si="77"/>
        <v>0</v>
      </c>
      <c r="BH18" s="53">
        <f t="shared" si="78"/>
        <v>0</v>
      </c>
      <c r="BI18" s="54">
        <f t="shared" si="79"/>
        <v>0</v>
      </c>
      <c r="BJ18" s="54">
        <f t="shared" si="80"/>
        <v>0</v>
      </c>
      <c r="BK18" s="55">
        <f t="shared" si="81"/>
        <v>0</v>
      </c>
      <c r="BL18" s="53">
        <f t="shared" si="82"/>
        <v>0</v>
      </c>
      <c r="BM18" s="54">
        <f t="shared" si="83"/>
        <v>0</v>
      </c>
      <c r="BN18" s="54">
        <f t="shared" si="84"/>
        <v>0</v>
      </c>
      <c r="BO18" s="55">
        <f t="shared" si="85"/>
        <v>0</v>
      </c>
      <c r="BP18" s="53">
        <f t="shared" si="86"/>
        <v>0</v>
      </c>
      <c r="BQ18" s="54">
        <f t="shared" si="87"/>
        <v>0</v>
      </c>
      <c r="BR18" s="54">
        <f t="shared" si="88"/>
        <v>0</v>
      </c>
      <c r="BS18" s="55">
        <f t="shared" si="89"/>
        <v>0</v>
      </c>
      <c r="BT18" s="53">
        <f t="shared" si="90"/>
        <v>0</v>
      </c>
      <c r="BU18" s="54">
        <f t="shared" si="91"/>
        <v>0</v>
      </c>
      <c r="BV18" s="54">
        <f t="shared" si="92"/>
        <v>0</v>
      </c>
      <c r="BW18" s="55">
        <f t="shared" si="93"/>
        <v>0</v>
      </c>
      <c r="BX18" s="53">
        <f t="shared" si="94"/>
        <v>10</v>
      </c>
      <c r="BY18" s="54">
        <f t="shared" si="95"/>
        <v>0</v>
      </c>
      <c r="BZ18" s="54">
        <f t="shared" si="96"/>
        <v>10</v>
      </c>
      <c r="CA18" s="55">
        <f t="shared" si="97"/>
        <v>0</v>
      </c>
      <c r="CB18" s="53">
        <f t="shared" si="98"/>
        <v>20</v>
      </c>
      <c r="CC18" s="54">
        <f t="shared" si="99"/>
        <v>0</v>
      </c>
      <c r="CD18" s="54">
        <f t="shared" si="100"/>
        <v>-20</v>
      </c>
      <c r="CE18" s="59">
        <f t="shared" si="101"/>
        <v>0</v>
      </c>
      <c r="CF18" s="64">
        <f t="shared" si="102"/>
        <v>0</v>
      </c>
      <c r="CG18" s="54">
        <f t="shared" si="103"/>
        <v>0</v>
      </c>
      <c r="CH18" s="54">
        <f t="shared" si="104"/>
        <v>0</v>
      </c>
      <c r="CI18" s="59">
        <f t="shared" si="73"/>
        <v>0</v>
      </c>
      <c r="CJ18" s="57">
        <f t="shared" si="64"/>
        <v>90</v>
      </c>
      <c r="CK18" s="57">
        <f t="shared" si="65"/>
        <v>0</v>
      </c>
      <c r="CL18" s="57">
        <f t="shared" si="66"/>
        <v>50</v>
      </c>
      <c r="CM18" s="186">
        <f t="shared" si="67"/>
        <v>0</v>
      </c>
      <c r="CN18" s="6">
        <f>ER18-EJ18</f>
        <v>80</v>
      </c>
      <c r="CO18" s="189">
        <f>CN18/EJ18</f>
        <v>1.3333333333333333</v>
      </c>
      <c r="CP18" s="134" t="e">
        <f t="shared" si="3"/>
        <v>#DIV/0!</v>
      </c>
      <c r="CQ18" s="135" t="e">
        <f t="shared" si="69"/>
        <v>#DIV/0!</v>
      </c>
      <c r="CR18" s="135" t="e">
        <f t="shared" si="4"/>
        <v>#DIV/0!</v>
      </c>
      <c r="CS18" s="136" t="e">
        <f t="shared" si="5"/>
        <v>#DIV/0!</v>
      </c>
      <c r="CT18" s="137" t="e">
        <f t="shared" si="6"/>
        <v>#DIV/0!</v>
      </c>
      <c r="CU18" s="135" t="e">
        <f t="shared" si="70"/>
        <v>#DIV/0!</v>
      </c>
      <c r="CV18" s="135" t="e">
        <f t="shared" si="7"/>
        <v>#DIV/0!</v>
      </c>
      <c r="CW18" s="138" t="e">
        <f t="shared" si="8"/>
        <v>#DIV/0!</v>
      </c>
      <c r="CX18" s="134">
        <f t="shared" si="9"/>
        <v>0</v>
      </c>
      <c r="CY18" s="135" t="e">
        <f t="shared" si="10"/>
        <v>#DIV/0!</v>
      </c>
      <c r="CZ18" s="135" t="e">
        <f t="shared" si="11"/>
        <v>#DIV/0!</v>
      </c>
      <c r="DA18" s="136" t="e">
        <f t="shared" si="12"/>
        <v>#DIV/0!</v>
      </c>
      <c r="DB18" s="137">
        <f t="shared" si="13"/>
        <v>0</v>
      </c>
      <c r="DC18" s="135" t="e">
        <f t="shared" si="14"/>
        <v>#DIV/0!</v>
      </c>
      <c r="DD18" s="135">
        <f t="shared" si="15"/>
        <v>0</v>
      </c>
      <c r="DE18" s="138" t="e">
        <f t="shared" si="16"/>
        <v>#DIV/0!</v>
      </c>
      <c r="DF18" s="134">
        <f t="shared" si="17"/>
        <v>0</v>
      </c>
      <c r="DG18" s="135" t="e">
        <f t="shared" si="18"/>
        <v>#DIV/0!</v>
      </c>
      <c r="DH18" s="135">
        <f t="shared" si="19"/>
        <v>0</v>
      </c>
      <c r="DI18" s="138" t="e">
        <f t="shared" si="20"/>
        <v>#DIV/0!</v>
      </c>
      <c r="DJ18" s="134">
        <f t="shared" si="21"/>
        <v>0</v>
      </c>
      <c r="DK18" s="135" t="e">
        <f t="shared" si="22"/>
        <v>#DIV/0!</v>
      </c>
      <c r="DL18" s="135">
        <f t="shared" si="23"/>
        <v>0</v>
      </c>
      <c r="DM18" s="138" t="e">
        <f t="shared" si="24"/>
        <v>#DIV/0!</v>
      </c>
      <c r="DN18" s="134">
        <f t="shared" si="25"/>
        <v>0</v>
      </c>
      <c r="DO18" s="135" t="e">
        <f t="shared" si="26"/>
        <v>#DIV/0!</v>
      </c>
      <c r="DP18" s="135">
        <f t="shared" si="27"/>
        <v>0</v>
      </c>
      <c r="DQ18" s="138" t="e">
        <f t="shared" si="28"/>
        <v>#DIV/0!</v>
      </c>
      <c r="DR18" s="134">
        <f t="shared" si="29"/>
        <v>0.16666666666666666</v>
      </c>
      <c r="DS18" s="135" t="e">
        <f t="shared" si="30"/>
        <v>#DIV/0!</v>
      </c>
      <c r="DT18" s="135">
        <f t="shared" si="31"/>
        <v>0.16666666666666666</v>
      </c>
      <c r="DU18" s="138" t="e">
        <f t="shared" si="32"/>
        <v>#DIV/0!</v>
      </c>
      <c r="DV18" s="134">
        <f t="shared" si="33"/>
        <v>0.2857142857142857</v>
      </c>
      <c r="DW18" s="135" t="e">
        <f t="shared" si="34"/>
        <v>#DIV/0!</v>
      </c>
      <c r="DX18" s="135">
        <f t="shared" si="35"/>
        <v>-0.2857142857142857</v>
      </c>
      <c r="DY18" s="138" t="e">
        <f t="shared" si="36"/>
        <v>#DIV/0!</v>
      </c>
      <c r="DZ18" s="134">
        <f t="shared" si="37"/>
        <v>0</v>
      </c>
      <c r="EA18" s="135" t="e">
        <f t="shared" si="38"/>
        <v>#DIV/0!</v>
      </c>
      <c r="EB18" s="135">
        <f t="shared" si="39"/>
        <v>0</v>
      </c>
      <c r="EC18" s="138" t="e">
        <f t="shared" si="40"/>
        <v>#DIV/0!</v>
      </c>
      <c r="ED18" s="134">
        <f t="shared" si="105"/>
        <v>0.5</v>
      </c>
      <c r="EE18" s="135" t="e">
        <f t="shared" si="105"/>
        <v>#DIV/0!</v>
      </c>
      <c r="EF18" s="135" t="e">
        <f t="shared" si="105"/>
        <v>#DIV/0!</v>
      </c>
      <c r="EG18" s="136" t="e">
        <f t="shared" si="105"/>
        <v>#DIV/0!</v>
      </c>
      <c r="EH18" s="44">
        <f t="shared" si="45"/>
        <v>0</v>
      </c>
      <c r="EI18" s="43">
        <f t="shared" si="46"/>
        <v>0</v>
      </c>
      <c r="EJ18" s="43">
        <f t="shared" si="47"/>
        <v>60</v>
      </c>
      <c r="EK18" s="43">
        <f t="shared" si="48"/>
        <v>120</v>
      </c>
      <c r="EL18" s="43">
        <f t="shared" si="49"/>
        <v>120</v>
      </c>
      <c r="EM18" s="43">
        <f t="shared" si="50"/>
        <v>120</v>
      </c>
      <c r="EN18" s="43">
        <f t="shared" si="51"/>
        <v>120</v>
      </c>
      <c r="EO18" s="43">
        <f t="shared" si="52"/>
        <v>120</v>
      </c>
      <c r="EP18" s="43">
        <f t="shared" si="53"/>
        <v>140</v>
      </c>
      <c r="EQ18" s="43">
        <f t="shared" si="54"/>
        <v>140</v>
      </c>
      <c r="ER18" s="181">
        <f t="shared" si="55"/>
        <v>140</v>
      </c>
      <c r="ES18" s="6">
        <f t="shared" si="71"/>
        <v>140</v>
      </c>
      <c r="ET18" s="7">
        <f>MIN(EJ18:ER18)</f>
        <v>60</v>
      </c>
    </row>
    <row r="19" spans="2:150" ht="35" thickBot="1" x14ac:dyDescent="0.25">
      <c r="B19" s="21">
        <v>16</v>
      </c>
      <c r="C19" s="164" t="s">
        <v>119</v>
      </c>
      <c r="D19" s="30"/>
      <c r="E19" s="31"/>
      <c r="F19" s="31"/>
      <c r="G19" s="32"/>
      <c r="H19" s="11"/>
      <c r="I19" s="5"/>
      <c r="J19" s="5"/>
      <c r="K19" s="13"/>
      <c r="L19" s="6"/>
      <c r="M19" s="5"/>
      <c r="N19" s="5"/>
      <c r="O19" s="13"/>
      <c r="P19" s="6">
        <v>100</v>
      </c>
      <c r="Q19" s="5">
        <v>0</v>
      </c>
      <c r="R19" s="5">
        <v>0</v>
      </c>
      <c r="S19" s="13">
        <v>100</v>
      </c>
      <c r="T19" s="6">
        <v>100</v>
      </c>
      <c r="U19" s="5">
        <v>0</v>
      </c>
      <c r="V19" s="5">
        <v>0</v>
      </c>
      <c r="W19" s="13">
        <v>100</v>
      </c>
      <c r="X19" s="6">
        <v>100</v>
      </c>
      <c r="Y19" s="5">
        <v>0</v>
      </c>
      <c r="Z19" s="5">
        <v>0</v>
      </c>
      <c r="AA19" s="13">
        <v>100</v>
      </c>
      <c r="AB19" s="6">
        <v>100</v>
      </c>
      <c r="AC19" s="5">
        <v>0</v>
      </c>
      <c r="AD19" s="5">
        <v>0</v>
      </c>
      <c r="AE19" s="7">
        <v>100</v>
      </c>
      <c r="AF19" s="11">
        <v>125</v>
      </c>
      <c r="AG19" s="5">
        <v>0</v>
      </c>
      <c r="AH19" s="5">
        <v>0</v>
      </c>
      <c r="AI19" s="7">
        <v>125</v>
      </c>
      <c r="AJ19" s="11">
        <v>125</v>
      </c>
      <c r="AK19" s="5">
        <v>0</v>
      </c>
      <c r="AL19" s="5">
        <v>0</v>
      </c>
      <c r="AM19" s="7">
        <v>125</v>
      </c>
      <c r="AN19" s="11">
        <v>150</v>
      </c>
      <c r="AO19" s="5">
        <v>0</v>
      </c>
      <c r="AP19" s="5">
        <v>0</v>
      </c>
      <c r="AQ19" s="7">
        <v>100</v>
      </c>
      <c r="AR19" s="11">
        <v>150</v>
      </c>
      <c r="AS19" s="5">
        <v>0</v>
      </c>
      <c r="AT19" s="5">
        <v>0</v>
      </c>
      <c r="AU19" s="13">
        <v>100</v>
      </c>
      <c r="AV19" s="53">
        <f t="shared" si="56"/>
        <v>0</v>
      </c>
      <c r="AW19" s="54">
        <f t="shared" si="57"/>
        <v>0</v>
      </c>
      <c r="AX19" s="54">
        <f t="shared" si="58"/>
        <v>0</v>
      </c>
      <c r="AY19" s="55">
        <f t="shared" si="59"/>
        <v>0</v>
      </c>
      <c r="AZ19" s="53">
        <f t="shared" si="60"/>
        <v>0</v>
      </c>
      <c r="BA19" s="54">
        <f t="shared" si="61"/>
        <v>0</v>
      </c>
      <c r="BB19" s="54">
        <f t="shared" si="62"/>
        <v>0</v>
      </c>
      <c r="BC19" s="55">
        <f t="shared" si="63"/>
        <v>0</v>
      </c>
      <c r="BD19" s="53">
        <f t="shared" si="74"/>
        <v>100</v>
      </c>
      <c r="BE19" s="54">
        <f t="shared" si="75"/>
        <v>0</v>
      </c>
      <c r="BF19" s="54">
        <f t="shared" si="76"/>
        <v>0</v>
      </c>
      <c r="BG19" s="55">
        <f t="shared" si="77"/>
        <v>100</v>
      </c>
      <c r="BH19" s="53">
        <f t="shared" si="78"/>
        <v>0</v>
      </c>
      <c r="BI19" s="54">
        <f t="shared" si="79"/>
        <v>0</v>
      </c>
      <c r="BJ19" s="54">
        <f t="shared" si="80"/>
        <v>0</v>
      </c>
      <c r="BK19" s="55">
        <f t="shared" si="81"/>
        <v>0</v>
      </c>
      <c r="BL19" s="53">
        <f t="shared" si="82"/>
        <v>0</v>
      </c>
      <c r="BM19" s="54">
        <f t="shared" si="83"/>
        <v>0</v>
      </c>
      <c r="BN19" s="54">
        <f t="shared" si="84"/>
        <v>0</v>
      </c>
      <c r="BO19" s="55">
        <f t="shared" si="85"/>
        <v>0</v>
      </c>
      <c r="BP19" s="53">
        <f t="shared" si="86"/>
        <v>0</v>
      </c>
      <c r="BQ19" s="54">
        <f t="shared" si="87"/>
        <v>0</v>
      </c>
      <c r="BR19" s="54">
        <f t="shared" si="88"/>
        <v>0</v>
      </c>
      <c r="BS19" s="55">
        <f t="shared" si="89"/>
        <v>0</v>
      </c>
      <c r="BT19" s="53">
        <f t="shared" si="90"/>
        <v>25</v>
      </c>
      <c r="BU19" s="54">
        <f t="shared" si="91"/>
        <v>0</v>
      </c>
      <c r="BV19" s="54">
        <f t="shared" si="92"/>
        <v>0</v>
      </c>
      <c r="BW19" s="55">
        <f t="shared" si="93"/>
        <v>25</v>
      </c>
      <c r="BX19" s="53">
        <f t="shared" si="94"/>
        <v>0</v>
      </c>
      <c r="BY19" s="54">
        <f t="shared" si="95"/>
        <v>0</v>
      </c>
      <c r="BZ19" s="54">
        <f t="shared" si="96"/>
        <v>0</v>
      </c>
      <c r="CA19" s="55">
        <f t="shared" si="97"/>
        <v>0</v>
      </c>
      <c r="CB19" s="53">
        <f t="shared" si="98"/>
        <v>25</v>
      </c>
      <c r="CC19" s="54">
        <f t="shared" si="99"/>
        <v>0</v>
      </c>
      <c r="CD19" s="54">
        <f t="shared" si="100"/>
        <v>0</v>
      </c>
      <c r="CE19" s="59">
        <f t="shared" si="101"/>
        <v>-25</v>
      </c>
      <c r="CF19" s="64">
        <f t="shared" si="102"/>
        <v>0</v>
      </c>
      <c r="CG19" s="54">
        <f t="shared" si="103"/>
        <v>0</v>
      </c>
      <c r="CH19" s="54">
        <f t="shared" si="104"/>
        <v>0</v>
      </c>
      <c r="CI19" s="59">
        <f t="shared" si="73"/>
        <v>0</v>
      </c>
      <c r="CJ19" s="57">
        <f t="shared" si="64"/>
        <v>150</v>
      </c>
      <c r="CK19" s="57">
        <f t="shared" si="65"/>
        <v>0</v>
      </c>
      <c r="CL19" s="57">
        <f t="shared" si="66"/>
        <v>0</v>
      </c>
      <c r="CM19" s="186">
        <f t="shared" si="67"/>
        <v>100</v>
      </c>
      <c r="CN19" s="6">
        <f>ER19-EK19</f>
        <v>50</v>
      </c>
      <c r="CO19" s="189">
        <f>CN19/EK19</f>
        <v>0.25</v>
      </c>
      <c r="CP19" s="134" t="e">
        <f t="shared" si="3"/>
        <v>#DIV/0!</v>
      </c>
      <c r="CQ19" s="135" t="e">
        <f t="shared" si="69"/>
        <v>#DIV/0!</v>
      </c>
      <c r="CR19" s="135" t="e">
        <f t="shared" si="4"/>
        <v>#DIV/0!</v>
      </c>
      <c r="CS19" s="136" t="e">
        <f t="shared" si="5"/>
        <v>#DIV/0!</v>
      </c>
      <c r="CT19" s="137" t="e">
        <f t="shared" si="6"/>
        <v>#DIV/0!</v>
      </c>
      <c r="CU19" s="135" t="e">
        <f t="shared" si="70"/>
        <v>#DIV/0!</v>
      </c>
      <c r="CV19" s="135" t="e">
        <f t="shared" si="7"/>
        <v>#DIV/0!</v>
      </c>
      <c r="CW19" s="138" t="e">
        <f t="shared" si="8"/>
        <v>#DIV/0!</v>
      </c>
      <c r="CX19" s="134" t="e">
        <f t="shared" si="9"/>
        <v>#DIV/0!</v>
      </c>
      <c r="CY19" s="135" t="e">
        <f t="shared" si="10"/>
        <v>#DIV/0!</v>
      </c>
      <c r="CZ19" s="135" t="e">
        <f t="shared" si="11"/>
        <v>#DIV/0!</v>
      </c>
      <c r="DA19" s="136" t="e">
        <f t="shared" si="12"/>
        <v>#DIV/0!</v>
      </c>
      <c r="DB19" s="137">
        <f t="shared" si="13"/>
        <v>0</v>
      </c>
      <c r="DC19" s="135" t="e">
        <f t="shared" si="14"/>
        <v>#DIV/0!</v>
      </c>
      <c r="DD19" s="135" t="e">
        <f t="shared" si="15"/>
        <v>#DIV/0!</v>
      </c>
      <c r="DE19" s="138">
        <f t="shared" si="16"/>
        <v>0</v>
      </c>
      <c r="DF19" s="134">
        <f t="shared" si="17"/>
        <v>0</v>
      </c>
      <c r="DG19" s="135" t="e">
        <f t="shared" si="18"/>
        <v>#DIV/0!</v>
      </c>
      <c r="DH19" s="135" t="e">
        <f t="shared" si="19"/>
        <v>#DIV/0!</v>
      </c>
      <c r="DI19" s="138">
        <f t="shared" si="20"/>
        <v>0</v>
      </c>
      <c r="DJ19" s="134">
        <f t="shared" si="21"/>
        <v>0</v>
      </c>
      <c r="DK19" s="135" t="e">
        <f t="shared" si="22"/>
        <v>#DIV/0!</v>
      </c>
      <c r="DL19" s="135" t="e">
        <f t="shared" si="23"/>
        <v>#DIV/0!</v>
      </c>
      <c r="DM19" s="138">
        <f t="shared" si="24"/>
        <v>0</v>
      </c>
      <c r="DN19" s="134">
        <f t="shared" si="25"/>
        <v>0.25</v>
      </c>
      <c r="DO19" s="135" t="e">
        <f t="shared" si="26"/>
        <v>#DIV/0!</v>
      </c>
      <c r="DP19" s="135" t="e">
        <f t="shared" si="27"/>
        <v>#DIV/0!</v>
      </c>
      <c r="DQ19" s="138">
        <f t="shared" si="28"/>
        <v>0.25</v>
      </c>
      <c r="DR19" s="134">
        <f t="shared" si="29"/>
        <v>0</v>
      </c>
      <c r="DS19" s="135" t="e">
        <f t="shared" si="30"/>
        <v>#DIV/0!</v>
      </c>
      <c r="DT19" s="135" t="e">
        <f t="shared" si="31"/>
        <v>#DIV/0!</v>
      </c>
      <c r="DU19" s="138">
        <f t="shared" si="32"/>
        <v>0</v>
      </c>
      <c r="DV19" s="134">
        <f t="shared" si="33"/>
        <v>0.2</v>
      </c>
      <c r="DW19" s="135" t="e">
        <f t="shared" si="34"/>
        <v>#DIV/0!</v>
      </c>
      <c r="DX19" s="135" t="e">
        <f t="shared" si="35"/>
        <v>#DIV/0!</v>
      </c>
      <c r="DY19" s="138">
        <f t="shared" si="36"/>
        <v>-0.2</v>
      </c>
      <c r="DZ19" s="134">
        <f t="shared" si="37"/>
        <v>0</v>
      </c>
      <c r="EA19" s="135" t="e">
        <f t="shared" si="38"/>
        <v>#DIV/0!</v>
      </c>
      <c r="EB19" s="135" t="e">
        <f t="shared" si="39"/>
        <v>#DIV/0!</v>
      </c>
      <c r="EC19" s="138">
        <f t="shared" si="40"/>
        <v>0</v>
      </c>
      <c r="ED19" s="134">
        <f>(AR19-P19)/P19</f>
        <v>0.5</v>
      </c>
      <c r="EE19" s="135" t="e">
        <f>(AS19-Q19)/Q19</f>
        <v>#DIV/0!</v>
      </c>
      <c r="EF19" s="135" t="e">
        <f>(AT19-R19)/R19</f>
        <v>#DIV/0!</v>
      </c>
      <c r="EG19" s="136">
        <f>(AU19-S19)/S19</f>
        <v>0</v>
      </c>
      <c r="EH19" s="44">
        <f t="shared" si="45"/>
        <v>0</v>
      </c>
      <c r="EI19" s="43">
        <f t="shared" si="46"/>
        <v>0</v>
      </c>
      <c r="EJ19" s="43">
        <f t="shared" si="47"/>
        <v>0</v>
      </c>
      <c r="EK19" s="43">
        <f t="shared" si="48"/>
        <v>200</v>
      </c>
      <c r="EL19" s="43">
        <f t="shared" si="49"/>
        <v>200</v>
      </c>
      <c r="EM19" s="43">
        <f t="shared" si="50"/>
        <v>200</v>
      </c>
      <c r="EN19" s="43">
        <f t="shared" si="51"/>
        <v>200</v>
      </c>
      <c r="EO19" s="43">
        <f t="shared" si="52"/>
        <v>250</v>
      </c>
      <c r="EP19" s="43">
        <f t="shared" si="53"/>
        <v>250</v>
      </c>
      <c r="EQ19" s="43">
        <f t="shared" si="54"/>
        <v>250</v>
      </c>
      <c r="ER19" s="181">
        <f t="shared" si="55"/>
        <v>250</v>
      </c>
      <c r="ES19" s="6">
        <f t="shared" si="71"/>
        <v>250</v>
      </c>
      <c r="ET19" s="7">
        <f>MIN(EK19:ER19)</f>
        <v>200</v>
      </c>
    </row>
    <row r="20" spans="2:150" ht="18" thickBot="1" x14ac:dyDescent="0.25">
      <c r="B20" s="21">
        <v>17</v>
      </c>
      <c r="C20" s="164" t="s">
        <v>31</v>
      </c>
      <c r="D20" s="30"/>
      <c r="E20" s="31"/>
      <c r="F20" s="31"/>
      <c r="G20" s="32"/>
      <c r="H20" s="11"/>
      <c r="I20" s="5"/>
      <c r="J20" s="5"/>
      <c r="K20" s="13"/>
      <c r="L20" s="6"/>
      <c r="M20" s="5"/>
      <c r="N20" s="5"/>
      <c r="O20" s="13"/>
      <c r="P20" s="6"/>
      <c r="Q20" s="5"/>
      <c r="R20" s="5"/>
      <c r="S20" s="13"/>
      <c r="T20" s="6">
        <v>60</v>
      </c>
      <c r="U20" s="5">
        <v>0</v>
      </c>
      <c r="V20" s="5">
        <v>0</v>
      </c>
      <c r="W20" s="13">
        <v>0</v>
      </c>
      <c r="X20">
        <v>90</v>
      </c>
      <c r="Y20">
        <v>0</v>
      </c>
      <c r="Z20">
        <v>0</v>
      </c>
      <c r="AA20">
        <v>0</v>
      </c>
      <c r="AB20" s="6">
        <v>90</v>
      </c>
      <c r="AC20" s="5">
        <v>0</v>
      </c>
      <c r="AD20" s="5">
        <v>0</v>
      </c>
      <c r="AE20" s="7">
        <v>0</v>
      </c>
      <c r="AF20" s="11">
        <v>100</v>
      </c>
      <c r="AG20" s="5">
        <v>0</v>
      </c>
      <c r="AH20" s="5">
        <v>0</v>
      </c>
      <c r="AI20" s="7">
        <v>0</v>
      </c>
      <c r="AJ20" s="11">
        <v>100</v>
      </c>
      <c r="AK20" s="5">
        <v>0</v>
      </c>
      <c r="AL20" s="5">
        <v>0</v>
      </c>
      <c r="AM20" s="7">
        <v>0</v>
      </c>
      <c r="AN20" s="11">
        <v>100</v>
      </c>
      <c r="AO20" s="5">
        <v>5</v>
      </c>
      <c r="AP20" s="5">
        <v>0</v>
      </c>
      <c r="AQ20" s="7">
        <v>0</v>
      </c>
      <c r="AR20" s="11">
        <v>100</v>
      </c>
      <c r="AS20" s="5">
        <v>5</v>
      </c>
      <c r="AT20" s="5">
        <v>0</v>
      </c>
      <c r="AU20" s="13">
        <v>0</v>
      </c>
      <c r="AV20" s="53">
        <f t="shared" si="56"/>
        <v>0</v>
      </c>
      <c r="AW20" s="54">
        <f t="shared" si="57"/>
        <v>0</v>
      </c>
      <c r="AX20" s="54">
        <f t="shared" si="58"/>
        <v>0</v>
      </c>
      <c r="AY20" s="55">
        <f t="shared" si="59"/>
        <v>0</v>
      </c>
      <c r="AZ20" s="53">
        <f t="shared" si="60"/>
        <v>0</v>
      </c>
      <c r="BA20" s="54">
        <f t="shared" si="61"/>
        <v>0</v>
      </c>
      <c r="BB20" s="54">
        <f t="shared" si="62"/>
        <v>0</v>
      </c>
      <c r="BC20" s="55">
        <f t="shared" si="63"/>
        <v>0</v>
      </c>
      <c r="BD20" s="53">
        <f t="shared" si="74"/>
        <v>0</v>
      </c>
      <c r="BE20" s="54">
        <f t="shared" si="75"/>
        <v>0</v>
      </c>
      <c r="BF20" s="54">
        <f t="shared" si="76"/>
        <v>0</v>
      </c>
      <c r="BG20" s="55">
        <f t="shared" si="77"/>
        <v>0</v>
      </c>
      <c r="BH20" s="53">
        <f t="shared" si="78"/>
        <v>60</v>
      </c>
      <c r="BI20" s="54">
        <f t="shared" si="79"/>
        <v>0</v>
      </c>
      <c r="BJ20" s="54">
        <f t="shared" si="80"/>
        <v>0</v>
      </c>
      <c r="BK20" s="55">
        <f t="shared" si="81"/>
        <v>0</v>
      </c>
      <c r="BL20" s="53">
        <f t="shared" si="82"/>
        <v>30</v>
      </c>
      <c r="BM20" s="54">
        <f t="shared" si="83"/>
        <v>0</v>
      </c>
      <c r="BN20" s="54">
        <f t="shared" si="84"/>
        <v>0</v>
      </c>
      <c r="BO20" s="55">
        <f t="shared" si="85"/>
        <v>0</v>
      </c>
      <c r="BP20" s="53">
        <f t="shared" si="86"/>
        <v>0</v>
      </c>
      <c r="BQ20" s="54">
        <f t="shared" si="87"/>
        <v>0</v>
      </c>
      <c r="BR20" s="54">
        <f t="shared" si="88"/>
        <v>0</v>
      </c>
      <c r="BS20" s="55">
        <f t="shared" si="89"/>
        <v>0</v>
      </c>
      <c r="BT20" s="53">
        <f t="shared" si="90"/>
        <v>10</v>
      </c>
      <c r="BU20" s="54">
        <f t="shared" si="91"/>
        <v>0</v>
      </c>
      <c r="BV20" s="54">
        <f t="shared" si="92"/>
        <v>0</v>
      </c>
      <c r="BW20" s="55">
        <f t="shared" si="93"/>
        <v>0</v>
      </c>
      <c r="BX20" s="53">
        <f t="shared" si="94"/>
        <v>0</v>
      </c>
      <c r="BY20" s="54">
        <f t="shared" si="95"/>
        <v>0</v>
      </c>
      <c r="BZ20" s="54">
        <f t="shared" si="96"/>
        <v>0</v>
      </c>
      <c r="CA20" s="55">
        <f t="shared" si="97"/>
        <v>0</v>
      </c>
      <c r="CB20" s="53">
        <f t="shared" si="98"/>
        <v>0</v>
      </c>
      <c r="CC20" s="54">
        <f t="shared" si="99"/>
        <v>5</v>
      </c>
      <c r="CD20" s="54">
        <f t="shared" si="100"/>
        <v>0</v>
      </c>
      <c r="CE20" s="59">
        <f t="shared" si="101"/>
        <v>0</v>
      </c>
      <c r="CF20" s="64">
        <f t="shared" si="102"/>
        <v>0</v>
      </c>
      <c r="CG20" s="54">
        <f t="shared" si="103"/>
        <v>0</v>
      </c>
      <c r="CH20" s="54">
        <f t="shared" si="104"/>
        <v>0</v>
      </c>
      <c r="CI20" s="59">
        <f t="shared" si="73"/>
        <v>0</v>
      </c>
      <c r="CJ20" s="57">
        <f t="shared" si="64"/>
        <v>100</v>
      </c>
      <c r="CK20" s="57">
        <f t="shared" si="65"/>
        <v>5</v>
      </c>
      <c r="CL20" s="57">
        <f t="shared" si="66"/>
        <v>0</v>
      </c>
      <c r="CM20" s="186">
        <f t="shared" si="67"/>
        <v>0</v>
      </c>
      <c r="CN20" s="6">
        <f>ER20-EL20</f>
        <v>45</v>
      </c>
      <c r="CO20" s="189">
        <f>CN20/EL20</f>
        <v>0.75</v>
      </c>
      <c r="CP20" s="134" t="e">
        <f t="shared" si="3"/>
        <v>#DIV/0!</v>
      </c>
      <c r="CQ20" s="135" t="e">
        <f t="shared" si="69"/>
        <v>#DIV/0!</v>
      </c>
      <c r="CR20" s="135" t="e">
        <f t="shared" si="4"/>
        <v>#DIV/0!</v>
      </c>
      <c r="CS20" s="136" t="e">
        <f t="shared" si="5"/>
        <v>#DIV/0!</v>
      </c>
      <c r="CT20" s="137" t="e">
        <f t="shared" si="6"/>
        <v>#DIV/0!</v>
      </c>
      <c r="CU20" s="135" t="e">
        <f t="shared" si="70"/>
        <v>#DIV/0!</v>
      </c>
      <c r="CV20" s="135" t="e">
        <f t="shared" si="7"/>
        <v>#DIV/0!</v>
      </c>
      <c r="CW20" s="138" t="e">
        <f t="shared" si="8"/>
        <v>#DIV/0!</v>
      </c>
      <c r="CX20" s="134" t="e">
        <f t="shared" si="9"/>
        <v>#DIV/0!</v>
      </c>
      <c r="CY20" s="135" t="e">
        <f t="shared" si="10"/>
        <v>#DIV/0!</v>
      </c>
      <c r="CZ20" s="135" t="e">
        <f t="shared" si="11"/>
        <v>#DIV/0!</v>
      </c>
      <c r="DA20" s="136" t="e">
        <f t="shared" si="12"/>
        <v>#DIV/0!</v>
      </c>
      <c r="DB20" s="137" t="e">
        <f t="shared" si="13"/>
        <v>#DIV/0!</v>
      </c>
      <c r="DC20" s="135" t="e">
        <f t="shared" si="14"/>
        <v>#DIV/0!</v>
      </c>
      <c r="DD20" s="135" t="e">
        <f t="shared" si="15"/>
        <v>#DIV/0!</v>
      </c>
      <c r="DE20" s="138" t="e">
        <f t="shared" si="16"/>
        <v>#DIV/0!</v>
      </c>
      <c r="DF20" s="134">
        <f t="shared" si="17"/>
        <v>0.5</v>
      </c>
      <c r="DG20" s="135" t="e">
        <f t="shared" si="18"/>
        <v>#DIV/0!</v>
      </c>
      <c r="DH20" s="135" t="e">
        <f t="shared" si="19"/>
        <v>#DIV/0!</v>
      </c>
      <c r="DI20" s="138" t="e">
        <f t="shared" si="20"/>
        <v>#DIV/0!</v>
      </c>
      <c r="DJ20" s="134">
        <f t="shared" si="21"/>
        <v>0</v>
      </c>
      <c r="DK20" s="135" t="e">
        <f t="shared" si="22"/>
        <v>#DIV/0!</v>
      </c>
      <c r="DL20" s="135" t="e">
        <f t="shared" si="23"/>
        <v>#DIV/0!</v>
      </c>
      <c r="DM20" s="138" t="e">
        <f t="shared" si="24"/>
        <v>#DIV/0!</v>
      </c>
      <c r="DN20" s="134">
        <f t="shared" si="25"/>
        <v>0.1111111111111111</v>
      </c>
      <c r="DO20" s="135" t="e">
        <f t="shared" si="26"/>
        <v>#DIV/0!</v>
      </c>
      <c r="DP20" s="135" t="e">
        <f t="shared" si="27"/>
        <v>#DIV/0!</v>
      </c>
      <c r="DQ20" s="138" t="e">
        <f t="shared" si="28"/>
        <v>#DIV/0!</v>
      </c>
      <c r="DR20" s="134">
        <f t="shared" si="29"/>
        <v>0</v>
      </c>
      <c r="DS20" s="135" t="e">
        <f t="shared" si="30"/>
        <v>#DIV/0!</v>
      </c>
      <c r="DT20" s="135" t="e">
        <f t="shared" si="31"/>
        <v>#DIV/0!</v>
      </c>
      <c r="DU20" s="138" t="e">
        <f t="shared" si="32"/>
        <v>#DIV/0!</v>
      </c>
      <c r="DV20" s="134">
        <f t="shared" si="33"/>
        <v>0</v>
      </c>
      <c r="DW20" s="135" t="e">
        <f t="shared" si="34"/>
        <v>#DIV/0!</v>
      </c>
      <c r="DX20" s="135" t="e">
        <f t="shared" si="35"/>
        <v>#DIV/0!</v>
      </c>
      <c r="DY20" s="138" t="e">
        <f t="shared" si="36"/>
        <v>#DIV/0!</v>
      </c>
      <c r="DZ20" s="134">
        <f t="shared" si="37"/>
        <v>0</v>
      </c>
      <c r="EA20" s="135">
        <f t="shared" si="38"/>
        <v>0</v>
      </c>
      <c r="EB20" s="135" t="e">
        <f t="shared" si="39"/>
        <v>#DIV/0!</v>
      </c>
      <c r="EC20" s="138" t="e">
        <f t="shared" si="40"/>
        <v>#DIV/0!</v>
      </c>
      <c r="ED20" s="134">
        <f t="shared" ref="ED20:EG22" si="106">(AR20-T20)/T20</f>
        <v>0.66666666666666663</v>
      </c>
      <c r="EE20" s="135" t="e">
        <f t="shared" si="106"/>
        <v>#DIV/0!</v>
      </c>
      <c r="EF20" s="135" t="e">
        <f t="shared" si="106"/>
        <v>#DIV/0!</v>
      </c>
      <c r="EG20" s="136" t="e">
        <f t="shared" si="106"/>
        <v>#DIV/0!</v>
      </c>
      <c r="EH20" s="44">
        <f t="shared" si="45"/>
        <v>0</v>
      </c>
      <c r="EI20" s="43">
        <f t="shared" si="46"/>
        <v>0</v>
      </c>
      <c r="EJ20" s="43">
        <f t="shared" si="47"/>
        <v>0</v>
      </c>
      <c r="EK20" s="43">
        <f t="shared" si="48"/>
        <v>0</v>
      </c>
      <c r="EL20" s="43">
        <f t="shared" si="49"/>
        <v>60</v>
      </c>
      <c r="EM20" s="43">
        <f t="shared" si="50"/>
        <v>90</v>
      </c>
      <c r="EN20" s="43">
        <f t="shared" si="51"/>
        <v>90</v>
      </c>
      <c r="EO20" s="43">
        <f t="shared" si="52"/>
        <v>100</v>
      </c>
      <c r="EP20" s="43">
        <f t="shared" si="53"/>
        <v>100</v>
      </c>
      <c r="EQ20" s="43">
        <f t="shared" si="54"/>
        <v>105</v>
      </c>
      <c r="ER20" s="181">
        <f t="shared" si="55"/>
        <v>105</v>
      </c>
      <c r="ES20" s="6">
        <f t="shared" si="71"/>
        <v>105</v>
      </c>
      <c r="ET20" s="7">
        <f>MIN(EL20:ER20)</f>
        <v>60</v>
      </c>
    </row>
    <row r="21" spans="2:150" ht="18" thickBot="1" x14ac:dyDescent="0.25">
      <c r="B21" s="21">
        <v>18</v>
      </c>
      <c r="C21" s="164" t="s">
        <v>32</v>
      </c>
      <c r="D21" s="30"/>
      <c r="E21" s="31"/>
      <c r="F21" s="31"/>
      <c r="G21" s="32"/>
      <c r="H21" s="11"/>
      <c r="I21" s="5"/>
      <c r="J21" s="5"/>
      <c r="K21" s="13"/>
      <c r="L21" s="6"/>
      <c r="M21" s="5"/>
      <c r="N21" s="5"/>
      <c r="O21" s="13"/>
      <c r="P21" s="6"/>
      <c r="Q21" s="5"/>
      <c r="R21" s="5"/>
      <c r="S21" s="13"/>
      <c r="T21" s="6">
        <v>60</v>
      </c>
      <c r="U21" s="5">
        <v>0</v>
      </c>
      <c r="V21" s="5">
        <v>40</v>
      </c>
      <c r="W21" s="13">
        <v>0</v>
      </c>
      <c r="X21" s="6">
        <v>80</v>
      </c>
      <c r="Y21" s="5">
        <v>0</v>
      </c>
      <c r="Z21" s="5">
        <v>40</v>
      </c>
      <c r="AA21" s="13">
        <v>0</v>
      </c>
      <c r="AB21" s="6">
        <v>120</v>
      </c>
      <c r="AC21" s="5">
        <v>0</v>
      </c>
      <c r="AD21" s="5">
        <v>40</v>
      </c>
      <c r="AE21" s="7">
        <v>0</v>
      </c>
      <c r="AF21" s="11">
        <v>120</v>
      </c>
      <c r="AG21" s="5">
        <v>0</v>
      </c>
      <c r="AH21" s="5">
        <v>40</v>
      </c>
      <c r="AI21" s="7">
        <v>0</v>
      </c>
      <c r="AJ21" s="11">
        <v>120</v>
      </c>
      <c r="AK21" s="5">
        <v>0</v>
      </c>
      <c r="AL21" s="5">
        <v>50</v>
      </c>
      <c r="AM21" s="7">
        <v>0</v>
      </c>
      <c r="AN21" s="11">
        <v>120</v>
      </c>
      <c r="AO21" s="5">
        <v>0</v>
      </c>
      <c r="AP21" s="5">
        <v>50</v>
      </c>
      <c r="AQ21" s="7">
        <v>0</v>
      </c>
      <c r="AR21" s="11">
        <v>120</v>
      </c>
      <c r="AS21" s="5">
        <v>0</v>
      </c>
      <c r="AT21" s="5">
        <v>50</v>
      </c>
      <c r="AU21" s="13">
        <v>0</v>
      </c>
      <c r="AV21" s="53">
        <f t="shared" si="56"/>
        <v>0</v>
      </c>
      <c r="AW21" s="54">
        <f t="shared" si="57"/>
        <v>0</v>
      </c>
      <c r="AX21" s="54">
        <f t="shared" si="58"/>
        <v>0</v>
      </c>
      <c r="AY21" s="55">
        <f t="shared" si="59"/>
        <v>0</v>
      </c>
      <c r="AZ21" s="53">
        <f t="shared" si="60"/>
        <v>0</v>
      </c>
      <c r="BA21" s="54">
        <f t="shared" si="61"/>
        <v>0</v>
      </c>
      <c r="BB21" s="54">
        <f t="shared" si="62"/>
        <v>0</v>
      </c>
      <c r="BC21" s="55">
        <f t="shared" si="63"/>
        <v>0</v>
      </c>
      <c r="BD21" s="53">
        <f t="shared" si="74"/>
        <v>0</v>
      </c>
      <c r="BE21" s="54">
        <f t="shared" si="75"/>
        <v>0</v>
      </c>
      <c r="BF21" s="54">
        <f t="shared" si="76"/>
        <v>0</v>
      </c>
      <c r="BG21" s="55">
        <f t="shared" si="77"/>
        <v>0</v>
      </c>
      <c r="BH21" s="53">
        <f t="shared" si="78"/>
        <v>60</v>
      </c>
      <c r="BI21" s="54">
        <f t="shared" si="79"/>
        <v>0</v>
      </c>
      <c r="BJ21" s="54">
        <f t="shared" si="80"/>
        <v>40</v>
      </c>
      <c r="BK21" s="55">
        <f t="shared" si="81"/>
        <v>0</v>
      </c>
      <c r="BL21" s="53">
        <f t="shared" si="82"/>
        <v>20</v>
      </c>
      <c r="BM21" s="54">
        <f t="shared" si="83"/>
        <v>0</v>
      </c>
      <c r="BN21" s="54">
        <f t="shared" si="84"/>
        <v>0</v>
      </c>
      <c r="BO21" s="55">
        <f t="shared" si="85"/>
        <v>0</v>
      </c>
      <c r="BP21" s="53">
        <f t="shared" si="86"/>
        <v>40</v>
      </c>
      <c r="BQ21" s="54">
        <f t="shared" si="87"/>
        <v>0</v>
      </c>
      <c r="BR21" s="54">
        <f t="shared" si="88"/>
        <v>0</v>
      </c>
      <c r="BS21" s="55">
        <f t="shared" si="89"/>
        <v>0</v>
      </c>
      <c r="BT21" s="53">
        <f t="shared" si="90"/>
        <v>0</v>
      </c>
      <c r="BU21" s="54">
        <f t="shared" si="91"/>
        <v>0</v>
      </c>
      <c r="BV21" s="54">
        <f t="shared" si="92"/>
        <v>0</v>
      </c>
      <c r="BW21" s="55">
        <f t="shared" si="93"/>
        <v>0</v>
      </c>
      <c r="BX21" s="53">
        <f t="shared" si="94"/>
        <v>0</v>
      </c>
      <c r="BY21" s="54">
        <f t="shared" si="95"/>
        <v>0</v>
      </c>
      <c r="BZ21" s="54">
        <f t="shared" si="96"/>
        <v>10</v>
      </c>
      <c r="CA21" s="55">
        <f t="shared" si="97"/>
        <v>0</v>
      </c>
      <c r="CB21" s="53">
        <f t="shared" si="98"/>
        <v>0</v>
      </c>
      <c r="CC21" s="54">
        <f t="shared" si="99"/>
        <v>0</v>
      </c>
      <c r="CD21" s="54">
        <f t="shared" si="100"/>
        <v>0</v>
      </c>
      <c r="CE21" s="59">
        <f t="shared" si="101"/>
        <v>0</v>
      </c>
      <c r="CF21" s="64">
        <f t="shared" si="102"/>
        <v>0</v>
      </c>
      <c r="CG21" s="54">
        <f t="shared" si="103"/>
        <v>0</v>
      </c>
      <c r="CH21" s="54">
        <f t="shared" si="104"/>
        <v>0</v>
      </c>
      <c r="CI21" s="59">
        <f t="shared" si="73"/>
        <v>0</v>
      </c>
      <c r="CJ21" s="57">
        <f t="shared" si="64"/>
        <v>120</v>
      </c>
      <c r="CK21" s="57">
        <f t="shared" si="65"/>
        <v>0</v>
      </c>
      <c r="CL21" s="57">
        <f t="shared" si="66"/>
        <v>50</v>
      </c>
      <c r="CM21" s="186">
        <f t="shared" si="67"/>
        <v>0</v>
      </c>
      <c r="CN21" s="6">
        <f>ER21-EL21</f>
        <v>70</v>
      </c>
      <c r="CO21" s="189">
        <f>CN21/EL21</f>
        <v>0.7</v>
      </c>
      <c r="CP21" s="134" t="e">
        <f t="shared" si="3"/>
        <v>#DIV/0!</v>
      </c>
      <c r="CQ21" s="135" t="e">
        <f t="shared" si="69"/>
        <v>#DIV/0!</v>
      </c>
      <c r="CR21" s="135" t="e">
        <f t="shared" si="4"/>
        <v>#DIV/0!</v>
      </c>
      <c r="CS21" s="136" t="e">
        <f t="shared" si="5"/>
        <v>#DIV/0!</v>
      </c>
      <c r="CT21" s="137" t="e">
        <f t="shared" si="6"/>
        <v>#DIV/0!</v>
      </c>
      <c r="CU21" s="135" t="e">
        <f t="shared" si="70"/>
        <v>#DIV/0!</v>
      </c>
      <c r="CV21" s="135" t="e">
        <f t="shared" si="7"/>
        <v>#DIV/0!</v>
      </c>
      <c r="CW21" s="138" t="e">
        <f t="shared" si="8"/>
        <v>#DIV/0!</v>
      </c>
      <c r="CX21" s="134" t="e">
        <f t="shared" si="9"/>
        <v>#DIV/0!</v>
      </c>
      <c r="CY21" s="135" t="e">
        <f t="shared" si="10"/>
        <v>#DIV/0!</v>
      </c>
      <c r="CZ21" s="135" t="e">
        <f t="shared" si="11"/>
        <v>#DIV/0!</v>
      </c>
      <c r="DA21" s="136" t="e">
        <f t="shared" si="12"/>
        <v>#DIV/0!</v>
      </c>
      <c r="DB21" s="137" t="e">
        <f t="shared" si="13"/>
        <v>#DIV/0!</v>
      </c>
      <c r="DC21" s="135" t="e">
        <f t="shared" si="14"/>
        <v>#DIV/0!</v>
      </c>
      <c r="DD21" s="135" t="e">
        <f t="shared" si="15"/>
        <v>#DIV/0!</v>
      </c>
      <c r="DE21" s="138" t="e">
        <f t="shared" si="16"/>
        <v>#DIV/0!</v>
      </c>
      <c r="DF21" s="134">
        <f t="shared" si="17"/>
        <v>0.33333333333333331</v>
      </c>
      <c r="DG21" s="135" t="e">
        <f t="shared" si="18"/>
        <v>#DIV/0!</v>
      </c>
      <c r="DH21" s="135">
        <f t="shared" si="19"/>
        <v>0</v>
      </c>
      <c r="DI21" s="138" t="e">
        <f t="shared" si="20"/>
        <v>#DIV/0!</v>
      </c>
      <c r="DJ21" s="134">
        <f t="shared" si="21"/>
        <v>0.5</v>
      </c>
      <c r="DK21" s="135" t="e">
        <f t="shared" si="22"/>
        <v>#DIV/0!</v>
      </c>
      <c r="DL21" s="135">
        <f t="shared" si="23"/>
        <v>0</v>
      </c>
      <c r="DM21" s="138" t="e">
        <f t="shared" si="24"/>
        <v>#DIV/0!</v>
      </c>
      <c r="DN21" s="134">
        <f t="shared" si="25"/>
        <v>0</v>
      </c>
      <c r="DO21" s="135" t="e">
        <f t="shared" si="26"/>
        <v>#DIV/0!</v>
      </c>
      <c r="DP21" s="135">
        <f t="shared" si="27"/>
        <v>0</v>
      </c>
      <c r="DQ21" s="138" t="e">
        <f t="shared" si="28"/>
        <v>#DIV/0!</v>
      </c>
      <c r="DR21" s="134">
        <f t="shared" si="29"/>
        <v>0</v>
      </c>
      <c r="DS21" s="135" t="e">
        <f t="shared" si="30"/>
        <v>#DIV/0!</v>
      </c>
      <c r="DT21" s="135">
        <f t="shared" si="31"/>
        <v>0.25</v>
      </c>
      <c r="DU21" s="138" t="e">
        <f t="shared" si="32"/>
        <v>#DIV/0!</v>
      </c>
      <c r="DV21" s="134">
        <f t="shared" si="33"/>
        <v>0</v>
      </c>
      <c r="DW21" s="135" t="e">
        <f t="shared" si="34"/>
        <v>#DIV/0!</v>
      </c>
      <c r="DX21" s="135">
        <f t="shared" si="35"/>
        <v>0</v>
      </c>
      <c r="DY21" s="138" t="e">
        <f t="shared" si="36"/>
        <v>#DIV/0!</v>
      </c>
      <c r="DZ21" s="134">
        <f t="shared" si="37"/>
        <v>0</v>
      </c>
      <c r="EA21" s="135" t="e">
        <f t="shared" si="38"/>
        <v>#DIV/0!</v>
      </c>
      <c r="EB21" s="135">
        <f t="shared" si="39"/>
        <v>0</v>
      </c>
      <c r="EC21" s="138" t="e">
        <f t="shared" si="40"/>
        <v>#DIV/0!</v>
      </c>
      <c r="ED21" s="134">
        <f t="shared" si="106"/>
        <v>1</v>
      </c>
      <c r="EE21" s="135" t="e">
        <f t="shared" si="106"/>
        <v>#DIV/0!</v>
      </c>
      <c r="EF21" s="135">
        <f t="shared" si="106"/>
        <v>0.25</v>
      </c>
      <c r="EG21" s="136" t="e">
        <f t="shared" si="106"/>
        <v>#DIV/0!</v>
      </c>
      <c r="EH21" s="44">
        <f t="shared" si="45"/>
        <v>0</v>
      </c>
      <c r="EI21" s="43">
        <f t="shared" si="46"/>
        <v>0</v>
      </c>
      <c r="EJ21" s="43">
        <f t="shared" si="47"/>
        <v>0</v>
      </c>
      <c r="EK21" s="43">
        <f t="shared" si="48"/>
        <v>0</v>
      </c>
      <c r="EL21" s="43">
        <f t="shared" si="49"/>
        <v>100</v>
      </c>
      <c r="EM21" s="43">
        <f t="shared" si="50"/>
        <v>120</v>
      </c>
      <c r="EN21" s="43">
        <f t="shared" si="51"/>
        <v>160</v>
      </c>
      <c r="EO21" s="43">
        <f t="shared" si="52"/>
        <v>160</v>
      </c>
      <c r="EP21" s="43">
        <f t="shared" si="53"/>
        <v>170</v>
      </c>
      <c r="EQ21" s="43">
        <f t="shared" si="54"/>
        <v>170</v>
      </c>
      <c r="ER21" s="181">
        <f t="shared" si="55"/>
        <v>170</v>
      </c>
      <c r="ES21" s="6">
        <f t="shared" si="71"/>
        <v>170</v>
      </c>
      <c r="ET21" s="7">
        <f>MIN(EL21:ER21)</f>
        <v>100</v>
      </c>
    </row>
    <row r="22" spans="2:150" ht="35" thickBot="1" x14ac:dyDescent="0.25">
      <c r="B22" s="21">
        <v>19</v>
      </c>
      <c r="C22" s="164" t="s">
        <v>116</v>
      </c>
      <c r="D22" s="30"/>
      <c r="E22" s="31"/>
      <c r="F22" s="31"/>
      <c r="G22" s="32"/>
      <c r="H22" s="11"/>
      <c r="I22" s="5"/>
      <c r="J22" s="5"/>
      <c r="K22" s="13"/>
      <c r="L22" s="6"/>
      <c r="M22" s="5"/>
      <c r="N22" s="5"/>
      <c r="O22" s="13"/>
      <c r="P22" s="6"/>
      <c r="Q22" s="5"/>
      <c r="R22" s="5"/>
      <c r="S22" s="13"/>
      <c r="T22" s="6">
        <v>70</v>
      </c>
      <c r="U22" s="5">
        <v>0</v>
      </c>
      <c r="V22" s="5">
        <v>30</v>
      </c>
      <c r="W22" s="13">
        <v>0</v>
      </c>
      <c r="X22" s="6">
        <v>90</v>
      </c>
      <c r="Y22" s="5">
        <v>0</v>
      </c>
      <c r="Z22" s="5">
        <v>40</v>
      </c>
      <c r="AA22" s="13">
        <v>0</v>
      </c>
      <c r="AB22" s="6">
        <v>100</v>
      </c>
      <c r="AC22" s="5">
        <v>0</v>
      </c>
      <c r="AD22" s="5">
        <v>40</v>
      </c>
      <c r="AE22" s="7">
        <v>0</v>
      </c>
      <c r="AF22" s="11">
        <v>0</v>
      </c>
      <c r="AG22" s="5">
        <v>0</v>
      </c>
      <c r="AH22" s="5">
        <v>0</v>
      </c>
      <c r="AI22" s="7">
        <v>0</v>
      </c>
      <c r="AJ22" s="11">
        <v>120</v>
      </c>
      <c r="AK22" s="5">
        <v>6</v>
      </c>
      <c r="AL22" s="5">
        <v>40</v>
      </c>
      <c r="AM22" s="7">
        <v>0</v>
      </c>
      <c r="AN22" s="11">
        <v>120</v>
      </c>
      <c r="AO22" s="5">
        <v>20</v>
      </c>
      <c r="AP22" s="5">
        <v>60</v>
      </c>
      <c r="AQ22" s="7">
        <v>0</v>
      </c>
      <c r="AR22" s="11">
        <v>120</v>
      </c>
      <c r="AS22" s="5">
        <v>10</v>
      </c>
      <c r="AT22" s="5">
        <v>40</v>
      </c>
      <c r="AU22" s="13">
        <v>0</v>
      </c>
      <c r="AV22" s="53">
        <f t="shared" si="56"/>
        <v>0</v>
      </c>
      <c r="AW22" s="54">
        <f t="shared" si="57"/>
        <v>0</v>
      </c>
      <c r="AX22" s="54">
        <f t="shared" si="58"/>
        <v>0</v>
      </c>
      <c r="AY22" s="55">
        <f t="shared" si="59"/>
        <v>0</v>
      </c>
      <c r="AZ22" s="53">
        <f t="shared" si="60"/>
        <v>0</v>
      </c>
      <c r="BA22" s="54">
        <f t="shared" si="61"/>
        <v>0</v>
      </c>
      <c r="BB22" s="54">
        <f t="shared" si="62"/>
        <v>0</v>
      </c>
      <c r="BC22" s="55">
        <f t="shared" si="63"/>
        <v>0</v>
      </c>
      <c r="BD22" s="53">
        <f t="shared" si="74"/>
        <v>0</v>
      </c>
      <c r="BE22" s="54">
        <f t="shared" si="75"/>
        <v>0</v>
      </c>
      <c r="BF22" s="54">
        <f t="shared" si="76"/>
        <v>0</v>
      </c>
      <c r="BG22" s="55">
        <f t="shared" si="77"/>
        <v>0</v>
      </c>
      <c r="BH22" s="53">
        <f t="shared" si="78"/>
        <v>70</v>
      </c>
      <c r="BI22" s="54">
        <f t="shared" si="79"/>
        <v>0</v>
      </c>
      <c r="BJ22" s="54">
        <f t="shared" si="80"/>
        <v>30</v>
      </c>
      <c r="BK22" s="55">
        <f t="shared" si="81"/>
        <v>0</v>
      </c>
      <c r="BL22" s="53">
        <f t="shared" si="82"/>
        <v>20</v>
      </c>
      <c r="BM22" s="54">
        <f t="shared" si="83"/>
        <v>0</v>
      </c>
      <c r="BN22" s="54">
        <f t="shared" si="84"/>
        <v>10</v>
      </c>
      <c r="BO22" s="55">
        <f t="shared" si="85"/>
        <v>0</v>
      </c>
      <c r="BP22" s="53">
        <f t="shared" si="86"/>
        <v>10</v>
      </c>
      <c r="BQ22" s="54">
        <f t="shared" si="87"/>
        <v>0</v>
      </c>
      <c r="BR22" s="54">
        <f t="shared" si="88"/>
        <v>0</v>
      </c>
      <c r="BS22" s="55">
        <f t="shared" si="89"/>
        <v>0</v>
      </c>
      <c r="BT22" s="53">
        <f t="shared" si="90"/>
        <v>-100</v>
      </c>
      <c r="BU22" s="54">
        <f t="shared" si="91"/>
        <v>0</v>
      </c>
      <c r="BV22" s="54">
        <f t="shared" si="92"/>
        <v>-40</v>
      </c>
      <c r="BW22" s="55">
        <f t="shared" si="93"/>
        <v>0</v>
      </c>
      <c r="BX22" s="53">
        <f t="shared" si="94"/>
        <v>120</v>
      </c>
      <c r="BY22" s="54">
        <f t="shared" si="95"/>
        <v>6</v>
      </c>
      <c r="BZ22" s="54">
        <f t="shared" si="96"/>
        <v>40</v>
      </c>
      <c r="CA22" s="55">
        <f t="shared" si="97"/>
        <v>0</v>
      </c>
      <c r="CB22" s="53">
        <f t="shared" si="98"/>
        <v>0</v>
      </c>
      <c r="CC22" s="54">
        <f t="shared" si="99"/>
        <v>14</v>
      </c>
      <c r="CD22" s="54">
        <f t="shared" si="100"/>
        <v>20</v>
      </c>
      <c r="CE22" s="59">
        <f t="shared" si="101"/>
        <v>0</v>
      </c>
      <c r="CF22" s="64">
        <f t="shared" si="102"/>
        <v>0</v>
      </c>
      <c r="CG22" s="54">
        <f t="shared" si="103"/>
        <v>-10</v>
      </c>
      <c r="CH22" s="54">
        <f t="shared" si="104"/>
        <v>-20</v>
      </c>
      <c r="CI22" s="59">
        <f t="shared" si="73"/>
        <v>0</v>
      </c>
      <c r="CJ22" s="57">
        <f t="shared" si="64"/>
        <v>120</v>
      </c>
      <c r="CK22" s="57">
        <f t="shared" si="65"/>
        <v>10</v>
      </c>
      <c r="CL22" s="57">
        <f t="shared" si="66"/>
        <v>40</v>
      </c>
      <c r="CM22" s="186">
        <f t="shared" si="67"/>
        <v>0</v>
      </c>
      <c r="CN22" s="6">
        <f>ER22-EL22</f>
        <v>70</v>
      </c>
      <c r="CO22" s="189">
        <f>CN22/EL22</f>
        <v>0.7</v>
      </c>
      <c r="CP22" s="134" t="e">
        <f t="shared" si="3"/>
        <v>#DIV/0!</v>
      </c>
      <c r="CQ22" s="135" t="e">
        <f t="shared" si="69"/>
        <v>#DIV/0!</v>
      </c>
      <c r="CR22" s="135" t="e">
        <f t="shared" si="4"/>
        <v>#DIV/0!</v>
      </c>
      <c r="CS22" s="136" t="e">
        <f t="shared" si="5"/>
        <v>#DIV/0!</v>
      </c>
      <c r="CT22" s="137" t="e">
        <f t="shared" si="6"/>
        <v>#DIV/0!</v>
      </c>
      <c r="CU22" s="135" t="e">
        <f t="shared" si="70"/>
        <v>#DIV/0!</v>
      </c>
      <c r="CV22" s="135" t="e">
        <f t="shared" si="7"/>
        <v>#DIV/0!</v>
      </c>
      <c r="CW22" s="138" t="e">
        <f t="shared" si="8"/>
        <v>#DIV/0!</v>
      </c>
      <c r="CX22" s="134" t="e">
        <f t="shared" si="9"/>
        <v>#DIV/0!</v>
      </c>
      <c r="CY22" s="135" t="e">
        <f t="shared" si="10"/>
        <v>#DIV/0!</v>
      </c>
      <c r="CZ22" s="135" t="e">
        <f t="shared" si="11"/>
        <v>#DIV/0!</v>
      </c>
      <c r="DA22" s="136" t="e">
        <f t="shared" si="12"/>
        <v>#DIV/0!</v>
      </c>
      <c r="DB22" s="137" t="e">
        <f t="shared" si="13"/>
        <v>#DIV/0!</v>
      </c>
      <c r="DC22" s="135" t="e">
        <f t="shared" si="14"/>
        <v>#DIV/0!</v>
      </c>
      <c r="DD22" s="135" t="e">
        <f t="shared" si="15"/>
        <v>#DIV/0!</v>
      </c>
      <c r="DE22" s="138" t="e">
        <f t="shared" si="16"/>
        <v>#DIV/0!</v>
      </c>
      <c r="DF22" s="134">
        <f t="shared" si="17"/>
        <v>0.2857142857142857</v>
      </c>
      <c r="DG22" s="135" t="e">
        <f t="shared" si="18"/>
        <v>#DIV/0!</v>
      </c>
      <c r="DH22" s="135">
        <f t="shared" si="19"/>
        <v>0.33333333333333331</v>
      </c>
      <c r="DI22" s="138" t="e">
        <f t="shared" si="20"/>
        <v>#DIV/0!</v>
      </c>
      <c r="DJ22" s="134">
        <f t="shared" si="21"/>
        <v>0.1111111111111111</v>
      </c>
      <c r="DK22" s="135" t="e">
        <f t="shared" si="22"/>
        <v>#DIV/0!</v>
      </c>
      <c r="DL22" s="135">
        <f t="shared" si="23"/>
        <v>0</v>
      </c>
      <c r="DM22" s="138" t="e">
        <f t="shared" si="24"/>
        <v>#DIV/0!</v>
      </c>
      <c r="DN22" s="134">
        <f t="shared" si="25"/>
        <v>-1</v>
      </c>
      <c r="DO22" s="135" t="e">
        <f t="shared" si="26"/>
        <v>#DIV/0!</v>
      </c>
      <c r="DP22" s="135">
        <f t="shared" si="27"/>
        <v>-1</v>
      </c>
      <c r="DQ22" s="138" t="e">
        <f t="shared" si="28"/>
        <v>#DIV/0!</v>
      </c>
      <c r="DR22" s="134" t="e">
        <f t="shared" si="29"/>
        <v>#DIV/0!</v>
      </c>
      <c r="DS22" s="135" t="e">
        <f t="shared" si="30"/>
        <v>#DIV/0!</v>
      </c>
      <c r="DT22" s="135" t="e">
        <f t="shared" si="31"/>
        <v>#DIV/0!</v>
      </c>
      <c r="DU22" s="138" t="e">
        <f t="shared" si="32"/>
        <v>#DIV/0!</v>
      </c>
      <c r="DV22" s="134">
        <f t="shared" si="33"/>
        <v>0</v>
      </c>
      <c r="DW22" s="135">
        <f t="shared" si="34"/>
        <v>2.3333333333333335</v>
      </c>
      <c r="DX22" s="135">
        <f t="shared" si="35"/>
        <v>0.5</v>
      </c>
      <c r="DY22" s="138" t="e">
        <f t="shared" si="36"/>
        <v>#DIV/0!</v>
      </c>
      <c r="DZ22" s="134">
        <f t="shared" si="37"/>
        <v>0</v>
      </c>
      <c r="EA22" s="135">
        <f t="shared" si="38"/>
        <v>-0.5</v>
      </c>
      <c r="EB22" s="135">
        <f t="shared" si="39"/>
        <v>-0.33333333333333331</v>
      </c>
      <c r="EC22" s="138" t="e">
        <f t="shared" si="40"/>
        <v>#DIV/0!</v>
      </c>
      <c r="ED22" s="134">
        <f t="shared" si="106"/>
        <v>0.7142857142857143</v>
      </c>
      <c r="EE22" s="135" t="e">
        <f t="shared" si="106"/>
        <v>#DIV/0!</v>
      </c>
      <c r="EF22" s="135">
        <f t="shared" si="106"/>
        <v>0.33333333333333331</v>
      </c>
      <c r="EG22" s="136" t="e">
        <f t="shared" si="106"/>
        <v>#DIV/0!</v>
      </c>
      <c r="EH22" s="44">
        <f t="shared" si="45"/>
        <v>0</v>
      </c>
      <c r="EI22" s="43">
        <f t="shared" si="46"/>
        <v>0</v>
      </c>
      <c r="EJ22" s="43">
        <f t="shared" si="47"/>
        <v>0</v>
      </c>
      <c r="EK22" s="43">
        <f t="shared" si="48"/>
        <v>0</v>
      </c>
      <c r="EL22" s="43">
        <f t="shared" si="49"/>
        <v>100</v>
      </c>
      <c r="EM22" s="43">
        <f t="shared" si="50"/>
        <v>130</v>
      </c>
      <c r="EN22" s="43">
        <f t="shared" si="51"/>
        <v>140</v>
      </c>
      <c r="EO22" s="43">
        <f t="shared" si="52"/>
        <v>0</v>
      </c>
      <c r="EP22" s="43">
        <f t="shared" si="53"/>
        <v>166</v>
      </c>
      <c r="EQ22" s="43">
        <f t="shared" si="54"/>
        <v>200</v>
      </c>
      <c r="ER22" s="181">
        <f t="shared" si="55"/>
        <v>170</v>
      </c>
      <c r="ES22" s="6">
        <f t="shared" si="71"/>
        <v>200</v>
      </c>
      <c r="ET22" s="7">
        <f>MIN(EL22:ER22)</f>
        <v>0</v>
      </c>
    </row>
    <row r="23" spans="2:150" ht="18" thickBot="1" x14ac:dyDescent="0.25">
      <c r="B23" s="21">
        <v>20</v>
      </c>
      <c r="C23" s="164" t="s">
        <v>33</v>
      </c>
      <c r="D23" s="30"/>
      <c r="E23" s="31"/>
      <c r="F23" s="31"/>
      <c r="G23" s="32"/>
      <c r="H23" s="11"/>
      <c r="I23" s="5"/>
      <c r="J23" s="5"/>
      <c r="K23" s="13"/>
      <c r="L23" s="6"/>
      <c r="M23" s="5"/>
      <c r="N23" s="5"/>
      <c r="O23" s="13"/>
      <c r="P23" s="6"/>
      <c r="Q23" s="5"/>
      <c r="R23" s="5"/>
      <c r="S23" s="13"/>
      <c r="T23" s="6"/>
      <c r="U23" s="5"/>
      <c r="V23" s="5"/>
      <c r="W23" s="13"/>
      <c r="X23" s="6"/>
      <c r="Y23" s="5"/>
      <c r="Z23" s="5"/>
      <c r="AA23" s="13"/>
      <c r="AB23" s="6">
        <v>100</v>
      </c>
      <c r="AC23" s="5">
        <v>0</v>
      </c>
      <c r="AD23" s="5">
        <v>40</v>
      </c>
      <c r="AE23" s="7">
        <v>0</v>
      </c>
      <c r="AF23" s="11">
        <v>100</v>
      </c>
      <c r="AG23" s="5">
        <v>0</v>
      </c>
      <c r="AH23" s="5">
        <v>40</v>
      </c>
      <c r="AI23" s="7">
        <v>50</v>
      </c>
      <c r="AJ23" s="11">
        <v>150</v>
      </c>
      <c r="AK23" s="5">
        <v>0</v>
      </c>
      <c r="AL23" s="5">
        <v>60</v>
      </c>
      <c r="AM23" s="7">
        <v>50</v>
      </c>
      <c r="AN23" s="11">
        <v>200</v>
      </c>
      <c r="AO23" s="5">
        <v>0</v>
      </c>
      <c r="AP23" s="5">
        <v>60</v>
      </c>
      <c r="AQ23" s="7">
        <v>100</v>
      </c>
      <c r="AR23" s="11">
        <v>200</v>
      </c>
      <c r="AS23" s="5">
        <v>0</v>
      </c>
      <c r="AT23" s="5">
        <v>60</v>
      </c>
      <c r="AU23" s="13">
        <v>100</v>
      </c>
      <c r="AV23" s="53">
        <f t="shared" si="56"/>
        <v>0</v>
      </c>
      <c r="AW23" s="54">
        <f t="shared" si="57"/>
        <v>0</v>
      </c>
      <c r="AX23" s="54">
        <f t="shared" si="58"/>
        <v>0</v>
      </c>
      <c r="AY23" s="55">
        <f t="shared" si="59"/>
        <v>0</v>
      </c>
      <c r="AZ23" s="53">
        <f t="shared" si="60"/>
        <v>0</v>
      </c>
      <c r="BA23" s="54">
        <f t="shared" si="61"/>
        <v>0</v>
      </c>
      <c r="BB23" s="54">
        <f t="shared" si="62"/>
        <v>0</v>
      </c>
      <c r="BC23" s="55">
        <f t="shared" si="63"/>
        <v>0</v>
      </c>
      <c r="BD23" s="53">
        <f t="shared" si="74"/>
        <v>0</v>
      </c>
      <c r="BE23" s="54">
        <f t="shared" si="75"/>
        <v>0</v>
      </c>
      <c r="BF23" s="54">
        <f t="shared" si="76"/>
        <v>0</v>
      </c>
      <c r="BG23" s="55">
        <f t="shared" si="77"/>
        <v>0</v>
      </c>
      <c r="BH23" s="53">
        <f t="shared" si="78"/>
        <v>0</v>
      </c>
      <c r="BI23" s="54">
        <f t="shared" si="79"/>
        <v>0</v>
      </c>
      <c r="BJ23" s="54">
        <f t="shared" si="80"/>
        <v>0</v>
      </c>
      <c r="BK23" s="55">
        <f t="shared" si="81"/>
        <v>0</v>
      </c>
      <c r="BL23" s="53">
        <f t="shared" si="82"/>
        <v>0</v>
      </c>
      <c r="BM23" s="54">
        <f t="shared" si="83"/>
        <v>0</v>
      </c>
      <c r="BN23" s="54">
        <f t="shared" si="84"/>
        <v>0</v>
      </c>
      <c r="BO23" s="55">
        <f t="shared" si="85"/>
        <v>0</v>
      </c>
      <c r="BP23" s="53">
        <f t="shared" si="86"/>
        <v>100</v>
      </c>
      <c r="BQ23" s="54">
        <f t="shared" si="87"/>
        <v>0</v>
      </c>
      <c r="BR23" s="54">
        <f t="shared" si="88"/>
        <v>40</v>
      </c>
      <c r="BS23" s="55">
        <f t="shared" si="89"/>
        <v>0</v>
      </c>
      <c r="BT23" s="53">
        <f t="shared" si="90"/>
        <v>0</v>
      </c>
      <c r="BU23" s="54">
        <f t="shared" si="91"/>
        <v>0</v>
      </c>
      <c r="BV23" s="54">
        <f t="shared" si="92"/>
        <v>0</v>
      </c>
      <c r="BW23" s="55">
        <f t="shared" si="93"/>
        <v>50</v>
      </c>
      <c r="BX23" s="53">
        <f t="shared" si="94"/>
        <v>50</v>
      </c>
      <c r="BY23" s="54">
        <f t="shared" si="95"/>
        <v>0</v>
      </c>
      <c r="BZ23" s="54">
        <f t="shared" si="96"/>
        <v>20</v>
      </c>
      <c r="CA23" s="55">
        <f t="shared" si="97"/>
        <v>0</v>
      </c>
      <c r="CB23" s="53">
        <f t="shared" si="98"/>
        <v>50</v>
      </c>
      <c r="CC23" s="54">
        <f t="shared" si="99"/>
        <v>0</v>
      </c>
      <c r="CD23" s="54">
        <f t="shared" si="100"/>
        <v>0</v>
      </c>
      <c r="CE23" s="59">
        <f t="shared" si="101"/>
        <v>50</v>
      </c>
      <c r="CF23" s="64">
        <f t="shared" si="102"/>
        <v>0</v>
      </c>
      <c r="CG23" s="54">
        <f t="shared" si="103"/>
        <v>0</v>
      </c>
      <c r="CH23" s="54">
        <f t="shared" si="104"/>
        <v>0</v>
      </c>
      <c r="CI23" s="59">
        <f t="shared" si="73"/>
        <v>0</v>
      </c>
      <c r="CJ23" s="57">
        <f t="shared" si="64"/>
        <v>200</v>
      </c>
      <c r="CK23" s="57">
        <f t="shared" si="65"/>
        <v>0</v>
      </c>
      <c r="CL23" s="57">
        <f t="shared" si="66"/>
        <v>60</v>
      </c>
      <c r="CM23" s="186">
        <f t="shared" si="67"/>
        <v>100</v>
      </c>
      <c r="CN23" s="6">
        <f>ER23-EN23</f>
        <v>220</v>
      </c>
      <c r="CO23" s="189">
        <f>CN23/EN23</f>
        <v>1.5714285714285714</v>
      </c>
      <c r="CP23" s="134" t="e">
        <f t="shared" si="3"/>
        <v>#DIV/0!</v>
      </c>
      <c r="CQ23" s="135" t="e">
        <f t="shared" si="69"/>
        <v>#DIV/0!</v>
      </c>
      <c r="CR23" s="135" t="e">
        <f t="shared" si="4"/>
        <v>#DIV/0!</v>
      </c>
      <c r="CS23" s="136" t="e">
        <f t="shared" si="5"/>
        <v>#DIV/0!</v>
      </c>
      <c r="CT23" s="137" t="e">
        <f t="shared" si="6"/>
        <v>#DIV/0!</v>
      </c>
      <c r="CU23" s="135" t="e">
        <f t="shared" si="70"/>
        <v>#DIV/0!</v>
      </c>
      <c r="CV23" s="135" t="e">
        <f t="shared" si="7"/>
        <v>#DIV/0!</v>
      </c>
      <c r="CW23" s="138" t="e">
        <f t="shared" si="8"/>
        <v>#DIV/0!</v>
      </c>
      <c r="CX23" s="134" t="e">
        <f t="shared" si="9"/>
        <v>#DIV/0!</v>
      </c>
      <c r="CY23" s="135" t="e">
        <f t="shared" si="10"/>
        <v>#DIV/0!</v>
      </c>
      <c r="CZ23" s="135" t="e">
        <f t="shared" si="11"/>
        <v>#DIV/0!</v>
      </c>
      <c r="DA23" s="136" t="e">
        <f t="shared" si="12"/>
        <v>#DIV/0!</v>
      </c>
      <c r="DB23" s="137" t="e">
        <f t="shared" si="13"/>
        <v>#DIV/0!</v>
      </c>
      <c r="DC23" s="135" t="e">
        <f t="shared" si="14"/>
        <v>#DIV/0!</v>
      </c>
      <c r="DD23" s="135" t="e">
        <f t="shared" si="15"/>
        <v>#DIV/0!</v>
      </c>
      <c r="DE23" s="138" t="e">
        <f t="shared" si="16"/>
        <v>#DIV/0!</v>
      </c>
      <c r="DF23" s="134" t="e">
        <f t="shared" si="17"/>
        <v>#DIV/0!</v>
      </c>
      <c r="DG23" s="135" t="e">
        <f t="shared" si="18"/>
        <v>#DIV/0!</v>
      </c>
      <c r="DH23" s="135" t="e">
        <f t="shared" si="19"/>
        <v>#DIV/0!</v>
      </c>
      <c r="DI23" s="138" t="e">
        <f t="shared" si="20"/>
        <v>#DIV/0!</v>
      </c>
      <c r="DJ23" s="134" t="e">
        <f t="shared" si="21"/>
        <v>#DIV/0!</v>
      </c>
      <c r="DK23" s="135" t="e">
        <f t="shared" si="22"/>
        <v>#DIV/0!</v>
      </c>
      <c r="DL23" s="135" t="e">
        <f t="shared" si="23"/>
        <v>#DIV/0!</v>
      </c>
      <c r="DM23" s="138" t="e">
        <f t="shared" si="24"/>
        <v>#DIV/0!</v>
      </c>
      <c r="DN23" s="134">
        <f t="shared" si="25"/>
        <v>0</v>
      </c>
      <c r="DO23" s="135" t="e">
        <f t="shared" si="26"/>
        <v>#DIV/0!</v>
      </c>
      <c r="DP23" s="135">
        <f t="shared" si="27"/>
        <v>0</v>
      </c>
      <c r="DQ23" s="138" t="e">
        <f t="shared" si="28"/>
        <v>#DIV/0!</v>
      </c>
      <c r="DR23" s="134">
        <f t="shared" si="29"/>
        <v>0.5</v>
      </c>
      <c r="DS23" s="135" t="e">
        <f t="shared" si="30"/>
        <v>#DIV/0!</v>
      </c>
      <c r="DT23" s="135">
        <f t="shared" si="31"/>
        <v>0.5</v>
      </c>
      <c r="DU23" s="138">
        <f t="shared" si="32"/>
        <v>0</v>
      </c>
      <c r="DV23" s="134">
        <f t="shared" si="33"/>
        <v>0.33333333333333331</v>
      </c>
      <c r="DW23" s="135" t="e">
        <f t="shared" si="34"/>
        <v>#DIV/0!</v>
      </c>
      <c r="DX23" s="135">
        <f t="shared" si="35"/>
        <v>0</v>
      </c>
      <c r="DY23" s="138">
        <f t="shared" si="36"/>
        <v>1</v>
      </c>
      <c r="DZ23" s="134">
        <f t="shared" si="37"/>
        <v>0</v>
      </c>
      <c r="EA23" s="135" t="e">
        <f t="shared" si="38"/>
        <v>#DIV/0!</v>
      </c>
      <c r="EB23" s="135">
        <f t="shared" si="39"/>
        <v>0</v>
      </c>
      <c r="EC23" s="138">
        <f t="shared" si="40"/>
        <v>0</v>
      </c>
      <c r="ED23" s="134">
        <f t="shared" ref="ED23:EG24" si="107">(AR23-AB23)/AB23</f>
        <v>1</v>
      </c>
      <c r="EE23" s="135" t="e">
        <f t="shared" si="107"/>
        <v>#DIV/0!</v>
      </c>
      <c r="EF23" s="135">
        <f t="shared" si="107"/>
        <v>0.5</v>
      </c>
      <c r="EG23" s="136" t="e">
        <f t="shared" si="107"/>
        <v>#DIV/0!</v>
      </c>
      <c r="EH23" s="44">
        <f t="shared" si="45"/>
        <v>0</v>
      </c>
      <c r="EI23" s="43">
        <f t="shared" si="46"/>
        <v>0</v>
      </c>
      <c r="EJ23" s="43">
        <f t="shared" si="47"/>
        <v>0</v>
      </c>
      <c r="EK23" s="43">
        <f t="shared" si="48"/>
        <v>0</v>
      </c>
      <c r="EL23" s="43">
        <f t="shared" si="49"/>
        <v>0</v>
      </c>
      <c r="EM23" s="43">
        <f t="shared" si="50"/>
        <v>0</v>
      </c>
      <c r="EN23" s="43">
        <f t="shared" si="51"/>
        <v>140</v>
      </c>
      <c r="EO23" s="43">
        <f t="shared" si="52"/>
        <v>190</v>
      </c>
      <c r="EP23" s="43">
        <f t="shared" si="53"/>
        <v>260</v>
      </c>
      <c r="EQ23" s="43">
        <f t="shared" si="54"/>
        <v>360</v>
      </c>
      <c r="ER23" s="181">
        <f t="shared" si="55"/>
        <v>360</v>
      </c>
      <c r="ES23" s="6">
        <f t="shared" si="71"/>
        <v>360</v>
      </c>
      <c r="ET23" s="7">
        <f>MIN(EN23:ER23)</f>
        <v>140</v>
      </c>
    </row>
    <row r="24" spans="2:150" ht="35" thickBot="1" x14ac:dyDescent="0.25">
      <c r="B24" s="21">
        <v>21</v>
      </c>
      <c r="C24" s="164" t="s">
        <v>34</v>
      </c>
      <c r="D24" s="30"/>
      <c r="E24" s="31"/>
      <c r="F24" s="31"/>
      <c r="G24" s="32"/>
      <c r="H24" s="11"/>
      <c r="I24" s="5"/>
      <c r="J24" s="5"/>
      <c r="K24" s="13"/>
      <c r="L24" s="6"/>
      <c r="M24" s="5"/>
      <c r="N24" s="5"/>
      <c r="O24" s="13"/>
      <c r="P24" s="6"/>
      <c r="Q24" s="5"/>
      <c r="R24" s="5"/>
      <c r="S24" s="13"/>
      <c r="T24" s="6"/>
      <c r="U24" s="5"/>
      <c r="V24" s="5"/>
      <c r="W24" s="13"/>
      <c r="X24" s="6"/>
      <c r="Y24" s="5"/>
      <c r="Z24" s="5"/>
      <c r="AA24" s="13"/>
      <c r="AB24" s="6">
        <v>100</v>
      </c>
      <c r="AC24" s="5">
        <v>0</v>
      </c>
      <c r="AD24" s="5">
        <v>0</v>
      </c>
      <c r="AE24" s="7">
        <v>0</v>
      </c>
      <c r="AF24" s="11">
        <v>120</v>
      </c>
      <c r="AG24" s="5">
        <v>0</v>
      </c>
      <c r="AH24" s="5">
        <v>40</v>
      </c>
      <c r="AI24" s="7">
        <v>0</v>
      </c>
      <c r="AJ24" s="11">
        <v>120</v>
      </c>
      <c r="AK24" s="5">
        <v>5</v>
      </c>
      <c r="AL24" s="5">
        <v>80</v>
      </c>
      <c r="AM24" s="7">
        <v>0</v>
      </c>
      <c r="AN24" s="11">
        <v>120</v>
      </c>
      <c r="AO24" s="5">
        <v>5</v>
      </c>
      <c r="AP24" s="5">
        <v>80</v>
      </c>
      <c r="AQ24" s="7">
        <v>0</v>
      </c>
      <c r="AR24" s="11">
        <v>70</v>
      </c>
      <c r="AS24" s="5">
        <v>2</v>
      </c>
      <c r="AT24" s="5">
        <v>60</v>
      </c>
      <c r="AU24" s="13">
        <v>0</v>
      </c>
      <c r="AV24" s="53">
        <f t="shared" si="56"/>
        <v>0</v>
      </c>
      <c r="AW24" s="54">
        <f t="shared" si="57"/>
        <v>0</v>
      </c>
      <c r="AX24" s="54">
        <f t="shared" si="58"/>
        <v>0</v>
      </c>
      <c r="AY24" s="55">
        <f t="shared" si="59"/>
        <v>0</v>
      </c>
      <c r="AZ24" s="53">
        <f t="shared" si="60"/>
        <v>0</v>
      </c>
      <c r="BA24" s="54">
        <f t="shared" si="61"/>
        <v>0</v>
      </c>
      <c r="BB24" s="54">
        <f t="shared" si="62"/>
        <v>0</v>
      </c>
      <c r="BC24" s="55">
        <f t="shared" si="63"/>
        <v>0</v>
      </c>
      <c r="BD24" s="53">
        <f t="shared" si="74"/>
        <v>0</v>
      </c>
      <c r="BE24" s="54">
        <f t="shared" si="75"/>
        <v>0</v>
      </c>
      <c r="BF24" s="54">
        <f t="shared" si="76"/>
        <v>0</v>
      </c>
      <c r="BG24" s="55">
        <f t="shared" si="77"/>
        <v>0</v>
      </c>
      <c r="BH24" s="53">
        <f t="shared" si="78"/>
        <v>0</v>
      </c>
      <c r="BI24" s="54">
        <f t="shared" si="79"/>
        <v>0</v>
      </c>
      <c r="BJ24" s="54">
        <f t="shared" si="80"/>
        <v>0</v>
      </c>
      <c r="BK24" s="55">
        <f t="shared" si="81"/>
        <v>0</v>
      </c>
      <c r="BL24" s="53">
        <f t="shared" si="82"/>
        <v>0</v>
      </c>
      <c r="BM24" s="54">
        <f t="shared" si="83"/>
        <v>0</v>
      </c>
      <c r="BN24" s="54">
        <f t="shared" si="84"/>
        <v>0</v>
      </c>
      <c r="BO24" s="55">
        <f t="shared" si="85"/>
        <v>0</v>
      </c>
      <c r="BP24" s="53">
        <f t="shared" si="86"/>
        <v>100</v>
      </c>
      <c r="BQ24" s="54">
        <f t="shared" si="87"/>
        <v>0</v>
      </c>
      <c r="BR24" s="54">
        <f t="shared" si="88"/>
        <v>0</v>
      </c>
      <c r="BS24" s="55">
        <f t="shared" si="89"/>
        <v>0</v>
      </c>
      <c r="BT24" s="53">
        <f t="shared" si="90"/>
        <v>20</v>
      </c>
      <c r="BU24" s="54">
        <f t="shared" si="91"/>
        <v>0</v>
      </c>
      <c r="BV24" s="54">
        <f t="shared" si="92"/>
        <v>40</v>
      </c>
      <c r="BW24" s="55">
        <f t="shared" si="93"/>
        <v>0</v>
      </c>
      <c r="BX24" s="53">
        <f t="shared" si="94"/>
        <v>0</v>
      </c>
      <c r="BY24" s="54">
        <f t="shared" si="95"/>
        <v>5</v>
      </c>
      <c r="BZ24" s="54">
        <f t="shared" si="96"/>
        <v>40</v>
      </c>
      <c r="CA24" s="55">
        <f t="shared" si="97"/>
        <v>0</v>
      </c>
      <c r="CB24" s="53">
        <f t="shared" si="98"/>
        <v>0</v>
      </c>
      <c r="CC24" s="54">
        <f t="shared" si="99"/>
        <v>0</v>
      </c>
      <c r="CD24" s="54">
        <f t="shared" si="100"/>
        <v>0</v>
      </c>
      <c r="CE24" s="59">
        <f t="shared" si="101"/>
        <v>0</v>
      </c>
      <c r="CF24" s="64">
        <f t="shared" si="102"/>
        <v>-50</v>
      </c>
      <c r="CG24" s="54">
        <f t="shared" si="103"/>
        <v>-3</v>
      </c>
      <c r="CH24" s="54">
        <f t="shared" si="104"/>
        <v>-20</v>
      </c>
      <c r="CI24" s="59">
        <f t="shared" si="73"/>
        <v>0</v>
      </c>
      <c r="CJ24" s="57">
        <f t="shared" si="64"/>
        <v>70</v>
      </c>
      <c r="CK24" s="57">
        <f t="shared" si="65"/>
        <v>2</v>
      </c>
      <c r="CL24" s="57">
        <f t="shared" si="66"/>
        <v>60</v>
      </c>
      <c r="CM24" s="186">
        <f t="shared" si="67"/>
        <v>0</v>
      </c>
      <c r="CN24" s="6">
        <f>ER24-EN24</f>
        <v>32</v>
      </c>
      <c r="CO24" s="189">
        <f>CN24/EN24</f>
        <v>0.32</v>
      </c>
      <c r="CP24" s="134" t="e">
        <f t="shared" si="3"/>
        <v>#DIV/0!</v>
      </c>
      <c r="CQ24" s="135" t="e">
        <f t="shared" si="69"/>
        <v>#DIV/0!</v>
      </c>
      <c r="CR24" s="135" t="e">
        <f t="shared" si="4"/>
        <v>#DIV/0!</v>
      </c>
      <c r="CS24" s="136" t="e">
        <f t="shared" si="5"/>
        <v>#DIV/0!</v>
      </c>
      <c r="CT24" s="137" t="e">
        <f t="shared" si="6"/>
        <v>#DIV/0!</v>
      </c>
      <c r="CU24" s="135" t="e">
        <f t="shared" si="70"/>
        <v>#DIV/0!</v>
      </c>
      <c r="CV24" s="135" t="e">
        <f t="shared" si="7"/>
        <v>#DIV/0!</v>
      </c>
      <c r="CW24" s="138" t="e">
        <f t="shared" si="8"/>
        <v>#DIV/0!</v>
      </c>
      <c r="CX24" s="134" t="e">
        <f t="shared" si="9"/>
        <v>#DIV/0!</v>
      </c>
      <c r="CY24" s="135" t="e">
        <f t="shared" si="10"/>
        <v>#DIV/0!</v>
      </c>
      <c r="CZ24" s="135" t="e">
        <f t="shared" si="11"/>
        <v>#DIV/0!</v>
      </c>
      <c r="DA24" s="136" t="e">
        <f t="shared" si="12"/>
        <v>#DIV/0!</v>
      </c>
      <c r="DB24" s="137" t="e">
        <f t="shared" si="13"/>
        <v>#DIV/0!</v>
      </c>
      <c r="DC24" s="135" t="e">
        <f t="shared" si="14"/>
        <v>#DIV/0!</v>
      </c>
      <c r="DD24" s="135" t="e">
        <f t="shared" si="15"/>
        <v>#DIV/0!</v>
      </c>
      <c r="DE24" s="138" t="e">
        <f t="shared" si="16"/>
        <v>#DIV/0!</v>
      </c>
      <c r="DF24" s="134" t="e">
        <f t="shared" si="17"/>
        <v>#DIV/0!</v>
      </c>
      <c r="DG24" s="135" t="e">
        <f t="shared" si="18"/>
        <v>#DIV/0!</v>
      </c>
      <c r="DH24" s="135" t="e">
        <f t="shared" si="19"/>
        <v>#DIV/0!</v>
      </c>
      <c r="DI24" s="138" t="e">
        <f t="shared" si="20"/>
        <v>#DIV/0!</v>
      </c>
      <c r="DJ24" s="134" t="e">
        <f t="shared" si="21"/>
        <v>#DIV/0!</v>
      </c>
      <c r="DK24" s="135" t="e">
        <f t="shared" si="22"/>
        <v>#DIV/0!</v>
      </c>
      <c r="DL24" s="135" t="e">
        <f t="shared" si="23"/>
        <v>#DIV/0!</v>
      </c>
      <c r="DM24" s="138" t="e">
        <f t="shared" si="24"/>
        <v>#DIV/0!</v>
      </c>
      <c r="DN24" s="134">
        <f t="shared" si="25"/>
        <v>0.2</v>
      </c>
      <c r="DO24" s="135" t="e">
        <f t="shared" si="26"/>
        <v>#DIV/0!</v>
      </c>
      <c r="DP24" s="135" t="e">
        <f t="shared" si="27"/>
        <v>#DIV/0!</v>
      </c>
      <c r="DQ24" s="138" t="e">
        <f t="shared" si="28"/>
        <v>#DIV/0!</v>
      </c>
      <c r="DR24" s="134">
        <f t="shared" si="29"/>
        <v>0</v>
      </c>
      <c r="DS24" s="135" t="e">
        <f t="shared" si="30"/>
        <v>#DIV/0!</v>
      </c>
      <c r="DT24" s="135">
        <f t="shared" si="31"/>
        <v>1</v>
      </c>
      <c r="DU24" s="138" t="e">
        <f t="shared" si="32"/>
        <v>#DIV/0!</v>
      </c>
      <c r="DV24" s="134">
        <f t="shared" si="33"/>
        <v>0</v>
      </c>
      <c r="DW24" s="135">
        <f t="shared" si="34"/>
        <v>0</v>
      </c>
      <c r="DX24" s="135">
        <f t="shared" si="35"/>
        <v>0</v>
      </c>
      <c r="DY24" s="138" t="e">
        <f t="shared" si="36"/>
        <v>#DIV/0!</v>
      </c>
      <c r="DZ24" s="134">
        <f t="shared" si="37"/>
        <v>-0.41666666666666669</v>
      </c>
      <c r="EA24" s="135">
        <f t="shared" si="38"/>
        <v>-0.6</v>
      </c>
      <c r="EB24" s="135">
        <f t="shared" si="39"/>
        <v>-0.25</v>
      </c>
      <c r="EC24" s="138" t="e">
        <f t="shared" si="40"/>
        <v>#DIV/0!</v>
      </c>
      <c r="ED24" s="134">
        <f t="shared" si="107"/>
        <v>-0.3</v>
      </c>
      <c r="EE24" s="135" t="e">
        <f t="shared" si="107"/>
        <v>#DIV/0!</v>
      </c>
      <c r="EF24" s="135" t="e">
        <f t="shared" si="107"/>
        <v>#DIV/0!</v>
      </c>
      <c r="EG24" s="136" t="e">
        <f t="shared" si="107"/>
        <v>#DIV/0!</v>
      </c>
      <c r="EH24" s="44">
        <f t="shared" si="45"/>
        <v>0</v>
      </c>
      <c r="EI24" s="43">
        <f t="shared" si="46"/>
        <v>0</v>
      </c>
      <c r="EJ24" s="43">
        <f t="shared" si="47"/>
        <v>0</v>
      </c>
      <c r="EK24" s="43">
        <f t="shared" si="48"/>
        <v>0</v>
      </c>
      <c r="EL24" s="43">
        <f t="shared" si="49"/>
        <v>0</v>
      </c>
      <c r="EM24" s="43">
        <f t="shared" si="50"/>
        <v>0</v>
      </c>
      <c r="EN24" s="43">
        <f t="shared" si="51"/>
        <v>100</v>
      </c>
      <c r="EO24" s="43">
        <f t="shared" si="52"/>
        <v>160</v>
      </c>
      <c r="EP24" s="43">
        <f t="shared" si="53"/>
        <v>205</v>
      </c>
      <c r="EQ24" s="43">
        <f t="shared" si="54"/>
        <v>205</v>
      </c>
      <c r="ER24" s="181">
        <f t="shared" si="55"/>
        <v>132</v>
      </c>
      <c r="ES24" s="6">
        <f t="shared" si="71"/>
        <v>205</v>
      </c>
      <c r="ET24" s="7">
        <f>MIN(EN24:ER24)</f>
        <v>100</v>
      </c>
    </row>
    <row r="25" spans="2:150" ht="35" thickBot="1" x14ac:dyDescent="0.25">
      <c r="B25" s="21">
        <v>22</v>
      </c>
      <c r="C25" s="164" t="s">
        <v>35</v>
      </c>
      <c r="D25" s="30"/>
      <c r="E25" s="31"/>
      <c r="F25" s="31"/>
      <c r="G25" s="32"/>
      <c r="H25" s="11"/>
      <c r="I25" s="5"/>
      <c r="J25" s="5"/>
      <c r="K25" s="13"/>
      <c r="L25" s="6"/>
      <c r="M25" s="5"/>
      <c r="N25" s="5"/>
      <c r="O25" s="13"/>
      <c r="P25" s="6"/>
      <c r="Q25" s="5"/>
      <c r="R25" s="5"/>
      <c r="S25" s="13"/>
      <c r="T25" s="6"/>
      <c r="U25" s="5"/>
      <c r="V25" s="5"/>
      <c r="W25" s="13"/>
      <c r="X25" s="6"/>
      <c r="Y25" s="5"/>
      <c r="Z25" s="5"/>
      <c r="AA25" s="13"/>
      <c r="AB25" s="6"/>
      <c r="AC25" s="5"/>
      <c r="AD25" s="5"/>
      <c r="AE25" s="7"/>
      <c r="AF25" s="11">
        <v>50</v>
      </c>
      <c r="AG25" s="5">
        <v>0</v>
      </c>
      <c r="AH25" s="5">
        <v>0</v>
      </c>
      <c r="AI25" s="7">
        <v>0</v>
      </c>
      <c r="AJ25" s="11">
        <v>100</v>
      </c>
      <c r="AK25" s="5">
        <v>0</v>
      </c>
      <c r="AL25" s="5">
        <v>100</v>
      </c>
      <c r="AM25" s="7">
        <v>0</v>
      </c>
      <c r="AN25" s="11">
        <v>150</v>
      </c>
      <c r="AO25" s="5">
        <v>0</v>
      </c>
      <c r="AP25" s="5">
        <v>50</v>
      </c>
      <c r="AQ25" s="7">
        <v>0</v>
      </c>
      <c r="AR25" s="11">
        <v>200</v>
      </c>
      <c r="AS25" s="5">
        <v>0</v>
      </c>
      <c r="AT25" s="5">
        <v>0</v>
      </c>
      <c r="AU25" s="13">
        <v>0</v>
      </c>
      <c r="AV25" s="53">
        <f t="shared" si="56"/>
        <v>0</v>
      </c>
      <c r="AW25" s="54">
        <f t="shared" si="57"/>
        <v>0</v>
      </c>
      <c r="AX25" s="54">
        <f t="shared" si="58"/>
        <v>0</v>
      </c>
      <c r="AY25" s="55">
        <f t="shared" si="59"/>
        <v>0</v>
      </c>
      <c r="AZ25" s="53">
        <f t="shared" si="60"/>
        <v>0</v>
      </c>
      <c r="BA25" s="54">
        <f t="shared" si="61"/>
        <v>0</v>
      </c>
      <c r="BB25" s="54">
        <f t="shared" si="62"/>
        <v>0</v>
      </c>
      <c r="BC25" s="55">
        <f t="shared" si="63"/>
        <v>0</v>
      </c>
      <c r="BD25" s="53">
        <f t="shared" si="74"/>
        <v>0</v>
      </c>
      <c r="BE25" s="54">
        <f t="shared" si="75"/>
        <v>0</v>
      </c>
      <c r="BF25" s="54">
        <f t="shared" si="76"/>
        <v>0</v>
      </c>
      <c r="BG25" s="55">
        <f t="shared" si="77"/>
        <v>0</v>
      </c>
      <c r="BH25" s="53">
        <f t="shared" si="78"/>
        <v>0</v>
      </c>
      <c r="BI25" s="54">
        <f t="shared" si="79"/>
        <v>0</v>
      </c>
      <c r="BJ25" s="54">
        <f t="shared" si="80"/>
        <v>0</v>
      </c>
      <c r="BK25" s="55">
        <f t="shared" si="81"/>
        <v>0</v>
      </c>
      <c r="BL25" s="53">
        <f t="shared" si="82"/>
        <v>0</v>
      </c>
      <c r="BM25" s="54">
        <f t="shared" si="83"/>
        <v>0</v>
      </c>
      <c r="BN25" s="54">
        <f t="shared" si="84"/>
        <v>0</v>
      </c>
      <c r="BO25" s="55">
        <f t="shared" si="85"/>
        <v>0</v>
      </c>
      <c r="BP25" s="53">
        <f t="shared" si="86"/>
        <v>0</v>
      </c>
      <c r="BQ25" s="54">
        <f t="shared" si="87"/>
        <v>0</v>
      </c>
      <c r="BR25" s="54">
        <f t="shared" si="88"/>
        <v>0</v>
      </c>
      <c r="BS25" s="55">
        <f t="shared" si="89"/>
        <v>0</v>
      </c>
      <c r="BT25" s="53">
        <f t="shared" si="90"/>
        <v>50</v>
      </c>
      <c r="BU25" s="54">
        <f t="shared" si="91"/>
        <v>0</v>
      </c>
      <c r="BV25" s="54">
        <f t="shared" si="92"/>
        <v>0</v>
      </c>
      <c r="BW25" s="55">
        <f t="shared" si="93"/>
        <v>0</v>
      </c>
      <c r="BX25" s="53">
        <f t="shared" si="94"/>
        <v>50</v>
      </c>
      <c r="BY25" s="54">
        <f t="shared" si="95"/>
        <v>0</v>
      </c>
      <c r="BZ25" s="54">
        <f t="shared" si="96"/>
        <v>100</v>
      </c>
      <c r="CA25" s="55">
        <f t="shared" si="97"/>
        <v>0</v>
      </c>
      <c r="CB25" s="53">
        <f t="shared" si="98"/>
        <v>50</v>
      </c>
      <c r="CC25" s="54">
        <f t="shared" si="99"/>
        <v>0</v>
      </c>
      <c r="CD25" s="54">
        <f t="shared" si="100"/>
        <v>-50</v>
      </c>
      <c r="CE25" s="59">
        <f t="shared" si="101"/>
        <v>0</v>
      </c>
      <c r="CF25" s="64">
        <f t="shared" si="102"/>
        <v>50</v>
      </c>
      <c r="CG25" s="54">
        <f t="shared" si="103"/>
        <v>0</v>
      </c>
      <c r="CH25" s="54">
        <f t="shared" si="104"/>
        <v>-50</v>
      </c>
      <c r="CI25" s="59">
        <f t="shared" si="73"/>
        <v>0</v>
      </c>
      <c r="CJ25" s="57">
        <f t="shared" si="64"/>
        <v>200</v>
      </c>
      <c r="CK25" s="57">
        <f t="shared" si="65"/>
        <v>0</v>
      </c>
      <c r="CL25" s="57">
        <f t="shared" si="66"/>
        <v>0</v>
      </c>
      <c r="CM25" s="186">
        <f t="shared" si="67"/>
        <v>0</v>
      </c>
      <c r="CN25" s="6">
        <f>ER25-EO25</f>
        <v>150</v>
      </c>
      <c r="CO25" s="189">
        <f>CN25/EO25</f>
        <v>3</v>
      </c>
      <c r="CP25" s="134" t="e">
        <f t="shared" si="3"/>
        <v>#DIV/0!</v>
      </c>
      <c r="CQ25" s="135" t="e">
        <f t="shared" si="69"/>
        <v>#DIV/0!</v>
      </c>
      <c r="CR25" s="135" t="e">
        <f t="shared" si="4"/>
        <v>#DIV/0!</v>
      </c>
      <c r="CS25" s="136" t="e">
        <f t="shared" si="5"/>
        <v>#DIV/0!</v>
      </c>
      <c r="CT25" s="137" t="e">
        <f t="shared" si="6"/>
        <v>#DIV/0!</v>
      </c>
      <c r="CU25" s="135" t="e">
        <f t="shared" si="70"/>
        <v>#DIV/0!</v>
      </c>
      <c r="CV25" s="135" t="e">
        <f t="shared" si="7"/>
        <v>#DIV/0!</v>
      </c>
      <c r="CW25" s="138" t="e">
        <f t="shared" si="8"/>
        <v>#DIV/0!</v>
      </c>
      <c r="CX25" s="134" t="e">
        <f t="shared" si="9"/>
        <v>#DIV/0!</v>
      </c>
      <c r="CY25" s="135" t="e">
        <f t="shared" si="10"/>
        <v>#DIV/0!</v>
      </c>
      <c r="CZ25" s="135" t="e">
        <f t="shared" si="11"/>
        <v>#DIV/0!</v>
      </c>
      <c r="DA25" s="136" t="e">
        <f t="shared" si="12"/>
        <v>#DIV/0!</v>
      </c>
      <c r="DB25" s="137" t="e">
        <f t="shared" si="13"/>
        <v>#DIV/0!</v>
      </c>
      <c r="DC25" s="135" t="e">
        <f t="shared" si="14"/>
        <v>#DIV/0!</v>
      </c>
      <c r="DD25" s="135" t="e">
        <f t="shared" si="15"/>
        <v>#DIV/0!</v>
      </c>
      <c r="DE25" s="138" t="e">
        <f t="shared" si="16"/>
        <v>#DIV/0!</v>
      </c>
      <c r="DF25" s="134" t="e">
        <f t="shared" si="17"/>
        <v>#DIV/0!</v>
      </c>
      <c r="DG25" s="135" t="e">
        <f t="shared" si="18"/>
        <v>#DIV/0!</v>
      </c>
      <c r="DH25" s="135" t="e">
        <f t="shared" si="19"/>
        <v>#DIV/0!</v>
      </c>
      <c r="DI25" s="138" t="e">
        <f t="shared" si="20"/>
        <v>#DIV/0!</v>
      </c>
      <c r="DJ25" s="134" t="e">
        <f t="shared" si="21"/>
        <v>#DIV/0!</v>
      </c>
      <c r="DK25" s="135" t="e">
        <f t="shared" si="22"/>
        <v>#DIV/0!</v>
      </c>
      <c r="DL25" s="135" t="e">
        <f t="shared" si="23"/>
        <v>#DIV/0!</v>
      </c>
      <c r="DM25" s="138" t="e">
        <f t="shared" si="24"/>
        <v>#DIV/0!</v>
      </c>
      <c r="DN25" s="134" t="e">
        <f t="shared" si="25"/>
        <v>#DIV/0!</v>
      </c>
      <c r="DO25" s="135" t="e">
        <f t="shared" si="26"/>
        <v>#DIV/0!</v>
      </c>
      <c r="DP25" s="135" t="e">
        <f t="shared" si="27"/>
        <v>#DIV/0!</v>
      </c>
      <c r="DQ25" s="138" t="e">
        <f t="shared" si="28"/>
        <v>#DIV/0!</v>
      </c>
      <c r="DR25" s="134">
        <f t="shared" si="29"/>
        <v>1</v>
      </c>
      <c r="DS25" s="135" t="e">
        <f t="shared" si="30"/>
        <v>#DIV/0!</v>
      </c>
      <c r="DT25" s="135" t="e">
        <f t="shared" si="31"/>
        <v>#DIV/0!</v>
      </c>
      <c r="DU25" s="138" t="e">
        <f t="shared" si="32"/>
        <v>#DIV/0!</v>
      </c>
      <c r="DV25" s="134">
        <f t="shared" si="33"/>
        <v>0.5</v>
      </c>
      <c r="DW25" s="135" t="e">
        <f t="shared" si="34"/>
        <v>#DIV/0!</v>
      </c>
      <c r="DX25" s="135">
        <f t="shared" si="35"/>
        <v>-0.5</v>
      </c>
      <c r="DY25" s="138" t="e">
        <f t="shared" si="36"/>
        <v>#DIV/0!</v>
      </c>
      <c r="DZ25" s="134">
        <f t="shared" si="37"/>
        <v>0.33333333333333331</v>
      </c>
      <c r="EA25" s="135" t="e">
        <f t="shared" si="38"/>
        <v>#DIV/0!</v>
      </c>
      <c r="EB25" s="135">
        <f t="shared" si="39"/>
        <v>-1</v>
      </c>
      <c r="EC25" s="138" t="e">
        <f t="shared" si="40"/>
        <v>#DIV/0!</v>
      </c>
      <c r="ED25" s="134">
        <f>(AR25-AF25)/AF25</f>
        <v>3</v>
      </c>
      <c r="EE25" s="135" t="e">
        <f>(AS25-AG25)/AG25</f>
        <v>#DIV/0!</v>
      </c>
      <c r="EF25" s="135" t="e">
        <f>(AT25-AH25)/AH25</f>
        <v>#DIV/0!</v>
      </c>
      <c r="EG25" s="136" t="e">
        <f>(AU25-AI25)/AI25</f>
        <v>#DIV/0!</v>
      </c>
      <c r="EH25" s="44">
        <f t="shared" si="45"/>
        <v>0</v>
      </c>
      <c r="EI25" s="43">
        <f t="shared" si="46"/>
        <v>0</v>
      </c>
      <c r="EJ25" s="43">
        <f t="shared" si="47"/>
        <v>0</v>
      </c>
      <c r="EK25" s="43">
        <f t="shared" si="48"/>
        <v>0</v>
      </c>
      <c r="EL25" s="43">
        <f t="shared" si="49"/>
        <v>0</v>
      </c>
      <c r="EM25" s="43">
        <f t="shared" si="50"/>
        <v>0</v>
      </c>
      <c r="EN25" s="43">
        <f t="shared" si="51"/>
        <v>0</v>
      </c>
      <c r="EO25" s="43">
        <f t="shared" si="52"/>
        <v>50</v>
      </c>
      <c r="EP25" s="43">
        <f t="shared" si="53"/>
        <v>200</v>
      </c>
      <c r="EQ25" s="43">
        <f t="shared" si="54"/>
        <v>200</v>
      </c>
      <c r="ER25" s="181">
        <f t="shared" si="55"/>
        <v>200</v>
      </c>
      <c r="ES25" s="6">
        <f t="shared" si="71"/>
        <v>200</v>
      </c>
      <c r="ET25" s="7">
        <f>MIN(EO25:ER25)</f>
        <v>50</v>
      </c>
    </row>
    <row r="26" spans="2:150" ht="17" thickBot="1" x14ac:dyDescent="0.25">
      <c r="B26" s="21">
        <v>23</v>
      </c>
      <c r="C26" s="23" t="s">
        <v>36</v>
      </c>
      <c r="D26" s="30"/>
      <c r="E26" s="31"/>
      <c r="F26" s="31"/>
      <c r="G26" s="32"/>
      <c r="H26" s="11"/>
      <c r="I26" s="5"/>
      <c r="J26" s="5"/>
      <c r="K26" s="13"/>
      <c r="L26" s="6"/>
      <c r="M26" s="5"/>
      <c r="N26" s="5"/>
      <c r="O26" s="13"/>
      <c r="P26" s="6"/>
      <c r="Q26" s="5"/>
      <c r="R26" s="5"/>
      <c r="S26" s="13"/>
      <c r="T26" s="6"/>
      <c r="U26" s="5"/>
      <c r="V26" s="5"/>
      <c r="W26" s="13"/>
      <c r="X26" s="6"/>
      <c r="Y26" s="5"/>
      <c r="Z26" s="5"/>
      <c r="AA26" s="13"/>
      <c r="AB26" s="6"/>
      <c r="AC26" s="5"/>
      <c r="AD26" s="5"/>
      <c r="AE26" s="7"/>
      <c r="AF26" s="11"/>
      <c r="AG26" s="5"/>
      <c r="AH26" s="5"/>
      <c r="AI26" s="7"/>
      <c r="AJ26" s="11"/>
      <c r="AK26" s="5"/>
      <c r="AL26" s="5"/>
      <c r="AM26" s="7"/>
      <c r="AN26" s="11">
        <v>60</v>
      </c>
      <c r="AO26" s="5">
        <v>0</v>
      </c>
      <c r="AP26" s="5">
        <v>30</v>
      </c>
      <c r="AQ26" s="7">
        <v>0</v>
      </c>
      <c r="AR26" s="11">
        <v>60</v>
      </c>
      <c r="AS26" s="5">
        <v>0</v>
      </c>
      <c r="AT26" s="5">
        <v>30</v>
      </c>
      <c r="AU26" s="13">
        <v>0</v>
      </c>
      <c r="AV26" s="53">
        <f t="shared" si="56"/>
        <v>0</v>
      </c>
      <c r="AW26" s="54">
        <f t="shared" si="57"/>
        <v>0</v>
      </c>
      <c r="AX26" s="54">
        <f t="shared" si="58"/>
        <v>0</v>
      </c>
      <c r="AY26" s="55">
        <f t="shared" si="59"/>
        <v>0</v>
      </c>
      <c r="AZ26" s="53">
        <f t="shared" si="60"/>
        <v>0</v>
      </c>
      <c r="BA26" s="54">
        <f t="shared" si="61"/>
        <v>0</v>
      </c>
      <c r="BB26" s="54">
        <f t="shared" si="62"/>
        <v>0</v>
      </c>
      <c r="BC26" s="55">
        <f t="shared" si="63"/>
        <v>0</v>
      </c>
      <c r="BD26" s="53">
        <f t="shared" si="74"/>
        <v>0</v>
      </c>
      <c r="BE26" s="54">
        <f t="shared" si="75"/>
        <v>0</v>
      </c>
      <c r="BF26" s="54">
        <f t="shared" si="76"/>
        <v>0</v>
      </c>
      <c r="BG26" s="55">
        <f t="shared" si="77"/>
        <v>0</v>
      </c>
      <c r="BH26" s="53">
        <f t="shared" si="78"/>
        <v>0</v>
      </c>
      <c r="BI26" s="54">
        <f t="shared" si="79"/>
        <v>0</v>
      </c>
      <c r="BJ26" s="54">
        <f t="shared" si="80"/>
        <v>0</v>
      </c>
      <c r="BK26" s="55">
        <f t="shared" si="81"/>
        <v>0</v>
      </c>
      <c r="BL26" s="53">
        <f t="shared" si="82"/>
        <v>0</v>
      </c>
      <c r="BM26" s="54">
        <f t="shared" si="83"/>
        <v>0</v>
      </c>
      <c r="BN26" s="54">
        <f t="shared" si="84"/>
        <v>0</v>
      </c>
      <c r="BO26" s="55">
        <f t="shared" si="85"/>
        <v>0</v>
      </c>
      <c r="BP26" s="53">
        <f t="shared" si="86"/>
        <v>0</v>
      </c>
      <c r="BQ26" s="54">
        <f t="shared" si="87"/>
        <v>0</v>
      </c>
      <c r="BR26" s="54">
        <f t="shared" si="88"/>
        <v>0</v>
      </c>
      <c r="BS26" s="55">
        <f t="shared" si="89"/>
        <v>0</v>
      </c>
      <c r="BT26" s="53">
        <f t="shared" si="90"/>
        <v>0</v>
      </c>
      <c r="BU26" s="54">
        <f t="shared" si="91"/>
        <v>0</v>
      </c>
      <c r="BV26" s="54">
        <f t="shared" si="92"/>
        <v>0</v>
      </c>
      <c r="BW26" s="55">
        <f t="shared" si="93"/>
        <v>0</v>
      </c>
      <c r="BX26" s="53">
        <f t="shared" si="94"/>
        <v>0</v>
      </c>
      <c r="BY26" s="54">
        <f t="shared" si="95"/>
        <v>0</v>
      </c>
      <c r="BZ26" s="54">
        <f t="shared" si="96"/>
        <v>0</v>
      </c>
      <c r="CA26" s="55">
        <f t="shared" si="97"/>
        <v>0</v>
      </c>
      <c r="CB26" s="53">
        <f t="shared" si="98"/>
        <v>60</v>
      </c>
      <c r="CC26" s="54">
        <f t="shared" si="99"/>
        <v>0</v>
      </c>
      <c r="CD26" s="54">
        <f t="shared" si="100"/>
        <v>30</v>
      </c>
      <c r="CE26" s="59">
        <f t="shared" si="101"/>
        <v>0</v>
      </c>
      <c r="CF26" s="64">
        <f t="shared" si="102"/>
        <v>0</v>
      </c>
      <c r="CG26" s="54">
        <f t="shared" si="103"/>
        <v>0</v>
      </c>
      <c r="CH26" s="54">
        <f t="shared" si="104"/>
        <v>0</v>
      </c>
      <c r="CI26" s="59">
        <f t="shared" si="73"/>
        <v>0</v>
      </c>
      <c r="CJ26" s="57">
        <f t="shared" si="64"/>
        <v>60</v>
      </c>
      <c r="CK26" s="57">
        <f t="shared" si="65"/>
        <v>0</v>
      </c>
      <c r="CL26" s="57">
        <f t="shared" si="66"/>
        <v>30</v>
      </c>
      <c r="CM26" s="186">
        <f t="shared" si="67"/>
        <v>0</v>
      </c>
      <c r="CN26" s="6">
        <f>ER26-EQ26</f>
        <v>0</v>
      </c>
      <c r="CO26" s="189">
        <f>CN26/EQ26</f>
        <v>0</v>
      </c>
      <c r="CP26" s="134" t="e">
        <f t="shared" si="3"/>
        <v>#DIV/0!</v>
      </c>
      <c r="CQ26" s="135" t="e">
        <f t="shared" si="69"/>
        <v>#DIV/0!</v>
      </c>
      <c r="CR26" s="135" t="e">
        <f t="shared" si="4"/>
        <v>#DIV/0!</v>
      </c>
      <c r="CS26" s="136" t="e">
        <f t="shared" si="5"/>
        <v>#DIV/0!</v>
      </c>
      <c r="CT26" s="137" t="e">
        <f t="shared" si="6"/>
        <v>#DIV/0!</v>
      </c>
      <c r="CU26" s="135" t="e">
        <f t="shared" si="70"/>
        <v>#DIV/0!</v>
      </c>
      <c r="CV26" s="135" t="e">
        <f t="shared" si="7"/>
        <v>#DIV/0!</v>
      </c>
      <c r="CW26" s="138" t="e">
        <f t="shared" si="8"/>
        <v>#DIV/0!</v>
      </c>
      <c r="CX26" s="134" t="e">
        <f t="shared" si="9"/>
        <v>#DIV/0!</v>
      </c>
      <c r="CY26" s="135" t="e">
        <f t="shared" si="10"/>
        <v>#DIV/0!</v>
      </c>
      <c r="CZ26" s="135" t="e">
        <f t="shared" si="11"/>
        <v>#DIV/0!</v>
      </c>
      <c r="DA26" s="136" t="e">
        <f t="shared" si="12"/>
        <v>#DIV/0!</v>
      </c>
      <c r="DB26" s="137" t="e">
        <f t="shared" si="13"/>
        <v>#DIV/0!</v>
      </c>
      <c r="DC26" s="135" t="e">
        <f t="shared" si="14"/>
        <v>#DIV/0!</v>
      </c>
      <c r="DD26" s="135" t="e">
        <f t="shared" si="15"/>
        <v>#DIV/0!</v>
      </c>
      <c r="DE26" s="138" t="e">
        <f t="shared" si="16"/>
        <v>#DIV/0!</v>
      </c>
      <c r="DF26" s="134" t="e">
        <f t="shared" si="17"/>
        <v>#DIV/0!</v>
      </c>
      <c r="DG26" s="135" t="e">
        <f t="shared" si="18"/>
        <v>#DIV/0!</v>
      </c>
      <c r="DH26" s="135" t="e">
        <f t="shared" si="19"/>
        <v>#DIV/0!</v>
      </c>
      <c r="DI26" s="138" t="e">
        <f t="shared" si="20"/>
        <v>#DIV/0!</v>
      </c>
      <c r="DJ26" s="134" t="e">
        <f t="shared" si="21"/>
        <v>#DIV/0!</v>
      </c>
      <c r="DK26" s="135" t="e">
        <f t="shared" si="22"/>
        <v>#DIV/0!</v>
      </c>
      <c r="DL26" s="135" t="e">
        <f t="shared" si="23"/>
        <v>#DIV/0!</v>
      </c>
      <c r="DM26" s="138" t="e">
        <f t="shared" si="24"/>
        <v>#DIV/0!</v>
      </c>
      <c r="DN26" s="134" t="e">
        <f t="shared" si="25"/>
        <v>#DIV/0!</v>
      </c>
      <c r="DO26" s="135" t="e">
        <f t="shared" si="26"/>
        <v>#DIV/0!</v>
      </c>
      <c r="DP26" s="135" t="e">
        <f t="shared" si="27"/>
        <v>#DIV/0!</v>
      </c>
      <c r="DQ26" s="138" t="e">
        <f t="shared" si="28"/>
        <v>#DIV/0!</v>
      </c>
      <c r="DR26" s="134" t="e">
        <f t="shared" si="29"/>
        <v>#DIV/0!</v>
      </c>
      <c r="DS26" s="135" t="e">
        <f t="shared" si="30"/>
        <v>#DIV/0!</v>
      </c>
      <c r="DT26" s="135" t="e">
        <f t="shared" si="31"/>
        <v>#DIV/0!</v>
      </c>
      <c r="DU26" s="138" t="e">
        <f t="shared" si="32"/>
        <v>#DIV/0!</v>
      </c>
      <c r="DV26" s="134" t="e">
        <f t="shared" si="33"/>
        <v>#DIV/0!</v>
      </c>
      <c r="DW26" s="135" t="e">
        <f t="shared" si="34"/>
        <v>#DIV/0!</v>
      </c>
      <c r="DX26" s="135" t="e">
        <f t="shared" si="35"/>
        <v>#DIV/0!</v>
      </c>
      <c r="DY26" s="138" t="e">
        <f t="shared" si="36"/>
        <v>#DIV/0!</v>
      </c>
      <c r="DZ26" s="134">
        <f t="shared" si="37"/>
        <v>0</v>
      </c>
      <c r="EA26" s="135" t="e">
        <f t="shared" si="38"/>
        <v>#DIV/0!</v>
      </c>
      <c r="EB26" s="135">
        <f t="shared" si="39"/>
        <v>0</v>
      </c>
      <c r="EC26" s="138" t="e">
        <f t="shared" si="40"/>
        <v>#DIV/0!</v>
      </c>
      <c r="ED26" s="134">
        <f t="shared" ref="ED26:EG27" si="108">(AR26-AN26)/AN26</f>
        <v>0</v>
      </c>
      <c r="EE26" s="135" t="e">
        <f t="shared" si="108"/>
        <v>#DIV/0!</v>
      </c>
      <c r="EF26" s="135">
        <f t="shared" si="108"/>
        <v>0</v>
      </c>
      <c r="EG26" s="136" t="e">
        <f t="shared" si="108"/>
        <v>#DIV/0!</v>
      </c>
      <c r="EH26" s="44">
        <f t="shared" si="45"/>
        <v>0</v>
      </c>
      <c r="EI26" s="43">
        <f t="shared" si="46"/>
        <v>0</v>
      </c>
      <c r="EJ26" s="43">
        <f t="shared" si="47"/>
        <v>0</v>
      </c>
      <c r="EK26" s="43">
        <f t="shared" si="48"/>
        <v>0</v>
      </c>
      <c r="EL26" s="43">
        <f t="shared" si="49"/>
        <v>0</v>
      </c>
      <c r="EM26" s="43">
        <f t="shared" si="50"/>
        <v>0</v>
      </c>
      <c r="EN26" s="43">
        <f t="shared" si="51"/>
        <v>0</v>
      </c>
      <c r="EO26" s="43">
        <f t="shared" si="52"/>
        <v>0</v>
      </c>
      <c r="EP26" s="43">
        <f t="shared" si="53"/>
        <v>0</v>
      </c>
      <c r="EQ26" s="43">
        <f t="shared" si="54"/>
        <v>90</v>
      </c>
      <c r="ER26" s="181">
        <f t="shared" si="55"/>
        <v>90</v>
      </c>
      <c r="ES26" s="6">
        <f t="shared" si="71"/>
        <v>90</v>
      </c>
      <c r="ET26" s="7">
        <f>MIN(EQ26:ER26)</f>
        <v>90</v>
      </c>
    </row>
    <row r="27" spans="2:150" ht="35" thickBot="1" x14ac:dyDescent="0.25">
      <c r="B27" s="21">
        <v>24</v>
      </c>
      <c r="C27" s="164" t="s">
        <v>37</v>
      </c>
      <c r="D27" s="30"/>
      <c r="E27" s="31"/>
      <c r="F27" s="31"/>
      <c r="G27" s="32"/>
      <c r="H27" s="11"/>
      <c r="I27" s="5"/>
      <c r="J27" s="5"/>
      <c r="K27" s="13"/>
      <c r="L27" s="6"/>
      <c r="M27" s="5"/>
      <c r="N27" s="5"/>
      <c r="O27" s="13"/>
      <c r="P27" s="6"/>
      <c r="Q27" s="5"/>
      <c r="R27" s="5"/>
      <c r="S27" s="13"/>
      <c r="T27" s="6"/>
      <c r="U27" s="5"/>
      <c r="V27" s="5"/>
      <c r="W27" s="13"/>
      <c r="X27" s="6"/>
      <c r="Y27" s="5"/>
      <c r="Z27" s="5"/>
      <c r="AA27" s="13"/>
      <c r="AB27" s="6"/>
      <c r="AC27" s="5"/>
      <c r="AD27" s="5"/>
      <c r="AE27" s="7"/>
      <c r="AF27" s="11"/>
      <c r="AG27" s="5"/>
      <c r="AH27" s="5"/>
      <c r="AI27" s="7"/>
      <c r="AJ27" s="11"/>
      <c r="AK27" s="5"/>
      <c r="AL27" s="5"/>
      <c r="AM27" s="7"/>
      <c r="AN27" s="11">
        <v>75</v>
      </c>
      <c r="AO27" s="5">
        <v>0</v>
      </c>
      <c r="AP27" s="5">
        <v>0</v>
      </c>
      <c r="AQ27" s="7">
        <v>0</v>
      </c>
      <c r="AR27" s="11">
        <v>75</v>
      </c>
      <c r="AS27" s="5">
        <v>5</v>
      </c>
      <c r="AT27" s="5">
        <v>0</v>
      </c>
      <c r="AU27" s="13"/>
      <c r="AV27" s="53">
        <f t="shared" si="56"/>
        <v>0</v>
      </c>
      <c r="AW27" s="54">
        <f t="shared" si="57"/>
        <v>0</v>
      </c>
      <c r="AX27" s="54">
        <f t="shared" si="58"/>
        <v>0</v>
      </c>
      <c r="AY27" s="55">
        <f t="shared" si="59"/>
        <v>0</v>
      </c>
      <c r="AZ27" s="53">
        <f t="shared" si="60"/>
        <v>0</v>
      </c>
      <c r="BA27" s="54">
        <f t="shared" si="61"/>
        <v>0</v>
      </c>
      <c r="BB27" s="54">
        <f t="shared" si="62"/>
        <v>0</v>
      </c>
      <c r="BC27" s="55">
        <f t="shared" si="63"/>
        <v>0</v>
      </c>
      <c r="BD27" s="53">
        <f t="shared" si="74"/>
        <v>0</v>
      </c>
      <c r="BE27" s="54">
        <f t="shared" si="75"/>
        <v>0</v>
      </c>
      <c r="BF27" s="54">
        <f t="shared" si="76"/>
        <v>0</v>
      </c>
      <c r="BG27" s="55">
        <f t="shared" si="77"/>
        <v>0</v>
      </c>
      <c r="BH27" s="53">
        <f t="shared" si="78"/>
        <v>0</v>
      </c>
      <c r="BI27" s="54">
        <f t="shared" si="79"/>
        <v>0</v>
      </c>
      <c r="BJ27" s="54">
        <f t="shared" si="80"/>
        <v>0</v>
      </c>
      <c r="BK27" s="55">
        <f t="shared" si="81"/>
        <v>0</v>
      </c>
      <c r="BL27" s="53">
        <f t="shared" si="82"/>
        <v>0</v>
      </c>
      <c r="BM27" s="54">
        <f t="shared" si="83"/>
        <v>0</v>
      </c>
      <c r="BN27" s="54">
        <f t="shared" si="84"/>
        <v>0</v>
      </c>
      <c r="BO27" s="55">
        <f t="shared" si="85"/>
        <v>0</v>
      </c>
      <c r="BP27" s="53">
        <f t="shared" si="86"/>
        <v>0</v>
      </c>
      <c r="BQ27" s="54">
        <f t="shared" si="87"/>
        <v>0</v>
      </c>
      <c r="BR27" s="54">
        <f t="shared" si="88"/>
        <v>0</v>
      </c>
      <c r="BS27" s="55">
        <f t="shared" si="89"/>
        <v>0</v>
      </c>
      <c r="BT27" s="53">
        <f t="shared" si="90"/>
        <v>0</v>
      </c>
      <c r="BU27" s="54">
        <f t="shared" si="91"/>
        <v>0</v>
      </c>
      <c r="BV27" s="54">
        <f t="shared" si="92"/>
        <v>0</v>
      </c>
      <c r="BW27" s="55">
        <f t="shared" si="93"/>
        <v>0</v>
      </c>
      <c r="BX27" s="53">
        <f t="shared" si="94"/>
        <v>0</v>
      </c>
      <c r="BY27" s="54">
        <f t="shared" si="95"/>
        <v>0</v>
      </c>
      <c r="BZ27" s="54">
        <f t="shared" si="96"/>
        <v>0</v>
      </c>
      <c r="CA27" s="55">
        <f t="shared" si="97"/>
        <v>0</v>
      </c>
      <c r="CB27" s="53">
        <f t="shared" si="98"/>
        <v>75</v>
      </c>
      <c r="CC27" s="54">
        <f t="shared" si="99"/>
        <v>0</v>
      </c>
      <c r="CD27" s="54">
        <f t="shared" si="100"/>
        <v>0</v>
      </c>
      <c r="CE27" s="59">
        <f t="shared" si="101"/>
        <v>0</v>
      </c>
      <c r="CF27" s="64">
        <f t="shared" si="102"/>
        <v>0</v>
      </c>
      <c r="CG27" s="54">
        <f t="shared" si="103"/>
        <v>5</v>
      </c>
      <c r="CH27" s="54">
        <f t="shared" si="104"/>
        <v>0</v>
      </c>
      <c r="CI27" s="59">
        <f t="shared" si="73"/>
        <v>0</v>
      </c>
      <c r="CJ27" s="57">
        <f t="shared" si="64"/>
        <v>75</v>
      </c>
      <c r="CK27" s="57">
        <f t="shared" si="65"/>
        <v>5</v>
      </c>
      <c r="CL27" s="57">
        <f t="shared" si="66"/>
        <v>0</v>
      </c>
      <c r="CM27" s="186">
        <f t="shared" si="67"/>
        <v>0</v>
      </c>
      <c r="CN27" s="6">
        <f>ER27-EQ27</f>
        <v>5</v>
      </c>
      <c r="CO27" s="189">
        <f>CN27/EQ27</f>
        <v>6.6666666666666666E-2</v>
      </c>
      <c r="CP27" s="134" t="e">
        <f t="shared" si="3"/>
        <v>#DIV/0!</v>
      </c>
      <c r="CQ27" s="135" t="e">
        <f t="shared" si="69"/>
        <v>#DIV/0!</v>
      </c>
      <c r="CR27" s="135" t="e">
        <f t="shared" si="4"/>
        <v>#DIV/0!</v>
      </c>
      <c r="CS27" s="136" t="e">
        <f t="shared" si="5"/>
        <v>#DIV/0!</v>
      </c>
      <c r="CT27" s="137" t="e">
        <f t="shared" si="6"/>
        <v>#DIV/0!</v>
      </c>
      <c r="CU27" s="135" t="e">
        <f t="shared" si="70"/>
        <v>#DIV/0!</v>
      </c>
      <c r="CV27" s="135" t="e">
        <f t="shared" si="7"/>
        <v>#DIV/0!</v>
      </c>
      <c r="CW27" s="138" t="e">
        <f t="shared" si="8"/>
        <v>#DIV/0!</v>
      </c>
      <c r="CX27" s="134" t="e">
        <f t="shared" si="9"/>
        <v>#DIV/0!</v>
      </c>
      <c r="CY27" s="135" t="e">
        <f t="shared" si="10"/>
        <v>#DIV/0!</v>
      </c>
      <c r="CZ27" s="135" t="e">
        <f t="shared" si="11"/>
        <v>#DIV/0!</v>
      </c>
      <c r="DA27" s="136" t="e">
        <f t="shared" si="12"/>
        <v>#DIV/0!</v>
      </c>
      <c r="DB27" s="137" t="e">
        <f t="shared" si="13"/>
        <v>#DIV/0!</v>
      </c>
      <c r="DC27" s="135" t="e">
        <f t="shared" si="14"/>
        <v>#DIV/0!</v>
      </c>
      <c r="DD27" s="135" t="e">
        <f t="shared" si="15"/>
        <v>#DIV/0!</v>
      </c>
      <c r="DE27" s="138" t="e">
        <f t="shared" si="16"/>
        <v>#DIV/0!</v>
      </c>
      <c r="DF27" s="134" t="e">
        <f t="shared" si="17"/>
        <v>#DIV/0!</v>
      </c>
      <c r="DG27" s="135" t="e">
        <f t="shared" si="18"/>
        <v>#DIV/0!</v>
      </c>
      <c r="DH27" s="135" t="e">
        <f t="shared" si="19"/>
        <v>#DIV/0!</v>
      </c>
      <c r="DI27" s="138" t="e">
        <f t="shared" si="20"/>
        <v>#DIV/0!</v>
      </c>
      <c r="DJ27" s="134" t="e">
        <f t="shared" si="21"/>
        <v>#DIV/0!</v>
      </c>
      <c r="DK27" s="135" t="e">
        <f t="shared" si="22"/>
        <v>#DIV/0!</v>
      </c>
      <c r="DL27" s="135" t="e">
        <f t="shared" si="23"/>
        <v>#DIV/0!</v>
      </c>
      <c r="DM27" s="138" t="e">
        <f t="shared" si="24"/>
        <v>#DIV/0!</v>
      </c>
      <c r="DN27" s="134" t="e">
        <f t="shared" si="25"/>
        <v>#DIV/0!</v>
      </c>
      <c r="DO27" s="135" t="e">
        <f t="shared" si="26"/>
        <v>#DIV/0!</v>
      </c>
      <c r="DP27" s="135" t="e">
        <f t="shared" si="27"/>
        <v>#DIV/0!</v>
      </c>
      <c r="DQ27" s="138" t="e">
        <f t="shared" si="28"/>
        <v>#DIV/0!</v>
      </c>
      <c r="DR27" s="134" t="e">
        <f t="shared" si="29"/>
        <v>#DIV/0!</v>
      </c>
      <c r="DS27" s="135" t="e">
        <f t="shared" si="30"/>
        <v>#DIV/0!</v>
      </c>
      <c r="DT27" s="135" t="e">
        <f t="shared" si="31"/>
        <v>#DIV/0!</v>
      </c>
      <c r="DU27" s="138" t="e">
        <f t="shared" si="32"/>
        <v>#DIV/0!</v>
      </c>
      <c r="DV27" s="134" t="e">
        <f t="shared" si="33"/>
        <v>#DIV/0!</v>
      </c>
      <c r="DW27" s="135" t="e">
        <f t="shared" si="34"/>
        <v>#DIV/0!</v>
      </c>
      <c r="DX27" s="135" t="e">
        <f t="shared" si="35"/>
        <v>#DIV/0!</v>
      </c>
      <c r="DY27" s="138" t="e">
        <f t="shared" si="36"/>
        <v>#DIV/0!</v>
      </c>
      <c r="DZ27" s="134">
        <f t="shared" si="37"/>
        <v>0</v>
      </c>
      <c r="EA27" s="135" t="e">
        <f t="shared" si="38"/>
        <v>#DIV/0!</v>
      </c>
      <c r="EB27" s="135" t="e">
        <f t="shared" si="39"/>
        <v>#DIV/0!</v>
      </c>
      <c r="EC27" s="138" t="e">
        <f t="shared" si="40"/>
        <v>#DIV/0!</v>
      </c>
      <c r="ED27" s="134">
        <f t="shared" si="108"/>
        <v>0</v>
      </c>
      <c r="EE27" s="135" t="e">
        <f t="shared" si="108"/>
        <v>#DIV/0!</v>
      </c>
      <c r="EF27" s="135" t="e">
        <f t="shared" si="108"/>
        <v>#DIV/0!</v>
      </c>
      <c r="EG27" s="136" t="e">
        <f t="shared" si="108"/>
        <v>#DIV/0!</v>
      </c>
      <c r="EH27" s="44">
        <f t="shared" si="45"/>
        <v>0</v>
      </c>
      <c r="EI27" s="43">
        <f t="shared" si="46"/>
        <v>0</v>
      </c>
      <c r="EJ27" s="43">
        <f t="shared" si="47"/>
        <v>0</v>
      </c>
      <c r="EK27" s="43">
        <f t="shared" si="48"/>
        <v>0</v>
      </c>
      <c r="EL27" s="43">
        <f t="shared" si="49"/>
        <v>0</v>
      </c>
      <c r="EM27" s="43">
        <f t="shared" si="50"/>
        <v>0</v>
      </c>
      <c r="EN27" s="43">
        <f t="shared" si="51"/>
        <v>0</v>
      </c>
      <c r="EO27" s="43">
        <f t="shared" si="52"/>
        <v>0</v>
      </c>
      <c r="EP27" s="43">
        <f t="shared" si="53"/>
        <v>0</v>
      </c>
      <c r="EQ27" s="43">
        <f t="shared" si="54"/>
        <v>75</v>
      </c>
      <c r="ER27" s="181">
        <f t="shared" si="55"/>
        <v>80</v>
      </c>
      <c r="ES27" s="6">
        <f t="shared" si="71"/>
        <v>80</v>
      </c>
      <c r="ET27" s="7">
        <f>MIN(EQ27:ER27)</f>
        <v>75</v>
      </c>
    </row>
    <row r="28" spans="2:150" ht="35" thickBot="1" x14ac:dyDescent="0.25">
      <c r="B28" s="21">
        <v>25</v>
      </c>
      <c r="C28" s="164" t="s">
        <v>38</v>
      </c>
      <c r="D28" s="30"/>
      <c r="E28" s="31"/>
      <c r="F28" s="31"/>
      <c r="G28" s="32"/>
      <c r="H28" s="11"/>
      <c r="I28" s="5"/>
      <c r="J28" s="5"/>
      <c r="K28" s="13"/>
      <c r="L28" s="6"/>
      <c r="M28" s="5"/>
      <c r="N28" s="5"/>
      <c r="O28" s="13"/>
      <c r="P28" s="6"/>
      <c r="Q28" s="5"/>
      <c r="R28" s="5"/>
      <c r="S28" s="13"/>
      <c r="T28" s="6"/>
      <c r="U28" s="5"/>
      <c r="V28" s="5"/>
      <c r="W28" s="13"/>
      <c r="X28" s="6"/>
      <c r="Y28" s="5"/>
      <c r="Z28" s="5"/>
      <c r="AA28" s="13"/>
      <c r="AB28" s="6"/>
      <c r="AC28" s="5"/>
      <c r="AD28" s="5"/>
      <c r="AE28" s="7"/>
      <c r="AF28" s="11"/>
      <c r="AG28" s="5"/>
      <c r="AH28" s="5"/>
      <c r="AI28" s="7"/>
      <c r="AJ28" s="11"/>
      <c r="AK28" s="5"/>
      <c r="AL28" s="5"/>
      <c r="AM28" s="7"/>
      <c r="AN28" s="11"/>
      <c r="AO28" s="5"/>
      <c r="AP28" s="5"/>
      <c r="AQ28" s="7"/>
      <c r="AR28" s="11">
        <v>90</v>
      </c>
      <c r="AS28" s="5">
        <v>0</v>
      </c>
      <c r="AT28" s="5">
        <v>0</v>
      </c>
      <c r="AU28" s="13">
        <v>0</v>
      </c>
      <c r="AV28" s="53">
        <f t="shared" si="56"/>
        <v>0</v>
      </c>
      <c r="AW28" s="54">
        <f t="shared" si="57"/>
        <v>0</v>
      </c>
      <c r="AX28" s="54">
        <f t="shared" si="58"/>
        <v>0</v>
      </c>
      <c r="AY28" s="55">
        <f t="shared" si="59"/>
        <v>0</v>
      </c>
      <c r="AZ28" s="53">
        <f t="shared" si="60"/>
        <v>0</v>
      </c>
      <c r="BA28" s="54">
        <f t="shared" si="61"/>
        <v>0</v>
      </c>
      <c r="BB28" s="54">
        <f t="shared" si="62"/>
        <v>0</v>
      </c>
      <c r="BC28" s="55">
        <f t="shared" si="63"/>
        <v>0</v>
      </c>
      <c r="BD28" s="53">
        <f t="shared" si="74"/>
        <v>0</v>
      </c>
      <c r="BE28" s="54">
        <f t="shared" si="75"/>
        <v>0</v>
      </c>
      <c r="BF28" s="54">
        <f t="shared" si="76"/>
        <v>0</v>
      </c>
      <c r="BG28" s="55">
        <f t="shared" si="77"/>
        <v>0</v>
      </c>
      <c r="BH28" s="53">
        <f t="shared" si="78"/>
        <v>0</v>
      </c>
      <c r="BI28" s="54">
        <f t="shared" si="79"/>
        <v>0</v>
      </c>
      <c r="BJ28" s="54">
        <f t="shared" si="80"/>
        <v>0</v>
      </c>
      <c r="BK28" s="55">
        <f t="shared" si="81"/>
        <v>0</v>
      </c>
      <c r="BL28" s="53">
        <f t="shared" si="82"/>
        <v>0</v>
      </c>
      <c r="BM28" s="54">
        <f t="shared" si="83"/>
        <v>0</v>
      </c>
      <c r="BN28" s="54">
        <f t="shared" si="84"/>
        <v>0</v>
      </c>
      <c r="BO28" s="55">
        <f t="shared" si="85"/>
        <v>0</v>
      </c>
      <c r="BP28" s="53">
        <f t="shared" si="86"/>
        <v>0</v>
      </c>
      <c r="BQ28" s="54">
        <f t="shared" si="87"/>
        <v>0</v>
      </c>
      <c r="BR28" s="54">
        <f t="shared" si="88"/>
        <v>0</v>
      </c>
      <c r="BS28" s="55">
        <f t="shared" si="89"/>
        <v>0</v>
      </c>
      <c r="BT28" s="53">
        <f t="shared" si="90"/>
        <v>0</v>
      </c>
      <c r="BU28" s="54">
        <f t="shared" si="91"/>
        <v>0</v>
      </c>
      <c r="BV28" s="54">
        <f t="shared" si="92"/>
        <v>0</v>
      </c>
      <c r="BW28" s="55">
        <f t="shared" si="93"/>
        <v>0</v>
      </c>
      <c r="BX28" s="53">
        <f t="shared" si="94"/>
        <v>0</v>
      </c>
      <c r="BY28" s="54">
        <f t="shared" si="95"/>
        <v>0</v>
      </c>
      <c r="BZ28" s="54">
        <f t="shared" si="96"/>
        <v>0</v>
      </c>
      <c r="CA28" s="55">
        <f t="shared" si="97"/>
        <v>0</v>
      </c>
      <c r="CB28" s="53">
        <f t="shared" si="98"/>
        <v>0</v>
      </c>
      <c r="CC28" s="54">
        <f t="shared" si="99"/>
        <v>0</v>
      </c>
      <c r="CD28" s="54">
        <f t="shared" si="100"/>
        <v>0</v>
      </c>
      <c r="CE28" s="59">
        <f t="shared" si="101"/>
        <v>0</v>
      </c>
      <c r="CF28" s="64">
        <f t="shared" si="102"/>
        <v>90</v>
      </c>
      <c r="CG28" s="54">
        <f t="shared" si="103"/>
        <v>0</v>
      </c>
      <c r="CH28" s="54">
        <f t="shared" si="104"/>
        <v>0</v>
      </c>
      <c r="CI28" s="59">
        <f t="shared" si="73"/>
        <v>0</v>
      </c>
      <c r="CJ28" s="57">
        <f t="shared" si="64"/>
        <v>90</v>
      </c>
      <c r="CK28" s="57">
        <f t="shared" si="65"/>
        <v>0</v>
      </c>
      <c r="CL28" s="57">
        <f t="shared" si="66"/>
        <v>0</v>
      </c>
      <c r="CM28" s="186">
        <f t="shared" si="67"/>
        <v>0</v>
      </c>
      <c r="CN28" s="6"/>
      <c r="CO28" s="189">
        <f>CN28/ER28</f>
        <v>0</v>
      </c>
      <c r="CP28" s="134" t="e">
        <f t="shared" si="3"/>
        <v>#DIV/0!</v>
      </c>
      <c r="CQ28" s="135" t="e">
        <f t="shared" si="69"/>
        <v>#DIV/0!</v>
      </c>
      <c r="CR28" s="135" t="e">
        <f t="shared" si="4"/>
        <v>#DIV/0!</v>
      </c>
      <c r="CS28" s="136" t="e">
        <f t="shared" si="5"/>
        <v>#DIV/0!</v>
      </c>
      <c r="CT28" s="137" t="e">
        <f t="shared" si="6"/>
        <v>#DIV/0!</v>
      </c>
      <c r="CU28" s="135" t="e">
        <f t="shared" si="70"/>
        <v>#DIV/0!</v>
      </c>
      <c r="CV28" s="135" t="e">
        <f t="shared" si="7"/>
        <v>#DIV/0!</v>
      </c>
      <c r="CW28" s="138" t="e">
        <f t="shared" si="8"/>
        <v>#DIV/0!</v>
      </c>
      <c r="CX28" s="134" t="e">
        <f t="shared" si="9"/>
        <v>#DIV/0!</v>
      </c>
      <c r="CY28" s="135" t="e">
        <f t="shared" si="10"/>
        <v>#DIV/0!</v>
      </c>
      <c r="CZ28" s="135" t="e">
        <f t="shared" si="11"/>
        <v>#DIV/0!</v>
      </c>
      <c r="DA28" s="136" t="e">
        <f t="shared" si="12"/>
        <v>#DIV/0!</v>
      </c>
      <c r="DB28" s="137" t="e">
        <f t="shared" si="13"/>
        <v>#DIV/0!</v>
      </c>
      <c r="DC28" s="135" t="e">
        <f t="shared" si="14"/>
        <v>#DIV/0!</v>
      </c>
      <c r="DD28" s="135" t="e">
        <f t="shared" si="15"/>
        <v>#DIV/0!</v>
      </c>
      <c r="DE28" s="138" t="e">
        <f t="shared" si="16"/>
        <v>#DIV/0!</v>
      </c>
      <c r="DF28" s="134" t="e">
        <f t="shared" si="17"/>
        <v>#DIV/0!</v>
      </c>
      <c r="DG28" s="135" t="e">
        <f t="shared" si="18"/>
        <v>#DIV/0!</v>
      </c>
      <c r="DH28" s="135" t="e">
        <f t="shared" si="19"/>
        <v>#DIV/0!</v>
      </c>
      <c r="DI28" s="138" t="e">
        <f t="shared" si="20"/>
        <v>#DIV/0!</v>
      </c>
      <c r="DJ28" s="134" t="e">
        <f t="shared" si="21"/>
        <v>#DIV/0!</v>
      </c>
      <c r="DK28" s="135" t="e">
        <f t="shared" si="22"/>
        <v>#DIV/0!</v>
      </c>
      <c r="DL28" s="135" t="e">
        <f t="shared" si="23"/>
        <v>#DIV/0!</v>
      </c>
      <c r="DM28" s="138" t="e">
        <f t="shared" si="24"/>
        <v>#DIV/0!</v>
      </c>
      <c r="DN28" s="134" t="e">
        <f t="shared" si="25"/>
        <v>#DIV/0!</v>
      </c>
      <c r="DO28" s="135" t="e">
        <f t="shared" si="26"/>
        <v>#DIV/0!</v>
      </c>
      <c r="DP28" s="135" t="e">
        <f t="shared" si="27"/>
        <v>#DIV/0!</v>
      </c>
      <c r="DQ28" s="138" t="e">
        <f t="shared" si="28"/>
        <v>#DIV/0!</v>
      </c>
      <c r="DR28" s="134" t="e">
        <f t="shared" si="29"/>
        <v>#DIV/0!</v>
      </c>
      <c r="DS28" s="135" t="e">
        <f t="shared" si="30"/>
        <v>#DIV/0!</v>
      </c>
      <c r="DT28" s="135" t="e">
        <f t="shared" si="31"/>
        <v>#DIV/0!</v>
      </c>
      <c r="DU28" s="138" t="e">
        <f t="shared" si="32"/>
        <v>#DIV/0!</v>
      </c>
      <c r="DV28" s="134" t="e">
        <f t="shared" si="33"/>
        <v>#DIV/0!</v>
      </c>
      <c r="DW28" s="135" t="e">
        <f t="shared" si="34"/>
        <v>#DIV/0!</v>
      </c>
      <c r="DX28" s="135" t="e">
        <f t="shared" si="35"/>
        <v>#DIV/0!</v>
      </c>
      <c r="DY28" s="138" t="e">
        <f t="shared" si="36"/>
        <v>#DIV/0!</v>
      </c>
      <c r="DZ28" s="134" t="e">
        <f t="shared" si="37"/>
        <v>#DIV/0!</v>
      </c>
      <c r="EA28" s="135" t="e">
        <f t="shared" si="38"/>
        <v>#DIV/0!</v>
      </c>
      <c r="EB28" s="135" t="e">
        <f t="shared" si="39"/>
        <v>#DIV/0!</v>
      </c>
      <c r="EC28" s="138" t="e">
        <f t="shared" si="40"/>
        <v>#DIV/0!</v>
      </c>
      <c r="ED28" s="134" t="e">
        <f t="shared" ref="ED28:ED41" si="109">(AR28-D28)/D28</f>
        <v>#DIV/0!</v>
      </c>
      <c r="EE28" s="135" t="e">
        <f t="shared" ref="EE28:EE41" si="110">(AS28-E28)/E28</f>
        <v>#DIV/0!</v>
      </c>
      <c r="EF28" s="135" t="e">
        <f t="shared" ref="EF28:EF41" si="111">(AT28-F28)/F28</f>
        <v>#DIV/0!</v>
      </c>
      <c r="EG28" s="136" t="e">
        <f t="shared" ref="EG28:EG41" si="112">(AU28-G28)/G28</f>
        <v>#DIV/0!</v>
      </c>
      <c r="EH28" s="44">
        <f t="shared" si="45"/>
        <v>0</v>
      </c>
      <c r="EI28" s="43">
        <f t="shared" si="46"/>
        <v>0</v>
      </c>
      <c r="EJ28" s="43">
        <f t="shared" si="47"/>
        <v>0</v>
      </c>
      <c r="EK28" s="43">
        <f t="shared" si="48"/>
        <v>0</v>
      </c>
      <c r="EL28" s="43">
        <f t="shared" si="49"/>
        <v>0</v>
      </c>
      <c r="EM28" s="43">
        <f t="shared" si="50"/>
        <v>0</v>
      </c>
      <c r="EN28" s="43">
        <f t="shared" si="51"/>
        <v>0</v>
      </c>
      <c r="EO28" s="43">
        <f t="shared" si="52"/>
        <v>0</v>
      </c>
      <c r="EP28" s="43">
        <f t="shared" si="53"/>
        <v>0</v>
      </c>
      <c r="EQ28" s="43">
        <f t="shared" si="54"/>
        <v>0</v>
      </c>
      <c r="ER28" s="181">
        <f t="shared" si="55"/>
        <v>90</v>
      </c>
      <c r="ES28" s="6">
        <f t="shared" si="71"/>
        <v>90</v>
      </c>
      <c r="ET28" s="7">
        <f>ES28</f>
        <v>90</v>
      </c>
    </row>
    <row r="29" spans="2:150" ht="35" thickBot="1" x14ac:dyDescent="0.25">
      <c r="B29" s="21">
        <v>26</v>
      </c>
      <c r="C29" s="164" t="s">
        <v>39</v>
      </c>
      <c r="D29" s="30"/>
      <c r="E29" s="31"/>
      <c r="F29" s="31"/>
      <c r="G29" s="32"/>
      <c r="H29" s="11"/>
      <c r="I29" s="5"/>
      <c r="J29" s="5"/>
      <c r="K29" s="13"/>
      <c r="L29" s="6"/>
      <c r="M29" s="5"/>
      <c r="N29" s="5"/>
      <c r="O29" s="13"/>
      <c r="P29" s="6"/>
      <c r="Q29" s="5"/>
      <c r="R29" s="5"/>
      <c r="S29" s="13"/>
      <c r="T29" s="6"/>
      <c r="U29" s="5"/>
      <c r="V29" s="5"/>
      <c r="W29" s="13"/>
      <c r="X29" s="6"/>
      <c r="Y29" s="5"/>
      <c r="Z29" s="5"/>
      <c r="AA29" s="13"/>
      <c r="AB29" s="6"/>
      <c r="AC29" s="5"/>
      <c r="AD29" s="5"/>
      <c r="AE29" s="7"/>
      <c r="AF29" s="11"/>
      <c r="AG29" s="5"/>
      <c r="AH29" s="5"/>
      <c r="AI29" s="7"/>
      <c r="AJ29" s="11"/>
      <c r="AK29" s="5"/>
      <c r="AL29" s="5"/>
      <c r="AM29" s="7"/>
      <c r="AN29" s="11"/>
      <c r="AO29" s="5"/>
      <c r="AP29" s="5"/>
      <c r="AQ29" s="7"/>
      <c r="AR29" s="11">
        <v>60</v>
      </c>
      <c r="AS29" s="5">
        <v>0</v>
      </c>
      <c r="AT29" s="5">
        <v>0</v>
      </c>
      <c r="AU29" s="13">
        <v>0</v>
      </c>
      <c r="AV29" s="53">
        <f t="shared" si="56"/>
        <v>0</v>
      </c>
      <c r="AW29" s="54">
        <f t="shared" si="57"/>
        <v>0</v>
      </c>
      <c r="AX29" s="54">
        <f t="shared" si="58"/>
        <v>0</v>
      </c>
      <c r="AY29" s="55">
        <f t="shared" si="59"/>
        <v>0</v>
      </c>
      <c r="AZ29" s="53">
        <f t="shared" si="60"/>
        <v>0</v>
      </c>
      <c r="BA29" s="54">
        <f t="shared" si="61"/>
        <v>0</v>
      </c>
      <c r="BB29" s="54">
        <f t="shared" si="62"/>
        <v>0</v>
      </c>
      <c r="BC29" s="55">
        <f t="shared" si="63"/>
        <v>0</v>
      </c>
      <c r="BD29" s="53">
        <f t="shared" si="74"/>
        <v>0</v>
      </c>
      <c r="BE29" s="54">
        <f t="shared" si="75"/>
        <v>0</v>
      </c>
      <c r="BF29" s="54">
        <f t="shared" si="76"/>
        <v>0</v>
      </c>
      <c r="BG29" s="55">
        <f t="shared" si="77"/>
        <v>0</v>
      </c>
      <c r="BH29" s="53">
        <f t="shared" si="78"/>
        <v>0</v>
      </c>
      <c r="BI29" s="54">
        <f t="shared" si="79"/>
        <v>0</v>
      </c>
      <c r="BJ29" s="54">
        <f t="shared" si="80"/>
        <v>0</v>
      </c>
      <c r="BK29" s="55">
        <f t="shared" si="81"/>
        <v>0</v>
      </c>
      <c r="BL29" s="53">
        <f t="shared" si="82"/>
        <v>0</v>
      </c>
      <c r="BM29" s="54">
        <f t="shared" si="83"/>
        <v>0</v>
      </c>
      <c r="BN29" s="54">
        <f t="shared" si="84"/>
        <v>0</v>
      </c>
      <c r="BO29" s="55">
        <f t="shared" si="85"/>
        <v>0</v>
      </c>
      <c r="BP29" s="53">
        <f t="shared" si="86"/>
        <v>0</v>
      </c>
      <c r="BQ29" s="54">
        <f t="shared" si="87"/>
        <v>0</v>
      </c>
      <c r="BR29" s="54">
        <f t="shared" si="88"/>
        <v>0</v>
      </c>
      <c r="BS29" s="55">
        <f t="shared" si="89"/>
        <v>0</v>
      </c>
      <c r="BT29" s="53">
        <f t="shared" si="90"/>
        <v>0</v>
      </c>
      <c r="BU29" s="54">
        <f t="shared" si="91"/>
        <v>0</v>
      </c>
      <c r="BV29" s="54">
        <f t="shared" si="92"/>
        <v>0</v>
      </c>
      <c r="BW29" s="55">
        <f t="shared" si="93"/>
        <v>0</v>
      </c>
      <c r="BX29" s="53">
        <f t="shared" si="94"/>
        <v>0</v>
      </c>
      <c r="BY29" s="54">
        <f t="shared" si="95"/>
        <v>0</v>
      </c>
      <c r="BZ29" s="54">
        <f t="shared" si="96"/>
        <v>0</v>
      </c>
      <c r="CA29" s="55">
        <f t="shared" si="97"/>
        <v>0</v>
      </c>
      <c r="CB29" s="53">
        <f t="shared" si="98"/>
        <v>0</v>
      </c>
      <c r="CC29" s="54">
        <f t="shared" si="99"/>
        <v>0</v>
      </c>
      <c r="CD29" s="54">
        <f t="shared" si="100"/>
        <v>0</v>
      </c>
      <c r="CE29" s="59">
        <f t="shared" si="101"/>
        <v>0</v>
      </c>
      <c r="CF29" s="64">
        <f t="shared" si="102"/>
        <v>60</v>
      </c>
      <c r="CG29" s="54">
        <f t="shared" si="103"/>
        <v>0</v>
      </c>
      <c r="CH29" s="54">
        <f t="shared" si="104"/>
        <v>0</v>
      </c>
      <c r="CI29" s="59">
        <f t="shared" si="73"/>
        <v>0</v>
      </c>
      <c r="CJ29" s="57">
        <f t="shared" si="64"/>
        <v>60</v>
      </c>
      <c r="CK29" s="57">
        <f t="shared" si="65"/>
        <v>0</v>
      </c>
      <c r="CL29" s="57">
        <f t="shared" si="66"/>
        <v>0</v>
      </c>
      <c r="CM29" s="186">
        <f t="shared" si="67"/>
        <v>0</v>
      </c>
      <c r="CN29" s="6"/>
      <c r="CO29" s="189">
        <f t="shared" ref="CO29:CO39" si="113">CN29/ER29</f>
        <v>0</v>
      </c>
      <c r="CP29" s="134" t="e">
        <f t="shared" si="3"/>
        <v>#DIV/0!</v>
      </c>
      <c r="CQ29" s="135" t="e">
        <f t="shared" si="69"/>
        <v>#DIV/0!</v>
      </c>
      <c r="CR29" s="135" t="e">
        <f t="shared" si="4"/>
        <v>#DIV/0!</v>
      </c>
      <c r="CS29" s="136" t="e">
        <f t="shared" si="5"/>
        <v>#DIV/0!</v>
      </c>
      <c r="CT29" s="137" t="e">
        <f t="shared" si="6"/>
        <v>#DIV/0!</v>
      </c>
      <c r="CU29" s="135" t="e">
        <f t="shared" si="70"/>
        <v>#DIV/0!</v>
      </c>
      <c r="CV29" s="135" t="e">
        <f t="shared" si="7"/>
        <v>#DIV/0!</v>
      </c>
      <c r="CW29" s="138" t="e">
        <f t="shared" si="8"/>
        <v>#DIV/0!</v>
      </c>
      <c r="CX29" s="134" t="e">
        <f t="shared" si="9"/>
        <v>#DIV/0!</v>
      </c>
      <c r="CY29" s="135" t="e">
        <f t="shared" si="10"/>
        <v>#DIV/0!</v>
      </c>
      <c r="CZ29" s="135" t="e">
        <f t="shared" si="11"/>
        <v>#DIV/0!</v>
      </c>
      <c r="DA29" s="136" t="e">
        <f t="shared" si="12"/>
        <v>#DIV/0!</v>
      </c>
      <c r="DB29" s="137" t="e">
        <f t="shared" si="13"/>
        <v>#DIV/0!</v>
      </c>
      <c r="DC29" s="135" t="e">
        <f t="shared" si="14"/>
        <v>#DIV/0!</v>
      </c>
      <c r="DD29" s="135" t="e">
        <f t="shared" si="15"/>
        <v>#DIV/0!</v>
      </c>
      <c r="DE29" s="138" t="e">
        <f t="shared" si="16"/>
        <v>#DIV/0!</v>
      </c>
      <c r="DF29" s="134" t="e">
        <f t="shared" si="17"/>
        <v>#DIV/0!</v>
      </c>
      <c r="DG29" s="135" t="e">
        <f t="shared" si="18"/>
        <v>#DIV/0!</v>
      </c>
      <c r="DH29" s="135" t="e">
        <f t="shared" si="19"/>
        <v>#DIV/0!</v>
      </c>
      <c r="DI29" s="138" t="e">
        <f t="shared" si="20"/>
        <v>#DIV/0!</v>
      </c>
      <c r="DJ29" s="134" t="e">
        <f t="shared" si="21"/>
        <v>#DIV/0!</v>
      </c>
      <c r="DK29" s="135" t="e">
        <f t="shared" si="22"/>
        <v>#DIV/0!</v>
      </c>
      <c r="DL29" s="135" t="e">
        <f t="shared" si="23"/>
        <v>#DIV/0!</v>
      </c>
      <c r="DM29" s="138" t="e">
        <f t="shared" si="24"/>
        <v>#DIV/0!</v>
      </c>
      <c r="DN29" s="134" t="e">
        <f t="shared" si="25"/>
        <v>#DIV/0!</v>
      </c>
      <c r="DO29" s="135" t="e">
        <f t="shared" si="26"/>
        <v>#DIV/0!</v>
      </c>
      <c r="DP29" s="135" t="e">
        <f t="shared" si="27"/>
        <v>#DIV/0!</v>
      </c>
      <c r="DQ29" s="138" t="e">
        <f t="shared" si="28"/>
        <v>#DIV/0!</v>
      </c>
      <c r="DR29" s="134" t="e">
        <f t="shared" si="29"/>
        <v>#DIV/0!</v>
      </c>
      <c r="DS29" s="135" t="e">
        <f t="shared" si="30"/>
        <v>#DIV/0!</v>
      </c>
      <c r="DT29" s="135" t="e">
        <f t="shared" si="31"/>
        <v>#DIV/0!</v>
      </c>
      <c r="DU29" s="138" t="e">
        <f t="shared" si="32"/>
        <v>#DIV/0!</v>
      </c>
      <c r="DV29" s="134" t="e">
        <f t="shared" si="33"/>
        <v>#DIV/0!</v>
      </c>
      <c r="DW29" s="135" t="e">
        <f t="shared" si="34"/>
        <v>#DIV/0!</v>
      </c>
      <c r="DX29" s="135" t="e">
        <f t="shared" si="35"/>
        <v>#DIV/0!</v>
      </c>
      <c r="DY29" s="138" t="e">
        <f t="shared" si="36"/>
        <v>#DIV/0!</v>
      </c>
      <c r="DZ29" s="134" t="e">
        <f t="shared" si="37"/>
        <v>#DIV/0!</v>
      </c>
      <c r="EA29" s="135" t="e">
        <f t="shared" si="38"/>
        <v>#DIV/0!</v>
      </c>
      <c r="EB29" s="135" t="e">
        <f t="shared" si="39"/>
        <v>#DIV/0!</v>
      </c>
      <c r="EC29" s="138" t="e">
        <f t="shared" si="40"/>
        <v>#DIV/0!</v>
      </c>
      <c r="ED29" s="134" t="e">
        <f t="shared" si="109"/>
        <v>#DIV/0!</v>
      </c>
      <c r="EE29" s="135" t="e">
        <f t="shared" si="110"/>
        <v>#DIV/0!</v>
      </c>
      <c r="EF29" s="135" t="e">
        <f t="shared" si="111"/>
        <v>#DIV/0!</v>
      </c>
      <c r="EG29" s="136" t="e">
        <f t="shared" si="112"/>
        <v>#DIV/0!</v>
      </c>
      <c r="EH29" s="44">
        <f t="shared" si="45"/>
        <v>0</v>
      </c>
      <c r="EI29" s="43">
        <f t="shared" si="46"/>
        <v>0</v>
      </c>
      <c r="EJ29" s="43">
        <f t="shared" si="47"/>
        <v>0</v>
      </c>
      <c r="EK29" s="43">
        <f t="shared" si="48"/>
        <v>0</v>
      </c>
      <c r="EL29" s="43">
        <f t="shared" si="49"/>
        <v>0</v>
      </c>
      <c r="EM29" s="43">
        <f t="shared" si="50"/>
        <v>0</v>
      </c>
      <c r="EN29" s="43">
        <f t="shared" si="51"/>
        <v>0</v>
      </c>
      <c r="EO29" s="43">
        <f t="shared" si="52"/>
        <v>0</v>
      </c>
      <c r="EP29" s="43">
        <f t="shared" si="53"/>
        <v>0</v>
      </c>
      <c r="EQ29" s="43">
        <f t="shared" si="54"/>
        <v>0</v>
      </c>
      <c r="ER29" s="181">
        <f t="shared" si="55"/>
        <v>60</v>
      </c>
      <c r="ES29" s="6">
        <f t="shared" si="71"/>
        <v>60</v>
      </c>
      <c r="ET29" s="7">
        <f t="shared" ref="ET29:ET41" si="114">ES29</f>
        <v>60</v>
      </c>
    </row>
    <row r="30" spans="2:150" ht="18" thickBot="1" x14ac:dyDescent="0.25">
      <c r="B30" s="21">
        <v>27</v>
      </c>
      <c r="C30" s="164" t="s">
        <v>40</v>
      </c>
      <c r="D30" s="30"/>
      <c r="E30" s="31"/>
      <c r="F30" s="31"/>
      <c r="G30" s="32"/>
      <c r="H30" s="11"/>
      <c r="I30" s="5"/>
      <c r="J30" s="5"/>
      <c r="K30" s="13"/>
      <c r="L30" s="6"/>
      <c r="M30" s="5"/>
      <c r="N30" s="5"/>
      <c r="O30" s="13"/>
      <c r="P30" s="6"/>
      <c r="Q30" s="5"/>
      <c r="R30" s="5"/>
      <c r="S30" s="13"/>
      <c r="T30" s="6"/>
      <c r="U30" s="5"/>
      <c r="V30" s="5"/>
      <c r="W30" s="13"/>
      <c r="X30" s="6"/>
      <c r="Y30" s="5"/>
      <c r="Z30" s="5"/>
      <c r="AA30" s="13"/>
      <c r="AB30" s="6"/>
      <c r="AC30" s="5"/>
      <c r="AD30" s="5"/>
      <c r="AE30" s="7"/>
      <c r="AF30" s="11"/>
      <c r="AG30" s="5"/>
      <c r="AH30" s="5"/>
      <c r="AI30" s="7"/>
      <c r="AJ30" s="11"/>
      <c r="AK30" s="5"/>
      <c r="AL30" s="5"/>
      <c r="AM30" s="7"/>
      <c r="AN30" s="11"/>
      <c r="AO30" s="5"/>
      <c r="AP30" s="5"/>
      <c r="AQ30" s="7"/>
      <c r="AR30" s="11">
        <v>72</v>
      </c>
      <c r="AS30" s="5">
        <v>0</v>
      </c>
      <c r="AT30" s="5">
        <v>0</v>
      </c>
      <c r="AU30" s="13">
        <v>0</v>
      </c>
      <c r="AV30" s="53">
        <f t="shared" si="56"/>
        <v>0</v>
      </c>
      <c r="AW30" s="54">
        <f t="shared" si="57"/>
        <v>0</v>
      </c>
      <c r="AX30" s="54">
        <f t="shared" si="58"/>
        <v>0</v>
      </c>
      <c r="AY30" s="55">
        <f t="shared" si="59"/>
        <v>0</v>
      </c>
      <c r="AZ30" s="53">
        <f t="shared" si="60"/>
        <v>0</v>
      </c>
      <c r="BA30" s="54">
        <f t="shared" si="61"/>
        <v>0</v>
      </c>
      <c r="BB30" s="54">
        <f t="shared" si="62"/>
        <v>0</v>
      </c>
      <c r="BC30" s="55">
        <f t="shared" si="63"/>
        <v>0</v>
      </c>
      <c r="BD30" s="53">
        <f t="shared" si="74"/>
        <v>0</v>
      </c>
      <c r="BE30" s="54">
        <f t="shared" si="75"/>
        <v>0</v>
      </c>
      <c r="BF30" s="54">
        <f t="shared" si="76"/>
        <v>0</v>
      </c>
      <c r="BG30" s="55">
        <f t="shared" si="77"/>
        <v>0</v>
      </c>
      <c r="BH30" s="53">
        <f t="shared" si="78"/>
        <v>0</v>
      </c>
      <c r="BI30" s="54">
        <f t="shared" si="79"/>
        <v>0</v>
      </c>
      <c r="BJ30" s="54">
        <f t="shared" si="80"/>
        <v>0</v>
      </c>
      <c r="BK30" s="55">
        <f t="shared" si="81"/>
        <v>0</v>
      </c>
      <c r="BL30" s="53">
        <f t="shared" si="82"/>
        <v>0</v>
      </c>
      <c r="BM30" s="54">
        <f t="shared" si="83"/>
        <v>0</v>
      </c>
      <c r="BN30" s="54">
        <f t="shared" si="84"/>
        <v>0</v>
      </c>
      <c r="BO30" s="55">
        <f t="shared" si="85"/>
        <v>0</v>
      </c>
      <c r="BP30" s="53">
        <f t="shared" si="86"/>
        <v>0</v>
      </c>
      <c r="BQ30" s="54">
        <f t="shared" si="87"/>
        <v>0</v>
      </c>
      <c r="BR30" s="54">
        <f t="shared" si="88"/>
        <v>0</v>
      </c>
      <c r="BS30" s="55">
        <f t="shared" si="89"/>
        <v>0</v>
      </c>
      <c r="BT30" s="53">
        <f t="shared" si="90"/>
        <v>0</v>
      </c>
      <c r="BU30" s="54">
        <f t="shared" si="91"/>
        <v>0</v>
      </c>
      <c r="BV30" s="54">
        <f t="shared" si="92"/>
        <v>0</v>
      </c>
      <c r="BW30" s="55">
        <f t="shared" si="93"/>
        <v>0</v>
      </c>
      <c r="BX30" s="53">
        <f t="shared" si="94"/>
        <v>0</v>
      </c>
      <c r="BY30" s="54">
        <f t="shared" si="95"/>
        <v>0</v>
      </c>
      <c r="BZ30" s="54">
        <f t="shared" si="96"/>
        <v>0</v>
      </c>
      <c r="CA30" s="55">
        <f t="shared" si="97"/>
        <v>0</v>
      </c>
      <c r="CB30" s="53">
        <f t="shared" si="98"/>
        <v>0</v>
      </c>
      <c r="CC30" s="54">
        <f t="shared" si="99"/>
        <v>0</v>
      </c>
      <c r="CD30" s="54">
        <f t="shared" si="100"/>
        <v>0</v>
      </c>
      <c r="CE30" s="59">
        <f t="shared" si="101"/>
        <v>0</v>
      </c>
      <c r="CF30" s="64">
        <f t="shared" si="102"/>
        <v>72</v>
      </c>
      <c r="CG30" s="54">
        <f t="shared" si="103"/>
        <v>0</v>
      </c>
      <c r="CH30" s="54">
        <f t="shared" si="104"/>
        <v>0</v>
      </c>
      <c r="CI30" s="59">
        <f t="shared" si="73"/>
        <v>0</v>
      </c>
      <c r="CJ30" s="57">
        <f t="shared" si="64"/>
        <v>72</v>
      </c>
      <c r="CK30" s="57">
        <f t="shared" si="65"/>
        <v>0</v>
      </c>
      <c r="CL30" s="57">
        <f t="shared" si="66"/>
        <v>0</v>
      </c>
      <c r="CM30" s="186">
        <f t="shared" si="67"/>
        <v>0</v>
      </c>
      <c r="CN30" s="6"/>
      <c r="CO30" s="189">
        <f t="shared" si="113"/>
        <v>0</v>
      </c>
      <c r="CP30" s="134" t="e">
        <f t="shared" si="3"/>
        <v>#DIV/0!</v>
      </c>
      <c r="CQ30" s="135" t="e">
        <f t="shared" si="69"/>
        <v>#DIV/0!</v>
      </c>
      <c r="CR30" s="135" t="e">
        <f t="shared" si="4"/>
        <v>#DIV/0!</v>
      </c>
      <c r="CS30" s="136" t="e">
        <f t="shared" si="5"/>
        <v>#DIV/0!</v>
      </c>
      <c r="CT30" s="137" t="e">
        <f t="shared" si="6"/>
        <v>#DIV/0!</v>
      </c>
      <c r="CU30" s="135" t="e">
        <f t="shared" si="70"/>
        <v>#DIV/0!</v>
      </c>
      <c r="CV30" s="135" t="e">
        <f t="shared" si="7"/>
        <v>#DIV/0!</v>
      </c>
      <c r="CW30" s="138" t="e">
        <f t="shared" si="8"/>
        <v>#DIV/0!</v>
      </c>
      <c r="CX30" s="134" t="e">
        <f t="shared" si="9"/>
        <v>#DIV/0!</v>
      </c>
      <c r="CY30" s="135" t="e">
        <f t="shared" si="10"/>
        <v>#DIV/0!</v>
      </c>
      <c r="CZ30" s="135" t="e">
        <f t="shared" si="11"/>
        <v>#DIV/0!</v>
      </c>
      <c r="DA30" s="136" t="e">
        <f t="shared" si="12"/>
        <v>#DIV/0!</v>
      </c>
      <c r="DB30" s="137" t="e">
        <f t="shared" si="13"/>
        <v>#DIV/0!</v>
      </c>
      <c r="DC30" s="135" t="e">
        <f t="shared" si="14"/>
        <v>#DIV/0!</v>
      </c>
      <c r="DD30" s="135" t="e">
        <f t="shared" si="15"/>
        <v>#DIV/0!</v>
      </c>
      <c r="DE30" s="138" t="e">
        <f t="shared" si="16"/>
        <v>#DIV/0!</v>
      </c>
      <c r="DF30" s="134" t="e">
        <f t="shared" si="17"/>
        <v>#DIV/0!</v>
      </c>
      <c r="DG30" s="135" t="e">
        <f t="shared" si="18"/>
        <v>#DIV/0!</v>
      </c>
      <c r="DH30" s="135" t="e">
        <f t="shared" si="19"/>
        <v>#DIV/0!</v>
      </c>
      <c r="DI30" s="138" t="e">
        <f t="shared" si="20"/>
        <v>#DIV/0!</v>
      </c>
      <c r="DJ30" s="134" t="e">
        <f t="shared" si="21"/>
        <v>#DIV/0!</v>
      </c>
      <c r="DK30" s="135" t="e">
        <f t="shared" si="22"/>
        <v>#DIV/0!</v>
      </c>
      <c r="DL30" s="135" t="e">
        <f t="shared" si="23"/>
        <v>#DIV/0!</v>
      </c>
      <c r="DM30" s="138" t="e">
        <f t="shared" si="24"/>
        <v>#DIV/0!</v>
      </c>
      <c r="DN30" s="134" t="e">
        <f t="shared" si="25"/>
        <v>#DIV/0!</v>
      </c>
      <c r="DO30" s="135" t="e">
        <f t="shared" si="26"/>
        <v>#DIV/0!</v>
      </c>
      <c r="DP30" s="135" t="e">
        <f t="shared" si="27"/>
        <v>#DIV/0!</v>
      </c>
      <c r="DQ30" s="138" t="e">
        <f t="shared" si="28"/>
        <v>#DIV/0!</v>
      </c>
      <c r="DR30" s="134" t="e">
        <f t="shared" si="29"/>
        <v>#DIV/0!</v>
      </c>
      <c r="DS30" s="135" t="e">
        <f t="shared" si="30"/>
        <v>#DIV/0!</v>
      </c>
      <c r="DT30" s="135" t="e">
        <f t="shared" si="31"/>
        <v>#DIV/0!</v>
      </c>
      <c r="DU30" s="138" t="e">
        <f t="shared" si="32"/>
        <v>#DIV/0!</v>
      </c>
      <c r="DV30" s="134" t="e">
        <f t="shared" si="33"/>
        <v>#DIV/0!</v>
      </c>
      <c r="DW30" s="135" t="e">
        <f t="shared" si="34"/>
        <v>#DIV/0!</v>
      </c>
      <c r="DX30" s="135" t="e">
        <f t="shared" si="35"/>
        <v>#DIV/0!</v>
      </c>
      <c r="DY30" s="138" t="e">
        <f t="shared" si="36"/>
        <v>#DIV/0!</v>
      </c>
      <c r="DZ30" s="134" t="e">
        <f t="shared" si="37"/>
        <v>#DIV/0!</v>
      </c>
      <c r="EA30" s="135" t="e">
        <f t="shared" si="38"/>
        <v>#DIV/0!</v>
      </c>
      <c r="EB30" s="135" t="e">
        <f t="shared" si="39"/>
        <v>#DIV/0!</v>
      </c>
      <c r="EC30" s="138" t="e">
        <f t="shared" si="40"/>
        <v>#DIV/0!</v>
      </c>
      <c r="ED30" s="134" t="e">
        <f t="shared" si="109"/>
        <v>#DIV/0!</v>
      </c>
      <c r="EE30" s="135" t="e">
        <f t="shared" si="110"/>
        <v>#DIV/0!</v>
      </c>
      <c r="EF30" s="135" t="e">
        <f t="shared" si="111"/>
        <v>#DIV/0!</v>
      </c>
      <c r="EG30" s="136" t="e">
        <f t="shared" si="112"/>
        <v>#DIV/0!</v>
      </c>
      <c r="EH30" s="44">
        <f t="shared" si="45"/>
        <v>0</v>
      </c>
      <c r="EI30" s="43">
        <f t="shared" si="46"/>
        <v>0</v>
      </c>
      <c r="EJ30" s="43">
        <f t="shared" si="47"/>
        <v>0</v>
      </c>
      <c r="EK30" s="43">
        <f t="shared" si="48"/>
        <v>0</v>
      </c>
      <c r="EL30" s="43">
        <f t="shared" si="49"/>
        <v>0</v>
      </c>
      <c r="EM30" s="43">
        <f t="shared" si="50"/>
        <v>0</v>
      </c>
      <c r="EN30" s="43">
        <f t="shared" si="51"/>
        <v>0</v>
      </c>
      <c r="EO30" s="43">
        <f t="shared" si="52"/>
        <v>0</v>
      </c>
      <c r="EP30" s="43">
        <f t="shared" si="53"/>
        <v>0</v>
      </c>
      <c r="EQ30" s="43">
        <f t="shared" si="54"/>
        <v>0</v>
      </c>
      <c r="ER30" s="181">
        <f t="shared" si="55"/>
        <v>72</v>
      </c>
      <c r="ES30" s="6">
        <f t="shared" si="71"/>
        <v>72</v>
      </c>
      <c r="ET30" s="7">
        <f t="shared" si="114"/>
        <v>72</v>
      </c>
    </row>
    <row r="31" spans="2:150" ht="35" thickBot="1" x14ac:dyDescent="0.25">
      <c r="B31" s="21">
        <v>28</v>
      </c>
      <c r="C31" s="164" t="s">
        <v>147</v>
      </c>
      <c r="D31" s="30"/>
      <c r="E31" s="31"/>
      <c r="F31" s="31"/>
      <c r="G31" s="32"/>
      <c r="H31" s="11"/>
      <c r="I31" s="5"/>
      <c r="J31" s="5"/>
      <c r="K31" s="13"/>
      <c r="L31" s="6"/>
      <c r="M31" s="5"/>
      <c r="N31" s="5"/>
      <c r="O31" s="13"/>
      <c r="P31" s="6"/>
      <c r="Q31" s="5"/>
      <c r="R31" s="5"/>
      <c r="S31" s="13"/>
      <c r="T31" s="6"/>
      <c r="U31" s="5"/>
      <c r="V31" s="5"/>
      <c r="W31" s="13"/>
      <c r="X31" s="6"/>
      <c r="Y31" s="5"/>
      <c r="Z31" s="5"/>
      <c r="AA31" s="13"/>
      <c r="AB31" s="6"/>
      <c r="AC31" s="5"/>
      <c r="AD31" s="5"/>
      <c r="AE31" s="7"/>
      <c r="AF31" s="11"/>
      <c r="AG31" s="5"/>
      <c r="AH31" s="5"/>
      <c r="AI31" s="7"/>
      <c r="AJ31" s="11"/>
      <c r="AK31" s="5"/>
      <c r="AL31" s="5"/>
      <c r="AM31" s="7"/>
      <c r="AN31" s="11"/>
      <c r="AO31" s="5"/>
      <c r="AP31" s="5"/>
      <c r="AQ31" s="7"/>
      <c r="AR31" s="11">
        <v>60</v>
      </c>
      <c r="AS31" s="5">
        <v>0</v>
      </c>
      <c r="AT31" s="5">
        <v>0</v>
      </c>
      <c r="AU31" s="13">
        <v>0</v>
      </c>
      <c r="AV31" s="53">
        <f t="shared" si="56"/>
        <v>0</v>
      </c>
      <c r="AW31" s="54">
        <f t="shared" si="57"/>
        <v>0</v>
      </c>
      <c r="AX31" s="54">
        <f t="shared" si="58"/>
        <v>0</v>
      </c>
      <c r="AY31" s="55">
        <f t="shared" si="59"/>
        <v>0</v>
      </c>
      <c r="AZ31" s="53">
        <f t="shared" si="60"/>
        <v>0</v>
      </c>
      <c r="BA31" s="54">
        <f t="shared" si="61"/>
        <v>0</v>
      </c>
      <c r="BB31" s="54">
        <f t="shared" si="62"/>
        <v>0</v>
      </c>
      <c r="BC31" s="55">
        <f t="shared" si="63"/>
        <v>0</v>
      </c>
      <c r="BD31" s="53">
        <f t="shared" si="74"/>
        <v>0</v>
      </c>
      <c r="BE31" s="54">
        <f t="shared" si="75"/>
        <v>0</v>
      </c>
      <c r="BF31" s="54">
        <f t="shared" si="76"/>
        <v>0</v>
      </c>
      <c r="BG31" s="55">
        <f t="shared" si="77"/>
        <v>0</v>
      </c>
      <c r="BH31" s="53">
        <f t="shared" si="78"/>
        <v>0</v>
      </c>
      <c r="BI31" s="54">
        <f t="shared" si="79"/>
        <v>0</v>
      </c>
      <c r="BJ31" s="54">
        <f t="shared" si="80"/>
        <v>0</v>
      </c>
      <c r="BK31" s="55">
        <f t="shared" si="81"/>
        <v>0</v>
      </c>
      <c r="BL31" s="53">
        <f t="shared" si="82"/>
        <v>0</v>
      </c>
      <c r="BM31" s="54">
        <f t="shared" si="83"/>
        <v>0</v>
      </c>
      <c r="BN31" s="54">
        <f t="shared" si="84"/>
        <v>0</v>
      </c>
      <c r="BO31" s="55">
        <f t="shared" si="85"/>
        <v>0</v>
      </c>
      <c r="BP31" s="53">
        <f t="shared" si="86"/>
        <v>0</v>
      </c>
      <c r="BQ31" s="54">
        <f t="shared" si="87"/>
        <v>0</v>
      </c>
      <c r="BR31" s="54">
        <f t="shared" si="88"/>
        <v>0</v>
      </c>
      <c r="BS31" s="55">
        <f t="shared" si="89"/>
        <v>0</v>
      </c>
      <c r="BT31" s="53">
        <f t="shared" si="90"/>
        <v>0</v>
      </c>
      <c r="BU31" s="54">
        <f t="shared" si="91"/>
        <v>0</v>
      </c>
      <c r="BV31" s="54">
        <f t="shared" si="92"/>
        <v>0</v>
      </c>
      <c r="BW31" s="55">
        <f t="shared" si="93"/>
        <v>0</v>
      </c>
      <c r="BX31" s="53">
        <f t="shared" si="94"/>
        <v>0</v>
      </c>
      <c r="BY31" s="54">
        <f t="shared" si="95"/>
        <v>0</v>
      </c>
      <c r="BZ31" s="54">
        <f t="shared" si="96"/>
        <v>0</v>
      </c>
      <c r="CA31" s="55">
        <f t="shared" si="97"/>
        <v>0</v>
      </c>
      <c r="CB31" s="53">
        <f t="shared" si="98"/>
        <v>0</v>
      </c>
      <c r="CC31" s="54">
        <f t="shared" si="99"/>
        <v>0</v>
      </c>
      <c r="CD31" s="54">
        <f t="shared" si="100"/>
        <v>0</v>
      </c>
      <c r="CE31" s="59">
        <f t="shared" si="101"/>
        <v>0</v>
      </c>
      <c r="CF31" s="64">
        <f t="shared" si="102"/>
        <v>60</v>
      </c>
      <c r="CG31" s="54">
        <f t="shared" si="103"/>
        <v>0</v>
      </c>
      <c r="CH31" s="54">
        <f t="shared" si="104"/>
        <v>0</v>
      </c>
      <c r="CI31" s="59">
        <f t="shared" si="73"/>
        <v>0</v>
      </c>
      <c r="CJ31" s="57">
        <f t="shared" si="64"/>
        <v>60</v>
      </c>
      <c r="CK31" s="57">
        <f t="shared" si="65"/>
        <v>0</v>
      </c>
      <c r="CL31" s="57">
        <f t="shared" si="66"/>
        <v>0</v>
      </c>
      <c r="CM31" s="186">
        <f t="shared" si="67"/>
        <v>0</v>
      </c>
      <c r="CN31" s="6"/>
      <c r="CO31" s="189">
        <f t="shared" si="113"/>
        <v>0</v>
      </c>
      <c r="CP31" s="134" t="e">
        <f t="shared" si="3"/>
        <v>#DIV/0!</v>
      </c>
      <c r="CQ31" s="135" t="e">
        <f t="shared" si="69"/>
        <v>#DIV/0!</v>
      </c>
      <c r="CR31" s="135" t="e">
        <f t="shared" si="4"/>
        <v>#DIV/0!</v>
      </c>
      <c r="CS31" s="136" t="e">
        <f t="shared" si="5"/>
        <v>#DIV/0!</v>
      </c>
      <c r="CT31" s="137" t="e">
        <f t="shared" si="6"/>
        <v>#DIV/0!</v>
      </c>
      <c r="CU31" s="135" t="e">
        <f t="shared" si="70"/>
        <v>#DIV/0!</v>
      </c>
      <c r="CV31" s="135" t="e">
        <f t="shared" si="7"/>
        <v>#DIV/0!</v>
      </c>
      <c r="CW31" s="138" t="e">
        <f t="shared" si="8"/>
        <v>#DIV/0!</v>
      </c>
      <c r="CX31" s="134" t="e">
        <f t="shared" si="9"/>
        <v>#DIV/0!</v>
      </c>
      <c r="CY31" s="135" t="e">
        <f t="shared" si="10"/>
        <v>#DIV/0!</v>
      </c>
      <c r="CZ31" s="135" t="e">
        <f t="shared" si="11"/>
        <v>#DIV/0!</v>
      </c>
      <c r="DA31" s="136" t="e">
        <f t="shared" si="12"/>
        <v>#DIV/0!</v>
      </c>
      <c r="DB31" s="137" t="e">
        <f t="shared" si="13"/>
        <v>#DIV/0!</v>
      </c>
      <c r="DC31" s="135" t="e">
        <f t="shared" si="14"/>
        <v>#DIV/0!</v>
      </c>
      <c r="DD31" s="135" t="e">
        <f t="shared" si="15"/>
        <v>#DIV/0!</v>
      </c>
      <c r="DE31" s="138" t="e">
        <f t="shared" si="16"/>
        <v>#DIV/0!</v>
      </c>
      <c r="DF31" s="134" t="e">
        <f t="shared" si="17"/>
        <v>#DIV/0!</v>
      </c>
      <c r="DG31" s="135" t="e">
        <f t="shared" si="18"/>
        <v>#DIV/0!</v>
      </c>
      <c r="DH31" s="135" t="e">
        <f t="shared" si="19"/>
        <v>#DIV/0!</v>
      </c>
      <c r="DI31" s="138" t="e">
        <f t="shared" si="20"/>
        <v>#DIV/0!</v>
      </c>
      <c r="DJ31" s="134" t="e">
        <f t="shared" si="21"/>
        <v>#DIV/0!</v>
      </c>
      <c r="DK31" s="135" t="e">
        <f t="shared" si="22"/>
        <v>#DIV/0!</v>
      </c>
      <c r="DL31" s="135" t="e">
        <f t="shared" si="23"/>
        <v>#DIV/0!</v>
      </c>
      <c r="DM31" s="138" t="e">
        <f t="shared" si="24"/>
        <v>#DIV/0!</v>
      </c>
      <c r="DN31" s="134" t="e">
        <f t="shared" si="25"/>
        <v>#DIV/0!</v>
      </c>
      <c r="DO31" s="135" t="e">
        <f t="shared" si="26"/>
        <v>#DIV/0!</v>
      </c>
      <c r="DP31" s="135" t="e">
        <f t="shared" si="27"/>
        <v>#DIV/0!</v>
      </c>
      <c r="DQ31" s="138" t="e">
        <f t="shared" si="28"/>
        <v>#DIV/0!</v>
      </c>
      <c r="DR31" s="134" t="e">
        <f t="shared" si="29"/>
        <v>#DIV/0!</v>
      </c>
      <c r="DS31" s="135" t="e">
        <f t="shared" si="30"/>
        <v>#DIV/0!</v>
      </c>
      <c r="DT31" s="135" t="e">
        <f t="shared" si="31"/>
        <v>#DIV/0!</v>
      </c>
      <c r="DU31" s="138" t="e">
        <f t="shared" si="32"/>
        <v>#DIV/0!</v>
      </c>
      <c r="DV31" s="134" t="e">
        <f t="shared" si="33"/>
        <v>#DIV/0!</v>
      </c>
      <c r="DW31" s="135" t="e">
        <f t="shared" si="34"/>
        <v>#DIV/0!</v>
      </c>
      <c r="DX31" s="135" t="e">
        <f t="shared" si="35"/>
        <v>#DIV/0!</v>
      </c>
      <c r="DY31" s="138" t="e">
        <f t="shared" si="36"/>
        <v>#DIV/0!</v>
      </c>
      <c r="DZ31" s="134" t="e">
        <f t="shared" si="37"/>
        <v>#DIV/0!</v>
      </c>
      <c r="EA31" s="135" t="e">
        <f t="shared" si="38"/>
        <v>#DIV/0!</v>
      </c>
      <c r="EB31" s="135" t="e">
        <f t="shared" si="39"/>
        <v>#DIV/0!</v>
      </c>
      <c r="EC31" s="138" t="e">
        <f t="shared" si="40"/>
        <v>#DIV/0!</v>
      </c>
      <c r="ED31" s="134" t="e">
        <f t="shared" si="109"/>
        <v>#DIV/0!</v>
      </c>
      <c r="EE31" s="135" t="e">
        <f t="shared" si="110"/>
        <v>#DIV/0!</v>
      </c>
      <c r="EF31" s="135" t="e">
        <f t="shared" si="111"/>
        <v>#DIV/0!</v>
      </c>
      <c r="EG31" s="136" t="e">
        <f t="shared" si="112"/>
        <v>#DIV/0!</v>
      </c>
      <c r="EH31" s="44">
        <f t="shared" si="45"/>
        <v>0</v>
      </c>
      <c r="EI31" s="43">
        <f t="shared" si="46"/>
        <v>0</v>
      </c>
      <c r="EJ31" s="43">
        <f t="shared" si="47"/>
        <v>0</v>
      </c>
      <c r="EK31" s="43">
        <f t="shared" si="48"/>
        <v>0</v>
      </c>
      <c r="EL31" s="43">
        <f t="shared" si="49"/>
        <v>0</v>
      </c>
      <c r="EM31" s="43">
        <f t="shared" si="50"/>
        <v>0</v>
      </c>
      <c r="EN31" s="43">
        <f t="shared" si="51"/>
        <v>0</v>
      </c>
      <c r="EO31" s="43">
        <f t="shared" si="52"/>
        <v>0</v>
      </c>
      <c r="EP31" s="43">
        <f t="shared" si="53"/>
        <v>0</v>
      </c>
      <c r="EQ31" s="43">
        <f t="shared" si="54"/>
        <v>0</v>
      </c>
      <c r="ER31" s="181">
        <f t="shared" si="55"/>
        <v>60</v>
      </c>
      <c r="ES31" s="6">
        <f t="shared" si="71"/>
        <v>60</v>
      </c>
      <c r="ET31" s="7">
        <f t="shared" si="114"/>
        <v>60</v>
      </c>
    </row>
    <row r="32" spans="2:150" ht="18" thickBot="1" x14ac:dyDescent="0.25">
      <c r="B32" s="21">
        <v>29</v>
      </c>
      <c r="C32" s="164" t="s">
        <v>148</v>
      </c>
      <c r="D32" s="30"/>
      <c r="E32" s="31"/>
      <c r="F32" s="31"/>
      <c r="G32" s="32"/>
      <c r="H32" s="11"/>
      <c r="I32" s="5"/>
      <c r="J32" s="5"/>
      <c r="K32" s="13"/>
      <c r="L32" s="6"/>
      <c r="M32" s="5"/>
      <c r="N32" s="5"/>
      <c r="O32" s="13"/>
      <c r="P32" s="6"/>
      <c r="Q32" s="5"/>
      <c r="R32" s="5"/>
      <c r="S32" s="13"/>
      <c r="T32" s="6"/>
      <c r="U32" s="5"/>
      <c r="V32" s="5"/>
      <c r="W32" s="13"/>
      <c r="X32" s="6"/>
      <c r="Y32" s="5"/>
      <c r="Z32" s="5"/>
      <c r="AA32" s="13"/>
      <c r="AB32" s="6"/>
      <c r="AC32" s="5"/>
      <c r="AD32" s="5"/>
      <c r="AE32" s="7"/>
      <c r="AF32" s="11"/>
      <c r="AG32" s="5"/>
      <c r="AH32" s="5"/>
      <c r="AI32" s="7"/>
      <c r="AJ32" s="11"/>
      <c r="AK32" s="5"/>
      <c r="AL32" s="5"/>
      <c r="AM32" s="7"/>
      <c r="AN32" s="11"/>
      <c r="AO32" s="5"/>
      <c r="AP32" s="5"/>
      <c r="AQ32" s="7"/>
      <c r="AR32" s="11">
        <v>60</v>
      </c>
      <c r="AS32" s="5">
        <v>0</v>
      </c>
      <c r="AT32" s="5">
        <v>0</v>
      </c>
      <c r="AU32" s="13">
        <v>0</v>
      </c>
      <c r="AV32" s="53">
        <f t="shared" si="56"/>
        <v>0</v>
      </c>
      <c r="AW32" s="54">
        <f t="shared" si="57"/>
        <v>0</v>
      </c>
      <c r="AX32" s="54">
        <f t="shared" si="58"/>
        <v>0</v>
      </c>
      <c r="AY32" s="55">
        <f t="shared" si="59"/>
        <v>0</v>
      </c>
      <c r="AZ32" s="53">
        <f t="shared" si="60"/>
        <v>0</v>
      </c>
      <c r="BA32" s="54">
        <f t="shared" si="61"/>
        <v>0</v>
      </c>
      <c r="BB32" s="54">
        <f t="shared" si="62"/>
        <v>0</v>
      </c>
      <c r="BC32" s="55">
        <f t="shared" si="63"/>
        <v>0</v>
      </c>
      <c r="BD32" s="53">
        <f t="shared" si="74"/>
        <v>0</v>
      </c>
      <c r="BE32" s="54">
        <f t="shared" si="75"/>
        <v>0</v>
      </c>
      <c r="BF32" s="54">
        <f t="shared" si="76"/>
        <v>0</v>
      </c>
      <c r="BG32" s="55">
        <f t="shared" si="77"/>
        <v>0</v>
      </c>
      <c r="BH32" s="53">
        <f t="shared" si="78"/>
        <v>0</v>
      </c>
      <c r="BI32" s="54">
        <f t="shared" si="79"/>
        <v>0</v>
      </c>
      <c r="BJ32" s="54">
        <f t="shared" si="80"/>
        <v>0</v>
      </c>
      <c r="BK32" s="55">
        <f t="shared" si="81"/>
        <v>0</v>
      </c>
      <c r="BL32" s="53">
        <f t="shared" si="82"/>
        <v>0</v>
      </c>
      <c r="BM32" s="54">
        <f t="shared" si="83"/>
        <v>0</v>
      </c>
      <c r="BN32" s="54">
        <f t="shared" si="84"/>
        <v>0</v>
      </c>
      <c r="BO32" s="55">
        <f t="shared" si="85"/>
        <v>0</v>
      </c>
      <c r="BP32" s="53">
        <f t="shared" si="86"/>
        <v>0</v>
      </c>
      <c r="BQ32" s="54">
        <f t="shared" si="87"/>
        <v>0</v>
      </c>
      <c r="BR32" s="54">
        <f t="shared" si="88"/>
        <v>0</v>
      </c>
      <c r="BS32" s="55">
        <f t="shared" si="89"/>
        <v>0</v>
      </c>
      <c r="BT32" s="53">
        <f t="shared" si="90"/>
        <v>0</v>
      </c>
      <c r="BU32" s="54">
        <f t="shared" si="91"/>
        <v>0</v>
      </c>
      <c r="BV32" s="54">
        <f t="shared" si="92"/>
        <v>0</v>
      </c>
      <c r="BW32" s="55">
        <f t="shared" si="93"/>
        <v>0</v>
      </c>
      <c r="BX32" s="53">
        <f t="shared" si="94"/>
        <v>0</v>
      </c>
      <c r="BY32" s="54">
        <f t="shared" si="95"/>
        <v>0</v>
      </c>
      <c r="BZ32" s="54">
        <f t="shared" si="96"/>
        <v>0</v>
      </c>
      <c r="CA32" s="55">
        <f t="shared" si="97"/>
        <v>0</v>
      </c>
      <c r="CB32" s="53">
        <f t="shared" si="98"/>
        <v>0</v>
      </c>
      <c r="CC32" s="54">
        <f t="shared" si="99"/>
        <v>0</v>
      </c>
      <c r="CD32" s="54">
        <f t="shared" si="100"/>
        <v>0</v>
      </c>
      <c r="CE32" s="59">
        <f t="shared" si="101"/>
        <v>0</v>
      </c>
      <c r="CF32" s="64">
        <f t="shared" si="102"/>
        <v>60</v>
      </c>
      <c r="CG32" s="54">
        <f t="shared" si="103"/>
        <v>0</v>
      </c>
      <c r="CH32" s="54">
        <f t="shared" si="104"/>
        <v>0</v>
      </c>
      <c r="CI32" s="59">
        <f t="shared" si="73"/>
        <v>0</v>
      </c>
      <c r="CJ32" s="57">
        <f t="shared" si="64"/>
        <v>60</v>
      </c>
      <c r="CK32" s="57">
        <f t="shared" si="65"/>
        <v>0</v>
      </c>
      <c r="CL32" s="57">
        <f t="shared" si="66"/>
        <v>0</v>
      </c>
      <c r="CM32" s="186">
        <f t="shared" si="67"/>
        <v>0</v>
      </c>
      <c r="CN32" s="6"/>
      <c r="CO32" s="189">
        <f t="shared" si="113"/>
        <v>0</v>
      </c>
      <c r="CP32" s="134" t="e">
        <f t="shared" si="3"/>
        <v>#DIV/0!</v>
      </c>
      <c r="CQ32" s="135" t="e">
        <f t="shared" si="69"/>
        <v>#DIV/0!</v>
      </c>
      <c r="CR32" s="135" t="e">
        <f t="shared" si="4"/>
        <v>#DIV/0!</v>
      </c>
      <c r="CS32" s="136" t="e">
        <f t="shared" si="5"/>
        <v>#DIV/0!</v>
      </c>
      <c r="CT32" s="137" t="e">
        <f t="shared" si="6"/>
        <v>#DIV/0!</v>
      </c>
      <c r="CU32" s="135" t="e">
        <f t="shared" si="70"/>
        <v>#DIV/0!</v>
      </c>
      <c r="CV32" s="135" t="e">
        <f t="shared" si="7"/>
        <v>#DIV/0!</v>
      </c>
      <c r="CW32" s="138" t="e">
        <f t="shared" si="8"/>
        <v>#DIV/0!</v>
      </c>
      <c r="CX32" s="134" t="e">
        <f t="shared" si="9"/>
        <v>#DIV/0!</v>
      </c>
      <c r="CY32" s="135" t="e">
        <f t="shared" si="10"/>
        <v>#DIV/0!</v>
      </c>
      <c r="CZ32" s="135" t="e">
        <f t="shared" si="11"/>
        <v>#DIV/0!</v>
      </c>
      <c r="DA32" s="136" t="e">
        <f t="shared" si="12"/>
        <v>#DIV/0!</v>
      </c>
      <c r="DB32" s="137" t="e">
        <f t="shared" si="13"/>
        <v>#DIV/0!</v>
      </c>
      <c r="DC32" s="135" t="e">
        <f t="shared" si="14"/>
        <v>#DIV/0!</v>
      </c>
      <c r="DD32" s="135" t="e">
        <f t="shared" si="15"/>
        <v>#DIV/0!</v>
      </c>
      <c r="DE32" s="138" t="e">
        <f t="shared" si="16"/>
        <v>#DIV/0!</v>
      </c>
      <c r="DF32" s="134" t="e">
        <f t="shared" si="17"/>
        <v>#DIV/0!</v>
      </c>
      <c r="DG32" s="135" t="e">
        <f t="shared" si="18"/>
        <v>#DIV/0!</v>
      </c>
      <c r="DH32" s="135" t="e">
        <f t="shared" si="19"/>
        <v>#DIV/0!</v>
      </c>
      <c r="DI32" s="138" t="e">
        <f t="shared" si="20"/>
        <v>#DIV/0!</v>
      </c>
      <c r="DJ32" s="134" t="e">
        <f t="shared" si="21"/>
        <v>#DIV/0!</v>
      </c>
      <c r="DK32" s="135" t="e">
        <f t="shared" si="22"/>
        <v>#DIV/0!</v>
      </c>
      <c r="DL32" s="135" t="e">
        <f t="shared" si="23"/>
        <v>#DIV/0!</v>
      </c>
      <c r="DM32" s="138" t="e">
        <f t="shared" si="24"/>
        <v>#DIV/0!</v>
      </c>
      <c r="DN32" s="134" t="e">
        <f t="shared" si="25"/>
        <v>#DIV/0!</v>
      </c>
      <c r="DO32" s="135" t="e">
        <f t="shared" si="26"/>
        <v>#DIV/0!</v>
      </c>
      <c r="DP32" s="135" t="e">
        <f t="shared" si="27"/>
        <v>#DIV/0!</v>
      </c>
      <c r="DQ32" s="138" t="e">
        <f t="shared" si="28"/>
        <v>#DIV/0!</v>
      </c>
      <c r="DR32" s="134" t="e">
        <f t="shared" si="29"/>
        <v>#DIV/0!</v>
      </c>
      <c r="DS32" s="135" t="e">
        <f t="shared" si="30"/>
        <v>#DIV/0!</v>
      </c>
      <c r="DT32" s="135" t="e">
        <f t="shared" si="31"/>
        <v>#DIV/0!</v>
      </c>
      <c r="DU32" s="138" t="e">
        <f t="shared" si="32"/>
        <v>#DIV/0!</v>
      </c>
      <c r="DV32" s="134" t="e">
        <f t="shared" si="33"/>
        <v>#DIV/0!</v>
      </c>
      <c r="DW32" s="135" t="e">
        <f t="shared" si="34"/>
        <v>#DIV/0!</v>
      </c>
      <c r="DX32" s="135" t="e">
        <f t="shared" si="35"/>
        <v>#DIV/0!</v>
      </c>
      <c r="DY32" s="138" t="e">
        <f t="shared" si="36"/>
        <v>#DIV/0!</v>
      </c>
      <c r="DZ32" s="134" t="e">
        <f t="shared" si="37"/>
        <v>#DIV/0!</v>
      </c>
      <c r="EA32" s="135" t="e">
        <f t="shared" si="38"/>
        <v>#DIV/0!</v>
      </c>
      <c r="EB32" s="135" t="e">
        <f t="shared" si="39"/>
        <v>#DIV/0!</v>
      </c>
      <c r="EC32" s="138" t="e">
        <f t="shared" si="40"/>
        <v>#DIV/0!</v>
      </c>
      <c r="ED32" s="134" t="e">
        <f t="shared" si="109"/>
        <v>#DIV/0!</v>
      </c>
      <c r="EE32" s="135" t="e">
        <f t="shared" si="110"/>
        <v>#DIV/0!</v>
      </c>
      <c r="EF32" s="135" t="e">
        <f t="shared" si="111"/>
        <v>#DIV/0!</v>
      </c>
      <c r="EG32" s="136" t="e">
        <f t="shared" si="112"/>
        <v>#DIV/0!</v>
      </c>
      <c r="EH32" s="44">
        <f t="shared" si="45"/>
        <v>0</v>
      </c>
      <c r="EI32" s="43">
        <f t="shared" si="46"/>
        <v>0</v>
      </c>
      <c r="EJ32" s="43">
        <f t="shared" si="47"/>
        <v>0</v>
      </c>
      <c r="EK32" s="43">
        <f t="shared" si="48"/>
        <v>0</v>
      </c>
      <c r="EL32" s="43">
        <f t="shared" si="49"/>
        <v>0</v>
      </c>
      <c r="EM32" s="43">
        <f t="shared" si="50"/>
        <v>0</v>
      </c>
      <c r="EN32" s="43">
        <f t="shared" si="51"/>
        <v>0</v>
      </c>
      <c r="EO32" s="43">
        <f t="shared" si="52"/>
        <v>0</v>
      </c>
      <c r="EP32" s="43">
        <f t="shared" si="53"/>
        <v>0</v>
      </c>
      <c r="EQ32" s="43">
        <f t="shared" si="54"/>
        <v>0</v>
      </c>
      <c r="ER32" s="181">
        <f t="shared" si="55"/>
        <v>60</v>
      </c>
      <c r="ES32" s="6">
        <f t="shared" si="71"/>
        <v>60</v>
      </c>
      <c r="ET32" s="7">
        <f t="shared" si="114"/>
        <v>60</v>
      </c>
    </row>
    <row r="33" spans="2:150" ht="18" thickBot="1" x14ac:dyDescent="0.25">
      <c r="B33" s="21">
        <v>30</v>
      </c>
      <c r="C33" s="164" t="s">
        <v>42</v>
      </c>
      <c r="D33" s="30"/>
      <c r="E33" s="31"/>
      <c r="F33" s="31"/>
      <c r="G33" s="32"/>
      <c r="H33" s="11"/>
      <c r="I33" s="5"/>
      <c r="J33" s="5"/>
      <c r="K33" s="13"/>
      <c r="L33" s="6"/>
      <c r="M33" s="5"/>
      <c r="N33" s="5"/>
      <c r="O33" s="13"/>
      <c r="P33" s="6"/>
      <c r="Q33" s="5"/>
      <c r="R33" s="5"/>
      <c r="S33" s="13"/>
      <c r="T33" s="6"/>
      <c r="U33" s="5"/>
      <c r="V33" s="5"/>
      <c r="W33" s="13"/>
      <c r="X33" s="6"/>
      <c r="Y33" s="5"/>
      <c r="Z33" s="5"/>
      <c r="AA33" s="13"/>
      <c r="AB33" s="6"/>
      <c r="AC33" s="5"/>
      <c r="AD33" s="5"/>
      <c r="AE33" s="7"/>
      <c r="AF33" s="11"/>
      <c r="AG33" s="5"/>
      <c r="AH33" s="5"/>
      <c r="AI33" s="7"/>
      <c r="AJ33" s="11"/>
      <c r="AK33" s="5"/>
      <c r="AL33" s="5"/>
      <c r="AM33" s="7"/>
      <c r="AN33" s="11"/>
      <c r="AO33" s="5"/>
      <c r="AP33" s="5"/>
      <c r="AQ33" s="7"/>
      <c r="AR33" s="11">
        <v>60</v>
      </c>
      <c r="AS33" s="5">
        <v>0</v>
      </c>
      <c r="AT33" s="5">
        <v>0</v>
      </c>
      <c r="AU33" s="13">
        <v>0</v>
      </c>
      <c r="AV33" s="53">
        <f t="shared" si="56"/>
        <v>0</v>
      </c>
      <c r="AW33" s="54">
        <f t="shared" si="57"/>
        <v>0</v>
      </c>
      <c r="AX33" s="54">
        <f t="shared" si="58"/>
        <v>0</v>
      </c>
      <c r="AY33" s="55">
        <f t="shared" si="59"/>
        <v>0</v>
      </c>
      <c r="AZ33" s="53">
        <f t="shared" si="60"/>
        <v>0</v>
      </c>
      <c r="BA33" s="54">
        <f t="shared" si="61"/>
        <v>0</v>
      </c>
      <c r="BB33" s="54">
        <f t="shared" si="62"/>
        <v>0</v>
      </c>
      <c r="BC33" s="55">
        <f t="shared" si="63"/>
        <v>0</v>
      </c>
      <c r="BD33" s="53">
        <f t="shared" si="74"/>
        <v>0</v>
      </c>
      <c r="BE33" s="54">
        <f t="shared" si="75"/>
        <v>0</v>
      </c>
      <c r="BF33" s="54">
        <f t="shared" si="76"/>
        <v>0</v>
      </c>
      <c r="BG33" s="55">
        <f t="shared" si="77"/>
        <v>0</v>
      </c>
      <c r="BH33" s="53">
        <f t="shared" si="78"/>
        <v>0</v>
      </c>
      <c r="BI33" s="54">
        <f t="shared" si="79"/>
        <v>0</v>
      </c>
      <c r="BJ33" s="54">
        <f t="shared" si="80"/>
        <v>0</v>
      </c>
      <c r="BK33" s="55">
        <f t="shared" si="81"/>
        <v>0</v>
      </c>
      <c r="BL33" s="53">
        <f t="shared" si="82"/>
        <v>0</v>
      </c>
      <c r="BM33" s="54">
        <f t="shared" si="83"/>
        <v>0</v>
      </c>
      <c r="BN33" s="54">
        <f t="shared" si="84"/>
        <v>0</v>
      </c>
      <c r="BO33" s="55">
        <f t="shared" si="85"/>
        <v>0</v>
      </c>
      <c r="BP33" s="53">
        <f t="shared" si="86"/>
        <v>0</v>
      </c>
      <c r="BQ33" s="54">
        <f t="shared" si="87"/>
        <v>0</v>
      </c>
      <c r="BR33" s="54">
        <f t="shared" si="88"/>
        <v>0</v>
      </c>
      <c r="BS33" s="55">
        <f t="shared" si="89"/>
        <v>0</v>
      </c>
      <c r="BT33" s="53">
        <f t="shared" si="90"/>
        <v>0</v>
      </c>
      <c r="BU33" s="54">
        <f t="shared" si="91"/>
        <v>0</v>
      </c>
      <c r="BV33" s="54">
        <f t="shared" si="92"/>
        <v>0</v>
      </c>
      <c r="BW33" s="55">
        <f t="shared" si="93"/>
        <v>0</v>
      </c>
      <c r="BX33" s="53">
        <f t="shared" si="94"/>
        <v>0</v>
      </c>
      <c r="BY33" s="54">
        <f t="shared" si="95"/>
        <v>0</v>
      </c>
      <c r="BZ33" s="54">
        <f t="shared" si="96"/>
        <v>0</v>
      </c>
      <c r="CA33" s="55">
        <f t="shared" si="97"/>
        <v>0</v>
      </c>
      <c r="CB33" s="53">
        <f t="shared" si="98"/>
        <v>0</v>
      </c>
      <c r="CC33" s="54">
        <f t="shared" si="99"/>
        <v>0</v>
      </c>
      <c r="CD33" s="54">
        <f t="shared" si="100"/>
        <v>0</v>
      </c>
      <c r="CE33" s="59">
        <f t="shared" si="101"/>
        <v>0</v>
      </c>
      <c r="CF33" s="64">
        <f t="shared" si="102"/>
        <v>60</v>
      </c>
      <c r="CG33" s="54">
        <f t="shared" si="103"/>
        <v>0</v>
      </c>
      <c r="CH33" s="54">
        <f t="shared" si="104"/>
        <v>0</v>
      </c>
      <c r="CI33" s="59">
        <f t="shared" si="73"/>
        <v>0</v>
      </c>
      <c r="CJ33" s="57">
        <f t="shared" si="64"/>
        <v>60</v>
      </c>
      <c r="CK33" s="57">
        <f t="shared" si="65"/>
        <v>0</v>
      </c>
      <c r="CL33" s="57">
        <f t="shared" si="66"/>
        <v>0</v>
      </c>
      <c r="CM33" s="186">
        <f t="shared" si="67"/>
        <v>0</v>
      </c>
      <c r="CN33" s="6"/>
      <c r="CO33" s="189">
        <f t="shared" si="113"/>
        <v>0</v>
      </c>
      <c r="CP33" s="134" t="e">
        <f t="shared" si="3"/>
        <v>#DIV/0!</v>
      </c>
      <c r="CQ33" s="135" t="e">
        <f t="shared" si="69"/>
        <v>#DIV/0!</v>
      </c>
      <c r="CR33" s="135" t="e">
        <f t="shared" si="4"/>
        <v>#DIV/0!</v>
      </c>
      <c r="CS33" s="136" t="e">
        <f t="shared" si="5"/>
        <v>#DIV/0!</v>
      </c>
      <c r="CT33" s="137" t="e">
        <f t="shared" si="6"/>
        <v>#DIV/0!</v>
      </c>
      <c r="CU33" s="135" t="e">
        <f t="shared" si="70"/>
        <v>#DIV/0!</v>
      </c>
      <c r="CV33" s="135" t="e">
        <f t="shared" si="7"/>
        <v>#DIV/0!</v>
      </c>
      <c r="CW33" s="138" t="e">
        <f t="shared" si="8"/>
        <v>#DIV/0!</v>
      </c>
      <c r="CX33" s="134" t="e">
        <f t="shared" si="9"/>
        <v>#DIV/0!</v>
      </c>
      <c r="CY33" s="135" t="e">
        <f t="shared" si="10"/>
        <v>#DIV/0!</v>
      </c>
      <c r="CZ33" s="135" t="e">
        <f t="shared" si="11"/>
        <v>#DIV/0!</v>
      </c>
      <c r="DA33" s="136" t="e">
        <f t="shared" si="12"/>
        <v>#DIV/0!</v>
      </c>
      <c r="DB33" s="137" t="e">
        <f t="shared" si="13"/>
        <v>#DIV/0!</v>
      </c>
      <c r="DC33" s="135" t="e">
        <f t="shared" si="14"/>
        <v>#DIV/0!</v>
      </c>
      <c r="DD33" s="135" t="e">
        <f t="shared" si="15"/>
        <v>#DIV/0!</v>
      </c>
      <c r="DE33" s="138" t="e">
        <f t="shared" si="16"/>
        <v>#DIV/0!</v>
      </c>
      <c r="DF33" s="134" t="e">
        <f t="shared" si="17"/>
        <v>#DIV/0!</v>
      </c>
      <c r="DG33" s="135" t="e">
        <f t="shared" si="18"/>
        <v>#DIV/0!</v>
      </c>
      <c r="DH33" s="135" t="e">
        <f t="shared" si="19"/>
        <v>#DIV/0!</v>
      </c>
      <c r="DI33" s="138" t="e">
        <f t="shared" si="20"/>
        <v>#DIV/0!</v>
      </c>
      <c r="DJ33" s="134" t="e">
        <f t="shared" si="21"/>
        <v>#DIV/0!</v>
      </c>
      <c r="DK33" s="135" t="e">
        <f t="shared" si="22"/>
        <v>#DIV/0!</v>
      </c>
      <c r="DL33" s="135" t="e">
        <f t="shared" si="23"/>
        <v>#DIV/0!</v>
      </c>
      <c r="DM33" s="138" t="e">
        <f t="shared" si="24"/>
        <v>#DIV/0!</v>
      </c>
      <c r="DN33" s="134" t="e">
        <f t="shared" si="25"/>
        <v>#DIV/0!</v>
      </c>
      <c r="DO33" s="135" t="e">
        <f t="shared" si="26"/>
        <v>#DIV/0!</v>
      </c>
      <c r="DP33" s="135" t="e">
        <f t="shared" si="27"/>
        <v>#DIV/0!</v>
      </c>
      <c r="DQ33" s="138" t="e">
        <f t="shared" si="28"/>
        <v>#DIV/0!</v>
      </c>
      <c r="DR33" s="134" t="e">
        <f t="shared" si="29"/>
        <v>#DIV/0!</v>
      </c>
      <c r="DS33" s="135" t="e">
        <f t="shared" si="30"/>
        <v>#DIV/0!</v>
      </c>
      <c r="DT33" s="135" t="e">
        <f t="shared" si="31"/>
        <v>#DIV/0!</v>
      </c>
      <c r="DU33" s="138" t="e">
        <f t="shared" si="32"/>
        <v>#DIV/0!</v>
      </c>
      <c r="DV33" s="134" t="e">
        <f t="shared" si="33"/>
        <v>#DIV/0!</v>
      </c>
      <c r="DW33" s="135" t="e">
        <f t="shared" si="34"/>
        <v>#DIV/0!</v>
      </c>
      <c r="DX33" s="135" t="e">
        <f t="shared" si="35"/>
        <v>#DIV/0!</v>
      </c>
      <c r="DY33" s="138" t="e">
        <f t="shared" si="36"/>
        <v>#DIV/0!</v>
      </c>
      <c r="DZ33" s="134" t="e">
        <f t="shared" si="37"/>
        <v>#DIV/0!</v>
      </c>
      <c r="EA33" s="135" t="e">
        <f t="shared" si="38"/>
        <v>#DIV/0!</v>
      </c>
      <c r="EB33" s="135" t="e">
        <f t="shared" si="39"/>
        <v>#DIV/0!</v>
      </c>
      <c r="EC33" s="138" t="e">
        <f t="shared" si="40"/>
        <v>#DIV/0!</v>
      </c>
      <c r="ED33" s="134" t="e">
        <f t="shared" si="109"/>
        <v>#DIV/0!</v>
      </c>
      <c r="EE33" s="135" t="e">
        <f t="shared" si="110"/>
        <v>#DIV/0!</v>
      </c>
      <c r="EF33" s="135" t="e">
        <f t="shared" si="111"/>
        <v>#DIV/0!</v>
      </c>
      <c r="EG33" s="136" t="e">
        <f t="shared" si="112"/>
        <v>#DIV/0!</v>
      </c>
      <c r="EH33" s="44">
        <f t="shared" si="45"/>
        <v>0</v>
      </c>
      <c r="EI33" s="43">
        <f t="shared" si="46"/>
        <v>0</v>
      </c>
      <c r="EJ33" s="43">
        <f t="shared" si="47"/>
        <v>0</v>
      </c>
      <c r="EK33" s="43">
        <f t="shared" si="48"/>
        <v>0</v>
      </c>
      <c r="EL33" s="43">
        <f t="shared" si="49"/>
        <v>0</v>
      </c>
      <c r="EM33" s="43">
        <f t="shared" si="50"/>
        <v>0</v>
      </c>
      <c r="EN33" s="43">
        <f t="shared" si="51"/>
        <v>0</v>
      </c>
      <c r="EO33" s="43">
        <f t="shared" si="52"/>
        <v>0</v>
      </c>
      <c r="EP33" s="43">
        <f t="shared" si="53"/>
        <v>0</v>
      </c>
      <c r="EQ33" s="43">
        <f t="shared" si="54"/>
        <v>0</v>
      </c>
      <c r="ER33" s="181">
        <f t="shared" si="55"/>
        <v>60</v>
      </c>
      <c r="ES33" s="6">
        <f t="shared" si="71"/>
        <v>60</v>
      </c>
      <c r="ET33" s="7">
        <f t="shared" si="114"/>
        <v>60</v>
      </c>
    </row>
    <row r="34" spans="2:150" ht="18" thickBot="1" x14ac:dyDescent="0.25">
      <c r="B34" s="21">
        <v>31</v>
      </c>
      <c r="C34" s="164" t="s">
        <v>117</v>
      </c>
      <c r="D34" s="30"/>
      <c r="E34" s="31"/>
      <c r="F34" s="31"/>
      <c r="G34" s="32"/>
      <c r="H34" s="11"/>
      <c r="I34" s="5"/>
      <c r="J34" s="5"/>
      <c r="K34" s="13"/>
      <c r="L34" s="6"/>
      <c r="M34" s="5"/>
      <c r="N34" s="5"/>
      <c r="O34" s="13"/>
      <c r="P34" s="6"/>
      <c r="Q34" s="5"/>
      <c r="R34" s="5"/>
      <c r="S34" s="13"/>
      <c r="T34" s="6"/>
      <c r="U34" s="5"/>
      <c r="V34" s="5"/>
      <c r="W34" s="13"/>
      <c r="X34" s="6"/>
      <c r="Y34" s="5"/>
      <c r="Z34" s="5"/>
      <c r="AA34" s="13"/>
      <c r="AB34" s="6"/>
      <c r="AC34" s="5"/>
      <c r="AD34" s="5"/>
      <c r="AE34" s="7"/>
      <c r="AF34" s="11"/>
      <c r="AG34" s="5"/>
      <c r="AH34" s="5"/>
      <c r="AI34" s="7"/>
      <c r="AJ34" s="11"/>
      <c r="AK34" s="5"/>
      <c r="AL34" s="5"/>
      <c r="AM34" s="7"/>
      <c r="AN34" s="11"/>
      <c r="AO34" s="5"/>
      <c r="AP34" s="5"/>
      <c r="AQ34" s="7"/>
      <c r="AR34" s="11">
        <v>45</v>
      </c>
      <c r="AS34" s="5">
        <v>0</v>
      </c>
      <c r="AT34" s="5">
        <v>0</v>
      </c>
      <c r="AU34" s="13">
        <v>0</v>
      </c>
      <c r="AV34" s="53">
        <f t="shared" si="56"/>
        <v>0</v>
      </c>
      <c r="AW34" s="54">
        <f t="shared" si="57"/>
        <v>0</v>
      </c>
      <c r="AX34" s="54">
        <f t="shared" si="58"/>
        <v>0</v>
      </c>
      <c r="AY34" s="55">
        <f t="shared" si="59"/>
        <v>0</v>
      </c>
      <c r="AZ34" s="53">
        <f t="shared" si="60"/>
        <v>0</v>
      </c>
      <c r="BA34" s="54">
        <f t="shared" si="61"/>
        <v>0</v>
      </c>
      <c r="BB34" s="54">
        <f t="shared" si="62"/>
        <v>0</v>
      </c>
      <c r="BC34" s="55">
        <f t="shared" si="63"/>
        <v>0</v>
      </c>
      <c r="BD34" s="53">
        <f t="shared" si="74"/>
        <v>0</v>
      </c>
      <c r="BE34" s="54">
        <f t="shared" si="75"/>
        <v>0</v>
      </c>
      <c r="BF34" s="54">
        <f t="shared" si="76"/>
        <v>0</v>
      </c>
      <c r="BG34" s="55">
        <f t="shared" si="77"/>
        <v>0</v>
      </c>
      <c r="BH34" s="53">
        <f t="shared" si="78"/>
        <v>0</v>
      </c>
      <c r="BI34" s="54">
        <f t="shared" si="79"/>
        <v>0</v>
      </c>
      <c r="BJ34" s="54">
        <f t="shared" si="80"/>
        <v>0</v>
      </c>
      <c r="BK34" s="55">
        <f t="shared" si="81"/>
        <v>0</v>
      </c>
      <c r="BL34" s="53">
        <f t="shared" si="82"/>
        <v>0</v>
      </c>
      <c r="BM34" s="54">
        <f t="shared" si="83"/>
        <v>0</v>
      </c>
      <c r="BN34" s="54">
        <f t="shared" si="84"/>
        <v>0</v>
      </c>
      <c r="BO34" s="55">
        <f t="shared" si="85"/>
        <v>0</v>
      </c>
      <c r="BP34" s="53">
        <f t="shared" si="86"/>
        <v>0</v>
      </c>
      <c r="BQ34" s="54">
        <f t="shared" si="87"/>
        <v>0</v>
      </c>
      <c r="BR34" s="54">
        <f t="shared" si="88"/>
        <v>0</v>
      </c>
      <c r="BS34" s="55">
        <f t="shared" si="89"/>
        <v>0</v>
      </c>
      <c r="BT34" s="53">
        <f t="shared" si="90"/>
        <v>0</v>
      </c>
      <c r="BU34" s="54">
        <f t="shared" si="91"/>
        <v>0</v>
      </c>
      <c r="BV34" s="54">
        <f t="shared" si="92"/>
        <v>0</v>
      </c>
      <c r="BW34" s="55">
        <f t="shared" si="93"/>
        <v>0</v>
      </c>
      <c r="BX34" s="53">
        <f t="shared" si="94"/>
        <v>0</v>
      </c>
      <c r="BY34" s="54">
        <f t="shared" si="95"/>
        <v>0</v>
      </c>
      <c r="BZ34" s="54">
        <f t="shared" si="96"/>
        <v>0</v>
      </c>
      <c r="CA34" s="55">
        <f t="shared" si="97"/>
        <v>0</v>
      </c>
      <c r="CB34" s="53">
        <f t="shared" si="98"/>
        <v>0</v>
      </c>
      <c r="CC34" s="54">
        <f t="shared" si="99"/>
        <v>0</v>
      </c>
      <c r="CD34" s="54">
        <f t="shared" si="100"/>
        <v>0</v>
      </c>
      <c r="CE34" s="59">
        <f t="shared" si="101"/>
        <v>0</v>
      </c>
      <c r="CF34" s="64">
        <f t="shared" si="102"/>
        <v>45</v>
      </c>
      <c r="CG34" s="54">
        <f t="shared" si="103"/>
        <v>0</v>
      </c>
      <c r="CH34" s="54">
        <f t="shared" si="104"/>
        <v>0</v>
      </c>
      <c r="CI34" s="59">
        <f t="shared" si="73"/>
        <v>0</v>
      </c>
      <c r="CJ34" s="57">
        <f t="shared" si="64"/>
        <v>45</v>
      </c>
      <c r="CK34" s="57">
        <f t="shared" si="65"/>
        <v>0</v>
      </c>
      <c r="CL34" s="57">
        <f t="shared" si="66"/>
        <v>0</v>
      </c>
      <c r="CM34" s="186">
        <f t="shared" si="67"/>
        <v>0</v>
      </c>
      <c r="CN34" s="6"/>
      <c r="CO34" s="189">
        <f t="shared" si="113"/>
        <v>0</v>
      </c>
      <c r="CP34" s="134" t="e">
        <f t="shared" si="3"/>
        <v>#DIV/0!</v>
      </c>
      <c r="CQ34" s="135" t="e">
        <f t="shared" si="69"/>
        <v>#DIV/0!</v>
      </c>
      <c r="CR34" s="135" t="e">
        <f t="shared" si="4"/>
        <v>#DIV/0!</v>
      </c>
      <c r="CS34" s="136" t="e">
        <f t="shared" si="5"/>
        <v>#DIV/0!</v>
      </c>
      <c r="CT34" s="137" t="e">
        <f t="shared" si="6"/>
        <v>#DIV/0!</v>
      </c>
      <c r="CU34" s="135" t="e">
        <f t="shared" si="70"/>
        <v>#DIV/0!</v>
      </c>
      <c r="CV34" s="135" t="e">
        <f t="shared" si="7"/>
        <v>#DIV/0!</v>
      </c>
      <c r="CW34" s="138" t="e">
        <f t="shared" si="8"/>
        <v>#DIV/0!</v>
      </c>
      <c r="CX34" s="134" t="e">
        <f t="shared" si="9"/>
        <v>#DIV/0!</v>
      </c>
      <c r="CY34" s="135" t="e">
        <f t="shared" si="10"/>
        <v>#DIV/0!</v>
      </c>
      <c r="CZ34" s="135" t="e">
        <f t="shared" si="11"/>
        <v>#DIV/0!</v>
      </c>
      <c r="DA34" s="136" t="e">
        <f t="shared" si="12"/>
        <v>#DIV/0!</v>
      </c>
      <c r="DB34" s="137" t="e">
        <f t="shared" si="13"/>
        <v>#DIV/0!</v>
      </c>
      <c r="DC34" s="135" t="e">
        <f t="shared" si="14"/>
        <v>#DIV/0!</v>
      </c>
      <c r="DD34" s="135" t="e">
        <f t="shared" si="15"/>
        <v>#DIV/0!</v>
      </c>
      <c r="DE34" s="138" t="e">
        <f t="shared" si="16"/>
        <v>#DIV/0!</v>
      </c>
      <c r="DF34" s="134" t="e">
        <f t="shared" si="17"/>
        <v>#DIV/0!</v>
      </c>
      <c r="DG34" s="135" t="e">
        <f t="shared" si="18"/>
        <v>#DIV/0!</v>
      </c>
      <c r="DH34" s="135" t="e">
        <f t="shared" si="19"/>
        <v>#DIV/0!</v>
      </c>
      <c r="DI34" s="138" t="e">
        <f t="shared" si="20"/>
        <v>#DIV/0!</v>
      </c>
      <c r="DJ34" s="134" t="e">
        <f t="shared" si="21"/>
        <v>#DIV/0!</v>
      </c>
      <c r="DK34" s="135" t="e">
        <f t="shared" si="22"/>
        <v>#DIV/0!</v>
      </c>
      <c r="DL34" s="135" t="e">
        <f t="shared" si="23"/>
        <v>#DIV/0!</v>
      </c>
      <c r="DM34" s="138" t="e">
        <f t="shared" si="24"/>
        <v>#DIV/0!</v>
      </c>
      <c r="DN34" s="134" t="e">
        <f t="shared" si="25"/>
        <v>#DIV/0!</v>
      </c>
      <c r="DO34" s="135" t="e">
        <f t="shared" si="26"/>
        <v>#DIV/0!</v>
      </c>
      <c r="DP34" s="135" t="e">
        <f t="shared" si="27"/>
        <v>#DIV/0!</v>
      </c>
      <c r="DQ34" s="138" t="e">
        <f t="shared" si="28"/>
        <v>#DIV/0!</v>
      </c>
      <c r="DR34" s="134" t="e">
        <f t="shared" si="29"/>
        <v>#DIV/0!</v>
      </c>
      <c r="DS34" s="135" t="e">
        <f t="shared" si="30"/>
        <v>#DIV/0!</v>
      </c>
      <c r="DT34" s="135" t="e">
        <f t="shared" si="31"/>
        <v>#DIV/0!</v>
      </c>
      <c r="DU34" s="138" t="e">
        <f t="shared" si="32"/>
        <v>#DIV/0!</v>
      </c>
      <c r="DV34" s="134" t="e">
        <f t="shared" si="33"/>
        <v>#DIV/0!</v>
      </c>
      <c r="DW34" s="135" t="e">
        <f t="shared" si="34"/>
        <v>#DIV/0!</v>
      </c>
      <c r="DX34" s="135" t="e">
        <f t="shared" si="35"/>
        <v>#DIV/0!</v>
      </c>
      <c r="DY34" s="138" t="e">
        <f t="shared" si="36"/>
        <v>#DIV/0!</v>
      </c>
      <c r="DZ34" s="134" t="e">
        <f t="shared" si="37"/>
        <v>#DIV/0!</v>
      </c>
      <c r="EA34" s="135" t="e">
        <f t="shared" si="38"/>
        <v>#DIV/0!</v>
      </c>
      <c r="EB34" s="135" t="e">
        <f t="shared" si="39"/>
        <v>#DIV/0!</v>
      </c>
      <c r="EC34" s="138" t="e">
        <f t="shared" si="40"/>
        <v>#DIV/0!</v>
      </c>
      <c r="ED34" s="134" t="e">
        <f t="shared" si="109"/>
        <v>#DIV/0!</v>
      </c>
      <c r="EE34" s="135" t="e">
        <f t="shared" si="110"/>
        <v>#DIV/0!</v>
      </c>
      <c r="EF34" s="135" t="e">
        <f t="shared" si="111"/>
        <v>#DIV/0!</v>
      </c>
      <c r="EG34" s="136" t="e">
        <f t="shared" si="112"/>
        <v>#DIV/0!</v>
      </c>
      <c r="EH34" s="44">
        <f t="shared" si="45"/>
        <v>0</v>
      </c>
      <c r="EI34" s="43">
        <f t="shared" si="46"/>
        <v>0</v>
      </c>
      <c r="EJ34" s="43">
        <f t="shared" si="47"/>
        <v>0</v>
      </c>
      <c r="EK34" s="43">
        <f t="shared" si="48"/>
        <v>0</v>
      </c>
      <c r="EL34" s="43">
        <f t="shared" si="49"/>
        <v>0</v>
      </c>
      <c r="EM34" s="43">
        <f t="shared" si="50"/>
        <v>0</v>
      </c>
      <c r="EN34" s="43">
        <f t="shared" si="51"/>
        <v>0</v>
      </c>
      <c r="EO34" s="43">
        <f t="shared" si="52"/>
        <v>0</v>
      </c>
      <c r="EP34" s="43">
        <f t="shared" si="53"/>
        <v>0</v>
      </c>
      <c r="EQ34" s="43">
        <f t="shared" si="54"/>
        <v>0</v>
      </c>
      <c r="ER34" s="181">
        <f t="shared" si="55"/>
        <v>45</v>
      </c>
      <c r="ES34" s="6">
        <f t="shared" si="71"/>
        <v>45</v>
      </c>
      <c r="ET34" s="7">
        <f t="shared" si="114"/>
        <v>45</v>
      </c>
    </row>
    <row r="35" spans="2:150" ht="18" thickBot="1" x14ac:dyDescent="0.25">
      <c r="B35" s="21">
        <v>32</v>
      </c>
      <c r="C35" s="164" t="s">
        <v>43</v>
      </c>
      <c r="D35" s="30"/>
      <c r="E35" s="31"/>
      <c r="F35" s="31"/>
      <c r="G35" s="32"/>
      <c r="H35" s="11"/>
      <c r="I35" s="5"/>
      <c r="J35" s="5"/>
      <c r="K35" s="13"/>
      <c r="L35" s="6"/>
      <c r="M35" s="5"/>
      <c r="N35" s="5"/>
      <c r="O35" s="13"/>
      <c r="P35" s="6"/>
      <c r="Q35" s="5"/>
      <c r="R35" s="5"/>
      <c r="S35" s="13"/>
      <c r="T35" s="6"/>
      <c r="U35" s="5"/>
      <c r="V35" s="5"/>
      <c r="W35" s="13"/>
      <c r="X35" s="6"/>
      <c r="Y35" s="5"/>
      <c r="Z35" s="5"/>
      <c r="AA35" s="13"/>
      <c r="AB35" s="6"/>
      <c r="AC35" s="5"/>
      <c r="AD35" s="5"/>
      <c r="AE35" s="7"/>
      <c r="AF35" s="11"/>
      <c r="AG35" s="5"/>
      <c r="AH35" s="5"/>
      <c r="AI35" s="7"/>
      <c r="AJ35" s="11"/>
      <c r="AK35" s="5"/>
      <c r="AL35" s="5"/>
      <c r="AM35" s="7"/>
      <c r="AN35" s="11"/>
      <c r="AO35" s="5"/>
      <c r="AP35" s="5"/>
      <c r="AQ35" s="7"/>
      <c r="AR35" s="11">
        <v>50</v>
      </c>
      <c r="AS35" s="5">
        <v>0</v>
      </c>
      <c r="AT35" s="5">
        <v>0</v>
      </c>
      <c r="AU35" s="13">
        <v>0</v>
      </c>
      <c r="AV35" s="53">
        <f t="shared" si="56"/>
        <v>0</v>
      </c>
      <c r="AW35" s="54">
        <f t="shared" si="57"/>
        <v>0</v>
      </c>
      <c r="AX35" s="54">
        <f t="shared" si="58"/>
        <v>0</v>
      </c>
      <c r="AY35" s="55">
        <f t="shared" si="59"/>
        <v>0</v>
      </c>
      <c r="AZ35" s="53">
        <f t="shared" si="60"/>
        <v>0</v>
      </c>
      <c r="BA35" s="54">
        <f t="shared" si="61"/>
        <v>0</v>
      </c>
      <c r="BB35" s="54">
        <f t="shared" si="62"/>
        <v>0</v>
      </c>
      <c r="BC35" s="55">
        <f t="shared" si="63"/>
        <v>0</v>
      </c>
      <c r="BD35" s="53">
        <f t="shared" si="74"/>
        <v>0</v>
      </c>
      <c r="BE35" s="54">
        <f t="shared" si="75"/>
        <v>0</v>
      </c>
      <c r="BF35" s="54">
        <f t="shared" si="76"/>
        <v>0</v>
      </c>
      <c r="BG35" s="55">
        <f t="shared" si="77"/>
        <v>0</v>
      </c>
      <c r="BH35" s="53">
        <f t="shared" si="78"/>
        <v>0</v>
      </c>
      <c r="BI35" s="54">
        <f t="shared" si="79"/>
        <v>0</v>
      </c>
      <c r="BJ35" s="54">
        <f t="shared" si="80"/>
        <v>0</v>
      </c>
      <c r="BK35" s="55">
        <f t="shared" si="81"/>
        <v>0</v>
      </c>
      <c r="BL35" s="53">
        <f t="shared" si="82"/>
        <v>0</v>
      </c>
      <c r="BM35" s="54">
        <f t="shared" si="83"/>
        <v>0</v>
      </c>
      <c r="BN35" s="54">
        <f t="shared" si="84"/>
        <v>0</v>
      </c>
      <c r="BO35" s="55">
        <f t="shared" si="85"/>
        <v>0</v>
      </c>
      <c r="BP35" s="53">
        <f t="shared" si="86"/>
        <v>0</v>
      </c>
      <c r="BQ35" s="54">
        <f t="shared" si="87"/>
        <v>0</v>
      </c>
      <c r="BR35" s="54">
        <f t="shared" si="88"/>
        <v>0</v>
      </c>
      <c r="BS35" s="55">
        <f t="shared" si="89"/>
        <v>0</v>
      </c>
      <c r="BT35" s="53">
        <f t="shared" si="90"/>
        <v>0</v>
      </c>
      <c r="BU35" s="54">
        <f t="shared" si="91"/>
        <v>0</v>
      </c>
      <c r="BV35" s="54">
        <f t="shared" si="92"/>
        <v>0</v>
      </c>
      <c r="BW35" s="55">
        <f t="shared" si="93"/>
        <v>0</v>
      </c>
      <c r="BX35" s="53">
        <f t="shared" si="94"/>
        <v>0</v>
      </c>
      <c r="BY35" s="54">
        <f t="shared" si="95"/>
        <v>0</v>
      </c>
      <c r="BZ35" s="54">
        <f t="shared" si="96"/>
        <v>0</v>
      </c>
      <c r="CA35" s="55">
        <f t="shared" si="97"/>
        <v>0</v>
      </c>
      <c r="CB35" s="53">
        <f t="shared" si="98"/>
        <v>0</v>
      </c>
      <c r="CC35" s="54">
        <f t="shared" si="99"/>
        <v>0</v>
      </c>
      <c r="CD35" s="54">
        <f t="shared" si="100"/>
        <v>0</v>
      </c>
      <c r="CE35" s="59">
        <f t="shared" si="101"/>
        <v>0</v>
      </c>
      <c r="CF35" s="64">
        <f t="shared" si="102"/>
        <v>50</v>
      </c>
      <c r="CG35" s="54">
        <f t="shared" si="103"/>
        <v>0</v>
      </c>
      <c r="CH35" s="54">
        <f t="shared" si="104"/>
        <v>0</v>
      </c>
      <c r="CI35" s="59">
        <f t="shared" si="73"/>
        <v>0</v>
      </c>
      <c r="CJ35" s="57">
        <f t="shared" si="64"/>
        <v>50</v>
      </c>
      <c r="CK35" s="57">
        <f t="shared" si="65"/>
        <v>0</v>
      </c>
      <c r="CL35" s="57">
        <f t="shared" si="66"/>
        <v>0</v>
      </c>
      <c r="CM35" s="186">
        <f t="shared" si="67"/>
        <v>0</v>
      </c>
      <c r="CN35" s="6"/>
      <c r="CO35" s="189">
        <f t="shared" si="113"/>
        <v>0</v>
      </c>
      <c r="CP35" s="134" t="e">
        <f t="shared" si="3"/>
        <v>#DIV/0!</v>
      </c>
      <c r="CQ35" s="135" t="e">
        <f t="shared" si="69"/>
        <v>#DIV/0!</v>
      </c>
      <c r="CR35" s="135" t="e">
        <f t="shared" si="4"/>
        <v>#DIV/0!</v>
      </c>
      <c r="CS35" s="136" t="e">
        <f t="shared" si="5"/>
        <v>#DIV/0!</v>
      </c>
      <c r="CT35" s="137" t="e">
        <f t="shared" si="6"/>
        <v>#DIV/0!</v>
      </c>
      <c r="CU35" s="135" t="e">
        <f t="shared" si="70"/>
        <v>#DIV/0!</v>
      </c>
      <c r="CV35" s="135" t="e">
        <f t="shared" si="7"/>
        <v>#DIV/0!</v>
      </c>
      <c r="CW35" s="138" t="e">
        <f t="shared" si="8"/>
        <v>#DIV/0!</v>
      </c>
      <c r="CX35" s="134" t="e">
        <f t="shared" si="9"/>
        <v>#DIV/0!</v>
      </c>
      <c r="CY35" s="135" t="e">
        <f t="shared" si="10"/>
        <v>#DIV/0!</v>
      </c>
      <c r="CZ35" s="135" t="e">
        <f t="shared" si="11"/>
        <v>#DIV/0!</v>
      </c>
      <c r="DA35" s="136" t="e">
        <f t="shared" si="12"/>
        <v>#DIV/0!</v>
      </c>
      <c r="DB35" s="137" t="e">
        <f t="shared" si="13"/>
        <v>#DIV/0!</v>
      </c>
      <c r="DC35" s="135" t="e">
        <f t="shared" si="14"/>
        <v>#DIV/0!</v>
      </c>
      <c r="DD35" s="135" t="e">
        <f t="shared" si="15"/>
        <v>#DIV/0!</v>
      </c>
      <c r="DE35" s="138" t="e">
        <f t="shared" si="16"/>
        <v>#DIV/0!</v>
      </c>
      <c r="DF35" s="134" t="e">
        <f t="shared" si="17"/>
        <v>#DIV/0!</v>
      </c>
      <c r="DG35" s="135" t="e">
        <f t="shared" si="18"/>
        <v>#DIV/0!</v>
      </c>
      <c r="DH35" s="135" t="e">
        <f t="shared" si="19"/>
        <v>#DIV/0!</v>
      </c>
      <c r="DI35" s="138" t="e">
        <f t="shared" si="20"/>
        <v>#DIV/0!</v>
      </c>
      <c r="DJ35" s="134" t="e">
        <f t="shared" si="21"/>
        <v>#DIV/0!</v>
      </c>
      <c r="DK35" s="135" t="e">
        <f t="shared" si="22"/>
        <v>#DIV/0!</v>
      </c>
      <c r="DL35" s="135" t="e">
        <f t="shared" si="23"/>
        <v>#DIV/0!</v>
      </c>
      <c r="DM35" s="138" t="e">
        <f t="shared" si="24"/>
        <v>#DIV/0!</v>
      </c>
      <c r="DN35" s="134" t="e">
        <f t="shared" si="25"/>
        <v>#DIV/0!</v>
      </c>
      <c r="DO35" s="135" t="e">
        <f t="shared" si="26"/>
        <v>#DIV/0!</v>
      </c>
      <c r="DP35" s="135" t="e">
        <f t="shared" si="27"/>
        <v>#DIV/0!</v>
      </c>
      <c r="DQ35" s="138" t="e">
        <f t="shared" si="28"/>
        <v>#DIV/0!</v>
      </c>
      <c r="DR35" s="134" t="e">
        <f t="shared" si="29"/>
        <v>#DIV/0!</v>
      </c>
      <c r="DS35" s="135" t="e">
        <f t="shared" si="30"/>
        <v>#DIV/0!</v>
      </c>
      <c r="DT35" s="135" t="e">
        <f t="shared" si="31"/>
        <v>#DIV/0!</v>
      </c>
      <c r="DU35" s="138" t="e">
        <f t="shared" si="32"/>
        <v>#DIV/0!</v>
      </c>
      <c r="DV35" s="134" t="e">
        <f t="shared" si="33"/>
        <v>#DIV/0!</v>
      </c>
      <c r="DW35" s="135" t="e">
        <f t="shared" si="34"/>
        <v>#DIV/0!</v>
      </c>
      <c r="DX35" s="135" t="e">
        <f t="shared" si="35"/>
        <v>#DIV/0!</v>
      </c>
      <c r="DY35" s="138" t="e">
        <f t="shared" si="36"/>
        <v>#DIV/0!</v>
      </c>
      <c r="DZ35" s="134" t="e">
        <f t="shared" si="37"/>
        <v>#DIV/0!</v>
      </c>
      <c r="EA35" s="135" t="e">
        <f t="shared" si="38"/>
        <v>#DIV/0!</v>
      </c>
      <c r="EB35" s="135" t="e">
        <f t="shared" si="39"/>
        <v>#DIV/0!</v>
      </c>
      <c r="EC35" s="138" t="e">
        <f t="shared" si="40"/>
        <v>#DIV/0!</v>
      </c>
      <c r="ED35" s="134" t="e">
        <f t="shared" si="109"/>
        <v>#DIV/0!</v>
      </c>
      <c r="EE35" s="135" t="e">
        <f t="shared" si="110"/>
        <v>#DIV/0!</v>
      </c>
      <c r="EF35" s="135" t="e">
        <f t="shared" si="111"/>
        <v>#DIV/0!</v>
      </c>
      <c r="EG35" s="136" t="e">
        <f t="shared" si="112"/>
        <v>#DIV/0!</v>
      </c>
      <c r="EH35" s="44">
        <f t="shared" si="45"/>
        <v>0</v>
      </c>
      <c r="EI35" s="43">
        <f t="shared" si="46"/>
        <v>0</v>
      </c>
      <c r="EJ35" s="43">
        <f t="shared" si="47"/>
        <v>0</v>
      </c>
      <c r="EK35" s="43">
        <f t="shared" si="48"/>
        <v>0</v>
      </c>
      <c r="EL35" s="43">
        <f t="shared" si="49"/>
        <v>0</v>
      </c>
      <c r="EM35" s="43">
        <f t="shared" si="50"/>
        <v>0</v>
      </c>
      <c r="EN35" s="43">
        <f t="shared" si="51"/>
        <v>0</v>
      </c>
      <c r="EO35" s="43">
        <f t="shared" si="52"/>
        <v>0</v>
      </c>
      <c r="EP35" s="43">
        <f t="shared" si="53"/>
        <v>0</v>
      </c>
      <c r="EQ35" s="43">
        <f t="shared" si="54"/>
        <v>0</v>
      </c>
      <c r="ER35" s="181">
        <f t="shared" si="55"/>
        <v>50</v>
      </c>
      <c r="ES35" s="6">
        <f t="shared" si="71"/>
        <v>50</v>
      </c>
      <c r="ET35" s="7">
        <f t="shared" si="114"/>
        <v>50</v>
      </c>
    </row>
    <row r="36" spans="2:150" ht="18" thickBot="1" x14ac:dyDescent="0.25">
      <c r="B36" s="21">
        <v>33</v>
      </c>
      <c r="C36" s="164" t="s">
        <v>44</v>
      </c>
      <c r="D36" s="30"/>
      <c r="E36" s="31"/>
      <c r="F36" s="31"/>
      <c r="G36" s="32"/>
      <c r="H36" s="11"/>
      <c r="I36" s="5"/>
      <c r="J36" s="5"/>
      <c r="K36" s="13"/>
      <c r="L36" s="6"/>
      <c r="M36" s="5"/>
      <c r="N36" s="5"/>
      <c r="O36" s="13"/>
      <c r="P36" s="6"/>
      <c r="Q36" s="5"/>
      <c r="R36" s="5"/>
      <c r="S36" s="13"/>
      <c r="T36" s="6"/>
      <c r="U36" s="5"/>
      <c r="V36" s="5"/>
      <c r="W36" s="13"/>
      <c r="X36" s="6"/>
      <c r="Y36" s="5"/>
      <c r="Z36" s="5"/>
      <c r="AA36" s="13"/>
      <c r="AB36" s="6"/>
      <c r="AC36" s="5"/>
      <c r="AD36" s="5"/>
      <c r="AE36" s="7"/>
      <c r="AF36" s="11"/>
      <c r="AG36" s="5"/>
      <c r="AH36" s="5"/>
      <c r="AI36" s="7"/>
      <c r="AJ36" s="11"/>
      <c r="AK36" s="5"/>
      <c r="AL36" s="5"/>
      <c r="AM36" s="7"/>
      <c r="AN36" s="11"/>
      <c r="AO36" s="5"/>
      <c r="AP36" s="5"/>
      <c r="AQ36" s="7"/>
      <c r="AR36" s="11">
        <v>60</v>
      </c>
      <c r="AS36" s="5">
        <v>0</v>
      </c>
      <c r="AT36" s="5">
        <v>0</v>
      </c>
      <c r="AU36" s="13">
        <v>0</v>
      </c>
      <c r="AV36" s="53">
        <f t="shared" si="56"/>
        <v>0</v>
      </c>
      <c r="AW36" s="54">
        <f t="shared" si="57"/>
        <v>0</v>
      </c>
      <c r="AX36" s="54">
        <f t="shared" si="58"/>
        <v>0</v>
      </c>
      <c r="AY36" s="55">
        <f t="shared" si="59"/>
        <v>0</v>
      </c>
      <c r="AZ36" s="53">
        <f t="shared" si="60"/>
        <v>0</v>
      </c>
      <c r="BA36" s="54">
        <f t="shared" si="61"/>
        <v>0</v>
      </c>
      <c r="BB36" s="54">
        <f t="shared" si="62"/>
        <v>0</v>
      </c>
      <c r="BC36" s="55">
        <f t="shared" si="63"/>
        <v>0</v>
      </c>
      <c r="BD36" s="53">
        <f t="shared" si="74"/>
        <v>0</v>
      </c>
      <c r="BE36" s="54">
        <f t="shared" si="75"/>
        <v>0</v>
      </c>
      <c r="BF36" s="54">
        <f t="shared" si="76"/>
        <v>0</v>
      </c>
      <c r="BG36" s="55">
        <f t="shared" si="77"/>
        <v>0</v>
      </c>
      <c r="BH36" s="53">
        <f t="shared" si="78"/>
        <v>0</v>
      </c>
      <c r="BI36" s="54">
        <f t="shared" si="79"/>
        <v>0</v>
      </c>
      <c r="BJ36" s="54">
        <f t="shared" si="80"/>
        <v>0</v>
      </c>
      <c r="BK36" s="55">
        <f t="shared" si="81"/>
        <v>0</v>
      </c>
      <c r="BL36" s="53">
        <f t="shared" si="82"/>
        <v>0</v>
      </c>
      <c r="BM36" s="54">
        <f t="shared" si="83"/>
        <v>0</v>
      </c>
      <c r="BN36" s="54">
        <f t="shared" si="84"/>
        <v>0</v>
      </c>
      <c r="BO36" s="55">
        <f t="shared" si="85"/>
        <v>0</v>
      </c>
      <c r="BP36" s="53">
        <f t="shared" si="86"/>
        <v>0</v>
      </c>
      <c r="BQ36" s="54">
        <f t="shared" si="87"/>
        <v>0</v>
      </c>
      <c r="BR36" s="54">
        <f t="shared" si="88"/>
        <v>0</v>
      </c>
      <c r="BS36" s="55">
        <f t="shared" si="89"/>
        <v>0</v>
      </c>
      <c r="BT36" s="53">
        <f t="shared" si="90"/>
        <v>0</v>
      </c>
      <c r="BU36" s="54">
        <f t="shared" si="91"/>
        <v>0</v>
      </c>
      <c r="BV36" s="54">
        <f t="shared" si="92"/>
        <v>0</v>
      </c>
      <c r="BW36" s="55">
        <f t="shared" si="93"/>
        <v>0</v>
      </c>
      <c r="BX36" s="53">
        <f t="shared" si="94"/>
        <v>0</v>
      </c>
      <c r="BY36" s="54">
        <f t="shared" si="95"/>
        <v>0</v>
      </c>
      <c r="BZ36" s="54">
        <f t="shared" si="96"/>
        <v>0</v>
      </c>
      <c r="CA36" s="55">
        <f t="shared" si="97"/>
        <v>0</v>
      </c>
      <c r="CB36" s="53">
        <f t="shared" si="98"/>
        <v>0</v>
      </c>
      <c r="CC36" s="54">
        <f t="shared" si="99"/>
        <v>0</v>
      </c>
      <c r="CD36" s="54">
        <f t="shared" si="100"/>
        <v>0</v>
      </c>
      <c r="CE36" s="59">
        <f t="shared" si="101"/>
        <v>0</v>
      </c>
      <c r="CF36" s="64">
        <f t="shared" si="102"/>
        <v>60</v>
      </c>
      <c r="CG36" s="54">
        <f t="shared" si="103"/>
        <v>0</v>
      </c>
      <c r="CH36" s="54">
        <f t="shared" si="104"/>
        <v>0</v>
      </c>
      <c r="CI36" s="59">
        <f t="shared" si="73"/>
        <v>0</v>
      </c>
      <c r="CJ36" s="57">
        <f t="shared" si="64"/>
        <v>60</v>
      </c>
      <c r="CK36" s="57">
        <f t="shared" si="65"/>
        <v>0</v>
      </c>
      <c r="CL36" s="57">
        <f t="shared" si="66"/>
        <v>0</v>
      </c>
      <c r="CM36" s="186">
        <f t="shared" si="67"/>
        <v>0</v>
      </c>
      <c r="CN36" s="6"/>
      <c r="CO36" s="189">
        <f t="shared" si="113"/>
        <v>0</v>
      </c>
      <c r="CP36" s="134" t="e">
        <f t="shared" si="3"/>
        <v>#DIV/0!</v>
      </c>
      <c r="CQ36" s="135" t="e">
        <f t="shared" si="69"/>
        <v>#DIV/0!</v>
      </c>
      <c r="CR36" s="135" t="e">
        <f t="shared" si="4"/>
        <v>#DIV/0!</v>
      </c>
      <c r="CS36" s="136" t="e">
        <f t="shared" si="5"/>
        <v>#DIV/0!</v>
      </c>
      <c r="CT36" s="137" t="e">
        <f t="shared" si="6"/>
        <v>#DIV/0!</v>
      </c>
      <c r="CU36" s="135" t="e">
        <f t="shared" si="70"/>
        <v>#DIV/0!</v>
      </c>
      <c r="CV36" s="135" t="e">
        <f t="shared" si="7"/>
        <v>#DIV/0!</v>
      </c>
      <c r="CW36" s="138" t="e">
        <f t="shared" si="8"/>
        <v>#DIV/0!</v>
      </c>
      <c r="CX36" s="134" t="e">
        <f t="shared" si="9"/>
        <v>#DIV/0!</v>
      </c>
      <c r="CY36" s="135" t="e">
        <f t="shared" si="10"/>
        <v>#DIV/0!</v>
      </c>
      <c r="CZ36" s="135" t="e">
        <f t="shared" si="11"/>
        <v>#DIV/0!</v>
      </c>
      <c r="DA36" s="136" t="e">
        <f t="shared" si="12"/>
        <v>#DIV/0!</v>
      </c>
      <c r="DB36" s="137" t="e">
        <f t="shared" si="13"/>
        <v>#DIV/0!</v>
      </c>
      <c r="DC36" s="135" t="e">
        <f t="shared" si="14"/>
        <v>#DIV/0!</v>
      </c>
      <c r="DD36" s="135" t="e">
        <f t="shared" si="15"/>
        <v>#DIV/0!</v>
      </c>
      <c r="DE36" s="138" t="e">
        <f t="shared" si="16"/>
        <v>#DIV/0!</v>
      </c>
      <c r="DF36" s="134" t="e">
        <f t="shared" si="17"/>
        <v>#DIV/0!</v>
      </c>
      <c r="DG36" s="135" t="e">
        <f t="shared" si="18"/>
        <v>#DIV/0!</v>
      </c>
      <c r="DH36" s="135" t="e">
        <f t="shared" si="19"/>
        <v>#DIV/0!</v>
      </c>
      <c r="DI36" s="138" t="e">
        <f t="shared" si="20"/>
        <v>#DIV/0!</v>
      </c>
      <c r="DJ36" s="134" t="e">
        <f t="shared" si="21"/>
        <v>#DIV/0!</v>
      </c>
      <c r="DK36" s="135" t="e">
        <f t="shared" si="22"/>
        <v>#DIV/0!</v>
      </c>
      <c r="DL36" s="135" t="e">
        <f t="shared" si="23"/>
        <v>#DIV/0!</v>
      </c>
      <c r="DM36" s="138" t="e">
        <f t="shared" si="24"/>
        <v>#DIV/0!</v>
      </c>
      <c r="DN36" s="134" t="e">
        <f t="shared" si="25"/>
        <v>#DIV/0!</v>
      </c>
      <c r="DO36" s="135" t="e">
        <f t="shared" si="26"/>
        <v>#DIV/0!</v>
      </c>
      <c r="DP36" s="135" t="e">
        <f t="shared" si="27"/>
        <v>#DIV/0!</v>
      </c>
      <c r="DQ36" s="138" t="e">
        <f t="shared" si="28"/>
        <v>#DIV/0!</v>
      </c>
      <c r="DR36" s="134" t="e">
        <f t="shared" si="29"/>
        <v>#DIV/0!</v>
      </c>
      <c r="DS36" s="135" t="e">
        <f t="shared" si="30"/>
        <v>#DIV/0!</v>
      </c>
      <c r="DT36" s="135" t="e">
        <f t="shared" si="31"/>
        <v>#DIV/0!</v>
      </c>
      <c r="DU36" s="138" t="e">
        <f t="shared" si="32"/>
        <v>#DIV/0!</v>
      </c>
      <c r="DV36" s="134" t="e">
        <f t="shared" si="33"/>
        <v>#DIV/0!</v>
      </c>
      <c r="DW36" s="135" t="e">
        <f t="shared" si="34"/>
        <v>#DIV/0!</v>
      </c>
      <c r="DX36" s="135" t="e">
        <f t="shared" si="35"/>
        <v>#DIV/0!</v>
      </c>
      <c r="DY36" s="138" t="e">
        <f t="shared" si="36"/>
        <v>#DIV/0!</v>
      </c>
      <c r="DZ36" s="134" t="e">
        <f t="shared" si="37"/>
        <v>#DIV/0!</v>
      </c>
      <c r="EA36" s="135" t="e">
        <f t="shared" si="38"/>
        <v>#DIV/0!</v>
      </c>
      <c r="EB36" s="135" t="e">
        <f t="shared" si="39"/>
        <v>#DIV/0!</v>
      </c>
      <c r="EC36" s="138" t="e">
        <f t="shared" si="40"/>
        <v>#DIV/0!</v>
      </c>
      <c r="ED36" s="134" t="e">
        <f t="shared" si="109"/>
        <v>#DIV/0!</v>
      </c>
      <c r="EE36" s="135" t="e">
        <f t="shared" si="110"/>
        <v>#DIV/0!</v>
      </c>
      <c r="EF36" s="135" t="e">
        <f t="shared" si="111"/>
        <v>#DIV/0!</v>
      </c>
      <c r="EG36" s="136" t="e">
        <f t="shared" si="112"/>
        <v>#DIV/0!</v>
      </c>
      <c r="EH36" s="44">
        <f t="shared" si="45"/>
        <v>0</v>
      </c>
      <c r="EI36" s="43">
        <f t="shared" si="46"/>
        <v>0</v>
      </c>
      <c r="EJ36" s="43">
        <f t="shared" si="47"/>
        <v>0</v>
      </c>
      <c r="EK36" s="43">
        <f t="shared" si="48"/>
        <v>0</v>
      </c>
      <c r="EL36" s="43">
        <f t="shared" si="49"/>
        <v>0</v>
      </c>
      <c r="EM36" s="43">
        <f t="shared" si="50"/>
        <v>0</v>
      </c>
      <c r="EN36" s="43">
        <f t="shared" si="51"/>
        <v>0</v>
      </c>
      <c r="EO36" s="43">
        <f t="shared" si="52"/>
        <v>0</v>
      </c>
      <c r="EP36" s="43">
        <f t="shared" si="53"/>
        <v>0</v>
      </c>
      <c r="EQ36" s="43">
        <f t="shared" si="54"/>
        <v>0</v>
      </c>
      <c r="ER36" s="181">
        <f t="shared" si="55"/>
        <v>60</v>
      </c>
      <c r="ES36" s="6">
        <f t="shared" si="71"/>
        <v>60</v>
      </c>
      <c r="ET36" s="7">
        <f t="shared" si="114"/>
        <v>60</v>
      </c>
    </row>
    <row r="37" spans="2:150" ht="18" thickBot="1" x14ac:dyDescent="0.25">
      <c r="B37" s="21">
        <v>34</v>
      </c>
      <c r="C37" s="164" t="s">
        <v>45</v>
      </c>
      <c r="D37" s="30"/>
      <c r="E37" s="31"/>
      <c r="F37" s="31"/>
      <c r="G37" s="32"/>
      <c r="H37" s="11"/>
      <c r="I37" s="5"/>
      <c r="J37" s="5"/>
      <c r="K37" s="13"/>
      <c r="L37" s="6"/>
      <c r="M37" s="5"/>
      <c r="N37" s="5"/>
      <c r="O37" s="13"/>
      <c r="P37" s="6"/>
      <c r="Q37" s="5"/>
      <c r="R37" s="5"/>
      <c r="S37" s="13"/>
      <c r="T37" s="6"/>
      <c r="U37" s="5"/>
      <c r="V37" s="5"/>
      <c r="W37" s="13"/>
      <c r="X37" s="6"/>
      <c r="Y37" s="5"/>
      <c r="Z37" s="5"/>
      <c r="AA37" s="13"/>
      <c r="AB37" s="6"/>
      <c r="AC37" s="5"/>
      <c r="AD37" s="5"/>
      <c r="AE37" s="7"/>
      <c r="AF37" s="11"/>
      <c r="AG37" s="5"/>
      <c r="AH37" s="5"/>
      <c r="AI37" s="7"/>
      <c r="AJ37" s="11"/>
      <c r="AK37" s="5"/>
      <c r="AL37" s="5"/>
      <c r="AM37" s="7"/>
      <c r="AN37" s="11"/>
      <c r="AO37" s="5"/>
      <c r="AP37" s="5"/>
      <c r="AQ37" s="7"/>
      <c r="AR37" s="11">
        <v>60</v>
      </c>
      <c r="AS37" s="5">
        <v>0</v>
      </c>
      <c r="AT37" s="5">
        <v>0</v>
      </c>
      <c r="AU37" s="13">
        <v>0</v>
      </c>
      <c r="AV37" s="53">
        <f t="shared" si="56"/>
        <v>0</v>
      </c>
      <c r="AW37" s="54">
        <f t="shared" si="57"/>
        <v>0</v>
      </c>
      <c r="AX37" s="54">
        <f t="shared" si="58"/>
        <v>0</v>
      </c>
      <c r="AY37" s="55">
        <f t="shared" si="59"/>
        <v>0</v>
      </c>
      <c r="AZ37" s="53">
        <f t="shared" si="60"/>
        <v>0</v>
      </c>
      <c r="BA37" s="54">
        <f t="shared" si="61"/>
        <v>0</v>
      </c>
      <c r="BB37" s="54">
        <f t="shared" si="62"/>
        <v>0</v>
      </c>
      <c r="BC37" s="55">
        <f t="shared" si="63"/>
        <v>0</v>
      </c>
      <c r="BD37" s="53">
        <f t="shared" si="74"/>
        <v>0</v>
      </c>
      <c r="BE37" s="54">
        <f t="shared" si="75"/>
        <v>0</v>
      </c>
      <c r="BF37" s="54">
        <f t="shared" si="76"/>
        <v>0</v>
      </c>
      <c r="BG37" s="55">
        <f t="shared" si="77"/>
        <v>0</v>
      </c>
      <c r="BH37" s="53">
        <f t="shared" si="78"/>
        <v>0</v>
      </c>
      <c r="BI37" s="54">
        <f t="shared" si="79"/>
        <v>0</v>
      </c>
      <c r="BJ37" s="54">
        <f t="shared" si="80"/>
        <v>0</v>
      </c>
      <c r="BK37" s="55">
        <f t="shared" si="81"/>
        <v>0</v>
      </c>
      <c r="BL37" s="53">
        <f t="shared" si="82"/>
        <v>0</v>
      </c>
      <c r="BM37" s="54">
        <f t="shared" si="83"/>
        <v>0</v>
      </c>
      <c r="BN37" s="54">
        <f t="shared" si="84"/>
        <v>0</v>
      </c>
      <c r="BO37" s="55">
        <f t="shared" si="85"/>
        <v>0</v>
      </c>
      <c r="BP37" s="53">
        <f t="shared" si="86"/>
        <v>0</v>
      </c>
      <c r="BQ37" s="54">
        <f t="shared" si="87"/>
        <v>0</v>
      </c>
      <c r="BR37" s="54">
        <f t="shared" si="88"/>
        <v>0</v>
      </c>
      <c r="BS37" s="55">
        <f t="shared" si="89"/>
        <v>0</v>
      </c>
      <c r="BT37" s="53">
        <f t="shared" si="90"/>
        <v>0</v>
      </c>
      <c r="BU37" s="54">
        <f t="shared" si="91"/>
        <v>0</v>
      </c>
      <c r="BV37" s="54">
        <f t="shared" si="92"/>
        <v>0</v>
      </c>
      <c r="BW37" s="55">
        <f t="shared" si="93"/>
        <v>0</v>
      </c>
      <c r="BX37" s="53">
        <f t="shared" si="94"/>
        <v>0</v>
      </c>
      <c r="BY37" s="54">
        <f t="shared" si="95"/>
        <v>0</v>
      </c>
      <c r="BZ37" s="54">
        <f t="shared" si="96"/>
        <v>0</v>
      </c>
      <c r="CA37" s="55">
        <f t="shared" si="97"/>
        <v>0</v>
      </c>
      <c r="CB37" s="53">
        <f t="shared" si="98"/>
        <v>0</v>
      </c>
      <c r="CC37" s="54">
        <f t="shared" si="99"/>
        <v>0</v>
      </c>
      <c r="CD37" s="54">
        <f t="shared" si="100"/>
        <v>0</v>
      </c>
      <c r="CE37" s="59">
        <f t="shared" si="101"/>
        <v>0</v>
      </c>
      <c r="CF37" s="64">
        <f t="shared" si="102"/>
        <v>60</v>
      </c>
      <c r="CG37" s="54">
        <f t="shared" si="103"/>
        <v>0</v>
      </c>
      <c r="CH37" s="54">
        <f t="shared" si="104"/>
        <v>0</v>
      </c>
      <c r="CI37" s="59">
        <f t="shared" si="73"/>
        <v>0</v>
      </c>
      <c r="CJ37" s="57">
        <f t="shared" si="64"/>
        <v>60</v>
      </c>
      <c r="CK37" s="57">
        <f t="shared" si="65"/>
        <v>0</v>
      </c>
      <c r="CL37" s="57">
        <f t="shared" si="66"/>
        <v>0</v>
      </c>
      <c r="CM37" s="186">
        <f t="shared" si="67"/>
        <v>0</v>
      </c>
      <c r="CN37" s="6"/>
      <c r="CO37" s="189">
        <f t="shared" si="113"/>
        <v>0</v>
      </c>
      <c r="CP37" s="134" t="e">
        <f t="shared" si="3"/>
        <v>#DIV/0!</v>
      </c>
      <c r="CQ37" s="135" t="e">
        <f t="shared" si="69"/>
        <v>#DIV/0!</v>
      </c>
      <c r="CR37" s="135" t="e">
        <f t="shared" si="4"/>
        <v>#DIV/0!</v>
      </c>
      <c r="CS37" s="136" t="e">
        <f t="shared" si="5"/>
        <v>#DIV/0!</v>
      </c>
      <c r="CT37" s="137" t="e">
        <f t="shared" si="6"/>
        <v>#DIV/0!</v>
      </c>
      <c r="CU37" s="135" t="e">
        <f t="shared" si="70"/>
        <v>#DIV/0!</v>
      </c>
      <c r="CV37" s="135" t="e">
        <f t="shared" si="7"/>
        <v>#DIV/0!</v>
      </c>
      <c r="CW37" s="138" t="e">
        <f t="shared" si="8"/>
        <v>#DIV/0!</v>
      </c>
      <c r="CX37" s="134" t="e">
        <f t="shared" si="9"/>
        <v>#DIV/0!</v>
      </c>
      <c r="CY37" s="135" t="e">
        <f t="shared" si="10"/>
        <v>#DIV/0!</v>
      </c>
      <c r="CZ37" s="135" t="e">
        <f t="shared" si="11"/>
        <v>#DIV/0!</v>
      </c>
      <c r="DA37" s="136" t="e">
        <f t="shared" si="12"/>
        <v>#DIV/0!</v>
      </c>
      <c r="DB37" s="137" t="e">
        <f t="shared" si="13"/>
        <v>#DIV/0!</v>
      </c>
      <c r="DC37" s="135" t="e">
        <f t="shared" si="14"/>
        <v>#DIV/0!</v>
      </c>
      <c r="DD37" s="135" t="e">
        <f t="shared" si="15"/>
        <v>#DIV/0!</v>
      </c>
      <c r="DE37" s="138" t="e">
        <f t="shared" si="16"/>
        <v>#DIV/0!</v>
      </c>
      <c r="DF37" s="134" t="e">
        <f t="shared" si="17"/>
        <v>#DIV/0!</v>
      </c>
      <c r="DG37" s="135" t="e">
        <f t="shared" si="18"/>
        <v>#DIV/0!</v>
      </c>
      <c r="DH37" s="135" t="e">
        <f t="shared" si="19"/>
        <v>#DIV/0!</v>
      </c>
      <c r="DI37" s="138" t="e">
        <f t="shared" si="20"/>
        <v>#DIV/0!</v>
      </c>
      <c r="DJ37" s="134" t="e">
        <f t="shared" si="21"/>
        <v>#DIV/0!</v>
      </c>
      <c r="DK37" s="135" t="e">
        <f t="shared" si="22"/>
        <v>#DIV/0!</v>
      </c>
      <c r="DL37" s="135" t="e">
        <f t="shared" si="23"/>
        <v>#DIV/0!</v>
      </c>
      <c r="DM37" s="138" t="e">
        <f t="shared" si="24"/>
        <v>#DIV/0!</v>
      </c>
      <c r="DN37" s="134" t="e">
        <f t="shared" si="25"/>
        <v>#DIV/0!</v>
      </c>
      <c r="DO37" s="135" t="e">
        <f t="shared" si="26"/>
        <v>#DIV/0!</v>
      </c>
      <c r="DP37" s="135" t="e">
        <f t="shared" si="27"/>
        <v>#DIV/0!</v>
      </c>
      <c r="DQ37" s="138" t="e">
        <f t="shared" si="28"/>
        <v>#DIV/0!</v>
      </c>
      <c r="DR37" s="134" t="e">
        <f t="shared" si="29"/>
        <v>#DIV/0!</v>
      </c>
      <c r="DS37" s="135" t="e">
        <f t="shared" si="30"/>
        <v>#DIV/0!</v>
      </c>
      <c r="DT37" s="135" t="e">
        <f t="shared" si="31"/>
        <v>#DIV/0!</v>
      </c>
      <c r="DU37" s="138" t="e">
        <f t="shared" si="32"/>
        <v>#DIV/0!</v>
      </c>
      <c r="DV37" s="134" t="e">
        <f t="shared" si="33"/>
        <v>#DIV/0!</v>
      </c>
      <c r="DW37" s="135" t="e">
        <f t="shared" si="34"/>
        <v>#DIV/0!</v>
      </c>
      <c r="DX37" s="135" t="e">
        <f t="shared" si="35"/>
        <v>#DIV/0!</v>
      </c>
      <c r="DY37" s="138" t="e">
        <f t="shared" si="36"/>
        <v>#DIV/0!</v>
      </c>
      <c r="DZ37" s="134" t="e">
        <f t="shared" si="37"/>
        <v>#DIV/0!</v>
      </c>
      <c r="EA37" s="135" t="e">
        <f t="shared" si="38"/>
        <v>#DIV/0!</v>
      </c>
      <c r="EB37" s="135" t="e">
        <f t="shared" si="39"/>
        <v>#DIV/0!</v>
      </c>
      <c r="EC37" s="138" t="e">
        <f t="shared" si="40"/>
        <v>#DIV/0!</v>
      </c>
      <c r="ED37" s="134" t="e">
        <f t="shared" si="109"/>
        <v>#DIV/0!</v>
      </c>
      <c r="EE37" s="135" t="e">
        <f t="shared" si="110"/>
        <v>#DIV/0!</v>
      </c>
      <c r="EF37" s="135" t="e">
        <f t="shared" si="111"/>
        <v>#DIV/0!</v>
      </c>
      <c r="EG37" s="136" t="e">
        <f t="shared" si="112"/>
        <v>#DIV/0!</v>
      </c>
      <c r="EH37" s="44">
        <f t="shared" si="45"/>
        <v>0</v>
      </c>
      <c r="EI37" s="43">
        <f t="shared" si="46"/>
        <v>0</v>
      </c>
      <c r="EJ37" s="43">
        <f t="shared" si="47"/>
        <v>0</v>
      </c>
      <c r="EK37" s="43">
        <f t="shared" si="48"/>
        <v>0</v>
      </c>
      <c r="EL37" s="43">
        <f t="shared" si="49"/>
        <v>0</v>
      </c>
      <c r="EM37" s="43">
        <f t="shared" si="50"/>
        <v>0</v>
      </c>
      <c r="EN37" s="43">
        <f t="shared" si="51"/>
        <v>0</v>
      </c>
      <c r="EO37" s="43">
        <f t="shared" si="52"/>
        <v>0</v>
      </c>
      <c r="EP37" s="43">
        <f t="shared" si="53"/>
        <v>0</v>
      </c>
      <c r="EQ37" s="43">
        <f t="shared" si="54"/>
        <v>0</v>
      </c>
      <c r="ER37" s="181">
        <f t="shared" si="55"/>
        <v>60</v>
      </c>
      <c r="ES37" s="6">
        <f t="shared" si="71"/>
        <v>60</v>
      </c>
      <c r="ET37" s="7">
        <f t="shared" si="114"/>
        <v>60</v>
      </c>
    </row>
    <row r="38" spans="2:150" ht="18" thickBot="1" x14ac:dyDescent="0.25">
      <c r="B38" s="21">
        <v>35</v>
      </c>
      <c r="C38" s="164" t="s">
        <v>9</v>
      </c>
      <c r="D38" s="30"/>
      <c r="E38" s="31"/>
      <c r="F38" s="31"/>
      <c r="G38" s="32"/>
      <c r="H38" s="11"/>
      <c r="I38" s="5"/>
      <c r="J38" s="5"/>
      <c r="K38" s="13"/>
      <c r="L38" s="6"/>
      <c r="M38" s="5"/>
      <c r="N38" s="5"/>
      <c r="O38" s="13"/>
      <c r="P38" s="6"/>
      <c r="Q38" s="5"/>
      <c r="R38" s="5"/>
      <c r="S38" s="13"/>
      <c r="T38" s="6"/>
      <c r="U38" s="5"/>
      <c r="V38" s="5"/>
      <c r="W38" s="13"/>
      <c r="X38" s="6"/>
      <c r="Y38" s="5"/>
      <c r="Z38" s="5"/>
      <c r="AA38" s="13"/>
      <c r="AB38" s="6"/>
      <c r="AC38" s="5"/>
      <c r="AD38" s="5"/>
      <c r="AE38" s="7"/>
      <c r="AF38" s="11"/>
      <c r="AG38" s="5"/>
      <c r="AH38" s="5"/>
      <c r="AI38" s="7"/>
      <c r="AJ38" s="11"/>
      <c r="AK38" s="5"/>
      <c r="AL38" s="5"/>
      <c r="AM38" s="7"/>
      <c r="AN38" s="11"/>
      <c r="AO38" s="5"/>
      <c r="AP38" s="5"/>
      <c r="AQ38" s="7"/>
      <c r="AR38" s="11">
        <v>36</v>
      </c>
      <c r="AS38" s="5">
        <v>0</v>
      </c>
      <c r="AT38" s="5">
        <v>24</v>
      </c>
      <c r="AU38" s="13">
        <v>0</v>
      </c>
      <c r="AV38" s="53">
        <f t="shared" si="56"/>
        <v>0</v>
      </c>
      <c r="AW38" s="54">
        <f t="shared" si="57"/>
        <v>0</v>
      </c>
      <c r="AX38" s="54">
        <f t="shared" si="58"/>
        <v>0</v>
      </c>
      <c r="AY38" s="55">
        <f t="shared" si="59"/>
        <v>0</v>
      </c>
      <c r="AZ38" s="53">
        <f t="shared" si="60"/>
        <v>0</v>
      </c>
      <c r="BA38" s="54">
        <f t="shared" si="61"/>
        <v>0</v>
      </c>
      <c r="BB38" s="54">
        <f t="shared" si="62"/>
        <v>0</v>
      </c>
      <c r="BC38" s="55">
        <f t="shared" si="63"/>
        <v>0</v>
      </c>
      <c r="BD38" s="53">
        <f t="shared" si="74"/>
        <v>0</v>
      </c>
      <c r="BE38" s="54">
        <f t="shared" si="75"/>
        <v>0</v>
      </c>
      <c r="BF38" s="54">
        <f t="shared" si="76"/>
        <v>0</v>
      </c>
      <c r="BG38" s="55">
        <f t="shared" si="77"/>
        <v>0</v>
      </c>
      <c r="BH38" s="53">
        <f t="shared" si="78"/>
        <v>0</v>
      </c>
      <c r="BI38" s="54">
        <f t="shared" si="79"/>
        <v>0</v>
      </c>
      <c r="BJ38" s="54">
        <f t="shared" si="80"/>
        <v>0</v>
      </c>
      <c r="BK38" s="55">
        <f t="shared" si="81"/>
        <v>0</v>
      </c>
      <c r="BL38" s="53">
        <f t="shared" si="82"/>
        <v>0</v>
      </c>
      <c r="BM38" s="54">
        <f t="shared" si="83"/>
        <v>0</v>
      </c>
      <c r="BN38" s="54">
        <f t="shared" si="84"/>
        <v>0</v>
      </c>
      <c r="BO38" s="55">
        <f t="shared" si="85"/>
        <v>0</v>
      </c>
      <c r="BP38" s="53">
        <f t="shared" si="86"/>
        <v>0</v>
      </c>
      <c r="BQ38" s="54">
        <f t="shared" si="87"/>
        <v>0</v>
      </c>
      <c r="BR38" s="54">
        <f t="shared" si="88"/>
        <v>0</v>
      </c>
      <c r="BS38" s="55">
        <f t="shared" si="89"/>
        <v>0</v>
      </c>
      <c r="BT38" s="53">
        <f t="shared" si="90"/>
        <v>0</v>
      </c>
      <c r="BU38" s="54">
        <f t="shared" si="91"/>
        <v>0</v>
      </c>
      <c r="BV38" s="54">
        <f t="shared" si="92"/>
        <v>0</v>
      </c>
      <c r="BW38" s="55">
        <f t="shared" si="93"/>
        <v>0</v>
      </c>
      <c r="BX38" s="53">
        <f t="shared" si="94"/>
        <v>0</v>
      </c>
      <c r="BY38" s="54">
        <f t="shared" si="95"/>
        <v>0</v>
      </c>
      <c r="BZ38" s="54">
        <f t="shared" si="96"/>
        <v>0</v>
      </c>
      <c r="CA38" s="55">
        <f t="shared" si="97"/>
        <v>0</v>
      </c>
      <c r="CB38" s="53">
        <f t="shared" si="98"/>
        <v>0</v>
      </c>
      <c r="CC38" s="54">
        <f t="shared" si="99"/>
        <v>0</v>
      </c>
      <c r="CD38" s="54">
        <f t="shared" si="100"/>
        <v>0</v>
      </c>
      <c r="CE38" s="59">
        <f t="shared" si="101"/>
        <v>0</v>
      </c>
      <c r="CF38" s="64">
        <f t="shared" si="102"/>
        <v>36</v>
      </c>
      <c r="CG38" s="54">
        <f t="shared" si="103"/>
        <v>0</v>
      </c>
      <c r="CH38" s="54">
        <f t="shared" si="104"/>
        <v>24</v>
      </c>
      <c r="CI38" s="59">
        <f t="shared" si="73"/>
        <v>0</v>
      </c>
      <c r="CJ38" s="57">
        <f t="shared" si="64"/>
        <v>36</v>
      </c>
      <c r="CK38" s="57">
        <f t="shared" si="65"/>
        <v>0</v>
      </c>
      <c r="CL38" s="57">
        <f t="shared" si="66"/>
        <v>24</v>
      </c>
      <c r="CM38" s="186">
        <f t="shared" si="67"/>
        <v>0</v>
      </c>
      <c r="CN38" s="6"/>
      <c r="CO38" s="189">
        <f t="shared" si="113"/>
        <v>0</v>
      </c>
      <c r="CP38" s="134" t="e">
        <f t="shared" si="3"/>
        <v>#DIV/0!</v>
      </c>
      <c r="CQ38" s="135" t="e">
        <f t="shared" si="69"/>
        <v>#DIV/0!</v>
      </c>
      <c r="CR38" s="135" t="e">
        <f t="shared" si="4"/>
        <v>#DIV/0!</v>
      </c>
      <c r="CS38" s="136" t="e">
        <f t="shared" si="5"/>
        <v>#DIV/0!</v>
      </c>
      <c r="CT38" s="137" t="e">
        <f t="shared" si="6"/>
        <v>#DIV/0!</v>
      </c>
      <c r="CU38" s="135" t="e">
        <f t="shared" si="70"/>
        <v>#DIV/0!</v>
      </c>
      <c r="CV38" s="135" t="e">
        <f t="shared" si="7"/>
        <v>#DIV/0!</v>
      </c>
      <c r="CW38" s="138" t="e">
        <f t="shared" si="8"/>
        <v>#DIV/0!</v>
      </c>
      <c r="CX38" s="134" t="e">
        <f t="shared" si="9"/>
        <v>#DIV/0!</v>
      </c>
      <c r="CY38" s="135" t="e">
        <f t="shared" si="10"/>
        <v>#DIV/0!</v>
      </c>
      <c r="CZ38" s="135" t="e">
        <f t="shared" si="11"/>
        <v>#DIV/0!</v>
      </c>
      <c r="DA38" s="136" t="e">
        <f t="shared" si="12"/>
        <v>#DIV/0!</v>
      </c>
      <c r="DB38" s="137" t="e">
        <f t="shared" si="13"/>
        <v>#DIV/0!</v>
      </c>
      <c r="DC38" s="135" t="e">
        <f t="shared" si="14"/>
        <v>#DIV/0!</v>
      </c>
      <c r="DD38" s="135" t="e">
        <f t="shared" si="15"/>
        <v>#DIV/0!</v>
      </c>
      <c r="DE38" s="138" t="e">
        <f t="shared" si="16"/>
        <v>#DIV/0!</v>
      </c>
      <c r="DF38" s="134" t="e">
        <f t="shared" si="17"/>
        <v>#DIV/0!</v>
      </c>
      <c r="DG38" s="135" t="e">
        <f t="shared" si="18"/>
        <v>#DIV/0!</v>
      </c>
      <c r="DH38" s="135" t="e">
        <f t="shared" si="19"/>
        <v>#DIV/0!</v>
      </c>
      <c r="DI38" s="138" t="e">
        <f t="shared" si="20"/>
        <v>#DIV/0!</v>
      </c>
      <c r="DJ38" s="134" t="e">
        <f t="shared" si="21"/>
        <v>#DIV/0!</v>
      </c>
      <c r="DK38" s="135" t="e">
        <f t="shared" si="22"/>
        <v>#DIV/0!</v>
      </c>
      <c r="DL38" s="135" t="e">
        <f t="shared" si="23"/>
        <v>#DIV/0!</v>
      </c>
      <c r="DM38" s="138" t="e">
        <f t="shared" si="24"/>
        <v>#DIV/0!</v>
      </c>
      <c r="DN38" s="134" t="e">
        <f t="shared" si="25"/>
        <v>#DIV/0!</v>
      </c>
      <c r="DO38" s="135" t="e">
        <f t="shared" si="26"/>
        <v>#DIV/0!</v>
      </c>
      <c r="DP38" s="135" t="e">
        <f t="shared" si="27"/>
        <v>#DIV/0!</v>
      </c>
      <c r="DQ38" s="138" t="e">
        <f t="shared" si="28"/>
        <v>#DIV/0!</v>
      </c>
      <c r="DR38" s="134" t="e">
        <f t="shared" si="29"/>
        <v>#DIV/0!</v>
      </c>
      <c r="DS38" s="135" t="e">
        <f t="shared" si="30"/>
        <v>#DIV/0!</v>
      </c>
      <c r="DT38" s="135" t="e">
        <f t="shared" si="31"/>
        <v>#DIV/0!</v>
      </c>
      <c r="DU38" s="138" t="e">
        <f t="shared" si="32"/>
        <v>#DIV/0!</v>
      </c>
      <c r="DV38" s="134" t="e">
        <f t="shared" si="33"/>
        <v>#DIV/0!</v>
      </c>
      <c r="DW38" s="135" t="e">
        <f t="shared" si="34"/>
        <v>#DIV/0!</v>
      </c>
      <c r="DX38" s="135" t="e">
        <f t="shared" si="35"/>
        <v>#DIV/0!</v>
      </c>
      <c r="DY38" s="138" t="e">
        <f t="shared" si="36"/>
        <v>#DIV/0!</v>
      </c>
      <c r="DZ38" s="134" t="e">
        <f t="shared" si="37"/>
        <v>#DIV/0!</v>
      </c>
      <c r="EA38" s="135" t="e">
        <f t="shared" si="38"/>
        <v>#DIV/0!</v>
      </c>
      <c r="EB38" s="135" t="e">
        <f t="shared" si="39"/>
        <v>#DIV/0!</v>
      </c>
      <c r="EC38" s="138" t="e">
        <f t="shared" si="40"/>
        <v>#DIV/0!</v>
      </c>
      <c r="ED38" s="134" t="e">
        <f t="shared" si="109"/>
        <v>#DIV/0!</v>
      </c>
      <c r="EE38" s="135" t="e">
        <f t="shared" si="110"/>
        <v>#DIV/0!</v>
      </c>
      <c r="EF38" s="135" t="e">
        <f t="shared" si="111"/>
        <v>#DIV/0!</v>
      </c>
      <c r="EG38" s="136" t="e">
        <f t="shared" si="112"/>
        <v>#DIV/0!</v>
      </c>
      <c r="EH38" s="44">
        <f t="shared" si="45"/>
        <v>0</v>
      </c>
      <c r="EI38" s="43">
        <f t="shared" si="46"/>
        <v>0</v>
      </c>
      <c r="EJ38" s="43">
        <f t="shared" si="47"/>
        <v>0</v>
      </c>
      <c r="EK38" s="43">
        <f t="shared" si="48"/>
        <v>0</v>
      </c>
      <c r="EL38" s="43">
        <f t="shared" si="49"/>
        <v>0</v>
      </c>
      <c r="EM38" s="43">
        <f t="shared" si="50"/>
        <v>0</v>
      </c>
      <c r="EN38" s="43">
        <f t="shared" si="51"/>
        <v>0</v>
      </c>
      <c r="EO38" s="43">
        <f t="shared" si="52"/>
        <v>0</v>
      </c>
      <c r="EP38" s="43">
        <f t="shared" si="53"/>
        <v>0</v>
      </c>
      <c r="EQ38" s="43">
        <f t="shared" si="54"/>
        <v>0</v>
      </c>
      <c r="ER38" s="181">
        <f t="shared" si="55"/>
        <v>60</v>
      </c>
      <c r="ES38" s="6">
        <f t="shared" si="71"/>
        <v>60</v>
      </c>
      <c r="ET38" s="7">
        <f t="shared" si="114"/>
        <v>60</v>
      </c>
    </row>
    <row r="39" spans="2:150" ht="35" thickBot="1" x14ac:dyDescent="0.25">
      <c r="B39" s="21">
        <v>36</v>
      </c>
      <c r="C39" s="164" t="s">
        <v>46</v>
      </c>
      <c r="D39" s="30"/>
      <c r="E39" s="31"/>
      <c r="F39" s="31"/>
      <c r="G39" s="32"/>
      <c r="H39" s="11"/>
      <c r="I39" s="5"/>
      <c r="J39" s="5"/>
      <c r="K39" s="13"/>
      <c r="L39" s="6"/>
      <c r="M39" s="5"/>
      <c r="N39" s="5"/>
      <c r="O39" s="13"/>
      <c r="P39" s="6"/>
      <c r="Q39" s="5"/>
      <c r="R39" s="5"/>
      <c r="S39" s="13"/>
      <c r="T39" s="6"/>
      <c r="U39" s="5"/>
      <c r="V39" s="5"/>
      <c r="W39" s="13"/>
      <c r="X39" s="6"/>
      <c r="Y39" s="5"/>
      <c r="Z39" s="5"/>
      <c r="AA39" s="13"/>
      <c r="AB39" s="6"/>
      <c r="AC39" s="5"/>
      <c r="AD39" s="5"/>
      <c r="AE39" s="7"/>
      <c r="AF39" s="11"/>
      <c r="AG39" s="5"/>
      <c r="AH39" s="5"/>
      <c r="AI39" s="7"/>
      <c r="AJ39" s="11"/>
      <c r="AK39" s="5"/>
      <c r="AL39" s="5"/>
      <c r="AM39" s="7"/>
      <c r="AN39" s="11"/>
      <c r="AO39" s="5"/>
      <c r="AP39" s="5"/>
      <c r="AQ39" s="7"/>
      <c r="AR39" s="11">
        <v>60</v>
      </c>
      <c r="AS39" s="5">
        <v>0</v>
      </c>
      <c r="AT39" s="5">
        <v>0</v>
      </c>
      <c r="AU39" s="13">
        <v>0</v>
      </c>
      <c r="AV39" s="53">
        <f t="shared" si="56"/>
        <v>0</v>
      </c>
      <c r="AW39" s="54">
        <f t="shared" si="57"/>
        <v>0</v>
      </c>
      <c r="AX39" s="54">
        <f t="shared" si="58"/>
        <v>0</v>
      </c>
      <c r="AY39" s="55">
        <f t="shared" si="59"/>
        <v>0</v>
      </c>
      <c r="AZ39" s="53">
        <f t="shared" si="60"/>
        <v>0</v>
      </c>
      <c r="BA39" s="54">
        <f t="shared" si="61"/>
        <v>0</v>
      </c>
      <c r="BB39" s="54">
        <f t="shared" si="62"/>
        <v>0</v>
      </c>
      <c r="BC39" s="55">
        <f t="shared" si="63"/>
        <v>0</v>
      </c>
      <c r="BD39" s="53">
        <f t="shared" si="74"/>
        <v>0</v>
      </c>
      <c r="BE39" s="54">
        <f t="shared" si="75"/>
        <v>0</v>
      </c>
      <c r="BF39" s="54">
        <f t="shared" si="76"/>
        <v>0</v>
      </c>
      <c r="BG39" s="55">
        <f t="shared" si="77"/>
        <v>0</v>
      </c>
      <c r="BH39" s="53">
        <f t="shared" si="78"/>
        <v>0</v>
      </c>
      <c r="BI39" s="54">
        <f t="shared" si="79"/>
        <v>0</v>
      </c>
      <c r="BJ39" s="54">
        <f t="shared" si="80"/>
        <v>0</v>
      </c>
      <c r="BK39" s="55">
        <f t="shared" si="81"/>
        <v>0</v>
      </c>
      <c r="BL39" s="53">
        <f t="shared" si="82"/>
        <v>0</v>
      </c>
      <c r="BM39" s="54">
        <f t="shared" si="83"/>
        <v>0</v>
      </c>
      <c r="BN39" s="54">
        <f t="shared" si="84"/>
        <v>0</v>
      </c>
      <c r="BO39" s="55">
        <f t="shared" si="85"/>
        <v>0</v>
      </c>
      <c r="BP39" s="53">
        <f t="shared" si="86"/>
        <v>0</v>
      </c>
      <c r="BQ39" s="54">
        <f t="shared" si="87"/>
        <v>0</v>
      </c>
      <c r="BR39" s="54">
        <f t="shared" si="88"/>
        <v>0</v>
      </c>
      <c r="BS39" s="55">
        <f t="shared" si="89"/>
        <v>0</v>
      </c>
      <c r="BT39" s="53">
        <f t="shared" si="90"/>
        <v>0</v>
      </c>
      <c r="BU39" s="54">
        <f t="shared" si="91"/>
        <v>0</v>
      </c>
      <c r="BV39" s="54">
        <f t="shared" si="92"/>
        <v>0</v>
      </c>
      <c r="BW39" s="55">
        <f t="shared" si="93"/>
        <v>0</v>
      </c>
      <c r="BX39" s="53">
        <f t="shared" si="94"/>
        <v>0</v>
      </c>
      <c r="BY39" s="54">
        <f t="shared" si="95"/>
        <v>0</v>
      </c>
      <c r="BZ39" s="54">
        <f t="shared" si="96"/>
        <v>0</v>
      </c>
      <c r="CA39" s="55">
        <f t="shared" si="97"/>
        <v>0</v>
      </c>
      <c r="CB39" s="53">
        <f t="shared" si="98"/>
        <v>0</v>
      </c>
      <c r="CC39" s="54">
        <f t="shared" si="99"/>
        <v>0</v>
      </c>
      <c r="CD39" s="54">
        <f t="shared" si="100"/>
        <v>0</v>
      </c>
      <c r="CE39" s="59">
        <f t="shared" si="101"/>
        <v>0</v>
      </c>
      <c r="CF39" s="64">
        <f t="shared" si="102"/>
        <v>60</v>
      </c>
      <c r="CG39" s="54">
        <f t="shared" si="103"/>
        <v>0</v>
      </c>
      <c r="CH39" s="54">
        <f t="shared" si="104"/>
        <v>0</v>
      </c>
      <c r="CI39" s="59">
        <f t="shared" si="73"/>
        <v>0</v>
      </c>
      <c r="CJ39" s="57">
        <f t="shared" si="64"/>
        <v>60</v>
      </c>
      <c r="CK39" s="57">
        <f t="shared" si="65"/>
        <v>0</v>
      </c>
      <c r="CL39" s="57">
        <f t="shared" si="66"/>
        <v>0</v>
      </c>
      <c r="CM39" s="186">
        <f t="shared" si="67"/>
        <v>0</v>
      </c>
      <c r="CN39" s="6"/>
      <c r="CO39" s="189">
        <f t="shared" si="113"/>
        <v>0</v>
      </c>
      <c r="CP39" s="134" t="e">
        <f t="shared" si="3"/>
        <v>#DIV/0!</v>
      </c>
      <c r="CQ39" s="135" t="e">
        <f t="shared" si="69"/>
        <v>#DIV/0!</v>
      </c>
      <c r="CR39" s="135" t="e">
        <f t="shared" si="4"/>
        <v>#DIV/0!</v>
      </c>
      <c r="CS39" s="136" t="e">
        <f t="shared" si="5"/>
        <v>#DIV/0!</v>
      </c>
      <c r="CT39" s="137" t="e">
        <f t="shared" si="6"/>
        <v>#DIV/0!</v>
      </c>
      <c r="CU39" s="135" t="e">
        <f t="shared" si="70"/>
        <v>#DIV/0!</v>
      </c>
      <c r="CV39" s="135" t="e">
        <f t="shared" si="7"/>
        <v>#DIV/0!</v>
      </c>
      <c r="CW39" s="138" t="e">
        <f t="shared" si="8"/>
        <v>#DIV/0!</v>
      </c>
      <c r="CX39" s="134" t="e">
        <f t="shared" si="9"/>
        <v>#DIV/0!</v>
      </c>
      <c r="CY39" s="135" t="e">
        <f t="shared" si="10"/>
        <v>#DIV/0!</v>
      </c>
      <c r="CZ39" s="135" t="e">
        <f t="shared" si="11"/>
        <v>#DIV/0!</v>
      </c>
      <c r="DA39" s="136" t="e">
        <f t="shared" si="12"/>
        <v>#DIV/0!</v>
      </c>
      <c r="DB39" s="137" t="e">
        <f t="shared" si="13"/>
        <v>#DIV/0!</v>
      </c>
      <c r="DC39" s="135" t="e">
        <f t="shared" si="14"/>
        <v>#DIV/0!</v>
      </c>
      <c r="DD39" s="135" t="e">
        <f t="shared" si="15"/>
        <v>#DIV/0!</v>
      </c>
      <c r="DE39" s="138" t="e">
        <f t="shared" si="16"/>
        <v>#DIV/0!</v>
      </c>
      <c r="DF39" s="134" t="e">
        <f t="shared" si="17"/>
        <v>#DIV/0!</v>
      </c>
      <c r="DG39" s="135" t="e">
        <f t="shared" si="18"/>
        <v>#DIV/0!</v>
      </c>
      <c r="DH39" s="135" t="e">
        <f t="shared" si="19"/>
        <v>#DIV/0!</v>
      </c>
      <c r="DI39" s="138" t="e">
        <f t="shared" si="20"/>
        <v>#DIV/0!</v>
      </c>
      <c r="DJ39" s="134" t="e">
        <f t="shared" si="21"/>
        <v>#DIV/0!</v>
      </c>
      <c r="DK39" s="135" t="e">
        <f t="shared" si="22"/>
        <v>#DIV/0!</v>
      </c>
      <c r="DL39" s="135" t="e">
        <f t="shared" si="23"/>
        <v>#DIV/0!</v>
      </c>
      <c r="DM39" s="138" t="e">
        <f t="shared" si="24"/>
        <v>#DIV/0!</v>
      </c>
      <c r="DN39" s="134" t="e">
        <f t="shared" si="25"/>
        <v>#DIV/0!</v>
      </c>
      <c r="DO39" s="135" t="e">
        <f t="shared" si="26"/>
        <v>#DIV/0!</v>
      </c>
      <c r="DP39" s="135" t="e">
        <f t="shared" si="27"/>
        <v>#DIV/0!</v>
      </c>
      <c r="DQ39" s="138" t="e">
        <f t="shared" si="28"/>
        <v>#DIV/0!</v>
      </c>
      <c r="DR39" s="134" t="e">
        <f t="shared" si="29"/>
        <v>#DIV/0!</v>
      </c>
      <c r="DS39" s="135" t="e">
        <f t="shared" si="30"/>
        <v>#DIV/0!</v>
      </c>
      <c r="DT39" s="135" t="e">
        <f t="shared" si="31"/>
        <v>#DIV/0!</v>
      </c>
      <c r="DU39" s="138" t="e">
        <f t="shared" si="32"/>
        <v>#DIV/0!</v>
      </c>
      <c r="DV39" s="134" t="e">
        <f t="shared" si="33"/>
        <v>#DIV/0!</v>
      </c>
      <c r="DW39" s="135" t="e">
        <f t="shared" si="34"/>
        <v>#DIV/0!</v>
      </c>
      <c r="DX39" s="135" t="e">
        <f t="shared" si="35"/>
        <v>#DIV/0!</v>
      </c>
      <c r="DY39" s="138" t="e">
        <f t="shared" si="36"/>
        <v>#DIV/0!</v>
      </c>
      <c r="DZ39" s="134" t="e">
        <f t="shared" si="37"/>
        <v>#DIV/0!</v>
      </c>
      <c r="EA39" s="135" t="e">
        <f t="shared" si="38"/>
        <v>#DIV/0!</v>
      </c>
      <c r="EB39" s="135" t="e">
        <f t="shared" si="39"/>
        <v>#DIV/0!</v>
      </c>
      <c r="EC39" s="138" t="e">
        <f t="shared" si="40"/>
        <v>#DIV/0!</v>
      </c>
      <c r="ED39" s="134" t="e">
        <f t="shared" si="109"/>
        <v>#DIV/0!</v>
      </c>
      <c r="EE39" s="135" t="e">
        <f t="shared" si="110"/>
        <v>#DIV/0!</v>
      </c>
      <c r="EF39" s="135" t="e">
        <f t="shared" si="111"/>
        <v>#DIV/0!</v>
      </c>
      <c r="EG39" s="136" t="e">
        <f t="shared" si="112"/>
        <v>#DIV/0!</v>
      </c>
      <c r="EH39" s="44">
        <f t="shared" si="45"/>
        <v>0</v>
      </c>
      <c r="EI39" s="43">
        <f t="shared" si="46"/>
        <v>0</v>
      </c>
      <c r="EJ39" s="43">
        <f t="shared" si="47"/>
        <v>0</v>
      </c>
      <c r="EK39" s="43">
        <f t="shared" si="48"/>
        <v>0</v>
      </c>
      <c r="EL39" s="43">
        <f t="shared" si="49"/>
        <v>0</v>
      </c>
      <c r="EM39" s="43">
        <f t="shared" si="50"/>
        <v>0</v>
      </c>
      <c r="EN39" s="43">
        <f t="shared" si="51"/>
        <v>0</v>
      </c>
      <c r="EO39" s="43">
        <f t="shared" si="52"/>
        <v>0</v>
      </c>
      <c r="EP39" s="43">
        <f t="shared" si="53"/>
        <v>0</v>
      </c>
      <c r="EQ39" s="43">
        <f t="shared" si="54"/>
        <v>0</v>
      </c>
      <c r="ER39" s="181">
        <f t="shared" si="55"/>
        <v>60</v>
      </c>
      <c r="ES39" s="6">
        <f t="shared" si="71"/>
        <v>60</v>
      </c>
      <c r="ET39" s="7">
        <f t="shared" si="114"/>
        <v>60</v>
      </c>
    </row>
    <row r="40" spans="2:150" ht="18" thickBot="1" x14ac:dyDescent="0.25">
      <c r="B40" s="21">
        <v>37</v>
      </c>
      <c r="C40" s="164" t="s">
        <v>47</v>
      </c>
      <c r="D40" s="30"/>
      <c r="E40" s="31"/>
      <c r="F40" s="31"/>
      <c r="G40" s="32"/>
      <c r="H40" s="11"/>
      <c r="I40" s="5"/>
      <c r="J40" s="5"/>
      <c r="K40" s="13"/>
      <c r="L40" s="6"/>
      <c r="M40" s="5"/>
      <c r="N40" s="5"/>
      <c r="O40" s="13"/>
      <c r="P40" s="6"/>
      <c r="Q40" s="5"/>
      <c r="R40" s="5"/>
      <c r="S40" s="13"/>
      <c r="T40" s="6"/>
      <c r="U40" s="5"/>
      <c r="V40" s="5"/>
      <c r="W40" s="13"/>
      <c r="X40" s="6"/>
      <c r="Y40" s="5"/>
      <c r="Z40" s="5"/>
      <c r="AA40" s="13"/>
      <c r="AB40" s="6"/>
      <c r="AC40" s="5"/>
      <c r="AD40" s="5"/>
      <c r="AE40" s="7"/>
      <c r="AF40" s="11"/>
      <c r="AG40" s="5"/>
      <c r="AH40" s="5"/>
      <c r="AI40" s="7"/>
      <c r="AJ40" s="11"/>
      <c r="AK40" s="5"/>
      <c r="AL40" s="5"/>
      <c r="AM40" s="7"/>
      <c r="AN40" s="11"/>
      <c r="AO40" s="5"/>
      <c r="AP40" s="5"/>
      <c r="AQ40" s="7"/>
      <c r="AR40" s="11"/>
      <c r="AS40" s="5"/>
      <c r="AT40" s="5"/>
      <c r="AU40" s="13"/>
      <c r="AV40" s="53">
        <f t="shared" si="56"/>
        <v>0</v>
      </c>
      <c r="AW40" s="54">
        <f t="shared" si="57"/>
        <v>0</v>
      </c>
      <c r="AX40" s="54">
        <f t="shared" si="58"/>
        <v>0</v>
      </c>
      <c r="AY40" s="55">
        <f t="shared" si="59"/>
        <v>0</v>
      </c>
      <c r="AZ40" s="53">
        <f t="shared" si="60"/>
        <v>0</v>
      </c>
      <c r="BA40" s="54">
        <f t="shared" si="61"/>
        <v>0</v>
      </c>
      <c r="BB40" s="54">
        <f t="shared" si="62"/>
        <v>0</v>
      </c>
      <c r="BC40" s="55">
        <f t="shared" si="63"/>
        <v>0</v>
      </c>
      <c r="BD40" s="53">
        <f t="shared" si="74"/>
        <v>0</v>
      </c>
      <c r="BE40" s="54">
        <f t="shared" si="75"/>
        <v>0</v>
      </c>
      <c r="BF40" s="54">
        <f t="shared" si="76"/>
        <v>0</v>
      </c>
      <c r="BG40" s="55">
        <f t="shared" si="77"/>
        <v>0</v>
      </c>
      <c r="BH40" s="53">
        <f t="shared" si="78"/>
        <v>0</v>
      </c>
      <c r="BI40" s="54">
        <f t="shared" si="79"/>
        <v>0</v>
      </c>
      <c r="BJ40" s="54">
        <f t="shared" si="80"/>
        <v>0</v>
      </c>
      <c r="BK40" s="55">
        <f t="shared" si="81"/>
        <v>0</v>
      </c>
      <c r="BL40" s="53">
        <f t="shared" si="82"/>
        <v>0</v>
      </c>
      <c r="BM40" s="54">
        <f t="shared" si="83"/>
        <v>0</v>
      </c>
      <c r="BN40" s="54">
        <f t="shared" si="84"/>
        <v>0</v>
      </c>
      <c r="BO40" s="55">
        <f t="shared" si="85"/>
        <v>0</v>
      </c>
      <c r="BP40" s="53">
        <f t="shared" si="86"/>
        <v>0</v>
      </c>
      <c r="BQ40" s="54">
        <f t="shared" si="87"/>
        <v>0</v>
      </c>
      <c r="BR40" s="54">
        <f t="shared" si="88"/>
        <v>0</v>
      </c>
      <c r="BS40" s="55">
        <f t="shared" si="89"/>
        <v>0</v>
      </c>
      <c r="BT40" s="53">
        <f t="shared" si="90"/>
        <v>0</v>
      </c>
      <c r="BU40" s="54">
        <f t="shared" si="91"/>
        <v>0</v>
      </c>
      <c r="BV40" s="54">
        <f t="shared" si="92"/>
        <v>0</v>
      </c>
      <c r="BW40" s="55">
        <f t="shared" si="93"/>
        <v>0</v>
      </c>
      <c r="BX40" s="53">
        <f t="shared" si="94"/>
        <v>0</v>
      </c>
      <c r="BY40" s="54">
        <f t="shared" si="95"/>
        <v>0</v>
      </c>
      <c r="BZ40" s="54">
        <f t="shared" si="96"/>
        <v>0</v>
      </c>
      <c r="CA40" s="55">
        <f t="shared" si="97"/>
        <v>0</v>
      </c>
      <c r="CB40" s="53">
        <f t="shared" si="98"/>
        <v>0</v>
      </c>
      <c r="CC40" s="54">
        <f t="shared" si="99"/>
        <v>0</v>
      </c>
      <c r="CD40" s="54">
        <f t="shared" si="100"/>
        <v>0</v>
      </c>
      <c r="CE40" s="59">
        <f t="shared" si="101"/>
        <v>0</v>
      </c>
      <c r="CF40" s="64">
        <f t="shared" si="102"/>
        <v>0</v>
      </c>
      <c r="CG40" s="54">
        <f t="shared" si="103"/>
        <v>0</v>
      </c>
      <c r="CH40" s="54">
        <f t="shared" si="104"/>
        <v>0</v>
      </c>
      <c r="CI40" s="59">
        <f t="shared" si="73"/>
        <v>0</v>
      </c>
      <c r="CJ40" s="57">
        <f t="shared" si="64"/>
        <v>0</v>
      </c>
      <c r="CK40" s="57">
        <f t="shared" si="65"/>
        <v>0</v>
      </c>
      <c r="CL40" s="57">
        <f t="shared" si="66"/>
        <v>0</v>
      </c>
      <c r="CM40" s="186">
        <f t="shared" si="67"/>
        <v>0</v>
      </c>
      <c r="CN40" s="6"/>
      <c r="CO40" s="189"/>
      <c r="CP40" s="134" t="e">
        <f t="shared" si="3"/>
        <v>#DIV/0!</v>
      </c>
      <c r="CQ40" s="135" t="e">
        <f t="shared" si="69"/>
        <v>#DIV/0!</v>
      </c>
      <c r="CR40" s="135" t="e">
        <f t="shared" si="4"/>
        <v>#DIV/0!</v>
      </c>
      <c r="CS40" s="136" t="e">
        <f t="shared" si="5"/>
        <v>#DIV/0!</v>
      </c>
      <c r="CT40" s="137" t="e">
        <f t="shared" si="6"/>
        <v>#DIV/0!</v>
      </c>
      <c r="CU40" s="135" t="e">
        <f t="shared" si="70"/>
        <v>#DIV/0!</v>
      </c>
      <c r="CV40" s="135" t="e">
        <f t="shared" si="7"/>
        <v>#DIV/0!</v>
      </c>
      <c r="CW40" s="138" t="e">
        <f t="shared" si="8"/>
        <v>#DIV/0!</v>
      </c>
      <c r="CX40" s="134" t="e">
        <f t="shared" si="9"/>
        <v>#DIV/0!</v>
      </c>
      <c r="CY40" s="135" t="e">
        <f t="shared" si="10"/>
        <v>#DIV/0!</v>
      </c>
      <c r="CZ40" s="135" t="e">
        <f t="shared" si="11"/>
        <v>#DIV/0!</v>
      </c>
      <c r="DA40" s="136" t="e">
        <f t="shared" si="12"/>
        <v>#DIV/0!</v>
      </c>
      <c r="DB40" s="137" t="e">
        <f t="shared" si="13"/>
        <v>#DIV/0!</v>
      </c>
      <c r="DC40" s="135" t="e">
        <f t="shared" si="14"/>
        <v>#DIV/0!</v>
      </c>
      <c r="DD40" s="135" t="e">
        <f t="shared" si="15"/>
        <v>#DIV/0!</v>
      </c>
      <c r="DE40" s="138" t="e">
        <f t="shared" si="16"/>
        <v>#DIV/0!</v>
      </c>
      <c r="DF40" s="134" t="e">
        <f t="shared" si="17"/>
        <v>#DIV/0!</v>
      </c>
      <c r="DG40" s="135" t="e">
        <f t="shared" si="18"/>
        <v>#DIV/0!</v>
      </c>
      <c r="DH40" s="135" t="e">
        <f t="shared" si="19"/>
        <v>#DIV/0!</v>
      </c>
      <c r="DI40" s="138" t="e">
        <f t="shared" si="20"/>
        <v>#DIV/0!</v>
      </c>
      <c r="DJ40" s="134" t="e">
        <f t="shared" si="21"/>
        <v>#DIV/0!</v>
      </c>
      <c r="DK40" s="135" t="e">
        <f t="shared" si="22"/>
        <v>#DIV/0!</v>
      </c>
      <c r="DL40" s="135" t="e">
        <f t="shared" si="23"/>
        <v>#DIV/0!</v>
      </c>
      <c r="DM40" s="138" t="e">
        <f t="shared" si="24"/>
        <v>#DIV/0!</v>
      </c>
      <c r="DN40" s="134" t="e">
        <f t="shared" si="25"/>
        <v>#DIV/0!</v>
      </c>
      <c r="DO40" s="135" t="e">
        <f t="shared" si="26"/>
        <v>#DIV/0!</v>
      </c>
      <c r="DP40" s="135" t="e">
        <f t="shared" si="27"/>
        <v>#DIV/0!</v>
      </c>
      <c r="DQ40" s="138" t="e">
        <f t="shared" si="28"/>
        <v>#DIV/0!</v>
      </c>
      <c r="DR40" s="134" t="e">
        <f t="shared" si="29"/>
        <v>#DIV/0!</v>
      </c>
      <c r="DS40" s="135" t="e">
        <f t="shared" si="30"/>
        <v>#DIV/0!</v>
      </c>
      <c r="DT40" s="135" t="e">
        <f t="shared" si="31"/>
        <v>#DIV/0!</v>
      </c>
      <c r="DU40" s="138" t="e">
        <f t="shared" si="32"/>
        <v>#DIV/0!</v>
      </c>
      <c r="DV40" s="134" t="e">
        <f t="shared" si="33"/>
        <v>#DIV/0!</v>
      </c>
      <c r="DW40" s="135" t="e">
        <f t="shared" si="34"/>
        <v>#DIV/0!</v>
      </c>
      <c r="DX40" s="135" t="e">
        <f t="shared" si="35"/>
        <v>#DIV/0!</v>
      </c>
      <c r="DY40" s="138" t="e">
        <f t="shared" si="36"/>
        <v>#DIV/0!</v>
      </c>
      <c r="DZ40" s="134" t="e">
        <f t="shared" si="37"/>
        <v>#DIV/0!</v>
      </c>
      <c r="EA40" s="135" t="e">
        <f t="shared" si="38"/>
        <v>#DIV/0!</v>
      </c>
      <c r="EB40" s="135" t="e">
        <f t="shared" si="39"/>
        <v>#DIV/0!</v>
      </c>
      <c r="EC40" s="138" t="e">
        <f t="shared" si="40"/>
        <v>#DIV/0!</v>
      </c>
      <c r="ED40" s="134" t="e">
        <f t="shared" si="109"/>
        <v>#DIV/0!</v>
      </c>
      <c r="EE40" s="135" t="e">
        <f t="shared" si="110"/>
        <v>#DIV/0!</v>
      </c>
      <c r="EF40" s="135" t="e">
        <f t="shared" si="111"/>
        <v>#DIV/0!</v>
      </c>
      <c r="EG40" s="136" t="e">
        <f t="shared" si="112"/>
        <v>#DIV/0!</v>
      </c>
      <c r="EH40" s="44">
        <f t="shared" si="45"/>
        <v>0</v>
      </c>
      <c r="EI40" s="43">
        <f t="shared" si="46"/>
        <v>0</v>
      </c>
      <c r="EJ40" s="43">
        <f t="shared" si="47"/>
        <v>0</v>
      </c>
      <c r="EK40" s="43">
        <f t="shared" si="48"/>
        <v>0</v>
      </c>
      <c r="EL40" s="43">
        <f t="shared" si="49"/>
        <v>0</v>
      </c>
      <c r="EM40" s="43">
        <f t="shared" si="50"/>
        <v>0</v>
      </c>
      <c r="EN40" s="43">
        <f t="shared" si="51"/>
        <v>0</v>
      </c>
      <c r="EO40" s="43">
        <f t="shared" si="52"/>
        <v>0</v>
      </c>
      <c r="EP40" s="43">
        <f t="shared" si="53"/>
        <v>0</v>
      </c>
      <c r="EQ40" s="43">
        <f t="shared" si="54"/>
        <v>0</v>
      </c>
      <c r="ER40" s="181">
        <f t="shared" si="55"/>
        <v>0</v>
      </c>
      <c r="ES40" s="6">
        <f t="shared" si="71"/>
        <v>0</v>
      </c>
      <c r="ET40" s="7">
        <f t="shared" si="114"/>
        <v>0</v>
      </c>
    </row>
    <row r="41" spans="2:150" ht="35" thickBot="1" x14ac:dyDescent="0.25">
      <c r="B41" s="22">
        <v>38</v>
      </c>
      <c r="C41" s="165" t="s">
        <v>48</v>
      </c>
      <c r="D41" s="33"/>
      <c r="E41" s="34"/>
      <c r="F41" s="34"/>
      <c r="G41" s="35"/>
      <c r="H41" s="12"/>
      <c r="I41" s="9"/>
      <c r="J41" s="9"/>
      <c r="K41" s="14"/>
      <c r="L41" s="8"/>
      <c r="M41" s="9"/>
      <c r="N41" s="9"/>
      <c r="O41" s="14"/>
      <c r="P41" s="8"/>
      <c r="Q41" s="9"/>
      <c r="R41" s="9"/>
      <c r="S41" s="14"/>
      <c r="T41" s="8"/>
      <c r="U41" s="9"/>
      <c r="V41" s="9"/>
      <c r="W41" s="14"/>
      <c r="X41" s="8"/>
      <c r="Y41" s="9"/>
      <c r="Z41" s="9"/>
      <c r="AA41" s="14"/>
      <c r="AB41" s="8"/>
      <c r="AC41" s="9"/>
      <c r="AD41" s="9"/>
      <c r="AE41" s="10"/>
      <c r="AF41" s="12"/>
      <c r="AG41" s="9"/>
      <c r="AH41" s="9"/>
      <c r="AI41" s="10"/>
      <c r="AJ41" s="12"/>
      <c r="AK41" s="9"/>
      <c r="AL41" s="9"/>
      <c r="AM41" s="10"/>
      <c r="AN41" s="12"/>
      <c r="AO41" s="9"/>
      <c r="AP41" s="9"/>
      <c r="AQ41" s="10"/>
      <c r="AR41" s="12"/>
      <c r="AS41" s="9"/>
      <c r="AT41" s="9"/>
      <c r="AU41" s="14"/>
      <c r="AV41" s="60">
        <f t="shared" si="56"/>
        <v>0</v>
      </c>
      <c r="AW41" s="61">
        <f t="shared" si="57"/>
        <v>0</v>
      </c>
      <c r="AX41" s="61">
        <f t="shared" si="58"/>
        <v>0</v>
      </c>
      <c r="AY41" s="63">
        <f t="shared" si="59"/>
        <v>0</v>
      </c>
      <c r="AZ41" s="60">
        <f t="shared" si="60"/>
        <v>0</v>
      </c>
      <c r="BA41" s="61">
        <f t="shared" si="61"/>
        <v>0</v>
      </c>
      <c r="BB41" s="61">
        <f t="shared" si="62"/>
        <v>0</v>
      </c>
      <c r="BC41" s="63">
        <f t="shared" si="63"/>
        <v>0</v>
      </c>
      <c r="BD41" s="60">
        <f t="shared" si="74"/>
        <v>0</v>
      </c>
      <c r="BE41" s="61">
        <f t="shared" si="75"/>
        <v>0</v>
      </c>
      <c r="BF41" s="61">
        <f t="shared" si="76"/>
        <v>0</v>
      </c>
      <c r="BG41" s="63">
        <f t="shared" si="77"/>
        <v>0</v>
      </c>
      <c r="BH41" s="60">
        <f t="shared" si="78"/>
        <v>0</v>
      </c>
      <c r="BI41" s="61">
        <f t="shared" si="79"/>
        <v>0</v>
      </c>
      <c r="BJ41" s="61">
        <f t="shared" si="80"/>
        <v>0</v>
      </c>
      <c r="BK41" s="63">
        <f t="shared" si="81"/>
        <v>0</v>
      </c>
      <c r="BL41" s="60">
        <f t="shared" si="82"/>
        <v>0</v>
      </c>
      <c r="BM41" s="61">
        <f t="shared" si="83"/>
        <v>0</v>
      </c>
      <c r="BN41" s="61">
        <f t="shared" si="84"/>
        <v>0</v>
      </c>
      <c r="BO41" s="63">
        <f t="shared" si="85"/>
        <v>0</v>
      </c>
      <c r="BP41" s="60">
        <f t="shared" si="86"/>
        <v>0</v>
      </c>
      <c r="BQ41" s="61">
        <f t="shared" si="87"/>
        <v>0</v>
      </c>
      <c r="BR41" s="61">
        <f t="shared" si="88"/>
        <v>0</v>
      </c>
      <c r="BS41" s="63">
        <f t="shared" si="89"/>
        <v>0</v>
      </c>
      <c r="BT41" s="60">
        <f t="shared" si="90"/>
        <v>0</v>
      </c>
      <c r="BU41" s="61">
        <f t="shared" si="91"/>
        <v>0</v>
      </c>
      <c r="BV41" s="61">
        <f t="shared" si="92"/>
        <v>0</v>
      </c>
      <c r="BW41" s="63">
        <f t="shared" si="93"/>
        <v>0</v>
      </c>
      <c r="BX41" s="60">
        <f t="shared" si="94"/>
        <v>0</v>
      </c>
      <c r="BY41" s="61">
        <f t="shared" si="95"/>
        <v>0</v>
      </c>
      <c r="BZ41" s="61">
        <f t="shared" si="96"/>
        <v>0</v>
      </c>
      <c r="CA41" s="63">
        <f t="shared" si="97"/>
        <v>0</v>
      </c>
      <c r="CB41" s="60">
        <f t="shared" si="98"/>
        <v>0</v>
      </c>
      <c r="CC41" s="61">
        <f t="shared" si="99"/>
        <v>0</v>
      </c>
      <c r="CD41" s="61">
        <f t="shared" si="100"/>
        <v>0</v>
      </c>
      <c r="CE41" s="62">
        <f t="shared" si="101"/>
        <v>0</v>
      </c>
      <c r="CF41" s="65">
        <f t="shared" si="102"/>
        <v>0</v>
      </c>
      <c r="CG41" s="61">
        <f t="shared" si="103"/>
        <v>0</v>
      </c>
      <c r="CH41" s="61">
        <f t="shared" si="104"/>
        <v>0</v>
      </c>
      <c r="CI41" s="62">
        <f t="shared" si="73"/>
        <v>0</v>
      </c>
      <c r="CJ41" s="58">
        <f t="shared" si="64"/>
        <v>0</v>
      </c>
      <c r="CK41" s="58">
        <f t="shared" si="65"/>
        <v>0</v>
      </c>
      <c r="CL41" s="58">
        <f t="shared" si="66"/>
        <v>0</v>
      </c>
      <c r="CM41" s="187">
        <f t="shared" si="67"/>
        <v>0</v>
      </c>
      <c r="CN41" s="8"/>
      <c r="CO41" s="190"/>
      <c r="CP41" s="139" t="e">
        <f t="shared" si="3"/>
        <v>#DIV/0!</v>
      </c>
      <c r="CQ41" s="140" t="e">
        <f t="shared" si="69"/>
        <v>#DIV/0!</v>
      </c>
      <c r="CR41" s="140" t="e">
        <f t="shared" si="4"/>
        <v>#DIV/0!</v>
      </c>
      <c r="CS41" s="141" t="e">
        <f t="shared" si="5"/>
        <v>#DIV/0!</v>
      </c>
      <c r="CT41" s="142" t="e">
        <f t="shared" si="6"/>
        <v>#DIV/0!</v>
      </c>
      <c r="CU41" s="140" t="e">
        <f t="shared" si="70"/>
        <v>#DIV/0!</v>
      </c>
      <c r="CV41" s="140" t="e">
        <f t="shared" si="7"/>
        <v>#DIV/0!</v>
      </c>
      <c r="CW41" s="143" t="e">
        <f t="shared" si="8"/>
        <v>#DIV/0!</v>
      </c>
      <c r="CX41" s="139" t="e">
        <f t="shared" si="9"/>
        <v>#DIV/0!</v>
      </c>
      <c r="CY41" s="140" t="e">
        <f t="shared" si="10"/>
        <v>#DIV/0!</v>
      </c>
      <c r="CZ41" s="140" t="e">
        <f t="shared" si="11"/>
        <v>#DIV/0!</v>
      </c>
      <c r="DA41" s="141" t="e">
        <f t="shared" si="12"/>
        <v>#DIV/0!</v>
      </c>
      <c r="DB41" s="142" t="e">
        <f t="shared" si="13"/>
        <v>#DIV/0!</v>
      </c>
      <c r="DC41" s="140" t="e">
        <f t="shared" si="14"/>
        <v>#DIV/0!</v>
      </c>
      <c r="DD41" s="140" t="e">
        <f t="shared" si="15"/>
        <v>#DIV/0!</v>
      </c>
      <c r="DE41" s="143" t="e">
        <f t="shared" si="16"/>
        <v>#DIV/0!</v>
      </c>
      <c r="DF41" s="139" t="e">
        <f t="shared" si="17"/>
        <v>#DIV/0!</v>
      </c>
      <c r="DG41" s="140" t="e">
        <f t="shared" si="18"/>
        <v>#DIV/0!</v>
      </c>
      <c r="DH41" s="140" t="e">
        <f t="shared" si="19"/>
        <v>#DIV/0!</v>
      </c>
      <c r="DI41" s="143" t="e">
        <f t="shared" si="20"/>
        <v>#DIV/0!</v>
      </c>
      <c r="DJ41" s="139" t="e">
        <f t="shared" si="21"/>
        <v>#DIV/0!</v>
      </c>
      <c r="DK41" s="140" t="e">
        <f t="shared" si="22"/>
        <v>#DIV/0!</v>
      </c>
      <c r="DL41" s="140" t="e">
        <f t="shared" si="23"/>
        <v>#DIV/0!</v>
      </c>
      <c r="DM41" s="143" t="e">
        <f t="shared" si="24"/>
        <v>#DIV/0!</v>
      </c>
      <c r="DN41" s="139" t="e">
        <f t="shared" si="25"/>
        <v>#DIV/0!</v>
      </c>
      <c r="DO41" s="140" t="e">
        <f t="shared" si="26"/>
        <v>#DIV/0!</v>
      </c>
      <c r="DP41" s="140" t="e">
        <f t="shared" si="27"/>
        <v>#DIV/0!</v>
      </c>
      <c r="DQ41" s="143" t="e">
        <f t="shared" si="28"/>
        <v>#DIV/0!</v>
      </c>
      <c r="DR41" s="139" t="e">
        <f t="shared" si="29"/>
        <v>#DIV/0!</v>
      </c>
      <c r="DS41" s="140" t="e">
        <f t="shared" si="30"/>
        <v>#DIV/0!</v>
      </c>
      <c r="DT41" s="140" t="e">
        <f t="shared" si="31"/>
        <v>#DIV/0!</v>
      </c>
      <c r="DU41" s="143" t="e">
        <f t="shared" si="32"/>
        <v>#DIV/0!</v>
      </c>
      <c r="DV41" s="139" t="e">
        <f t="shared" si="33"/>
        <v>#DIV/0!</v>
      </c>
      <c r="DW41" s="140" t="e">
        <f t="shared" si="34"/>
        <v>#DIV/0!</v>
      </c>
      <c r="DX41" s="140" t="e">
        <f t="shared" si="35"/>
        <v>#DIV/0!</v>
      </c>
      <c r="DY41" s="143" t="e">
        <f t="shared" si="36"/>
        <v>#DIV/0!</v>
      </c>
      <c r="DZ41" s="139" t="e">
        <f t="shared" si="37"/>
        <v>#DIV/0!</v>
      </c>
      <c r="EA41" s="140" t="e">
        <f t="shared" si="38"/>
        <v>#DIV/0!</v>
      </c>
      <c r="EB41" s="140" t="e">
        <f t="shared" si="39"/>
        <v>#DIV/0!</v>
      </c>
      <c r="EC41" s="143" t="e">
        <f t="shared" si="40"/>
        <v>#DIV/0!</v>
      </c>
      <c r="ED41" s="139" t="e">
        <f t="shared" si="109"/>
        <v>#DIV/0!</v>
      </c>
      <c r="EE41" s="140" t="e">
        <f t="shared" si="110"/>
        <v>#DIV/0!</v>
      </c>
      <c r="EF41" s="140" t="e">
        <f t="shared" si="111"/>
        <v>#DIV/0!</v>
      </c>
      <c r="EG41" s="141" t="e">
        <f t="shared" si="112"/>
        <v>#DIV/0!</v>
      </c>
      <c r="EH41" s="174">
        <f t="shared" si="45"/>
        <v>0</v>
      </c>
      <c r="EI41" s="175">
        <f t="shared" si="46"/>
        <v>0</v>
      </c>
      <c r="EJ41" s="175">
        <f t="shared" si="47"/>
        <v>0</v>
      </c>
      <c r="EK41" s="175">
        <f t="shared" si="48"/>
        <v>0</v>
      </c>
      <c r="EL41" s="175">
        <f t="shared" si="49"/>
        <v>0</v>
      </c>
      <c r="EM41" s="175">
        <f t="shared" si="50"/>
        <v>0</v>
      </c>
      <c r="EN41" s="175">
        <f t="shared" si="51"/>
        <v>0</v>
      </c>
      <c r="EO41" s="175">
        <f t="shared" si="52"/>
        <v>0</v>
      </c>
      <c r="EP41" s="175">
        <f t="shared" si="53"/>
        <v>0</v>
      </c>
      <c r="EQ41" s="175">
        <f t="shared" si="54"/>
        <v>0</v>
      </c>
      <c r="ER41" s="182">
        <f t="shared" si="55"/>
        <v>0</v>
      </c>
      <c r="ES41" s="8">
        <f t="shared" si="71"/>
        <v>0</v>
      </c>
      <c r="ET41" s="10">
        <f t="shared" si="114"/>
        <v>0</v>
      </c>
    </row>
    <row r="42" spans="2:150" ht="17" thickBot="1" x14ac:dyDescent="0.25">
      <c r="D42" s="36">
        <f t="shared" ref="D42:AA42" si="115">SUM(D4:D41)</f>
        <v>3107</v>
      </c>
      <c r="E42" s="37">
        <f t="shared" si="115"/>
        <v>58</v>
      </c>
      <c r="F42" s="37">
        <f t="shared" si="115"/>
        <v>826</v>
      </c>
      <c r="G42" s="38">
        <f t="shared" si="115"/>
        <v>1361</v>
      </c>
      <c r="H42" s="36">
        <f t="shared" si="115"/>
        <v>3133</v>
      </c>
      <c r="I42" s="37">
        <f t="shared" si="115"/>
        <v>61</v>
      </c>
      <c r="J42" s="37">
        <f t="shared" si="115"/>
        <v>865</v>
      </c>
      <c r="K42" s="38">
        <f t="shared" si="115"/>
        <v>1451</v>
      </c>
      <c r="L42" s="36">
        <f t="shared" si="115"/>
        <v>3529</v>
      </c>
      <c r="M42" s="37">
        <f t="shared" si="115"/>
        <v>60</v>
      </c>
      <c r="N42" s="37">
        <f t="shared" si="115"/>
        <v>1048</v>
      </c>
      <c r="O42" s="38">
        <f t="shared" si="115"/>
        <v>1551</v>
      </c>
      <c r="P42" s="36">
        <f t="shared" si="115"/>
        <v>4122</v>
      </c>
      <c r="Q42" s="37">
        <f t="shared" si="115"/>
        <v>69</v>
      </c>
      <c r="R42" s="37">
        <f t="shared" si="115"/>
        <v>1168</v>
      </c>
      <c r="S42" s="38">
        <f t="shared" si="115"/>
        <v>1741</v>
      </c>
      <c r="T42" s="36">
        <f t="shared" si="115"/>
        <v>4368</v>
      </c>
      <c r="U42" s="37">
        <f t="shared" si="115"/>
        <v>81</v>
      </c>
      <c r="V42" s="37">
        <f t="shared" si="115"/>
        <v>1273</v>
      </c>
      <c r="W42" s="38">
        <f t="shared" si="115"/>
        <v>1865</v>
      </c>
      <c r="X42" s="36">
        <f t="shared" si="115"/>
        <v>4591</v>
      </c>
      <c r="Y42" s="37">
        <f t="shared" si="115"/>
        <v>87</v>
      </c>
      <c r="Z42" s="37">
        <f t="shared" si="115"/>
        <v>1277</v>
      </c>
      <c r="AA42" s="38">
        <f t="shared" si="115"/>
        <v>1891</v>
      </c>
      <c r="AB42" s="36">
        <f t="shared" ref="AB42:AU42" si="116">SUM(AB4:AB41)</f>
        <v>4965</v>
      </c>
      <c r="AC42" s="37">
        <f t="shared" si="116"/>
        <v>77</v>
      </c>
      <c r="AD42" s="37">
        <f t="shared" si="116"/>
        <v>1236</v>
      </c>
      <c r="AE42" s="38">
        <f t="shared" si="116"/>
        <v>1892</v>
      </c>
      <c r="AF42" s="36">
        <f t="shared" si="116"/>
        <v>5022</v>
      </c>
      <c r="AG42" s="37">
        <f t="shared" si="116"/>
        <v>81</v>
      </c>
      <c r="AH42" s="37">
        <f t="shared" si="116"/>
        <v>1239</v>
      </c>
      <c r="AI42" s="38">
        <f t="shared" si="116"/>
        <v>1967</v>
      </c>
      <c r="AJ42" s="36">
        <f t="shared" si="116"/>
        <v>5387</v>
      </c>
      <c r="AK42" s="37">
        <f t="shared" si="116"/>
        <v>92</v>
      </c>
      <c r="AL42" s="37">
        <f t="shared" si="116"/>
        <v>1736</v>
      </c>
      <c r="AM42" s="38">
        <f t="shared" si="116"/>
        <v>1824</v>
      </c>
      <c r="AN42" s="36">
        <f t="shared" si="116"/>
        <v>5727</v>
      </c>
      <c r="AO42" s="37">
        <f t="shared" si="116"/>
        <v>109</v>
      </c>
      <c r="AP42" s="37">
        <f t="shared" si="116"/>
        <v>1766</v>
      </c>
      <c r="AQ42" s="38">
        <f t="shared" si="116"/>
        <v>1879</v>
      </c>
      <c r="AR42" s="36">
        <f t="shared" si="116"/>
        <v>6598</v>
      </c>
      <c r="AS42" s="37">
        <f t="shared" si="116"/>
        <v>109</v>
      </c>
      <c r="AT42" s="37">
        <f t="shared" si="116"/>
        <v>1753</v>
      </c>
      <c r="AU42" s="38">
        <f t="shared" si="116"/>
        <v>1829</v>
      </c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O42" s="1"/>
      <c r="EH42" s="176">
        <f>SUM(EH4:EH41)</f>
        <v>5352</v>
      </c>
      <c r="EI42" s="177">
        <f t="shared" ref="EI42:ER42" si="117">SUM(EI4:EI41)</f>
        <v>5510</v>
      </c>
      <c r="EJ42" s="177">
        <f t="shared" si="117"/>
        <v>6188</v>
      </c>
      <c r="EK42" s="177">
        <f t="shared" si="117"/>
        <v>7100</v>
      </c>
      <c r="EL42" s="177">
        <f t="shared" si="117"/>
        <v>7587</v>
      </c>
      <c r="EM42" s="177">
        <f t="shared" si="117"/>
        <v>7846</v>
      </c>
      <c r="EN42" s="177">
        <f t="shared" si="117"/>
        <v>8170</v>
      </c>
      <c r="EO42" s="177">
        <f t="shared" si="117"/>
        <v>8309</v>
      </c>
      <c r="EP42" s="177">
        <f t="shared" si="117"/>
        <v>9039</v>
      </c>
      <c r="EQ42" s="177">
        <f t="shared" si="117"/>
        <v>9481</v>
      </c>
      <c r="ER42" s="178">
        <f t="shared" si="117"/>
        <v>10289</v>
      </c>
    </row>
    <row r="43" spans="2:150" ht="16" x14ac:dyDescent="0.2">
      <c r="D43" s="256">
        <f>SUM(D42:F42)</f>
        <v>3991</v>
      </c>
      <c r="E43" s="257"/>
      <c r="F43" s="257"/>
      <c r="G43" s="39"/>
      <c r="H43" s="266">
        <f>SUM(H42:J42)</f>
        <v>4059</v>
      </c>
      <c r="I43" s="257"/>
      <c r="J43" s="257"/>
      <c r="K43" s="39"/>
      <c r="L43" s="256">
        <f>SUM(L42:N42)</f>
        <v>4637</v>
      </c>
      <c r="M43" s="257"/>
      <c r="N43" s="257"/>
      <c r="O43" s="39"/>
      <c r="P43" s="256">
        <f>SUM(P42:R42)</f>
        <v>5359</v>
      </c>
      <c r="Q43" s="257"/>
      <c r="R43" s="257"/>
      <c r="S43" s="39"/>
      <c r="T43" s="256">
        <f>SUM(T42:V42)</f>
        <v>5722</v>
      </c>
      <c r="U43" s="257"/>
      <c r="V43" s="257"/>
      <c r="W43" s="39"/>
      <c r="X43" s="256">
        <f>SUM(X42:Z42)</f>
        <v>5955</v>
      </c>
      <c r="Y43" s="257"/>
      <c r="Z43" s="257"/>
      <c r="AA43" s="39"/>
      <c r="AB43" s="256">
        <f>SUM(AB42:AD42)</f>
        <v>6278</v>
      </c>
      <c r="AC43" s="257"/>
      <c r="AD43" s="257"/>
      <c r="AE43" s="39"/>
      <c r="AF43" s="256">
        <f>SUM(AF42:AH42)</f>
        <v>6342</v>
      </c>
      <c r="AG43" s="257"/>
      <c r="AH43" s="257"/>
      <c r="AI43" s="39"/>
      <c r="AJ43" s="256">
        <f>SUM(AJ42:AL42)</f>
        <v>7215</v>
      </c>
      <c r="AK43" s="257"/>
      <c r="AL43" s="257"/>
      <c r="AM43" s="39"/>
      <c r="AN43" s="256">
        <f>SUM(AN42:AP42)</f>
        <v>7602</v>
      </c>
      <c r="AO43" s="257"/>
      <c r="AP43" s="257"/>
      <c r="AQ43" s="39"/>
      <c r="AR43" s="256">
        <f>SUM(AR42:AT42)</f>
        <v>8460</v>
      </c>
      <c r="AS43" s="257"/>
      <c r="AT43" s="257"/>
      <c r="AU43" s="39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K43" s="42"/>
      <c r="CL43" s="42"/>
      <c r="CM43" s="42"/>
      <c r="CN43" t="s">
        <v>135</v>
      </c>
      <c r="CO43" s="1"/>
    </row>
    <row r="44" spans="2:150" ht="17" thickBot="1" x14ac:dyDescent="0.25">
      <c r="D44" s="258">
        <f>SUM(D43,G42)</f>
        <v>5352</v>
      </c>
      <c r="E44" s="259"/>
      <c r="F44" s="259"/>
      <c r="G44" s="260"/>
      <c r="H44" s="265">
        <f>SUM(H43,K42)</f>
        <v>5510</v>
      </c>
      <c r="I44" s="259"/>
      <c r="J44" s="259"/>
      <c r="K44" s="260"/>
      <c r="L44" s="258">
        <f>SUM(L43,O42)</f>
        <v>6188</v>
      </c>
      <c r="M44" s="259"/>
      <c r="N44" s="259"/>
      <c r="O44" s="260"/>
      <c r="P44" s="258">
        <f>SUM(P43,S42)</f>
        <v>7100</v>
      </c>
      <c r="Q44" s="259"/>
      <c r="R44" s="259"/>
      <c r="S44" s="260"/>
      <c r="T44" s="258">
        <f>SUM(T43,W42)</f>
        <v>7587</v>
      </c>
      <c r="U44" s="259"/>
      <c r="V44" s="259"/>
      <c r="W44" s="260"/>
      <c r="X44" s="258">
        <f>SUM(X43,AA42)</f>
        <v>7846</v>
      </c>
      <c r="Y44" s="259"/>
      <c r="Z44" s="259"/>
      <c r="AA44" s="260"/>
      <c r="AB44" s="258">
        <f>SUM(AB43,AE42)</f>
        <v>8170</v>
      </c>
      <c r="AC44" s="259"/>
      <c r="AD44" s="259"/>
      <c r="AE44" s="260"/>
      <c r="AF44" s="258">
        <f>SUM(AF43,AI42)</f>
        <v>8309</v>
      </c>
      <c r="AG44" s="259"/>
      <c r="AH44" s="259"/>
      <c r="AI44" s="260"/>
      <c r="AJ44" s="258">
        <f>SUM(AJ43,AM42)</f>
        <v>9039</v>
      </c>
      <c r="AK44" s="259"/>
      <c r="AL44" s="259"/>
      <c r="AM44" s="260"/>
      <c r="AN44" s="258">
        <f>SUM(AN43,AQ42)</f>
        <v>9481</v>
      </c>
      <c r="AO44" s="259"/>
      <c r="AP44" s="259"/>
      <c r="AQ44" s="260"/>
      <c r="AR44" s="258">
        <f>SUM(AR43,AU42)</f>
        <v>10289</v>
      </c>
      <c r="AS44" s="259"/>
      <c r="AT44" s="259"/>
      <c r="AU44" s="260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O44" s="1"/>
    </row>
    <row r="45" spans="2:150" s="67" customFormat="1" ht="16.5" customHeight="1" x14ac:dyDescent="0.2">
      <c r="C45" s="271" t="s">
        <v>131</v>
      </c>
      <c r="D45" s="277"/>
      <c r="E45" s="278"/>
      <c r="F45" s="278"/>
      <c r="G45" s="279"/>
      <c r="H45" s="68">
        <f>(H42-D42)/H42</f>
        <v>8.2987551867219917E-3</v>
      </c>
      <c r="I45" s="66">
        <f>(I42-E42)/I42</f>
        <v>4.9180327868852458E-2</v>
      </c>
      <c r="J45" s="66">
        <f>(J42-F42)/J42</f>
        <v>4.5086705202312137E-2</v>
      </c>
      <c r="K45" s="69">
        <f>(K42-G42)/K42</f>
        <v>6.202618883528601E-2</v>
      </c>
      <c r="L45" s="70">
        <f t="shared" ref="L45:AQ45" si="118">(L42-H42)/L42</f>
        <v>0.11221309152734486</v>
      </c>
      <c r="M45" s="66">
        <f t="shared" si="118"/>
        <v>-1.6666666666666666E-2</v>
      </c>
      <c r="N45" s="66">
        <f t="shared" si="118"/>
        <v>0.17461832061068702</v>
      </c>
      <c r="O45" s="69">
        <f t="shared" si="118"/>
        <v>6.4474532559638947E-2</v>
      </c>
      <c r="P45" s="70">
        <f t="shared" si="118"/>
        <v>0.14386220281416787</v>
      </c>
      <c r="Q45" s="66">
        <f t="shared" si="118"/>
        <v>0.13043478260869565</v>
      </c>
      <c r="R45" s="66">
        <f t="shared" si="118"/>
        <v>0.10273972602739725</v>
      </c>
      <c r="S45" s="69">
        <f t="shared" si="118"/>
        <v>0.10913268236645605</v>
      </c>
      <c r="T45" s="70">
        <f t="shared" si="118"/>
        <v>5.631868131868132E-2</v>
      </c>
      <c r="U45" s="66">
        <f t="shared" si="118"/>
        <v>0.14814814814814814</v>
      </c>
      <c r="V45" s="66">
        <f t="shared" si="118"/>
        <v>8.2482325216025137E-2</v>
      </c>
      <c r="W45" s="69">
        <f t="shared" si="118"/>
        <v>6.6487935656836458E-2</v>
      </c>
      <c r="X45" s="70">
        <f t="shared" si="118"/>
        <v>4.8573295578305378E-2</v>
      </c>
      <c r="Y45" s="66">
        <f t="shared" si="118"/>
        <v>6.8965517241379309E-2</v>
      </c>
      <c r="Z45" s="66">
        <f t="shared" si="118"/>
        <v>3.1323414252153485E-3</v>
      </c>
      <c r="AA45" s="71">
        <f t="shared" si="118"/>
        <v>1.3749338974087784E-2</v>
      </c>
      <c r="AB45" s="68">
        <f t="shared" si="118"/>
        <v>7.5327291037260824E-2</v>
      </c>
      <c r="AC45" s="66">
        <f t="shared" si="118"/>
        <v>-0.12987012987012986</v>
      </c>
      <c r="AD45" s="66">
        <f t="shared" si="118"/>
        <v>-3.3171521035598707E-2</v>
      </c>
      <c r="AE45" s="69">
        <f t="shared" si="118"/>
        <v>5.2854122621564484E-4</v>
      </c>
      <c r="AF45" s="70">
        <f t="shared" si="118"/>
        <v>1.1350059737156512E-2</v>
      </c>
      <c r="AG45" s="66">
        <f t="shared" si="118"/>
        <v>4.9382716049382713E-2</v>
      </c>
      <c r="AH45" s="66">
        <f t="shared" si="118"/>
        <v>2.4213075060532689E-3</v>
      </c>
      <c r="AI45" s="71">
        <f t="shared" si="118"/>
        <v>3.8129130655821047E-2</v>
      </c>
      <c r="AJ45" s="68">
        <f t="shared" si="118"/>
        <v>6.7755708186374608E-2</v>
      </c>
      <c r="AK45" s="66">
        <f t="shared" si="118"/>
        <v>0.11956521739130435</v>
      </c>
      <c r="AL45" s="66">
        <f t="shared" si="118"/>
        <v>0.28629032258064518</v>
      </c>
      <c r="AM45" s="71">
        <f t="shared" si="118"/>
        <v>-7.8399122807017538E-2</v>
      </c>
      <c r="AN45" s="68">
        <f t="shared" si="118"/>
        <v>5.9367906408241661E-2</v>
      </c>
      <c r="AO45" s="66">
        <f t="shared" si="118"/>
        <v>0.15596330275229359</v>
      </c>
      <c r="AP45" s="66">
        <f t="shared" si="118"/>
        <v>1.698754246885617E-2</v>
      </c>
      <c r="AQ45" s="71">
        <f t="shared" si="118"/>
        <v>2.9270888770622672E-2</v>
      </c>
      <c r="AR45" s="68">
        <f>(AR42-AN42)/AN42</f>
        <v>0.15208660729876025</v>
      </c>
      <c r="AS45" s="66">
        <f>(AS42-AO42)/AO42</f>
        <v>0</v>
      </c>
      <c r="AT45" s="66">
        <f>(AT42-AP42)/AP42</f>
        <v>-7.3612684031710077E-3</v>
      </c>
      <c r="AU45" s="71">
        <f>(AU42-AQ42)/AQ42</f>
        <v>-2.6609898882384245E-2</v>
      </c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O45" s="73"/>
      <c r="CP45" s="72"/>
      <c r="CQ45" s="72"/>
      <c r="CR45" s="72"/>
      <c r="CS45" s="72"/>
    </row>
    <row r="46" spans="2:150" ht="16" customHeight="1" x14ac:dyDescent="0.2">
      <c r="C46" s="271"/>
      <c r="D46" s="280"/>
      <c r="E46" s="281"/>
      <c r="F46" s="281"/>
      <c r="G46" s="282"/>
      <c r="H46" s="263">
        <f>(H43-D43)/H43</f>
        <v>1.6752894801675289E-2</v>
      </c>
      <c r="I46" s="264"/>
      <c r="J46" s="264"/>
      <c r="K46" s="39"/>
      <c r="L46" s="267">
        <f>(L43-H43)/L43</f>
        <v>0.12464955790381713</v>
      </c>
      <c r="M46" s="264"/>
      <c r="N46" s="264"/>
      <c r="O46" s="39"/>
      <c r="P46" s="267">
        <f>(P43-L43)/P43</f>
        <v>0.13472662810225788</v>
      </c>
      <c r="Q46" s="264"/>
      <c r="R46" s="264"/>
      <c r="S46" s="39"/>
      <c r="T46" s="267">
        <f>(T43-P43)/T43</f>
        <v>6.3439356868227895E-2</v>
      </c>
      <c r="U46" s="264"/>
      <c r="V46" s="264"/>
      <c r="W46" s="39"/>
      <c r="X46" s="267">
        <f>(X43-T43)/X43</f>
        <v>3.9126784214945427E-2</v>
      </c>
      <c r="Y46" s="264"/>
      <c r="Z46" s="264"/>
      <c r="AA46" s="39"/>
      <c r="AB46" s="263">
        <f>(AB43-X43)/AB43</f>
        <v>5.1449506212169482E-2</v>
      </c>
      <c r="AC46" s="264"/>
      <c r="AD46" s="264"/>
      <c r="AE46" s="39"/>
      <c r="AF46" s="267">
        <f>(AF43-AB43)/AF43</f>
        <v>1.0091453800063072E-2</v>
      </c>
      <c r="AG46" s="264"/>
      <c r="AH46" s="264"/>
      <c r="AI46" s="39"/>
      <c r="AJ46" s="263">
        <f>(AJ43-AF43)/AJ43</f>
        <v>0.120997920997921</v>
      </c>
      <c r="AK46" s="264"/>
      <c r="AL46" s="264"/>
      <c r="AM46" s="39"/>
      <c r="AN46" s="263">
        <f>(AN43-AJ43)/AN43</f>
        <v>5.0907655880031571E-2</v>
      </c>
      <c r="AO46" s="264"/>
      <c r="AP46" s="264"/>
      <c r="AQ46" s="39"/>
      <c r="AR46" s="263">
        <f>(AR43-AN43)/AN43</f>
        <v>0.11286503551696922</v>
      </c>
      <c r="AS46" s="264"/>
      <c r="AT46" s="264"/>
      <c r="AU46" s="41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O46" s="1"/>
      <c r="CP46" s="276"/>
      <c r="CQ46" s="276"/>
      <c r="CR46" s="276"/>
      <c r="CS46" s="40"/>
    </row>
    <row r="47" spans="2:150" ht="17" thickBot="1" x14ac:dyDescent="0.25">
      <c r="C47" s="271"/>
      <c r="D47" s="283"/>
      <c r="E47" s="284"/>
      <c r="F47" s="284"/>
      <c r="G47" s="285"/>
      <c r="H47" s="275">
        <f>(H44-D44)/D44</f>
        <v>2.9521674140508221E-2</v>
      </c>
      <c r="I47" s="269"/>
      <c r="J47" s="269"/>
      <c r="K47" s="270"/>
      <c r="L47" s="275">
        <f>(L44-H44)/H44</f>
        <v>0.12304900181488203</v>
      </c>
      <c r="M47" s="269"/>
      <c r="N47" s="269"/>
      <c r="O47" s="270"/>
      <c r="P47" s="275">
        <f>(P44-L44)/L44</f>
        <v>0.14738202973497092</v>
      </c>
      <c r="Q47" s="269"/>
      <c r="R47" s="269"/>
      <c r="S47" s="270"/>
      <c r="T47" s="275">
        <f>(T44-P44)/P44</f>
        <v>6.8591549295774643E-2</v>
      </c>
      <c r="U47" s="269"/>
      <c r="V47" s="269"/>
      <c r="W47" s="270"/>
      <c r="X47" s="275">
        <f>(X44-T44)/T44</f>
        <v>3.4137340187162253E-2</v>
      </c>
      <c r="Y47" s="269"/>
      <c r="Z47" s="269"/>
      <c r="AA47" s="270"/>
      <c r="AB47" s="275">
        <f>(AB44-X44)/X44</f>
        <v>4.12949273515167E-2</v>
      </c>
      <c r="AC47" s="269"/>
      <c r="AD47" s="269"/>
      <c r="AE47" s="270"/>
      <c r="AF47" s="275">
        <f>(AF44-AB44)/AB44</f>
        <v>1.701346389228886E-2</v>
      </c>
      <c r="AG47" s="269"/>
      <c r="AH47" s="269"/>
      <c r="AI47" s="270"/>
      <c r="AJ47" s="275">
        <f>(AJ44-AF44)/AF44</f>
        <v>8.7856541100012037E-2</v>
      </c>
      <c r="AK47" s="269"/>
      <c r="AL47" s="269"/>
      <c r="AM47" s="270"/>
      <c r="AN47" s="275">
        <f>(AN44-AJ44)/AJ44</f>
        <v>4.8899214514879961E-2</v>
      </c>
      <c r="AO47" s="269"/>
      <c r="AP47" s="269"/>
      <c r="AQ47" s="270"/>
      <c r="AR47" s="275">
        <f>(AR44-AN44)/AN44</f>
        <v>8.5223077734416203E-2</v>
      </c>
      <c r="AS47" s="269"/>
      <c r="AT47" s="269"/>
      <c r="AU47" s="27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90"/>
      <c r="CM47" s="90"/>
      <c r="CP47" s="276"/>
      <c r="CQ47" s="276"/>
      <c r="CR47" s="276"/>
      <c r="CS47" s="276"/>
    </row>
    <row r="48" spans="2:150" ht="16.5" customHeight="1" x14ac:dyDescent="0.2">
      <c r="C48" s="271" t="s">
        <v>132</v>
      </c>
      <c r="AR48" s="91">
        <f>(AR42-D42)/D42</f>
        <v>1.1235918892822658</v>
      </c>
      <c r="AS48" s="92">
        <f>(AS42-E42)/E42</f>
        <v>0.87931034482758619</v>
      </c>
      <c r="AT48" s="92">
        <f>(AT42-F42)/F42</f>
        <v>1.1222760290556901</v>
      </c>
      <c r="AU48" s="93">
        <f>(AU42-G42)/AU42</f>
        <v>0.25587752870420993</v>
      </c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</row>
    <row r="49" spans="3:91" ht="16" x14ac:dyDescent="0.2">
      <c r="C49" s="271"/>
      <c r="AR49" s="267">
        <f>(AR46-AN46)/AN46</f>
        <v>1.2170542635658914</v>
      </c>
      <c r="AS49" s="264"/>
      <c r="AT49" s="264"/>
      <c r="AU49" s="41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</row>
    <row r="50" spans="3:91" ht="17" thickBot="1" x14ac:dyDescent="0.25">
      <c r="C50" s="271"/>
      <c r="AR50" s="268">
        <f>(AR44-D44)/D44</f>
        <v>0.92245889387144997</v>
      </c>
      <c r="AS50" s="269"/>
      <c r="AT50" s="269"/>
      <c r="AU50" s="27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90"/>
      <c r="CM50" s="90"/>
    </row>
    <row r="51" spans="3:91" ht="16" x14ac:dyDescent="0.2"/>
    <row r="52" spans="3:91" ht="15.75" customHeight="1" x14ac:dyDescent="0.2">
      <c r="AR52" s="42"/>
    </row>
    <row r="56" spans="3:91" ht="15.75" customHeight="1" x14ac:dyDescent="0.2"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</row>
    <row r="57" spans="3:91" ht="15.75" customHeight="1" x14ac:dyDescent="0.2"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</row>
    <row r="61" spans="3:91" ht="15.75" customHeight="1" x14ac:dyDescent="0.2">
      <c r="C61"/>
    </row>
    <row r="62" spans="3:91" ht="15.75" customHeight="1" x14ac:dyDescent="0.2">
      <c r="C62"/>
    </row>
    <row r="63" spans="3:91" ht="15.75" customHeight="1" x14ac:dyDescent="0.2">
      <c r="C63"/>
    </row>
    <row r="64" spans="3:91" ht="15.75" customHeight="1" x14ac:dyDescent="0.2">
      <c r="C64"/>
    </row>
    <row r="65" spans="3:3" ht="15.75" customHeight="1" x14ac:dyDescent="0.2">
      <c r="C65"/>
    </row>
    <row r="66" spans="3:3" ht="15.75" customHeight="1" x14ac:dyDescent="0.2">
      <c r="C66"/>
    </row>
    <row r="67" spans="3:3" ht="15.75" customHeight="1" x14ac:dyDescent="0.2">
      <c r="C67"/>
    </row>
  </sheetData>
  <mergeCells count="85">
    <mergeCell ref="DV2:DY2"/>
    <mergeCell ref="DZ2:EC2"/>
    <mergeCell ref="ED2:EG2"/>
    <mergeCell ref="DB2:DE2"/>
    <mergeCell ref="DF2:DI2"/>
    <mergeCell ref="DJ2:DM2"/>
    <mergeCell ref="DN2:DQ2"/>
    <mergeCell ref="DR2:DU2"/>
    <mergeCell ref="CT2:CW2"/>
    <mergeCell ref="CX2:DA2"/>
    <mergeCell ref="CP46:CR46"/>
    <mergeCell ref="CP47:CS47"/>
    <mergeCell ref="D45:G47"/>
    <mergeCell ref="AR46:AT46"/>
    <mergeCell ref="H47:K47"/>
    <mergeCell ref="L47:O47"/>
    <mergeCell ref="P47:S47"/>
    <mergeCell ref="T47:W47"/>
    <mergeCell ref="X47:AA47"/>
    <mergeCell ref="AN47:AQ47"/>
    <mergeCell ref="AR47:AU47"/>
    <mergeCell ref="T46:V46"/>
    <mergeCell ref="X46:Z46"/>
    <mergeCell ref="AB46:AD46"/>
    <mergeCell ref="AR50:AU50"/>
    <mergeCell ref="C48:C50"/>
    <mergeCell ref="CP2:CS2"/>
    <mergeCell ref="C45:C47"/>
    <mergeCell ref="AR49:AT49"/>
    <mergeCell ref="AJ43:AL43"/>
    <mergeCell ref="AB44:AE44"/>
    <mergeCell ref="AB47:AE47"/>
    <mergeCell ref="AF47:AI47"/>
    <mergeCell ref="AJ47:AM47"/>
    <mergeCell ref="AF2:AI2"/>
    <mergeCell ref="AJ2:AM2"/>
    <mergeCell ref="AN43:AP43"/>
    <mergeCell ref="AR43:AT43"/>
    <mergeCell ref="L46:N46"/>
    <mergeCell ref="P46:R46"/>
    <mergeCell ref="AN44:AQ44"/>
    <mergeCell ref="AR44:AU44"/>
    <mergeCell ref="AF46:AH46"/>
    <mergeCell ref="AJ46:AL46"/>
    <mergeCell ref="AN46:AP46"/>
    <mergeCell ref="AB43:AD43"/>
    <mergeCell ref="AF43:AH43"/>
    <mergeCell ref="AF44:AI44"/>
    <mergeCell ref="AJ44:AM44"/>
    <mergeCell ref="L44:O44"/>
    <mergeCell ref="P44:S44"/>
    <mergeCell ref="T44:W44"/>
    <mergeCell ref="AN2:AQ2"/>
    <mergeCell ref="AR2:AU2"/>
    <mergeCell ref="H46:J46"/>
    <mergeCell ref="H2:K2"/>
    <mergeCell ref="H44:K44"/>
    <mergeCell ref="H43:J43"/>
    <mergeCell ref="L43:N43"/>
    <mergeCell ref="P43:R43"/>
    <mergeCell ref="T43:V43"/>
    <mergeCell ref="AB2:AE2"/>
    <mergeCell ref="X43:Z43"/>
    <mergeCell ref="X44:AA44"/>
    <mergeCell ref="L2:O2"/>
    <mergeCell ref="P2:S2"/>
    <mergeCell ref="T2:W2"/>
    <mergeCell ref="X2:AA2"/>
    <mergeCell ref="B2:B3"/>
    <mergeCell ref="C2:C3"/>
    <mergeCell ref="D2:G2"/>
    <mergeCell ref="D43:F43"/>
    <mergeCell ref="D44:G44"/>
    <mergeCell ref="AV2:AY2"/>
    <mergeCell ref="AZ2:BC2"/>
    <mergeCell ref="BD2:BG2"/>
    <mergeCell ref="BH2:BK2"/>
    <mergeCell ref="BL2:BO2"/>
    <mergeCell ref="CN2:CO2"/>
    <mergeCell ref="CJ2:CM2"/>
    <mergeCell ref="BP2:BS2"/>
    <mergeCell ref="BT2:BW2"/>
    <mergeCell ref="BX2:CA2"/>
    <mergeCell ref="CB2:CE2"/>
    <mergeCell ref="CF2:CI2"/>
  </mergeCells>
  <conditionalFormatting sqref="H45:AU47">
    <cfRule type="cellIs" dxfId="9" priority="11" operator="equal">
      <formula>0</formula>
    </cfRule>
    <cfRule type="cellIs" dxfId="8" priority="12" operator="greaterThan">
      <formula>0</formula>
    </cfRule>
    <cfRule type="cellIs" dxfId="7" priority="13" operator="lessThan">
      <formula>0</formula>
    </cfRule>
  </conditionalFormatting>
  <conditionalFormatting sqref="AR48:AU50">
    <cfRule type="cellIs" dxfId="6" priority="8" operator="equal">
      <formula>0</formula>
    </cfRule>
    <cfRule type="cellIs" dxfId="5" priority="9" operator="greaterThan">
      <formula>0</formula>
    </cfRule>
    <cfRule type="cellIs" dxfId="4" priority="10" operator="lessThan">
      <formula>0</formula>
    </cfRule>
  </conditionalFormatting>
  <conditionalFormatting sqref="AV4:EG41">
    <cfRule type="cellIs" dxfId="3" priority="2" operator="equal">
      <formula>0</formula>
    </cfRule>
    <cfRule type="cellIs" dxfId="2" priority="3" operator="greaterThan">
      <formula>0</formula>
    </cfRule>
    <cfRule type="cellIs" dxfId="1" priority="4" operator="lessThan">
      <formula>0</formula>
    </cfRule>
  </conditionalFormatting>
  <conditionalFormatting sqref="CO4:CO4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ignoredErrors>
    <ignoredError sqref="EH4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77"/>
  <sheetViews>
    <sheetView zoomScale="110" zoomScaleNormal="110" workbookViewId="0">
      <pane xSplit="2" ySplit="3" topLeftCell="AT4" activePane="bottomRight" state="frozen"/>
      <selection pane="topRight" activeCell="C1" sqref="C1"/>
      <selection pane="bottomLeft" activeCell="A3" sqref="A3"/>
      <selection pane="bottomRight" activeCell="BH20" sqref="BH20"/>
    </sheetView>
  </sheetViews>
  <sheetFormatPr baseColWidth="10" defaultColWidth="8.83203125" defaultRowHeight="15.75" customHeight="1" x14ac:dyDescent="0.2"/>
  <cols>
    <col min="1" max="1" width="4.33203125" customWidth="1"/>
    <col min="2" max="2" width="20.33203125" customWidth="1"/>
    <col min="3" max="4" width="12.5" customWidth="1"/>
    <col min="5" max="12" width="9.6640625" bestFit="1" customWidth="1"/>
    <col min="13" max="13" width="10.5" bestFit="1" customWidth="1"/>
    <col min="14" max="14" width="10.5" customWidth="1"/>
    <col min="15" max="15" width="10.5" hidden="1" customWidth="1"/>
    <col min="16" max="26" width="9.1640625" bestFit="1" customWidth="1"/>
    <col min="27" max="36" width="9" customWidth="1"/>
    <col min="37" max="46" width="13.1640625" bestFit="1" customWidth="1"/>
    <col min="47" max="47" width="13.1640625" customWidth="1"/>
    <col min="48" max="57" width="9" bestFit="1" customWidth="1"/>
    <col min="58" max="58" width="9" customWidth="1"/>
    <col min="59" max="59" width="11.1640625" customWidth="1"/>
    <col min="60" max="60" width="10.83203125" customWidth="1"/>
  </cols>
  <sheetData>
    <row r="1" spans="1:65" s="219" customFormat="1" ht="15.75" customHeight="1" thickBot="1" x14ac:dyDescent="0.35">
      <c r="A1" s="219" t="s">
        <v>165</v>
      </c>
    </row>
    <row r="2" spans="1:65" ht="17" thickBot="1" x14ac:dyDescent="0.25">
      <c r="A2" s="294" t="s">
        <v>49</v>
      </c>
      <c r="B2" s="230"/>
      <c r="C2" s="296" t="s">
        <v>152</v>
      </c>
      <c r="D2" s="297"/>
      <c r="E2" s="297"/>
      <c r="F2" s="297"/>
      <c r="G2" s="297"/>
      <c r="H2" s="297"/>
      <c r="I2" s="297"/>
      <c r="J2" s="297"/>
      <c r="K2" s="297"/>
      <c r="L2" s="297"/>
      <c r="M2" s="298"/>
      <c r="N2" s="146"/>
      <c r="O2" s="146"/>
      <c r="P2" s="296" t="s">
        <v>153</v>
      </c>
      <c r="Q2" s="297"/>
      <c r="R2" s="297"/>
      <c r="S2" s="297"/>
      <c r="T2" s="297"/>
      <c r="U2" s="297"/>
      <c r="V2" s="297"/>
      <c r="W2" s="297"/>
      <c r="X2" s="297"/>
      <c r="Y2" s="297"/>
      <c r="Z2" s="298"/>
      <c r="AA2" s="296" t="s">
        <v>154</v>
      </c>
      <c r="AB2" s="297"/>
      <c r="AC2" s="297"/>
      <c r="AD2" s="297"/>
      <c r="AE2" s="297"/>
      <c r="AF2" s="297"/>
      <c r="AG2" s="297"/>
      <c r="AH2" s="297"/>
      <c r="AI2" s="297"/>
      <c r="AJ2" s="298"/>
      <c r="AK2" s="296" t="s">
        <v>155</v>
      </c>
      <c r="AL2" s="297"/>
      <c r="AM2" s="297"/>
      <c r="AN2" s="297"/>
      <c r="AO2" s="297"/>
      <c r="AP2" s="297"/>
      <c r="AQ2" s="297"/>
      <c r="AR2" s="297"/>
      <c r="AS2" s="297"/>
      <c r="AT2" s="298"/>
      <c r="AU2" s="290" t="s">
        <v>156</v>
      </c>
      <c r="AV2" s="299" t="s">
        <v>157</v>
      </c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288" t="s">
        <v>149</v>
      </c>
      <c r="BH2" s="292" t="s">
        <v>169</v>
      </c>
      <c r="BI2" s="286" t="s">
        <v>168</v>
      </c>
    </row>
    <row r="3" spans="1:65" s="209" customFormat="1" ht="48" customHeight="1" thickBot="1" x14ac:dyDescent="0.25">
      <c r="A3" s="295"/>
      <c r="B3" s="231" t="s">
        <v>112</v>
      </c>
      <c r="C3" s="203">
        <v>2013</v>
      </c>
      <c r="D3" s="204">
        <v>2014</v>
      </c>
      <c r="E3" s="204">
        <v>2015</v>
      </c>
      <c r="F3" s="204">
        <v>2016</v>
      </c>
      <c r="G3" s="204">
        <v>2017</v>
      </c>
      <c r="H3" s="204">
        <v>2018</v>
      </c>
      <c r="I3" s="204">
        <v>2019</v>
      </c>
      <c r="J3" s="204">
        <v>2020</v>
      </c>
      <c r="K3" s="204">
        <v>2021</v>
      </c>
      <c r="L3" s="204">
        <v>2022</v>
      </c>
      <c r="M3" s="205">
        <v>2023</v>
      </c>
      <c r="N3" s="206" t="s">
        <v>151</v>
      </c>
      <c r="O3" s="206"/>
      <c r="P3" s="203">
        <v>2013</v>
      </c>
      <c r="Q3" s="204">
        <v>2014</v>
      </c>
      <c r="R3" s="204">
        <v>2015</v>
      </c>
      <c r="S3" s="204">
        <v>2016</v>
      </c>
      <c r="T3" s="204">
        <v>2017</v>
      </c>
      <c r="U3" s="204">
        <v>2018</v>
      </c>
      <c r="V3" s="204">
        <v>2019</v>
      </c>
      <c r="W3" s="204">
        <v>2020</v>
      </c>
      <c r="X3" s="204">
        <v>2021</v>
      </c>
      <c r="Y3" s="204">
        <v>2022</v>
      </c>
      <c r="Z3" s="205">
        <v>2023</v>
      </c>
      <c r="AA3" s="203">
        <v>2013</v>
      </c>
      <c r="AB3" s="204">
        <v>2014</v>
      </c>
      <c r="AC3" s="204">
        <v>2015</v>
      </c>
      <c r="AD3" s="204">
        <v>2016</v>
      </c>
      <c r="AE3" s="204">
        <v>2017</v>
      </c>
      <c r="AF3" s="204">
        <v>2018</v>
      </c>
      <c r="AG3" s="204">
        <v>2019</v>
      </c>
      <c r="AH3" s="204">
        <v>2020</v>
      </c>
      <c r="AI3" s="204">
        <v>2021</v>
      </c>
      <c r="AJ3" s="205">
        <v>2022</v>
      </c>
      <c r="AK3" s="203">
        <v>2013</v>
      </c>
      <c r="AL3" s="204">
        <v>2014</v>
      </c>
      <c r="AM3" s="204">
        <v>2015</v>
      </c>
      <c r="AN3" s="204">
        <v>2016</v>
      </c>
      <c r="AO3" s="204">
        <v>2017</v>
      </c>
      <c r="AP3" s="204">
        <v>2018</v>
      </c>
      <c r="AQ3" s="204">
        <v>2019</v>
      </c>
      <c r="AR3" s="204">
        <v>2020</v>
      </c>
      <c r="AS3" s="204">
        <v>2021</v>
      </c>
      <c r="AT3" s="205">
        <v>2022</v>
      </c>
      <c r="AU3" s="291"/>
      <c r="AV3" s="207">
        <v>2013</v>
      </c>
      <c r="AW3" s="204">
        <v>2014</v>
      </c>
      <c r="AX3" s="204">
        <v>2015</v>
      </c>
      <c r="AY3" s="204">
        <v>2016</v>
      </c>
      <c r="AZ3" s="204">
        <v>2017</v>
      </c>
      <c r="BA3" s="204">
        <v>2018</v>
      </c>
      <c r="BB3" s="204">
        <v>2019</v>
      </c>
      <c r="BC3" s="204">
        <v>2020</v>
      </c>
      <c r="BD3" s="204">
        <v>2021</v>
      </c>
      <c r="BE3" s="208">
        <v>2022</v>
      </c>
      <c r="BF3" s="206">
        <v>2023</v>
      </c>
      <c r="BG3" s="289"/>
      <c r="BH3" s="293"/>
      <c r="BI3" s="287"/>
    </row>
    <row r="4" spans="1:65" ht="16" x14ac:dyDescent="0.2">
      <c r="A4" s="77">
        <v>1</v>
      </c>
      <c r="B4" s="20" t="s">
        <v>50</v>
      </c>
      <c r="C4" s="152">
        <f>SUM('Sheet 2'!EH14,'Sheet 2'!EH33)</f>
        <v>476</v>
      </c>
      <c r="D4" s="153">
        <f>SUM('Sheet 2'!EI14,'Sheet 2'!EI33)</f>
        <v>476</v>
      </c>
      <c r="E4" s="153">
        <f>SUM('Sheet 2'!EJ14,'Sheet 2'!EJ33)</f>
        <v>476</v>
      </c>
      <c r="F4" s="153">
        <f>SUM('Sheet 2'!EK14,'Sheet 2'!EK33)</f>
        <v>524</v>
      </c>
      <c r="G4" s="153">
        <f>SUM('Sheet 2'!EL14,'Sheet 2'!EL33)</f>
        <v>524</v>
      </c>
      <c r="H4" s="153">
        <f>SUM('Sheet 2'!EM14,'Sheet 2'!EM33)</f>
        <v>538</v>
      </c>
      <c r="I4" s="153">
        <f>SUM('Sheet 2'!EN14,'Sheet 2'!EN33)</f>
        <v>538</v>
      </c>
      <c r="J4" s="153">
        <f>SUM('Sheet 2'!EO14,'Sheet 2'!EO33)</f>
        <v>545</v>
      </c>
      <c r="K4" s="153">
        <f>SUM('Sheet 2'!EP14,'Sheet 2'!EP33)</f>
        <v>607</v>
      </c>
      <c r="L4" s="153">
        <f>SUM('Sheet 2'!EQ14,'Sheet 2'!EQ33)</f>
        <v>600</v>
      </c>
      <c r="M4" s="154">
        <f>SUM('Sheet 2'!ER14,'Sheet 2'!ER33)</f>
        <v>710</v>
      </c>
      <c r="N4" s="155">
        <f>M4-C4</f>
        <v>234</v>
      </c>
      <c r="O4" s="148">
        <f>M4-C4</f>
        <v>234</v>
      </c>
      <c r="P4" s="80">
        <f t="shared" ref="P4:P19" si="0">C4/C$20</f>
        <v>8.8938714499252614E-2</v>
      </c>
      <c r="Q4" s="81">
        <f t="shared" ref="Q4:Q19" si="1">D4/D$20</f>
        <v>8.638838475499093E-2</v>
      </c>
      <c r="R4" s="81">
        <f t="shared" ref="R4:R19" si="2">E4/E$20</f>
        <v>7.6923076923076927E-2</v>
      </c>
      <c r="S4" s="81">
        <f t="shared" ref="S4:S19" si="3">F4/F$20</f>
        <v>7.3802816901408455E-2</v>
      </c>
      <c r="T4" s="81">
        <f t="shared" ref="T4:T19" si="4">G4/G$20</f>
        <v>6.9065506787926723E-2</v>
      </c>
      <c r="U4" s="81">
        <f t="shared" ref="U4:U19" si="5">H4/H$20</f>
        <v>6.856997196023451E-2</v>
      </c>
      <c r="V4" s="81">
        <f t="shared" ref="V4:V19" si="6">I4/I$20</f>
        <v>6.5850673194614448E-2</v>
      </c>
      <c r="W4" s="81">
        <f t="shared" ref="W4:W19" si="7">J4/J$20</f>
        <v>6.559152725959802E-2</v>
      </c>
      <c r="X4" s="81">
        <f t="shared" ref="X4:X19" si="8">K4/K$20</f>
        <v>6.715344617767452E-2</v>
      </c>
      <c r="Y4" s="81">
        <f t="shared" ref="Y4:Y19" si="9">L4/L$20</f>
        <v>6.328446366417044E-2</v>
      </c>
      <c r="Z4" s="82">
        <f t="shared" ref="Z4:Z19" si="10">M4/M$20</f>
        <v>6.9005734279327435E-2</v>
      </c>
      <c r="AA4" s="94">
        <f t="shared" ref="AA4:AJ4" si="11">AK4/AK$20</f>
        <v>7.5592861002847095E-2</v>
      </c>
      <c r="AB4" s="94">
        <f t="shared" si="11"/>
        <v>7.5586347965552386E-2</v>
      </c>
      <c r="AC4" s="94">
        <f t="shared" si="11"/>
        <v>7.5557117929308082E-2</v>
      </c>
      <c r="AD4" s="94">
        <f t="shared" si="11"/>
        <v>7.5552535696414166E-2</v>
      </c>
      <c r="AE4" s="94">
        <f t="shared" si="11"/>
        <v>7.5521163041943715E-2</v>
      </c>
      <c r="AF4" s="94">
        <f t="shared" si="11"/>
        <v>7.5530806837639949E-2</v>
      </c>
      <c r="AG4" s="94">
        <f>AQ4/AQ$20</f>
        <v>7.5559363186045669E-2</v>
      </c>
      <c r="AH4" s="94">
        <f t="shared" si="11"/>
        <v>7.6358300092384687E-2</v>
      </c>
      <c r="AI4" s="94">
        <f t="shared" si="11"/>
        <v>7.6441902152660043E-2</v>
      </c>
      <c r="AJ4" s="94">
        <f t="shared" si="11"/>
        <v>7.6471111421558158E-2</v>
      </c>
      <c r="AK4" s="86">
        <v>2909997</v>
      </c>
      <c r="AL4" s="87">
        <v>2908457</v>
      </c>
      <c r="AM4" s="87">
        <v>2904207</v>
      </c>
      <c r="AN4" s="87">
        <v>2903710</v>
      </c>
      <c r="AO4" s="87">
        <v>2902547</v>
      </c>
      <c r="AP4" s="87">
        <v>2901225</v>
      </c>
      <c r="AQ4" s="87">
        <v>2900163</v>
      </c>
      <c r="AR4" s="87">
        <v>2908378</v>
      </c>
      <c r="AS4" s="87">
        <v>2897737</v>
      </c>
      <c r="AT4" s="97">
        <v>2888033</v>
      </c>
      <c r="AU4" s="229">
        <v>2879300</v>
      </c>
      <c r="AV4" s="226">
        <f t="shared" ref="AV4:BF4" si="12">C4/AK4*100000</f>
        <v>16.357405179455512</v>
      </c>
      <c r="AW4" s="78">
        <f t="shared" si="12"/>
        <v>16.366066268127739</v>
      </c>
      <c r="AX4" s="78">
        <f t="shared" si="12"/>
        <v>16.39001627638801</v>
      </c>
      <c r="AY4" s="78">
        <f t="shared" si="12"/>
        <v>18.045879237251654</v>
      </c>
      <c r="AZ4" s="78">
        <f t="shared" si="12"/>
        <v>18.053109906575155</v>
      </c>
      <c r="BA4" s="78">
        <f t="shared" si="12"/>
        <v>18.543890942619068</v>
      </c>
      <c r="BB4" s="78">
        <f t="shared" si="12"/>
        <v>18.550681461697152</v>
      </c>
      <c r="BC4" s="78">
        <f t="shared" si="12"/>
        <v>18.738967218153899</v>
      </c>
      <c r="BD4" s="78">
        <f t="shared" si="12"/>
        <v>20.947380662910401</v>
      </c>
      <c r="BE4" s="124">
        <f t="shared" si="12"/>
        <v>20.775385876823428</v>
      </c>
      <c r="BF4" s="148">
        <f t="shared" si="12"/>
        <v>24.658771229118187</v>
      </c>
      <c r="BG4" s="232">
        <v>12909</v>
      </c>
      <c r="BH4" s="233">
        <f t="shared" ref="BH4:BH19" si="13">BG4*1000/AU4</f>
        <v>4.4833813774181221</v>
      </c>
      <c r="BI4" s="237">
        <f>M4/BG4*1000</f>
        <v>55.000387326671316</v>
      </c>
      <c r="BJ4" s="145"/>
      <c r="BK4" s="145"/>
      <c r="BL4" s="145"/>
      <c r="BM4" s="145"/>
    </row>
    <row r="5" spans="1:65" ht="16" x14ac:dyDescent="0.2">
      <c r="A5" s="23">
        <v>2</v>
      </c>
      <c r="B5" s="21" t="s">
        <v>51</v>
      </c>
      <c r="C5" s="156">
        <f>SUM('Sheet 2'!EH5,'Sheet 2'!EH39,'Sheet 2'!EH41)</f>
        <v>233</v>
      </c>
      <c r="D5" s="157">
        <f>SUM('Sheet 2'!EI5,'Sheet 2'!EI39,'Sheet 2'!EI41)</f>
        <v>233</v>
      </c>
      <c r="E5" s="157">
        <f>SUM('Sheet 2'!EJ5,'Sheet 2'!EJ39,'Sheet 2'!EJ41)</f>
        <v>248</v>
      </c>
      <c r="F5" s="157">
        <f>SUM('Sheet 2'!EK5,'Sheet 2'!EK39,'Sheet 2'!EK41)</f>
        <v>297</v>
      </c>
      <c r="G5" s="157">
        <f>SUM('Sheet 2'!EL5,'Sheet 2'!EL39,'Sheet 2'!EL41)</f>
        <v>303</v>
      </c>
      <c r="H5" s="157">
        <f>SUM('Sheet 2'!EM5,'Sheet 2'!EM39,'Sheet 2'!EM41)</f>
        <v>341</v>
      </c>
      <c r="I5" s="157">
        <f>SUM('Sheet 2'!EN5,'Sheet 2'!EN39,'Sheet 2'!EN41)</f>
        <v>353</v>
      </c>
      <c r="J5" s="157">
        <f>SUM('Sheet 2'!EO5,'Sheet 2'!EO39,'Sheet 2'!EO41)</f>
        <v>353</v>
      </c>
      <c r="K5" s="157">
        <f>SUM('Sheet 2'!EP5,'Sheet 2'!EP39,'Sheet 2'!EP41)</f>
        <v>341</v>
      </c>
      <c r="L5" s="157">
        <f>SUM('Sheet 2'!EQ5,'Sheet 2'!EQ39,'Sheet 2'!EQ41)</f>
        <v>341</v>
      </c>
      <c r="M5" s="158">
        <f>SUM('Sheet 2'!ER5,'Sheet 2'!ER39,'Sheet 2'!ER41)</f>
        <v>425</v>
      </c>
      <c r="N5" s="155">
        <f t="shared" ref="N5:N20" si="14">M5-C5</f>
        <v>192</v>
      </c>
      <c r="O5" s="148">
        <f t="shared" ref="O5:O20" si="15">M5-C5</f>
        <v>192</v>
      </c>
      <c r="P5" s="83">
        <f t="shared" si="0"/>
        <v>4.3535127055306426E-2</v>
      </c>
      <c r="Q5" s="84">
        <f t="shared" si="1"/>
        <v>4.2286751361161522E-2</v>
      </c>
      <c r="R5" s="84">
        <f t="shared" si="2"/>
        <v>4.0077569489334199E-2</v>
      </c>
      <c r="S5" s="84">
        <f t="shared" si="3"/>
        <v>4.183098591549296E-2</v>
      </c>
      <c r="T5" s="84">
        <f t="shared" si="4"/>
        <v>3.9936733886911824E-2</v>
      </c>
      <c r="U5" s="84">
        <f t="shared" si="5"/>
        <v>4.3461636502676523E-2</v>
      </c>
      <c r="V5" s="84">
        <f t="shared" si="6"/>
        <v>4.320685434516524E-2</v>
      </c>
      <c r="W5" s="84">
        <f t="shared" si="7"/>
        <v>4.2484053436033217E-2</v>
      </c>
      <c r="X5" s="84">
        <f t="shared" si="8"/>
        <v>3.7725412103108751E-2</v>
      </c>
      <c r="Y5" s="84">
        <f t="shared" si="9"/>
        <v>3.5966670182470205E-2</v>
      </c>
      <c r="Z5" s="85">
        <f t="shared" si="10"/>
        <v>4.1306249392555158E-2</v>
      </c>
      <c r="AA5" s="94">
        <f t="shared" ref="AA5:AA20" si="16">AK5/AK$20</f>
        <v>5.4358440778997964E-2</v>
      </c>
      <c r="AB5" s="94">
        <f t="shared" ref="AB5:AB20" si="17">AL5/AL$20</f>
        <v>5.4315694733400137E-2</v>
      </c>
      <c r="AC5" s="94">
        <f t="shared" ref="AC5:AC20" si="18">AM5/AM$20</f>
        <v>5.4275750659406104E-2</v>
      </c>
      <c r="AD5" s="94">
        <f t="shared" ref="AD5:AD20" si="19">AN5/AN$20</f>
        <v>5.4222346259172327E-2</v>
      </c>
      <c r="AE5" s="94">
        <f t="shared" ref="AE5:AE20" si="20">AO5/AO$20</f>
        <v>5.4195971135433257E-2</v>
      </c>
      <c r="AF5" s="94">
        <f t="shared" ref="AF5:AF20" si="21">AP5/AP$20</f>
        <v>5.4093020078441814E-2</v>
      </c>
      <c r="AG5" s="94">
        <f t="shared" ref="AG5:AG20" si="22">AQ5/AQ$20</f>
        <v>5.3992545992744209E-2</v>
      </c>
      <c r="AH5" s="94">
        <f t="shared" ref="AH5:AH20" si="23">AR5/AR$20</f>
        <v>5.333753196891329E-2</v>
      </c>
      <c r="AI5" s="94">
        <f t="shared" ref="AI5:AI20" si="24">AS5/AS$20</f>
        <v>5.3227175140968704E-2</v>
      </c>
      <c r="AJ5" s="94">
        <f t="shared" ref="AJ5:AJ20" si="25">AT5/AT$20</f>
        <v>5.3139295224552817E-2</v>
      </c>
      <c r="AK5" s="88">
        <v>2092564</v>
      </c>
      <c r="AL5" s="89">
        <v>2089992</v>
      </c>
      <c r="AM5" s="89">
        <v>2086210</v>
      </c>
      <c r="AN5" s="89">
        <v>2083927</v>
      </c>
      <c r="AO5" s="89">
        <v>2082944</v>
      </c>
      <c r="AP5" s="89">
        <v>2077775</v>
      </c>
      <c r="AQ5" s="89">
        <v>2072373</v>
      </c>
      <c r="AR5" s="89">
        <v>2031550</v>
      </c>
      <c r="AS5" s="89">
        <v>2017720</v>
      </c>
      <c r="AT5" s="98">
        <v>2006876</v>
      </c>
      <c r="AU5" s="99">
        <v>1996000</v>
      </c>
      <c r="AV5" s="227">
        <f t="shared" ref="AV5:AV19" si="26">C5/AK5*100000</f>
        <v>11.134665415251337</v>
      </c>
      <c r="AW5" s="79">
        <f t="shared" ref="AW5:AW19" si="27">D5/AL5*100000</f>
        <v>11.148368032030744</v>
      </c>
      <c r="AX5" s="79">
        <f t="shared" ref="AX5:AX19" si="28">E5/AM5*100000</f>
        <v>11.887585621773455</v>
      </c>
      <c r="AY5" s="79">
        <f t="shared" ref="AY5:AY19" si="29">F5/AN5*100000</f>
        <v>14.251938767528806</v>
      </c>
      <c r="AZ5" s="79">
        <f t="shared" ref="AZ5:AZ19" si="30">G5/AO5*100000</f>
        <v>14.546718490751552</v>
      </c>
      <c r="BA5" s="79">
        <f t="shared" ref="BA5:BA19" si="31">H5/AP5*100000</f>
        <v>16.411786646773592</v>
      </c>
      <c r="BB5" s="79">
        <f t="shared" ref="BB5:BB19" si="32">I5/AQ5*100000</f>
        <v>17.03361315747696</v>
      </c>
      <c r="BC5" s="79">
        <f t="shared" ref="BC5:BC19" si="33">J5/AR5*100000</f>
        <v>17.375895252393494</v>
      </c>
      <c r="BD5" s="79">
        <f t="shared" ref="BD5:BD19" si="34">K5/AS5*100000</f>
        <v>16.900263663937512</v>
      </c>
      <c r="BE5" s="125">
        <f t="shared" ref="BE5:BE19" si="35">L5/AT5*100000</f>
        <v>16.991582937859636</v>
      </c>
      <c r="BF5" s="199">
        <f t="shared" ref="BF5:BF18" si="36">M5/AU5*100000</f>
        <v>21.292585170340683</v>
      </c>
      <c r="BG5" s="234">
        <v>7007</v>
      </c>
      <c r="BH5" s="201">
        <f t="shared" si="13"/>
        <v>3.5105210420841684</v>
      </c>
      <c r="BI5" s="238">
        <f t="shared" ref="BI5:BI20" si="37">M5/BG5*1000</f>
        <v>60.653632082203515</v>
      </c>
      <c r="BJ5" s="145"/>
      <c r="BK5" s="145"/>
      <c r="BL5" s="145"/>
      <c r="BM5" s="145"/>
    </row>
    <row r="6" spans="1:65" ht="16" x14ac:dyDescent="0.2">
      <c r="A6" s="23">
        <v>3</v>
      </c>
      <c r="B6" s="21" t="s">
        <v>52</v>
      </c>
      <c r="C6" s="156">
        <f>SUM('Sheet 2'!EH9,'Sheet 2'!EH29)</f>
        <v>464</v>
      </c>
      <c r="D6" s="157">
        <f>SUM('Sheet 2'!EI9,'Sheet 2'!EI29)</f>
        <v>484</v>
      </c>
      <c r="E6" s="157">
        <f>SUM('Sheet 2'!EJ9,'Sheet 2'!EJ29)</f>
        <v>514</v>
      </c>
      <c r="F6" s="157">
        <f>SUM('Sheet 2'!EK9,'Sheet 2'!EK29)</f>
        <v>555</v>
      </c>
      <c r="G6" s="157">
        <f>SUM('Sheet 2'!EL9,'Sheet 2'!EL29)</f>
        <v>575</v>
      </c>
      <c r="H6" s="157">
        <f>SUM('Sheet 2'!EM9,'Sheet 2'!EM29)</f>
        <v>589</v>
      </c>
      <c r="I6" s="157">
        <f>SUM('Sheet 2'!EN9,'Sheet 2'!EN29)</f>
        <v>584</v>
      </c>
      <c r="J6" s="157">
        <f>SUM('Sheet 2'!EO9,'Sheet 2'!EO29)</f>
        <v>574</v>
      </c>
      <c r="K6" s="157">
        <f>SUM('Sheet 2'!EP9,'Sheet 2'!EP29)</f>
        <v>584</v>
      </c>
      <c r="L6" s="157">
        <f>SUM('Sheet 2'!EQ9,'Sheet 2'!EQ29)</f>
        <v>594</v>
      </c>
      <c r="M6" s="158">
        <f>SUM('Sheet 2'!ER9,'Sheet 2'!ER29)</f>
        <v>654</v>
      </c>
      <c r="N6" s="155">
        <f t="shared" si="14"/>
        <v>190</v>
      </c>
      <c r="O6" s="148">
        <f t="shared" si="15"/>
        <v>190</v>
      </c>
      <c r="P6" s="83">
        <f t="shared" si="0"/>
        <v>8.6696562032884908E-2</v>
      </c>
      <c r="Q6" s="84">
        <f t="shared" si="1"/>
        <v>8.784029038112523E-2</v>
      </c>
      <c r="R6" s="84">
        <f t="shared" si="2"/>
        <v>8.3063994828700707E-2</v>
      </c>
      <c r="S6" s="84">
        <f t="shared" si="3"/>
        <v>7.8169014084507049E-2</v>
      </c>
      <c r="T6" s="84">
        <f t="shared" si="4"/>
        <v>7.5787531303545541E-2</v>
      </c>
      <c r="U6" s="84">
        <f t="shared" si="5"/>
        <v>7.5070099413713995E-2</v>
      </c>
      <c r="V6" s="84">
        <f t="shared" si="6"/>
        <v>7.1481028151774789E-2</v>
      </c>
      <c r="W6" s="84">
        <f t="shared" si="7"/>
        <v>6.9081718618365623E-2</v>
      </c>
      <c r="X6" s="84">
        <f t="shared" si="8"/>
        <v>6.4608916915588011E-2</v>
      </c>
      <c r="Y6" s="84">
        <f t="shared" si="9"/>
        <v>6.2651619027528735E-2</v>
      </c>
      <c r="Z6" s="85">
        <f t="shared" si="10"/>
        <v>6.3563028477014283E-2</v>
      </c>
      <c r="AA6" s="94">
        <f t="shared" si="16"/>
        <v>5.6010211437086968E-2</v>
      </c>
      <c r="AB6" s="94">
        <f t="shared" si="17"/>
        <v>5.5816632839207618E-2</v>
      </c>
      <c r="AC6" s="94">
        <f t="shared" si="18"/>
        <v>5.5668046292294826E-2</v>
      </c>
      <c r="AD6" s="94">
        <f t="shared" si="19"/>
        <v>5.5508038510246611E-2</v>
      </c>
      <c r="AE6" s="94">
        <f t="shared" si="20"/>
        <v>5.5324490123969269E-2</v>
      </c>
      <c r="AF6" s="94">
        <f t="shared" si="21"/>
        <v>5.5130323103074141E-2</v>
      </c>
      <c r="AG6" s="94">
        <f t="shared" si="22"/>
        <v>5.492778806716881E-2</v>
      </c>
      <c r="AH6" s="94">
        <f t="shared" si="23"/>
        <v>5.4003296107461546E-2</v>
      </c>
      <c r="AI6" s="94">
        <f t="shared" si="24"/>
        <v>5.3770046320927273E-2</v>
      </c>
      <c r="AJ6" s="94">
        <f t="shared" si="25"/>
        <v>5.3609581890237831E-2</v>
      </c>
      <c r="AK6" s="88">
        <v>2156150</v>
      </c>
      <c r="AL6" s="89">
        <v>2147746</v>
      </c>
      <c r="AM6" s="89">
        <v>2139726</v>
      </c>
      <c r="AN6" s="89">
        <v>2133340</v>
      </c>
      <c r="AO6" s="89">
        <v>2126317</v>
      </c>
      <c r="AP6" s="89">
        <v>2117619</v>
      </c>
      <c r="AQ6" s="89">
        <v>2108270</v>
      </c>
      <c r="AR6" s="89">
        <v>2056908</v>
      </c>
      <c r="AS6" s="89">
        <v>2038299</v>
      </c>
      <c r="AT6" s="98">
        <v>2024637</v>
      </c>
      <c r="AU6" s="99">
        <v>2011000</v>
      </c>
      <c r="AV6" s="227">
        <f t="shared" si="26"/>
        <v>21.519838601210491</v>
      </c>
      <c r="AW6" s="79">
        <f t="shared" si="27"/>
        <v>22.535253237580235</v>
      </c>
      <c r="AX6" s="79">
        <f t="shared" si="28"/>
        <v>24.021767273005981</v>
      </c>
      <c r="AY6" s="79">
        <f t="shared" si="29"/>
        <v>26.015543701425933</v>
      </c>
      <c r="AZ6" s="79">
        <f t="shared" si="30"/>
        <v>27.042063812686443</v>
      </c>
      <c r="BA6" s="79">
        <f t="shared" si="31"/>
        <v>27.814257427799809</v>
      </c>
      <c r="BB6" s="79">
        <f t="shared" si="32"/>
        <v>27.700436851067462</v>
      </c>
      <c r="BC6" s="79">
        <f t="shared" si="33"/>
        <v>27.905963708634513</v>
      </c>
      <c r="BD6" s="79">
        <f t="shared" si="34"/>
        <v>28.651341142786215</v>
      </c>
      <c r="BE6" s="125">
        <f t="shared" si="35"/>
        <v>29.338592547701143</v>
      </c>
      <c r="BF6" s="199">
        <f t="shared" si="36"/>
        <v>32.521133764296373</v>
      </c>
      <c r="BG6" s="234">
        <v>9166</v>
      </c>
      <c r="BH6" s="201">
        <f t="shared" si="13"/>
        <v>4.5579313774241674</v>
      </c>
      <c r="BI6" s="238">
        <f t="shared" si="37"/>
        <v>71.350643683176969</v>
      </c>
      <c r="BJ6" s="145"/>
      <c r="BK6" s="145"/>
      <c r="BL6" s="145"/>
      <c r="BM6" s="145"/>
    </row>
    <row r="7" spans="1:65" ht="16" x14ac:dyDescent="0.2">
      <c r="A7" s="23">
        <v>4</v>
      </c>
      <c r="B7" s="21" t="s">
        <v>53</v>
      </c>
      <c r="C7" s="156">
        <v>0</v>
      </c>
      <c r="D7" s="157">
        <f>'Sheet 2'!EI18</f>
        <v>0</v>
      </c>
      <c r="E7" s="157">
        <f>'Sheet 2'!EJ18</f>
        <v>60</v>
      </c>
      <c r="F7" s="157">
        <f>'Sheet 2'!EK18</f>
        <v>120</v>
      </c>
      <c r="G7" s="157">
        <f>'Sheet 2'!EL18</f>
        <v>120</v>
      </c>
      <c r="H7" s="157">
        <f>'Sheet 2'!EM18</f>
        <v>120</v>
      </c>
      <c r="I7" s="157">
        <f>'Sheet 2'!EN18</f>
        <v>120</v>
      </c>
      <c r="J7" s="157">
        <f>'Sheet 2'!EO18</f>
        <v>120</v>
      </c>
      <c r="K7" s="157">
        <f>'Sheet 2'!EP18</f>
        <v>140</v>
      </c>
      <c r="L7" s="157">
        <f>'Sheet 2'!EQ18</f>
        <v>140</v>
      </c>
      <c r="M7" s="158">
        <f>'Sheet 2'!ER18</f>
        <v>140</v>
      </c>
      <c r="N7" s="155">
        <f>M7-E7</f>
        <v>80</v>
      </c>
      <c r="O7" s="148">
        <f t="shared" si="15"/>
        <v>140</v>
      </c>
      <c r="P7" s="83">
        <f t="shared" si="0"/>
        <v>0</v>
      </c>
      <c r="Q7" s="84">
        <f t="shared" si="1"/>
        <v>0</v>
      </c>
      <c r="R7" s="84">
        <f t="shared" si="2"/>
        <v>9.6961861667744023E-3</v>
      </c>
      <c r="S7" s="84">
        <f t="shared" si="3"/>
        <v>1.6901408450704224E-2</v>
      </c>
      <c r="T7" s="84">
        <f t="shared" si="4"/>
        <v>1.5816528272044286E-2</v>
      </c>
      <c r="U7" s="84">
        <f t="shared" si="5"/>
        <v>1.5294417537598776E-2</v>
      </c>
      <c r="V7" s="84">
        <f t="shared" si="6"/>
        <v>1.4687882496940025E-2</v>
      </c>
      <c r="W7" s="84">
        <f t="shared" si="7"/>
        <v>1.4442171139728005E-2</v>
      </c>
      <c r="X7" s="84">
        <f t="shared" si="8"/>
        <v>1.5488438986613564E-2</v>
      </c>
      <c r="Y7" s="84">
        <f t="shared" si="9"/>
        <v>1.4766374854973103E-2</v>
      </c>
      <c r="Z7" s="85">
        <f t="shared" si="10"/>
        <v>1.3606764505782874E-2</v>
      </c>
      <c r="AA7" s="94">
        <f t="shared" si="16"/>
        <v>2.6534680183030509E-2</v>
      </c>
      <c r="AB7" s="94">
        <f t="shared" si="17"/>
        <v>2.6516218026839955E-2</v>
      </c>
      <c r="AC7" s="94">
        <f t="shared" si="18"/>
        <v>2.6486683916084608E-2</v>
      </c>
      <c r="AD7" s="94">
        <f t="shared" si="19"/>
        <v>2.6471423302146239E-2</v>
      </c>
      <c r="AE7" s="94">
        <f t="shared" si="20"/>
        <v>2.6456879167939644E-2</v>
      </c>
      <c r="AF7" s="94">
        <f t="shared" si="21"/>
        <v>2.641285285198974E-2</v>
      </c>
      <c r="AG7" s="94">
        <f t="shared" si="22"/>
        <v>2.6355500475007201E-2</v>
      </c>
      <c r="AH7" s="94">
        <f t="shared" si="23"/>
        <v>2.6079455240160799E-2</v>
      </c>
      <c r="AI7" s="94">
        <f t="shared" si="24"/>
        <v>2.5997011056116719E-2</v>
      </c>
      <c r="AJ7" s="94">
        <f t="shared" si="25"/>
        <v>2.5948406367397071E-2</v>
      </c>
      <c r="AK7" s="88">
        <v>1021470</v>
      </c>
      <c r="AL7" s="89">
        <v>1020307</v>
      </c>
      <c r="AM7" s="89">
        <v>1018075</v>
      </c>
      <c r="AN7" s="89">
        <v>1017376</v>
      </c>
      <c r="AO7" s="89">
        <v>1016832</v>
      </c>
      <c r="AP7" s="89">
        <v>1014548</v>
      </c>
      <c r="AQ7" s="89">
        <v>1011592</v>
      </c>
      <c r="AR7" s="89">
        <v>993329</v>
      </c>
      <c r="AS7" s="89">
        <v>985487</v>
      </c>
      <c r="AT7" s="98">
        <v>979976</v>
      </c>
      <c r="AU7" s="99">
        <v>975000</v>
      </c>
      <c r="AV7" s="227">
        <f t="shared" si="26"/>
        <v>0</v>
      </c>
      <c r="AW7" s="79">
        <f t="shared" si="27"/>
        <v>0</v>
      </c>
      <c r="AX7" s="79">
        <f t="shared" si="28"/>
        <v>5.893475431574295</v>
      </c>
      <c r="AY7" s="79">
        <f t="shared" si="29"/>
        <v>11.795049224672097</v>
      </c>
      <c r="AZ7" s="79">
        <f t="shared" si="30"/>
        <v>11.801359516616316</v>
      </c>
      <c r="BA7" s="79">
        <f t="shared" si="31"/>
        <v>11.827927313444016</v>
      </c>
      <c r="BB7" s="79">
        <f t="shared" si="32"/>
        <v>11.862490015737571</v>
      </c>
      <c r="BC7" s="79">
        <f t="shared" si="33"/>
        <v>12.080589613310394</v>
      </c>
      <c r="BD7" s="79">
        <f t="shared" si="34"/>
        <v>14.206174206255383</v>
      </c>
      <c r="BE7" s="125">
        <f t="shared" si="35"/>
        <v>14.286064148509759</v>
      </c>
      <c r="BF7" s="199">
        <f t="shared" si="36"/>
        <v>14.358974358974358</v>
      </c>
      <c r="BG7" s="234">
        <v>2782</v>
      </c>
      <c r="BH7" s="201">
        <f t="shared" si="13"/>
        <v>2.8533333333333335</v>
      </c>
      <c r="BI7" s="238">
        <f t="shared" si="37"/>
        <v>50.323508267433503</v>
      </c>
      <c r="BJ7" s="145"/>
      <c r="BK7" s="145"/>
      <c r="BL7" s="145"/>
      <c r="BM7" s="145"/>
    </row>
    <row r="8" spans="1:65" ht="16" x14ac:dyDescent="0.2">
      <c r="A8" s="23">
        <v>5</v>
      </c>
      <c r="B8" s="21" t="s">
        <v>54</v>
      </c>
      <c r="C8" s="156">
        <f>SUM('Sheet 2'!EH10,'Sheet 2'!EH37)</f>
        <v>701</v>
      </c>
      <c r="D8" s="157">
        <f>SUM('Sheet 2'!EI10,'Sheet 2'!EI37)</f>
        <v>701</v>
      </c>
      <c r="E8" s="157">
        <f>SUM('Sheet 2'!EJ10,'Sheet 2'!EJ37)</f>
        <v>731</v>
      </c>
      <c r="F8" s="157">
        <f>SUM('Sheet 2'!EK10,'Sheet 2'!EK37)</f>
        <v>796</v>
      </c>
      <c r="G8" s="157">
        <f>SUM('Sheet 2'!EL10,'Sheet 2'!EL37)</f>
        <v>866</v>
      </c>
      <c r="H8" s="157">
        <f>SUM('Sheet 2'!EM10,'Sheet 2'!EM37)</f>
        <v>849</v>
      </c>
      <c r="I8" s="157">
        <f>SUM('Sheet 2'!EN10,'Sheet 2'!EN37)</f>
        <v>889</v>
      </c>
      <c r="J8" s="157">
        <f>SUM('Sheet 2'!EO10,'Sheet 2'!EO37)</f>
        <v>884</v>
      </c>
      <c r="K8" s="157">
        <f>SUM('Sheet 2'!EP10,'Sheet 2'!EP37)</f>
        <v>914</v>
      </c>
      <c r="L8" s="157">
        <f>SUM('Sheet 2'!EQ10,'Sheet 2'!EQ37)</f>
        <v>969</v>
      </c>
      <c r="M8" s="158">
        <f>SUM('Sheet 2'!ER10,'Sheet 2'!ER37)</f>
        <v>1029</v>
      </c>
      <c r="N8" s="155">
        <f t="shared" si="14"/>
        <v>328</v>
      </c>
      <c r="O8" s="148">
        <f t="shared" si="15"/>
        <v>328</v>
      </c>
      <c r="P8" s="83">
        <f t="shared" si="0"/>
        <v>0.13097907324364724</v>
      </c>
      <c r="Q8" s="84">
        <f t="shared" si="1"/>
        <v>0.12722323049001816</v>
      </c>
      <c r="R8" s="84">
        <f t="shared" si="2"/>
        <v>0.11813186813186813</v>
      </c>
      <c r="S8" s="84">
        <f t="shared" si="3"/>
        <v>0.11211267605633803</v>
      </c>
      <c r="T8" s="84">
        <f t="shared" si="4"/>
        <v>0.11414261236325293</v>
      </c>
      <c r="U8" s="84">
        <f t="shared" si="5"/>
        <v>0.10820800407851135</v>
      </c>
      <c r="V8" s="84">
        <f t="shared" si="6"/>
        <v>0.10881272949816402</v>
      </c>
      <c r="W8" s="84">
        <f t="shared" si="7"/>
        <v>0.10639066072932964</v>
      </c>
      <c r="X8" s="84">
        <f t="shared" si="8"/>
        <v>0.10111738024117713</v>
      </c>
      <c r="Y8" s="84">
        <f t="shared" si="9"/>
        <v>0.10220440881763528</v>
      </c>
      <c r="Z8" s="85">
        <f t="shared" si="10"/>
        <v>0.10000971911750413</v>
      </c>
      <c r="AA8" s="94">
        <f t="shared" si="16"/>
        <v>6.5282503671387992E-2</v>
      </c>
      <c r="AB8" s="94">
        <f t="shared" si="17"/>
        <v>6.5078663720682994E-2</v>
      </c>
      <c r="AC8" s="94">
        <f t="shared" si="18"/>
        <v>6.4874664905041693E-2</v>
      </c>
      <c r="AD8" s="94">
        <f t="shared" si="19"/>
        <v>6.4666393914894787E-2</v>
      </c>
      <c r="AE8" s="94">
        <f t="shared" si="20"/>
        <v>6.4431063082944343E-2</v>
      </c>
      <c r="AF8" s="94">
        <f t="shared" si="21"/>
        <v>6.4208494887994502E-2</v>
      </c>
      <c r="AG8" s="94">
        <f t="shared" si="22"/>
        <v>6.3955556292000823E-2</v>
      </c>
      <c r="AH8" s="94">
        <f t="shared" si="23"/>
        <v>6.3426281967469286E-2</v>
      </c>
      <c r="AI8" s="94">
        <f t="shared" si="24"/>
        <v>6.3178344961224764E-2</v>
      </c>
      <c r="AJ8" s="94">
        <f t="shared" si="25"/>
        <v>6.2978933588114086E-2</v>
      </c>
      <c r="AK8" s="88">
        <v>2513093</v>
      </c>
      <c r="AL8" s="89">
        <v>2504136</v>
      </c>
      <c r="AM8" s="89">
        <v>2493603</v>
      </c>
      <c r="AN8" s="89">
        <v>2485323</v>
      </c>
      <c r="AO8" s="89">
        <v>2476315</v>
      </c>
      <c r="AP8" s="89">
        <v>2466322</v>
      </c>
      <c r="AQ8" s="89">
        <v>2454779</v>
      </c>
      <c r="AR8" s="89">
        <v>2415816</v>
      </c>
      <c r="AS8" s="89">
        <v>2394946</v>
      </c>
      <c r="AT8" s="98">
        <v>2378483</v>
      </c>
      <c r="AU8" s="99">
        <v>2362500</v>
      </c>
      <c r="AV8" s="227">
        <f t="shared" si="26"/>
        <v>27.893913993632545</v>
      </c>
      <c r="AW8" s="79">
        <f t="shared" si="27"/>
        <v>27.993687243823818</v>
      </c>
      <c r="AX8" s="79">
        <f t="shared" si="28"/>
        <v>29.315011250788515</v>
      </c>
      <c r="AY8" s="79">
        <f t="shared" si="29"/>
        <v>32.028030159460158</v>
      </c>
      <c r="AZ8" s="79">
        <f t="shared" si="30"/>
        <v>34.971318269283188</v>
      </c>
      <c r="BA8" s="79">
        <f t="shared" si="31"/>
        <v>34.423728937259611</v>
      </c>
      <c r="BB8" s="79">
        <f t="shared" si="32"/>
        <v>36.215072721414025</v>
      </c>
      <c r="BC8" s="79">
        <f t="shared" si="33"/>
        <v>36.592190795987776</v>
      </c>
      <c r="BD8" s="79">
        <f t="shared" si="34"/>
        <v>38.163699724336162</v>
      </c>
      <c r="BE8" s="125">
        <f t="shared" si="35"/>
        <v>40.740253346355637</v>
      </c>
      <c r="BF8" s="199">
        <f t="shared" si="36"/>
        <v>43.555555555555557</v>
      </c>
      <c r="BG8" s="234">
        <v>12129</v>
      </c>
      <c r="BH8" s="201">
        <f t="shared" si="13"/>
        <v>5.1339682539682538</v>
      </c>
      <c r="BI8" s="238">
        <f t="shared" si="37"/>
        <v>84.837991590403178</v>
      </c>
      <c r="BJ8" s="145"/>
      <c r="BK8" s="145"/>
      <c r="BL8" s="145"/>
      <c r="BM8" s="145"/>
    </row>
    <row r="9" spans="1:65" ht="16" x14ac:dyDescent="0.2">
      <c r="A9" s="23">
        <v>6</v>
      </c>
      <c r="B9" s="21" t="s">
        <v>55</v>
      </c>
      <c r="C9" s="156">
        <f>SUM('Sheet 2'!EH8,'Sheet 2'!EH19,'Sheet 2'!EH40,'Sheet 2'!EH34:EH35)</f>
        <v>385</v>
      </c>
      <c r="D9" s="157">
        <f>SUM('Sheet 2'!EI8,'Sheet 2'!EI19,'Sheet 2'!EI40,'Sheet 2'!EI34:EI35)</f>
        <v>385</v>
      </c>
      <c r="E9" s="157">
        <f>SUM('Sheet 2'!EJ8,'Sheet 2'!EJ19,'Sheet 2'!EJ40,'Sheet 2'!EJ34:EJ35)</f>
        <v>385</v>
      </c>
      <c r="F9" s="157">
        <f>SUM('Sheet 2'!EK8,'Sheet 2'!EK19,'Sheet 2'!EK40,'Sheet 2'!EK34:EK35)</f>
        <v>615</v>
      </c>
      <c r="G9" s="157">
        <f>SUM('Sheet 2'!EL8,'Sheet 2'!EL19,'Sheet 2'!EL40,'Sheet 2'!EL34:EL35)</f>
        <v>620</v>
      </c>
      <c r="H9" s="157">
        <f>SUM('Sheet 2'!EM8,'Sheet 2'!EM19,'Sheet 2'!EM40,'Sheet 2'!EM34:EM35)</f>
        <v>620</v>
      </c>
      <c r="I9" s="157">
        <f>SUM('Sheet 2'!EN8,'Sheet 2'!EN19,'Sheet 2'!EN40,'Sheet 2'!EN34:EN35)</f>
        <v>620</v>
      </c>
      <c r="J9" s="157">
        <f>SUM('Sheet 2'!EO8,'Sheet 2'!EO19,'Sheet 2'!EO40,'Sheet 2'!EO34:EO35)</f>
        <v>670</v>
      </c>
      <c r="K9" s="157">
        <f>SUM('Sheet 2'!EP8,'Sheet 2'!EP19,'Sheet 2'!EP40,'Sheet 2'!EP34:EP35)</f>
        <v>670</v>
      </c>
      <c r="L9" s="157">
        <f>SUM('Sheet 2'!EQ8,'Sheet 2'!EQ19,'Sheet 2'!EQ40,'Sheet 2'!EQ34:EQ35)</f>
        <v>670</v>
      </c>
      <c r="M9" s="158">
        <f>SUM('Sheet 2'!ER8,'Sheet 2'!ER19,'Sheet 2'!ER40,'Sheet 2'!ER34:ER35)</f>
        <v>767</v>
      </c>
      <c r="N9" s="155">
        <f t="shared" si="14"/>
        <v>382</v>
      </c>
      <c r="O9" s="148">
        <f t="shared" si="15"/>
        <v>382</v>
      </c>
      <c r="P9" s="83">
        <f t="shared" si="0"/>
        <v>7.1935724962630787E-2</v>
      </c>
      <c r="Q9" s="84">
        <f t="shared" si="1"/>
        <v>6.9872958257713252E-2</v>
      </c>
      <c r="R9" s="84">
        <f t="shared" si="2"/>
        <v>6.2217194570135748E-2</v>
      </c>
      <c r="S9" s="84">
        <f t="shared" si="3"/>
        <v>8.6619718309859151E-2</v>
      </c>
      <c r="T9" s="84">
        <f t="shared" si="4"/>
        <v>8.1718729405562143E-2</v>
      </c>
      <c r="U9" s="84">
        <f t="shared" si="5"/>
        <v>7.9021157277593679E-2</v>
      </c>
      <c r="V9" s="84">
        <f t="shared" si="6"/>
        <v>7.588739290085679E-2</v>
      </c>
      <c r="W9" s="84">
        <f t="shared" si="7"/>
        <v>8.0635455530148031E-2</v>
      </c>
      <c r="X9" s="84">
        <f t="shared" si="8"/>
        <v>7.412324372165062E-2</v>
      </c>
      <c r="Y9" s="84">
        <f t="shared" si="9"/>
        <v>7.0667651091656999E-2</v>
      </c>
      <c r="Z9" s="85">
        <f t="shared" si="10"/>
        <v>7.4545631256681899E-2</v>
      </c>
      <c r="AA9" s="94">
        <f t="shared" si="16"/>
        <v>8.7297661276561078E-2</v>
      </c>
      <c r="AB9" s="94">
        <f t="shared" si="17"/>
        <v>8.7537899635750802E-2</v>
      </c>
      <c r="AC9" s="94">
        <f t="shared" si="18"/>
        <v>8.7743503116860189E-2</v>
      </c>
      <c r="AD9" s="94">
        <f t="shared" si="19"/>
        <v>8.800407733022711E-2</v>
      </c>
      <c r="AE9" s="94">
        <f t="shared" si="20"/>
        <v>8.8240073947876488E-2</v>
      </c>
      <c r="AF9" s="94">
        <f t="shared" si="21"/>
        <v>8.853099105499268E-2</v>
      </c>
      <c r="AG9" s="94">
        <f t="shared" si="22"/>
        <v>8.8865869763405145E-2</v>
      </c>
      <c r="AH9" s="94">
        <f t="shared" si="23"/>
        <v>9.0123954266167663E-2</v>
      </c>
      <c r="AI9" s="94">
        <f t="shared" si="24"/>
        <v>9.049268718569714E-2</v>
      </c>
      <c r="AJ9" s="94">
        <f t="shared" si="25"/>
        <v>9.0795538575938292E-2</v>
      </c>
      <c r="AK9" s="88">
        <v>3360581</v>
      </c>
      <c r="AL9" s="89">
        <v>3368336</v>
      </c>
      <c r="AM9" s="89">
        <v>3372618</v>
      </c>
      <c r="AN9" s="89">
        <v>3382260</v>
      </c>
      <c r="AO9" s="89">
        <v>3391380</v>
      </c>
      <c r="AP9" s="89">
        <v>3400577</v>
      </c>
      <c r="AQ9" s="89">
        <v>3410901</v>
      </c>
      <c r="AR9" s="89">
        <v>3432692</v>
      </c>
      <c r="AS9" s="89">
        <v>3430370</v>
      </c>
      <c r="AT9" s="98">
        <v>3429014</v>
      </c>
      <c r="AU9" s="99">
        <v>3429600</v>
      </c>
      <c r="AV9" s="227">
        <f t="shared" si="26"/>
        <v>11.456352339074702</v>
      </c>
      <c r="AW9" s="79">
        <f t="shared" si="27"/>
        <v>11.429976106896699</v>
      </c>
      <c r="AX9" s="79">
        <f t="shared" si="28"/>
        <v>11.415464188354566</v>
      </c>
      <c r="AY9" s="79">
        <f t="shared" si="29"/>
        <v>18.183108335846445</v>
      </c>
      <c r="AZ9" s="79">
        <f t="shared" si="30"/>
        <v>18.281643460774081</v>
      </c>
      <c r="BA9" s="79">
        <f t="shared" si="31"/>
        <v>18.232200006057795</v>
      </c>
      <c r="BB9" s="79">
        <f t="shared" si="32"/>
        <v>18.177015398570642</v>
      </c>
      <c r="BC9" s="79">
        <f t="shared" si="33"/>
        <v>19.518209032444506</v>
      </c>
      <c r="BD9" s="79">
        <f t="shared" si="34"/>
        <v>19.531420808834032</v>
      </c>
      <c r="BE9" s="125">
        <f t="shared" si="35"/>
        <v>19.539144488765572</v>
      </c>
      <c r="BF9" s="199">
        <f t="shared" si="36"/>
        <v>22.364124096104501</v>
      </c>
      <c r="BG9" s="234">
        <v>14593</v>
      </c>
      <c r="BH9" s="201">
        <f t="shared" si="13"/>
        <v>4.2550151621180312</v>
      </c>
      <c r="BI9" s="238">
        <f t="shared" si="37"/>
        <v>52.559446309874595</v>
      </c>
      <c r="BJ9" s="145"/>
      <c r="BK9" s="145"/>
      <c r="BL9" s="145"/>
      <c r="BM9" s="145"/>
    </row>
    <row r="10" spans="1:65" ht="16" x14ac:dyDescent="0.2">
      <c r="A10" s="23">
        <v>7</v>
      </c>
      <c r="B10" s="21" t="s">
        <v>56</v>
      </c>
      <c r="C10" s="156">
        <f>SUM('Sheet 2'!EH13,'Sheet 2'!EH20,'Sheet 2'!EH24,'Sheet 2'!EH25,'Sheet 2'!EH30,'Sheet 2'!EH32,'Sheet 2'!EH36,'Sheet 2'!EH23)</f>
        <v>662</v>
      </c>
      <c r="D10" s="157">
        <f>SUM('Sheet 2'!EI13,'Sheet 2'!EI20,'Sheet 2'!EI24,'Sheet 2'!EI25,'Sheet 2'!EI30,'Sheet 2'!EI32,'Sheet 2'!EI36,'Sheet 2'!EI23)</f>
        <v>728</v>
      </c>
      <c r="E10" s="157">
        <f>SUM('Sheet 2'!EJ13,'Sheet 2'!EJ20,'Sheet 2'!EJ24,'Sheet 2'!EJ25,'Sheet 2'!EJ30,'Sheet 2'!EJ32,'Sheet 2'!EJ36,'Sheet 2'!EJ23)</f>
        <v>816</v>
      </c>
      <c r="F10" s="157">
        <f>SUM('Sheet 2'!EK13,'Sheet 2'!EK20,'Sheet 2'!EK24,'Sheet 2'!EK25,'Sheet 2'!EK30,'Sheet 2'!EK32,'Sheet 2'!EK36,'Sheet 2'!EK22)</f>
        <v>891</v>
      </c>
      <c r="G10" s="157">
        <f>SUM('Sheet 2'!EL13,'Sheet 2'!EL20,'Sheet 2'!EL24,'Sheet 2'!EL25,'Sheet 2'!EL30,'Sheet 2'!EL32,'Sheet 2'!EL36,'Sheet 2'!EL22)</f>
        <v>1052</v>
      </c>
      <c r="H10" s="157">
        <f>SUM('Sheet 2'!EM13,'Sheet 2'!EM20,'Sheet 2'!EM24,'Sheet 2'!EM25,'Sheet 2'!EM30,'Sheet 2'!EM32,'Sheet 2'!EM36,'Sheet 2'!EM22)</f>
        <v>1112</v>
      </c>
      <c r="I10" s="157">
        <f>SUM('Sheet 2'!EN13,'Sheet 2'!EN20,'Sheet 2'!EN24,'Sheet 2'!EN25,'Sheet 2'!EN30,'Sheet 2'!EN32,'Sheet 2'!EN36,'Sheet 2'!EN22)</f>
        <v>1172</v>
      </c>
      <c r="J10" s="157">
        <f>SUM('Sheet 2'!EO13,'Sheet 2'!EO20,'Sheet 2'!EO24,'Sheet 2'!EO25,'Sheet 2'!EO30,'Sheet 2'!EO32,'Sheet 2'!EO36,'Sheet 2'!EO22)</f>
        <v>1172</v>
      </c>
      <c r="K10" s="157">
        <f>SUM('Sheet 2'!EP13,'Sheet 2'!EP20,'Sheet 2'!EP24,'Sheet 2'!EP25,'Sheet 2'!EP30,'Sheet 2'!EP32,'Sheet 2'!EP36,'Sheet 2'!EP22)</f>
        <v>1533</v>
      </c>
      <c r="L10" s="157">
        <f>SUM('Sheet 2'!EQ13,'Sheet 2'!EQ20,'Sheet 2'!EQ24,'Sheet 2'!EQ25,'Sheet 2'!EQ30,'Sheet 2'!EQ32,'Sheet 2'!EQ36,'Sheet 2'!EQ22)</f>
        <v>1592</v>
      </c>
      <c r="M10" s="158">
        <f>SUM('Sheet 2'!ER13,'Sheet 2'!ER20,'Sheet 2'!ER24,'Sheet 2'!ER25,'Sheet 2'!ER30,'Sheet 2'!ER32,'Sheet 2'!ER36,'Sheet 2'!ER22)</f>
        <v>1681</v>
      </c>
      <c r="N10" s="155">
        <f t="shared" si="14"/>
        <v>1019</v>
      </c>
      <c r="O10" s="148">
        <f t="shared" si="15"/>
        <v>1019</v>
      </c>
      <c r="P10" s="83">
        <f t="shared" si="0"/>
        <v>0.12369207772795217</v>
      </c>
      <c r="Q10" s="84">
        <f t="shared" si="1"/>
        <v>0.13212341197822142</v>
      </c>
      <c r="R10" s="84">
        <f t="shared" si="2"/>
        <v>0.13186813186813187</v>
      </c>
      <c r="S10" s="84">
        <f t="shared" si="3"/>
        <v>0.12549295774647887</v>
      </c>
      <c r="T10" s="84">
        <f t="shared" si="4"/>
        <v>0.13865823118492157</v>
      </c>
      <c r="U10" s="84">
        <f t="shared" si="5"/>
        <v>0.14172826918174866</v>
      </c>
      <c r="V10" s="84">
        <f t="shared" si="6"/>
        <v>0.1434516523867809</v>
      </c>
      <c r="W10" s="84">
        <f t="shared" si="7"/>
        <v>0.14105187146467685</v>
      </c>
      <c r="X10" s="84">
        <f t="shared" si="8"/>
        <v>0.16959840690341851</v>
      </c>
      <c r="Y10" s="84">
        <f t="shared" si="9"/>
        <v>0.16791477692226559</v>
      </c>
      <c r="Z10" s="85">
        <f t="shared" si="10"/>
        <v>0.1633783652444358</v>
      </c>
      <c r="AA10" s="94">
        <f t="shared" si="16"/>
        <v>0.138115313209731</v>
      </c>
      <c r="AB10" s="94">
        <f t="shared" si="17"/>
        <v>0.13863577995894966</v>
      </c>
      <c r="AC10" s="94">
        <f t="shared" si="18"/>
        <v>0.13916488642693614</v>
      </c>
      <c r="AD10" s="94">
        <f t="shared" si="19"/>
        <v>0.13961697283417332</v>
      </c>
      <c r="AE10" s="94">
        <f t="shared" si="20"/>
        <v>0.14010196505876454</v>
      </c>
      <c r="AF10" s="94">
        <f t="shared" si="21"/>
        <v>0.1406730150319902</v>
      </c>
      <c r="AG10" s="94">
        <f t="shared" si="22"/>
        <v>0.14129244478015232</v>
      </c>
      <c r="AH10" s="94">
        <f t="shared" si="23"/>
        <v>0.14486279923811252</v>
      </c>
      <c r="AI10" s="94">
        <f t="shared" si="24"/>
        <v>0.14542674491707544</v>
      </c>
      <c r="AJ10" s="94">
        <f t="shared" si="25"/>
        <v>0.14591336880602659</v>
      </c>
      <c r="AK10" s="88">
        <v>5316840</v>
      </c>
      <c r="AL10" s="89">
        <v>5334511</v>
      </c>
      <c r="AM10" s="89">
        <v>5349114</v>
      </c>
      <c r="AN10" s="89">
        <v>5365898</v>
      </c>
      <c r="AO10" s="89">
        <v>5384617</v>
      </c>
      <c r="AP10" s="89">
        <v>5403412</v>
      </c>
      <c r="AQ10" s="89">
        <v>5423168</v>
      </c>
      <c r="AR10" s="89">
        <v>5517616</v>
      </c>
      <c r="AS10" s="89">
        <v>5512794</v>
      </c>
      <c r="AT10" s="98">
        <v>5510612</v>
      </c>
      <c r="AU10" s="99">
        <v>5510500</v>
      </c>
      <c r="AV10" s="227">
        <f t="shared" si="26"/>
        <v>12.451004732134125</v>
      </c>
      <c r="AW10" s="79">
        <f t="shared" si="27"/>
        <v>13.646986574776957</v>
      </c>
      <c r="AX10" s="79">
        <f t="shared" si="28"/>
        <v>15.254862767927548</v>
      </c>
      <c r="AY10" s="79">
        <f t="shared" si="29"/>
        <v>16.604862783452088</v>
      </c>
      <c r="AZ10" s="79">
        <f t="shared" si="30"/>
        <v>19.537136996001756</v>
      </c>
      <c r="BA10" s="79">
        <f t="shared" si="31"/>
        <v>20.579589340957156</v>
      </c>
      <c r="BB10" s="79">
        <f t="shared" si="32"/>
        <v>21.610984575805137</v>
      </c>
      <c r="BC10" s="79">
        <f t="shared" si="33"/>
        <v>21.241057732179986</v>
      </c>
      <c r="BD10" s="79">
        <f t="shared" si="34"/>
        <v>27.808040714019064</v>
      </c>
      <c r="BE10" s="125">
        <f t="shared" si="35"/>
        <v>28.889713157086724</v>
      </c>
      <c r="BF10" s="199">
        <f t="shared" si="36"/>
        <v>30.50539878413937</v>
      </c>
      <c r="BG10" s="234">
        <v>27290</v>
      </c>
      <c r="BH10" s="201">
        <f t="shared" si="13"/>
        <v>4.9523636693584976</v>
      </c>
      <c r="BI10" s="238">
        <f t="shared" si="37"/>
        <v>61.597654818614878</v>
      </c>
      <c r="BJ10" s="145"/>
      <c r="BK10" s="145"/>
      <c r="BL10" s="145"/>
      <c r="BM10" s="145"/>
    </row>
    <row r="11" spans="1:65" ht="16" x14ac:dyDescent="0.2">
      <c r="A11" s="23">
        <v>8</v>
      </c>
      <c r="B11" s="21" t="s">
        <v>57</v>
      </c>
      <c r="C11" s="156">
        <v>0</v>
      </c>
      <c r="D11" s="157">
        <f>'Sheet 2'!EI21</f>
        <v>0</v>
      </c>
      <c r="E11" s="157">
        <f>'Sheet 2'!EJ21</f>
        <v>0</v>
      </c>
      <c r="F11" s="157">
        <f>'Sheet 2'!EK21</f>
        <v>0</v>
      </c>
      <c r="G11" s="157">
        <f>'Sheet 2'!EL21</f>
        <v>100</v>
      </c>
      <c r="H11" s="157">
        <f>'Sheet 2'!EM21</f>
        <v>120</v>
      </c>
      <c r="I11" s="157">
        <f>'Sheet 2'!EN21</f>
        <v>160</v>
      </c>
      <c r="J11" s="157">
        <f>'Sheet 2'!EO21</f>
        <v>160</v>
      </c>
      <c r="K11" s="157">
        <f>'Sheet 2'!EP21</f>
        <v>170</v>
      </c>
      <c r="L11" s="157">
        <f>'Sheet 2'!EQ21</f>
        <v>170</v>
      </c>
      <c r="M11" s="158">
        <f>'Sheet 2'!ER21</f>
        <v>170</v>
      </c>
      <c r="N11" s="155">
        <f>M11-G11</f>
        <v>70</v>
      </c>
      <c r="O11" s="148">
        <f t="shared" si="15"/>
        <v>170</v>
      </c>
      <c r="P11" s="83">
        <f t="shared" si="0"/>
        <v>0</v>
      </c>
      <c r="Q11" s="84">
        <f t="shared" si="1"/>
        <v>0</v>
      </c>
      <c r="R11" s="84">
        <f t="shared" si="2"/>
        <v>0</v>
      </c>
      <c r="S11" s="84">
        <f t="shared" si="3"/>
        <v>0</v>
      </c>
      <c r="T11" s="84">
        <f t="shared" si="4"/>
        <v>1.3180440226703572E-2</v>
      </c>
      <c r="U11" s="84">
        <f t="shared" si="5"/>
        <v>1.5294417537598776E-2</v>
      </c>
      <c r="V11" s="84">
        <f t="shared" si="6"/>
        <v>1.9583843329253364E-2</v>
      </c>
      <c r="W11" s="84">
        <f>J11/J$20</f>
        <v>1.9256228186304007E-2</v>
      </c>
      <c r="X11" s="84">
        <f t="shared" si="8"/>
        <v>1.8807390198030755E-2</v>
      </c>
      <c r="Y11" s="84">
        <f t="shared" si="9"/>
        <v>1.7930598038181627E-2</v>
      </c>
      <c r="Z11" s="85">
        <f t="shared" si="10"/>
        <v>1.6522499757022063E-2</v>
      </c>
      <c r="AA11" s="94">
        <f t="shared" si="16"/>
        <v>2.6091669193142011E-2</v>
      </c>
      <c r="AB11" s="94">
        <f t="shared" si="17"/>
        <v>2.6010768270635195E-2</v>
      </c>
      <c r="AC11" s="94">
        <f t="shared" si="18"/>
        <v>2.5912657254075922E-2</v>
      </c>
      <c r="AD11" s="94">
        <f t="shared" si="19"/>
        <v>2.5838113254362294E-2</v>
      </c>
      <c r="AE11" s="94">
        <f t="shared" si="20"/>
        <v>2.5760534582824728E-2</v>
      </c>
      <c r="AF11" s="94">
        <f t="shared" si="21"/>
        <v>2.5682804377520817E-2</v>
      </c>
      <c r="AG11" s="94">
        <f t="shared" si="22"/>
        <v>2.5600835128939757E-2</v>
      </c>
      <c r="AH11" s="94">
        <f t="shared" si="23"/>
        <v>2.5095301571358794E-2</v>
      </c>
      <c r="AI11" s="94">
        <f t="shared" si="24"/>
        <v>2.5023488629118767E-2</v>
      </c>
      <c r="AJ11" s="94">
        <f t="shared" si="25"/>
        <v>2.4954531585769515E-2</v>
      </c>
      <c r="AK11" s="88">
        <v>1004416</v>
      </c>
      <c r="AL11" s="89">
        <v>1000858</v>
      </c>
      <c r="AM11" s="89">
        <v>996011</v>
      </c>
      <c r="AN11" s="89">
        <v>993036</v>
      </c>
      <c r="AO11" s="89">
        <v>990069</v>
      </c>
      <c r="AP11" s="89">
        <v>986506</v>
      </c>
      <c r="AQ11" s="89">
        <v>982626</v>
      </c>
      <c r="AR11" s="89">
        <v>955844</v>
      </c>
      <c r="AS11" s="89">
        <v>948583</v>
      </c>
      <c r="AT11" s="98">
        <v>942441</v>
      </c>
      <c r="AU11" s="99">
        <v>936700</v>
      </c>
      <c r="AV11" s="227">
        <f t="shared" si="26"/>
        <v>0</v>
      </c>
      <c r="AW11" s="79">
        <f t="shared" si="27"/>
        <v>0</v>
      </c>
      <c r="AX11" s="79">
        <f t="shared" si="28"/>
        <v>0</v>
      </c>
      <c r="AY11" s="79">
        <f t="shared" si="29"/>
        <v>0</v>
      </c>
      <c r="AZ11" s="79">
        <f t="shared" si="30"/>
        <v>10.100306140279113</v>
      </c>
      <c r="BA11" s="79">
        <f t="shared" si="31"/>
        <v>12.16414294489846</v>
      </c>
      <c r="BB11" s="79">
        <f t="shared" si="32"/>
        <v>16.282899088768261</v>
      </c>
      <c r="BC11" s="79">
        <f t="shared" si="33"/>
        <v>16.739133163989102</v>
      </c>
      <c r="BD11" s="79">
        <f t="shared" si="34"/>
        <v>17.921468126668938</v>
      </c>
      <c r="BE11" s="125">
        <f t="shared" si="35"/>
        <v>18.038264464300681</v>
      </c>
      <c r="BF11" s="199">
        <f t="shared" si="36"/>
        <v>18.148820326678763</v>
      </c>
      <c r="BG11" s="234">
        <v>2727</v>
      </c>
      <c r="BH11" s="201">
        <f t="shared" si="13"/>
        <v>2.9112842959325289</v>
      </c>
      <c r="BI11" s="238">
        <f t="shared" si="37"/>
        <v>62.339567290062341</v>
      </c>
      <c r="BJ11" s="145"/>
      <c r="BK11" s="145"/>
      <c r="BL11" s="145"/>
      <c r="BM11" s="145"/>
    </row>
    <row r="12" spans="1:65" ht="16" x14ac:dyDescent="0.2">
      <c r="A12" s="23">
        <v>9</v>
      </c>
      <c r="B12" s="21" t="s">
        <v>58</v>
      </c>
      <c r="C12" s="156">
        <v>0</v>
      </c>
      <c r="D12" s="157">
        <f>'Sheet 2'!EI17</f>
        <v>0</v>
      </c>
      <c r="E12" s="157">
        <f>'Sheet 2'!EJ17</f>
        <v>120</v>
      </c>
      <c r="F12" s="157">
        <f>'Sheet 2'!EK17</f>
        <v>150</v>
      </c>
      <c r="G12" s="157">
        <f>'Sheet 2'!EL17</f>
        <v>155</v>
      </c>
      <c r="H12" s="157">
        <f>'Sheet 2'!EM17</f>
        <v>185</v>
      </c>
      <c r="I12" s="157">
        <f>'Sheet 2'!EN17</f>
        <v>160</v>
      </c>
      <c r="J12" s="157">
        <f>'Sheet 2'!EO17</f>
        <v>165</v>
      </c>
      <c r="K12" s="157">
        <f>'Sheet 2'!EP17</f>
        <v>215</v>
      </c>
      <c r="L12" s="157">
        <f>'Sheet 2'!EQ17</f>
        <v>215</v>
      </c>
      <c r="M12" s="158">
        <f>'Sheet 2'!ER17</f>
        <v>215</v>
      </c>
      <c r="N12" s="155">
        <f>M12-E12</f>
        <v>95</v>
      </c>
      <c r="O12" s="148">
        <f t="shared" si="15"/>
        <v>215</v>
      </c>
      <c r="P12" s="83">
        <f t="shared" si="0"/>
        <v>0</v>
      </c>
      <c r="Q12" s="84">
        <f t="shared" si="1"/>
        <v>0</v>
      </c>
      <c r="R12" s="84">
        <f t="shared" si="2"/>
        <v>1.9392372333548805E-2</v>
      </c>
      <c r="S12" s="84">
        <f t="shared" si="3"/>
        <v>2.1126760563380281E-2</v>
      </c>
      <c r="T12" s="84">
        <f t="shared" si="4"/>
        <v>2.0429682351390536E-2</v>
      </c>
      <c r="U12" s="84">
        <f t="shared" si="5"/>
        <v>2.3578893703798114E-2</v>
      </c>
      <c r="V12" s="84">
        <f t="shared" si="6"/>
        <v>1.9583843329253364E-2</v>
      </c>
      <c r="W12" s="84">
        <f t="shared" si="7"/>
        <v>1.9857985317126008E-2</v>
      </c>
      <c r="X12" s="84">
        <f t="shared" si="8"/>
        <v>2.3785817015156543E-2</v>
      </c>
      <c r="Y12" s="84">
        <f t="shared" si="9"/>
        <v>2.2676932812994408E-2</v>
      </c>
      <c r="Z12" s="85">
        <f t="shared" si="10"/>
        <v>2.0896102633880843E-2</v>
      </c>
      <c r="AA12" s="94">
        <f t="shared" si="16"/>
        <v>5.5312574334680176E-2</v>
      </c>
      <c r="AB12" s="94">
        <f t="shared" si="17"/>
        <v>5.5334312821448142E-2</v>
      </c>
      <c r="AC12" s="94">
        <f t="shared" si="18"/>
        <v>5.5354053916307565E-2</v>
      </c>
      <c r="AD12" s="94">
        <f t="shared" si="19"/>
        <v>5.5360144742308902E-2</v>
      </c>
      <c r="AE12" s="94">
        <f t="shared" si="20"/>
        <v>5.5397889521443734E-2</v>
      </c>
      <c r="AF12" s="94">
        <f t="shared" si="21"/>
        <v>5.5427007805129908E-2</v>
      </c>
      <c r="AG12" s="94">
        <f t="shared" si="22"/>
        <v>5.5420042677698338E-2</v>
      </c>
      <c r="AH12" s="94">
        <f t="shared" si="23"/>
        <v>5.5033999181486604E-2</v>
      </c>
      <c r="AI12" s="94">
        <f t="shared" si="24"/>
        <v>5.5026598287250525E-2</v>
      </c>
      <c r="AJ12" s="94">
        <f t="shared" si="25"/>
        <v>5.5051633694746117E-2</v>
      </c>
      <c r="AK12" s="88">
        <v>2129294</v>
      </c>
      <c r="AL12" s="89">
        <v>2129187</v>
      </c>
      <c r="AM12" s="89">
        <v>2127657</v>
      </c>
      <c r="AN12" s="89">
        <v>2127656</v>
      </c>
      <c r="AO12" s="89">
        <v>2129138</v>
      </c>
      <c r="AP12" s="89">
        <v>2129015</v>
      </c>
      <c r="AQ12" s="89">
        <v>2127164</v>
      </c>
      <c r="AR12" s="89">
        <v>2096166</v>
      </c>
      <c r="AS12" s="89">
        <v>2085932</v>
      </c>
      <c r="AT12" s="98">
        <v>2079098</v>
      </c>
      <c r="AU12" s="99">
        <v>2071700</v>
      </c>
      <c r="AV12" s="227">
        <f t="shared" si="26"/>
        <v>0</v>
      </c>
      <c r="AW12" s="79">
        <f t="shared" si="27"/>
        <v>0</v>
      </c>
      <c r="AX12" s="79">
        <f t="shared" si="28"/>
        <v>5.6400068244082577</v>
      </c>
      <c r="AY12" s="79">
        <f t="shared" si="29"/>
        <v>7.050011844019898</v>
      </c>
      <c r="AZ12" s="79">
        <f t="shared" si="30"/>
        <v>7.2799414598771888</v>
      </c>
      <c r="BA12" s="79">
        <f t="shared" si="31"/>
        <v>8.6894643767188118</v>
      </c>
      <c r="BB12" s="79">
        <f t="shared" si="32"/>
        <v>7.5217519664680301</v>
      </c>
      <c r="BC12" s="79">
        <f t="shared" si="33"/>
        <v>7.8715139926895095</v>
      </c>
      <c r="BD12" s="79">
        <f t="shared" si="34"/>
        <v>10.307143281756069</v>
      </c>
      <c r="BE12" s="125">
        <f t="shared" si="35"/>
        <v>10.341022885886092</v>
      </c>
      <c r="BF12" s="199">
        <f t="shared" si="36"/>
        <v>10.377950475454941</v>
      </c>
      <c r="BG12" s="234">
        <v>6704</v>
      </c>
      <c r="BH12" s="201">
        <f t="shared" si="13"/>
        <v>3.2359897668581357</v>
      </c>
      <c r="BI12" s="238">
        <f t="shared" si="37"/>
        <v>32.070405727923628</v>
      </c>
      <c r="BJ12" s="145"/>
      <c r="BK12" s="145"/>
      <c r="BL12" s="145"/>
      <c r="BM12" s="145"/>
    </row>
    <row r="13" spans="1:65" ht="16" x14ac:dyDescent="0.2">
      <c r="A13" s="23">
        <v>10</v>
      </c>
      <c r="B13" s="21" t="s">
        <v>59</v>
      </c>
      <c r="C13" s="156">
        <f>'Sheet 2'!EH4</f>
        <v>257</v>
      </c>
      <c r="D13" s="157">
        <f>'Sheet 2'!EI4</f>
        <v>257</v>
      </c>
      <c r="E13" s="157">
        <f>'Sheet 2'!EJ4</f>
        <v>268</v>
      </c>
      <c r="F13" s="157">
        <f>'Sheet 2'!EK4</f>
        <v>298</v>
      </c>
      <c r="G13" s="157">
        <f>'Sheet 2'!EL4</f>
        <v>392</v>
      </c>
      <c r="H13" s="157">
        <f>'Sheet 2'!EM4</f>
        <v>392</v>
      </c>
      <c r="I13" s="157">
        <f>'Sheet 2'!EN4</f>
        <v>402</v>
      </c>
      <c r="J13" s="157">
        <f>'Sheet 2'!EO4</f>
        <v>438</v>
      </c>
      <c r="K13" s="157">
        <f>'Sheet 2'!EP4</f>
        <v>438</v>
      </c>
      <c r="L13" s="157">
        <f>'Sheet 2'!EQ4</f>
        <v>438</v>
      </c>
      <c r="M13" s="158">
        <f>'Sheet 2'!ER4</f>
        <v>438</v>
      </c>
      <c r="N13" s="155">
        <f t="shared" si="14"/>
        <v>181</v>
      </c>
      <c r="O13" s="148">
        <f t="shared" si="15"/>
        <v>181</v>
      </c>
      <c r="P13" s="83">
        <f t="shared" si="0"/>
        <v>4.8019431988041851E-2</v>
      </c>
      <c r="Q13" s="84">
        <f t="shared" si="1"/>
        <v>4.664246823956443E-2</v>
      </c>
      <c r="R13" s="84">
        <f t="shared" si="2"/>
        <v>4.3309631544925661E-2</v>
      </c>
      <c r="S13" s="84">
        <f t="shared" si="3"/>
        <v>4.197183098591549E-2</v>
      </c>
      <c r="T13" s="84">
        <f t="shared" si="4"/>
        <v>5.1667325688678004E-2</v>
      </c>
      <c r="U13" s="84">
        <f t="shared" si="5"/>
        <v>4.9961763956156001E-2</v>
      </c>
      <c r="V13" s="84">
        <f t="shared" si="6"/>
        <v>4.9204406364749084E-2</v>
      </c>
      <c r="W13" s="84">
        <f t="shared" si="7"/>
        <v>5.2713924660007218E-2</v>
      </c>
      <c r="X13" s="84">
        <f t="shared" si="8"/>
        <v>4.8456687686691008E-2</v>
      </c>
      <c r="Y13" s="84">
        <f t="shared" si="9"/>
        <v>4.6197658474844423E-2</v>
      </c>
      <c r="Z13" s="85">
        <f t="shared" si="10"/>
        <v>4.2569734668092135E-2</v>
      </c>
      <c r="AA13" s="94">
        <f t="shared" si="16"/>
        <v>3.1041551983822385E-2</v>
      </c>
      <c r="AB13" s="94">
        <f t="shared" si="17"/>
        <v>3.0976125380022902E-2</v>
      </c>
      <c r="AC13" s="94">
        <f t="shared" si="18"/>
        <v>3.0928340092273538E-2</v>
      </c>
      <c r="AD13" s="94">
        <f t="shared" si="19"/>
        <v>3.0875165795054414E-2</v>
      </c>
      <c r="AE13" s="94">
        <f t="shared" si="20"/>
        <v>3.082066979070738E-2</v>
      </c>
      <c r="AF13" s="94">
        <f t="shared" si="21"/>
        <v>3.0760158483157024E-2</v>
      </c>
      <c r="AG13" s="94">
        <f t="shared" si="22"/>
        <v>3.0700206260257257E-2</v>
      </c>
      <c r="AH13" s="94">
        <f t="shared" si="23"/>
        <v>3.036583369223371E-2</v>
      </c>
      <c r="AI13" s="94">
        <f t="shared" si="24"/>
        <v>3.0303075068856714E-2</v>
      </c>
      <c r="AJ13" s="94">
        <f t="shared" si="25"/>
        <v>3.0274455866465384E-2</v>
      </c>
      <c r="AK13" s="88">
        <v>1194965</v>
      </c>
      <c r="AL13" s="89">
        <v>1191918</v>
      </c>
      <c r="AM13" s="89">
        <v>1188800</v>
      </c>
      <c r="AN13" s="89">
        <v>1186625</v>
      </c>
      <c r="AO13" s="89">
        <v>1184548</v>
      </c>
      <c r="AP13" s="89">
        <v>1181533</v>
      </c>
      <c r="AQ13" s="89">
        <v>1178353</v>
      </c>
      <c r="AR13" s="89">
        <v>1156591</v>
      </c>
      <c r="AS13" s="89">
        <v>1148720</v>
      </c>
      <c r="AT13" s="98">
        <v>1143355</v>
      </c>
      <c r="AU13" s="99">
        <v>1138200</v>
      </c>
      <c r="AV13" s="227">
        <f t="shared" si="26"/>
        <v>21.506906060010127</v>
      </c>
      <c r="AW13" s="79">
        <f t="shared" si="27"/>
        <v>21.561885968665631</v>
      </c>
      <c r="AX13" s="79">
        <f t="shared" si="28"/>
        <v>22.543741588156124</v>
      </c>
      <c r="AY13" s="79">
        <f t="shared" si="29"/>
        <v>25.11324133572106</v>
      </c>
      <c r="AZ13" s="79">
        <f t="shared" si="30"/>
        <v>33.092791512036662</v>
      </c>
      <c r="BA13" s="79">
        <f t="shared" si="31"/>
        <v>33.177236691653981</v>
      </c>
      <c r="BB13" s="79">
        <f t="shared" si="32"/>
        <v>34.11541363241745</v>
      </c>
      <c r="BC13" s="79">
        <f t="shared" si="33"/>
        <v>37.86991252741894</v>
      </c>
      <c r="BD13" s="79">
        <f t="shared" si="34"/>
        <v>38.129396197506793</v>
      </c>
      <c r="BE13" s="125">
        <f t="shared" si="35"/>
        <v>38.308311941610441</v>
      </c>
      <c r="BF13" s="199">
        <f t="shared" si="36"/>
        <v>38.481813389562468</v>
      </c>
      <c r="BG13" s="234">
        <v>5852</v>
      </c>
      <c r="BH13" s="201">
        <f t="shared" si="13"/>
        <v>5.1414514145141448</v>
      </c>
      <c r="BI13" s="238">
        <f t="shared" si="37"/>
        <v>74.846206425153795</v>
      </c>
      <c r="BJ13" s="145"/>
      <c r="BK13" s="145"/>
      <c r="BL13" s="145"/>
      <c r="BM13" s="145"/>
    </row>
    <row r="14" spans="1:65" ht="16" x14ac:dyDescent="0.2">
      <c r="A14" s="23">
        <v>11</v>
      </c>
      <c r="B14" s="21" t="s">
        <v>60</v>
      </c>
      <c r="C14" s="156">
        <f>SUM('Sheet 2'!EH6,'Sheet 2'!EH27)</f>
        <v>442</v>
      </c>
      <c r="D14" s="157">
        <f>SUM('Sheet 2'!EI6,'Sheet 2'!EI27)</f>
        <v>442</v>
      </c>
      <c r="E14" s="157">
        <f>SUM('Sheet 2'!EJ6,'Sheet 2'!EJ27)</f>
        <v>498</v>
      </c>
      <c r="F14" s="157">
        <f>SUM('Sheet 2'!EK6,'Sheet 2'!EK27)</f>
        <v>522</v>
      </c>
      <c r="G14" s="157">
        <f>SUM('Sheet 2'!EL6,'Sheet 2'!EL27)</f>
        <v>522</v>
      </c>
      <c r="H14" s="157">
        <f>SUM('Sheet 2'!EM6,'Sheet 2'!EM27)</f>
        <v>534</v>
      </c>
      <c r="I14" s="157">
        <f>SUM('Sheet 2'!EN6,'Sheet 2'!EN27)</f>
        <v>553</v>
      </c>
      <c r="J14" s="157">
        <f>SUM('Sheet 2'!EO6,'Sheet 2'!EO27)</f>
        <v>553</v>
      </c>
      <c r="K14" s="157">
        <f>SUM('Sheet 2'!EP6,'Sheet 2'!EP27)</f>
        <v>553</v>
      </c>
      <c r="L14" s="157">
        <f>SUM('Sheet 2'!EQ6)</f>
        <v>553</v>
      </c>
      <c r="M14" s="158">
        <f>SUM('Sheet 2'!ER6)</f>
        <v>553</v>
      </c>
      <c r="N14" s="155">
        <f t="shared" si="14"/>
        <v>111</v>
      </c>
      <c r="O14" s="148">
        <f t="shared" si="15"/>
        <v>111</v>
      </c>
      <c r="P14" s="83">
        <f t="shared" si="0"/>
        <v>8.2585949177877427E-2</v>
      </c>
      <c r="Q14" s="84">
        <f t="shared" si="1"/>
        <v>8.0217785843920142E-2</v>
      </c>
      <c r="R14" s="84">
        <f t="shared" si="2"/>
        <v>8.0478345184227543E-2</v>
      </c>
      <c r="S14" s="84">
        <f t="shared" si="3"/>
        <v>7.3521126760563382E-2</v>
      </c>
      <c r="T14" s="84">
        <f t="shared" si="4"/>
        <v>6.8801897983392646E-2</v>
      </c>
      <c r="U14" s="84">
        <f t="shared" si="5"/>
        <v>6.806015804231455E-2</v>
      </c>
      <c r="V14" s="84">
        <f t="shared" si="6"/>
        <v>6.7686658506731945E-2</v>
      </c>
      <c r="W14" s="84">
        <f t="shared" si="7"/>
        <v>6.6554338668913221E-2</v>
      </c>
      <c r="X14" s="84">
        <f t="shared" si="8"/>
        <v>6.1179333997123574E-2</v>
      </c>
      <c r="Y14" s="84">
        <f t="shared" si="9"/>
        <v>5.8327180677143764E-2</v>
      </c>
      <c r="Z14" s="85">
        <f t="shared" si="10"/>
        <v>5.3746719797842353E-2</v>
      </c>
      <c r="AA14" s="94">
        <f t="shared" si="16"/>
        <v>5.9638178943760903E-2</v>
      </c>
      <c r="AB14" s="94">
        <f t="shared" si="17"/>
        <v>5.982745942796986E-2</v>
      </c>
      <c r="AC14" s="94">
        <f t="shared" si="18"/>
        <v>6.0038391415158619E-2</v>
      </c>
      <c r="AD14" s="94">
        <f t="shared" si="19"/>
        <v>6.0250604480650373E-2</v>
      </c>
      <c r="AE14" s="94">
        <f t="shared" si="20"/>
        <v>6.0474520730034932E-2</v>
      </c>
      <c r="AF14" s="94">
        <f t="shared" si="21"/>
        <v>6.0751191294777233E-2</v>
      </c>
      <c r="AG14" s="94">
        <f t="shared" si="22"/>
        <v>6.1067501045265954E-2</v>
      </c>
      <c r="AH14" s="94">
        <f t="shared" si="23"/>
        <v>6.1915067210199889E-2</v>
      </c>
      <c r="AI14" s="94">
        <f t="shared" si="24"/>
        <v>6.2222866359830181E-2</v>
      </c>
      <c r="AJ14" s="94">
        <f t="shared" si="25"/>
        <v>6.2444701069288525E-2</v>
      </c>
      <c r="AK14" s="88">
        <v>2295811</v>
      </c>
      <c r="AL14" s="89">
        <v>2302077</v>
      </c>
      <c r="AM14" s="89">
        <v>2307710</v>
      </c>
      <c r="AN14" s="89">
        <v>2315611</v>
      </c>
      <c r="AO14" s="89">
        <v>2324251</v>
      </c>
      <c r="AP14" s="89">
        <v>2333523</v>
      </c>
      <c r="AQ14" s="89">
        <v>2343928</v>
      </c>
      <c r="AR14" s="89">
        <v>2358256</v>
      </c>
      <c r="AS14" s="89">
        <v>2358726</v>
      </c>
      <c r="AT14" s="98">
        <v>2358307</v>
      </c>
      <c r="AU14" s="99">
        <v>2359600</v>
      </c>
      <c r="AV14" s="227">
        <f t="shared" si="26"/>
        <v>19.252455885959254</v>
      </c>
      <c r="AW14" s="79">
        <f t="shared" si="27"/>
        <v>19.200052821864777</v>
      </c>
      <c r="AX14" s="79">
        <f t="shared" si="28"/>
        <v>21.579834554601749</v>
      </c>
      <c r="AY14" s="79">
        <f t="shared" si="29"/>
        <v>22.54264641168141</v>
      </c>
      <c r="AZ14" s="79">
        <f t="shared" si="30"/>
        <v>22.45884803319435</v>
      </c>
      <c r="BA14" s="79">
        <f t="shared" si="31"/>
        <v>22.883854155283661</v>
      </c>
      <c r="BB14" s="79">
        <f t="shared" si="32"/>
        <v>23.592874866463475</v>
      </c>
      <c r="BC14" s="79">
        <f t="shared" si="33"/>
        <v>23.449532196674152</v>
      </c>
      <c r="BD14" s="79">
        <f t="shared" si="34"/>
        <v>23.444859640331263</v>
      </c>
      <c r="BE14" s="125">
        <f t="shared" si="35"/>
        <v>23.449025084520379</v>
      </c>
      <c r="BF14" s="199">
        <f t="shared" si="36"/>
        <v>23.436175622986944</v>
      </c>
      <c r="BG14" s="234">
        <v>9727</v>
      </c>
      <c r="BH14" s="201">
        <f t="shared" si="13"/>
        <v>4.122308865909476</v>
      </c>
      <c r="BI14" s="238">
        <f t="shared" si="37"/>
        <v>56.852061272745964</v>
      </c>
      <c r="BJ14" s="145"/>
      <c r="BK14" s="145"/>
      <c r="BL14" s="145"/>
      <c r="BM14" s="145"/>
    </row>
    <row r="15" spans="1:65" ht="16" x14ac:dyDescent="0.2">
      <c r="A15" s="23">
        <v>12</v>
      </c>
      <c r="B15" s="21" t="s">
        <v>61</v>
      </c>
      <c r="C15" s="156">
        <f>SUM('Sheet 2'!EH7,'Sheet 2'!EH23,'Sheet 2'!EH26,'Sheet 2'!EH38)</f>
        <v>760</v>
      </c>
      <c r="D15" s="157">
        <f>SUM('Sheet 2'!EI7,'Sheet 2'!EI23,'Sheet 2'!EI26,'Sheet 2'!EI38)</f>
        <v>820</v>
      </c>
      <c r="E15" s="157">
        <f>SUM('Sheet 2'!EJ7,'Sheet 2'!EJ23,'Sheet 2'!EJ26,'Sheet 2'!EJ38)</f>
        <v>937</v>
      </c>
      <c r="F15" s="157">
        <f>SUM('Sheet 2'!EK7,'Sheet 2'!EK23,'Sheet 2'!EK26,'Sheet 2'!EK38)</f>
        <v>1002</v>
      </c>
      <c r="G15" s="157">
        <f>SUM('Sheet 2'!EL7,'Sheet 2'!EL23,'Sheet 2'!EL26,'Sheet 2'!EL38)</f>
        <v>1012</v>
      </c>
      <c r="H15" s="157">
        <f>SUM('Sheet 2'!EM7,'Sheet 2'!EM23,'Sheet 2'!EM26,'Sheet 2'!EM38)</f>
        <v>1036</v>
      </c>
      <c r="I15" s="157">
        <f>SUM('Sheet 2'!EN7,'Sheet 2'!EN23,'Sheet 2'!EN26,'Sheet 2'!EN38)</f>
        <v>1156</v>
      </c>
      <c r="J15" s="157">
        <f>SUM('Sheet 2'!EO7,'Sheet 2'!EO23,'Sheet 2'!EO26,'Sheet 2'!EO38)</f>
        <v>1166</v>
      </c>
      <c r="K15" s="157">
        <f>SUM('Sheet 2'!EP7,'Sheet 2'!EP23,'Sheet 2'!EP26,'Sheet 2'!EP38)</f>
        <v>1244</v>
      </c>
      <c r="L15" s="157">
        <f>SUM('Sheet 2'!EQ7,'Sheet 2'!EQ23,'Sheet 2'!EQ26,'Sheet 2'!EQ38)</f>
        <v>1464</v>
      </c>
      <c r="M15" s="158">
        <f>SUM('Sheet 2'!ER7,'Sheet 2'!ER23,'Sheet 2'!ER26,'Sheet 2'!ER38)</f>
        <v>1612</v>
      </c>
      <c r="N15" s="155">
        <f t="shared" si="14"/>
        <v>852</v>
      </c>
      <c r="O15" s="148">
        <f t="shared" si="15"/>
        <v>852</v>
      </c>
      <c r="P15" s="83">
        <f t="shared" si="0"/>
        <v>0.14200298953662183</v>
      </c>
      <c r="Q15" s="84">
        <f t="shared" si="1"/>
        <v>0.14882032667876588</v>
      </c>
      <c r="R15" s="84">
        <f t="shared" si="2"/>
        <v>0.15142210730446024</v>
      </c>
      <c r="S15" s="84">
        <f t="shared" si="3"/>
        <v>0.14112676056338028</v>
      </c>
      <c r="T15" s="84">
        <f t="shared" si="4"/>
        <v>0.13338605509424015</v>
      </c>
      <c r="U15" s="84">
        <f t="shared" si="5"/>
        <v>0.13204180474126945</v>
      </c>
      <c r="V15" s="84">
        <f t="shared" si="6"/>
        <v>0.14149326805385556</v>
      </c>
      <c r="W15" s="84">
        <f t="shared" si="7"/>
        <v>0.14032976290769045</v>
      </c>
      <c r="X15" s="84">
        <f t="shared" si="8"/>
        <v>0.13762584356676624</v>
      </c>
      <c r="Y15" s="84">
        <f t="shared" si="9"/>
        <v>0.15441409134057588</v>
      </c>
      <c r="Z15" s="85">
        <f t="shared" si="10"/>
        <v>0.15667217416658569</v>
      </c>
      <c r="AA15" s="94">
        <f t="shared" si="16"/>
        <v>0.11947962756008411</v>
      </c>
      <c r="AB15" s="94">
        <f t="shared" si="17"/>
        <v>0.11918114904486395</v>
      </c>
      <c r="AC15" s="94">
        <f t="shared" si="18"/>
        <v>0.11891720422478837</v>
      </c>
      <c r="AD15" s="94">
        <f t="shared" si="19"/>
        <v>0.11862630939584407</v>
      </c>
      <c r="AE15" s="94">
        <f t="shared" si="20"/>
        <v>0.11833877050883501</v>
      </c>
      <c r="AF15" s="94">
        <f t="shared" si="21"/>
        <v>0.11802732373424507</v>
      </c>
      <c r="AG15" s="94">
        <f t="shared" si="22"/>
        <v>0.11770015123528968</v>
      </c>
      <c r="AH15" s="94">
        <f t="shared" si="23"/>
        <v>0.11583784046045947</v>
      </c>
      <c r="AI15" s="94">
        <f t="shared" si="24"/>
        <v>0.11543687794966427</v>
      </c>
      <c r="AJ15" s="94">
        <f t="shared" si="25"/>
        <v>0.11509464502597777</v>
      </c>
      <c r="AK15" s="88">
        <v>4599447</v>
      </c>
      <c r="AL15" s="89">
        <v>4585924</v>
      </c>
      <c r="AM15" s="89">
        <v>4570849</v>
      </c>
      <c r="AN15" s="89">
        <v>4559164</v>
      </c>
      <c r="AO15" s="89">
        <v>4548180</v>
      </c>
      <c r="AP15" s="89">
        <v>4533565</v>
      </c>
      <c r="AQ15" s="89">
        <v>4517635</v>
      </c>
      <c r="AR15" s="89">
        <v>4412097</v>
      </c>
      <c r="AS15" s="89">
        <v>4375947</v>
      </c>
      <c r="AT15" s="98">
        <v>4346702</v>
      </c>
      <c r="AU15" s="99">
        <v>4320100</v>
      </c>
      <c r="AV15" s="227">
        <f t="shared" si="26"/>
        <v>16.52372556961739</v>
      </c>
      <c r="AW15" s="79">
        <f t="shared" si="27"/>
        <v>17.88080221128828</v>
      </c>
      <c r="AX15" s="79">
        <f t="shared" si="28"/>
        <v>20.499473948931588</v>
      </c>
      <c r="AY15" s="79">
        <f t="shared" si="29"/>
        <v>21.977713457993612</v>
      </c>
      <c r="AZ15" s="79">
        <f t="shared" si="30"/>
        <v>22.250658505160306</v>
      </c>
      <c r="BA15" s="79">
        <f t="shared" si="31"/>
        <v>22.851773383639586</v>
      </c>
      <c r="BB15" s="79">
        <f t="shared" si="32"/>
        <v>25.588609969596924</v>
      </c>
      <c r="BC15" s="79">
        <f t="shared" si="33"/>
        <v>26.427342825871687</v>
      </c>
      <c r="BD15" s="79">
        <f t="shared" si="34"/>
        <v>28.428132242003848</v>
      </c>
      <c r="BE15" s="125">
        <f t="shared" si="35"/>
        <v>33.680707810197248</v>
      </c>
      <c r="BF15" s="199">
        <f t="shared" si="36"/>
        <v>37.313951065947549</v>
      </c>
      <c r="BG15" s="234">
        <v>18232</v>
      </c>
      <c r="BH15" s="201">
        <f t="shared" si="13"/>
        <v>4.2202726788731741</v>
      </c>
      <c r="BI15" s="238">
        <f t="shared" si="37"/>
        <v>88.415971917507676</v>
      </c>
      <c r="BJ15" s="145"/>
      <c r="BK15" s="145"/>
      <c r="BL15" s="145"/>
      <c r="BM15" s="145"/>
    </row>
    <row r="16" spans="1:65" ht="16" x14ac:dyDescent="0.2">
      <c r="A16" s="23">
        <v>13</v>
      </c>
      <c r="B16" s="21" t="s">
        <v>62</v>
      </c>
      <c r="C16" s="156">
        <v>0</v>
      </c>
      <c r="D16" s="157">
        <f>'Sheet 2'!EI16</f>
        <v>0</v>
      </c>
      <c r="E16" s="157">
        <f>'Sheet 2'!EJ16</f>
        <v>125</v>
      </c>
      <c r="F16" s="157">
        <f>'Sheet 2'!EK16</f>
        <v>155</v>
      </c>
      <c r="G16" s="157">
        <f>'Sheet 2'!EL16</f>
        <v>180</v>
      </c>
      <c r="H16" s="157">
        <f>'Sheet 2'!EM16</f>
        <v>180</v>
      </c>
      <c r="I16" s="157">
        <f>'Sheet 2'!EN16</f>
        <v>175</v>
      </c>
      <c r="J16" s="157">
        <f>'Sheet 2'!EO16</f>
        <v>181</v>
      </c>
      <c r="K16" s="157">
        <f>'Sheet 2'!EP16</f>
        <v>231</v>
      </c>
      <c r="L16" s="157">
        <f>'Sheet 2'!EQ16</f>
        <v>231</v>
      </c>
      <c r="M16" s="158">
        <f>'Sheet 2'!ER16</f>
        <v>231</v>
      </c>
      <c r="N16" s="155">
        <f>M16-E16</f>
        <v>106</v>
      </c>
      <c r="O16" s="148">
        <f t="shared" si="15"/>
        <v>231</v>
      </c>
      <c r="P16" s="83">
        <f t="shared" si="0"/>
        <v>0</v>
      </c>
      <c r="Q16" s="84">
        <f t="shared" si="1"/>
        <v>0</v>
      </c>
      <c r="R16" s="84">
        <f t="shared" si="2"/>
        <v>2.0200387847446672E-2</v>
      </c>
      <c r="S16" s="84">
        <f t="shared" si="3"/>
        <v>2.1830985915492956E-2</v>
      </c>
      <c r="T16" s="84">
        <f t="shared" si="4"/>
        <v>2.3724792408066429E-2</v>
      </c>
      <c r="U16" s="84">
        <f t="shared" si="5"/>
        <v>2.2941626306398163E-2</v>
      </c>
      <c r="V16" s="84">
        <f t="shared" si="6"/>
        <v>2.1419828641370868E-2</v>
      </c>
      <c r="W16" s="84">
        <f t="shared" si="7"/>
        <v>2.1783608135756409E-2</v>
      </c>
      <c r="X16" s="84">
        <f t="shared" si="8"/>
        <v>2.5555924327912379E-2</v>
      </c>
      <c r="Y16" s="84">
        <f t="shared" si="9"/>
        <v>2.4364518510705622E-2</v>
      </c>
      <c r="Z16" s="85">
        <f t="shared" si="10"/>
        <v>2.2451161434541744E-2</v>
      </c>
      <c r="AA16" s="94">
        <f t="shared" si="16"/>
        <v>3.2944987381564241E-2</v>
      </c>
      <c r="AB16" s="94">
        <f t="shared" si="17"/>
        <v>3.2828011786914711E-2</v>
      </c>
      <c r="AC16" s="94">
        <f t="shared" si="18"/>
        <v>3.2707318025626139E-2</v>
      </c>
      <c r="AD16" s="94">
        <f t="shared" si="19"/>
        <v>3.259959568071099E-2</v>
      </c>
      <c r="AE16" s="94">
        <f t="shared" si="20"/>
        <v>3.2464649772992654E-2</v>
      </c>
      <c r="AF16" s="94">
        <f t="shared" si="21"/>
        <v>3.2322543444939476E-2</v>
      </c>
      <c r="AG16" s="94">
        <f t="shared" si="22"/>
        <v>3.2148988645264456E-2</v>
      </c>
      <c r="AH16" s="94">
        <f t="shared" si="23"/>
        <v>3.1494597696043361E-2</v>
      </c>
      <c r="AI16" s="94">
        <f t="shared" si="24"/>
        <v>3.133117743031865E-2</v>
      </c>
      <c r="AJ16" s="94">
        <f t="shared" si="25"/>
        <v>3.1196149945955823E-2</v>
      </c>
      <c r="AK16" s="88">
        <v>1268239</v>
      </c>
      <c r="AL16" s="89">
        <v>1263176</v>
      </c>
      <c r="AM16" s="89">
        <v>1257179</v>
      </c>
      <c r="AN16" s="89">
        <v>1252900</v>
      </c>
      <c r="AO16" s="89">
        <v>1247732</v>
      </c>
      <c r="AP16" s="89">
        <v>1241546</v>
      </c>
      <c r="AQ16" s="89">
        <v>1233961</v>
      </c>
      <c r="AR16" s="89">
        <v>1199584</v>
      </c>
      <c r="AS16" s="89">
        <v>1187693</v>
      </c>
      <c r="AT16" s="98">
        <v>1178164</v>
      </c>
      <c r="AU16" s="99">
        <v>1168500</v>
      </c>
      <c r="AV16" s="227">
        <f t="shared" si="26"/>
        <v>0</v>
      </c>
      <c r="AW16" s="79">
        <f t="shared" si="27"/>
        <v>0</v>
      </c>
      <c r="AX16" s="79">
        <f t="shared" si="28"/>
        <v>9.9428959599229714</v>
      </c>
      <c r="AY16" s="79">
        <f t="shared" si="29"/>
        <v>12.371298587277515</v>
      </c>
      <c r="AZ16" s="79">
        <f t="shared" si="30"/>
        <v>14.426174851650835</v>
      </c>
      <c r="BA16" s="79">
        <f t="shared" si="31"/>
        <v>14.498053233629685</v>
      </c>
      <c r="BB16" s="79">
        <f t="shared" si="32"/>
        <v>14.18197171547561</v>
      </c>
      <c r="BC16" s="79">
        <f t="shared" si="33"/>
        <v>15.088564035532317</v>
      </c>
      <c r="BD16" s="79">
        <f t="shared" si="34"/>
        <v>19.449470528158372</v>
      </c>
      <c r="BE16" s="125">
        <f t="shared" si="35"/>
        <v>19.606778003741415</v>
      </c>
      <c r="BF16" s="199">
        <f t="shared" si="36"/>
        <v>19.768934531450576</v>
      </c>
      <c r="BG16" s="234">
        <v>4417</v>
      </c>
      <c r="BH16" s="201">
        <f t="shared" si="13"/>
        <v>3.7800599058622164</v>
      </c>
      <c r="BI16" s="238">
        <f t="shared" si="37"/>
        <v>52.297939778129951</v>
      </c>
      <c r="BJ16" s="145"/>
      <c r="BK16" s="145"/>
      <c r="BL16" s="145"/>
      <c r="BM16" s="145"/>
    </row>
    <row r="17" spans="1:65" ht="16" x14ac:dyDescent="0.2">
      <c r="A17" s="23">
        <v>14</v>
      </c>
      <c r="B17" s="21" t="s">
        <v>63</v>
      </c>
      <c r="C17" s="156">
        <f>'Sheet 2'!EH15</f>
        <v>200</v>
      </c>
      <c r="D17" s="157">
        <f>'Sheet 2'!EI15</f>
        <v>200</v>
      </c>
      <c r="E17" s="157">
        <f>'Sheet 2'!EJ15</f>
        <v>200</v>
      </c>
      <c r="F17" s="157">
        <f>'Sheet 2'!EK15</f>
        <v>270</v>
      </c>
      <c r="G17" s="157">
        <f>'Sheet 2'!EL15</f>
        <v>230</v>
      </c>
      <c r="H17" s="157">
        <f>'Sheet 2'!EM15</f>
        <v>230</v>
      </c>
      <c r="I17" s="157">
        <f>'Sheet 2'!EN15</f>
        <v>230</v>
      </c>
      <c r="J17" s="157">
        <f>'Sheet 2'!EO15</f>
        <v>230</v>
      </c>
      <c r="K17" s="157">
        <f>'Sheet 2'!EP15</f>
        <v>260</v>
      </c>
      <c r="L17" s="157">
        <f>SUM('Sheet 2'!EQ15,'Sheet 2'!EQ27)</f>
        <v>335</v>
      </c>
      <c r="M17" s="158">
        <f>SUM('Sheet 2'!ER15,'Sheet 2'!ER27)</f>
        <v>340</v>
      </c>
      <c r="N17" s="155">
        <f t="shared" si="14"/>
        <v>140</v>
      </c>
      <c r="O17" s="148">
        <f t="shared" si="15"/>
        <v>140</v>
      </c>
      <c r="P17" s="83">
        <f t="shared" si="0"/>
        <v>3.7369207772795218E-2</v>
      </c>
      <c r="Q17" s="84">
        <f t="shared" si="1"/>
        <v>3.6297640653357534E-2</v>
      </c>
      <c r="R17" s="84">
        <f t="shared" si="2"/>
        <v>3.2320620555914677E-2</v>
      </c>
      <c r="S17" s="84">
        <f t="shared" si="3"/>
        <v>3.8028169014084505E-2</v>
      </c>
      <c r="T17" s="84">
        <f t="shared" si="4"/>
        <v>3.0315012521418216E-2</v>
      </c>
      <c r="U17" s="84">
        <f t="shared" si="5"/>
        <v>2.9314300280397654E-2</v>
      </c>
      <c r="V17" s="84">
        <f t="shared" si="6"/>
        <v>2.8151774785801713E-2</v>
      </c>
      <c r="W17" s="84">
        <f t="shared" si="7"/>
        <v>2.768082801781201E-2</v>
      </c>
      <c r="X17" s="84">
        <f t="shared" si="8"/>
        <v>2.8764243832282332E-2</v>
      </c>
      <c r="Y17" s="84">
        <f t="shared" si="9"/>
        <v>3.53338255458285E-2</v>
      </c>
      <c r="Z17" s="85">
        <f t="shared" si="10"/>
        <v>3.3044999514044125E-2</v>
      </c>
      <c r="AA17" s="94">
        <f t="shared" si="16"/>
        <v>3.7586445786004077E-2</v>
      </c>
      <c r="AB17" s="94">
        <f t="shared" si="17"/>
        <v>3.7526493296196159E-2</v>
      </c>
      <c r="AC17" s="94">
        <f t="shared" si="18"/>
        <v>3.7455213679629798E-2</v>
      </c>
      <c r="AD17" s="94">
        <f t="shared" si="19"/>
        <v>3.7373280747957378E-2</v>
      </c>
      <c r="AE17" s="94">
        <f t="shared" si="20"/>
        <v>3.730971251737869E-2</v>
      </c>
      <c r="AF17" s="94">
        <f t="shared" si="21"/>
        <v>3.720229866600186E-2</v>
      </c>
      <c r="AG17" s="94">
        <f t="shared" si="22"/>
        <v>3.7067261978456056E-2</v>
      </c>
      <c r="AH17" s="94">
        <f t="shared" si="23"/>
        <v>3.6378950910304728E-2</v>
      </c>
      <c r="AI17" s="94">
        <f t="shared" si="24"/>
        <v>3.6264369902223571E-2</v>
      </c>
      <c r="AJ17" s="94">
        <f t="shared" si="25"/>
        <v>3.6181172715048511E-2</v>
      </c>
      <c r="AK17" s="88">
        <v>1446915</v>
      </c>
      <c r="AL17" s="89">
        <v>1443967</v>
      </c>
      <c r="AM17" s="89">
        <v>1439675</v>
      </c>
      <c r="AN17" s="89">
        <v>1436367</v>
      </c>
      <c r="AO17" s="89">
        <v>1433945</v>
      </c>
      <c r="AP17" s="89">
        <v>1428983</v>
      </c>
      <c r="AQ17" s="89">
        <v>1422737</v>
      </c>
      <c r="AR17" s="89">
        <v>1385622</v>
      </c>
      <c r="AS17" s="89">
        <v>1374699</v>
      </c>
      <c r="AT17" s="98">
        <v>1366430</v>
      </c>
      <c r="AU17" s="99">
        <v>1357900</v>
      </c>
      <c r="AV17" s="227">
        <f t="shared" si="26"/>
        <v>13.822512034224541</v>
      </c>
      <c r="AW17" s="79">
        <f t="shared" si="27"/>
        <v>13.850732045815452</v>
      </c>
      <c r="AX17" s="79">
        <f t="shared" si="28"/>
        <v>13.892024241582302</v>
      </c>
      <c r="AY17" s="79">
        <f t="shared" si="29"/>
        <v>18.797424335145546</v>
      </c>
      <c r="AZ17" s="79">
        <f t="shared" si="30"/>
        <v>16.039666793356787</v>
      </c>
      <c r="BA17" s="79">
        <f t="shared" si="31"/>
        <v>16.095362925941036</v>
      </c>
      <c r="BB17" s="79">
        <f t="shared" si="32"/>
        <v>16.166023657218446</v>
      </c>
      <c r="BC17" s="79">
        <f t="shared" si="33"/>
        <v>16.599043606409253</v>
      </c>
      <c r="BD17" s="79">
        <f t="shared" si="34"/>
        <v>18.913231187336283</v>
      </c>
      <c r="BE17" s="125">
        <f t="shared" si="35"/>
        <v>24.516440651917772</v>
      </c>
      <c r="BF17" s="199">
        <f t="shared" si="36"/>
        <v>25.038662640842475</v>
      </c>
      <c r="BG17" s="234">
        <v>3976</v>
      </c>
      <c r="BH17" s="201">
        <f t="shared" si="13"/>
        <v>2.928050666470285</v>
      </c>
      <c r="BI17" s="238">
        <f t="shared" si="37"/>
        <v>85.513078470824951</v>
      </c>
      <c r="BJ17" s="145"/>
      <c r="BK17" s="145"/>
      <c r="BL17" s="145"/>
      <c r="BM17" s="145"/>
    </row>
    <row r="18" spans="1:65" ht="16" x14ac:dyDescent="0.2">
      <c r="A18" s="23">
        <v>15</v>
      </c>
      <c r="B18" s="21" t="s">
        <v>64</v>
      </c>
      <c r="C18" s="156">
        <f>SUM('Sheet 2'!EH11,'Sheet 2'!EH28,'Sheet 2'!EH31)</f>
        <v>406</v>
      </c>
      <c r="D18" s="157">
        <f>SUM('Sheet 2'!EI11,'Sheet 2'!EI28,'Sheet 2'!EI31)</f>
        <v>418</v>
      </c>
      <c r="E18" s="157">
        <f>SUM('Sheet 2'!EJ11,'Sheet 2'!EJ28,'Sheet 2'!EJ31)</f>
        <v>438</v>
      </c>
      <c r="F18" s="157">
        <f>SUM('Sheet 2'!EK11,'Sheet 2'!EK28,'Sheet 2'!EK31)</f>
        <v>523</v>
      </c>
      <c r="G18" s="157">
        <f>SUM('Sheet 2'!EL11,'Sheet 2'!EL28,'Sheet 2'!EL31)</f>
        <v>554</v>
      </c>
      <c r="H18" s="157">
        <f>SUM('Sheet 2'!EM11,'Sheet 2'!EM28,'Sheet 2'!EM31)</f>
        <v>618</v>
      </c>
      <c r="I18" s="157">
        <f>SUM('Sheet 2'!EN11,'Sheet 2'!EN28,'Sheet 2'!EN31)</f>
        <v>646</v>
      </c>
      <c r="J18" s="157">
        <f>SUM('Sheet 2'!EO11,'Sheet 2'!EO28,'Sheet 2'!EO31)</f>
        <v>646</v>
      </c>
      <c r="K18" s="157">
        <f>SUM('Sheet 2'!EP11,'Sheet 2'!EP28,'Sheet 2'!EP31)</f>
        <v>682</v>
      </c>
      <c r="L18" s="157">
        <f>SUM('Sheet 2'!EQ11,'Sheet 2'!EQ28,'Sheet 2'!EQ31)</f>
        <v>732</v>
      </c>
      <c r="M18" s="158">
        <f>SUM('Sheet 2'!ER11,'Sheet 2'!ER28,'Sheet 2'!ER31)</f>
        <v>832</v>
      </c>
      <c r="N18" s="155">
        <f t="shared" si="14"/>
        <v>426</v>
      </c>
      <c r="O18" s="148">
        <f t="shared" si="15"/>
        <v>426</v>
      </c>
      <c r="P18" s="83">
        <f t="shared" si="0"/>
        <v>7.5859491778774296E-2</v>
      </c>
      <c r="Q18" s="84">
        <f t="shared" si="1"/>
        <v>7.586206896551724E-2</v>
      </c>
      <c r="R18" s="84">
        <f t="shared" si="2"/>
        <v>7.0782159017453133E-2</v>
      </c>
      <c r="S18" s="84">
        <f t="shared" si="3"/>
        <v>7.3661971830985912E-2</v>
      </c>
      <c r="T18" s="84">
        <f t="shared" si="4"/>
        <v>7.3019638855937791E-2</v>
      </c>
      <c r="U18" s="84">
        <f t="shared" si="5"/>
        <v>7.8766250318633699E-2</v>
      </c>
      <c r="V18" s="84">
        <f t="shared" si="6"/>
        <v>7.9069767441860464E-2</v>
      </c>
      <c r="W18" s="84">
        <f t="shared" si="7"/>
        <v>7.7747021302202429E-2</v>
      </c>
      <c r="X18" s="84">
        <f t="shared" si="8"/>
        <v>7.5450824206217501E-2</v>
      </c>
      <c r="Y18" s="84">
        <f t="shared" si="9"/>
        <v>7.7207045670287938E-2</v>
      </c>
      <c r="Z18" s="85">
        <f t="shared" si="10"/>
        <v>8.0863057634366797E-2</v>
      </c>
      <c r="AA18" s="94">
        <f t="shared" si="16"/>
        <v>9.0062518477732778E-2</v>
      </c>
      <c r="AB18" s="94">
        <f t="shared" si="17"/>
        <v>9.0247015730976918E-2</v>
      </c>
      <c r="AC18" s="94">
        <f t="shared" si="18"/>
        <v>9.0415521260515094E-2</v>
      </c>
      <c r="AD18" s="94">
        <f t="shared" si="19"/>
        <v>9.0589486241404255E-2</v>
      </c>
      <c r="AE18" s="94">
        <f t="shared" si="20"/>
        <v>9.0785505729133895E-2</v>
      </c>
      <c r="AF18" s="94">
        <f t="shared" si="21"/>
        <v>9.0962368529053081E-2</v>
      </c>
      <c r="AG18" s="94">
        <f t="shared" si="22"/>
        <v>9.115419975980768E-2</v>
      </c>
      <c r="AH18" s="94">
        <f t="shared" si="23"/>
        <v>9.2075983751973428E-2</v>
      </c>
      <c r="AI18" s="94">
        <f t="shared" si="24"/>
        <v>9.2330308372145148E-2</v>
      </c>
      <c r="AJ18" s="94">
        <f t="shared" si="25"/>
        <v>9.2505077340457278E-2</v>
      </c>
      <c r="AK18" s="88">
        <v>3467016</v>
      </c>
      <c r="AL18" s="89">
        <v>3472579</v>
      </c>
      <c r="AM18" s="89">
        <v>3475323</v>
      </c>
      <c r="AN18" s="89">
        <v>3481625</v>
      </c>
      <c r="AO18" s="89">
        <v>3489210</v>
      </c>
      <c r="AP18" s="89">
        <v>3493969</v>
      </c>
      <c r="AQ18" s="89">
        <v>3498733</v>
      </c>
      <c r="AR18" s="89">
        <v>3507042</v>
      </c>
      <c r="AS18" s="89">
        <v>3500030</v>
      </c>
      <c r="AT18" s="98">
        <v>3493577</v>
      </c>
      <c r="AU18" s="99">
        <v>3488000</v>
      </c>
      <c r="AV18" s="227">
        <f t="shared" si="26"/>
        <v>11.710358417728676</v>
      </c>
      <c r="AW18" s="79">
        <f t="shared" si="27"/>
        <v>12.03716315741125</v>
      </c>
      <c r="AX18" s="79">
        <f t="shared" si="28"/>
        <v>12.603145088960078</v>
      </c>
      <c r="AY18" s="79">
        <f t="shared" si="29"/>
        <v>15.021721179047141</v>
      </c>
      <c r="AZ18" s="79">
        <f t="shared" si="30"/>
        <v>15.87751955313667</v>
      </c>
      <c r="BA18" s="79">
        <f t="shared" si="31"/>
        <v>17.687621155196283</v>
      </c>
      <c r="BB18" s="79">
        <f t="shared" si="32"/>
        <v>18.463826762430859</v>
      </c>
      <c r="BC18" s="79">
        <f t="shared" si="33"/>
        <v>18.420081652857309</v>
      </c>
      <c r="BD18" s="79">
        <f t="shared" si="34"/>
        <v>19.485547266737711</v>
      </c>
      <c r="BE18" s="125">
        <f t="shared" si="35"/>
        <v>20.952736979891956</v>
      </c>
      <c r="BF18" s="199">
        <f t="shared" si="36"/>
        <v>23.853211009174309</v>
      </c>
      <c r="BG18" s="234">
        <v>11788</v>
      </c>
      <c r="BH18" s="201">
        <f t="shared" si="13"/>
        <v>3.3795871559633026</v>
      </c>
      <c r="BI18" s="238">
        <f t="shared" si="37"/>
        <v>70.580251102816419</v>
      </c>
      <c r="BJ18" s="145"/>
      <c r="BK18" s="145"/>
      <c r="BL18" s="145"/>
      <c r="BM18" s="145"/>
    </row>
    <row r="19" spans="1:65" ht="17" thickBot="1" x14ac:dyDescent="0.25">
      <c r="A19" s="76">
        <v>16</v>
      </c>
      <c r="B19" s="22" t="s">
        <v>65</v>
      </c>
      <c r="C19" s="156">
        <f>'Sheet 2'!EH12</f>
        <v>366</v>
      </c>
      <c r="D19" s="157">
        <f>'Sheet 2'!EI12</f>
        <v>366</v>
      </c>
      <c r="E19" s="157">
        <f>'Sheet 2'!EJ12</f>
        <v>372</v>
      </c>
      <c r="F19" s="157">
        <f>'Sheet 2'!EK12</f>
        <v>382</v>
      </c>
      <c r="G19" s="157">
        <f>'Sheet 2'!EL12</f>
        <v>382</v>
      </c>
      <c r="H19" s="157">
        <f>'Sheet 2'!EM12</f>
        <v>382</v>
      </c>
      <c r="I19" s="157">
        <f>'Sheet 2'!EN12</f>
        <v>412</v>
      </c>
      <c r="J19" s="157">
        <f>'Sheet 2'!EO12</f>
        <v>452</v>
      </c>
      <c r="K19" s="157">
        <f>'Sheet 2'!EP12</f>
        <v>457</v>
      </c>
      <c r="L19" s="157">
        <f>'Sheet 2'!EQ12</f>
        <v>437</v>
      </c>
      <c r="M19" s="158">
        <f>'Sheet 2'!ER12</f>
        <v>492</v>
      </c>
      <c r="N19" s="155">
        <f t="shared" si="14"/>
        <v>126</v>
      </c>
      <c r="O19" s="148">
        <f t="shared" si="15"/>
        <v>126</v>
      </c>
      <c r="P19" s="83">
        <f t="shared" si="0"/>
        <v>6.838565022421525E-2</v>
      </c>
      <c r="Q19" s="84">
        <f t="shared" si="1"/>
        <v>6.642468239564428E-2</v>
      </c>
      <c r="R19" s="84">
        <f t="shared" si="2"/>
        <v>6.0116354234001294E-2</v>
      </c>
      <c r="S19" s="84">
        <f t="shared" si="3"/>
        <v>5.3802816901408451E-2</v>
      </c>
      <c r="T19" s="84">
        <f t="shared" si="4"/>
        <v>5.0349281666007648E-2</v>
      </c>
      <c r="U19" s="84">
        <f t="shared" si="5"/>
        <v>4.8687229161356108E-2</v>
      </c>
      <c r="V19" s="84">
        <f t="shared" si="6"/>
        <v>5.0428396572827418E-2</v>
      </c>
      <c r="W19" s="84">
        <f t="shared" si="7"/>
        <v>5.4398844626308819E-2</v>
      </c>
      <c r="X19" s="84">
        <f t="shared" si="8"/>
        <v>5.0558690120588563E-2</v>
      </c>
      <c r="Y19" s="84">
        <f t="shared" si="9"/>
        <v>4.6092184368737472E-2</v>
      </c>
      <c r="Z19" s="85">
        <f t="shared" si="10"/>
        <v>4.7818058120322672E-2</v>
      </c>
      <c r="AA19" s="94">
        <f t="shared" si="16"/>
        <v>4.4650774779566707E-2</v>
      </c>
      <c r="AB19" s="94">
        <f t="shared" si="17"/>
        <v>4.4581427360588621E-2</v>
      </c>
      <c r="AC19" s="94">
        <f t="shared" si="18"/>
        <v>4.4500646885693322E-2</v>
      </c>
      <c r="AD19" s="94">
        <f t="shared" si="19"/>
        <v>4.4445511814432764E-2</v>
      </c>
      <c r="AE19" s="94">
        <f t="shared" si="20"/>
        <v>4.4376141287777726E-2</v>
      </c>
      <c r="AF19" s="94">
        <f t="shared" si="21"/>
        <v>4.4284799819052534E-2</v>
      </c>
      <c r="AG19" s="94">
        <f t="shared" si="22"/>
        <v>4.4191744712496629E-2</v>
      </c>
      <c r="AH19" s="94">
        <f t="shared" si="23"/>
        <v>4.3610806645270221E-2</v>
      </c>
      <c r="AI19" s="94">
        <f t="shared" si="24"/>
        <v>4.3527326265922095E-2</v>
      </c>
      <c r="AJ19" s="94">
        <f t="shared" si="25"/>
        <v>4.3441396882466225E-2</v>
      </c>
      <c r="AK19" s="88">
        <v>1718861</v>
      </c>
      <c r="AL19" s="89">
        <v>1715431</v>
      </c>
      <c r="AM19" s="89">
        <v>1710482</v>
      </c>
      <c r="AN19" s="89">
        <v>1708174</v>
      </c>
      <c r="AO19" s="89">
        <v>1705533</v>
      </c>
      <c r="AP19" s="89">
        <v>1701030</v>
      </c>
      <c r="AQ19" s="89">
        <v>1696193</v>
      </c>
      <c r="AR19" s="89">
        <v>1661073</v>
      </c>
      <c r="AS19" s="89">
        <v>1650021</v>
      </c>
      <c r="AT19" s="98">
        <v>1640622</v>
      </c>
      <c r="AU19" s="99">
        <v>1631800</v>
      </c>
      <c r="AV19" s="227">
        <f t="shared" si="26"/>
        <v>21.293170302892438</v>
      </c>
      <c r="AW19" s="79">
        <f t="shared" si="27"/>
        <v>21.33574594373076</v>
      </c>
      <c r="AX19" s="79">
        <f t="shared" si="28"/>
        <v>21.748255754810632</v>
      </c>
      <c r="AY19" s="79">
        <f t="shared" si="29"/>
        <v>22.363061374309645</v>
      </c>
      <c r="AZ19" s="79">
        <f t="shared" si="30"/>
        <v>22.397690340790827</v>
      </c>
      <c r="BA19" s="79">
        <f t="shared" si="31"/>
        <v>22.456981946232577</v>
      </c>
      <c r="BB19" s="79">
        <f t="shared" si="32"/>
        <v>24.289688732355341</v>
      </c>
      <c r="BC19" s="79">
        <f t="shared" si="33"/>
        <v>27.211326654517894</v>
      </c>
      <c r="BD19" s="79">
        <f t="shared" si="34"/>
        <v>27.69661719456904</v>
      </c>
      <c r="BE19" s="125">
        <f t="shared" si="35"/>
        <v>26.636239182456407</v>
      </c>
      <c r="BF19" s="199">
        <f>M19/AU19*100000</f>
        <v>30.150753768844222</v>
      </c>
      <c r="BG19" s="234">
        <v>6226</v>
      </c>
      <c r="BH19" s="201">
        <f t="shared" si="13"/>
        <v>3.815418556195612</v>
      </c>
      <c r="BI19" s="238">
        <f t="shared" si="37"/>
        <v>79.02345004818504</v>
      </c>
      <c r="BJ19" s="145"/>
      <c r="BK19" s="145"/>
      <c r="BL19" s="145"/>
      <c r="BM19" s="145"/>
    </row>
    <row r="20" spans="1:65" ht="17" thickBot="1" x14ac:dyDescent="0.25">
      <c r="A20" s="100"/>
      <c r="B20" s="101" t="s">
        <v>150</v>
      </c>
      <c r="C20" s="159">
        <f>SUM(C4:C19)</f>
        <v>5352</v>
      </c>
      <c r="D20" s="160">
        <f t="shared" ref="D20:M20" si="38">SUM(D4:D19)</f>
        <v>5510</v>
      </c>
      <c r="E20" s="160">
        <f t="shared" si="38"/>
        <v>6188</v>
      </c>
      <c r="F20" s="160">
        <f>SUM(F4:F19)</f>
        <v>7100</v>
      </c>
      <c r="G20" s="160">
        <f>SUM(G4:G19)</f>
        <v>7587</v>
      </c>
      <c r="H20" s="160">
        <f t="shared" si="38"/>
        <v>7846</v>
      </c>
      <c r="I20" s="160">
        <f t="shared" si="38"/>
        <v>8170</v>
      </c>
      <c r="J20" s="160">
        <f t="shared" si="38"/>
        <v>8309</v>
      </c>
      <c r="K20" s="160">
        <f t="shared" si="38"/>
        <v>9039</v>
      </c>
      <c r="L20" s="160">
        <f t="shared" si="38"/>
        <v>9481</v>
      </c>
      <c r="M20" s="161">
        <f t="shared" si="38"/>
        <v>10289</v>
      </c>
      <c r="N20" s="155">
        <f t="shared" si="14"/>
        <v>4937</v>
      </c>
      <c r="O20" s="148">
        <f t="shared" si="15"/>
        <v>4937</v>
      </c>
      <c r="P20" s="103">
        <f>SUM(P4:P19)</f>
        <v>1</v>
      </c>
      <c r="Q20" s="104">
        <f t="shared" ref="Q20:Z20" si="39">SUM(Q4:Q19)</f>
        <v>1</v>
      </c>
      <c r="R20" s="104">
        <f t="shared" si="39"/>
        <v>1</v>
      </c>
      <c r="S20" s="104">
        <f t="shared" si="39"/>
        <v>0.99999999999999978</v>
      </c>
      <c r="T20" s="104">
        <f t="shared" si="39"/>
        <v>1.0000000000000002</v>
      </c>
      <c r="U20" s="104">
        <f t="shared" si="39"/>
        <v>1</v>
      </c>
      <c r="V20" s="104">
        <f t="shared" si="39"/>
        <v>0.99999999999999978</v>
      </c>
      <c r="W20" s="104">
        <f t="shared" si="39"/>
        <v>1</v>
      </c>
      <c r="X20" s="104">
        <f t="shared" si="39"/>
        <v>1.0000000000000002</v>
      </c>
      <c r="Y20" s="104">
        <f t="shared" si="39"/>
        <v>1.0000000000000002</v>
      </c>
      <c r="Z20" s="105">
        <f t="shared" si="39"/>
        <v>1.0000000000000002</v>
      </c>
      <c r="AA20" s="106">
        <f t="shared" si="16"/>
        <v>1</v>
      </c>
      <c r="AB20" s="106">
        <f t="shared" si="17"/>
        <v>1</v>
      </c>
      <c r="AC20" s="106">
        <f t="shared" si="18"/>
        <v>1</v>
      </c>
      <c r="AD20" s="106">
        <f t="shared" si="19"/>
        <v>1</v>
      </c>
      <c r="AE20" s="106">
        <f t="shared" si="20"/>
        <v>1</v>
      </c>
      <c r="AF20" s="106">
        <f t="shared" si="21"/>
        <v>1</v>
      </c>
      <c r="AG20" s="106">
        <f t="shared" si="22"/>
        <v>1</v>
      </c>
      <c r="AH20" s="106">
        <f t="shared" si="23"/>
        <v>1</v>
      </c>
      <c r="AI20" s="106">
        <f t="shared" si="24"/>
        <v>1</v>
      </c>
      <c r="AJ20" s="106">
        <f t="shared" si="25"/>
        <v>1</v>
      </c>
      <c r="AK20" s="107">
        <v>38495659</v>
      </c>
      <c r="AL20" s="108">
        <v>38478602</v>
      </c>
      <c r="AM20" s="108">
        <v>38437239</v>
      </c>
      <c r="AN20" s="108">
        <v>38432992</v>
      </c>
      <c r="AO20" s="108">
        <v>38433558</v>
      </c>
      <c r="AP20" s="108">
        <v>38411148</v>
      </c>
      <c r="AQ20" s="108">
        <v>38382576</v>
      </c>
      <c r="AR20" s="108">
        <v>38088564</v>
      </c>
      <c r="AS20" s="108">
        <v>37907704</v>
      </c>
      <c r="AT20" s="109">
        <v>37766327</v>
      </c>
      <c r="AU20" s="110">
        <f>SUM(AU4:AU19)</f>
        <v>37636400</v>
      </c>
      <c r="AV20" s="228">
        <f t="shared" ref="AV20:BF20" si="40">C20/AK20*100000</f>
        <v>13.902866294612595</v>
      </c>
      <c r="AW20" s="102">
        <f t="shared" si="40"/>
        <v>14.319647059942561</v>
      </c>
      <c r="AX20" s="102">
        <f t="shared" si="40"/>
        <v>16.098971104558267</v>
      </c>
      <c r="AY20" s="102">
        <f t="shared" si="40"/>
        <v>18.473711336343527</v>
      </c>
      <c r="AZ20" s="102">
        <f t="shared" si="40"/>
        <v>19.740561100275961</v>
      </c>
      <c r="BA20" s="102">
        <f t="shared" si="40"/>
        <v>20.426361638553473</v>
      </c>
      <c r="BB20" s="102">
        <f t="shared" si="40"/>
        <v>21.285700053065742</v>
      </c>
      <c r="BC20" s="102">
        <f t="shared" si="40"/>
        <v>21.814946869616822</v>
      </c>
      <c r="BD20" s="102">
        <f t="shared" si="40"/>
        <v>23.844757255675521</v>
      </c>
      <c r="BE20" s="126">
        <f t="shared" si="40"/>
        <v>25.104374063170084</v>
      </c>
      <c r="BF20" s="200">
        <f t="shared" si="40"/>
        <v>27.337896291887642</v>
      </c>
      <c r="BG20" s="235">
        <f>SUM(BG4:BG19)</f>
        <v>155525</v>
      </c>
      <c r="BH20" s="236">
        <f>BG20*1000/AU20</f>
        <v>4.1323027707219611</v>
      </c>
      <c r="BI20" s="239">
        <f t="shared" si="37"/>
        <v>66.15656646841343</v>
      </c>
    </row>
    <row r="21" spans="1:65" ht="17" thickBot="1" x14ac:dyDescent="0.25">
      <c r="A21" s="111"/>
      <c r="B21" s="112"/>
      <c r="C21" s="113"/>
      <c r="D21" s="114"/>
      <c r="E21" s="114"/>
      <c r="F21" s="114"/>
      <c r="G21" s="114"/>
      <c r="H21" s="114"/>
      <c r="I21" s="114"/>
      <c r="J21" s="114"/>
      <c r="K21" s="114"/>
      <c r="L21" s="114"/>
      <c r="M21" s="115"/>
      <c r="N21" s="202"/>
      <c r="O21" s="149"/>
      <c r="P21" s="116"/>
      <c r="Q21" s="117"/>
      <c r="R21" s="117"/>
      <c r="S21" s="117"/>
      <c r="T21" s="117"/>
      <c r="U21" s="117"/>
      <c r="V21" s="117"/>
      <c r="W21" s="117"/>
      <c r="X21" s="117"/>
      <c r="Y21" s="117"/>
      <c r="Z21" s="118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3"/>
      <c r="AL21" s="114"/>
      <c r="AM21" s="114"/>
      <c r="AN21" s="114"/>
      <c r="AO21" s="114"/>
      <c r="AP21" s="114"/>
      <c r="AQ21" s="114"/>
      <c r="AR21" s="114"/>
      <c r="AS21" s="114"/>
      <c r="AT21" s="120"/>
      <c r="AU21" s="210" t="s">
        <v>158</v>
      </c>
      <c r="AV21" s="121"/>
      <c r="AW21" s="122">
        <f>AW20/AV20</f>
        <v>1.0299780460013106</v>
      </c>
      <c r="AX21" s="122">
        <f>AX20/AW20</f>
        <v>1.1242575349215935</v>
      </c>
      <c r="AY21" s="122">
        <f t="shared" ref="AY21:BF21" si="41">AY20/AX20</f>
        <v>1.1475088200582506</v>
      </c>
      <c r="AZ21" s="122">
        <f t="shared" si="41"/>
        <v>1.0685758124541087</v>
      </c>
      <c r="BA21" s="122">
        <f t="shared" si="41"/>
        <v>1.034740681118123</v>
      </c>
      <c r="BB21" s="122">
        <f t="shared" si="41"/>
        <v>1.042070067578277</v>
      </c>
      <c r="BC21" s="122">
        <f t="shared" si="41"/>
        <v>1.0248639610269643</v>
      </c>
      <c r="BD21" s="122">
        <f t="shared" si="41"/>
        <v>1.0930467719307515</v>
      </c>
      <c r="BE21" s="127">
        <f t="shared" si="41"/>
        <v>1.0528257341430787</v>
      </c>
      <c r="BF21" s="128">
        <f t="shared" si="41"/>
        <v>1.0889694450495897</v>
      </c>
      <c r="BG21" s="95"/>
    </row>
    <row r="22" spans="1:65" ht="16" x14ac:dyDescent="0.2">
      <c r="O22" s="144"/>
      <c r="AU22" s="211" t="s">
        <v>159</v>
      </c>
      <c r="BE22" s="73"/>
      <c r="BF22" s="73">
        <f>BF20/AV20</f>
        <v>1.9663496514011045</v>
      </c>
      <c r="BH22" s="123">
        <f>AVERAGE(BH4:BH20)</f>
        <v>3.9654847231179646</v>
      </c>
    </row>
    <row r="23" spans="1:65" s="219" customFormat="1" ht="24" x14ac:dyDescent="0.3">
      <c r="A23" s="219" t="s">
        <v>170</v>
      </c>
      <c r="O23" s="220"/>
      <c r="AU23" s="221"/>
      <c r="BE23" s="222"/>
      <c r="BF23" s="222"/>
      <c r="BH23" s="223"/>
    </row>
    <row r="24" spans="1:65" ht="48" customHeight="1" x14ac:dyDescent="0.2">
      <c r="A24" s="28" t="s">
        <v>49</v>
      </c>
      <c r="B24" s="28" t="s">
        <v>112</v>
      </c>
      <c r="C24" s="216" t="s">
        <v>160</v>
      </c>
      <c r="F24" s="212"/>
      <c r="G24" s="212"/>
      <c r="H24" s="212"/>
      <c r="I24" s="213"/>
      <c r="J24" s="212"/>
      <c r="BF24" s="123"/>
      <c r="BG24" s="96"/>
      <c r="BH24" s="123"/>
    </row>
    <row r="25" spans="1:65" ht="16" customHeight="1" x14ac:dyDescent="0.2">
      <c r="A25" s="5">
        <v>1</v>
      </c>
      <c r="B25" s="5" t="s">
        <v>50</v>
      </c>
      <c r="C25" s="217">
        <v>3</v>
      </c>
      <c r="D25" s="240">
        <v>55.000387326671316</v>
      </c>
      <c r="F25" s="214"/>
      <c r="G25" s="214"/>
      <c r="H25" s="214"/>
      <c r="I25" s="214"/>
      <c r="J25" s="214"/>
    </row>
    <row r="26" spans="1:65" ht="16" x14ac:dyDescent="0.2">
      <c r="A26" s="5">
        <v>2</v>
      </c>
      <c r="B26" s="5" t="s">
        <v>51</v>
      </c>
      <c r="C26" s="217">
        <v>3</v>
      </c>
      <c r="D26" s="240">
        <v>60.653632082203515</v>
      </c>
      <c r="F26" s="214"/>
      <c r="G26" s="214"/>
      <c r="H26" s="214"/>
      <c r="I26" s="214"/>
      <c r="J26" s="214"/>
    </row>
    <row r="27" spans="1:65" ht="16" x14ac:dyDescent="0.2">
      <c r="A27" s="5">
        <v>3</v>
      </c>
      <c r="B27" s="5" t="s">
        <v>52</v>
      </c>
      <c r="C27" s="217">
        <v>2</v>
      </c>
      <c r="D27" s="240">
        <v>71.350643683176969</v>
      </c>
      <c r="F27" s="214"/>
      <c r="G27" s="214"/>
      <c r="H27" s="214"/>
      <c r="I27" s="214"/>
      <c r="J27" s="214"/>
    </row>
    <row r="28" spans="1:65" ht="16" x14ac:dyDescent="0.2">
      <c r="A28" s="5">
        <v>4</v>
      </c>
      <c r="B28" s="5" t="s">
        <v>53</v>
      </c>
      <c r="C28" s="217">
        <v>1</v>
      </c>
      <c r="D28" s="240">
        <v>50.323508267433503</v>
      </c>
      <c r="F28" s="214"/>
      <c r="G28" s="214"/>
      <c r="H28" s="214"/>
      <c r="I28" s="214"/>
      <c r="J28" s="214"/>
    </row>
    <row r="29" spans="1:65" ht="16" x14ac:dyDescent="0.2">
      <c r="A29" s="5">
        <v>5</v>
      </c>
      <c r="B29" s="5" t="s">
        <v>54</v>
      </c>
      <c r="C29" s="217">
        <v>2</v>
      </c>
      <c r="D29" s="240">
        <v>84.837991590403178</v>
      </c>
      <c r="F29" s="214"/>
      <c r="G29" s="214"/>
      <c r="H29" s="214"/>
      <c r="I29" s="214"/>
      <c r="J29" s="214"/>
    </row>
    <row r="30" spans="1:65" ht="16" x14ac:dyDescent="0.2">
      <c r="A30" s="5">
        <v>6</v>
      </c>
      <c r="B30" s="5" t="s">
        <v>55</v>
      </c>
      <c r="C30" s="217">
        <v>5</v>
      </c>
      <c r="D30" s="240">
        <v>52.559446309874595</v>
      </c>
      <c r="F30" s="214"/>
      <c r="G30" s="214"/>
      <c r="H30" s="214"/>
      <c r="I30" s="214"/>
      <c r="J30" s="214"/>
    </row>
    <row r="31" spans="1:65" ht="16" x14ac:dyDescent="0.2">
      <c r="A31" s="5">
        <v>7</v>
      </c>
      <c r="B31" s="5" t="s">
        <v>56</v>
      </c>
      <c r="C31" s="217">
        <v>8</v>
      </c>
      <c r="D31" s="240">
        <v>61.597654818614878</v>
      </c>
      <c r="F31" s="214"/>
      <c r="G31" s="214"/>
      <c r="H31" s="214"/>
      <c r="I31" s="214"/>
      <c r="J31" s="214"/>
    </row>
    <row r="32" spans="1:65" ht="16" x14ac:dyDescent="0.2">
      <c r="A32" s="5">
        <v>8</v>
      </c>
      <c r="B32" s="5" t="s">
        <v>57</v>
      </c>
      <c r="C32" s="217">
        <v>1</v>
      </c>
      <c r="D32" s="240">
        <v>62.339567290062341</v>
      </c>
      <c r="F32" s="214"/>
      <c r="G32" s="214"/>
      <c r="H32" s="214"/>
      <c r="I32" s="214"/>
      <c r="J32" s="214"/>
    </row>
    <row r="33" spans="1:15" ht="16" x14ac:dyDescent="0.2">
      <c r="A33" s="5">
        <v>9</v>
      </c>
      <c r="B33" s="5" t="s">
        <v>58</v>
      </c>
      <c r="C33" s="217">
        <v>1</v>
      </c>
      <c r="D33" s="240">
        <v>32.070405727923628</v>
      </c>
      <c r="F33" s="214"/>
      <c r="G33" s="214"/>
      <c r="H33" s="214"/>
      <c r="I33" s="214"/>
      <c r="J33" s="214"/>
    </row>
    <row r="34" spans="1:15" ht="16" x14ac:dyDescent="0.2">
      <c r="A34" s="5">
        <v>10</v>
      </c>
      <c r="B34" s="5" t="s">
        <v>59</v>
      </c>
      <c r="C34" s="217">
        <v>1</v>
      </c>
      <c r="D34" s="240">
        <v>74.846206425153795</v>
      </c>
      <c r="F34" s="214"/>
      <c r="G34" s="214"/>
      <c r="H34" s="214"/>
      <c r="I34" s="214"/>
      <c r="J34" s="214"/>
    </row>
    <row r="35" spans="1:15" ht="16" x14ac:dyDescent="0.2">
      <c r="A35" s="5">
        <v>11</v>
      </c>
      <c r="B35" s="5" t="s">
        <v>60</v>
      </c>
      <c r="C35" s="217">
        <v>1</v>
      </c>
      <c r="D35" s="240">
        <v>56.852061272745964</v>
      </c>
      <c r="F35" s="214"/>
      <c r="G35" s="214"/>
      <c r="H35" s="214"/>
      <c r="I35" s="214"/>
      <c r="J35" s="214"/>
    </row>
    <row r="36" spans="1:15" ht="16" x14ac:dyDescent="0.2">
      <c r="A36" s="5">
        <v>12</v>
      </c>
      <c r="B36" s="5" t="s">
        <v>61</v>
      </c>
      <c r="C36" s="217">
        <v>5</v>
      </c>
      <c r="D36" s="240">
        <v>88.415971917507676</v>
      </c>
      <c r="F36" s="214"/>
      <c r="G36" s="214"/>
      <c r="H36" s="214"/>
      <c r="I36" s="214"/>
      <c r="J36" s="214"/>
    </row>
    <row r="37" spans="1:15" ht="16" x14ac:dyDescent="0.2">
      <c r="A37" s="5">
        <v>13</v>
      </c>
      <c r="B37" s="5" t="s">
        <v>62</v>
      </c>
      <c r="C37" s="217">
        <v>1</v>
      </c>
      <c r="D37" s="240">
        <v>52.297939778129951</v>
      </c>
      <c r="F37" s="214"/>
      <c r="G37" s="214"/>
      <c r="H37" s="214"/>
      <c r="I37" s="214"/>
      <c r="J37" s="214"/>
    </row>
    <row r="38" spans="1:15" ht="16" x14ac:dyDescent="0.2">
      <c r="A38" s="5">
        <v>14</v>
      </c>
      <c r="B38" s="5" t="s">
        <v>63</v>
      </c>
      <c r="C38" s="217">
        <v>2</v>
      </c>
      <c r="D38" s="240">
        <v>85.513078470824951</v>
      </c>
      <c r="F38" s="214"/>
      <c r="G38" s="214"/>
      <c r="H38" s="214"/>
      <c r="I38" s="214"/>
      <c r="J38" s="214"/>
    </row>
    <row r="39" spans="1:15" ht="16" x14ac:dyDescent="0.2">
      <c r="A39" s="5">
        <v>15</v>
      </c>
      <c r="B39" s="5" t="s">
        <v>64</v>
      </c>
      <c r="C39" s="217">
        <v>3</v>
      </c>
      <c r="D39" s="240">
        <v>70.580251102816419</v>
      </c>
      <c r="F39" s="214"/>
      <c r="G39" s="214"/>
      <c r="H39" s="214"/>
      <c r="I39" s="214"/>
      <c r="J39" s="214"/>
    </row>
    <row r="40" spans="1:15" ht="16" x14ac:dyDescent="0.2">
      <c r="A40" s="5">
        <v>16</v>
      </c>
      <c r="B40" s="5" t="s">
        <v>65</v>
      </c>
      <c r="C40" s="217">
        <v>1</v>
      </c>
      <c r="D40" s="240">
        <v>79.02345004818504</v>
      </c>
      <c r="F40" s="214"/>
      <c r="G40" s="214"/>
      <c r="H40" s="214"/>
      <c r="I40" s="214"/>
      <c r="J40" s="214"/>
    </row>
    <row r="41" spans="1:15" ht="16" x14ac:dyDescent="0.2">
      <c r="C41" s="215">
        <f>SUM(C25:C40)</f>
        <v>40</v>
      </c>
      <c r="F41" s="214"/>
      <c r="G41" s="214"/>
      <c r="H41" s="214"/>
      <c r="I41" s="214"/>
      <c r="J41" s="214"/>
    </row>
    <row r="42" spans="1:15" ht="16" x14ac:dyDescent="0.2">
      <c r="D42" s="218"/>
    </row>
    <row r="43" spans="1:15" ht="16" x14ac:dyDescent="0.2">
      <c r="C43" s="1"/>
      <c r="D43" s="1"/>
      <c r="E43" s="74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6" x14ac:dyDescent="0.2">
      <c r="C44" s="1"/>
      <c r="D44" s="1"/>
      <c r="E44" s="75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6" x14ac:dyDescent="0.2">
      <c r="C45" s="1"/>
      <c r="D45" s="1"/>
      <c r="E45" s="75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6" x14ac:dyDescent="0.2">
      <c r="C46" s="1"/>
      <c r="D46" s="1"/>
      <c r="E46" s="75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6" x14ac:dyDescent="0.2">
      <c r="C47" s="1"/>
      <c r="D47" s="1"/>
      <c r="E47" s="75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6" x14ac:dyDescent="0.2">
      <c r="C48" s="1"/>
      <c r="D48" s="1"/>
      <c r="E48" s="75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3:37" ht="16" x14ac:dyDescent="0.2">
      <c r="C49" s="1"/>
      <c r="D49" s="1"/>
      <c r="E49" s="75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3:37" ht="16" x14ac:dyDescent="0.2">
      <c r="C50" s="1"/>
      <c r="D50" s="1"/>
      <c r="E50" s="75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3:37" ht="16" x14ac:dyDescent="0.2">
      <c r="C51" s="1"/>
      <c r="D51" s="1"/>
      <c r="E51" s="75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3:37" ht="16" x14ac:dyDescent="0.2">
      <c r="C52" s="1"/>
      <c r="D52" s="1"/>
      <c r="E52" s="75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3:37" ht="16" x14ac:dyDescent="0.2">
      <c r="C53" s="1"/>
      <c r="D53" s="1"/>
      <c r="E53" s="75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3:37" ht="16" x14ac:dyDescent="0.2">
      <c r="C54" s="1"/>
      <c r="D54" s="1"/>
      <c r="E54" s="75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3:37" ht="16" x14ac:dyDescent="0.2">
      <c r="C55" s="1"/>
      <c r="D55" s="1"/>
      <c r="E55" s="75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3:37" ht="16" x14ac:dyDescent="0.2">
      <c r="C56" s="1"/>
      <c r="D56" s="1"/>
      <c r="E56" s="75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3:37" ht="16" x14ac:dyDescent="0.2">
      <c r="C57" s="1"/>
      <c r="D57" s="1"/>
      <c r="E57" s="75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3:37" ht="16" x14ac:dyDescent="0.2">
      <c r="C58" s="1"/>
      <c r="D58" s="1"/>
      <c r="E58" s="75"/>
      <c r="F58" s="1"/>
      <c r="G58" s="1"/>
      <c r="H58" s="1"/>
      <c r="I58" s="1"/>
      <c r="J58" s="1"/>
      <c r="K58" s="1"/>
      <c r="L58" s="1"/>
      <c r="M58" s="1"/>
      <c r="N58" s="1"/>
      <c r="O58" s="1"/>
      <c r="AJ58">
        <v>476</v>
      </c>
      <c r="AK58">
        <v>2909997</v>
      </c>
    </row>
    <row r="59" spans="3:37" ht="15.75" customHeight="1" x14ac:dyDescent="0.2">
      <c r="AJ59">
        <v>233</v>
      </c>
      <c r="AK59">
        <v>2092564</v>
      </c>
    </row>
    <row r="60" spans="3:37" ht="16" x14ac:dyDescent="0.2">
      <c r="AJ60">
        <v>464</v>
      </c>
      <c r="AK60">
        <v>2156150</v>
      </c>
    </row>
    <row r="61" spans="3:37" ht="16" x14ac:dyDescent="0.2">
      <c r="AJ61">
        <v>0</v>
      </c>
      <c r="AK61">
        <v>1021470</v>
      </c>
    </row>
    <row r="62" spans="3:37" ht="16" x14ac:dyDescent="0.2">
      <c r="M62" s="1"/>
      <c r="N62" s="1"/>
      <c r="O62" s="1"/>
      <c r="AJ62">
        <v>701</v>
      </c>
      <c r="AK62">
        <v>2513093</v>
      </c>
    </row>
    <row r="63" spans="3:37" ht="16" x14ac:dyDescent="0.2">
      <c r="M63" s="1"/>
      <c r="N63" s="1"/>
      <c r="O63" s="1"/>
      <c r="AJ63">
        <v>385</v>
      </c>
      <c r="AK63">
        <v>3360581</v>
      </c>
    </row>
    <row r="64" spans="3:37" ht="16" x14ac:dyDescent="0.2">
      <c r="M64" s="1"/>
      <c r="N64" s="1"/>
      <c r="O64" s="1"/>
      <c r="AJ64">
        <v>662</v>
      </c>
      <c r="AK64">
        <v>5316840</v>
      </c>
    </row>
    <row r="65" spans="13:37" ht="16" x14ac:dyDescent="0.2">
      <c r="M65" s="1"/>
      <c r="N65" s="1"/>
      <c r="O65" s="1"/>
      <c r="AJ65">
        <v>0</v>
      </c>
      <c r="AK65">
        <v>1004416</v>
      </c>
    </row>
    <row r="66" spans="13:37" ht="16" x14ac:dyDescent="0.2">
      <c r="M66" s="1"/>
      <c r="N66" s="1"/>
      <c r="O66" s="1"/>
      <c r="AJ66">
        <v>0</v>
      </c>
      <c r="AK66">
        <v>2129294</v>
      </c>
    </row>
    <row r="67" spans="13:37" ht="16" x14ac:dyDescent="0.2">
      <c r="M67" s="1"/>
      <c r="N67" s="1"/>
      <c r="O67" s="1"/>
      <c r="AJ67">
        <v>257</v>
      </c>
      <c r="AK67">
        <v>1194965</v>
      </c>
    </row>
    <row r="68" spans="13:37" ht="16" x14ac:dyDescent="0.2">
      <c r="M68" s="1"/>
      <c r="N68" s="1"/>
      <c r="O68" s="1"/>
      <c r="AJ68">
        <v>442</v>
      </c>
      <c r="AK68">
        <v>2295811</v>
      </c>
    </row>
    <row r="69" spans="13:37" ht="16" x14ac:dyDescent="0.2">
      <c r="M69" s="1"/>
      <c r="N69" s="1"/>
      <c r="O69" s="1"/>
      <c r="AJ69">
        <v>760</v>
      </c>
      <c r="AK69">
        <v>4599447</v>
      </c>
    </row>
    <row r="70" spans="13:37" ht="16" x14ac:dyDescent="0.2">
      <c r="M70" s="1"/>
      <c r="N70" s="1"/>
      <c r="O70" s="1"/>
      <c r="AJ70">
        <v>0</v>
      </c>
      <c r="AK70">
        <v>1268239</v>
      </c>
    </row>
    <row r="71" spans="13:37" ht="16" x14ac:dyDescent="0.2">
      <c r="M71" s="1"/>
      <c r="N71" s="1"/>
      <c r="O71" s="1"/>
      <c r="AJ71">
        <v>200</v>
      </c>
      <c r="AK71">
        <v>1446915</v>
      </c>
    </row>
    <row r="72" spans="13:37" ht="16" x14ac:dyDescent="0.2">
      <c r="M72" s="1"/>
      <c r="N72" s="1"/>
      <c r="O72" s="1"/>
      <c r="AJ72">
        <v>406</v>
      </c>
      <c r="AK72">
        <v>3467016</v>
      </c>
    </row>
    <row r="73" spans="13:37" ht="16" x14ac:dyDescent="0.2">
      <c r="M73" s="1"/>
      <c r="N73" s="1"/>
      <c r="O73" s="1"/>
      <c r="AJ73">
        <v>366</v>
      </c>
      <c r="AK73">
        <v>1718861</v>
      </c>
    </row>
    <row r="74" spans="13:37" ht="16" x14ac:dyDescent="0.2">
      <c r="M74" s="1"/>
      <c r="N74" s="1"/>
      <c r="O74" s="1"/>
    </row>
    <row r="75" spans="13:37" ht="16" x14ac:dyDescent="0.2">
      <c r="M75" s="1"/>
      <c r="N75" s="1"/>
      <c r="O75" s="1"/>
    </row>
    <row r="76" spans="13:37" ht="16" x14ac:dyDescent="0.2">
      <c r="M76" s="1"/>
      <c r="N76" s="1"/>
      <c r="O76" s="1"/>
    </row>
    <row r="77" spans="13:37" ht="16" x14ac:dyDescent="0.2">
      <c r="M77" s="1"/>
      <c r="N77" s="1"/>
      <c r="O77" s="1"/>
    </row>
  </sheetData>
  <mergeCells count="10">
    <mergeCell ref="BI2:BI3"/>
    <mergeCell ref="BG2:BG3"/>
    <mergeCell ref="AU2:AU3"/>
    <mergeCell ref="BH2:BH3"/>
    <mergeCell ref="A2:A3"/>
    <mergeCell ref="C2:M2"/>
    <mergeCell ref="P2:Z2"/>
    <mergeCell ref="AK2:AT2"/>
    <mergeCell ref="AA2:AJ2"/>
    <mergeCell ref="AV2:BF2"/>
  </mergeCells>
  <pageMargins left="0.7" right="0.7" top="0.75" bottom="0.75" header="0.3" footer="0.3"/>
  <pageSetup paperSize="9" orientation="portrait" r:id="rId1"/>
  <ignoredErrors>
    <ignoredError sqref="N7 N16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7"/>
  <sheetViews>
    <sheetView workbookViewId="0">
      <selection sqref="A1:XFD1"/>
    </sheetView>
  </sheetViews>
  <sheetFormatPr baseColWidth="10" defaultColWidth="11" defaultRowHeight="16" x14ac:dyDescent="0.2"/>
  <sheetData>
    <row r="1" spans="1:17" s="219" customFormat="1" ht="24" x14ac:dyDescent="0.3">
      <c r="A1" s="219" t="s">
        <v>166</v>
      </c>
    </row>
    <row r="2" spans="1:17" x14ac:dyDescent="0.2">
      <c r="A2" t="s">
        <v>66</v>
      </c>
      <c r="B2" t="s">
        <v>67</v>
      </c>
      <c r="C2" t="s">
        <v>68</v>
      </c>
      <c r="D2" t="s">
        <v>69</v>
      </c>
      <c r="E2" t="s">
        <v>70</v>
      </c>
      <c r="F2" t="s">
        <v>72</v>
      </c>
      <c r="G2" t="s">
        <v>73</v>
      </c>
      <c r="H2" t="s">
        <v>74</v>
      </c>
      <c r="I2" t="s">
        <v>77</v>
      </c>
      <c r="J2" t="s">
        <v>78</v>
      </c>
      <c r="K2" t="s">
        <v>81</v>
      </c>
      <c r="L2" t="s">
        <v>85</v>
      </c>
      <c r="M2" t="s">
        <v>86</v>
      </c>
      <c r="N2" t="s">
        <v>88</v>
      </c>
      <c r="O2" t="s">
        <v>97</v>
      </c>
    </row>
    <row r="3" spans="1:17" x14ac:dyDescent="0.2">
      <c r="A3" t="s">
        <v>69</v>
      </c>
      <c r="B3">
        <v>53.428899999999999</v>
      </c>
      <c r="C3">
        <v>14.553000000000001</v>
      </c>
      <c r="D3" s="145" t="s">
        <v>98</v>
      </c>
      <c r="E3" s="145">
        <v>287.17041315163908</v>
      </c>
      <c r="F3" s="145">
        <v>392.87677271124846</v>
      </c>
      <c r="G3" s="145">
        <v>573.40038872250602</v>
      </c>
      <c r="H3" s="145">
        <v>453.78742027479097</v>
      </c>
      <c r="I3" s="145">
        <v>232.22154459551794</v>
      </c>
      <c r="J3" s="145">
        <v>195.49047107880594</v>
      </c>
      <c r="K3" s="145">
        <v>379.49409076413309</v>
      </c>
      <c r="L3" s="145">
        <v>466.82340527886822</v>
      </c>
      <c r="M3" s="145">
        <v>526.72800851790055</v>
      </c>
      <c r="N3" s="145">
        <v>595.75959513883549</v>
      </c>
      <c r="O3" s="145">
        <v>308.52252810551181</v>
      </c>
      <c r="P3" s="145"/>
    </row>
    <row r="4" spans="1:17" x14ac:dyDescent="0.2">
      <c r="A4" t="s">
        <v>70</v>
      </c>
      <c r="B4">
        <v>54.351999999999997</v>
      </c>
      <c r="C4">
        <v>18.646599999999999</v>
      </c>
      <c r="D4" s="145">
        <v>287.17041315163908</v>
      </c>
      <c r="E4" s="145" t="s">
        <v>98</v>
      </c>
      <c r="F4" s="145">
        <v>135.58017333129894</v>
      </c>
      <c r="G4" s="145">
        <v>326.76958938456346</v>
      </c>
      <c r="H4" s="145">
        <v>283.53693385159704</v>
      </c>
      <c r="I4" s="145">
        <v>142.90470934003227</v>
      </c>
      <c r="J4" s="145">
        <v>244.60516968062231</v>
      </c>
      <c r="K4" s="145">
        <v>293.31938526543911</v>
      </c>
      <c r="L4" s="145">
        <v>455.18587862147058</v>
      </c>
      <c r="M4" s="145">
        <v>484.84318577022117</v>
      </c>
      <c r="N4" s="145">
        <v>434.32377210733222</v>
      </c>
      <c r="O4" s="145">
        <v>376.60306328303466</v>
      </c>
      <c r="P4" s="145"/>
    </row>
    <row r="5" spans="1:17" x14ac:dyDescent="0.2">
      <c r="A5" t="s">
        <v>72</v>
      </c>
      <c r="B5" s="145">
        <v>53.778399999999998</v>
      </c>
      <c r="C5" s="145">
        <v>20.4801</v>
      </c>
      <c r="D5" s="145">
        <v>392.87677271124846</v>
      </c>
      <c r="E5" s="145">
        <v>135.58017333129894</v>
      </c>
      <c r="F5" s="145" t="s">
        <v>98</v>
      </c>
      <c r="G5" s="145">
        <v>191.94721352467531</v>
      </c>
      <c r="H5" s="145">
        <v>175.84827433249052</v>
      </c>
      <c r="I5" s="145">
        <v>179.12687309576035</v>
      </c>
      <c r="J5" s="145">
        <v>282.12611424750588</v>
      </c>
      <c r="K5" s="145">
        <v>234.87114488526009</v>
      </c>
      <c r="L5" s="145">
        <v>403.16797529302255</v>
      </c>
      <c r="M5" s="145">
        <v>414.56854183193929</v>
      </c>
      <c r="N5" s="145">
        <v>314.97874622687783</v>
      </c>
      <c r="O5" s="145">
        <v>377.51871074037058</v>
      </c>
      <c r="P5" s="145"/>
    </row>
    <row r="6" spans="1:17" x14ac:dyDescent="0.2">
      <c r="A6" t="s">
        <v>73</v>
      </c>
      <c r="B6" s="145">
        <v>53.1325</v>
      </c>
      <c r="C6" s="145">
        <v>23.168800000000001</v>
      </c>
      <c r="D6" s="145">
        <v>573.40038872250602</v>
      </c>
      <c r="E6" s="145">
        <v>326.76958938456346</v>
      </c>
      <c r="F6" s="145">
        <v>191.94721352467531</v>
      </c>
      <c r="G6" s="145" t="s">
        <v>98</v>
      </c>
      <c r="H6" s="145">
        <v>176.66010360309355</v>
      </c>
      <c r="I6" s="145">
        <v>344.22998443356954</v>
      </c>
      <c r="J6" s="145">
        <v>427.58445959602858</v>
      </c>
      <c r="K6" s="145">
        <v>294.34597439684336</v>
      </c>
      <c r="L6" s="145">
        <v>427.96919490486482</v>
      </c>
      <c r="M6" s="145">
        <v>407.27245050272774</v>
      </c>
      <c r="N6" s="145">
        <v>213.66799492185737</v>
      </c>
      <c r="O6" s="145">
        <v>475.02299953308159</v>
      </c>
      <c r="P6" s="145"/>
    </row>
    <row r="7" spans="1:17" x14ac:dyDescent="0.2">
      <c r="A7" t="s">
        <v>74</v>
      </c>
      <c r="B7" s="145">
        <v>52.229700000000001</v>
      </c>
      <c r="C7" s="145">
        <v>21.0122</v>
      </c>
      <c r="D7" s="145">
        <v>453.78742027479097</v>
      </c>
      <c r="E7" s="145">
        <v>283.53693385159704</v>
      </c>
      <c r="F7" s="145">
        <v>175.84827433249052</v>
      </c>
      <c r="G7" s="145">
        <v>176.66010360309355</v>
      </c>
      <c r="H7" s="145" t="s">
        <v>98</v>
      </c>
      <c r="I7" s="145">
        <v>225.56164580601774</v>
      </c>
      <c r="J7" s="145">
        <v>278.45392268887986</v>
      </c>
      <c r="K7" s="145">
        <v>118.75772293709379</v>
      </c>
      <c r="L7" s="145">
        <v>258.60082941849254</v>
      </c>
      <c r="M7" s="145">
        <v>251.97657791520669</v>
      </c>
      <c r="N7" s="145">
        <v>153.07824469984604</v>
      </c>
      <c r="O7" s="145">
        <v>301.04144270806978</v>
      </c>
      <c r="P7" s="145"/>
    </row>
    <row r="8" spans="1:17" x14ac:dyDescent="0.2">
      <c r="A8" t="s">
        <v>77</v>
      </c>
      <c r="B8" s="145">
        <v>53.1235</v>
      </c>
      <c r="C8" s="145">
        <v>18.008400000000002</v>
      </c>
      <c r="D8" s="145">
        <v>232.22154459551794</v>
      </c>
      <c r="E8" s="145">
        <v>142.90470934003227</v>
      </c>
      <c r="F8" s="145">
        <v>179.12687309576035</v>
      </c>
      <c r="G8" s="145">
        <v>344.22998443356954</v>
      </c>
      <c r="H8" s="145">
        <v>225.56164580601774</v>
      </c>
      <c r="I8" s="145" t="s">
        <v>98</v>
      </c>
      <c r="J8" s="145">
        <v>108.02387257784154</v>
      </c>
      <c r="K8" s="145">
        <v>180.62423273914715</v>
      </c>
      <c r="L8" s="145">
        <v>325.46623943350954</v>
      </c>
      <c r="M8" s="145">
        <v>365.4503393666314</v>
      </c>
      <c r="N8" s="145">
        <v>374.33020813525837</v>
      </c>
      <c r="O8" s="145">
        <v>233.698360399797</v>
      </c>
      <c r="P8" s="145"/>
    </row>
    <row r="9" spans="1:17" x14ac:dyDescent="0.2">
      <c r="A9" t="s">
        <v>78</v>
      </c>
      <c r="B9" s="145">
        <v>52.406399999999998</v>
      </c>
      <c r="C9" s="145">
        <v>16.9252</v>
      </c>
      <c r="D9" s="145">
        <v>195.49047107880594</v>
      </c>
      <c r="E9" s="145">
        <v>244.60516968062231</v>
      </c>
      <c r="F9" s="145">
        <v>282.12611424750588</v>
      </c>
      <c r="G9" s="145">
        <v>427.58445959602858</v>
      </c>
      <c r="H9" s="145">
        <v>278.45392268887986</v>
      </c>
      <c r="I9" s="145">
        <v>108.02387257784154</v>
      </c>
      <c r="J9" s="145" t="s">
        <v>98</v>
      </c>
      <c r="K9" s="145">
        <v>187.23414692372356</v>
      </c>
      <c r="L9" s="145">
        <v>279.18097683829438</v>
      </c>
      <c r="M9" s="145">
        <v>334.60633827378848</v>
      </c>
      <c r="N9" s="145">
        <v>408.57577572474793</v>
      </c>
      <c r="O9" s="145">
        <v>144.59700156517476</v>
      </c>
      <c r="P9" s="145"/>
    </row>
    <row r="10" spans="1:17" x14ac:dyDescent="0.2">
      <c r="A10" t="s">
        <v>81</v>
      </c>
      <c r="B10" s="145">
        <v>51.7592</v>
      </c>
      <c r="C10" s="145">
        <v>19.454999999999998</v>
      </c>
      <c r="D10" s="145">
        <v>379.49409076413309</v>
      </c>
      <c r="E10" s="145">
        <v>293.31938526543911</v>
      </c>
      <c r="F10" s="145">
        <v>234.87114488526009</v>
      </c>
      <c r="G10" s="145">
        <v>294.34597439684336</v>
      </c>
      <c r="H10" s="145">
        <v>118.75772293709379</v>
      </c>
      <c r="I10" s="145">
        <v>180.62423273914715</v>
      </c>
      <c r="J10" s="145">
        <v>187.23414692372356</v>
      </c>
      <c r="K10" s="145" t="s">
        <v>98</v>
      </c>
      <c r="L10" s="145">
        <v>168.87389203518217</v>
      </c>
      <c r="M10" s="145">
        <v>191.52474923003655</v>
      </c>
      <c r="N10" s="145">
        <v>222.89124342036453</v>
      </c>
      <c r="O10" s="145">
        <v>182.48795951757126</v>
      </c>
      <c r="P10" s="145"/>
    </row>
    <row r="11" spans="1:17" x14ac:dyDescent="0.2">
      <c r="A11" t="s">
        <v>85</v>
      </c>
      <c r="B11" s="145">
        <v>50.264899999999997</v>
      </c>
      <c r="C11" s="145">
        <v>19.023800000000001</v>
      </c>
      <c r="D11" s="145">
        <v>466.82340527886822</v>
      </c>
      <c r="E11" s="145">
        <v>455.18587862147058</v>
      </c>
      <c r="F11" s="145">
        <v>403.16797529302255</v>
      </c>
      <c r="G11" s="145">
        <v>427.96919490486482</v>
      </c>
      <c r="H11" s="145">
        <v>258.60082941849254</v>
      </c>
      <c r="I11" s="145">
        <v>325.46623943350954</v>
      </c>
      <c r="J11" s="145">
        <v>279.18097683829438</v>
      </c>
      <c r="K11" s="145">
        <v>168.87389203518217</v>
      </c>
      <c r="L11" s="145" t="s">
        <v>98</v>
      </c>
      <c r="M11" s="145">
        <v>69.289356261748196</v>
      </c>
      <c r="N11" s="145">
        <v>272.15108148731315</v>
      </c>
      <c r="O11" s="145">
        <v>168.3602195494301</v>
      </c>
      <c r="P11" s="145"/>
    </row>
    <row r="12" spans="1:17" x14ac:dyDescent="0.2">
      <c r="A12" t="s">
        <v>86</v>
      </c>
      <c r="B12" s="145">
        <v>50.064700000000002</v>
      </c>
      <c r="C12" s="145">
        <v>19.945</v>
      </c>
      <c r="D12" s="145">
        <v>526.72800851790055</v>
      </c>
      <c r="E12" s="145">
        <v>484.84318577022117</v>
      </c>
      <c r="F12" s="145">
        <v>414.56854183193929</v>
      </c>
      <c r="G12" s="145">
        <v>407.27245050272774</v>
      </c>
      <c r="H12" s="145">
        <v>251.97657791520669</v>
      </c>
      <c r="I12" s="145">
        <v>365.4503393666314</v>
      </c>
      <c r="J12" s="145">
        <v>334.60633827378848</v>
      </c>
      <c r="K12" s="145">
        <v>191.52474923003655</v>
      </c>
      <c r="L12" s="145">
        <v>69.289356261748196</v>
      </c>
      <c r="M12" s="145" t="s">
        <v>98</v>
      </c>
      <c r="N12" s="145">
        <v>226.84875731061916</v>
      </c>
      <c r="O12" s="145">
        <v>235.68997422038834</v>
      </c>
      <c r="P12" s="145"/>
    </row>
    <row r="13" spans="1:17" x14ac:dyDescent="0.2">
      <c r="A13" t="s">
        <v>88</v>
      </c>
      <c r="B13" s="145">
        <v>51.246499999999997</v>
      </c>
      <c r="C13" s="145">
        <v>22.5684</v>
      </c>
      <c r="D13" s="145">
        <v>595.75959513883549</v>
      </c>
      <c r="E13" s="145">
        <v>434.32377210733222</v>
      </c>
      <c r="F13" s="145">
        <v>314.97874622687783</v>
      </c>
      <c r="G13" s="145">
        <v>213.66799492185737</v>
      </c>
      <c r="H13" s="145">
        <v>153.07824469984604</v>
      </c>
      <c r="I13" s="145">
        <v>374.33020813525837</v>
      </c>
      <c r="J13" s="145">
        <v>408.57577572474793</v>
      </c>
      <c r="K13" s="145">
        <v>222.89124342036453</v>
      </c>
      <c r="L13" s="145">
        <v>272.15108148731315</v>
      </c>
      <c r="M13" s="145">
        <v>226.84875731061916</v>
      </c>
      <c r="N13" s="145" t="s">
        <v>98</v>
      </c>
      <c r="O13" s="145">
        <v>385.70401159202027</v>
      </c>
      <c r="P13" s="145"/>
    </row>
    <row r="14" spans="1:17" x14ac:dyDescent="0.2">
      <c r="A14" t="s">
        <v>97</v>
      </c>
      <c r="B14" s="145">
        <v>51.107900000000001</v>
      </c>
      <c r="C14" s="145">
        <v>17.038499999999999</v>
      </c>
      <c r="D14" s="145">
        <v>308.52252810551181</v>
      </c>
      <c r="E14" s="145">
        <v>376.60306328303466</v>
      </c>
      <c r="F14" s="145">
        <v>377.51871074037058</v>
      </c>
      <c r="G14" s="145">
        <v>475.02299953308159</v>
      </c>
      <c r="H14" s="145">
        <v>301.04144270806978</v>
      </c>
      <c r="I14" s="145">
        <v>233.698360399797</v>
      </c>
      <c r="J14" s="145">
        <v>144.59700156517476</v>
      </c>
      <c r="K14" s="145">
        <v>182.48795951757126</v>
      </c>
      <c r="L14" s="145">
        <v>168.3602195494301</v>
      </c>
      <c r="M14" s="145">
        <v>235.68997422038834</v>
      </c>
      <c r="N14" s="145">
        <v>385.70401159202027</v>
      </c>
      <c r="O14" s="145" t="s">
        <v>98</v>
      </c>
      <c r="P14" s="145" t="s">
        <v>161</v>
      </c>
      <c r="Q14" t="s">
        <v>162</v>
      </c>
    </row>
    <row r="15" spans="1:17" x14ac:dyDescent="0.2">
      <c r="D15" s="145">
        <f>MIN(D3:D14)</f>
        <v>195.49047107880594</v>
      </c>
      <c r="E15" s="145">
        <f t="shared" ref="E15:O15" si="0">MIN(E3:E14)</f>
        <v>135.58017333129894</v>
      </c>
      <c r="F15" s="145">
        <f t="shared" si="0"/>
        <v>135.58017333129894</v>
      </c>
      <c r="G15" s="145">
        <f t="shared" si="0"/>
        <v>176.66010360309355</v>
      </c>
      <c r="H15" s="145">
        <f t="shared" si="0"/>
        <v>118.75772293709379</v>
      </c>
      <c r="I15" s="145">
        <f t="shared" si="0"/>
        <v>108.02387257784154</v>
      </c>
      <c r="J15" s="145">
        <f t="shared" si="0"/>
        <v>108.02387257784154</v>
      </c>
      <c r="K15" s="145">
        <f t="shared" si="0"/>
        <v>118.75772293709379</v>
      </c>
      <c r="L15" s="145">
        <f t="shared" si="0"/>
        <v>69.289356261748196</v>
      </c>
      <c r="M15" s="145">
        <f t="shared" si="0"/>
        <v>69.289356261748196</v>
      </c>
      <c r="N15" s="145">
        <f t="shared" si="0"/>
        <v>153.07824469984604</v>
      </c>
      <c r="O15" s="145">
        <f t="shared" si="0"/>
        <v>144.59700156517476</v>
      </c>
      <c r="P15" s="150">
        <f>MEDIAN(D15:O15)</f>
        <v>127.16894813419637</v>
      </c>
      <c r="Q15" s="150">
        <f>AVERAGE(D15:O15)</f>
        <v>127.7606725969071</v>
      </c>
    </row>
    <row r="16" spans="1:17" x14ac:dyDescent="0.2">
      <c r="P16" s="145"/>
    </row>
    <row r="17" spans="3:16" x14ac:dyDescent="0.2">
      <c r="C17" s="145"/>
      <c r="P17" s="145"/>
    </row>
  </sheetData>
  <conditionalFormatting sqref="O3:O14">
    <cfRule type="expression" dxfId="0" priority="19">
      <formula>O3=MIN($D3:$O3)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34"/>
  <sheetViews>
    <sheetView zoomScale="80" zoomScaleNormal="80" workbookViewId="0">
      <pane xSplit="3" ySplit="2" topLeftCell="D6" activePane="bottomRight" state="frozen"/>
      <selection pane="topRight" activeCell="D1" sqref="D1"/>
      <selection pane="bottomLeft" activeCell="A2" sqref="A2"/>
      <selection pane="bottomRight" sqref="A1:XFD1"/>
    </sheetView>
  </sheetViews>
  <sheetFormatPr baseColWidth="10" defaultColWidth="11" defaultRowHeight="16" x14ac:dyDescent="0.2"/>
  <sheetData>
    <row r="1" spans="1:33" s="219" customFormat="1" ht="24" x14ac:dyDescent="0.3">
      <c r="A1" s="219" t="s">
        <v>167</v>
      </c>
    </row>
    <row r="2" spans="1:33" x14ac:dyDescent="0.2">
      <c r="A2" t="s">
        <v>66</v>
      </c>
      <c r="B2" t="s">
        <v>67</v>
      </c>
      <c r="C2" t="s">
        <v>68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  <c r="S2" t="s">
        <v>84</v>
      </c>
      <c r="T2" t="s">
        <v>85</v>
      </c>
      <c r="U2" t="s">
        <v>86</v>
      </c>
      <c r="V2" t="s">
        <v>87</v>
      </c>
      <c r="W2" t="s">
        <v>88</v>
      </c>
      <c r="X2" t="s">
        <v>89</v>
      </c>
      <c r="Y2" t="s">
        <v>90</v>
      </c>
      <c r="Z2" t="s">
        <v>91</v>
      </c>
      <c r="AA2" t="s">
        <v>92</v>
      </c>
      <c r="AB2" t="s">
        <v>93</v>
      </c>
      <c r="AC2" t="s">
        <v>94</v>
      </c>
      <c r="AD2" t="s">
        <v>95</v>
      </c>
      <c r="AE2" t="s">
        <v>96</v>
      </c>
      <c r="AF2" t="s">
        <v>97</v>
      </c>
    </row>
    <row r="3" spans="1:33" x14ac:dyDescent="0.2">
      <c r="A3" t="s">
        <v>69</v>
      </c>
      <c r="B3">
        <v>53.428899999999999</v>
      </c>
      <c r="C3">
        <v>14.553000000000001</v>
      </c>
      <c r="D3" s="145" t="s">
        <v>98</v>
      </c>
      <c r="E3" s="145">
        <f>ACOS(SIN(RADIANS($B$4))*SIN(RADIANS($B3))+COS(RADIANS($B$4))*COS(RADIANS($B3))*COS(RADIANS($C4-$C$3)))*6371</f>
        <v>287.17041315163908</v>
      </c>
      <c r="F3" s="145">
        <f>ACOS(SIN(RADIANS($B$5))*SIN(RADIANS($B3))+COS(RADIANS($B$5))*COS(RADIANS($B3))*COS(RADIANS($C3-$C$5)))*6371</f>
        <v>328.87355646071592</v>
      </c>
      <c r="G3" s="145">
        <f>ACOS(SIN(RADIANS($B$6))*SIN(RADIANS($B3))+COS(RADIANS($B$6))*COS(RADIANS($B3))*COS(RADIANS($C3-$C$6)))*6371</f>
        <v>392.87677271124846</v>
      </c>
      <c r="H3" s="145">
        <f>ACOS(SIN(RADIANS($B$7))*SIN(RADIANS($B3))+COS(RADIANS($B$7))*COS(RADIANS($B3))*COS(RADIANS($C3-$C$7)))*6371</f>
        <v>573.40038872250602</v>
      </c>
      <c r="I3" s="145">
        <f>ACOS(SIN(RADIANS($B$8))*SIN(RADIANS($B3))+COS(RADIANS($B$8))*COS(RADIANS($B3))*COS(RADIANS($C3-$C$8)))*6371</f>
        <v>453.78742027479097</v>
      </c>
      <c r="J3" s="145">
        <f>ACOS(SIN(RADIANS($B$9))*SIN(RADIANS($B3))+COS(RADIANS($B$9))*COS(RADIANS($B3))*COS(RADIANS($C3-$C$9)))*6371</f>
        <v>538.49659386422775</v>
      </c>
      <c r="K3" s="145">
        <f>ACOS(SIN(RADIANS($B$10))*SIN(RADIANS($B3))+COS(RADIANS($B$10))*COS(RADIANS($B3))*COS(RADIANS($C3-$C$10)))*6371</f>
        <v>358.47201993091426</v>
      </c>
      <c r="L3" s="145">
        <f>ACOS(SIN(RADIANS($B$11))*SIN(RADIANS($B3))+COS(RADIANS($B$11))*COS(RADIANS($B3))*COS(RADIANS($C3-$C$11)))*6371</f>
        <v>232.22154459551794</v>
      </c>
      <c r="M3" s="145">
        <f>ACOS(SIN(RADIANS($B$12))*SIN(RADIANS($B3))+COS(RADIANS($B$12))*COS(RADIANS($B3))*COS(RADIANS($C3-$C$12)))*6371</f>
        <v>195.49047107880594</v>
      </c>
      <c r="N3" s="145">
        <f>ACOS(SIN(RADIANS($B$13))*SIN(RADIANS($B3))+COS(RADIANS($B$13))*COS(RADIANS($B3))*COS(RADIANS($C3-$C$13)))*6371</f>
        <v>178.04697758416623</v>
      </c>
      <c r="O3" s="145">
        <f>ACOS(SIN(RADIANS($B$14))*SIN(RADIANS($B3))+COS(RADIANS($B$14))*COS(RADIANS($B3))*COS(RADIANS($C3-$C$14)))*6371</f>
        <v>302.42521310132184</v>
      </c>
      <c r="P3" s="145">
        <f>ACOS(SIN(RADIANS($B$15))*SIN(RADIANS($B3))+COS(RADIANS($B$15))*COS(RADIANS($B3))*COS(RADIANS($C3-$C$15)))*6371</f>
        <v>379.49409076413309</v>
      </c>
      <c r="Q3" s="145">
        <f>ACOS(SIN(RADIANS($B$16))*SIN(RADIANS($B3))+COS(RADIANS($B$16))*COS(RADIANS($B3))*COS(RADIANS($C3-$C$16)))*6371</f>
        <v>318.26031682165416</v>
      </c>
      <c r="R3" s="145">
        <f>ACOS(SIN(RADIANS($B$17))*SIN(RADIANS($B3))+COS(RADIANS($B$17))*COS(RADIANS($B3))*COS(RADIANS($C3-$C$17)))*6371</f>
        <v>507.27241450464476</v>
      </c>
      <c r="S3" s="145">
        <f>ACOS(SIN(RADIANS($B$18))*SIN(RADIANS($B3))+COS(RADIANS($B$18))*COS(RADIANS($B3))*COS(RADIANS($C3-$C$18)))*6371</f>
        <v>382.99581112383424</v>
      </c>
      <c r="T3" s="145">
        <f>ACOS(SIN(RADIANS($B$19))*SIN(RADIANS($B3))+COS(RADIANS($B$19))*COS(RADIANS($B3))*COS(RADIANS($C3-$C$19)))*6371</f>
        <v>466.82340527886822</v>
      </c>
      <c r="U3" s="145">
        <f>ACOS(SIN(RADIANS($B$20))*SIN(RADIANS($B3))+COS(RADIANS($B$20))*COS(RADIANS($B3))*COS(RADIANS($C3-$C$20)))*6371</f>
        <v>526.72800851790055</v>
      </c>
      <c r="V3" s="145">
        <f>ACOS(SIN(RADIANS($B$21))*SIN(RADIANS($B3))+COS(RADIANS($B$21))*COS(RADIANS($B3))*COS(RADIANS($C3-$C$21)))*6371</f>
        <v>635.7262464993903</v>
      </c>
      <c r="W3" s="145">
        <f>ACOS(SIN(RADIANS($B$22))*SIN(RADIANS($B3))+COS(RADIANS($B$22))*COS(RADIANS($B3))*COS(RADIANS($C3-$C$22)))*6371</f>
        <v>595.75959513883549</v>
      </c>
      <c r="X3" s="145">
        <f t="shared" ref="X3:X18" si="0">ACOS(SIN(RADIANS($B$23))*SIN(RADIANS($B3))+COS(RADIANS($B$23))*COS(RADIANS($B3))*COS(RADIANS($C3-$C$23)))*6371</f>
        <v>502.44225408566911</v>
      </c>
      <c r="Y3" s="145">
        <f>ACOS(SIN(RADIANS($B$24))*SIN(RADIANS($B3))+COS(RADIANS($B$24))*COS(RADIANS($B3))*COS(RADIANS($C3-$C$24)))*6371</f>
        <v>583.25864130139178</v>
      </c>
      <c r="Z3" s="145">
        <f>ACOS(SIN(RADIANS($B$25))*SIN(RADIANS($B3))+COS(RADIANS($B$25))*COS(RADIANS($B3))*COS(RADIANS($C3-$C$25)))*6371</f>
        <v>471.54216418642466</v>
      </c>
      <c r="AA3" s="145">
        <f>ACOS(SIN(RADIANS($B$26))*SIN(RADIANS($B3))+COS(RADIANS($B$26))*COS(RADIANS($B3))*COS(RADIANS($C3-$C$26)))*6371</f>
        <v>273.21085326498041</v>
      </c>
      <c r="AB3" s="145">
        <f>ACOS(SIN(RADIANS($B$27))*SIN(RADIANS($B3))+COS(RADIANS($B$27))*COS(RADIANS($B3))*COS(RADIANS($C3-$C$27)))*6371</f>
        <v>599.43241217060086</v>
      </c>
      <c r="AC3" s="145">
        <f>ACOS(SIN(RADIANS($B$28))*SIN(RADIANS($B3))+COS(RADIANS($B$28))*COS(RADIANS($B3))*COS(RADIANS($C3-$C$28)))*6371</f>
        <v>580.15838359844952</v>
      </c>
      <c r="AD3" s="145">
        <f>ACOS(SIN(RADIANS($B$29))*SIN(RADIANS($B3))+COS(RADIANS($B$29))*COS(RADIANS($B3))*COS(RADIANS($C3-$C$29)))*6371</f>
        <v>426.44347675227061</v>
      </c>
      <c r="AE3" s="145">
        <f>ACOS(SIN(RADIANS($B$30))*SIN(RADIANS($B3))+COS(RADIANS($B$30))*COS(RADIANS($B3))*COS(RADIANS($C3-$C$30)))*6371</f>
        <v>500.48820984695317</v>
      </c>
      <c r="AF3" s="145">
        <f>ACOS(SIN(RADIANS($B$31))*SIN(RADIANS($B3))+COS(RADIANS($B$31))*COS(RADIANS($B3))*COS(RADIANS($C3-$C$31)))*6371</f>
        <v>308.52252810551181</v>
      </c>
      <c r="AG3" s="145"/>
    </row>
    <row r="4" spans="1:33" x14ac:dyDescent="0.2">
      <c r="A4" t="s">
        <v>70</v>
      </c>
      <c r="B4">
        <v>54.351999999999997</v>
      </c>
      <c r="C4">
        <v>18.646599999999999</v>
      </c>
      <c r="D4" s="145">
        <f>ACOS(SIN(RADIANS($B$3))*SIN(RADIANS($B4))+COS(RADIANS($B$3))*COS(RADIANS($B4))*COS(RADIANS($C4-$C$3)))*6371</f>
        <v>287.17041315163908</v>
      </c>
      <c r="E4" s="145" t="s">
        <v>98</v>
      </c>
      <c r="F4" s="145">
        <f t="shared" ref="F4:F23" si="1">ACOS(SIN(RADIANS($B$5))*SIN(RADIANS($B4))+COS(RADIANS($B$5))*COS(RADIANS($B4))*COS(RADIANS($C4-$C$5)))*6371</f>
        <v>54.26974209525136</v>
      </c>
      <c r="G4" s="145">
        <f>ACOS(SIN(RADIANS($B$6))*SIN(RADIANS($B4))+COS(RADIANS($B$6))*COS(RADIANS($B4))*COS(RADIANS($C4-$C$6)))*6371</f>
        <v>135.58017333129894</v>
      </c>
      <c r="H4" s="145">
        <f t="shared" ref="H4:H23" si="2">ACOS(SIN(RADIANS($B$7))*SIN(RADIANS($B4))+COS(RADIANS($B$7))*COS(RADIANS($B4))*COS(RADIANS($C4-$C$7)))*6371</f>
        <v>326.76958938456346</v>
      </c>
      <c r="I4" s="145">
        <f t="shared" ref="I4:I31" si="3">ACOS(SIN(RADIANS($B$8))*SIN(RADIANS($B4))+COS(RADIANS($B$8))*COS(RADIANS($B4))*COS(RADIANS($C4-$C$8)))*6371</f>
        <v>283.53693385159704</v>
      </c>
      <c r="J4" s="145">
        <f t="shared" ref="J4:J31" si="4">ACOS(SIN(RADIANS($B$9))*SIN(RADIANS($B4))+COS(RADIANS($B$9))*COS(RADIANS($B4))*COS(RADIANS($C4-$C$9)))*6371</f>
        <v>343.09464333968225</v>
      </c>
      <c r="K4" s="145">
        <f t="shared" ref="K4:K31" si="5">ACOS(SIN(RADIANS($B$10))*SIN(RADIANS($B4))+COS(RADIANS($B$10))*COS(RADIANS($B4))*COS(RADIANS($C4-$C$10)))*6371</f>
        <v>212.68058867095573</v>
      </c>
      <c r="L4" s="145">
        <f t="shared" ref="L4:L31" si="6">ACOS(SIN(RADIANS($B$11))*SIN(RADIANS($B4))+COS(RADIANS($B$11))*COS(RADIANS($B4))*COS(RADIANS($C4-$C$11)))*6371</f>
        <v>142.90470934003227</v>
      </c>
      <c r="M4" s="145">
        <f t="shared" ref="M4:M31" si="7">ACOS(SIN(RADIANS($B$12))*SIN(RADIANS($B4))+COS(RADIANS($B$12))*COS(RADIANS($B4))*COS(RADIANS($C4-$C$12)))*6371</f>
        <v>244.60516968062231</v>
      </c>
      <c r="N4" s="145">
        <f t="shared" ref="N4:N31" si="8">ACOS(SIN(RADIANS($B$13))*SIN(RADIANS($B4))+COS(RADIANS($B$13))*COS(RADIANS($B4))*COS(RADIANS($C4-$C$13)))*6371</f>
        <v>340.6039156181514</v>
      </c>
      <c r="O4" s="145">
        <f t="shared" ref="O4:O31" si="9">ACOS(SIN(RADIANS($B$14))*SIN(RADIANS($B4))+COS(RADIANS($B$14))*COS(RADIANS($B4))*COS(RADIANS($C4-$C$14)))*6371</f>
        <v>290.47622439673347</v>
      </c>
      <c r="P4" s="145">
        <f t="shared" ref="P4:P31" si="10">ACOS(SIN(RADIANS($B$15))*SIN(RADIANS($B4))+COS(RADIANS($B$15))*COS(RADIANS($B4))*COS(RADIANS($C4-$C$15)))*6371</f>
        <v>293.31938526543911</v>
      </c>
      <c r="Q4" s="145">
        <f t="shared" ref="Q4:Q31" si="11">ACOS(SIN(RADIANS($B$16))*SIN(RADIANS($B4))+COS(RADIANS($B$16))*COS(RADIANS($B4))*COS(RADIANS($C4-$C$16)))*6371</f>
        <v>428.91081518869959</v>
      </c>
      <c r="R4" s="145">
        <f t="shared" ref="R4:R31" si="12">ACOS(SIN(RADIANS($B$17))*SIN(RADIANS($B4))+COS(RADIANS($B$17))*COS(RADIANS($B4))*COS(RADIANS($C4-$C$17)))*6371</f>
        <v>504.45099627245696</v>
      </c>
      <c r="S4" s="145">
        <f t="shared" ref="S4:S31" si="13">ACOS(SIN(RADIANS($B$18))*SIN(RADIANS($B4))+COS(RADIANS($B$18))*COS(RADIANS($B4))*COS(RADIANS($C4-$C$18)))*6371</f>
        <v>411.69357936616768</v>
      </c>
      <c r="T4" s="145">
        <f t="shared" ref="T4:T31" si="14">ACOS(SIN(RADIANS($B$19))*SIN(RADIANS($B4))+COS(RADIANS($B$19))*COS(RADIANS($B4))*COS(RADIANS($C4-$C$19)))*6371</f>
        <v>455.18587862147058</v>
      </c>
      <c r="U4" s="145">
        <f t="shared" ref="U4:U31" si="15">ACOS(SIN(RADIANS($B$20))*SIN(RADIANS($B4))+COS(RADIANS($B$20))*COS(RADIANS($B4))*COS(RADIANS($C4-$C$20)))*6371</f>
        <v>484.84318577022117</v>
      </c>
      <c r="V4" s="145">
        <f t="shared" ref="V4:V31" si="16">ACOS(SIN(RADIANS($B$21))*SIN(RADIANS($B4))+COS(RADIANS($B$21))*COS(RADIANS($B4))*COS(RADIANS($C4-$C$21)))*6371</f>
        <v>530.86755054719902</v>
      </c>
      <c r="W4" s="145">
        <f t="shared" ref="W4:W31" si="17">ACOS(SIN(RADIANS($B$22))*SIN(RADIANS($B4))+COS(RADIANS($B$22))*COS(RADIANS($B4))*COS(RADIANS($C4-$C$22)))*6371</f>
        <v>434.32377210733222</v>
      </c>
      <c r="X4" s="145">
        <f t="shared" si="0"/>
        <v>409.55744066864651</v>
      </c>
      <c r="Y4" s="145">
        <f t="shared" ref="Y4:Y31" si="18">ACOS(SIN(RADIANS($B$24))*SIN(RADIANS($B4))+COS(RADIANS($B$24))*COS(RADIANS($B4))*COS(RADIANS($C4-$C$24)))*6371</f>
        <v>508.10248995552843</v>
      </c>
      <c r="Z4" s="145">
        <f t="shared" ref="Z4:Z31" si="19">ACOS(SIN(RADIANS($B$25))*SIN(RADIANS($B4))+COS(RADIANS($B$25))*COS(RADIANS($B4))*COS(RADIANS($C4-$C$25)))*6371</f>
        <v>451.06687379843123</v>
      </c>
      <c r="AA4" s="145">
        <f t="shared" ref="AA4:AA31" si="20">ACOS(SIN(RADIANS($B$26))*SIN(RADIANS($B4))+COS(RADIANS($B$26))*COS(RADIANS($B4))*COS(RADIANS($C4-$C$26)))*6371</f>
        <v>148.8348935179547</v>
      </c>
      <c r="AB4" s="145">
        <f t="shared" ref="AB4:AB31" si="21">ACOS(SIN(RADIANS($B$27))*SIN(RADIANS($B4))+COS(RADIANS($B$27))*COS(RADIANS($B4))*COS(RADIANS($C4-$C$27)))*6371</f>
        <v>543.37712368647544</v>
      </c>
      <c r="AC4" s="145">
        <f t="shared" ref="AC4:AC31" si="22">ACOS(SIN(RADIANS($B$28))*SIN(RADIANS($B4))+COS(RADIANS($B$28))*COS(RADIANS($B4))*COS(RADIANS($C4-$C$28)))*6371</f>
        <v>550.23648622914038</v>
      </c>
      <c r="AD4" s="145">
        <f t="shared" ref="AD4:AD31" si="23">ACOS(SIN(RADIANS($B$29))*SIN(RADIANS($B4))+COS(RADIANS($B$29))*COS(RADIANS($B4))*COS(RADIANS($C4-$C$29)))*6371</f>
        <v>395.02848191059763</v>
      </c>
      <c r="AE4" s="145">
        <f t="shared" ref="AE4:AE29" si="24">ACOS(SIN(RADIANS($B$30))*SIN(RADIANS($B4))+COS(RADIANS($B$30))*COS(RADIANS($B4))*COS(RADIANS($C4-$C$30)))*6371</f>
        <v>368.30920497591438</v>
      </c>
      <c r="AF4" s="145">
        <f t="shared" ref="AF4:AF30" si="25">ACOS(SIN(RADIANS($B$31))*SIN(RADIANS($B4))+COS(RADIANS($B$31))*COS(RADIANS($B4))*COS(RADIANS($C4-$C$31)))*6371</f>
        <v>376.60306328303466</v>
      </c>
      <c r="AG4" s="145"/>
    </row>
    <row r="5" spans="1:33" x14ac:dyDescent="0.2">
      <c r="A5" t="s">
        <v>71</v>
      </c>
      <c r="B5" s="145">
        <v>54.152200000000001</v>
      </c>
      <c r="C5" s="145">
        <v>19.408799999999999</v>
      </c>
      <c r="D5" s="145">
        <f t="shared" ref="D5:D31" si="26">ACOS(SIN(RADIANS($B$3))*SIN(RADIANS($B5))+COS(RADIANS($B$3))*COS(RADIANS($B5))*COS(RADIANS($C5-$C$3)))*6371</f>
        <v>328.87355646071592</v>
      </c>
      <c r="E5" s="145">
        <f t="shared" ref="E5:E31" si="27">ACOS(SIN(RADIANS($B$4))*SIN(RADIANS($B5))+COS(RADIANS($B$4))*COS(RADIANS($B5))*COS(RADIANS($C5-$C$4)))*6371</f>
        <v>54.26974209525136</v>
      </c>
      <c r="F5" s="145" t="s">
        <v>98</v>
      </c>
      <c r="G5" s="145">
        <f>ACOS(SIN(RADIANS($B$6))*SIN(RADIANS($B5))+COS(RADIANS($B$6))*COS(RADIANS($B5))*COS(RADIANS($C5-$C$6)))*6371</f>
        <v>81.475279652656525</v>
      </c>
      <c r="H5" s="145">
        <f t="shared" si="2"/>
        <v>272.51363649545061</v>
      </c>
      <c r="I5" s="145">
        <f t="shared" si="3"/>
        <v>238.96092129265864</v>
      </c>
      <c r="J5" s="145">
        <f t="shared" si="4"/>
        <v>292.5870888498564</v>
      </c>
      <c r="K5" s="145">
        <f t="shared" si="5"/>
        <v>179.66866417668857</v>
      </c>
      <c r="L5" s="145">
        <f t="shared" si="6"/>
        <v>146.98958502504138</v>
      </c>
      <c r="M5" s="145">
        <f t="shared" si="7"/>
        <v>254.82020698751032</v>
      </c>
      <c r="N5" s="145">
        <f t="shared" si="8"/>
        <v>358.79930447388119</v>
      </c>
      <c r="O5" s="145">
        <f t="shared" si="9"/>
        <v>280.13817981274241</v>
      </c>
      <c r="P5" s="145">
        <f t="shared" si="10"/>
        <v>266.10743998117567</v>
      </c>
      <c r="Q5" s="145">
        <f t="shared" si="11"/>
        <v>431.3306391714238</v>
      </c>
      <c r="R5" s="145">
        <f t="shared" si="12"/>
        <v>482.04800454710869</v>
      </c>
      <c r="S5" s="145">
        <f t="shared" si="13"/>
        <v>399.47151176804897</v>
      </c>
      <c r="T5" s="145">
        <f t="shared" si="14"/>
        <v>433.04154724071191</v>
      </c>
      <c r="U5" s="145">
        <f t="shared" si="15"/>
        <v>455.97827271747491</v>
      </c>
      <c r="V5" s="145">
        <f t="shared" si="16"/>
        <v>490.08872715249504</v>
      </c>
      <c r="W5" s="145">
        <f t="shared" si="17"/>
        <v>386.85239116849652</v>
      </c>
      <c r="X5" s="145">
        <f t="shared" si="0"/>
        <v>374.11875085428164</v>
      </c>
      <c r="Y5" s="145">
        <f t="shared" si="18"/>
        <v>472.69712671649944</v>
      </c>
      <c r="Z5" s="145">
        <f t="shared" si="19"/>
        <v>427.43430871443383</v>
      </c>
      <c r="AA5" s="145">
        <f t="shared" si="20"/>
        <v>137.42180821401979</v>
      </c>
      <c r="AB5" s="145">
        <f t="shared" si="21"/>
        <v>510.35001079666534</v>
      </c>
      <c r="AC5" s="145">
        <f t="shared" si="22"/>
        <v>521.56754665204471</v>
      </c>
      <c r="AD5" s="145">
        <f t="shared" si="23"/>
        <v>372.02441471627623</v>
      </c>
      <c r="AE5" s="145">
        <f t="shared" si="24"/>
        <v>327.2791731907048</v>
      </c>
      <c r="AF5" s="145">
        <f t="shared" si="25"/>
        <v>374.35503016696441</v>
      </c>
      <c r="AG5" s="145"/>
    </row>
    <row r="6" spans="1:33" x14ac:dyDescent="0.2">
      <c r="A6" t="s">
        <v>72</v>
      </c>
      <c r="B6" s="145">
        <v>53.778399999999998</v>
      </c>
      <c r="C6" s="145">
        <v>20.4801</v>
      </c>
      <c r="D6" s="145">
        <f t="shared" si="26"/>
        <v>392.87677271124846</v>
      </c>
      <c r="E6" s="145">
        <f t="shared" si="27"/>
        <v>135.58017333129894</v>
      </c>
      <c r="F6" s="145">
        <f t="shared" si="1"/>
        <v>81.475279652656525</v>
      </c>
      <c r="G6" s="145" t="s">
        <v>98</v>
      </c>
      <c r="H6" s="145">
        <f t="shared" si="2"/>
        <v>191.94721352467531</v>
      </c>
      <c r="I6" s="145">
        <f t="shared" si="3"/>
        <v>175.84827433249052</v>
      </c>
      <c r="J6" s="145">
        <f t="shared" si="4"/>
        <v>216.30875095030251</v>
      </c>
      <c r="K6" s="145">
        <f t="shared" si="5"/>
        <v>146.44273073048271</v>
      </c>
      <c r="L6" s="145">
        <f t="shared" si="6"/>
        <v>179.12687309576035</v>
      </c>
      <c r="M6" s="145">
        <f t="shared" si="7"/>
        <v>282.12611424750588</v>
      </c>
      <c r="N6" s="145">
        <f t="shared" si="8"/>
        <v>391.65864946030246</v>
      </c>
      <c r="O6" s="145">
        <f t="shared" si="9"/>
        <v>275.92202813827504</v>
      </c>
      <c r="P6" s="145">
        <f t="shared" si="10"/>
        <v>234.87114488526009</v>
      </c>
      <c r="Q6" s="145">
        <f t="shared" si="11"/>
        <v>439.49623016153657</v>
      </c>
      <c r="R6" s="145">
        <f t="shared" si="12"/>
        <v>450.59592585563587</v>
      </c>
      <c r="S6" s="145">
        <f t="shared" si="13"/>
        <v>386.44408387738986</v>
      </c>
      <c r="T6" s="145">
        <f t="shared" si="14"/>
        <v>403.16797529302255</v>
      </c>
      <c r="U6" s="145">
        <f t="shared" si="15"/>
        <v>414.56854183193929</v>
      </c>
      <c r="V6" s="145">
        <f t="shared" si="16"/>
        <v>428.39504422633331</v>
      </c>
      <c r="W6" s="145">
        <f t="shared" si="17"/>
        <v>314.97874622687783</v>
      </c>
      <c r="X6" s="145">
        <f t="shared" si="0"/>
        <v>323.52089319949891</v>
      </c>
      <c r="Y6" s="145">
        <f t="shared" si="18"/>
        <v>420.14909495835411</v>
      </c>
      <c r="Z6" s="145">
        <f t="shared" si="19"/>
        <v>395.28907602538584</v>
      </c>
      <c r="AA6" s="145">
        <f t="shared" si="20"/>
        <v>150.96925759766614</v>
      </c>
      <c r="AB6" s="145">
        <f t="shared" si="21"/>
        <v>461.154493938634</v>
      </c>
      <c r="AC6" s="145">
        <f t="shared" si="22"/>
        <v>479.28811916103552</v>
      </c>
      <c r="AD6" s="145">
        <f t="shared" si="23"/>
        <v>342.63844111370304</v>
      </c>
      <c r="AE6" s="145">
        <f t="shared" si="24"/>
        <v>267.95547854567445</v>
      </c>
      <c r="AF6" s="145">
        <f t="shared" si="25"/>
        <v>377.51871074037058</v>
      </c>
      <c r="AG6" s="145"/>
    </row>
    <row r="7" spans="1:33" x14ac:dyDescent="0.2">
      <c r="A7" t="s">
        <v>73</v>
      </c>
      <c r="B7" s="145">
        <v>53.1325</v>
      </c>
      <c r="C7" s="145">
        <v>23.168800000000001</v>
      </c>
      <c r="D7" s="145">
        <f t="shared" si="26"/>
        <v>573.40038872250602</v>
      </c>
      <c r="E7" s="145">
        <f t="shared" si="27"/>
        <v>326.76958938456346</v>
      </c>
      <c r="F7" s="145">
        <f t="shared" si="1"/>
        <v>272.51363649545061</v>
      </c>
      <c r="G7" s="145">
        <f t="shared" ref="G7:G31" si="28">ACOS(SIN(RADIANS($B$6))*SIN(RADIANS($B7))+COS(RADIANS($B$6))*COS(RADIANS($B7))*COS(RADIANS($C7-$C$6)))*6371</f>
        <v>191.94721352467531</v>
      </c>
      <c r="H7" s="145" t="s">
        <v>98</v>
      </c>
      <c r="I7" s="145">
        <f t="shared" si="3"/>
        <v>176.66010360309355</v>
      </c>
      <c r="J7" s="145">
        <f t="shared" si="4"/>
        <v>122.59512299884254</v>
      </c>
      <c r="K7" s="145">
        <f t="shared" si="5"/>
        <v>241.591872654761</v>
      </c>
      <c r="L7" s="145">
        <f t="shared" si="6"/>
        <v>344.22998443356954</v>
      </c>
      <c r="M7" s="145">
        <f t="shared" si="7"/>
        <v>427.58445959602858</v>
      </c>
      <c r="N7" s="145">
        <f t="shared" si="8"/>
        <v>534.79895408635991</v>
      </c>
      <c r="O7" s="145">
        <f t="shared" si="9"/>
        <v>376.30655607282193</v>
      </c>
      <c r="P7" s="145">
        <f t="shared" si="10"/>
        <v>294.34597439684336</v>
      </c>
      <c r="Q7" s="145">
        <f t="shared" si="11"/>
        <v>539.6102392259595</v>
      </c>
      <c r="R7" s="145">
        <f t="shared" si="12"/>
        <v>465.14530464615473</v>
      </c>
      <c r="S7" s="145">
        <f t="shared" si="13"/>
        <v>451.71576604077535</v>
      </c>
      <c r="T7" s="145">
        <f t="shared" si="14"/>
        <v>427.96919490486482</v>
      </c>
      <c r="U7" s="145">
        <f t="shared" si="15"/>
        <v>407.27245050272774</v>
      </c>
      <c r="V7" s="145">
        <f t="shared" si="16"/>
        <v>353.09554600531754</v>
      </c>
      <c r="W7" s="145">
        <f t="shared" si="17"/>
        <v>213.66799492185737</v>
      </c>
      <c r="X7" s="145">
        <f t="shared" si="0"/>
        <v>305.79974753600936</v>
      </c>
      <c r="Y7" s="145">
        <f t="shared" si="18"/>
        <v>378.23096723830866</v>
      </c>
      <c r="Z7" s="145">
        <f t="shared" si="19"/>
        <v>415.59777411302161</v>
      </c>
      <c r="AA7" s="145">
        <f t="shared" si="20"/>
        <v>305.56026610864353</v>
      </c>
      <c r="AB7" s="145">
        <f t="shared" si="21"/>
        <v>424.60440563950937</v>
      </c>
      <c r="AC7" s="145">
        <f t="shared" si="22"/>
        <v>461.29115827778151</v>
      </c>
      <c r="AD7" s="145">
        <f t="shared" si="23"/>
        <v>378.73997347340162</v>
      </c>
      <c r="AE7" s="145">
        <f t="shared" si="24"/>
        <v>236.44146225008282</v>
      </c>
      <c r="AF7" s="145">
        <f t="shared" si="25"/>
        <v>475.02299953308159</v>
      </c>
      <c r="AG7" s="145"/>
    </row>
    <row r="8" spans="1:33" x14ac:dyDescent="0.2">
      <c r="A8" t="s">
        <v>74</v>
      </c>
      <c r="B8" s="145">
        <v>52.229700000000001</v>
      </c>
      <c r="C8" s="145">
        <v>21.0122</v>
      </c>
      <c r="D8" s="145">
        <f t="shared" si="26"/>
        <v>453.78742027479097</v>
      </c>
      <c r="E8" s="145">
        <f t="shared" si="27"/>
        <v>283.53693385159704</v>
      </c>
      <c r="F8" s="145">
        <f t="shared" si="1"/>
        <v>238.96092129265864</v>
      </c>
      <c r="G8" s="145">
        <f t="shared" si="28"/>
        <v>175.84827433249052</v>
      </c>
      <c r="H8" s="145">
        <f t="shared" si="2"/>
        <v>176.66010360309355</v>
      </c>
      <c r="I8" s="145" t="s">
        <v>98</v>
      </c>
      <c r="J8" s="145">
        <f t="shared" si="4"/>
        <v>87.411122005272645</v>
      </c>
      <c r="K8" s="145">
        <f t="shared" si="5"/>
        <v>95.431384501610793</v>
      </c>
      <c r="L8" s="145">
        <f t="shared" si="6"/>
        <v>225.56164580601774</v>
      </c>
      <c r="M8" s="145">
        <f t="shared" si="7"/>
        <v>278.45392268887986</v>
      </c>
      <c r="N8" s="145">
        <f t="shared" si="8"/>
        <v>377.54853283018224</v>
      </c>
      <c r="O8" s="145">
        <f t="shared" si="9"/>
        <v>206.66784396070042</v>
      </c>
      <c r="P8" s="145">
        <f t="shared" si="10"/>
        <v>118.75772293709379</v>
      </c>
      <c r="Q8" s="145">
        <f t="shared" si="11"/>
        <v>365.13752150105375</v>
      </c>
      <c r="R8" s="145">
        <f t="shared" si="12"/>
        <v>300.51556370735477</v>
      </c>
      <c r="S8" s="145">
        <f t="shared" si="13"/>
        <v>275.13477413929388</v>
      </c>
      <c r="T8" s="145">
        <f t="shared" si="14"/>
        <v>258.60082941849254</v>
      </c>
      <c r="U8" s="145">
        <f t="shared" si="15"/>
        <v>251.97657791520669</v>
      </c>
      <c r="V8" s="145">
        <f t="shared" si="16"/>
        <v>252.89816772270865</v>
      </c>
      <c r="W8" s="145">
        <f t="shared" si="17"/>
        <v>153.07824469984604</v>
      </c>
      <c r="X8" s="145">
        <f t="shared" si="0"/>
        <v>153.48035121191992</v>
      </c>
      <c r="Y8" s="145">
        <f t="shared" si="18"/>
        <v>246.51481038463581</v>
      </c>
      <c r="Z8" s="145">
        <f t="shared" si="19"/>
        <v>247.50228165079571</v>
      </c>
      <c r="AA8" s="145">
        <f t="shared" si="20"/>
        <v>184.78690065900815</v>
      </c>
      <c r="AB8" s="145">
        <f t="shared" si="21"/>
        <v>289.40871648005157</v>
      </c>
      <c r="AC8" s="145">
        <f t="shared" si="22"/>
        <v>313.76451550176455</v>
      </c>
      <c r="AD8" s="145">
        <f t="shared" si="23"/>
        <v>204.94812511635777</v>
      </c>
      <c r="AE8" s="145">
        <f t="shared" si="24"/>
        <v>92.402378295694092</v>
      </c>
      <c r="AF8" s="145">
        <f t="shared" si="25"/>
        <v>301.04144270806978</v>
      </c>
      <c r="AG8" s="145"/>
    </row>
    <row r="9" spans="1:33" x14ac:dyDescent="0.2">
      <c r="A9" t="s">
        <v>75</v>
      </c>
      <c r="B9" s="145">
        <v>52.167200000000001</v>
      </c>
      <c r="C9" s="145">
        <v>22.290700000000001</v>
      </c>
      <c r="D9" s="145">
        <f t="shared" si="26"/>
        <v>538.49659386422775</v>
      </c>
      <c r="E9" s="145">
        <f t="shared" si="27"/>
        <v>343.09464333968225</v>
      </c>
      <c r="F9" s="145">
        <f t="shared" si="1"/>
        <v>292.5870888498564</v>
      </c>
      <c r="G9" s="145">
        <f t="shared" si="28"/>
        <v>216.30875095030251</v>
      </c>
      <c r="H9" s="145">
        <f t="shared" si="2"/>
        <v>122.59512299884254</v>
      </c>
      <c r="I9" s="145">
        <f t="shared" si="3"/>
        <v>87.411122005272645</v>
      </c>
      <c r="J9" s="145" t="s">
        <v>98</v>
      </c>
      <c r="K9" s="145">
        <f t="shared" si="5"/>
        <v>180.57191657098144</v>
      </c>
      <c r="L9" s="145">
        <f t="shared" si="6"/>
        <v>307.80270398030353</v>
      </c>
      <c r="M9" s="145">
        <f t="shared" si="7"/>
        <v>365.83888288259794</v>
      </c>
      <c r="N9" s="145">
        <f t="shared" si="8"/>
        <v>464.45311234675484</v>
      </c>
      <c r="O9" s="145">
        <f t="shared" si="9"/>
        <v>291.22063564276169</v>
      </c>
      <c r="P9" s="145">
        <f t="shared" si="10"/>
        <v>199.49932035200817</v>
      </c>
      <c r="Q9" s="145">
        <f t="shared" si="11"/>
        <v>443.88841253993309</v>
      </c>
      <c r="R9" s="145">
        <f t="shared" si="12"/>
        <v>345.1194548565951</v>
      </c>
      <c r="S9" s="145">
        <f t="shared" si="13"/>
        <v>345.30177181180574</v>
      </c>
      <c r="T9" s="145">
        <f t="shared" si="14"/>
        <v>310.61792979033089</v>
      </c>
      <c r="U9" s="145">
        <f t="shared" si="15"/>
        <v>285.38838210538177</v>
      </c>
      <c r="V9" s="145">
        <f t="shared" si="16"/>
        <v>237.27494118315849</v>
      </c>
      <c r="W9" s="145">
        <f t="shared" si="17"/>
        <v>104.14985662064588</v>
      </c>
      <c r="X9" s="145">
        <f t="shared" si="0"/>
        <v>184.48783676961108</v>
      </c>
      <c r="Y9" s="145">
        <f t="shared" si="18"/>
        <v>256.29228822819732</v>
      </c>
      <c r="Z9" s="145">
        <f t="shared" si="19"/>
        <v>297.63316855337877</v>
      </c>
      <c r="AA9" s="145">
        <f t="shared" si="20"/>
        <v>266.55652969046412</v>
      </c>
      <c r="AB9" s="145">
        <f t="shared" si="21"/>
        <v>302.57431452829599</v>
      </c>
      <c r="AC9" s="145">
        <f t="shared" si="22"/>
        <v>338.69751217710865</v>
      </c>
      <c r="AD9" s="145">
        <f t="shared" si="23"/>
        <v>266.25099945748008</v>
      </c>
      <c r="AE9" s="145">
        <f t="shared" si="24"/>
        <v>115.80198536274648</v>
      </c>
      <c r="AF9" s="145">
        <f t="shared" si="25"/>
        <v>381.01741266832357</v>
      </c>
      <c r="AG9" s="145"/>
    </row>
    <row r="10" spans="1:33" x14ac:dyDescent="0.2">
      <c r="A10" t="s">
        <v>76</v>
      </c>
      <c r="B10" s="145">
        <v>52.546100000000003</v>
      </c>
      <c r="C10" s="145">
        <v>19.704999999999998</v>
      </c>
      <c r="D10" s="145">
        <f t="shared" si="26"/>
        <v>358.47201993091426</v>
      </c>
      <c r="E10" s="145">
        <f t="shared" si="27"/>
        <v>212.68058867095573</v>
      </c>
      <c r="F10" s="145">
        <f t="shared" si="1"/>
        <v>179.66866417668857</v>
      </c>
      <c r="G10" s="145">
        <f t="shared" si="28"/>
        <v>146.44273073048271</v>
      </c>
      <c r="H10" s="145">
        <f t="shared" si="2"/>
        <v>241.591872654761</v>
      </c>
      <c r="I10" s="145">
        <f t="shared" si="3"/>
        <v>95.431384501610793</v>
      </c>
      <c r="J10" s="145">
        <f t="shared" si="4"/>
        <v>180.57191657098144</v>
      </c>
      <c r="K10" s="145" t="s">
        <v>98</v>
      </c>
      <c r="L10" s="145">
        <f t="shared" si="6"/>
        <v>130.80383168481683</v>
      </c>
      <c r="M10" s="145">
        <f t="shared" si="7"/>
        <v>188.89748089917649</v>
      </c>
      <c r="N10" s="145">
        <f t="shared" si="8"/>
        <v>293.78307851067211</v>
      </c>
      <c r="O10" s="145">
        <f t="shared" si="9"/>
        <v>140.51265028847823</v>
      </c>
      <c r="P10" s="145">
        <f t="shared" si="10"/>
        <v>89.146010768925677</v>
      </c>
      <c r="Q10" s="145">
        <f t="shared" si="11"/>
        <v>307.5414947699727</v>
      </c>
      <c r="R10" s="145">
        <f t="shared" si="12"/>
        <v>306.19387283151514</v>
      </c>
      <c r="S10" s="145">
        <f t="shared" si="13"/>
        <v>241.67691785593692</v>
      </c>
      <c r="T10" s="145">
        <f t="shared" si="14"/>
        <v>258.01790830978922</v>
      </c>
      <c r="U10" s="145">
        <f t="shared" si="15"/>
        <v>276.4225843145768</v>
      </c>
      <c r="V10" s="145">
        <f t="shared" si="16"/>
        <v>320.93717203752772</v>
      </c>
      <c r="W10" s="145">
        <f t="shared" si="17"/>
        <v>243.86798924140948</v>
      </c>
      <c r="X10" s="145">
        <f t="shared" si="0"/>
        <v>196.87912171185906</v>
      </c>
      <c r="Y10" s="145">
        <f t="shared" si="18"/>
        <v>295.43285452782885</v>
      </c>
      <c r="Z10" s="145">
        <f t="shared" si="19"/>
        <v>250.97983164866932</v>
      </c>
      <c r="AA10" s="145">
        <f t="shared" si="20"/>
        <v>90.796556606485353</v>
      </c>
      <c r="AB10" s="145">
        <f t="shared" si="21"/>
        <v>331.43734682878619</v>
      </c>
      <c r="AC10" s="145">
        <f t="shared" si="22"/>
        <v>341.99016273625557</v>
      </c>
      <c r="AD10" s="145">
        <f t="shared" si="23"/>
        <v>197.08287651565649</v>
      </c>
      <c r="AE10" s="145">
        <f t="shared" si="24"/>
        <v>160.97912769297619</v>
      </c>
      <c r="AF10" s="145">
        <f t="shared" si="25"/>
        <v>243.18866788572316</v>
      </c>
      <c r="AG10" s="145"/>
    </row>
    <row r="11" spans="1:33" x14ac:dyDescent="0.2">
      <c r="A11" t="s">
        <v>77</v>
      </c>
      <c r="B11" s="145">
        <v>53.1235</v>
      </c>
      <c r="C11" s="145">
        <v>18.008400000000002</v>
      </c>
      <c r="D11" s="145">
        <f t="shared" si="26"/>
        <v>232.22154459551794</v>
      </c>
      <c r="E11" s="145">
        <f t="shared" si="27"/>
        <v>142.90470934003227</v>
      </c>
      <c r="F11" s="145">
        <f t="shared" si="1"/>
        <v>146.98958502504138</v>
      </c>
      <c r="G11" s="145">
        <f t="shared" si="28"/>
        <v>179.12687309576035</v>
      </c>
      <c r="H11" s="145">
        <f t="shared" si="2"/>
        <v>344.22998443356954</v>
      </c>
      <c r="I11" s="145">
        <f t="shared" si="3"/>
        <v>225.56164580601774</v>
      </c>
      <c r="J11" s="145">
        <f t="shared" si="4"/>
        <v>307.80270398030353</v>
      </c>
      <c r="K11" s="145">
        <f t="shared" si="5"/>
        <v>130.80383168481683</v>
      </c>
      <c r="L11" s="145" t="s">
        <v>98</v>
      </c>
      <c r="M11" s="145">
        <f t="shared" si="7"/>
        <v>108.02387257784154</v>
      </c>
      <c r="N11" s="145">
        <f t="shared" si="8"/>
        <v>214.67094294992049</v>
      </c>
      <c r="O11" s="145">
        <f t="shared" si="9"/>
        <v>151.59510615113766</v>
      </c>
      <c r="P11" s="145">
        <f t="shared" si="10"/>
        <v>180.62423273914715</v>
      </c>
      <c r="Q11" s="145">
        <f t="shared" si="11"/>
        <v>286.97628454844335</v>
      </c>
      <c r="R11" s="145">
        <f t="shared" si="12"/>
        <v>374.18781442550613</v>
      </c>
      <c r="S11" s="145">
        <f t="shared" si="13"/>
        <v>272.22624700704415</v>
      </c>
      <c r="T11" s="145">
        <f t="shared" si="14"/>
        <v>325.46623943350954</v>
      </c>
      <c r="U11" s="145">
        <f t="shared" si="15"/>
        <v>365.4503393666314</v>
      </c>
      <c r="V11" s="145">
        <f t="shared" si="16"/>
        <v>439.7444819635549</v>
      </c>
      <c r="W11" s="145">
        <f t="shared" si="17"/>
        <v>374.33020813525837</v>
      </c>
      <c r="X11" s="145">
        <f t="shared" si="0"/>
        <v>308.05401265875912</v>
      </c>
      <c r="Y11" s="145">
        <f t="shared" si="18"/>
        <v>402.40718635278353</v>
      </c>
      <c r="Z11" s="145">
        <f t="shared" si="19"/>
        <v>323.60402865339501</v>
      </c>
      <c r="AA11" s="145">
        <f t="shared" si="20"/>
        <v>41.263307504298623</v>
      </c>
      <c r="AB11" s="145">
        <f t="shared" si="21"/>
        <v>431.06682657753345</v>
      </c>
      <c r="AC11" s="145">
        <f t="shared" si="22"/>
        <v>429.01719340203312</v>
      </c>
      <c r="AD11" s="145">
        <f t="shared" si="23"/>
        <v>268.17221616427526</v>
      </c>
      <c r="AE11" s="145">
        <f t="shared" si="24"/>
        <v>286.71134699580688</v>
      </c>
      <c r="AF11" s="145">
        <f t="shared" si="25"/>
        <v>233.698360399797</v>
      </c>
      <c r="AG11" s="145"/>
    </row>
    <row r="12" spans="1:33" x14ac:dyDescent="0.2">
      <c r="A12" t="s">
        <v>78</v>
      </c>
      <c r="B12" s="145">
        <v>52.406399999999998</v>
      </c>
      <c r="C12" s="145">
        <v>16.9252</v>
      </c>
      <c r="D12" s="145">
        <f t="shared" si="26"/>
        <v>195.49047107880594</v>
      </c>
      <c r="E12" s="145">
        <f t="shared" si="27"/>
        <v>244.60516968062231</v>
      </c>
      <c r="F12" s="145">
        <f t="shared" si="1"/>
        <v>254.82020698751032</v>
      </c>
      <c r="G12" s="145">
        <f t="shared" si="28"/>
        <v>282.12611424750588</v>
      </c>
      <c r="H12" s="145">
        <f t="shared" si="2"/>
        <v>427.58445959602858</v>
      </c>
      <c r="I12" s="145">
        <f t="shared" si="3"/>
        <v>278.45392268887986</v>
      </c>
      <c r="J12" s="145">
        <f t="shared" si="4"/>
        <v>365.83888288259794</v>
      </c>
      <c r="K12" s="145">
        <f t="shared" si="5"/>
        <v>188.89748089917649</v>
      </c>
      <c r="L12" s="145">
        <f t="shared" si="6"/>
        <v>108.02387257784154</v>
      </c>
      <c r="M12" s="145" t="s">
        <v>98</v>
      </c>
      <c r="N12" s="145">
        <f t="shared" si="8"/>
        <v>110.00888956404455</v>
      </c>
      <c r="O12" s="145">
        <f t="shared" si="9"/>
        <v>107.20378672736145</v>
      </c>
      <c r="P12" s="145">
        <f t="shared" si="10"/>
        <v>187.23414692372356</v>
      </c>
      <c r="Q12" s="145">
        <f t="shared" si="11"/>
        <v>187.11558610729466</v>
      </c>
      <c r="R12" s="145">
        <f t="shared" si="12"/>
        <v>323.58274840118662</v>
      </c>
      <c r="S12" s="145">
        <f t="shared" si="13"/>
        <v>204.37705653118732</v>
      </c>
      <c r="T12" s="145">
        <f t="shared" si="14"/>
        <v>279.18097683829438</v>
      </c>
      <c r="U12" s="145">
        <f t="shared" si="15"/>
        <v>334.60633827378848</v>
      </c>
      <c r="V12" s="145">
        <f t="shared" si="16"/>
        <v>440.30558177178904</v>
      </c>
      <c r="W12" s="145">
        <f t="shared" si="17"/>
        <v>408.57577572474793</v>
      </c>
      <c r="X12" s="145">
        <f t="shared" si="0"/>
        <v>307.27283917236599</v>
      </c>
      <c r="Y12" s="145">
        <f t="shared" si="18"/>
        <v>388.29499756569402</v>
      </c>
      <c r="Z12" s="145">
        <f t="shared" si="19"/>
        <v>281.96258320782863</v>
      </c>
      <c r="AA12" s="145">
        <f t="shared" si="20"/>
        <v>131.39962687987023</v>
      </c>
      <c r="AB12" s="145">
        <f t="shared" si="21"/>
        <v>406.51625220689334</v>
      </c>
      <c r="AC12" s="145">
        <f t="shared" si="22"/>
        <v>391.49811328044808</v>
      </c>
      <c r="AD12" s="145">
        <f t="shared" si="23"/>
        <v>233.32900942356642</v>
      </c>
      <c r="AE12" s="145">
        <f t="shared" si="24"/>
        <v>310.33233387770468</v>
      </c>
      <c r="AF12" s="145">
        <f t="shared" si="25"/>
        <v>144.59700156517476</v>
      </c>
      <c r="AG12" s="145"/>
    </row>
    <row r="13" spans="1:33" x14ac:dyDescent="0.2">
      <c r="A13" t="s">
        <v>79</v>
      </c>
      <c r="B13" s="145">
        <v>51.935600000000001</v>
      </c>
      <c r="C13" s="145">
        <v>15.506399999999999</v>
      </c>
      <c r="D13" s="145">
        <f t="shared" si="26"/>
        <v>178.04697758416623</v>
      </c>
      <c r="E13" s="145">
        <f t="shared" si="27"/>
        <v>340.6039156181514</v>
      </c>
      <c r="F13" s="145">
        <f t="shared" si="1"/>
        <v>358.79930447388119</v>
      </c>
      <c r="G13" s="145">
        <f t="shared" si="28"/>
        <v>391.65864946030246</v>
      </c>
      <c r="H13" s="145">
        <f t="shared" si="2"/>
        <v>534.79895408635991</v>
      </c>
      <c r="I13" s="145">
        <f t="shared" si="3"/>
        <v>377.54853283018224</v>
      </c>
      <c r="J13" s="145">
        <f t="shared" si="4"/>
        <v>464.45311234675484</v>
      </c>
      <c r="K13" s="145">
        <f t="shared" si="5"/>
        <v>293.78307851067211</v>
      </c>
      <c r="L13" s="145">
        <f t="shared" si="6"/>
        <v>214.67094294992049</v>
      </c>
      <c r="M13" s="145">
        <f t="shared" si="7"/>
        <v>110.00888956404455</v>
      </c>
      <c r="N13" s="145" t="s">
        <v>98</v>
      </c>
      <c r="O13" s="145">
        <f t="shared" si="9"/>
        <v>178.57716969053126</v>
      </c>
      <c r="P13" s="145">
        <f t="shared" si="10"/>
        <v>271.91007500265664</v>
      </c>
      <c r="Q13" s="145">
        <f t="shared" si="11"/>
        <v>140.26982217474907</v>
      </c>
      <c r="R13" s="145">
        <f t="shared" si="12"/>
        <v>342.43808288386822</v>
      </c>
      <c r="S13" s="145">
        <f t="shared" si="13"/>
        <v>218.61442173201175</v>
      </c>
      <c r="T13" s="145">
        <f t="shared" si="14"/>
        <v>307.89360176602065</v>
      </c>
      <c r="U13" s="145">
        <f t="shared" si="15"/>
        <v>373.72956929781554</v>
      </c>
      <c r="V13" s="145">
        <f t="shared" si="16"/>
        <v>500.66287760483323</v>
      </c>
      <c r="W13" s="145">
        <f t="shared" si="17"/>
        <v>493.63433981489339</v>
      </c>
      <c r="X13" s="145">
        <f t="shared" si="0"/>
        <v>374.37240258967938</v>
      </c>
      <c r="Y13" s="145">
        <f t="shared" si="18"/>
        <v>439.04846880433593</v>
      </c>
      <c r="Z13" s="145">
        <f t="shared" si="19"/>
        <v>315.39110157506684</v>
      </c>
      <c r="AA13" s="145">
        <f t="shared" si="20"/>
        <v>241.28099726438319</v>
      </c>
      <c r="AB13" s="145">
        <f t="shared" si="21"/>
        <v>446.62489681929048</v>
      </c>
      <c r="AC13" s="145">
        <f t="shared" si="22"/>
        <v>419.48840645730706</v>
      </c>
      <c r="AD13" s="145">
        <f t="shared" si="23"/>
        <v>280.26823128669139</v>
      </c>
      <c r="AE13" s="145">
        <f t="shared" si="24"/>
        <v>393.38051011032553</v>
      </c>
      <c r="AF13" s="145">
        <f t="shared" si="25"/>
        <v>140.37640875544611</v>
      </c>
      <c r="AG13" s="145"/>
    </row>
    <row r="14" spans="1:33" x14ac:dyDescent="0.2">
      <c r="A14" t="s">
        <v>80</v>
      </c>
      <c r="B14" s="145">
        <v>51.761099999999999</v>
      </c>
      <c r="C14" s="145">
        <v>18.090900000000001</v>
      </c>
      <c r="D14" s="145">
        <f t="shared" si="26"/>
        <v>302.42521310132184</v>
      </c>
      <c r="E14" s="145">
        <f t="shared" si="27"/>
        <v>290.47622439673347</v>
      </c>
      <c r="F14" s="145">
        <f t="shared" si="1"/>
        <v>280.13817981274241</v>
      </c>
      <c r="G14" s="145">
        <f t="shared" si="28"/>
        <v>275.92202813827504</v>
      </c>
      <c r="H14" s="145">
        <f t="shared" si="2"/>
        <v>376.30655607282193</v>
      </c>
      <c r="I14" s="145">
        <f t="shared" si="3"/>
        <v>206.66784396070042</v>
      </c>
      <c r="J14" s="145">
        <f t="shared" si="4"/>
        <v>291.22063564276169</v>
      </c>
      <c r="K14" s="145">
        <f t="shared" si="5"/>
        <v>140.51265028847823</v>
      </c>
      <c r="L14" s="145">
        <f t="shared" si="6"/>
        <v>151.59510615113766</v>
      </c>
      <c r="M14" s="145">
        <f t="shared" si="7"/>
        <v>107.20378672736145</v>
      </c>
      <c r="N14" s="145">
        <f t="shared" si="8"/>
        <v>178.57716969053126</v>
      </c>
      <c r="O14" s="145" t="s">
        <v>98</v>
      </c>
      <c r="P14" s="145">
        <f t="shared" si="10"/>
        <v>93.882555523684587</v>
      </c>
      <c r="Q14" s="145">
        <f t="shared" si="11"/>
        <v>167.0535556543424</v>
      </c>
      <c r="R14" s="145">
        <f t="shared" si="12"/>
        <v>226.03848842812192</v>
      </c>
      <c r="S14" s="145">
        <f t="shared" si="13"/>
        <v>121.24539995614472</v>
      </c>
      <c r="T14" s="145">
        <f t="shared" si="14"/>
        <v>178.7088130430825</v>
      </c>
      <c r="U14" s="145">
        <f t="shared" si="15"/>
        <v>229.06523250309533</v>
      </c>
      <c r="V14" s="145">
        <f t="shared" si="16"/>
        <v>334.12333186296831</v>
      </c>
      <c r="W14" s="145">
        <f t="shared" si="17"/>
        <v>315.09371953993082</v>
      </c>
      <c r="X14" s="145">
        <f t="shared" si="0"/>
        <v>202.19849739139545</v>
      </c>
      <c r="Y14" s="145">
        <f t="shared" si="18"/>
        <v>281.09146179173069</v>
      </c>
      <c r="Z14" s="145">
        <f t="shared" si="19"/>
        <v>179.33746916919506</v>
      </c>
      <c r="AA14" s="145">
        <f t="shared" si="20"/>
        <v>143.48758975698294</v>
      </c>
      <c r="AB14" s="145">
        <f t="shared" si="21"/>
        <v>300.18095089971558</v>
      </c>
      <c r="AC14" s="145">
        <f t="shared" si="22"/>
        <v>288.35255091741539</v>
      </c>
      <c r="AD14" s="145">
        <f t="shared" si="23"/>
        <v>127.62083913944822</v>
      </c>
      <c r="AE14" s="145">
        <f t="shared" si="24"/>
        <v>214.8771478115234</v>
      </c>
      <c r="AF14" s="145">
        <f t="shared" si="25"/>
        <v>102.94219930188916</v>
      </c>
      <c r="AG14" s="145"/>
    </row>
    <row r="15" spans="1:33" x14ac:dyDescent="0.2">
      <c r="A15" t="s">
        <v>81</v>
      </c>
      <c r="B15" s="145">
        <v>51.7592</v>
      </c>
      <c r="C15" s="145">
        <v>19.454999999999998</v>
      </c>
      <c r="D15" s="145">
        <f t="shared" si="26"/>
        <v>379.49409076413309</v>
      </c>
      <c r="E15" s="145">
        <f t="shared" si="27"/>
        <v>293.31938526543911</v>
      </c>
      <c r="F15" s="145">
        <f t="shared" si="1"/>
        <v>266.10743998117567</v>
      </c>
      <c r="G15" s="145">
        <f t="shared" si="28"/>
        <v>234.87114488526009</v>
      </c>
      <c r="H15" s="145">
        <f t="shared" si="2"/>
        <v>294.34597439684336</v>
      </c>
      <c r="I15" s="145">
        <f t="shared" si="3"/>
        <v>118.75772293709379</v>
      </c>
      <c r="J15" s="145">
        <f t="shared" si="4"/>
        <v>199.49932035200817</v>
      </c>
      <c r="K15" s="145">
        <f t="shared" si="5"/>
        <v>89.146010768925677</v>
      </c>
      <c r="L15" s="145">
        <f t="shared" si="6"/>
        <v>180.62423273914715</v>
      </c>
      <c r="M15" s="145">
        <f t="shared" si="7"/>
        <v>187.23414692372356</v>
      </c>
      <c r="N15" s="145">
        <f t="shared" si="8"/>
        <v>271.91007500265664</v>
      </c>
      <c r="O15" s="145">
        <f t="shared" si="9"/>
        <v>93.882555523684587</v>
      </c>
      <c r="P15" s="145" t="s">
        <v>98</v>
      </c>
      <c r="Q15" s="145">
        <f t="shared" si="11"/>
        <v>246.4081494355535</v>
      </c>
      <c r="R15" s="145">
        <f t="shared" si="12"/>
        <v>217.15914825066724</v>
      </c>
      <c r="S15" s="145">
        <f t="shared" si="13"/>
        <v>160.99129711191009</v>
      </c>
      <c r="T15" s="145">
        <f t="shared" si="14"/>
        <v>168.87389203518217</v>
      </c>
      <c r="U15" s="145">
        <f t="shared" si="15"/>
        <v>191.52474923003655</v>
      </c>
      <c r="V15" s="145">
        <f t="shared" si="16"/>
        <v>261.35789199185086</v>
      </c>
      <c r="W15" s="145">
        <f t="shared" si="17"/>
        <v>222.89124342036453</v>
      </c>
      <c r="X15" s="145">
        <f t="shared" si="0"/>
        <v>128.09908801459218</v>
      </c>
      <c r="Y15" s="145">
        <f t="shared" si="18"/>
        <v>221.89881179137774</v>
      </c>
      <c r="Z15" s="145">
        <f t="shared" si="19"/>
        <v>162.03455230560988</v>
      </c>
      <c r="AA15" s="145">
        <f t="shared" si="20"/>
        <v>151.13032591297005</v>
      </c>
      <c r="AB15" s="145">
        <f t="shared" si="21"/>
        <v>252.46237339795064</v>
      </c>
      <c r="AC15" s="145">
        <f t="shared" si="22"/>
        <v>256.93905510157418</v>
      </c>
      <c r="AD15" s="145">
        <f t="shared" si="23"/>
        <v>107.95675615747287</v>
      </c>
      <c r="AE15" s="145">
        <f t="shared" si="24"/>
        <v>123.44618459305156</v>
      </c>
      <c r="AF15" s="145">
        <f t="shared" si="25"/>
        <v>182.48795951757126</v>
      </c>
      <c r="AG15" s="145"/>
    </row>
    <row r="16" spans="1:33" x14ac:dyDescent="0.2">
      <c r="A16" t="s">
        <v>82</v>
      </c>
      <c r="B16" s="145">
        <v>50.7714</v>
      </c>
      <c r="C16" s="145">
        <v>16.284300000000002</v>
      </c>
      <c r="D16" s="145">
        <f t="shared" si="26"/>
        <v>318.26031682165416</v>
      </c>
      <c r="E16" s="145">
        <f t="shared" si="27"/>
        <v>428.91081518869959</v>
      </c>
      <c r="F16" s="145">
        <f t="shared" si="1"/>
        <v>431.3306391714238</v>
      </c>
      <c r="G16" s="145">
        <f t="shared" si="28"/>
        <v>439.49623016153657</v>
      </c>
      <c r="H16" s="145">
        <f t="shared" si="2"/>
        <v>539.6102392259595</v>
      </c>
      <c r="I16" s="145">
        <f t="shared" si="3"/>
        <v>365.13752150105375</v>
      </c>
      <c r="J16" s="145">
        <f t="shared" si="4"/>
        <v>443.88841253993309</v>
      </c>
      <c r="K16" s="145">
        <f t="shared" si="5"/>
        <v>307.5414947699727</v>
      </c>
      <c r="L16" s="145">
        <f t="shared" si="6"/>
        <v>286.97628454844335</v>
      </c>
      <c r="M16" s="145">
        <f t="shared" si="7"/>
        <v>187.11558610729466</v>
      </c>
      <c r="N16" s="145">
        <f t="shared" si="8"/>
        <v>140.26982217474907</v>
      </c>
      <c r="O16" s="145">
        <f t="shared" si="9"/>
        <v>167.0535556543424</v>
      </c>
      <c r="P16" s="145">
        <f t="shared" si="10"/>
        <v>246.4081494355535</v>
      </c>
      <c r="Q16" s="145" t="s">
        <v>98</v>
      </c>
      <c r="R16" s="145">
        <f t="shared" si="12"/>
        <v>223.50017488400221</v>
      </c>
      <c r="S16" s="145">
        <f t="shared" si="13"/>
        <v>115.71953947597252</v>
      </c>
      <c r="T16" s="145">
        <f t="shared" si="14"/>
        <v>201.69515159432109</v>
      </c>
      <c r="U16" s="145">
        <f t="shared" si="15"/>
        <v>270.97468240558783</v>
      </c>
      <c r="V16" s="145">
        <f t="shared" si="16"/>
        <v>412.94804546122776</v>
      </c>
      <c r="W16" s="145">
        <f t="shared" si="17"/>
        <v>442.68243854928085</v>
      </c>
      <c r="X16" s="145">
        <f t="shared" si="0"/>
        <v>305.2512105854093</v>
      </c>
      <c r="Y16" s="145">
        <f t="shared" si="18"/>
        <v>343.7458776203087</v>
      </c>
      <c r="Z16" s="145">
        <f t="shared" si="19"/>
        <v>213.05911722090696</v>
      </c>
      <c r="AA16" s="145">
        <f t="shared" si="20"/>
        <v>295.58148170671325</v>
      </c>
      <c r="AB16" s="145">
        <f t="shared" si="21"/>
        <v>339.74667589055713</v>
      </c>
      <c r="AC16" s="145">
        <f t="shared" si="22"/>
        <v>303.1313017031344</v>
      </c>
      <c r="AD16" s="145">
        <f t="shared" si="23"/>
        <v>199.41174632805274</v>
      </c>
      <c r="AE16" s="145">
        <f t="shared" si="24"/>
        <v>346.75861946187615</v>
      </c>
      <c r="AF16" s="145">
        <f t="shared" si="25"/>
        <v>64.75037790183606</v>
      </c>
      <c r="AG16" s="145"/>
    </row>
    <row r="17" spans="1:34" x14ac:dyDescent="0.2">
      <c r="A17" t="s">
        <v>83</v>
      </c>
      <c r="B17" s="145">
        <v>49.822400000000002</v>
      </c>
      <c r="C17" s="145">
        <v>19.058299999999999</v>
      </c>
      <c r="D17" s="145">
        <f t="shared" si="26"/>
        <v>507.27241450464476</v>
      </c>
      <c r="E17" s="145">
        <f t="shared" si="27"/>
        <v>504.45099627245696</v>
      </c>
      <c r="F17" s="145">
        <f t="shared" si="1"/>
        <v>482.04800454710869</v>
      </c>
      <c r="G17" s="145">
        <f t="shared" si="28"/>
        <v>450.59592585563587</v>
      </c>
      <c r="H17" s="145">
        <f t="shared" si="2"/>
        <v>465.14530464615473</v>
      </c>
      <c r="I17" s="145">
        <f t="shared" si="3"/>
        <v>300.51556370735477</v>
      </c>
      <c r="J17" s="145">
        <f t="shared" si="4"/>
        <v>345.1194548565951</v>
      </c>
      <c r="K17" s="145">
        <f t="shared" si="5"/>
        <v>306.19387283151514</v>
      </c>
      <c r="L17" s="145">
        <f t="shared" si="6"/>
        <v>374.18781442550613</v>
      </c>
      <c r="M17" s="145">
        <f t="shared" si="7"/>
        <v>323.58274840118662</v>
      </c>
      <c r="N17" s="145">
        <f t="shared" si="8"/>
        <v>342.43808288386822</v>
      </c>
      <c r="O17" s="145">
        <f t="shared" si="9"/>
        <v>226.03848842812192</v>
      </c>
      <c r="P17" s="145">
        <f t="shared" si="10"/>
        <v>217.15914825066724</v>
      </c>
      <c r="Q17" s="145">
        <f t="shared" si="11"/>
        <v>223.50017488400221</v>
      </c>
      <c r="R17" s="145" t="s">
        <v>98</v>
      </c>
      <c r="S17" s="145">
        <f t="shared" si="13"/>
        <v>124.66776123084101</v>
      </c>
      <c r="T17" s="145">
        <f t="shared" si="14"/>
        <v>49.265392160317283</v>
      </c>
      <c r="U17" s="145">
        <f t="shared" si="15"/>
        <v>68.933687074504888</v>
      </c>
      <c r="V17" s="145">
        <f t="shared" si="16"/>
        <v>211.87816003750279</v>
      </c>
      <c r="W17" s="145">
        <f t="shared" si="17"/>
        <v>294.26582432933878</v>
      </c>
      <c r="X17" s="145">
        <f t="shared" si="0"/>
        <v>161.16223105903813</v>
      </c>
      <c r="Y17" s="145">
        <f t="shared" si="18"/>
        <v>139.6281103058576</v>
      </c>
      <c r="Z17" s="145">
        <f t="shared" si="19"/>
        <v>55.311337125369434</v>
      </c>
      <c r="AA17" s="145">
        <f t="shared" si="20"/>
        <v>356.29553333202091</v>
      </c>
      <c r="AB17" s="145">
        <f t="shared" si="21"/>
        <v>120.9549259394428</v>
      </c>
      <c r="AC17" s="145">
        <f t="shared" si="22"/>
        <v>79.636672726564441</v>
      </c>
      <c r="AD17" s="145">
        <f t="shared" si="23"/>
        <v>110.02765291797732</v>
      </c>
      <c r="AE17" s="145">
        <f t="shared" si="24"/>
        <v>229.34540807161912</v>
      </c>
      <c r="AF17" s="145">
        <f t="shared" si="25"/>
        <v>202.15024794267529</v>
      </c>
      <c r="AG17" s="145"/>
    </row>
    <row r="18" spans="1:34" x14ac:dyDescent="0.2">
      <c r="A18" t="s">
        <v>84</v>
      </c>
      <c r="B18" s="145">
        <v>50.675899999999999</v>
      </c>
      <c r="C18" s="145">
        <v>17.921299999999999</v>
      </c>
      <c r="D18" s="145">
        <f t="shared" si="26"/>
        <v>382.99581112383424</v>
      </c>
      <c r="E18" s="145">
        <f t="shared" si="27"/>
        <v>411.69357936616768</v>
      </c>
      <c r="F18" s="145">
        <f>ACOS(SIN(RADIANS($B$5))*SIN(RADIANS($B18))+COS(RADIANS($B$5))*COS(RADIANS($B18))*COS(RADIANS($C18-$C$5)))*6371</f>
        <v>399.47151176804897</v>
      </c>
      <c r="G18" s="145">
        <f t="shared" si="28"/>
        <v>386.44408387738986</v>
      </c>
      <c r="H18" s="145">
        <f t="shared" si="2"/>
        <v>451.71576604077535</v>
      </c>
      <c r="I18" s="145">
        <f t="shared" si="3"/>
        <v>275.13477413929388</v>
      </c>
      <c r="J18" s="145">
        <f t="shared" si="4"/>
        <v>345.30177181180574</v>
      </c>
      <c r="K18" s="145">
        <f t="shared" si="5"/>
        <v>241.67691785593692</v>
      </c>
      <c r="L18" s="145">
        <f t="shared" si="6"/>
        <v>272.22624700704415</v>
      </c>
      <c r="M18" s="145">
        <f t="shared" si="7"/>
        <v>204.37705653118732</v>
      </c>
      <c r="N18" s="145">
        <f t="shared" si="8"/>
        <v>218.61442173201175</v>
      </c>
      <c r="O18" s="145">
        <f t="shared" si="9"/>
        <v>121.24539995614472</v>
      </c>
      <c r="P18" s="145">
        <f t="shared" si="10"/>
        <v>160.99129711191009</v>
      </c>
      <c r="Q18" s="145">
        <f t="shared" si="11"/>
        <v>115.71953947597252</v>
      </c>
      <c r="R18" s="145">
        <f t="shared" si="12"/>
        <v>124.66776123084101</v>
      </c>
      <c r="S18" s="145" t="s">
        <v>98</v>
      </c>
      <c r="T18" s="145">
        <f t="shared" si="14"/>
        <v>90.424476390103592</v>
      </c>
      <c r="U18" s="145">
        <f t="shared" si="15"/>
        <v>158.7965941672322</v>
      </c>
      <c r="V18" s="145">
        <f t="shared" si="16"/>
        <v>297.72204624502029</v>
      </c>
      <c r="W18" s="145">
        <f t="shared" si="17"/>
        <v>331.52968917692544</v>
      </c>
      <c r="X18" s="145">
        <f t="shared" si="0"/>
        <v>191.50975007714507</v>
      </c>
      <c r="Y18" s="145">
        <f t="shared" si="18"/>
        <v>229.61439428318644</v>
      </c>
      <c r="Z18" s="145">
        <f t="shared" si="19"/>
        <v>99.874174435026461</v>
      </c>
      <c r="AA18" s="145">
        <f t="shared" si="20"/>
        <v>264.08769725777415</v>
      </c>
      <c r="AB18" s="145">
        <f t="shared" si="21"/>
        <v>230.32911768421843</v>
      </c>
      <c r="AC18" s="145">
        <f t="shared" si="22"/>
        <v>200.87399354611361</v>
      </c>
      <c r="AD18" s="145">
        <f t="shared" si="23"/>
        <v>85.721384368201441</v>
      </c>
      <c r="AE18" s="145">
        <f t="shared" si="24"/>
        <v>239.56548365778633</v>
      </c>
      <c r="AF18" s="145">
        <f t="shared" si="25"/>
        <v>78.366977436387273</v>
      </c>
      <c r="AG18" s="145"/>
    </row>
    <row r="19" spans="1:34" x14ac:dyDescent="0.2">
      <c r="A19" t="s">
        <v>85</v>
      </c>
      <c r="B19" s="145">
        <v>50.264899999999997</v>
      </c>
      <c r="C19" s="145">
        <v>19.023800000000001</v>
      </c>
      <c r="D19" s="145">
        <f t="shared" si="26"/>
        <v>466.82340527886822</v>
      </c>
      <c r="E19" s="145">
        <f t="shared" si="27"/>
        <v>455.18587862147058</v>
      </c>
      <c r="F19" s="145">
        <f t="shared" si="1"/>
        <v>433.04154724071191</v>
      </c>
      <c r="G19" s="145">
        <f t="shared" si="28"/>
        <v>403.16797529302255</v>
      </c>
      <c r="H19" s="145">
        <f t="shared" si="2"/>
        <v>427.96919490486482</v>
      </c>
      <c r="I19" s="145">
        <f t="shared" si="3"/>
        <v>258.60082941849254</v>
      </c>
      <c r="J19" s="145">
        <f t="shared" si="4"/>
        <v>310.61792979033089</v>
      </c>
      <c r="K19" s="145">
        <f t="shared" si="5"/>
        <v>258.01790830978922</v>
      </c>
      <c r="L19" s="145">
        <f t="shared" si="6"/>
        <v>325.46623943350954</v>
      </c>
      <c r="M19" s="145">
        <f t="shared" si="7"/>
        <v>279.18097683829438</v>
      </c>
      <c r="N19" s="145">
        <f t="shared" si="8"/>
        <v>307.89360176602065</v>
      </c>
      <c r="O19" s="145">
        <f t="shared" si="9"/>
        <v>178.7088130430825</v>
      </c>
      <c r="P19" s="145">
        <f t="shared" si="10"/>
        <v>168.87389203518217</v>
      </c>
      <c r="Q19" s="145">
        <f t="shared" si="11"/>
        <v>201.69515159432109</v>
      </c>
      <c r="R19" s="145">
        <f t="shared" si="12"/>
        <v>49.265392160317283</v>
      </c>
      <c r="S19" s="145">
        <f t="shared" si="13"/>
        <v>90.424476390103592</v>
      </c>
      <c r="T19" s="145" t="s">
        <v>98</v>
      </c>
      <c r="U19" s="145">
        <f t="shared" si="15"/>
        <v>69.289356261748196</v>
      </c>
      <c r="V19" s="145">
        <f t="shared" si="16"/>
        <v>213.42075068709474</v>
      </c>
      <c r="W19" s="145">
        <f t="shared" si="17"/>
        <v>272.15108148731315</v>
      </c>
      <c r="X19" s="145">
        <f t="shared" ref="X19:X31" si="29">ACOS(SIN(RADIANS($B$23))*SIN(RADIANS($B19))+COS(RADIANS($B$23))*COS(RADIANS($B19))*COS(RADIANS($C19-$C$23)))*6371</f>
        <v>131.75537304353767</v>
      </c>
      <c r="Y19" s="145">
        <f t="shared" si="18"/>
        <v>142.61965122506038</v>
      </c>
      <c r="Z19" s="145">
        <f t="shared" si="19"/>
        <v>14.204572096522481</v>
      </c>
      <c r="AA19" s="145">
        <f t="shared" si="20"/>
        <v>307.06863884737908</v>
      </c>
      <c r="AB19" s="145">
        <f t="shared" si="21"/>
        <v>139.91934459018788</v>
      </c>
      <c r="AC19" s="145">
        <f t="shared" si="22"/>
        <v>113.33722038177528</v>
      </c>
      <c r="AD19" s="145">
        <f t="shared" si="23"/>
        <v>61.119509558889582</v>
      </c>
      <c r="AE19" s="145">
        <f t="shared" si="24"/>
        <v>195.55493982047287</v>
      </c>
      <c r="AF19" s="145">
        <f t="shared" si="25"/>
        <v>168.3602195494301</v>
      </c>
      <c r="AG19" s="145"/>
    </row>
    <row r="20" spans="1:34" x14ac:dyDescent="0.2">
      <c r="A20" t="s">
        <v>86</v>
      </c>
      <c r="B20" s="145">
        <v>50.064700000000002</v>
      </c>
      <c r="C20" s="145">
        <v>19.945</v>
      </c>
      <c r="D20" s="145">
        <f t="shared" si="26"/>
        <v>526.72800851790055</v>
      </c>
      <c r="E20" s="145">
        <f t="shared" si="27"/>
        <v>484.84318577022117</v>
      </c>
      <c r="F20" s="145">
        <f t="shared" si="1"/>
        <v>455.97827271747491</v>
      </c>
      <c r="G20" s="145">
        <f t="shared" si="28"/>
        <v>414.56854183193929</v>
      </c>
      <c r="H20" s="145">
        <f t="shared" si="2"/>
        <v>407.27245050272774</v>
      </c>
      <c r="I20" s="145">
        <f t="shared" si="3"/>
        <v>251.97657791520669</v>
      </c>
      <c r="J20" s="145">
        <f t="shared" si="4"/>
        <v>285.38838210538177</v>
      </c>
      <c r="K20" s="145">
        <f t="shared" si="5"/>
        <v>276.4225843145768</v>
      </c>
      <c r="L20" s="145">
        <f t="shared" si="6"/>
        <v>365.4503393666314</v>
      </c>
      <c r="M20" s="145">
        <f t="shared" si="7"/>
        <v>334.60633827378848</v>
      </c>
      <c r="N20" s="145">
        <f t="shared" si="8"/>
        <v>373.72956929781554</v>
      </c>
      <c r="O20" s="145">
        <f t="shared" si="9"/>
        <v>229.06523250309533</v>
      </c>
      <c r="P20" s="145">
        <f t="shared" si="10"/>
        <v>191.52474923003655</v>
      </c>
      <c r="Q20" s="145">
        <f t="shared" si="11"/>
        <v>270.97468240558783</v>
      </c>
      <c r="R20" s="145">
        <f t="shared" si="12"/>
        <v>68.933687074504888</v>
      </c>
      <c r="S20" s="145">
        <f t="shared" si="13"/>
        <v>158.7965941672322</v>
      </c>
      <c r="T20" s="145">
        <f t="shared" si="14"/>
        <v>69.289356261748196</v>
      </c>
      <c r="U20" s="145" t="s">
        <v>98</v>
      </c>
      <c r="V20" s="145">
        <f t="shared" si="16"/>
        <v>146.67312140398414</v>
      </c>
      <c r="W20" s="145">
        <f t="shared" si="17"/>
        <v>226.84875731061916</v>
      </c>
      <c r="X20" s="145">
        <f t="shared" si="29"/>
        <v>101.77195689054292</v>
      </c>
      <c r="Y20" s="145">
        <f t="shared" si="18"/>
        <v>74.568234741572624</v>
      </c>
      <c r="Z20" s="145">
        <f t="shared" si="19"/>
        <v>58.965256272324041</v>
      </c>
      <c r="AA20" s="145">
        <f t="shared" si="20"/>
        <v>340.87692549341614</v>
      </c>
      <c r="AB20" s="145">
        <f t="shared" si="21"/>
        <v>73.13943462129663</v>
      </c>
      <c r="AC20" s="145">
        <f t="shared" si="22"/>
        <v>65.595122209663032</v>
      </c>
      <c r="AD20" s="145">
        <f t="shared" si="23"/>
        <v>101.46942966756437</v>
      </c>
      <c r="AE20" s="145">
        <f t="shared" si="24"/>
        <v>171.16424395700236</v>
      </c>
      <c r="AF20" s="145">
        <f t="shared" si="25"/>
        <v>235.68997422038834</v>
      </c>
      <c r="AG20" s="145"/>
    </row>
    <row r="21" spans="1:34" x14ac:dyDescent="0.2">
      <c r="A21" t="s">
        <v>87</v>
      </c>
      <c r="B21" s="145">
        <v>50.041200000000003</v>
      </c>
      <c r="C21" s="145">
        <v>21.999099999999999</v>
      </c>
      <c r="D21" s="145">
        <f t="shared" si="26"/>
        <v>635.7262464993903</v>
      </c>
      <c r="E21" s="145">
        <f t="shared" si="27"/>
        <v>530.86755054719902</v>
      </c>
      <c r="F21" s="145">
        <f t="shared" si="1"/>
        <v>490.08872715249504</v>
      </c>
      <c r="G21" s="145">
        <f t="shared" si="28"/>
        <v>428.39504422633331</v>
      </c>
      <c r="H21" s="145">
        <f t="shared" si="2"/>
        <v>353.09554600531754</v>
      </c>
      <c r="I21" s="145">
        <f t="shared" si="3"/>
        <v>252.89816772270865</v>
      </c>
      <c r="J21" s="145">
        <f t="shared" si="4"/>
        <v>237.27494118315849</v>
      </c>
      <c r="K21" s="145">
        <f t="shared" si="5"/>
        <v>320.93717203752772</v>
      </c>
      <c r="L21" s="145">
        <f t="shared" si="6"/>
        <v>439.7444819635549</v>
      </c>
      <c r="M21" s="145">
        <f t="shared" si="7"/>
        <v>440.30558177178904</v>
      </c>
      <c r="N21" s="145">
        <f t="shared" si="8"/>
        <v>500.66287760483323</v>
      </c>
      <c r="O21" s="145">
        <f t="shared" si="9"/>
        <v>334.12333186296831</v>
      </c>
      <c r="P21" s="145">
        <f t="shared" si="10"/>
        <v>261.35789199185086</v>
      </c>
      <c r="Q21" s="145">
        <f t="shared" si="11"/>
        <v>412.94804546122776</v>
      </c>
      <c r="R21" s="145">
        <f t="shared" si="12"/>
        <v>211.87816003750279</v>
      </c>
      <c r="S21" s="145">
        <f t="shared" si="13"/>
        <v>297.72204624502029</v>
      </c>
      <c r="T21" s="145">
        <f t="shared" si="14"/>
        <v>213.42075068709474</v>
      </c>
      <c r="U21" s="145">
        <f t="shared" si="15"/>
        <v>146.67312140398414</v>
      </c>
      <c r="V21" s="145" t="s">
        <v>98</v>
      </c>
      <c r="W21" s="145">
        <f t="shared" si="17"/>
        <v>139.90483840211701</v>
      </c>
      <c r="X21" s="145">
        <f t="shared" si="29"/>
        <v>133.89179692710778</v>
      </c>
      <c r="Y21" s="145">
        <f t="shared" si="18"/>
        <v>72.438675467616875</v>
      </c>
      <c r="Z21" s="145">
        <f t="shared" si="19"/>
        <v>200.79013876041924</v>
      </c>
      <c r="AA21" s="145">
        <f t="shared" si="20"/>
        <v>405.60992673821971</v>
      </c>
      <c r="AB21" s="145">
        <f t="shared" si="21"/>
        <v>102.59405268767323</v>
      </c>
      <c r="AC21" s="145">
        <f t="shared" si="22"/>
        <v>154.88201504911927</v>
      </c>
      <c r="AD21" s="145">
        <f t="shared" si="23"/>
        <v>221.12663919038508</v>
      </c>
      <c r="AE21" s="145">
        <f t="shared" si="24"/>
        <v>162.85735917508151</v>
      </c>
      <c r="AF21" s="145">
        <f t="shared" si="25"/>
        <v>369.75069855101003</v>
      </c>
      <c r="AG21" s="145"/>
    </row>
    <row r="22" spans="1:34" x14ac:dyDescent="0.2">
      <c r="A22" t="s">
        <v>88</v>
      </c>
      <c r="B22" s="145">
        <v>51.246499999999997</v>
      </c>
      <c r="C22" s="145">
        <v>22.5684</v>
      </c>
      <c r="D22" s="145">
        <f>ACOS(SIN(RADIANS($B$3))*SIN(RADIANS($B22))+COS(RADIANS($B$3))*COS(RADIANS($B22))*COS(RADIANS($C22-$C$3)))*6371</f>
        <v>595.75959513883549</v>
      </c>
      <c r="E22" s="145">
        <f t="shared" si="27"/>
        <v>434.32377210733222</v>
      </c>
      <c r="F22" s="145">
        <f t="shared" si="1"/>
        <v>386.85239116849652</v>
      </c>
      <c r="G22" s="145">
        <f t="shared" si="28"/>
        <v>314.97874622687783</v>
      </c>
      <c r="H22" s="145">
        <f t="shared" si="2"/>
        <v>213.66799492185737</v>
      </c>
      <c r="I22" s="145">
        <f t="shared" si="3"/>
        <v>153.07824469984604</v>
      </c>
      <c r="J22" s="145">
        <f t="shared" si="4"/>
        <v>104.14985662064588</v>
      </c>
      <c r="K22" s="145">
        <f t="shared" si="5"/>
        <v>243.86798924140948</v>
      </c>
      <c r="L22" s="145">
        <f t="shared" si="6"/>
        <v>374.33020813525837</v>
      </c>
      <c r="M22" s="145">
        <f t="shared" si="7"/>
        <v>408.57577572474793</v>
      </c>
      <c r="N22" s="145">
        <f t="shared" si="8"/>
        <v>493.63433981489339</v>
      </c>
      <c r="O22" s="145">
        <f t="shared" si="9"/>
        <v>315.09371953993082</v>
      </c>
      <c r="P22" s="145">
        <f t="shared" si="10"/>
        <v>222.89124342036453</v>
      </c>
      <c r="Q22" s="145">
        <f t="shared" si="11"/>
        <v>442.68243854928085</v>
      </c>
      <c r="R22" s="145">
        <f t="shared" si="12"/>
        <v>294.26582432933878</v>
      </c>
      <c r="S22" s="145">
        <f t="shared" si="13"/>
        <v>331.52968917692544</v>
      </c>
      <c r="T22" s="145">
        <f t="shared" si="14"/>
        <v>272.15108148731315</v>
      </c>
      <c r="U22" s="145">
        <f t="shared" si="15"/>
        <v>226.84875731061916</v>
      </c>
      <c r="V22" s="145">
        <f t="shared" si="16"/>
        <v>139.90483840211701</v>
      </c>
      <c r="W22" s="145" t="s">
        <v>98</v>
      </c>
      <c r="X22" s="145">
        <f t="shared" si="29"/>
        <v>141.94634761773551</v>
      </c>
      <c r="Y22" s="145">
        <f t="shared" si="18"/>
        <v>176.84218658121469</v>
      </c>
      <c r="Z22" s="145">
        <f t="shared" si="19"/>
        <v>257.9870050755934</v>
      </c>
      <c r="AA22" s="145">
        <f t="shared" si="20"/>
        <v>334.66421395049508</v>
      </c>
      <c r="AB22" s="145">
        <f t="shared" si="21"/>
        <v>222.19523646265026</v>
      </c>
      <c r="AC22" s="145">
        <f t="shared" si="22"/>
        <v>266.78608457452151</v>
      </c>
      <c r="AD22" s="145">
        <f t="shared" si="23"/>
        <v>245.89867315110291</v>
      </c>
      <c r="AE22" s="145">
        <f t="shared" si="24"/>
        <v>100.27881738665177</v>
      </c>
      <c r="AF22" s="145">
        <f t="shared" si="25"/>
        <v>385.70401159202027</v>
      </c>
      <c r="AG22" s="145"/>
    </row>
    <row r="23" spans="1:34" x14ac:dyDescent="0.2">
      <c r="A23" t="s">
        <v>89</v>
      </c>
      <c r="B23" s="145">
        <v>50.8703</v>
      </c>
      <c r="C23" s="145">
        <v>20.627500000000001</v>
      </c>
      <c r="D23" s="145">
        <f t="shared" si="26"/>
        <v>502.44225408566911</v>
      </c>
      <c r="E23" s="145">
        <f t="shared" si="27"/>
        <v>409.55744066864651</v>
      </c>
      <c r="F23" s="145">
        <f t="shared" si="1"/>
        <v>374.11875085428164</v>
      </c>
      <c r="G23" s="145">
        <f t="shared" si="28"/>
        <v>323.52089319949891</v>
      </c>
      <c r="H23" s="145">
        <f t="shared" si="2"/>
        <v>305.79974753600936</v>
      </c>
      <c r="I23" s="145">
        <f t="shared" si="3"/>
        <v>153.48035121191992</v>
      </c>
      <c r="J23" s="145">
        <f t="shared" si="4"/>
        <v>184.48783676961108</v>
      </c>
      <c r="K23" s="145">
        <f t="shared" si="5"/>
        <v>196.87912171185906</v>
      </c>
      <c r="L23" s="145">
        <f t="shared" si="6"/>
        <v>308.05401265875912</v>
      </c>
      <c r="M23" s="145">
        <f t="shared" si="7"/>
        <v>307.27283917236599</v>
      </c>
      <c r="N23" s="145">
        <f t="shared" si="8"/>
        <v>374.37240258967938</v>
      </c>
      <c r="O23" s="145">
        <f t="shared" si="9"/>
        <v>202.19849739139545</v>
      </c>
      <c r="P23" s="145">
        <f t="shared" si="10"/>
        <v>128.09908801459218</v>
      </c>
      <c r="Q23" s="145">
        <f t="shared" si="11"/>
        <v>305.2512105854093</v>
      </c>
      <c r="R23" s="145">
        <f t="shared" si="12"/>
        <v>161.16223105903813</v>
      </c>
      <c r="S23" s="145">
        <f t="shared" si="13"/>
        <v>191.50975007714507</v>
      </c>
      <c r="T23" s="145">
        <f t="shared" si="14"/>
        <v>131.75537304353767</v>
      </c>
      <c r="U23" s="145">
        <f t="shared" si="15"/>
        <v>101.77195689054292</v>
      </c>
      <c r="V23" s="145">
        <f t="shared" si="16"/>
        <v>133.89179692710778</v>
      </c>
      <c r="W23" s="145">
        <f t="shared" si="17"/>
        <v>141.94634761773551</v>
      </c>
      <c r="X23" s="145" t="s">
        <v>98</v>
      </c>
      <c r="Y23" s="145">
        <f t="shared" si="18"/>
        <v>98.671269696433313</v>
      </c>
      <c r="Z23" s="145">
        <f t="shared" si="19"/>
        <v>117.81954477029404</v>
      </c>
      <c r="AA23" s="145">
        <f t="shared" si="20"/>
        <v>275.93495584471458</v>
      </c>
      <c r="AB23" s="145">
        <f t="shared" si="21"/>
        <v>137.64621499342809</v>
      </c>
      <c r="AC23" s="145">
        <f t="shared" si="22"/>
        <v>160.68944042954072</v>
      </c>
      <c r="AD23" s="145">
        <f t="shared" si="23"/>
        <v>106.00603739479396</v>
      </c>
      <c r="AE23" s="145">
        <f t="shared" si="24"/>
        <v>69.437147714532216</v>
      </c>
      <c r="AF23" s="145">
        <f t="shared" si="25"/>
        <v>252.56712527638973</v>
      </c>
      <c r="AG23" s="145"/>
    </row>
    <row r="24" spans="1:34" x14ac:dyDescent="0.2">
      <c r="A24" t="s">
        <v>90</v>
      </c>
      <c r="B24" s="145">
        <v>50.012799999999999</v>
      </c>
      <c r="C24" s="145">
        <v>20.986000000000001</v>
      </c>
      <c r="D24" s="145">
        <f t="shared" si="26"/>
        <v>583.25864130139178</v>
      </c>
      <c r="E24" s="145">
        <f t="shared" si="27"/>
        <v>508.10248995552843</v>
      </c>
      <c r="F24" s="145">
        <f t="shared" ref="F24:F31" si="30">ACOS(SIN(RADIANS($B$5))*SIN(RADIANS($B24))+COS(RADIANS($B$5))*COS(RADIANS($B24))*COS(RADIANS($C24-$C$5)))*6371</f>
        <v>472.69712671649944</v>
      </c>
      <c r="G24" s="145">
        <f t="shared" si="28"/>
        <v>420.14909495835411</v>
      </c>
      <c r="H24" s="145">
        <f t="shared" ref="H24:H31" si="31">ACOS(SIN(RADIANS($B$7))*SIN(RADIANS($B24))+COS(RADIANS($B$7))*COS(RADIANS($B24))*COS(RADIANS($C24-$C$7)))*6371</f>
        <v>378.23096723830866</v>
      </c>
      <c r="I24" s="145">
        <f t="shared" si="3"/>
        <v>246.51481038463581</v>
      </c>
      <c r="J24" s="145">
        <f t="shared" si="4"/>
        <v>256.29228822819732</v>
      </c>
      <c r="K24" s="145">
        <f t="shared" si="5"/>
        <v>295.43285452782885</v>
      </c>
      <c r="L24" s="145">
        <f t="shared" si="6"/>
        <v>402.40718635278353</v>
      </c>
      <c r="M24" s="145">
        <f t="shared" si="7"/>
        <v>388.29499756569402</v>
      </c>
      <c r="N24" s="145">
        <f t="shared" si="8"/>
        <v>439.04846880433593</v>
      </c>
      <c r="O24" s="145">
        <f t="shared" si="9"/>
        <v>281.09146179173069</v>
      </c>
      <c r="P24" s="145">
        <f t="shared" si="10"/>
        <v>221.89881179137774</v>
      </c>
      <c r="Q24" s="145">
        <f t="shared" si="11"/>
        <v>343.7458776203087</v>
      </c>
      <c r="R24" s="145">
        <f t="shared" si="12"/>
        <v>139.6281103058576</v>
      </c>
      <c r="S24" s="145">
        <f t="shared" si="13"/>
        <v>229.61439428318644</v>
      </c>
      <c r="T24" s="145">
        <f t="shared" si="14"/>
        <v>142.61965122506038</v>
      </c>
      <c r="U24" s="145">
        <f t="shared" si="15"/>
        <v>74.568234741572624</v>
      </c>
      <c r="V24" s="145">
        <f t="shared" si="16"/>
        <v>72.438675467616875</v>
      </c>
      <c r="W24" s="145">
        <f t="shared" si="17"/>
        <v>176.84218658121469</v>
      </c>
      <c r="X24" s="145">
        <f t="shared" si="29"/>
        <v>98.671269696433313</v>
      </c>
      <c r="Y24" s="145" t="s">
        <v>98</v>
      </c>
      <c r="Z24" s="145">
        <f t="shared" si="19"/>
        <v>130.70139291538902</v>
      </c>
      <c r="AA24" s="145">
        <f t="shared" si="20"/>
        <v>372.30795244004628</v>
      </c>
      <c r="AB24" s="145">
        <f t="shared" si="21"/>
        <v>46.402840813172041</v>
      </c>
      <c r="AC24" s="145">
        <f t="shared" si="22"/>
        <v>91.04898424052422</v>
      </c>
      <c r="AD24" s="145">
        <f t="shared" si="23"/>
        <v>159.20934665160607</v>
      </c>
      <c r="AE24" s="145">
        <f t="shared" si="24"/>
        <v>154.98767569639324</v>
      </c>
      <c r="AF24" s="145">
        <f t="shared" si="25"/>
        <v>304.22177143605836</v>
      </c>
      <c r="AG24" s="145"/>
    </row>
    <row r="25" spans="1:34" x14ac:dyDescent="0.2">
      <c r="A25" t="s">
        <v>91</v>
      </c>
      <c r="B25" s="145">
        <v>50.310099999999998</v>
      </c>
      <c r="C25" s="145">
        <v>19.210799999999999</v>
      </c>
      <c r="D25" s="145">
        <f t="shared" si="26"/>
        <v>471.54216418642466</v>
      </c>
      <c r="E25" s="145">
        <f t="shared" si="27"/>
        <v>451.06687379843123</v>
      </c>
      <c r="F25" s="145">
        <f t="shared" si="30"/>
        <v>427.43430871443383</v>
      </c>
      <c r="G25" s="145">
        <f t="shared" si="28"/>
        <v>395.28907602538584</v>
      </c>
      <c r="H25" s="145">
        <f t="shared" si="31"/>
        <v>415.59777411302161</v>
      </c>
      <c r="I25" s="145">
        <f t="shared" si="3"/>
        <v>247.50228165079571</v>
      </c>
      <c r="J25" s="145">
        <f t="shared" si="4"/>
        <v>297.63316855337877</v>
      </c>
      <c r="K25" s="145">
        <f t="shared" si="5"/>
        <v>250.97983164866932</v>
      </c>
      <c r="L25" s="145">
        <f t="shared" si="6"/>
        <v>323.60402865339501</v>
      </c>
      <c r="M25" s="145">
        <f t="shared" si="7"/>
        <v>281.96258320782863</v>
      </c>
      <c r="N25" s="145">
        <f t="shared" si="8"/>
        <v>315.39110157506684</v>
      </c>
      <c r="O25" s="145">
        <f t="shared" si="9"/>
        <v>179.33746916919506</v>
      </c>
      <c r="P25" s="145">
        <f t="shared" si="10"/>
        <v>162.03455230560988</v>
      </c>
      <c r="Q25" s="145">
        <f t="shared" si="11"/>
        <v>213.05911722090696</v>
      </c>
      <c r="R25" s="145">
        <f t="shared" si="12"/>
        <v>55.311337125369434</v>
      </c>
      <c r="S25" s="145">
        <f t="shared" si="13"/>
        <v>99.874174435026461</v>
      </c>
      <c r="T25" s="145">
        <f t="shared" si="14"/>
        <v>14.204572096522481</v>
      </c>
      <c r="U25" s="145">
        <f t="shared" si="15"/>
        <v>58.965256272324041</v>
      </c>
      <c r="V25" s="145">
        <f t="shared" si="16"/>
        <v>200.79013876041924</v>
      </c>
      <c r="W25" s="145">
        <f t="shared" si="17"/>
        <v>257.9870050755934</v>
      </c>
      <c r="X25" s="145">
        <f t="shared" si="29"/>
        <v>117.81954477029404</v>
      </c>
      <c r="Y25" s="145">
        <f t="shared" si="18"/>
        <v>130.70139291538902</v>
      </c>
      <c r="Z25" s="145" t="s">
        <v>98</v>
      </c>
      <c r="AA25" s="145">
        <f t="shared" si="20"/>
        <v>303.58740482651979</v>
      </c>
      <c r="AB25" s="145">
        <f t="shared" si="21"/>
        <v>131.29136233700271</v>
      </c>
      <c r="AC25" s="145">
        <f t="shared" si="22"/>
        <v>109.54261950636301</v>
      </c>
      <c r="AD25" s="145">
        <f t="shared" si="23"/>
        <v>56.071023853268052</v>
      </c>
      <c r="AE25" s="145">
        <f t="shared" si="24"/>
        <v>182.30330585488247</v>
      </c>
      <c r="AF25" s="145">
        <f t="shared" si="25"/>
        <v>176.81521941473858</v>
      </c>
      <c r="AG25" s="145"/>
    </row>
    <row r="26" spans="1:34" x14ac:dyDescent="0.2">
      <c r="A26" t="s">
        <v>92</v>
      </c>
      <c r="B26" s="145">
        <v>53.013800000000003</v>
      </c>
      <c r="C26" s="145">
        <v>18.598400000000002</v>
      </c>
      <c r="D26" s="145">
        <f t="shared" si="26"/>
        <v>273.21085326498041</v>
      </c>
      <c r="E26" s="145">
        <f t="shared" si="27"/>
        <v>148.8348935179547</v>
      </c>
      <c r="F26" s="145">
        <f t="shared" si="30"/>
        <v>137.42180821401979</v>
      </c>
      <c r="G26" s="145">
        <f t="shared" si="28"/>
        <v>150.96925759766614</v>
      </c>
      <c r="H26" s="145">
        <f t="shared" si="31"/>
        <v>305.56026610864353</v>
      </c>
      <c r="I26" s="145">
        <f t="shared" si="3"/>
        <v>184.78690065900815</v>
      </c>
      <c r="J26" s="145">
        <f t="shared" si="4"/>
        <v>266.55652969046412</v>
      </c>
      <c r="K26" s="145">
        <f t="shared" si="5"/>
        <v>90.796556606485353</v>
      </c>
      <c r="L26" s="145">
        <f t="shared" si="6"/>
        <v>41.263307504298623</v>
      </c>
      <c r="M26" s="145">
        <f t="shared" si="7"/>
        <v>131.39962687987023</v>
      </c>
      <c r="N26" s="145">
        <f t="shared" si="8"/>
        <v>241.28099726438319</v>
      </c>
      <c r="O26" s="145">
        <f t="shared" si="9"/>
        <v>143.48758975698294</v>
      </c>
      <c r="P26" s="145">
        <f t="shared" si="10"/>
        <v>151.13032591297005</v>
      </c>
      <c r="Q26" s="145">
        <f t="shared" si="11"/>
        <v>295.58148170671325</v>
      </c>
      <c r="R26" s="145">
        <f t="shared" si="12"/>
        <v>356.29553333202091</v>
      </c>
      <c r="S26" s="145">
        <f t="shared" si="13"/>
        <v>264.08769725777415</v>
      </c>
      <c r="T26" s="145">
        <f t="shared" si="14"/>
        <v>307.06863884737908</v>
      </c>
      <c r="U26" s="145">
        <f t="shared" si="15"/>
        <v>340.87692549341614</v>
      </c>
      <c r="V26" s="145">
        <f t="shared" si="16"/>
        <v>405.60992673821971</v>
      </c>
      <c r="W26" s="145">
        <f t="shared" si="17"/>
        <v>334.66421395049508</v>
      </c>
      <c r="X26" s="145">
        <f t="shared" si="29"/>
        <v>275.93495584471458</v>
      </c>
      <c r="Y26" s="145">
        <f t="shared" si="18"/>
        <v>372.30795244004628</v>
      </c>
      <c r="Z26" s="145">
        <f t="shared" si="19"/>
        <v>303.58740482651979</v>
      </c>
      <c r="AA26" s="145" t="s">
        <v>98</v>
      </c>
      <c r="AB26" s="145">
        <f t="shared" si="21"/>
        <v>403.57181955497327</v>
      </c>
      <c r="AC26" s="145">
        <f t="shared" si="22"/>
        <v>405.61581365804716</v>
      </c>
      <c r="AD26" s="145">
        <f t="shared" si="23"/>
        <v>247.53341987758611</v>
      </c>
      <c r="AE26" s="145">
        <f t="shared" si="24"/>
        <v>249.46044411977951</v>
      </c>
      <c r="AF26" s="145">
        <f t="shared" si="25"/>
        <v>237.23172009433313</v>
      </c>
      <c r="AG26" s="145"/>
    </row>
    <row r="27" spans="1:34" x14ac:dyDescent="0.2">
      <c r="A27" t="s">
        <v>93</v>
      </c>
      <c r="B27" s="145">
        <v>49.633699999999997</v>
      </c>
      <c r="C27" s="145">
        <v>20.715599999999998</v>
      </c>
      <c r="D27" s="145">
        <f t="shared" si="26"/>
        <v>599.43241217060086</v>
      </c>
      <c r="E27" s="145">
        <f t="shared" si="27"/>
        <v>543.37712368647544</v>
      </c>
      <c r="F27" s="145">
        <f t="shared" si="30"/>
        <v>510.35001079666534</v>
      </c>
      <c r="G27" s="145">
        <f t="shared" si="28"/>
        <v>461.154493938634</v>
      </c>
      <c r="H27" s="145">
        <f t="shared" si="31"/>
        <v>424.60440563950937</v>
      </c>
      <c r="I27" s="145">
        <f t="shared" si="3"/>
        <v>289.40871648005157</v>
      </c>
      <c r="J27" s="145">
        <f t="shared" si="4"/>
        <v>302.57431452829599</v>
      </c>
      <c r="K27" s="145">
        <f t="shared" si="5"/>
        <v>331.43734682878619</v>
      </c>
      <c r="L27" s="145">
        <f t="shared" si="6"/>
        <v>431.06682657753345</v>
      </c>
      <c r="M27" s="145">
        <f t="shared" si="7"/>
        <v>406.51625220689334</v>
      </c>
      <c r="N27" s="145">
        <f t="shared" si="8"/>
        <v>446.62489681929048</v>
      </c>
      <c r="O27" s="145">
        <f t="shared" si="9"/>
        <v>300.18095089971558</v>
      </c>
      <c r="P27" s="145">
        <f t="shared" si="10"/>
        <v>252.46237339795064</v>
      </c>
      <c r="Q27" s="145">
        <f t="shared" si="11"/>
        <v>339.74667589055713</v>
      </c>
      <c r="R27" s="145">
        <f t="shared" si="12"/>
        <v>120.9549259394428</v>
      </c>
      <c r="S27" s="145">
        <f t="shared" si="13"/>
        <v>230.32911768421843</v>
      </c>
      <c r="T27" s="145">
        <f t="shared" si="14"/>
        <v>139.91934459018788</v>
      </c>
      <c r="U27" s="145">
        <f t="shared" si="15"/>
        <v>73.13943462129663</v>
      </c>
      <c r="V27" s="145">
        <f t="shared" si="16"/>
        <v>102.59405268767323</v>
      </c>
      <c r="W27" s="145">
        <f t="shared" si="17"/>
        <v>222.19523646265026</v>
      </c>
      <c r="X27" s="145">
        <f t="shared" si="29"/>
        <v>137.64621499342809</v>
      </c>
      <c r="Y27" s="145">
        <f t="shared" si="18"/>
        <v>46.402840813172041</v>
      </c>
      <c r="Z27" s="145">
        <f t="shared" si="19"/>
        <v>131.29136233700271</v>
      </c>
      <c r="AA27" s="145">
        <f t="shared" si="20"/>
        <v>403.57181955497327</v>
      </c>
      <c r="AB27" s="145" t="s">
        <v>98</v>
      </c>
      <c r="AC27" s="145">
        <f t="shared" si="22"/>
        <v>52.596974475049976</v>
      </c>
      <c r="AD27" s="145">
        <f t="shared" si="23"/>
        <v>173.24001539566035</v>
      </c>
      <c r="AE27" s="145">
        <f t="shared" si="24"/>
        <v>199.07650337194349</v>
      </c>
      <c r="AF27" s="145">
        <f t="shared" si="25"/>
        <v>307.97219112815674</v>
      </c>
      <c r="AG27" s="145"/>
    </row>
    <row r="28" spans="1:34" x14ac:dyDescent="0.2">
      <c r="A28" t="s">
        <v>94</v>
      </c>
      <c r="B28" s="145">
        <v>49.477200000000003</v>
      </c>
      <c r="C28" s="145">
        <v>20.0275</v>
      </c>
      <c r="D28" s="145">
        <f t="shared" si="26"/>
        <v>580.15838359844952</v>
      </c>
      <c r="E28" s="145">
        <f t="shared" si="27"/>
        <v>550.23648622914038</v>
      </c>
      <c r="F28" s="145">
        <f t="shared" si="30"/>
        <v>521.56754665204471</v>
      </c>
      <c r="G28" s="145">
        <f t="shared" si="28"/>
        <v>479.28811916103552</v>
      </c>
      <c r="H28" s="145">
        <f t="shared" si="31"/>
        <v>461.29115827778151</v>
      </c>
      <c r="I28" s="145">
        <f t="shared" si="3"/>
        <v>313.76451550176455</v>
      </c>
      <c r="J28" s="145">
        <f t="shared" si="4"/>
        <v>338.69751217710865</v>
      </c>
      <c r="K28" s="145">
        <f t="shared" si="5"/>
        <v>341.99016273625557</v>
      </c>
      <c r="L28" s="145">
        <f t="shared" si="6"/>
        <v>429.01719340203312</v>
      </c>
      <c r="M28" s="145">
        <f t="shared" si="7"/>
        <v>391.49811328044808</v>
      </c>
      <c r="N28" s="145">
        <f t="shared" si="8"/>
        <v>419.48840645730706</v>
      </c>
      <c r="O28" s="145">
        <f t="shared" si="9"/>
        <v>288.35255091741539</v>
      </c>
      <c r="P28" s="145">
        <f t="shared" si="10"/>
        <v>256.93905510157418</v>
      </c>
      <c r="Q28" s="145">
        <f t="shared" si="11"/>
        <v>303.1313017031344</v>
      </c>
      <c r="R28" s="145">
        <f t="shared" si="12"/>
        <v>79.636672726564441</v>
      </c>
      <c r="S28" s="145">
        <f t="shared" si="13"/>
        <v>200.87399354611361</v>
      </c>
      <c r="T28" s="145">
        <f t="shared" si="14"/>
        <v>113.33722038177528</v>
      </c>
      <c r="U28" s="145">
        <f t="shared" si="15"/>
        <v>65.595122209663032</v>
      </c>
      <c r="V28" s="145">
        <f t="shared" si="16"/>
        <v>154.88201504911927</v>
      </c>
      <c r="W28" s="145">
        <f t="shared" si="17"/>
        <v>266.78608457452151</v>
      </c>
      <c r="X28" s="145">
        <f t="shared" si="29"/>
        <v>160.68944042954072</v>
      </c>
      <c r="Y28" s="145">
        <f t="shared" si="18"/>
        <v>91.04898424052422</v>
      </c>
      <c r="Z28" s="145">
        <f t="shared" si="19"/>
        <v>109.54261950636301</v>
      </c>
      <c r="AA28" s="145">
        <f t="shared" si="20"/>
        <v>405.61581365804716</v>
      </c>
      <c r="AB28" s="145">
        <f t="shared" si="21"/>
        <v>52.596974475049976</v>
      </c>
      <c r="AC28" s="145" t="s">
        <v>98</v>
      </c>
      <c r="AD28" s="145">
        <f t="shared" si="23"/>
        <v>161.78447475312126</v>
      </c>
      <c r="AE28" s="145">
        <f t="shared" si="24"/>
        <v>228.32904070674434</v>
      </c>
      <c r="AF28" s="145">
        <f t="shared" si="25"/>
        <v>279.18246446635726</v>
      </c>
      <c r="AG28" s="145"/>
    </row>
    <row r="29" spans="1:34" x14ac:dyDescent="0.2">
      <c r="A29" t="s">
        <v>95</v>
      </c>
      <c r="B29" s="145">
        <v>50.811100000000003</v>
      </c>
      <c r="C29" s="145">
        <v>19.120699999999999</v>
      </c>
      <c r="D29" s="145">
        <f t="shared" si="26"/>
        <v>426.44347675227061</v>
      </c>
      <c r="E29" s="145">
        <f t="shared" si="27"/>
        <v>395.02848191059763</v>
      </c>
      <c r="F29" s="145">
        <f t="shared" si="30"/>
        <v>372.02441471627623</v>
      </c>
      <c r="G29" s="145">
        <f t="shared" si="28"/>
        <v>342.63844111370304</v>
      </c>
      <c r="H29" s="145">
        <f t="shared" si="31"/>
        <v>378.73997347340162</v>
      </c>
      <c r="I29" s="145">
        <f t="shared" si="3"/>
        <v>204.94812511635777</v>
      </c>
      <c r="J29" s="145">
        <f t="shared" si="4"/>
        <v>266.25099945748008</v>
      </c>
      <c r="K29" s="145">
        <f t="shared" si="5"/>
        <v>197.08287651565649</v>
      </c>
      <c r="L29" s="145">
        <f t="shared" si="6"/>
        <v>268.17221616427526</v>
      </c>
      <c r="M29" s="145">
        <f t="shared" si="7"/>
        <v>233.32900942356642</v>
      </c>
      <c r="N29" s="145">
        <f t="shared" si="8"/>
        <v>280.26823128669139</v>
      </c>
      <c r="O29" s="145">
        <f t="shared" si="9"/>
        <v>127.62083913944822</v>
      </c>
      <c r="P29" s="145">
        <f t="shared" si="10"/>
        <v>107.95675615747287</v>
      </c>
      <c r="Q29" s="145">
        <f t="shared" si="11"/>
        <v>199.41174632805274</v>
      </c>
      <c r="R29" s="145">
        <f t="shared" si="12"/>
        <v>110.02765291797732</v>
      </c>
      <c r="S29" s="145">
        <f t="shared" si="13"/>
        <v>85.721384368201441</v>
      </c>
      <c r="T29" s="145">
        <f t="shared" si="14"/>
        <v>61.119509558889582</v>
      </c>
      <c r="U29" s="145">
        <f t="shared" si="15"/>
        <v>101.46942966756437</v>
      </c>
      <c r="V29" s="145">
        <f t="shared" si="16"/>
        <v>221.12663919038508</v>
      </c>
      <c r="W29" s="145">
        <f t="shared" si="17"/>
        <v>245.89867315110291</v>
      </c>
      <c r="X29" s="145">
        <f t="shared" si="29"/>
        <v>106.00603739479396</v>
      </c>
      <c r="Y29" s="145">
        <f t="shared" si="18"/>
        <v>159.20934665160607</v>
      </c>
      <c r="Z29" s="145">
        <f t="shared" si="19"/>
        <v>56.071023853268052</v>
      </c>
      <c r="AA29" s="145">
        <f t="shared" si="20"/>
        <v>247.53341987758611</v>
      </c>
      <c r="AB29" s="145">
        <f t="shared" si="21"/>
        <v>173.24001539566035</v>
      </c>
      <c r="AC29" s="145">
        <f t="shared" si="22"/>
        <v>161.78447475312126</v>
      </c>
      <c r="AD29" s="145" t="s">
        <v>98</v>
      </c>
      <c r="AE29" s="145">
        <f t="shared" si="24"/>
        <v>156.02281743491116</v>
      </c>
      <c r="AF29" s="145">
        <f t="shared" si="25"/>
        <v>149.51582147289434</v>
      </c>
      <c r="AG29" s="145"/>
    </row>
    <row r="30" spans="1:34" x14ac:dyDescent="0.2">
      <c r="A30" t="s">
        <v>96</v>
      </c>
      <c r="B30" s="145">
        <v>51.402900000000002</v>
      </c>
      <c r="C30" s="145">
        <v>21.147099999999998</v>
      </c>
      <c r="D30" s="145">
        <f t="shared" si="26"/>
        <v>500.48820984695317</v>
      </c>
      <c r="E30" s="145">
        <f t="shared" si="27"/>
        <v>368.30920497591438</v>
      </c>
      <c r="F30" s="145">
        <f t="shared" si="30"/>
        <v>327.2791731907048</v>
      </c>
      <c r="G30" s="145">
        <f t="shared" si="28"/>
        <v>267.95547854567445</v>
      </c>
      <c r="H30" s="145">
        <f t="shared" si="31"/>
        <v>236.44146225008282</v>
      </c>
      <c r="I30" s="145">
        <f t="shared" si="3"/>
        <v>92.402378295694092</v>
      </c>
      <c r="J30" s="145">
        <f t="shared" si="4"/>
        <v>115.80198536274648</v>
      </c>
      <c r="K30" s="145">
        <f t="shared" si="5"/>
        <v>160.97912769297619</v>
      </c>
      <c r="L30" s="145">
        <f t="shared" si="6"/>
        <v>286.71134699580688</v>
      </c>
      <c r="M30" s="145">
        <f t="shared" si="7"/>
        <v>310.33233387770468</v>
      </c>
      <c r="N30" s="145">
        <f t="shared" si="8"/>
        <v>393.38051011032553</v>
      </c>
      <c r="O30" s="145">
        <f t="shared" si="9"/>
        <v>214.8771478115234</v>
      </c>
      <c r="P30" s="145">
        <f t="shared" si="10"/>
        <v>123.44618459305156</v>
      </c>
      <c r="Q30" s="145">
        <f t="shared" si="11"/>
        <v>346.75861946187615</v>
      </c>
      <c r="R30" s="145">
        <f t="shared" si="12"/>
        <v>229.34540807161912</v>
      </c>
      <c r="S30" s="145">
        <f t="shared" si="13"/>
        <v>239.56548365778633</v>
      </c>
      <c r="T30" s="145">
        <f t="shared" si="14"/>
        <v>195.55493982047287</v>
      </c>
      <c r="U30" s="145">
        <f t="shared" si="15"/>
        <v>171.16424395700236</v>
      </c>
      <c r="V30" s="145">
        <f t="shared" si="16"/>
        <v>162.85735917508151</v>
      </c>
      <c r="W30" s="145">
        <f t="shared" si="17"/>
        <v>100.27881738665177</v>
      </c>
      <c r="X30" s="145">
        <f t="shared" si="29"/>
        <v>69.437147714532216</v>
      </c>
      <c r="Y30" s="145">
        <f t="shared" si="18"/>
        <v>154.98767569639324</v>
      </c>
      <c r="Z30" s="145">
        <f t="shared" si="19"/>
        <v>182.30330585488247</v>
      </c>
      <c r="AA30" s="145">
        <f t="shared" si="20"/>
        <v>249.46044411977951</v>
      </c>
      <c r="AB30" s="145">
        <f t="shared" si="21"/>
        <v>199.07650337194349</v>
      </c>
      <c r="AC30" s="145">
        <f t="shared" si="22"/>
        <v>228.32904070674434</v>
      </c>
      <c r="AD30" s="145">
        <f t="shared" si="23"/>
        <v>156.02281743491116</v>
      </c>
      <c r="AE30" s="145" t="s">
        <v>98</v>
      </c>
      <c r="AF30" s="145">
        <f t="shared" si="25"/>
        <v>287.75966205793748</v>
      </c>
      <c r="AG30" s="145"/>
    </row>
    <row r="31" spans="1:34" x14ac:dyDescent="0.2">
      <c r="A31" t="s">
        <v>97</v>
      </c>
      <c r="B31" s="145">
        <v>51.107900000000001</v>
      </c>
      <c r="C31" s="145">
        <v>17.038499999999999</v>
      </c>
      <c r="D31" s="145">
        <f t="shared" si="26"/>
        <v>308.52252810551181</v>
      </c>
      <c r="E31" s="145">
        <f t="shared" si="27"/>
        <v>376.60306328303466</v>
      </c>
      <c r="F31" s="145">
        <f t="shared" si="30"/>
        <v>374.35503016696441</v>
      </c>
      <c r="G31" s="145">
        <f t="shared" si="28"/>
        <v>377.51871074037058</v>
      </c>
      <c r="H31" s="145">
        <f t="shared" si="31"/>
        <v>475.02299953308159</v>
      </c>
      <c r="I31" s="145">
        <f t="shared" si="3"/>
        <v>301.04144270806978</v>
      </c>
      <c r="J31" s="145">
        <f t="shared" si="4"/>
        <v>381.01741266832357</v>
      </c>
      <c r="K31" s="145">
        <f t="shared" si="5"/>
        <v>243.18866788572316</v>
      </c>
      <c r="L31" s="145">
        <f t="shared" si="6"/>
        <v>233.698360399797</v>
      </c>
      <c r="M31" s="145">
        <f t="shared" si="7"/>
        <v>144.59700156517476</v>
      </c>
      <c r="N31" s="145">
        <f t="shared" si="8"/>
        <v>140.37640875544611</v>
      </c>
      <c r="O31" s="145">
        <f t="shared" si="9"/>
        <v>102.94219930188916</v>
      </c>
      <c r="P31" s="145">
        <f t="shared" si="10"/>
        <v>182.48795951757126</v>
      </c>
      <c r="Q31" s="145">
        <f t="shared" si="11"/>
        <v>64.75037790183606</v>
      </c>
      <c r="R31" s="145">
        <f t="shared" si="12"/>
        <v>202.15024794267529</v>
      </c>
      <c r="S31" s="145">
        <f t="shared" si="13"/>
        <v>78.366977436387273</v>
      </c>
      <c r="T31" s="145">
        <f t="shared" si="14"/>
        <v>168.3602195494301</v>
      </c>
      <c r="U31" s="145">
        <f t="shared" si="15"/>
        <v>235.68997422038834</v>
      </c>
      <c r="V31" s="145">
        <f t="shared" si="16"/>
        <v>369.75069855101003</v>
      </c>
      <c r="W31" s="145">
        <f t="shared" si="17"/>
        <v>385.70401159202027</v>
      </c>
      <c r="X31" s="145">
        <f t="shared" si="29"/>
        <v>252.56712527638973</v>
      </c>
      <c r="Y31" s="145">
        <f t="shared" si="18"/>
        <v>304.22177143605836</v>
      </c>
      <c r="Z31" s="145">
        <f t="shared" si="19"/>
        <v>176.81521941473858</v>
      </c>
      <c r="AA31" s="145">
        <f t="shared" si="20"/>
        <v>237.23172009433313</v>
      </c>
      <c r="AB31" s="145">
        <f t="shared" si="21"/>
        <v>307.97219112815674</v>
      </c>
      <c r="AC31" s="145">
        <f t="shared" si="22"/>
        <v>279.18246446635726</v>
      </c>
      <c r="AD31" s="145">
        <f t="shared" si="23"/>
        <v>149.51582147289434</v>
      </c>
      <c r="AE31" s="145">
        <f t="shared" ref="AE31" si="32">ACOS(SIN(RADIANS($B$30))*SIN(RADIANS($B31))+COS(RADIANS($B$30))*COS(RADIANS($B31))*COS(RADIANS($C31-$C$30)))*6371</f>
        <v>287.75966205793748</v>
      </c>
      <c r="AF31" s="145" t="s">
        <v>98</v>
      </c>
      <c r="AG31" s="145" t="s">
        <v>161</v>
      </c>
      <c r="AH31" t="s">
        <v>162</v>
      </c>
    </row>
    <row r="32" spans="1:34" x14ac:dyDescent="0.2">
      <c r="C32" t="s">
        <v>23</v>
      </c>
      <c r="D32" s="145">
        <f>MIN(D3:D31)</f>
        <v>178.04697758416623</v>
      </c>
      <c r="E32" s="145">
        <f t="shared" ref="E32:AF32" si="33">MIN(E3:E31)</f>
        <v>54.26974209525136</v>
      </c>
      <c r="F32" s="145">
        <f t="shared" si="33"/>
        <v>54.26974209525136</v>
      </c>
      <c r="G32" s="145">
        <f t="shared" si="33"/>
        <v>81.475279652656525</v>
      </c>
      <c r="H32" s="145">
        <f t="shared" si="33"/>
        <v>122.59512299884254</v>
      </c>
      <c r="I32" s="145">
        <f t="shared" si="33"/>
        <v>87.411122005272645</v>
      </c>
      <c r="J32" s="145">
        <f t="shared" si="33"/>
        <v>87.411122005272645</v>
      </c>
      <c r="K32" s="145">
        <f t="shared" si="33"/>
        <v>89.146010768925677</v>
      </c>
      <c r="L32" s="145">
        <f t="shared" si="33"/>
        <v>41.263307504298623</v>
      </c>
      <c r="M32" s="145">
        <f t="shared" si="33"/>
        <v>107.20378672736145</v>
      </c>
      <c r="N32" s="145">
        <f t="shared" si="33"/>
        <v>110.00888956404455</v>
      </c>
      <c r="O32" s="145">
        <f t="shared" si="33"/>
        <v>93.882555523684587</v>
      </c>
      <c r="P32" s="145">
        <f t="shared" si="33"/>
        <v>89.146010768925677</v>
      </c>
      <c r="Q32" s="145">
        <f t="shared" si="33"/>
        <v>64.75037790183606</v>
      </c>
      <c r="R32" s="145">
        <f t="shared" si="33"/>
        <v>49.265392160317283</v>
      </c>
      <c r="S32" s="145">
        <f t="shared" si="33"/>
        <v>78.366977436387273</v>
      </c>
      <c r="T32" s="145">
        <f t="shared" si="33"/>
        <v>14.204572096522481</v>
      </c>
      <c r="U32" s="145">
        <f t="shared" si="33"/>
        <v>58.965256272324041</v>
      </c>
      <c r="V32" s="145">
        <f t="shared" si="33"/>
        <v>72.438675467616875</v>
      </c>
      <c r="W32" s="145">
        <f t="shared" si="33"/>
        <v>100.27881738665177</v>
      </c>
      <c r="X32" s="145">
        <f t="shared" si="33"/>
        <v>69.437147714532216</v>
      </c>
      <c r="Y32" s="145">
        <f t="shared" si="33"/>
        <v>46.402840813172041</v>
      </c>
      <c r="Z32" s="145">
        <f t="shared" si="33"/>
        <v>14.204572096522481</v>
      </c>
      <c r="AA32" s="145">
        <f t="shared" si="33"/>
        <v>41.263307504298623</v>
      </c>
      <c r="AB32" s="145">
        <f t="shared" si="33"/>
        <v>46.402840813172041</v>
      </c>
      <c r="AC32" s="145">
        <f t="shared" si="33"/>
        <v>52.596974475049976</v>
      </c>
      <c r="AD32" s="145">
        <f t="shared" si="33"/>
        <v>56.071023853268052</v>
      </c>
      <c r="AE32" s="145">
        <f t="shared" si="33"/>
        <v>69.437147714532216</v>
      </c>
      <c r="AF32" s="145">
        <f t="shared" si="33"/>
        <v>64.75037790183606</v>
      </c>
      <c r="AG32" s="150">
        <f>MEDIAN(D32:AF32)</f>
        <v>69.437147714532216</v>
      </c>
      <c r="AH32" s="150">
        <f>AVERAGE(D32:AF32)</f>
        <v>72.240205893172202</v>
      </c>
    </row>
    <row r="33" spans="4:33" x14ac:dyDescent="0.2">
      <c r="D33" s="145"/>
      <c r="AG33" s="145"/>
    </row>
    <row r="34" spans="4:33" x14ac:dyDescent="0.2">
      <c r="D34" s="145"/>
      <c r="AG34" s="145"/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18643-1560-8A4D-817C-EC77478ABD77}">
  <dimension ref="A1"/>
  <sheetViews>
    <sheetView tabSelected="1" topLeftCell="J48" zoomScaleNormal="100" workbookViewId="0">
      <selection activeCell="AC52" sqref="AC5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c9b305b-13ba-4180-82dd-c54a5fff411a" xsi:nil="true"/>
  </documentManagement>
</p:properties>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r z e w o d n i k   1 "   D e s c r i p t i o n = " W   t y m   m i e j s c u   w p i s z   o p i s   p r z e w o d n i k a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b 0 7 7 2 e c b - 2 7 d 7 - 4 7 c 4 - b 0 a 2 - 1 2 6 e 3 c 8 e 4 4 2 3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 5 2 . 2 7 7 0 1 5 5 8 6 7 3 3 7 4 6 < / L a t i t u d e > < L o n g i t u d e > 1 9 . 6 2 2 9 8 3 7 5 3 7 8 4 5 8 1 < / L o n g i t u d e > < R o t a t i o n > 0 < / R o t a t i o n > < P i v o t A n g l e > 0 < / P i v o t A n g l e > < D i s t a n c e > 0 . 2 4 1 5 9 1 9 1 0 3 9 9 9 9 9 9 4 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J P e S U R B V H h e 7 f 3 X t 2 T H e S c K f u m 9 z + O 9 K w s U v P c E a C R S F C W x x a X u N W v N X f c + 3 I e Z t z u r + z 4 N 3 + Z l 1 v w D Y 3 r N q C V 1 S 6 T U F D 0 J k D B V K B S A A g o F F K r q e H / S e 2 / n + 0 V k n L 3 T n X M A s i X 1 a v 2 A r J O 5 c + f e s S M + H 1 9 8 Y d g 9 T L T f 3 7 H Q M Q y G z p t u v L B Y J b v Z Q O l I i v z j f n E s W z b S B 3 t W 8 f 6 f G q + d q 4 i / q e Y a G Q 0 W M p K Z v M Z p e n 3 V L o 7 / K 4 j m A g 3 a S Z s 7 n z S o v u t F K p W i n / 7 i t / T N b 7 x C F p O F b H Y b W W 0 n j 2 + r 1 R I v I F 1 s U c B l F O 9 N J h O T k o F S y R Q F Q 0 F x D F h 9 6 4 D O v T R F m b 0 8 + W c 8 n a M S y f s 5 C p 3 3 U q P e Y D o k M p t l 2 7 d v J G j + q b B 4 r + 6 H 7 y p Z p k m f T R x X y G a y 5 P a 4 x f 0 V 6 v U 6 f f T R x / T o o 4 9 Q s V g k u 8 N B N q t V t O + s M B l s 1 G r X q M 3 / n Q T D r z 7 O t H M V 3 Y W H 3 M T M / f T s Q p W s p j a l D r m T J o O C e M 3 G N j V a Z 2 / Y 7 x M P T 9 Y o 7 J a D 2 W o 3 q F y 3 0 P X t 7 g 4 + C S Z + p q b 8 + f 9 Q e H F J j u M w x H Y S Z H A R Z b J F 8 v u 8 9 O 6 1 6 y w 8 2 z Q z 4 a e A 3 0 P v f 7 Z P r z 3 / E D X a V l q c D n R + J R m g 3 W 5 T s 9 m k B j r W Y G Q m z d J o 2 H f M H I 1 a g 0 r R B n l n N M F X b R q o n W R G 8 R v J a Z X t S s T j F A g G B W O U c 1 V y e L V x b T S Y 4 R j p e w W K M 7 O e G 6 k d M y 7 u b 7 H o F A S j x W 1 5 5 + o 1 e u m l F z p H T o b Z 5 O Q f M W 0 Q M 1 C 7 y U d O Z i I 9 D D + 4 n u 0 + + x S u / e q F N t 1 9 f Z 0 u f G W G b u x Y K V 8 1 C o m X L h n p 4 w M r E 3 b n x H 9 C v M j a 0 2 p u / 6 t 2 O i P O j 9 Z p x g 9 C 6 U d 2 q 0 S + B S Y o B j S W g Z k i E J A W i R 7 v v H O V n n v u W T I a p U Y 6 C W A A p b G A N h O J w S j f Z 0 o G a r H V E 1 y U j A n 6 y Z b a 5 D C x 9 r H r m K 5 Q I 5 t b 0 5 b Q U u m t P P n m m P M Z h b q V 3 J a a e K + Y V y E e T 5 D N Z i O n 0 3 H 8 H R h P / S 0 W S 1 S v N C j A j A 9 h o N B 7 n b N g a G 9 A g p l Y + + j h s L T p 1 / c M r P 6 c 9 M a a X f D e 8 0 z M d W 6 D z 9 G i 5 5 f j n T P / a f H 2 p u 1 f m a m D S 2 P 1 z r v h 2 B 1 g B g I V 1 g S K m Y A g a 4 h B z A T M z 8 / R P / z D P x 5 r i 0 H A d / W a b E + z r Q n q v Q + K b E 0 Y K L H O 5 p m p f s x M A P j M a 2 9 R p W n u u v b R 3 U z n n Q Q Y u V 0 z C K L H y 8 / 0 p 9 4 D m U y G k s k k / e x n v + R j J i q V i p R J Z 6 h c r l C 1 W q V f f 8 7 P W 6 p T N p s V z O Y N u K l Q K I j f A k r T f l E c a 6 j X z l f F A W A 9 b q b t n k 5 / d J r N K 7 a P Y 6 k K 7 Z c c F O A H m A s 2 R c d c 2 z q 7 m f W v + P 1 g m B / U i w z 7 u R / q / F w I w V d X B v + 2 k m e t 4 D n 7 W I I A 7 9 9 f p U u X L p K D / Z J e Q I u A K K G d l C Z L F A 3 U j M T I 5 r R R O p o i t 9 9 L I / O a j 6 V H N J 5 k d 8 J I k 6 N + o d 0 O 7 s V o 6 s J o 5 1 u i E t O i M 9 g v S K 9 d v U 6 X H 7 g o N F y T z T 2 X y y m Y U 5 q D V n Z T 7 F S t F 4 7 9 r G j e S G O e f t s f v l e v + X g a j h n q c X u K f D P O Y 1 X 8 2 Z G F I n l 5 w 1 f P F W k / 4 6 I R c 5 q K m Q q F O n b z v 2 q F f z 6 c l a H O i v R 6 i Q L L m n Y 6 K 6 A J w D j Q Z o O g C B k M o b Q H P l c b R n p v 2 0 o P T t Y p s 5 k g L y v C k Z n + a 5 T Y H G u Z n e T u 8 D n 8 I S O c 3 x 5 A s M O C Q t A h G o 3 S 4 u J i 5 x s N a T Z h 4 Z c p V P g 3 V z e t 5 L K 1 y c u v y x P d 2 r 1 W q 4 l 2 6 w X C a T g + 6 2 Y 1 e M x M w A M T D X p y t k Z X + C b t p p E K t + 6 S 1 W E 7 Z i b A a v 7 i K v G f A g i U / H N i I S j 7 7 u m 5 G j 2 / U K W X l q o 0 6 f u X 2 V d A d r / w p Z g J 8 P v 9 9 K M f / b j z q R 9 g I k h 5 m F k K 2 x / t k 5 2 J / + W V K o V c L Z q / H B T M d H g 3 Q d l Y V j B F P p e j w 8 N D Q Z O K m Y B C q i j + l p I V U s E 0 x D / A T G D U v / 2 H X 1 L V u S K O A 3 y I a g 2 p G N C G X D Y v z g P Q B j D T N P u T F 8 b 7 T W W r 1 S q Y K Z 1 O n 2 j a 6 i E 0 1 K t s 7 m m s x F K n u U l + 0 y J 9 8 v o 9 V s 0 G O v / 0 O X 4 w I 2 1 n 0 r T g D 1 K b W n T E 2 u s O a 7 H / 0 Q E T 6 s m Z C n l 6 l P V + 1 k T T P U z 0 1 o Z d + J u / D / w + N Z T S I F 8 G G f Z B q p U K j Y 2 N d Y 7 0 A 9 c H Q Y K 5 4 u w L j V 7 S h P I g 4 N w m d 9 T u a p w M B Q s t P B G m W 1 E b P T Y j i X r r e p p 8 I 2 Y W A p 4 u u s X v D g 4 O a W 5 u V n w 2 s L 4 A r Y J / E O y A Y o M 2 f X v N Q C + f P / v z 6 p l J a V k 9 q q U q Z b b Z h D T j j o w 3 7 r N T z y 9 w O g B m O r w f o 4 d e u 0 A X n j 3 f 0 V y s p m s j 3 E q T C C L + j 8 x M L y 9 V a J 6 1 E D D n b w h m y j V 3 x Z w Y U G 4 n B T M 1 u D 8 r 7 b Q 4 j o F V z D T h P Z u 0 O w m p 0 t l M k N N Q T J W / N D M h C t h k Y j u J m Q B c H / + V D p t 9 z L S b 1 u a L A B B 8 I V 8 g q 9 1 K S 1 e m a f m 5 M T J Z T T S W 3 6 N k U T 5 z a M U s r K X e V p u M p o 7 P I 8 9 D n w N 4 P G U l w n R 7 f q l J G / G z 9 x + Y S D F S r 6 Y q 7 N W E P z h 2 K U T h c 8 H u K N 9 v 1 7 R o m T c s w 5 F A v S m b 7 n e A I t r 0 x u / B d 0 J U 5 r 8 3 P D V X F Z r B z D Q Q Z l P l s e k q L Y / I D v a a Z i l o W q F 0 c 5 0 s 5 K Z i K 0 p N Q 4 Y q L R m d A k E p r X K U 6 5 d y X w S I q H 6 0 b 6 V i T Q a E M G Z 4 H e Y k c T Z r k n N r p T r l I 2 U q H t a p k s F L h p U V M p s l c g X 7 g w l n x f 7 + A Z t 8 J 2 s b I L t T E V r K P t 7 P u D a z N L 8 U Q L A + v 0 8 w o c 4 D o e l L E 2 S I Z C g f K 1 F m v 0 x t Q b n d 1 4 P g z 2 T R 3 4 N p K 9 8 x E W H G z Q W 6 + + L L I H d Q J P e M V b R Z M d r Q e S h k R i A w k S 5 3 c / L X z j f o V / c 1 g s D Z 3 R c 4 G Z f Y V p 3 0 N v + 7 C 2 i A G T 6 P W E T 7 T 0 K T q p R l b W U z e M l l H G U G 2 x S S E s Z A w L R E H x 9 Y W N J K w k e k t L d / z 4 J B E 9 K K W d M b L N 1 9 J n K F h z N K K V k m u 9 9 O h V i R j G 0 z N d t 1 m Q n A K t T m d l L b U i G 7 b i J V D 5 h i x a M q t f n + m W S a r C 7 M 7 7 i Y + A 3 U b L b J Z G + R Z 1 w T x t U E M 0 1 Y k + x K 0 q f W i h R c 0 c 5 T Q C A A W q Z X a 6 b W 8 m T 1 m g T T N M s G 8 s 7 a 2 c w q k W / W 0 b G g J K 5 e f Z e e f / 7 Z z q d + Q A i 5 r G x t s T + F y e C J y Y n O N 2 c D / C m n 0 8 n P a x T P U m / U u w I W X 3 h i 1 8 d 8 k P 0 d z H d c / Q V 2 0 v F g N / c Q w p T H Y R 7 9 S 0 K z i c l I M w W d L T F l c F Z k M l E y 2 0 x s s t h Z K j O B G n 2 d b z T R 8 7 s I k / O s E e / H N Y E G w a e k P O x 4 / 7 y b U q s F C p 5 z i 2 N f F r W C Z A C T x U A m f p 5 e V J n w 9 / f 3 a W l A N C 2 z k 5 d W V 8 N E / s 6 8 F h g K W i q D y d g p D z M i C + v N A p l d z C A l P p 2 F C 4 i 0 V C m T u W E l m 8 N J j W q D 6 v U K + a b d Z H E O 1 + q Y 9 C 2 w J g 4 t + + j j j 2 / R I 4 8 8 3 P m m H / C n Q O J o S z q d Y Q 3 r O 3 M E D 8 D v g P x + j f L G B E 1 M T I j f 4 3 i 5 z O b z F 2 W o 3 w W Y K H 5 l W U Z 7 3 t q w C V N S S d Z / K R r r k a k a f X J o p R c X 5 C T f I C d 0 G K A d 2 v N H Z D f 4 y V L 3 U W w z Q 1 M X t X k T M F U 1 0 a Z 3 U l / u W S G I V S Y K + g 1 v 1 W j p m a j I G s g V + v K m 3 F m A O Z q j o w j N z s 5 0 j n S j x R I S 7 S t z W 9 y j L m 4 3 + 5 D 8 G 5 h b q k + L J X 4 G o 4 X K + R R 5 v V 7 x H T C s z 2 O f J 9 k H C 3 U + 9 e N X / / A G P f 7 i o x Q M D T d D E S p H d E 8 x + B e d Z z o N g j U t / B y Y 2 N V P 7 v 6 + g V B y s 2 W g g 4 z s N I S S z f U a Z f d K / 2 K Y 6 Y l Z G c b 9 y g r 7 S T y o M D 9 a r Z P D c v V K k 5 J r O R l 4 m I + I Y 0 7 j C J X M R x Q 8 b 6 J K r k I b 1 w 8 6 y q k t z J 8 v C 8 V M K t 9 N 6 D w 2 s 3 B t v U Y C M 2 V 2 c p 1 P / 2 0 g 5 2 Y G C 1 9 o K C O b H i Z + u c d c 1 G B t H z k 6 E m Z c L B I V x J z J F v g a 7 G 3 a T T Q y M i K y F U 7 D S c y E U P u j L z w k m K m a H 2 5 R g J k A j G + l o p l a W f a v E J l 9 Y 9 U m X p 2 u / s I Q D I V Y P P y l u 6 / v H W u M L 4 P n F q o i F W n E 3 W S n X b 5 C b D K h 2 / c y Z p H O N N X J I Y M E W 5 k 2 k I U 7 / F 8 C o J h 9 9 u 5 u V D P t d 9 / c Z i l a o U p B O t e 5 v Q r 7 E R V q V B p U s G y T Z S k r z z f 4 h J 8 E + E x z 5 D C G 2 B e x 0 9 I z U 4 L 6 k T V d r 7 L N P Z g O T 8 T + + i 3 6 9 J 0 f k D d 7 l a Y M q 5 R I J C g Z T Q u m H 5 Q B 3 a q f 3 Y z 5 M o C Z 8 8 t 3 1 4 5 9 I z 2 M 7 e 6 c O 2 B i c k o Q 8 d j E u P j s 8 7 r I 3 m N K g k m L h a K 4 J r I w Q P D o b 1 x D M G G m O / 1 I D 5 y P O T H A 5 r F S 4 v O c y B k c h J 2 U S V z P b p d a H K d h 7 B G Z f f V c l Z Z C j W P N P w z 5 i J w P 6 8 W x y W d K x 6 k Z Q F j 8 S 4 x 2 B 2 D G r a S Z D p j T K w 1 5 n S u T d R p l B l N a y M M N f 4 o 1 Q X w j Q 6 P L y A 5 u 0 S G f / 3 n 0 n z c M P 0 i Q p N j G 9 0 z b y G K 1 U K W d E a a c H t B K C D 7 Y j H 4 q t + L k M U 5 3 v h m O y C r S Z 6 Y p e i d B t 0 x 6 c 3 A w o D F V u F i 1 U T D 5 W 1 s 0 / W h I E A a i b U g A 9 X g 9 t L y 0 K C Y k G y k L B e a Q b / n l x / M 0 I K k U E 7 D r G x s i Z + + R R x 8 R P k l u t 0 r e W a l x o p E I h c L h o W Z c L 8 B A + l e S B U c w F G K t V y B L 2 C i u r 4 D E X d A P 8 D d / 8 7 f 0 F 3 / x 5 + K 9 H v C t 3 O P d 5 q 8 S A m d t 0 y A 0 6 y 3 2 L 7 u F F q K s h v s f 3 G 2 H Z 8 L 0 2 6 2 O V P m S A / D M f F U s n U C e m L p E v M D q n J k J g G V S y Z Z p 9 2 a C p h 8 J k i f o E k z 3 K e a z + L t H 2 P F / c / 2 f x / R D c 1 / V M V R 6 J 0 s 2 l 5 W s f o u I I E E a N 4 i J p 3 n E 3 7 b J b Z w g q 0 E z s V L N d Q q a l j u f T s b m + w e 0 + O Q U 1 c p W q h g Q I S L a i J t p N t D k / k A 4 H p O s b e H H I Y N f 4 e V l N k M 7 H + / 8 a o c u f 2 1 O f u h B n Y k F R F 4 p V i i V S Q t z 6 7 P P P i e X 2 0 W j T N j n z q 8 I T Q B G w 7 w N n g 8 a Q E / E I D h 8 D w 2 x u 7 d P 0 W h E R P X S 2 Q S 5 v D a a X R o j u 8 N C Y + 5 z Y u 3 S / M K 8 0 B 6 / + M W v 6 X v f + 6 4 w Q 2 H y J R N J E Q I f R r h Y T 4 c p A I W d N M L Z m o m d 2 6 9 y 2 + r k n X K y w 1 / i Z x g c a J F Z 8 Q b x U l p K j + x e g X w z 2 m 9 L p b L I P P 9 d o M + Y 1 8 O Q S c b a V o u b f n 6 n L g 0 H x Q 1 f A G Y 2 5 R q 6 A I P R g A 5 k Q j S Z q c U D i r / b N 3 c p O z Z B l 8 c 1 E 0 F p L W Q X 5 y r d 3 P 5 P B S z C W + n M J Q G 1 Q o 2 s n W U C I D S Y V H a 7 T Y S / 4 R t h f g m A a c e G C G W b O 3 R n 9 z w 9 O n d E L u P J E 5 w K m x / s k G f M S a V U k w K T L i r Y / F 2 p S Z G 8 k U 1 w 2 Y Z e z b l + f Z u W n 5 n v f D o Z q e 0 s B e c 1 i Q 4 o h k F E C s + H F w Q G X j J g Y G F H 3 X x M o H p g j i 3 A g g N / 3 e 0 Z K r S O y N E a P 1 5 m E Y / F 6 P a b d + n K K 5 e P s 9 T 1 z P T 2 h p U C j r b I 3 w M S r H k x n z c I y d U c h c 5 5 x X v V X o 9 H W 5 C Y Z a H h d X t p b 3 9 P k K z d Z q c y C 4 B Q M C i E R y 8 Q l f N M y z k j P D O 0 + O + C 4 Q y V i g k + + g 0 7 Y s L k / I I M 9 Q p r J B P / B G k 1 X 1 l p U b M 1 3 C G M b s X p 0 / o M v b h U o T w z E N Z P / X M A 9 j I C E G t x C z M T C x K Y F m t 5 C p y z k 4 k 6 z M R m V b P V F A P p 8 F j 4 n B b Z T B 7 + 2 x Q a C f N K a i b e Y n B S v V 0 i v 3 G R c q 0 9 8 p v m R V 8 O 8 5 X W 3 t u k l a e 1 c H N y L y W S j m c f n B S f o R k s T N h I Z e m 4 u X S 0 G q H x l b E + I j 8 N 6 f U i B Z Z / v 3 7 q w c H B c X b E I O 0 D j Y F F i c 8 8 + z S F 2 F w b B E y T K I 2 r B 8 Y i t 4 1 l J J J J w Q C I D u q z 2 b E s 4 / 6 9 + z Q / v 0 A j I 2 E q l I p U K V f E + x / 9 1 3 + k P / v u n 3 b O l E D G O 6 5 b j J X J N a q t i f q y O C k r 3 1 j M F H n g Y Q J 0 j n w B P D 1 X F c x k M t r o J W a S k 5 g J a K Y 9 Q u K + z c w n T L 1 / Q m A y G f c + V 9 o i / 8 G a S M R 0 R P Y p t 1 O l d G u d j E t R o W 0 g f Q G E e U G 8 N k + L 8 q 1 9 K r Q P 2 e Q 7 o A y f A 8 C f M p N D Z E d 4 j F P i c 6 a 1 e a y l h j E T s P z U g u g z B d 9 k U D D T 4 f 2 o m D i F 9 I z E k v y N U a w a v f v r f Z o 4 N / 6 F m S k f K 5 J j 7 G x C C 0 s Y Y J a f B h A 4 m A l E 2 U u Y 9 9 / a F 3 + R e f 6 t P / q m e J / L 5 c X f X i i / U A 9 E S / G M i p k A + G A y O C Q 1 O O 5 / 6 + N P 6 N n n n q X p 6 V n h 3 7 Z Z 4 8 C K Q H t C Y Y 2 B c S 5 e I j j B / 9 c q 1 d + Z m Y C 6 j E E N B G u o e P u N N S t z c O f I g P g G i M P C Z l 2 r b W B b v 0 4 L w S a l U w 3 m U g s 5 r Q Y h v c + C x E 6 K w n N B J i Y r l V n q v L 0 h i Q p q H + o f m d l X f w 9 r q z A N s B S q i y x i Y P f 9 P J U K e T r 3 0 n h X 6 n 9 0 N U X j 5 0 L c 1 2 0 R Y H A Y Q u Q w y v T + a q N I 9 W a V a u Y k 9 4 i J S R v E D V P F I P w n l x H R K n Q a + y B 8 H E v w w X i A 2 W B n J h s 8 P 6 M Q X Y / T 2 P K I C O I s h L o j Z f d u 7 Z G L n 8 E / E a T 9 W w m 6 + J r 0 l 7 4 I O 2 n m H p 7 3 9 P G B x t h K S o 2 t o H I T c W f l I 4 J O 4 M + A 6 f X E m d r P U H C 6 3 3 + 5 8 / n n t L K 8 f K K J d f h x g i Y f G T y f g B o R v 3 r 9 D X r h + W e F l n n v v Q / o 2 9 / + p j B P F b B c A 0 E Z R P r 2 9 w / p O 9 / 5 I 9 G 2 e C x O f j Y 9 w a T 6 t i b u Z S l 8 o d s U / i L I 7 u X Z J 9 P M T z 0 M P 3 i v Z 2 K 3 Z 9 j O s X 8 x y 3 5 G L z A A 6 d 0 k j c w P n x v o x d r V f V p 5 X o u E 3 Y t Z 6 M K o N o A b C b M o K i J M z y 8 B X E s x k c L a W 3 F a e W m k 8 6 k b x T T 7 J 7 4 s V d v a n I 3 Z 4 B D h b x P Z q F J q U N V + w J r I z t 5 S h X v G S F 7 T T E e A G N m H 2 G f m 8 o g I o M X g I h Y v V G r H h d l o 4 2 s g + j c M + 5 8 c 0 d z D c 6 w V + r X 6 7 v Y 2 z c 7 P C + J d / c 0 h j V 9 2 k 2 / c e 2 a G Q p p O c E U / 4 P j l y Z 1 6 c 1 8 G Q Z T P h k n 3 P K 2 K 9 9 C + 8 B 8 V h F n G P o z P J 4 l y 6 2 q O F p 7 3 s v Z m 7 c / m r p 6 G Y D K X S q W h p h 9 Q z x j I 4 h / c v h / + 8 O / p m 9 / 8 Q 6 G l o G 2 U / 6 O P 8 A F I J W o x 4 T g c m n b D + T U + b u P f 6 h n Q Z L R T I Z k l I / O Y 7 Q s s q F S o V x t k s Q 3 W d K Y / / 1 / + 9 + 9 3 3 n f Q P W w Z 9 n U w K d s L a C 2 X f / A a m p 3 3 s u Q M m c g E V a H D 6 O w Y b b y T k O F c J r s x D z p F Y 4 C Q y y K S F h s t 0 / F a l 7 M A E 7 F L 4 Q Z 5 e + a R g N D 8 c P + h b D 6 i W r t A I f M K l d s p c Q y B B h y r t v k Z j G H u f C M b X X l y G U Z F 1 9 i Y u B B 0 q T E T G d h U N h r Y 0 W X / C V o K 5 h m 0 H N 6 3 D e y 0 s k Y 3 8 f e D k N 5 q U G D G S R Y j + w Y s Q V U / g F g R p f N 4 v Y S J 0 / C i h + x u G 5 V z Z R 7 E 0 8 3 k c q Y q o m J 6 o I 1 t b t 0 w w D p Y 5 v 4 D A y P V C o A i x z y a 1 e g W / W F j w a E H J D 4 C G c D B 2 g a N L o 5 Q s Z l k A R M S t K F Q p w J t b + z R 6 B h M 1 s 7 B D p C 1 k D k s k N X F G s T a T S s K 4 + N j x z 6 U C p w A s H L 0 t I P 2 I J i i h z i f j 6 N P 9 Q G Y W r p F J n 7 O w l G Z 2 l U L W Z g O e / H Z 6 + w W 3 I u x e d c k Q 8 N M R 2 t x H i s 7 H d z O U G h h c L Q R O L 4 S F u W h e I d C g G + I j n l l u T v K B B T T R b r / z g 7 t f X 7 A D Z S D n E / l K X q L p V q q Q H N P + 8 j q 6 B / 8 l q F G i y / 4 a e P D H T H A 8 L k g a S w m S f S / v m + g z 6 N m 2 m O J 9 Y e X T i a e B 8 d r Q p r i p R 9 A P f b e K 3 f e K X S f 2 D R W y G p y i y C D r e 2 j a p o 7 v t 4 m t 2 F S a J g G D 2 S h H h f M b z E i 2 V U m U o L p 7 E x s C E S U W w l x L M C + F I 5 D Q 0 G a 1 9 p 5 7 t N h o V l m I G u R + 6 B N i V J Z 9 A O m G M Q 3 T H W T U 1 P C L 8 D S C I X 4 a v 8 4 9 A I B C I e / W + J C x J R r Q z q o A x V p g 1 D q 9 W 2 g q T 1 G G S x R U L 4 c N A B w + Z W L V G 3 l 6 N b W Z W a g p O h P m I v l V o p i m R 2 a m Z k 5 f j 4 9 8 m s Z C s + 4 y e b u H m s Q P k L w / 5 / / + P 8 V v h M Y q h f N 1 t m y e h T T C 3 B n H N 6 O s D Z s k Z m F U 3 D J R 8 4 J 2 a 7 Y Z 9 q k M Z K H H 3 h t h R 7 + w 4 s 0 + e i 4 S M S d v j J C p V S R F p 4 N U W 6 / S K l 1 z T f c / y x K a 2 / H Z O T v / l a k P e b T b o p Q N q T T B D v x 5 9 m e 1 k s V R L 6 S + y k a m T s 9 f 8 b A U r z N f o U C p D l K U c G c Q 8 a E S p + R w E 3 k 5 9 u H i K g Z 6 I G J J k u w F r 2 7 h b k g r X 2 Y F M b k 8 F 7 G N L R y j x 4 w 0 8 D 0 G A D 9 5 G y 5 l R R a y c w E w 4 Y d n 8 V O N v s + i c / q N H 9 l h o q t O A 9 k l c 8 P k d P m o 0 T j c z b h A k w 4 a f E b + F M w D + t t O W M O c 8 9 l m q B c c 0 e Y f 9 B w g B 0 + G U t I B 2 s 7 A P U M G q 0 K F T I F 8 g Z 8 b F q 1 R N q L 0 g w K i p l A v J C w g N 4 P K F Y N I s N F j 1 K 8 T M 6 R f i b u H Y t h g M Z A v m W P Y T E U h w e H l L n b p E u v a f 4 i z L B M a 5 s Z 0 S z 6 t V a t U W b X R O f O n R O h b r v F R k n 2 i 6 6 + 8 z Z 9 7 W t f p Y 2 N d b p 7 9 z 5 9 6 1 t / K I I Z m K a 4 d u 1 d e u G F 5 + k H P / h 7 + v o 3 v k a B A X N L X w S N a o u q q R b Z 2 G q F a e h y D b d a o v d y N H Z B h u s x F 7 j g L 1 M 9 X q B G r S o S d 5 k 0 a f E B 6 d N u X G e z / d E R Z k 5 t X A w / e v e w / R z 7 m / r B A n r n C H Z v J m n m k e 5 l 8 k B 0 L c 2 O f Z g 7 s p + 4 F f E A t a a F G Q k M y q P F d B A r t I W J h k x p m C S t N q R Q m 3 Z S Z p r r m J j 5 Q o m d 0 h T F a 3 7 y s D 8 z u + R k z Q f z R b L g S d j 7 J M Y + y l T n u p h D 2 e D f 4 Z c s R X i 4 o W c w p 6 I H p C q 0 S y v m p u Z I l P 2 b C v l M i x T L r 5 P F b i K X G f N Q M l 9 P D z C t z z h P x X a 0 M + F r 6 D o P g Q 7 2 E k R W h Q K E E 7 L Z V e i 9 F 8 J M E Z E t A 2 u C u v A D i i w h 3 U F J D L W G Q Z R O 0 w P r o L A Y r x c o B K r 6 o R d V v o 7 K V u c m C W E 6 C B / s W u m J 2 W 5 / b / + z J I V 4 T P Q h b f Q h f E 7 W r / y S 9 7 z / f p I C g Y A w 3 9 5 8 8 2 1 6 9 b W v U L V c J Y v V f O y H I R Q O j f f h h x / R H / z h 1 7 n N Q x p y B l S z T D / G F t W K b M b y 8 3 m n Z f u g 6 X o D F L 1 Y v 3 p E y 8 9 P U G a 7 S I m D A o 2 v B M k 9 K j V o J p J j i y V L 4 x M T 4 j q Z X f Y j Z z x d 1 z N k U 2 k e u v 7 O X n u X n X G j j R v V o q U X Q 2 Q e I r Y S 2 1 k K d y Y P z S Z m o G a 3 a V K o G s k t J K k 2 + K U M S 1 K / f M h 2 2 8 L + U p N N H y M 5 L G z u e F G w k s Q c F S S m s 7 Z H T 1 8 e E R o J v O x m y V 4 L 8 i C 6 D s X v k b W A w W N r W X w W 4 F t F N h M 0 v i S 1 A s z L T H N b E C / O 8 5 i m R Q j c b 1 o Q 3 / c i y e r c z 7 5 L g f b I 3 H A L J s n R l v B 3 E J w A 1 D x U i / 0 9 o 7 E p T D 7 4 G q z 3 h e b D P e X 9 z P y v F B A 4 5 4 u i W i s y 4 8 j i O f s f l M h x 0 X 1 c 3 H M Q s O R B L z E B 9 K O V C c y I O Q 5 G M V F m o m u y y e P m / p c j k 9 + D p j U x 8 d k G T l g q I O V m 5 2 a C r H Y D T V 0 Z p X q j S r H 7 z D C X z K y h R 4 T G z r f k 2 C j c e O M + / c H X v i X e x / M Q 1 O y X D L g H l o R Y B 6 y F 6 g X y Q M 1 m W 6 d f J V 0 h G T h t d V P A a y R / j w K C c M q k 0 8 I v P Y m Z B P h y e 5 / E a e b h E c H g u 5 8 d 0 N y D 0 6 J N h U S J b D 6 L O L 5 / K 0 3 L T 0 + I 9 / r E X s P N X 9 5 s 2 8 w O a h o a F J r D x C U T R K p B Y 8 i z 4 / 8 a b P t a P Q a W c M N N B v 0 g Q g M p b Y V C m M g A 6 D X N t m 4 k a O E p O P x Y d i 9 t Y a v Z w 1 I 3 T 9 d 3 b M K c 0 c P E z n 6 z M + E K w K 9 L F T b I x B r U z 5 o B E r j Y i o k F f c C w K A w I v N 4 u M 4 O A m Y d L w F R + l 5 i T h a Q V 8 x + G F r W N 8 v k R w Q N D Q s u l W R o X K y 5 y 2 b V E S a H h u K + c p j E q s 5 N e Z p 9 K A Q E L Y Q L q s M + C o j c y i d x G F / t m N R v b 5 U 2 k b y 1 z v 4 K J W d O W m Z G t 9 w W j o h 3 s 3 c k f d Z D Z Z W E w 6 6 H 0 a o F 8 r D 2 Q 1 G t m T e B w u a m Y z Z L J w 3 0 j J q I r 1 M x x z 7 L f G G X F E 5 x 0 M q O y T 7 e a Z q K x U t H i o v F O U 6 F N k U t X a 1 b J N j U q L A t o M o S p 3 W 6 3 K I l 8 d C 9 J w c c b P E 7 d v g 3 u 9 e 5 b N + n r r 3 y 7 c 4 Q Z + r B O r k m t 3 W D q U 3 j o G O m d P A X 4 + d A Z 6 X U 2 m 2 c d I v g V Z 4 t q R C d o j v j Z 4 L Y A Y C i Y k m f J a F f Y f D d G i 8 + O c l v 5 d 6 N G i k a i I o 2 q W W x T f K 0 g t N g g H G d K K C j J C z M s y W b W 7 m 9 W 6 a F v 9 u e p S T O N i Y 6 1 0 s a N P Z p 7 f I Q 7 2 S 6 c w H q j J M 5 J F F g a D Z C m G x 9 u 0 t L j W q a A n r G A / Y y Z 7 s U k Q 9 T Z d q 1 U i i x d N E J 8 d n l X h L p d N M U N 4 S H k 9 8 p x j u + y j z f b T b R f F J B 8 k X y V N W W b P A 7 M L b U F U Q b N 7 A e U + Z b W A z Y H q + K 8 W t 3 G U l V r e z v v p r q Z / S w 2 v R p s g j m s f t Z c O T J h 3 X w H S l N h Q n 0 j Y e i b h 4 J z i 2 U j F Q M z Z A P F G S 8 J o Q S a W 3 9 / h 4 K P S d M r w B o 2 1 9 x n I q 6 T P b 5 I T V + a A s 5 Z 2 v 1 8 i y Y v d q d B K f O 7 w Q I F v h + g z T M R f b T x Y O c d V m W z u T b A R C y k m I G C M s I F y V w s F s i Y c 5 B n h v 1 Q 7 o 9 C N U 5 W q w N i + H g q A h P f R 0 d H N D o G + h i s H T 6 P m O m S L i V t G O K r P L b n 5 D y m P o l g k F A C Y M K i Z s V C q C n S o k Z G T 0 9 G 1 u P o k w R Z / A Y K z 8 k k 5 C 1 m s p U X J y m 3 W y O j 2 U C 1 U p l d A W Z S 5 i B r k E 1 n l 5 W M O B G I f o q Z e X w n G e A m 0 5 G D p Z h k J r Y 7 e U B Q F 0 H U f W a A m Q C Y e F a f v E a T B w z M F G N G A s a 8 r L 4 F G f S g 5 5 B i J p k D S N w 5 j e M I 3 p W x L D 0 y q X X 2 l Y m a 0 A L Q n u n y r s g n k 4 G B D u N C 3 P 2 O E G b a P Q M t M f H A l A / a l 4 T / k 2 6 w f 2 C N i A C D y o g Y s 8 / y 2 Q 4 a s V y m Z o M J 0 Z 5 j C T 5 O t X K D z S J I 4 T Z l 4 2 X x n W C U B l r O f 3 m 0 E f R A P b l e l J h Q 4 V + 5 T K N i T Z G H z d t s P c K / a t L U E x 7 a 3 l 0 m b 2 O e D o o x K t 5 n j Y l M j T E T b d 2 s 0 + d v 3 e t j J g C M J / 6 2 9 k V V K w D B H w j Q T G 6 K L k 7 J Y 4 8 u f T q Q m b Y / O h T M B H o 5 P D g Q 9 R k c b I q C m Q C z w U Z + + z T Z m g H R N 2 A k v A A s G c / l 5 I L N K v d L 7 x C d h Z k K 0 a J g J k A x U / 6 w J K y T x f D g 6 R t o U T D T d s o k 6 v E p W j 8 L C g d 1 m n g o z O N k o P u / i Q h T E c w E e G e t Z B 8 x U n D Z K 1 Y j o A / A T I A R J a C A s Q d D 7 I j l K L m W 5 c F v 0 a N T d T r 8 S G o a E A W k m y C E F j t 2 P R w x s a K p v 7 2 0 m U Y 7 W g m M Y j E z U f a c 7 w 6 w y u 4 A U l o B p h I 6 S I 8 x 9 p c a p v t i o J 2 2 C n 0 a Q c P l 9 d J 3 x R / p R 3 U E 1 A h L k 9 8 H p p / Q B s m I G B 4 T i d + 0 L K R 7 v r l L L s s Y + c Q k J g n T q 8 G D j B A z K p N C s 9 i R Y M v N b J p K F M C a L 3 6 P c D D O 2 T q 4 z U T V p N t b + b 4 a F Q h E Y H c I + Y g G o c 3 a h r w o D F N q J d l s H K E H 2 D X c v X V A Y Y e T 7 O e L r A 0 y l G 2 t k 9 t i p v B z V a F 5 4 D M q Z C t G c h r C L H y k b w O f s 9 S K U y Q 9 y t d f o q O M n x x s t q K P g 6 Z z 9 O 6 2 j c e x 2 2 d u M g 1 j M j c W j Z E 1 5 y V n i w V G h 4 j 0 y O 3 2 T l W Q i K q V S 5 K W 2 O C m S h Q B g 3 6 m H Q h m v l K s I R Y q 9 q L O 1 l C W G R S u A q A E c i + c 3 E z l O 5 3 G V M V s i T a u x c g 5 I p 9 t d D F I l z u Z K n p U s z U h I H t h v H + o m S v + e S + F V t h O Z G k K r m 4 N i L R A e o G x V C 5 a 7 0 P M h b p / 0 + S R k O d r n T + 2 O C I 6 S k a f J C e o b X F 6 p a O Z J f X t 9 6 X 0 v D S 9 J T Q U Z u Q x 6 W r z I 2 J n p L 0 b Z e 6 I w Q u + h i E z o A x X t F M p F 9 k L u d Y O R d Y S 7 K M t C y J X g H Y y M l G U 6 g k y t t j 0 4 A F S L 5 9 l j p l M B j o w j + U y S E E D B 9 x u 9 g q z r 2 2 u U W D c K d 4 7 m C H w O 2 g r z D v h B V t f P 0 2 A / n D S i k h 1 k j 4 i m 7 h M n I t P z V P k b o q 1 k w z K R G 6 y 4 b d s p W z R S 1 7 j L B + r H 2 d h 8 H A K q M 8 Q c A 2 2 P i a C U c F 8 F 2 f v i O M C z M j P z l d p R r e M A n 5 k 1 V i i V t J I k 1 O T F L 7 o I d u Q I i 4 Y 6 1 6 A m D + 6 + b F 4 j 2 p X j n G j e G Z o G J R T H g T U i U C k D e c 5 R / s Z p c B + t o X 9 f U y h K E A g 6 3 M k F b A e D / N r a A e S a F V e 4 C A g 8 X X p u V E 2 6 7 X r N n T u i A K K 4 G C D g e x B d 6 6 i M d v u n 1 O C q b I Y N p P F K Y l 0 0 G y / M t P w E H v v a 8 T c 0 t m 2 A H w N 8 V c c l 5 o F K S K Z n R L t f q h l G T 4 x U 5 P 7 A g 0 A t A K C A f B Z 4 H j i r 9 0 Q o O Z R U E j Y i S d Z S w Q 9 n b M l V A 2 8 Y f A 7 + T r c Z y p 3 E P N G Y U + F p X i M p f 0 O V e t l c r N g w u x 7 N L E v B p Z v L I g S J c N Q J S i T S b I z r R G / f h L R y c R f b G P 9 F A l N Z m G z E E w G p O 5 C a L D e s z n 5 9 z I s r m b y s X h Q H + W C 0 N G X 2 q r m a u T p S O v 5 y 4 u s f Y 7 o 6 L 0 y X X g S x U g b t B m Z E + Y X o L I j X A 7 2 6 Y w O / l Q X Z h j q L q p o J X B r 8 w G + t 5 E Z z 0 q p h k w 3 U m g w N 2 J 5 u a 3 l J P 8 J G Q I K d r 8 k f r 1 / B j z 8 y E P i + Q A E C c S q W p t H 1 C b H M y X X s 0 L q N 6 q y z d h p w z / v E u u q B g G R 4 9 6 F g 4 D y 6 3 u h F m o 6 3 W 7 a i 1 U H M t X e r W R X Z e T T Y H V a R M G Z 3 K H G V K b / + 3 / 4 X 7 8 P E 6 8 3 r Q U T g b 5 x N t d 4 c D E w v a k e e j h D c q k B H E C Y F 3 4 n J l N x P s K b b D o x P c A 3 g z b J J i v k c J m 5 4 6 3 k 1 U V 6 k F q z + d E e B S a 8 7 N i i q I e O u d p G 8 v k 9 1 D R U q E Y F + n T 7 o t i o o J C q k m / C I S Z S e z F s P k U B k j T D Z t L 5 o C R y B A 4 K z Q i b j y P C X y r X M 0 K b l D d s 5 J h E + o k M 5 6 Y S c W H W 8 c O J q J H F g j B z N z N V 2 i n W Z C H o E p H 7 B 5 8 M D I i J 4 x p S m m i U m s 4 s 5 c o + C j O N I j 3 G b E L Z X 6 T z 4 N L t r u s p l I 8 a 5 A h 3 j 5 P T E q L w T E h o n R B r v F B g k 8 2 5 m P g O 5 c E w N w b + t P I z 6 V c c O 4 w B U Y T T Y Q h S O L D D 5 + C e c n z N z D y H e 4 d k s 9 p E M j H m m Y L T 3 Q J r G L C D B 5 g B w Q + b U Z t 3 A 3 K p P L k 8 L t G P e C G 1 C k n X R 2 U r T U x Z y W w 3 D W U g A A s S V U 0 I Q C 9 4 9 O i i n Q 4 s 7 P v b z D J R w W 5 h j V W 2 k Z W Z D 2 U J y q U 8 C 2 Q 3 0 9 J g X + w 0 I B + w 1 W y L Z z d 6 Q i w l v B q n 7 3 8 a p 1 b H U d 7 + S J u c 1 G s Y C Q N z v E l o g r d 2 H e y E 1 8 W q 0 y l f k 3 5 9 n 0 0 5 o c G w m I 1 N B R 5 Y E Z l h B q s c S e c U 3 w E g B A M T n N n O T h + b M b V q n d I R G S A R k 8 C M + f l Z y i e k V v I Z 5 + i Z e a k F B x H d a c A E J Y C 7 u t m M g i T F q 8 K E X m L / L J / P U 7 n Q p L D t P A X N K y L K 6 L F M k M 3 O W p I J P z w 6 R h Y r C w u W t j D N w C z D g P w / C B E A f 3 E u J o q L x k N h w q 2 E u / 1 H v I Y 9 U 5 1 9 B e f E 8 H t t v J U U 8 z / K I g A a 7 L G I v 0 w 4 e l N a 9 r m R v O 0 F q m S M V E u w l u B n 9 r T m K b a b p 8 h h g m b m 5 l j I y o z y 1 b f 6 J 7 O H w T 0 q i R J + p R 4 2 F i a 3 P / + 0 8 0 n C Z 2 e f k k k K d D M s l g T T D o V 9 8 L V + d a 9 C G Q n O Z 0 A d t c r 4 K h a T X A 8 V t F b I 5 r D S 0 v N j N H V h Q p j l v w s w x 2 d x s 0 D s f B a A + T L 9 4 A g Z W Q o U M s w I V R P t c 4 e L 7 / j U e F F f m 7 v N a r R J V v Y F k J y 6 e U N G k V S V 2 d 5 K R m D I S q x J Y w / I o I H y v T B 7 X S 4 X x L o W M 5 t X V t a U 2 2 s 7 o l h H j Y k Z 6 2 G g C f Z 2 D 3 i Q p r i D X f T R P t b A t C l 4 W Z p / w 4 A J z d 5 x W p q 6 Q + u Z h F j 3 p E x J B U u g R G 1 X l u x u J j h + 7 H q z Q m O X + 4 M c 8 H s E M / E L v g g g i V Q + + 2 5 s R p i G S P n B N w q l b J k l Y o k q x o d o 4 0 M 2 B w 3 9 t j m u i + R Y 5 V s B w u Q e Q H G b S Y 3 B H O P t r p w 7 a E M A b b L 3 a A r 0 e T w e 5 1 e M v D 4 v j Y 1 O s / 8 3 y 9 r W Q u c X H q b 5 O R m d Q y I q d h z E s p e z o p y V z 4 S J c 2 X 2 Z T b Z Z G Q T 7 9 y 5 F R 6 P f q Y A o D l g g m P 7 H T w p c v 9 U B L T B B 7 R e 1 J D d K Z I j o N G Z N J m b I v A w L P h Q Y w G P L I y D T l R b X R f 3 H l b e G t N B Z w E Y 1 f T v / y / / 2 / e h O v E j v R S D H + V n c y p R M l H m V o w c Q R P 5 X H J C D w O N Q Y F p Q m x 7 w w Q K z 0 t z A s v h F 0 M N 4 e D r J 3 R r 2 T b Z O w E L a C v c C 7 + v V q r k 0 K 3 v x w x 4 8 a B B o 4 s B H l C j 8 C m Q u n 9 / d Z W W l p b 5 t 2 x K p O O U y k b I 5 C 8 L h t L X d 9 A D k b H e g c C z W q x s z v F / y O 2 D O Y u w M 7 Q V a p L n 2 S Q l e 5 n v b a H U v S K 5 R 7 q v j T b j 2 c 1 D Z v R B / K P M k P r o J b B 3 M 8 4 O k J G m H v a I v D 1 j k 8 0 X X 7 9 v C r T N Z R H e T i S j 7 C v 4 W R A 1 y B b A F E Q 3 k M C s 4 A k 7 W Y v n y e + e E P 4 R + h d 7 D k M r G l p M E J 1 t W / d 2 d 0 X d B Y S y U Q s P Q k E S c 5 v v u c u + F v Y r R l a K T I u 6 9 / Y 2 j S y c 3 a + o Z J i h 3 B X R t / D X s M t g Y F H 2 I b Q A t q f R p y r p g X b A p E N L U d 0 V y T l W l h l + B 1 h M T m p j l w 0 A F a e c 4 W 5 C V 6 l F C t l 0 h v s w w V Y G m + 6 V i l j 2 A a b b f j d D c 0 + G u q w B / b 1 7 Y e K + G G R G 9 g J M b M Q y b y Q M Y g 4 J g J Z C Z 4 I w z K w e l 8 J N W n x 2 h O w u G 5 X Y z 8 l G y k I K q D T 6 Q j F P q W R c Z G Z X C k y I z C w w 1 Z 5 d 6 I 7 W W X Q m u J p H S B V Q y k n r F E h T E A I G F 6 j X + X u b g 3 Z v H V G G H b / E Q Y y O V q N k n k 2 S Z 1 b 6 Z J b m O F m M / T 6 U Q r 5 1 0 H k n Y W e f A Y S C P D 5 l r i n n 3 W 0 d I 9 + I k w e g Q b k q N I h s h x 4 Y M J v N z o R R l A K l B 0 I z 8 Z X 1 K O x V y b Q 8 T u E L H k q t y g l P z / h w q W e 3 + C h k W 6 H A i J c 1 R I t S l Y h Y 1 z P o f n q w R S 0 A A Y G 0 K m R Z W J B F X 5 I + W a V c p l k 2 5 f B e E R O e H Z n i 6 f o m m R v s v 7 J w Q u R V E d D 4 w t k m Q 2 F W p p t b V M s 3 q d J K i 2 P p v T Q 5 5 y G 6 Z M O 8 H i + 9 / f Z V 8 f 7 L A K W r F a C d 9 A C j 4 J m g J d Q r E A q K T P f w y I h Y j 4 W x 2 3 w 3 Q c s v D q 7 C N I i Z A J W P e h r A E 4 Z 8 J t c u V 3 J C 3 f d K X G g i A 2 s J d R R R O F S 3 c d n d t H M z R h d e l t u G A A h H i o R G I 6 R b W 5 h v J q O D i a D O q h R S R i 4 O w z W x I T E e E u T R v Y b F I E z K V q V G + V S O n E G n M A X B w N j S E U B G s u w 8 t M o g T E u 1 K E 4 B a U E m k 4 x 0 N d h 2 h l m G C W B o M x A 7 J D A b B k K C w z T 6 7 b q V H l q 4 Q y H z R U o 1 7 g k / D j a x P b F I H n a W B 5 I x E 3 e W + 8 I X 6 J f e k G j N D k F C Y t t 1 S y q K B 3 V y T X U H F o Y B l V I D 8 1 6 y O N k n 5 T 4 A Q w 0 i B A V 8 j x c I S 2 / y 2 C x O w e i D U G g h E D M u p H v B u C u I H 8 J G m q 8 G 2 r m R p 7 m n T o / u l Z p x 1 o s Z M u 5 P k H 2 G n f 6 t D D n m I V R l 7 3 k N 8 0 L 7 o d 6 E l U 1 4 9 w k Z 3 y e h z j y F 6 l 2 F a I n c Y 1 o Q A Q s Z o Y H 0 C w n 1 Q O C t k C 6 S K / C 7 1 5 T Q A / 0 M h a T S m o z J Y l U w U 6 / N W W n Y R Y T n 3 t v r g p E w A Y w 5 k v B I m B w e u 2 C m B l M / 9 s Y B Q P i Y W w E z A Z l k l m r 1 g p B 0 f j v b t H w N 1 E v A w I 1 3 C r T 3 L g h D 5 y P q s 3 3 z U E S u n C 6 H O A f 1 A l L J n A g M A B t v w / 6 V b N 4 j A w Q g d Q U j C U e U B 6 F d F P N W y M 2 D 9 O Z W i L N Q U A X M 9 u J y k c a s D z E x s v l Y m S R z a Z T G H Q 9 R O T 9 4 b g t E i 7 5 w 6 6 r w 6 A H D Y f e T f Y p v p 8 n c U 5 N b z 0 y N z v 6 z e m D C E 9 u + A K i U C m Y C c E / 0 H T D M P 0 A W B o T N 1 p a c t 1 O S e h g z A e y 1 i n k 9 C F N L y y / 7 h 8 1 4 Y C f F J u o j / e Y Z V m v r g f o g d q N f m H j 1 8 U P K 3 m n R 1 B I m Q 7 G 2 b E L 4 q b n 2 t v C p b O w G H B 1 2 J 8 9 + E R y X w u s Z e N S u G M Z M u + + x b 8 y C w u G T d S d + 3 w A z S W X E Y g i 5 f J 8 d m e n K p J E 5 r c R M A Z t a 2 t U Y R E z y V o o 1 c r q Z w Y a E N F f f j N C 5 l 7 s d V z W n h A G G h g H D p d d K N H K x 2 0 H u R a 1 c I 4 f b y + Z L d z 7 Z 9 e s 3 6 J l n n u p 8 Y k m f K Q 1 d M d w L 2 P P I D A B T Y d G b M k H Q A Z i z Q S p T p Y Z V q X 6 x f s f l l t f N b l V E w R C 9 h s I S C R A 0 z C K r x X a 8 X A J 1 B t C p z l G H Y H x h 1 n L / N d p I 2 x K n H A M Z K Z h E T 2 y n 2 P c M U i l e o U a B h U n A Q A 7 / c F M w m 0 6 L v g R R g J n R D h A R N B L 6 G X 3 n 9 H z x 0 C 8 S h q v N I v s Z H v K 4 S i K a m u H n q a Y b N H Z F 0 8 D D c j O R g V 7 n f r M z j a C C U 2 g m y O Y f d h 1 h 1 4 C Z C f Q E w Q X L w W J w U C Z a J q 9 7 h E 3 A w Q L p L M j k 2 + T 3 a E x V Y V 8 c g l e P + G a a g r M + Q d N i z L i P T q p t 8 W W B a 0 N D I l D G S s g m t v 8 s s f T D t k L 3 2 N 5 H h A k 7 Z q N A B u B m w o W p h r R 5 C T j d F v a x w J k m O v / K l G C + U k 6 l K r H k Y 8 0 i o 3 Z W s j v s g g j Y J R O r R / l S X U C i r c L u r R j f S 4 Z 5 1 Y Q y J L 7 T 3 8 2 w k f t y p e x Z I C s U s Q / Y S v D D 1 4 W Q A G D + w e T L N f c o k T 6 g Y j t y z E y A w S j n F j L b e W a u I p t v F c F A 2 G A r F o u Q A Q m S r F H S R a N Y F + O d d o v B A z O l N p j 4 q d b H T I B v T h I S 8 z D l t r A o 0 E 7 e B c e J z I Q x Q U q S z + 8 n r 8 8 n + l s R B w g F S G 3 2 p / 2 c B c h Y t z V Z m G x n y F C R z + / n 5 w E z q c g b 5 o D 0 z B R d T 4 l w e i L G Q p j V B p g J b Q I z p V b z Q m N h H g r 9 i 3 Q r n 2 G O + 5 u f u V 1 g l 4 H 9 2 E 6 b s f g T P r t + g l x B C n Y D f b T H 7 k i b z X g W f i o 6 7 H Z B 4 o u 3 A h h X P e 7 9 d p 9 G E N j q D A D o D 4 I H 6 V N g g C 8 O j X l 7 g W u j Z q D T 5 c R 6 q E T b a D T z o D S E 5 B Z J n N w x s Y K N R t 1 V H j T H s a b Q l 9 j V g B v J J 0 v s p C k 8 N z w i h M k v + C Z 8 e e 6 o z k E B 7 R o w C x F B Q 1 v A r G D 4 d C Z G + X y O J i e 7 l 2 L D 3 I S Z 4 / A O J 0 Q A y 9 T L 7 T Q Z a i 5 q G H N C G C A j 2 m M Z E 7 5 O q Z E U z 2 w x W 0 V e o M j G R n M 6 b c R b t B l T A p A p l V q b i a T O U r Y 7 8 o Y 6 G J l P M m J w Q x M O N u / Q L j b V + H 5 2 q x Z B Q o T K b L d Q 9 N M 8 j T 1 4 u n + C m 8 P E P G 3 5 w c H d C E 1 d P H u I W 0 H t 3 A H G V M y J h 8 8 b t s X y C / S J A P f B x t U U L b 3 Q n c 0 / S H P l 2 e R v B T L H 5 q b T M C K Y D G b f 1 Z + t 0 r c 7 Z c a + L O B D o U E q x y + b z R 4 v V g Q N 9 d Y z 0 U P V 7 P g i U M u S w N A y X U 7 S a y 9 Y B j M T s U R V E k L 4 Q c z J k 5 1 c r k 8 / v 8 s X M l E 5 U y Z 3 J 7 P B w A S i J b F q l A d m W r u + J 9 4 P g l r g t q r b 3 0 h C N g 7 r m N A R a D w k F x 6 g U E r R t e u 3 + 5 g J g K Y o s d Y Y B s S X Y C I h / 8 7 T W q B 6 3 i K Y p l w s U z 5 e p z L 7 e E e R f S Y i 6 e x j w M F M J c x / 8 P / 5 f W 2 e C A I A K 2 S x d B + L Z l 1 M 2 / J p N J R 2 Y j T 7 l I + m n x 4 h 8 y R L d 2 u J 8 u Y t q p h W K d N Y o 8 R d q f H B n I j 2 u Q I n M 8 g x + O b Y H A x M P w z 4 6 s s w U + 6 w d L x z h 4 q S I b S t x k T N r S H H r Z Q t 9 T E T A L + 3 F / U k V j H P C b 8 K v i v 6 F u 3 H 5 5 d f e k E E J 7 4 s s G 0 Q A h J 1 N v u E 8 I / F W G N 5 O h r M Q p m j 4 T u P Q D s 5 n F / M L B a 0 3 u l 7 G f 3 s f 1 4 E u m T A C x + E G u W P T M T i M y a b G C D G C y s L V K 1 V 6 f M 7 2 6 K S D 4 D I H V 9 a d L Y s R K L d Y O W Z m W O T q h f l q J R i + t L H e q x d k 2 W O 0 R Z k t a P T 7 6 9 u 0 j e + 9 o x o r B 6 m z s R l n M 2 x X i D c D l 8 I 4 W 8 w C 7 b T r 1 T K Y t s U 1 V L f u I 1 9 h 4 L I B I d p i s i W 2 e A S 0 U B n Z 6 4 D q f l Y P J c / z u 6 Q w F q l Y r 4 g z D A 9 f F O S M F E z o 8 Y a H 5 u t I V s c 5 i a s A N O 5 G G X Z L F t / + 4 j q z q I o E A I z E n 7 Z U P B A F v J s Q r H Z 3 B u F 1 W P 1 z d 3 O u 8 H o 7 T + F 1 o B 7 w 3 Q 5 O j w i B 4 X F N M P G O z F R K d U 5 x G f 1 d e a J u q B j M q R f A a r 9 M I 9 g e p 0 E a E q 0 A Q w A O l R m G p g p s C T 7 2 b f o o q 3 1 L R o d l c t c k C W y / t 4 u h W Y H W 0 m 4 D g D B o Y f Z 6 G R L y C 4 Y B 8 I c r 1 5 o f v d g s F o S 5 4 g r 1 + o V f p W F n 6 S A o A J W Z E J j 2 W 1 m u n B h n q 5 v d W s W a I B G S 9 r t F p N m u o A h 1 b X 0 t n G z 0 6 j u L A / 5 A X v F L j 8 j a 7 / 9 e l X + 5 s 0 P N + m h B y / x O 2 Q 8 d D 8 Q 6 j 0 A l 1 5 a o L 2 b 3 d E 4 J H M i 4 8 B q l X W 6 s R a m 7 o y I D H I 4 y h a b U Y S K L W a l I d q i Z j l 8 q W P z p g O 7 z 0 a d C P g x j C Y T + Y I B Q S C 5 j p + 5 / e E + O d x a R A y T r q p u n M c 0 K x g D g L 9 x 4 e v T Z A w w Q X E b s T U n t H I 1 1 q b M W j f j g m E R 2 c N E q N c r z Z l h O P + K N o U x C I M I A j s I + u e l P 6 c H t B S 2 y s w 1 j u j w / S p r p d P n o l Y 7 C 0 I V A p 3 r 4 q n x 6 D v p p t i V 5 e q m V W R 4 Y M L + J F S q V R o Z l f S g N D O q O n n m p C A F w 2 G X y Z B N G 6 9 q s U q L T 2 m f e / 0 y B H C w p W e v Y G q 0 S m y l y c l w W E W 9 O a u g 8 7 N C L D B E I q u 4 C T c A U g E B C c x q j 4 6 M d + Z z m K D Z F H 5 m v s F a o 0 C x e I b 9 m i x r g P p x N K / e l M S A h 8 B 8 F I I L g L 4 Y o a H T M Z C W 0 u H E A 8 t j C 7 U d U Y A F w A 4 e w O X F 0 6 s r 5 d i 3 m n j Y T k d b E d H J N W 4 T I o R m p E k w E P B A i W U A Q Q I A D I E C l e Y G l l o Y y N m e Z 0 k c J k t j c M 0 H m 3 9 w Z A j X U W N j r A 2 W i i p j w s P 3 c N c W y D 1 j o 0 x z n U Z c K 7 R / M 8 m E y F Y B X 8 M 2 a i D / i l x O j i 5 J 3 c + J c l X Q r t h p X B w / I + C j o T o q / u q B 7 q 8 V a 5 T d L V K C r 4 + d 1 G G G Y q n E I O Q + t t P U E y 4 2 N x P H I f t h O D e q 3 S v P 7 T V 0 z H v 8 i z 7 y e D d p 3 F u m 5 x d r F A x 0 Z 7 T 3 Q v h y z C x g b P X K 7 5 X J M y 8 F I G g W q 4 B B s 9 h j F 3 m O Q G I 7 I 8 Z b Q U 9 7 x + A + g K a C 9 Y O / m s 8 4 H M M q R g 1 a H G p I x A 7 b a D B g M T v 5 B q x i 2 d w S d 9 Y B R Q H d 7 G g r w F 6 t N 8 v C 3 n Z 7 3 C J D Q m V A K C C M 2 J t 0 i E h h y 2 h i N a t d f + f d A s 0 / 5 x P E p 7 / G f / z r H 9 N 3 / u B 5 U T F n G J D z h 6 T V T D R L o c m g Y C Q l g a Q D 2 d 0 Z M A e x I K 9 u y j F b Y 4 J X u x + i X W r R o B 5 C D v T 3 H R + X 5 h g c X B R Q 0 S 9 K B O J 5 E 4 1 4 p L Q r x s v k 6 i n x J f q H 2 4 p c t U H R Q G S f w D w B 4 w L w u 1 A R t l f C J t f S Z H U 6 R M T R Z G P G n J P W A q 6 f Y 0 I 0 s P n F w 0 r e G S d f i / 0 x 3 Y b R f A r 3 k 3 g r 2 o g g T 6 1 Z 4 d 8 S + S c 1 x x 1 9 0 D 9 v O B j Z v S L 5 Z r o n b p F F g Y l 0 F n k i i T e 9 b a K l p U V B 0 L 0 m G P o V G y a o F C V o U q Q v 4 T i W k 6 j H x 2 f M o U Y / j 1 O d 2 z 1 9 5 W R N C g Z C F V v 9 B H A 6 l T 7 W h E g S Q F F X 1 C c c B C T q y o J D E m J N F l 9 G v 7 z G q J g J x I f l 6 5 K g t R M U U J J J D 9 i r + o F V j K C 3 1 d f f k w m z e m x 8 F D t m J k T w 9 m 7 H a O 5 Z d J Y s f K n B Q P / T v / 0 j 0 W l X r 9 4 Y K E n A H J h 1 x / z D + N w o b V y N i D b J M m E g F q 3 N L J h F 2 D x v 2 K J 8 N c Z P y P f T M R O A C V + V 0 K l H 4 U i b D l B A u 0 p s E q t B r 3 a W T O j h s b f Y n O D W s N T s Z S Y A w m b z a p L 7 o X O g B 0 Y W P L i P g t r e J b s j 2 w P / C w U X Q y s B 8 k z Z + X u P Y C b l A + D 6 v j k n e a d d Y m 2 R 2 W y l r T U w p Y s + 3 r c S 9 u d C + x T Q x h q P a 2 D C T + F Z C C d N Q 8 R j U Y p E I s e + z E m w u f s Z z 8 r + a b a 1 f V w R a X t n R 5 h 1 G F d c U 7 2 U 1 l B 7 3 2 I F 8 H E u I I 8 t m F q 1 S Z 3 T M D R O Z S Y A T I T x Q r R U X a N k C B z f + 8 n x 2 F B m w m Y K e m Y C 8 F n P T M D x U C r i U 1 G d X j g C m i q t N f k s N t f g J 6 G B e i f O Z N Z C 2 C v P z t D m z X 0 q p j C p J 6 + 7 9 L h W 7 w B M Z G g N k 3 q y o U g 1 e v r p x + h H v 3 h H f N Z D d r z 2 + / n H w 1 R t I F u 5 K e Z O l L + N Q E P V t E b F e k I M m L A 0 T w C Y C i 9 k p O P V 7 m T Q 6 4 H B V Q m y 6 I f g T L + P 8 + m R V Q i P T 3 9 1 v 3 O k H 4 s v h I f 0 O P q n J Z x 3 P V P h f m C S 9 H Z B + F / B Z e m r b F 3 V K p / 2 + g A K 1 V K Z H X k Z + M E G d 3 Y m B g R Q 6 p 1 l H v d e P 2 A t H 2 A t 1 t 9 B E 5 P T x 1 v Y n I R 8 t E C N Y v 8 T q c K f q k r T / N w c + + b 9 m Q t 4 V r z w n L m I r G p 0 E p A F M X W x 2 + 8 9 C b 3 3 m x u R j A U g Y X i Q 4 M 6 z J h r z n M U 0 b J M R / 6 j C K w J D q M 0 R s l G t I O 1 o i 9 A w b R G w 2 I t i w L U B x P o n P R Y f m x Z 1 + J R j d / + 9 P d r 9 J E I 7 t w 5 Z r f O 5 D d n B E t 0 D A T M S w A O / 9 s K j Y l 8 i A J o J 2 8 0 Y u d P 1 s H v s 1 O Z r r r 2 V E J E 6 k 6 k m G E P U y + s A U k o W T 2 E J X x 4 h W / O c C O W q F x J m s Q y i X Z X + V f 1 u m D w z g w c V 7 Y J v A c L 3 j M h 5 H D 2 w B 1 W t V K M r X 7 s g C l M O R p t W 3 0 Y O X T 9 w P W S E g 7 g U l A U Q m E e t D m 2 s J h 5 R g m z Y f Z g w O t F K F G l B 4 U 8 F r C Z e f W e f L r w 2 R b F O y e Q Y m 6 s o d g o g y x t R y r P A y D T h n m b z H 0 m Z H c i x l + 1 C d a T f / u M t U f R S A f 3 Y + 4 I Z 6 B 3 X A l 2 D s P N x h G a f H h x 5 f G M N E 8 2 d D 2 c A 7 g k M Y i h P j 2 Y a B o y T I R 4 9 a O O N u u B J q O R Y q n m x 9 A I m I h M 2 A g D c a p M 1 y G a N R r Q A Q p C I m o B Z t 9 9 L s n + B R N k 2 b X 7 E U n D R R 1 Y 2 P v d u p k S p r c t f n R O Z 7 Q 3 2 y U 5 C O p 2 h d 2 / e p 6 + + + K g g Z O T 6 3 T q w i V 0 3 i j U D V Z j f U U 4 K Z s X R V R O F n y s w y W E + y 0 C F w i Q l k w V a W u B j j R k m c E T i T u 4 o + C B l 1 n i O r r L R / d j 9 d J 9 G l u T s P 5 Y J e D 0 + a p S a V E 0 1 y e 5 2 k H 3 M K C J b W N a i Z v r 1 5 i j q G i J d C V o f 9 Q s + O b C z + c 2 M O F 5 j k 1 Y b l 0 G s I p a 2 8 2 8 Q x Y t s R G l 8 a b g W Q f 9 j i Q p W E y u L A V M c I H 4 E h E r c h 5 h n g x B C J S c k + W I h J C w Q C M 1 S F U V m M M G s W S F 6 I F 0 J G R Z A c i N N x v k 0 O S l M F U q L 1 K 5 y q U L v / f Y e / d k f / / m x u T Y I q c 0 c m 6 4 e 4 e + h R N i 9 q J l e P c 8 u R u d 7 1 B p E 7 X w I d A C u g y r J g L 2 a L 4 2 d H E A Z B p h 9 w m f t 8 e m + C A y p e K y N F J s u K d j p w F 7 k D 7 C N Z J P 2 z A F 6 Y K I u i v 9 N T s 7 S T g q E P D g K h a p H u 3 f X a W J l n G L R K H l 8 Y c o e J H n g R 5 k A j R S P R y m 3 W a H l Z 4 b v p 6 T v M D D x 3 / 3 j G / R v v / s N 8 V n C Q K V 2 A h Q j / B U s 7 Y Z Q 3 H / D S M t s U l W Y s J s 1 t n c D b H f b e R D 4 0 Z C p o C a a T w R f p 8 C E h j r i K G x p J Q + 5 T N 0 T q N i U Y P J x D L C Z U q t Z S l G U F h Y X x c C o g i u 3 9 i 3 0 8 P T w g d 5 6 J 0 M L L 2 h L 1 B E y R x b z T i F A F 8 a w J A T M 0 x / 4 0 Q O M W U 7 W y D M 5 W G q D c b L G T a G J 0 W d g 7 v t v 7 Q n B g 8 / w P X 2 m W T G F g L I D b p P G n N L H r l I 8 3 6 J x f z 8 z Y O W s f r E f g K R b W C C f 3 v 6 M L i 4 8 L o Q 2 s h n 0 t D Y I y A 3 s 3 R A a E T W Y p 9 H P Y z T 5 Q L + / h E h 1 b z 2 T L w r k 4 4 H R z 6 J c h k F E + f B G f x F 0 r Z r k R Z o F m C u 7 X y Q f O 7 d 6 b G 9 u 0 / T M N E U K H p o O n K B d 2 l D h B q r V K l R o s s Y o s O P b q Y 2 A s D u c X U P J S F P n + 7 M h e t F q G i k S 3 R e Z E x h 4 Z J I j X 6 z W K d o P I A K J o I n f N E c 7 1 0 s U e D I t 1 g d B G D S b i A z J Z y 1 n K 8 x s d Q o s S K k 6 C P C P a m 0 T 1 Y 0 H 4 l 4 o c K K C H s D 6 W 1 F a f m m c + w i p U h q h g C E O 9 v d o a n q G + x b p U y n y I d 2 F T x l G U J v X Y 7 T 4 j C S W 2 N E R h U Z G B J P C L 4 S 2 c F q t x 9 M T w z C o F L N C 9 H P 2 S S 5 U K Z E d Y 6 3 b o k b 2 k L V n W d S V w C S 0 A s o B Y N I b c B j C 3 L 8 y Z x N 0 A C k O 6 O k F m q / 3 m a D d Y 5 X 7 t H k 7 S 4 8 / / i g L 1 u E a S Y / 0 R p E C S 9 1 0 p r B 9 M 0 L z j w 3 P B p H a X 6 6 p O y v 0 t d 3 x H P C x 1 b P h M z Z y w 0 J X V K j C v K b + u V V f A O q 4 s Y m Y 7 T H Q K Z h E 5 Q s z t y N 8 j k 7 E / r N 6 Z o J p g P O m Z 6 f F T 9 w G W d 0 H e G f D K k o J A 5 8 e d W 5 u Q C g e 0 q N N l b 0 Y 5 d e r F N t O U K I k y 2 n h I d w h 2 M s o g O 8 R W k 2 i n / B Q l u z 6 e x 8 I H w D V S T F D D f M E g C 8 A H w j M B C m M 7 T v L h n 2 + a 0 u Y M c g r y 2 e 0 G X q H z 0 6 Q G w j l l 1 J V 2 n z 7 g C o J r T 9 g D l k s D t H h C H Q g 6 0 H v t 6 y + D m Y a 4 2 P 8 X w 9 B g R F m Z m U I / u h o X 2 R W l 8 s l Z l B m a t 1 A 6 A F m 2 r w q o 4 U W s S R A 3 s t m b r F J X K e 7 0 Y q Y H O 3 d J g d m r Q K Y K R f R h M t G w k G f H W H 3 E X 7 v C B C 2 4 Z k J M N P l U u S 2 u 4 W g k c y k t R 8 b z u E F b X x c Q a l j s U D r g t D 0 K B z 0 a w Z E G P e v V u j J J x 4 / M z P F 7 q W H M t P W j V g X M y U H L F e H G S 3 c j J 7 + O Q m 9 G y 4 k E 0 i g l u O D v + F w S C x O t N l Q d E g y n A J C + w A m i / P 5 A u 3 t 7 p E h l 8 6 2 E S 5 X c f l u o J P b V E i W m O A 1 M w J F M 6 Y 6 y 9 v V z e t t J m c L d s 8 w U c D F z n T H k c v x b 3 3 M L C U 2 1 U y G N p / j Z a m Q E y o 6 s 5 e j 0 J x X E P z O 7 j 7 Z 2 T w Y W x z u A 0 B K / r / + 8 m / p e 3 / x H F v y B W a a Z S a U B u X a O 4 K R s H I X q 0 W R M m M z u U W 1 1 P Q q 0 d h 5 t 1 g W X q k V y d 2 c F a k 1 A D L J 7 U P q y w H Y j t / E v l 0 p l 2 e b n c 2 V z v w O E N 2 I 0 R i b r R K y n x T W Y 2 Z a 1 k 1 0 9 g J a D 7 P 8 K P Y i A A L V M W Q S G Q y z d s G U V h Y u t Y b U F t 0 s i 8 + y b L Y e 2 L b 1 T o T N z z s b t P L K L L e f / Q L W q F h j 5 Z w 0 U b 5 5 S P F r d l p 8 s T s n z 8 Q + L 6 o k n Q V I R N U H S x J r a Q q v d M 8 V Y n 6 n G m v Q + A U 5 x 3 M a c o e s P S c H B y F 2 r u V p 7 r l + K 0 K v X f T Q u w h f B q i 3 g b l P z F m h S K e e N z A h j L A 7 Y h c G F r Z u e z d j G w r Z X L t S l Q O m V 2 c K v e o 8 U T R Q 2 C U f A g P a a M r A B H 6 L U D U K G S p 8 / v o O X f 7 q A j v a f C 6 f s 3 v 7 k G Y e H B U B i 1 Q q T s F g m O J H c X K y p h B L 4 Z l h 8 l W W w N x + j 6 2 b U A B I 7 L / 9 4 T / S a 3 9 8 Q Z g p d m O A N c + 6 C M X C D M O 6 J m w j g 5 W 5 X u O M M A P 3 r u d o / G k T W Y 0 e E b o t r 7 M W a z I T M e G Z b f w r H s P 8 I f s r m S b V e B A Q H A g u m s k / 4 a V s l J 3 j M R + f i o C K j F 6 W 0 m W h B e w u Z O E P Z h r s c I 8 5 q J O g t B R 8 L C x v h + 0 O B g K z Y a c I J 6 r C 8 j 3 0 0 D N U l X 2 K t Q R r o 6 q R R l i A Q d J i c e c U + 7 L w X a C h t 9 + P k m l h l F z 8 X M b w k R i v g G W J i W E 4 s 5 8 F k N I Y c 0 h m j J u h Y B O l i R X 9 4 P v 3 3 / + Q n r j 8 P J m 9 w 5 k U z 5 r b r p B / a b D P B + z d i d H M 5 d P n m P q B 3 u p n t r M C r g i 0 7 G B F I 7 H O / Y + d H / U w p J P R t p I 4 g 6 I b r Z q R j G x v A / F C 9 w 4 H v Q y 1 / k 6 E p h / B J s F m s d C s F C d a f m F U P B Y e r 8 K + E 7 a 3 V M D v 9 j + N M g F 7 K H I 7 R 3 a P l Y L z T v E w q V U e N H N d z N x D 2 J g d z B Q u I 1 2 7 9 R Y 9 e u k R U b s A x g 7 W y b h d I S q V s 6 L G u v d y R d T V K 7 B W K S X Y F E m E K f y Q g R q H T i o 6 W G P d Y 3 s 4 Z K C 5 i 3 N i 0 e M w V A o V J v q W W M R Y q 9 R p 6 9 0 E u c f Y n 2 H h E 5 x m n 8 N l J Z v D T i h L 1 T b I P j k p Y D A I O e 5 3 S E B k Q o g l 7 u x 3 1 B t 1 M Z O P O h p L j y 1 S v p j m c 5 j r u Q M V Q 8 E q G C T 8 M H G N B X z Q N G q p B F b g l v d N P I Z s V o 8 5 6 d 7 r R 3 T h t d 5 5 m 9 O I b / D 3 G D + g d N Q k G 9 M 8 l p h g X v K j j 2 7 R Q w 8 9 O L C N 2 d 2 C E I y u M W 1 x 5 i C I L V C d v 1 u A o B f 6 r B C Y 8 z J o p H q 1 G y g e B N + J G / u F 2 m C 4 8 8 Z 2 2 3 + O / Q k m D j 1 D 9 a p N m H I o L q n f R A 1 A i g q K m e z f z N P 0 o 5 6 + B t 7 6 x R 1 a e G y W v M J H 4 l N 7 v r / 3 1 g 5 d e K m / d j S W V T 8 4 0 S 3 d w M A Z 9 o E O E 5 s 0 O i + z r 7 F e x 0 l j l G 1 v d c 7 i z o h z R 2 X c 5 D 7 X p P R N H 5 u r B l H f w M r n r m 3 e 4 d + y 8 G A T E R G t Y d j 5 O E Z z j 0 j J C L I R a U J D O h / Y / S B F v l k z B c d D f a Y T n O V h 2 k w B G k s I J l 0 4 O c 6 m V G j R K x h I S U o Q L R g O 5 0 K r 9 V 4 b J Z i z z T 3 x b H h G e H 9 o 9 e E H L Z p 9 y t U 1 d h p w x k k M d T a g b c l 0 j q 6 9 8 w 5 9 9 7 t / I o 7 l 9 6 r H G w o A g 8 z D X m y 9 f 0 Q L T 5 5 9 s v a s S G / l e A z Z i t K Z 7 j D 7 a x k s Y W I h 5 L P 2 R S o x s Q 4 t j L 7 u 9 Z P h e 1 f z N a q X e L z 5 O 8 + 4 i 3 2 o T L q d i a Q p G U n S w p V e w j a I Z d X g 1 u R G k W o F L E J k b W F n r m X b 0 e V n V e + 1 k N P v Z m a U v + g d 4 M j H L Z p + n L V O Z y M 2 7 K c L u x / R Q z Q P k T 9 I A E g t 4 f h y w 8 A 4 V S Y i / R o x H F W T w 9 V q j X 7 2 6 x / T S 3 9 w R X z W f w c g S I F N l m E G 7 n 4 Q p / H H 2 d Y 1 j V O l m a Z i P U U h + x I T 3 X Z X 3 h 7 8 M x U E Q D u 2 P k R E S W M o A B G 0 I j v g V j 8 z a F C a Y 0 b + n V x w J l H J V + j o s x I t P C N 9 F F y z 1 b L R Y a 5 G k 1 4 t D w 3 A h n a Y d 8 L 8 F S Y U Y b M j L 1 A G O f j h 2 S w F g w D 4 H j 9 V Q g + f s R o A l g U g + 2 + w m R l Z j 9 P E 7 A y l 9 9 O E b V g w 9 R B a 9 g i C Q F 2 Q N q q e I o t i V E b 6 e o X H M I E A Y k I S L E o S A 2 g P N O 5 f / d e 3 6 L n H L t B Y 2 C u y D 5 C M 6 5 s d H G z o x d 5 1 P n e B y M v E W Y g X q Z H n v u D L + 2 a k W Z g 9 z I t 9 h K 3 Y A e A U q L l N r L g e l F U / C K I U d E 8 3 p v d k l o c z w H T F 9 I 6 t j c R g D I C o K Q E J i I E S g 1 W 3 0 f 7 q D p X j 7 B D 7 a 9 T I O m j y 2 S D 7 N N B M 5 a 7 O x a B i g n X Q S l L 4 S T A B F 5 / v L h T Z S 4 D A 8 J W m S D 5 0 9 Y W K I Z 1 3 d 3 d p d m 5 G F F p R q 0 L 1 j I X c M b d x k t K V H W p b 6 s L P 8 h i m a H V 1 j S 5 c u C j O O Q l b 1 7 K 0 8 F y H w M S / 3 S h F 2 I S a w C S 3 f B b u C m Z W l l I 2 N t v 4 E I T B 7 i e H 1 C y a a O m 5 K b 4 G q q S C g d g H 4 4 E + S N d o r L M h 2 P 7 e H k 1 O o o w A n 9 N j X m x 9 v E U L j y y I f u / N e s b C u n B o Z O h 8 2 s Z 7 h z S 6 7 K P o Z x W 6 8 O o s H d 3 b Y 4 3 n p / 3 P I 8 J / n D x 3 u h a I f 8 5 M a D P R y H K I n 7 V b 8 2 K L G b V i F j Q E n w o R M d A R / K g M 9 t J 9 / z Y 9 + f j D 5 K 6 x u Z x v U b i z f y 1 w l D V R a W 2 d m l U D z T 8 6 y e 1 L s F U w K f x D i 4 V 9 w s 5 5 g 5 C 4 m 6 P w K f V J I p / E a O R C m E y 2 k 6 5 0 O v B s w F l M P 0 M m m W 4 f H m K n 7 i V W e + U u o o T T i L w u h L L h H 5 i M F p F A y 2 z B Z 4 A Y 5 G p J L P A C O U t m k 5 2 + e T X F z B Q U j K U N B K 6 O X 8 n r q + + O b t V p 4 m H N 1 E G I F w I S 0 h w Z D R A I g M p o b z T N l M k e k d E n 8 9 c Q g M B W L Q i h 9 8 L R D H N P y F W 7 I n T O U h k d I y c 3 e d C E a d t t B o F h p b a S 7 R z E U K p v T o P S Q k e r R x S a x n 5 D L d r 5 B C l U R j r 3 3 B z f x 0 C H 2 w c 0 O T 8 l f 9 C D / f e L N P 2 k J F r F N l L I l H i g N Q K 3 W m S p A m Q R J F Y r N P O Y N k k c Z 3 8 2 v V W m c y 9 q 9 8 i l c u Q N n k y Q x + A O K E X Y Y v C x m d n R R h C m Y B q Y Q i A 4 t W 6 r F z C Z P l 0 9 o A u L Y x Q K B q m a R O p Y h f K p C k 1 c 0 t p Y y d a G F / 7 k 1 2 C R c T b A 1 V O W A f w o A J 8 b T Y M o z f 3 s w v C I Y C S H a Z 0 G h d 3 s J 5 4 h 2 3 7 g x K 4 E W s B f N S 0 U L b V o z M P + k 1 C h I L 5 O q x h Y D l / I Z 0 T 1 V 2 W O 7 H 8 W o 5 k H x v k s d Z 5 2 f j f k P S K 3 G z R + R d 5 f H w q F 2 f P p k Y E e 6 N m Q C y b h 5 t Y m m 5 s h G g + 6 K d 1 a J x c t U I U O q F q e J I t j l 8 + Q l U + x p L 1 2 5 K D g l E + E z o 1 s f p U r J b K z x h 0 W w c E u D D M P a 5 p 1 W O s L s d J x L e 8 v C p h 5 B 8 x I Z p O F 3 A H W p t 7 B J k m e z R 7 P S D d D K f 8 W / Z s 6 y F B q N 0 / 1 S p N 9 0 X k e A 3 U W a 8 x M S e Q S B i b 9 f F 6 O + 0 A y E D L M c / U N M i R D F J w M i H 4 6 D U r 4 Y d c U 7 B p p C 7 L G S b I J 6 8 P a p R b 5 / I O D W g B W T / / 2 l 9 f o k c V H y O o 1 k H + 2 P 5 H 4 p A l d A P U 6 s B X p l w G S u Z F l 8 U X Q b C H a j M g p 8 j W l M s F 8 q i j X z J a G 3 V w W 2 f o F b t e U H 3 m l b b E J n S E Z P 2 q D s K T U 6 1 7 5 q j o R H V Z q 2 M h t k x I R E 2 d q p S 4 A i Y 5 J L h R + N N W s F G D i l S Y k C F Y 2 a p A N r g g D E R e V l 4 U 0 e X 1 m L 9 + a N V T / v M J n t + + w h L O I Q A M K 0 2 M y F 6 W q m u x z i M o 6 x l E R s E i U C 5 R 8 v 0 T n X 9 J C r 3 C e I V n R 7 l 4 i w H K S m S v a u c C w o a h X 6 3 2 7 l p w E f T 8 g C A H t h P v f / 8 0 + n X 9 1 c O q V 3 p / B v 8 p X 2 r o R Z y 0 U o E x r g 5 / T R T 6 L V p w f z 4 W s i 6 V n 5 Z z e w e 0 4 T V 3 R 5 o P W 2 J y / M C a r M 0 X W E z S + 3 L + Q E 9 o H W g h 9 B f o o F S v k 9 b m F t M Y u I W X 2 u e o R A w W W X Z R e K 5 L F Y x J t d U / Y K X O Q 5 f 6 1 s 2 8 m t b g 9 Y K F S D R q 1 Q c 2 I i U 0 1 p B 9 1 b t T B a U E f P W B S I 9 k Y p Z N L d a Y z J m Z k 9 Q 9 K E E F 9 E F X S 4 C x g 1 m P m b f R N e 6 D t G K + T w u i A U Z 3 Q y 0 y A M t X W r x 0 x M 0 l C Q N P A T M q B B 3 A j q P v c f X Y e J 6 S k B Y O h 2 D 8 g i Q j m n v q N 7 D j J J L C X H b R 9 S 6 6 d g o Y C 4 S m g 2 q g 8 H 7 8 3 8 G d E Y Q y 0 v n N P 3 B d m H u a i 4 E s V 2 3 F m p j x 5 D b O i B L O Y 5 O V 7 g 5 n U N q U A i D i V z F A s 2 r + r h O k s + X 0 M h M v B T L H 7 0 m E 9 C 9 A P y D X E c 8 B E A + G D s g Q z 8 V t Z w L M b I L L d D 2 X J N C Q a I 6 C w + f 4 B L T w 1 I q y K s P U C C 0 7 2 b 3 n A q 6 2 8 K J c N M 1 M x E / o q v N K t E e a D k p k A M N P 9 t 7 o L T 0 I w o m 0 Q O v C P E e X y B 6 D d Z B l q 3 N f D G h U a B e 0 L n n e T Z 9 J B 3 m k s Y D R S c D Z A n g l 8 Z s 3 L f 7 G z C q 6 H 1 8 g l y U z Z H U 0 g Z z Z L Z 2 Y m l L a L H h 1 Q I r J D L T Z 5 M V + J h F 7 F T C p 7 4 R h n 5 y W x m 0 y b a n 3 M B O G C T I j T m A k w Z F J x v i V C q 5 C W S F G R H a 1 P N k z u Z i g 0 6 x c J i q p Y u 4 h C 8 W + U o 4 z O A o H r g U F W x z X u B m E P N j G k x E e A Q 3 4 P N S t X D 2 t A 5 A 6 E e X j I P s m k U x S w t B i w 0 U G T j P U 5 s t r y I s c P z 4 N 6 f D t s f l 6 4 g r o U P H C s r v 3 O l t h l H s m u 5 T J W h U p i V C b v x t t p W n q x O 6 y r H 5 N B b c r u 5 Y R v 4 Q y d L e V F a e b I 0 R F N T c 0 d 9 z k A S b 3 9 w S E 1 y 2 Y x p 4 e a F h X W D g 6 X g 5 L 7 K f K O u P u 0 I r Q I B B x M K 5 R W C 4 4 G O u Z 5 W c z p o Q i N H o d Z I 0 2 y q a b Q O z + I m h y I 1 v W i 1 4 p J 3 s 9 R 6 P z Z / L C / + c 8 / o O / 9 + Z 9 2 W Q S Z H R Z + z H R g J j 3 t Y D w Q 8 U S E E J F D 0 B C 0 5 W / f f J t e / c r L Y r M D f M Y y + D u f f U 6 5 P G t I i 5 G W l 5 d F 6 l A k G q d H H n m I 1 t c 3 6 d K l C z Q / 3 z 8 t 0 4 t s x U I + e / e 4 K q A 9 0 u L S 2 j 4 M I s q H A c a A D F s + U S l W y Y x i l W I d F C Q t N I e T D r J V t k 1 Z S u f q N O l v U r r s o I V g m w k G K 0 G 1 a 6 F B s p 7 5 K B O u S R A 7 s i L 0 U S s c g 0 9 Q z t a p Y b f 2 r U H R B z c + + v g 2 L a 1 M k s f t F 1 k B q A 8 B z Q T g O p j Y d Z u m + P y a Y L j s h o E m V k Y o V W T p 6 Z K E d G 3 L S k / N l E Q G / G h n 4 R y Y K r q e p L F l 6 T / h W g h a I K i A H c x 7 G a k X s b t J G r 2 o + V 4 W 7 q N 6 q 3 t 9 m D D 1 e G A w k S s G S S f 1 e u f + F O p l l p D x A g u 1 f t 9 D j 9 X f H t L i C 6 O C w U C M A K w C k 8 n a 8 X 0 1 Y A y V U o B J X 8 n z b / y y W C U m + k G 0 p y G 9 V a D A G X Y 1 B P 7 y r / 6 W / g / / 7 s 8 7 n 7 q R 2 k z z d f z 0 z j v X K B Q K 0 s Q E l o w Y 2 H d h x i q X R B 7 k a f X Q w W A I k I 2 P d 0 e L 0 6 x t 1 9 f W x e J I 5 O N B 6 2 L R a i 9 g Q v b m 9 S m A f o H + O E M / j E h E x S C i b N c w F B I w I 7 S b Y S B a 7 R J N e l u E u i q e 1 C H 5 W D j P B 7 G Q s C K Y C Q P W a s t J M j R k f G K C p a / k c D B O F z N x 5 + E Y E F m N U + r j 4 S W m 8 j l k K j B T O L D W y S w I B h W M Z N S O p W Y 2 y B o L O 0 j g e d h + Z l 8 K z A R C U c w E F Y 5 9 Z N G u y a k p 8 R c C B a W k y n H W g U z Y A N o k I 4 D 4 2 9 8 / U k t r A D N l N r W y Z r 3 M A W b C w C M g s b o d 7 2 I m Q J 0 P S 6 G Y l o y Y Z Y F h c Z j E k o a T s P Z m n M 6 9 M i m e p V a p H R M B A g 4 H q 9 0 7 k A D g J a x E B W C m g Z m w F x T K r m H i W P 2 + F 9 L k Z v B w q b m h s 8 A V G B 6 i D y 4 G a O f O H j 1 0 5 U G 6 f P m S I H j k 0 o 2 O j o i V v f h 8 2 u Y C 6 F e U i e t F g A X D 4 4 8 / R j M z 0 y K k f / P m x y K 8 / 5 / + 0 9 / Q j 3 / 8 U 8 q w 8 A C G M d M X h b H e k C q 8 N 2 g A e x 3 b K A K l r G a S w O R C p + I v C C 7 6 / i F N X 5 Y Z 1 w C I E T 6 Q m S W 6 g Z l L j 3 x W b n O i A L M S A L E r j J 3 z 0 9 z T H h H e x i 4 Y C u r 6 H q + b y g m W 5 J 3 6 D y C Y a q s z 8 U a j t B j y i W B E L 1 B i C k w O g K F A M D A n F O E g k o N d S D z n 2 j y 4 s k r S a Z A t 6 k F b H k X / q B 1 A F A 4 P D k R C L O a a 4 g a 5 u f U g Q L h l 9 j D n h / V J C 1 T O l 2 l k q T + 7 A N M I 6 r X y s k Z M m J f S S 9 N K W m s p C o s A s L B 6 r Q B U D c L x I v e L 3 g T T A 5 k W a j X u S d t 3 6 p F K p c l U P 9 n X d I z Y R F Y 6 J p u / D A 6 z Z s F U g 4 B n w Q t 9 8 t p r X + G / F v q L v / h z + s 6 3 v 0 P b 2 7 t 0 7 9 5 9 E d 5 / 4 / X f 0 i 9 + / i v 6 + c 9 + K d a i K Q z r i 0 H g H h n M m d i 5 Q m 6 j y A y V 0 e x m z D + h f L G c h y K a f K h 7 8 l N o O / 4 e L 0 S T 9 P C y Y 9 t u Q x P Y B B E M W h A W X Z M V R V G 4 E L s Z 7 t y K 0 r 0 3 d 2 j n k w h F 7 r J 9 j F n / 8 U n K p O Q A I Z M a T A X m I m O L j O 1 u q a 9 Q L d W E Z r 1 9 f 1 9 E q K D 6 4 W y j a h E Y D P M o k M y Q Y u M r Y b r z h t z B Y h B A 6 G h / r 4 Y C b K P y m T E G q v / U e d D S C i 8 t 9 5 t 2 e t Q L b B Z 2 J o 0 L i R 5 H u w P 4 X n j t 3 u g O K L n c H r G U Q G G G f T E A E V N 9 o R G s 7 9 J j / F y Y N q 8 m B M O f 5 I A X o 2 z O n 5 3 G 6 O 2 r 1 + m P / / h b n U / 9 Q A Y 3 z E z 4 i f A h v w i U N T H D r s Y w h t I D z O F B l S 5 + v h S b 0 g 8 / 9 C C d P 3 9 O C N Y X X 3 6 B v v E H X 6 N n n n 1 K B H 8 U c N 2 z M t W Z R M y F F x c o n 2 c m w Y g w Y K 6 p O h Q 2 t 4 l 2 0 y A i r S P Q O L x C l l S f J j A Y k D e F D d 4 0 Z t L X U g v O d T u 5 c w + P 0 Y W X 5 2 j y w S C N X w z T + P I I + Q M + S r x n o k q S N S E 5 x O 4 a I v u c X 0 B v 0 U X A N + q l z 1 / f o 4 u L Y + T z + 0 T x + 4 8 P k d H t p R p L X F Q z 1 e P 8 S 7 O 0 + h t V y R Z t 1 K 6 J 0 H G t J i t E g b n 0 i N y R J p 8 + G w S p T O g 7 h J s V c P + T 4 J n W + j O 7 N 5 i h g K 3 3 I z T 1 h A x S w H d C l A t h 9 Z E R L R S e L J t p 7 w h + I F b R b g j h U 2 s V q d R O i h o S u B P G B 5 b C / L N B i t 0 a f r / V a 9 t i U 4 Q v g v M r i y I 4 g m U R V 6 9 e 6 x y V + M U v f i X + n j t 3 T h A t E m a L h 8 P d j 1 4 o M x n t h w Y 6 K z / C r M Y e v w D u C 7 P S 0 t H q + B z j t i o g S H N a h O 8 v / / K v R R u M e t W m J + x e 6 V t j 8 w X 2 t Q I 0 G E K 0 w K y / S f E 8 w s A G i h x J I k S j Q q y R z G a 5 N A N R G 5 h B A H b t 0 A P B A w B M 6 h v x C u J D m B u B C A W 5 q F H D 4 j O z Z L L x e d s p M u V G q N x O i X p 7 C F I s j w w O r p x 7 e U K 0 a / 3 6 v t g A + Y n Z G t l 5 A B 1 2 W S d D Q f p U B n K s a H 2 j T G L p B y E P 0 S D e 1 + v d m s Z s H c w o Y k V v J w q A b f / V N p e D g A B E u 2 W g / R s l Y Q I h q D A I 6 1 e R R K o 5 4 Q h y W F H v g Z m / b X I c L / T E C o H y h l y 4 2 O L / 4 G 9 a j S 6 W p l g 9 g B 0 j i X Y z J h E u B y 5 8 Z Z J W 3 + o v A Q e 0 q 9 3 J o 4 O A K Q t k v m M 8 g F K 5 T m + + + Q 6 F w 2 G 6 d O m i i M 5 B I y W T S X r y y c f 7 g g S u S T b 9 m m f h D N m f S h i U G m a m G X H o D G i L 4 j O D g G X 6 C J A k E g n 6 7 L M 7 d P u T T + m H f / 8 P w j S E N v 3 h D / + B f v 7 z X 1 K 2 U 5 H q r / 7 q P 9 M 3 v v F V 8 U x d h S 7 1 0 E f V F B A 2 P 7 g R I Q s 7 9 3 O P T F C 5 U K F S p S g W 7 M G E A h M K O 5 i J D x J d m 6 v C F j Z V U Z V 2 d G z 0 V G 4 H a k 0 2 O 0 g S K 8 7 P l S 3 k t T P j J m I s f c f o r / / 2 v 9 A 3 / u w h P g c R S q L 4 + 1 Y a e b I h l n O w V 8 U M 3 y R L a 5 l N H C u 3 p S q k T L x o o p k Q N g y w 0 d Z H e + I Z 9 E A x k A t j k n E Q o K j W C r R x L U p L z 3 U m S P f 3 K c R E 4 f U E j / M H j y d o O 8 9 0 7 z f 7 T J D d O 6 A D O A / n 4 F w A w Z T 7 b + 7 R 8 g u T l E / k K L N b I 8 + E h Q r x G s 1 2 s t w V o v d T N H Y + 2 C E f i W w k R 7 5 x T Z u j Q l F Q 7 B K J J d z d Y X U F B B 1 M z P C 4 t 0 S b a u 2 S y H s E U U a i K S o Y R + j C h I H y r K R q T a P I B s D O / g p y k t / U Z T o K c 5 u B z d U w 5 q I + v G F E b G c j z P E U M x Y T H u a 0 3 G 6 3 8 F d g Y m N c h 0 U T I U h O 8 9 F A b 2 o l s d o V 8 6 x Q R X O G A Y o G 7 c M L Q Q w w P R g G 7 s E H H 9 y k x x 5 7 h D 7 + + B P W v H X 6 y q u v i G f b 2 9 s j w 9 3 P b r U n B u x s A c B P w A x V q 6 N W s Z 0 L / F F Z o k s S H A j E a n E K h u l d 2 g G 1 K h e z y c 7 H o A H Y A c N s d p A K i O i B G f 7 l Z 6 d E t v m 7 d 3 P 0 w k U 3 R Q 8 O y R U e J 7 e d S Q E h Z 9 b U 2 W y O 3 r z 2 S 3 r 0 2 W X y + K Q J Y m 3 5 K H 6 r S b 5 H C 5 Q / N F L T W C R P 2 E p h 6 3 l R Y d b j x b 5 K G n F g P 6 s 7 G b / Q V A D 8 4 d 4 x R H Q N y h q 1 6 y D V A c g J l d i N 2 u Y u J p K S 4 Z A 8 p h n C P l K + h f 6 I V C 9 D p Q 9 y F O i k A p 0 G 7 E p i s S H I I 7 F 9 L U f z z 3 n Z B y p R m f u w 3 m S f 1 J L k f u H R K v i Z S G X d 9 V 6 s v r d B K 0 8 t i u 9 K z Q S h G p E e V o O X H O 2 w 6 A e b x U R r b 0 Z p 5 e X + F d T Z 7 T I Z J 5 z H Q Q 2 M e Z V y Y u o C J j g Y F l n y S P U C z M U x e u O t 9 + j R R 5 6 g u e m A q G P / 3 A n 5 c 0 C t 1 C B r z + 6 P g w C m g p W g n y r 4 b w F o o r / 9 L z + k r 3 / j N S E M B k U U h R V 2 / Q c 3 2 0 Y z a v N B l R t p / J K T v C F / l 4 8 D g L l w D J N 7 k I I H 9 / e o 7 U a K h o f c w W 6 b G h 0 K y d Q L m D E I P 2 N A 0 U A w l q j 3 x q a i P N 8 g O N 5 g k k s Z 0 E E 4 F w s W 4 b f p c 7 I g C W F G Q Q X v J O / T 3 G K Y i R Y r S f n B b o 2 R 8 1 K W R r 3 z V K 7 l 6 D C 6 R / O T F 4 S 0 0 e M e O + A X n t d 8 D a Q 9 Q e i r r H A A y a a o 9 w e g 6 h G g N h R A e D 7 N Z g v 5 U 2 L u C 2 F 8 1 G z A s y m C B i M B M u h h Y 6 a S H L t / M 0 f T j 3 l p M 8 G S c k i 1 U j 0 w H N l 4 R l R t 8 o Q 8 d D d q o Y t j d T a v 9 s V 9 Z Q G Z J c p W W f i Y M N / X T 4 x b 7 6 b J G 2 a m X o r y b 1 D f 3 S t 2 d U S m C c o J A G h 7 q t C i k A e 5 b F h 2 0 z 2 P B m C 3 k H j V Q u O e / j H W Q 2 k u I J 3 K s k + 9 f K b 5 L W B Q 6 e q T o I T 1 o O c G 4 L N G 8 g g m t c U q W 0 Q 7 Q U l n q b m H a 6 t 9 d D c 2 N t n f W z k e 3 1 4 Y z 7 8 8 R f 5 z N g p f d t D 4 w w 6 y e a w U P 4 g K 8 w B 3 B O G u v 3 t I k e 0 D i u / G q c Y S E T t f j J 8 b I Z f N T Y n 1 C p t F 8 e N Q K p h C z S n 1 Q s 3 l Y I N r o M h M g 1 0 / k I c H 8 3 L t 7 U P m L V m O F 5 o I v o M w G 5 V W 4 c s e z x E x M 8 E s h S r + 5 L 1 N w U w A Q s a O K x F q G c r C / C q b o u Q f t 1 D F o D m Z C o u P + Y 6 v J 6 J 2 h I V 7 K J + s + W D Y T 7 j W K b q P I i 2 Y R M Z G z y q M j 9 0 E o 9 t Z M l U C V K r L C G V B t 6 8 U B g O d D 2 Z W z A S z C c w E n M R M M H u y m y X K b B R 5 Q F k r t I y C m V C o B c w E e I z T o n Y e m A n 9 V o 3 L Q p G D M M 5 j j M W g h p 1 J U b 0 J z A Q o Z s K O G I U s j 2 8 i z f 2 P 7 P U m p S N Z y s S 6 5 w U R O D A f d m u 3 Q R C + G g s d J C g H g j 7 6 4 Y 9 + 3 f n m d D T 6 d y k 6 E a A X C A P 0 N / p B j 3 e 3 b W L D u / O j r F n Y X c G Y V 9 h 9 a b K A P w t Q L k / y g k F E B I c x E y A y J f D G h u I p 9 R x t f r B P c 4 9 i E h a r R 7 G T u 5 1 v r J l x 2 E 8 3 / O Q k h V 3 s x L J 2 c P t R S 1 v e 4 H A 1 S j M X s A o W E 7 e s c 3 p 8 M O A + + y n n O 3 4 K z g E j N F n j f f 7 m D i 0 + P X a c 8 m K z e v m 4 l I 7 S d J T X 0 t u + 6 v g P f v g j e u l b 5 4 8 T b J 3 t c S o b o o K x G 1 U 2 T 5 m + f O Z Z b V J S B w R W n F 4 p C d H J S L j s x b 3 X D + n 8 a z C L 8 Z z 9 3 6 P E V 7 X G T G h E R r 5 d p N S g U K P U T s x M n X Y B a 2 + z G f V i v x m l B / o e p Z Z R G g B A O h E 2 l 8 P d k 5 t M y C i + 6 f F S L p Y S m w M Y b U a q 5 + v k X X a J A B C I C + u 1 o P Q r 5 R L 3 Q V 0 s s C s e V S g f 4 e u e 9 5 I 7 7 K J q v s r 3 Y R N 1 l C 0 S F o h G J z v 3 1 i b Z + B p b a X v X P l 7 Y c A 0 5 e e b O q s / s T o V 8 n a 1 l T g L 8 K U y x 1 H J s Z T T M I j B x F u i 1 / O m Q 4 6 K 0 F B g K 2 m Q Y E u x L h 1 3 d T H c S Y F 0 g R q A H 9 I d + A a z C M U M B 2 I Z m 8 / 0 o z T 8 x c t w 4 i w U D i T m R O l 3 f t t J T c z D 7 p P m 3 c W u b V h 5 Z E d 9 h E h j z L l h U u P z C O B O v T N l R g F R Q I c 5 q w 0 4 2 c 5 X v J x c b o u P u / / Z A R O F O g 6 p u C i j T M p P J U K q + T n 6 W g g q o p Y B o U / q G n R z s R 5 W S V V p + p n / J u 3 7 g M i U D + Q d U k 8 W R / V s Z m n 5 4 k L l i o L 1 P D y k w 6 a N E O k Z j I 2 N 0 c C v L h O 2 n 4 A N N y q / a J Y N k 9 2 j 6 o b D Q M M p c B Y p x t r u b F n K y F h 2 G v V t x m n l 4 R J C N H v n d K n l m J e G o 8 c J 2 l 9 g P q x f V Q p t s b n m F U o q F S G f F c S / g i x T q V r F L Y y 8 2 P 9 y j h c d m x G 6 W W L V q d Q 1 v c y / i i Q S P t 0 H M 8 5 0 V Z w l M A L 0 5 h m A A j C k 0 d Y z N + N G O a Y q y d g + M y z o l m a 0 c + 5 0 2 N n 4 a F O j U h x 8 E 9 C u 2 F B o R a / 5 O h y G X T v N 4 s 3 1 v 9 l C l k u c H 4 A d h r z 9 y F B G b b m l S Q v 1 t s y m 1 S w 6 3 i 4 I r N s o d V F k i w K w x 0 v T l U f Z / 2 p R P F C h 2 v 0 S h Z T v 5 x 7 o d b 8 V Y H + 5 a 6 P F Z T Y P d f f 2 I L r 4 2 I c w 4 p d n 0 h D c I I H Q w J Q I N P / r R j + m F b 1 0 Q Z g y i j E c 3 m j T 2 F E v d x i L 7 e W C c J p t m M b 6 / 6 b i w P / w j m H Q K K v k X Y W Q E Y C I 8 G H M B 9 s v 4 u 8 i d A p t M / f M v e 7 d Z K 1 9 h j c M n Y c G f q g m x c y P B Z p 1 f F G I J d I g o t Y 5 9 t 9 i O Z 4 0 C L d K s t s g 3 f 3 J K T b V Y E w V h g F 6 G A p C p 3 f A g m d U t i s 5 g v C A k c H 2 8 g J 2 P I m x 1 a O H 1 k 5 a k 3 9 3 J 0 b n p 7 t J Z v c A Y p S N J 8 v W M 7 U m A m X t / d Z U u X r z Q O X I 6 C v t 1 c k / 3 M C 3 3 c y l V o X q h S Y 1 K U z A H + g f P b H b x M 3 N X Y Y b j M J 6 g M V + Q E j k E Y A w 0 7 W V T j w W x W m E M 6 I U z h B 6 m N X K s e Z 3 j r I k 7 6 e v Q d u L a P W b 0 B v u + g 3 b q 6 N J Q 6 + 8 e i A g b u B J 1 q L F 1 v 8 2 C u n D 5 Y 0 a A q r O Z m O g R x e H z M I C I 8 o H 4 9 c m 1 K o i R O s h S o 1 6 j 0 f m R L i 3 V b N v Y V J L v s X 5 p 9 / 0 E L T / V v T c T t F 6 C G R t 1 L Z r 1 N n d O m x 1 b B + V T b P a w r + S f c I s 2 s L I X q S v 5 H X Y e 2 f R Z f m 5 S + F L D A L N 2 4 b E p 2 r y W p K U X T j d B 0 E F Y 6 F c p o D 6 h H B C L l T U w M x B 2 P 4 d p h + w C p O x g p 3 Z F j N U c P x + W F r A J p Y f S z E x j 3 C e d g 0 O A u u m z D 8 o w v P 6 J l E a q l q u U S M Z p d g 5 9 J 7 U t f C E U 1 Y T 5 h 7 Y o n z T N / Y Z d 5 M u J M n m G F O L f j j d o f m S w D w a g / g T q S G B B o 5 k F g y Z w T 4 c o C J l j c 9 g c I k O L 2 4 V w I g N / 9 Q s j A W w 6 A F O 5 W i y J j e H q Z e 7 r M G v y 4 O l m J s r Z u S 0 1 o R h a Z K Z 8 z S z m / a C h H j 0 u h 4 3 7 t Y e G z 1 G d y e w w U 4 n y x 8 v 6 z w L B U J g z g r + B W f f 5 J 6 R q U 8 u r F W c i w o Z 8 q e U R C 6 3 d W K e F x y f F o M K P M R r b T P w o W o + U I 0 3 r 6 F H M l o R P Z t M V 1 0 g U 2 a Z 2 N c T y d U P O T 9 E N 9 g l A Y W V 2 Z P 0 l 9 s f m q S W Y T q 6 G 9 N i R y a 7 3 6 e Q g l E t 1 K h c L F B o N s z T p 7 h x o m 2 G T f e s f b J P H O k e h i 0 w c a p 3 9 A G x y v 8 C 4 n G P f U b K X B h X F g 6 m E 1 C U Q L z K j k U 2 O 3 D 1 H z c + + B j Y C Q L R S a l x E N v n t i R n O A H L 4 H B 7 N N N M / B u 6 H + S Y I v M R 6 g n w L 6 j x J K B g b n J O I J i g 0 E j o u m Q b C w I T w h Z c H L 2 j E 7 p X + w N k i c Q B C + D V D g r V w k A x t b L X j 4 r 4 0 i U 0 g 8 g d F s n T 2 i m q V T e Q Y N V G h l K d P 7 n x G r 7 z 8 o j g + D A j 6 q O B W d o v 9 t Y X T G E k + N w I N i O Q B S u g o G t 7 L m G i m U 6 B V 7 5 c P w / H v 2 Q n H 8 2 A / 4 h r T m l 7 L 9 c I I T Q I T C S Y R f C c 0 C g + D j k 8 l k i J 8 v c H O L G q 3 z w d R g 6 8 u m A m h b D S 0 k M + K g S t X 8 4 K h 9 I D Z B O A e L p + T b A 4 r H d 7 T N i Y D M 9 V b T I S 1 K d p 5 P 0 2 B h 8 s U e L B B c 8 9 4 R d G W l g F L j x F 9 Q + F I B D q Y g J m Z t I w O d F y b 7 n L 7 H G 6 2 h z v M p J J u A T B T e k D Z X i A w 7 q O x K 2 x r M z M d r f V v m K Z g Y U k 8 + 8 Q E 9 1 M / 8 S s J j Z 3 F o a X Q b 6 g g B D N h e n Z W l L C W Z i B M s R b t 7 + w L E x m M j k 3 g 8 q U m R e I Z Y R L 1 A u k 6 C q I f w I U d Q N J D q s N 3 A D N F b q v F i b K N G B s 7 9 3 f A E y I X m + d g d r z y + T y 5 2 M V K V j d E G x U U 8 V S M w / 2 J a r 5 7 f A H M h 6 0 8 v c B j W K f w B R 9 Z W K p D g + F v c N k n S m v h B Y a A z x U c C d J R L N t 1 7 1 7 o m Q n A b x G 8 E p H n I Y g X j Z Q s I V F Y / q 6 X m Q D F T I D K + U S h m J M g x p f / N 9 t M Z P V Y B T N h 2 i C 5 J n N J C 4 m i W L E M k x E w 4 r k w I X j 4 g X Y z M A s I Y 2 x 8 S s w F z Y 7 a e S C y Y q b 4 a E v W M U c A A 8 D u 5 M r E y e e Q a s I E y q Y a F u I h e A E c z 2 l x w y Y v j F J 8 J 0 X 3 3 t x j y X 9 E 0 c / 3 q Z X M 0 Q N f X 6 F K 8 Q L 5 z H q z D 7 v b V e i v / v p v 2 B c p U J z P Q 1 t V q p L C 3 q d v s g W o S T A k 3 c K 8 V M A G 0 o M Q m g l w W 2 T 4 d 2 J F a u a t G x H K x G T K D A C i L q X g 5 L L 1 Z r L 3 M S d m 6 G s G n N + m U i s m m M f u Z L O v M 5 C i Z h s D 5 o v N 6 q a 5 p X k 2 k e 0 U O z w k r 7 U u b P i R g J v 2 U w 3 a T k g y w j 1 3 P 9 k j T 1 A j b v Q h G B J m D I g F + Y i K a I D x K y F K 3 S + I 9 5 i G Q O 3 3 T G u L 4 v e r Y s F l t o U M e g M 1 n F G y n 2 c C M D Y o U 9 k T 1 1 C r X P G 3 V d M i u r 0 4 + E x O C / Q C v s f 4 g y M U + + z 0 U D r w n W + 9 S k l k T w y A D D R p z K S A / o P g w y S 3 g k o 0 A E Z c T Q o 5 N b p Q J h q s h E F A u Q S g L e V h H 9 A v 8 R j 7 3 A N 8 S U w b h F Z 8 I r U L 0 d L A i l w k C U Y z f f f 5 f / v 9 0 J y H P F M a o Q j T B D F X 8 W L u N L J 2 Y S k N m z z 6 K W u r E M w W b g y 4 k V 9 Y M O e w + f i v r I Q j N Q U m i x F g 0 D p g 6 4 M I 5 e I F Z q o R C s / 7 R K a A d 9 R F D q 9 N b D o 2 f 7 4 7 k w H I s S R e W l o Q 7 U H 0 G T l W C w s L o o 0 A J O 7 u / g E z f 4 h u 3 f p E R P y s T N Q 2 u 4 X P H 1 4 u W S H N t r K 3 o 8 I x m N i S 3 + a 0 C B W P e S O 8 s K y h n K 6 z p L W S l / t A X R P r m i B k g v 5 x w i Z m T t M Y 5 Z r b Y g 8 m z F f B V 0 K U C v 4 c z G q V r o R n K b P v 4 / a i n q E M H n i d / L I 1 2 X w t i T 6 1 s c Z F x r 2 a u w I w 9 h h o v d + i C A d A N D O z X a C K 9 1 D U 1 G i 0 y x Q e H a W y S W 6 B i n a N 2 x + h + q 6 d 2 v 6 c P N Z M k s 8 + L q 4 D a V 5 l T e P E I r c B c L G 5 r 5 8 C 6 I V r 1 C G c e p t f 0 w q D g C g c c u R m Z w e Z n f 3 M p A f 6 A 7 U q Q M B w Q 9 T S d w h Q P e 2 g j / B M s C p A t w D O 1 3 W n w K C J X S W o k N N 3 E j D F o r 8 e 2 m b 6 P / 3 P / + f v + y a c Y s A r h Q a t v b P H z h i f z M 4 2 n 8 K D C P U r s 6 p 3 b y V o / q k w c y 0 y F y S z g a k Q o 0 f k B / t M A Z C i x b q J z U S N m N f e O a K l Z y b I z 8 4 w C F d C e x g w N R g 4 u p q l t N H F p q C M w G D / 3 L t 3 7 w n f C q s x f T 6 v M D F d T h C j m d 5 8 6 2 1 6 5 q k n + E p t M Y M 9 N s Y a M M 4 + B X e G I n x U q l F L 9 x W w P Y + T z V A D H 8 f m X Z J c Y V Y 2 6 Z 1 N K y 2 E t f N 9 U y y F p t 1 0 d C 9 O z h D M C m Y 4 J o p S s S g W w j m s b O o Q k k 1 N Z D c G + S p N K r W j V G m n y G k O i / D v 0 f 0 4 E z z 3 K P c T / C 6 H k z W 7 E a l I I F A Z T A A B w C w 7 / L h E I 8 t e I Z z 0 E h I t 3 N 3 e o V A 4 J P o Y 3 + m Z C 7 D 7 2 Y S O M 3 H V j d R I s 4 k S Z I H F b c I m a 3 j B x w X B V z b t o o S 1 1 9 E 9 J 4 Z g h p O t j l 4 g c q v m 6 0 6 C u H a O / T s 2 k Y Y B 9 I J 0 L S y j c b I 2 V 0 D f S E E + H H j c / H 6 V b D 4 z W 0 C d g 4 x e Q a w 0 L 2 q d o F / h r 6 K G 5 a B C L s i D V N E + A O c j 9 / O k u S y g l z k B I w q p 7 N + J s 0 n B H e 0 2 0 s V X 5 5 j o P b R 3 O 0 K p f R Q H M Q n 7 H l G p U i l F 2 z e S d H A 7 Q U d 3 s h R b Y 2 3 A B C D q F 7 R K T G A F y q S w W 5 2 J A p 0 a b U h W P b q X p J U X 5 B w T z E m p X b o J X K G Y r N N M o M n + l e z Y w 3 h O M M j R k S y o A g f x t 7 9 5 S z B L q V i l R x 9 9 i N + 3 B I M p 5 P P d M / t B R 4 s K R 3 V K 7 x U p 8 i m b r p 2 9 r g q p A h O c y v / S 2 v P C o m Y 6 J F d z x w G L C d a s + 7 e j o q 9 g l j V N L p b Y F q p 2 p v W R m o S X 2 k 8 W T I Y 9 e q v G F I 1 f D N D e x 2 k m l x o z m / T X I A R A C J K p J P Z v J W n 2 S S k Z U S 4 A j J t K J q U P w U Q y M y f n 0 q B N e p l J I b G f F f 5 G c G p 4 y W N U K y p G u s 0 7 I R x b Z k p v y f Y n N z M U / y x L m d 0 c e c K D o 4 J 9 4 G 7 E L p e n I R Q M 0 P b O r k g d U x g W 0 O q F a 8 I i 6 u W d B P S P e m F 3 S w R / l D b S B L o E a A 0 B C z 1 Q G u H s Y D e n k z Q g o n z b 7 2 V p / m k 2 2 f g / D L L R Y O O H k y F t n K y I D Y O q V D 4 C A / B l M M g b H 2 x T 0 Z K h y 5 c f p M N P C 7 T w p J x 3 Q R W f i 1 + Z 7 4 T d t e i c K i C i o L / f 5 o 0 o 2 6 T s T H O H Y / 1 M N N u i B 5 a l F F W q + M 6 d u 6 y t R m l 1 d Z 0 e u H y Z W 9 c S m k I R G J b J F 4 p 5 m p i Y o M x W p w x v D + 2 Z x F a a s g 0 o 0 W w 3 D S a + 3 G 6 F P L P d E j t 2 L 0 X e O T d 5 3 D 5 K F i r s D J t o I h A V S 0 i Q V 4 f d P w D s 2 4 R M b m x g h j 5 0 G c Y o + Z G L w l e a Y u W u H h B a t X K d 6 u W G q M O H b W l Q H k s B W k 1 p L B D J M N x / 4 5 A u v j b H v 5 f r 1 z D 3 F V r x C x O p F + l 1 1 r D M W A C e 0 8 v P K U 1 2 9 A 8 q I y F z X d 5 r 4 7 0 D W n p 6 c D H O L w N k n N / b O K C 1 t Q 3 6 d 3 8 + f P H h M L y 3 b a W n 5 1 G c B s E e r Z 8 A f M Z z Q I u n y l Y a P 9 l y O w Y y 6 7 G R N 6 B y 9 0 6 H x h + A Y N W 2 W U p Y M B O g M R M f 0 + U 7 g Z k w H w A o a Y I g w d I T 8 / T o 4 4 + T k Z 1 u M B M 0 E K R u 4 J y B U r t p Q t 0 K l b H e C 0 g L / f 0 + / v x 9 Y d J B Q n g 9 X p p j E y 9 6 J 8 U a p k a F a I k O 9 w 7 o 4 t J 5 N l f c N O W c J W O J B z z P j 6 H r U y y T / + j m L f q b v / l b q r k q l E r 3 O 9 M q q A I M Y y Y A S + M B C B v 1 1 x C o 0 9 a H O + w Q l 9 l k a t N C C B O M Y Z H r h 4 3 K 8 D d g W h K 1 0 5 E R j s Z h O Q P 2 r z L N J C i 3 1 e / 4 b 1 / L i s p D F p d k X j 0 z A a e t o l W w e j D H h b F h w c i + W / g 8 C x p m J l Q 2 q l c a V D x s U O J u l q p J f h 6 + B x x p a C Q w E y D M I 7 Z a w E w A 6 t o D p c z w Y E U v M p u a s B y G S C J L F 5 a m B z C T l P a g H 7 z 0 C z v 1 W E Y J W o b G T B g f + Q I z A e i v X m a C W T k M i p m i 2 L C 7 Y K D D 3 H D B p a F 7 n I S G a l T 5 I X T O m T B B 2 k Y q s V m j 9 z 1 U Y z B g O A d + 1 N H h A U 1 O z v B n A 5 9 v I h f b o o h I I c x b K u S 5 c y x k Y + J n z h R p / n o g q z u b T d L u / q 7 Q f n B W 9 w 8 O 6 f n H n u s z V 5 R 2 s t s 8 X d p N 4 Z N f 3 a W H v n Z R t B E F 5 a 0 + d l i d N m E L I x k X A Q s U 4 k d Z K a z J O S s K i R K 5 w t q y A A x g E m t v 2 N n P x f O C W N s u z 3 F V U 1 W q D K l X u 7 k 9 9 k f y 3 O X S f A 2 b L 1 O t z q Z x m r X e i G y D K k u G A A e C O / G t A o 0 u e I R / q J K J A U E k H e I Z p q E O 7 y Z p A u u m h D b C q 3 u w B y G 1 n q M g + 2 s K 6 G e l 6 e G 3 J u q r V C 2 y v 7 j m o o W H Z 8 R c 4 l m A z f T 8 M 8 M z K T A m N z / 6 m J 5 4 4 n F 2 G 4 Y T + S B A C I P + Y o U 2 h d H v p u 6 t S v F e a H I k E r A V h W I 0 y t y D q Q h h p d K R h m F Q / p 4 C a G y Y e W o o Z A t t l a K v n 9 9 R P 4 C E U M 7 9 7 g d 5 m n s C i 8 a 0 g U L j Q W R W q 5 0 J n Z k w n q E I + x 3 e C R u N L b O D z t + p A V I N E R P J z G D V a o W y u a y Y i c Z 1 0 B k g B u w O P / t Y S O S 5 u U a c g p i g t e B g K r N 0 E A q p k v C J s j s l 8 s 3 J 7 A 1 o G E h d v J B B 8 O n t 2 y J y + P w L z 4 k 1 U q A 7 3 B v q / S z r a f Q D B 2 C y v 8 2 C B x E 5 F O w U o e 2 e z g Y B K K b C Q N m s 3 M Z I h j y 6 C U K V + s L D Q b 5 O z p 0 C V j r j 9 1 g 2 A 0 c b b e 3 V V u h n 7 G m l J o L 1 W S k n I X 9 U J M + E i n K a a S d W I B O 3 D + W F c b 9 k f Y 2 s R j c 1 j W V K 3 W 3 Q 6 C W 3 W L 5 i Q m Z + 5 5 l w L 5 j / m r a Q D O W b 6 t / e S A 9 E a D G u X y S / T w G 0 C u F U O O C + 9 l U F b a g + Q R 8 P q r O u g K U b + g W S v Y C p q N / Z R A P M c P D D Y G Y C j P r 1 L u g U v E C I s O H l M U l A w P h l u y B m R V T 4 W y y U u U N N V M 6 z J s i B S L w 0 9 s S U Y C Y A z J T f l x o F 0 h g o l Q v 0 4 x / / h E 2 x t N A W I H Y E N + q F F p U z K K l c Z N + E X X p m J g D X s N u Y Q X j A e 7 s B z K Z U f L 1 a o y T 7 D G A m C W n W N T u T b p C 4 D z / y s C g r h T S Y c q U s a h q A O f 7 + 7 / / r 8 X W G Y d D 3 y N 1 0 u f x U N x Q p l 0 m I z l 6 P Y 5 W w Z n 8 r w g P W d 2 9 T t P I p V X N N K j R i x 0 S o / n r Y h O x 9 R k Q N 8 S + i q 2 A m r H z u x e b V Z F d W B Z h J X 9 J g G M T 2 L Q y U 1 9 6 O 5 W k y a K b p T q I E S m m j 7 4 v l L B 1 9 U C P f C p t T b J 6 j z E C y e Z 9 q r Z J Y 8 4 R 7 6 Z k J g H Y q R 0 / u T 5 f T R Q f 7 B 8 f 0 1 H u N Y Y C A A T N h p 0 f 3 F L a i x b S O b a j m B m R f S J r u j f j 2 A g w 1 S L j m j w p i f E + C 5 k h 0 A G Z C B y G a B u D W e 2 m W k E y U S I i F C Q X g Y Q C f 3 0 N r b 8 V F m N 3 l h 6 R r i h p 9 e n Q W u r L P U a I 7 n 9 2 h n / 7 k 5 / T 1 b 3 x V q H q 9 J C m l S 6 I + n N P r Z L N J G w w M b L 6 Q F Q 8 D R 1 + m j c g 5 L 1 R L x U A k j 1 I U 3 2 A H f F l L m 1 G Z E 9 m y 7 E h I F 2 Z d Z g C 5 P y x 2 D f k 3 / + b P R I G W 7 3 7 3 T + n t t 6 + K 8 x R 6 Z + Y h + c D 8 2 s B B X 5 o o U v 2 Y i u 0 I V Z w R 2 r y 5 R + f H s R M 5 i q L 0 E / S 5 + Y c o s V c i 4 2 y C m b A g N j o A U a Z b G + L 7 4 l G 1 M + z d A E F A + 0 U j R 2 L n f T 1 2 3 y s N z E k 8 b f A B t B 9 j X i h l a C Y s i R I C A G 0 y m z x i t f O k 9 z I t X 1 k h v 3 G J X K 1 p s r e k R i m 2 Z S S s 3 B o 8 4 V v K n r y o C a L D 7 Z G m L z Q C x h P M h b E d D K w e R 5 E f + V z + Q E B o J f 3 c G N r f q 5 2 y O 0 X K 7 m X Z F 4 9 T E w K k 3 q I i m 9 1 s s A i 6 r r F J C 0 G M y l g o l t m s d O 4 P 4 u c X k n B r 2 b Z Y s Z D e k R H Q Y e h K j l U A 4 Y D g 9 B w P I d 9 m E 0 B q C R A a F g A a 6 P 6 b B 4 R F i s h W R 3 X S I h O h D S t x D S A o O d l W Y z M l X 0 J J X e w f m 6 X F J a 0 m X W a P / R 2 3 m R + 4 S B N X J F E g 4 b P Y 9 l C t g Y 0 D K t w W K T U q 7 C C r r e 1 V x 4 s O 5 V f 8 I E 7 + U T 9 l t / P k m 4 c P Y h T n 4 L s W m 6 L V t p k Z X T n s 3 c D z I u q E g d B L p j o 7 p R a v p o 0 B 1 S c g c H 3 G h n 5 1 a v y 6 k 8 4 / r 0 X E l P k F Z z / f 3 i e v a Z r y h t 1 j M 0 + Z d J n t E n n s I R q Z 6 o m m s T 9 L h p Y Q H C A 6 / M X 4 A I I B d J / 1 M L M k a 7 T 6 y w z o 0 W 6 b 6 P D j Q x q 7 E u o a b / k 8 B v I a l m n / Y + z A r i 1 f i J b u k t V m F Y E X / X O r Y q M K 2 K B O Z W 0 P A o Q z o m l Y J K o y v 3 E M j + J k 7 a W g N / P V O K g 5 J o w v U O z x d Q F k p Z + W T A s a U i 9 k R o x 1 K s + i T 4 f 5 U D n 2 0 R v M d M H F / v D h M U O p X c B R 6 Q X L l F H X b W G x u x g j s r / L V T n H g 8 5 H 5 M j t 9 Q v H D 4 y j T 0 w E M M e A z o p F 4 m S x m s U g Y I L Y 6 w l R N p Y 4 r g W O V K V 2 q 9 H J J G C W N d k o H Y t T y e q j g J P 9 M x O T G x i K G Q 2 1 + s r l s u h M W Y y k T Q c f 1 m j q c a u o p o O 1 / k j S b H e i Z H o i A Z D 1 g T k z A A O F C O A v f / l r + t r X X u u q v p O 4 m 6 H w R a n t k H 0 B g m 0 Y P R T y Q J C 4 K M 9 t w C x 8 V 5 0 7 F i h l i l P A s i L K b W H O C Y V g r H a 5 h 5 J k H B m K R v Q P E r F m j Z P X O M / P b B F L N V B H A V M M e m Z V U I y D 5 1 e D j X r w m C e D A F H E p Q F M p r W v F 3 w 5 b p f U u k 2 W w t H 9 I 3 I t d 9 + 3 H r V T c C J 0 X D w U z 7 G x d Z e W F i 6 K 5 0 C K E y K Y 0 F Y o 4 4 b J 7 F 7 G G o b 3 3 r t B T z 3 1 p H g m F O o P d R b 9 4 R 4 Q H I P C 1 s g t F X O f P e M K Q E B h o W Q 1 x 8 9 Q N 5 N r U r M Q 9 H 6 s f k c O b H a H e o m 9 1 1 O M 2 3 s 8 W z E e l x 8 r J c t U z T Y p s K g F u U z / + 7 / / D 9 9 H p 6 u b Z Z F t z A y l 1 t b g l S 4 x K f A A I 3 q 3 t 7 s r C A 8 V e 7 z s z M p 0 v T b l + E Z G J i h I + l 1 m x u v X 3 x P Z C h 9 + + C H d v n 6 H n n w e 0 R z 2 k / J 1 J i S W x C M B H l D Z a G g N 6 S d I w G 9 D h O 5 g P 0 c j f r 4 B M 8 f d / S p N B J G A a h Q d D S J Q M N k r Z H d h t S p q V D B h s Q m Q W i 3 w w 9 a Z a b V B Q W U q m D c w S x V + + Y + / o a + 9 + l X y h 3 1 U j L F P s A E z p U W B e e w S Y a J o N E I f f / Q J m 5 w F C v m d g p F r 3 N l I O 7 F b 4 J h r 1 0 L 9 c 5 s R 6 V M N G p k b I f u Y m 3 0 / 2 U 5 k 2 6 P i E A Y I f Q o B h k B O Z Y d N U B Y s W K J i s Z t p 9 a 0 D 9 k N R d E U y B w a 2 0 Z n U B S D w 4 H f i O n j W v V s s A C e l N N f 3 S T + 6 N V g q 3 5 B p R s z s o s + s J q Z B H n v H r C j / B a b A v F r m P h P V R J 5 K l T B Z D U i O Z s k c 0 G p W o J Y G G L 1 G L L V Z n A D I y E A Z s U o j S + V 0 i + x O T U t A A x W L J W a M o r A 2 M H 8 I 9 G Y q 4 J o Q v t x V A k q Y Q G j U G 1 i f 1 P + s Y K j s b o l 8 0 2 4 x f d A N 7 f o q w w J 9 i i V K v U w D Q I C j H Z I H c C / 5 e z 5 8 / H t s E O E I W I V r A G 2 I 5 F / D e z + 5 0 V 5 + Y o Z / j I H m j h H R N F k b X A 0 i L o 7 r I V d p 9 w Y T 1 o q J f K M e 8 Z 0 e P / 7 H n 9 B r X 3 1 V M g 4 P F h J n D z + N 0 8 h 5 P 5 t x N Y I v P T L F x M N m I x g Q S 6 x F v h 2 i V 2 x 2 w a b d z 5 p o M c h + B D 8 I H i i + l 6 T A h E + 0 w W q F x t C C K A i L r l 4 9 o s V n Z T Q R U q 2 3 c + J 3 s 2 R x G I / 3 W B W T n W s F s n m Z + M d c Z G j W 6 O 9 + 8 E M W G C b 6 3 r / 7 N + I c P R C 8 w H V H w p O s z a L 0 5 m / f p u / 8 y b d F + w D N B D 4 Z 2 N u 3 W E 1 S 6 9 B L 4 + f G x P N s 3 Y i J B Z l Y N j 9 + y U V W B z S 4 m f a 5 z y Y f C I j + R 0 Q y E P B L A u t h m P R W k Q K d C k s Q d D O z M o t i E J S J i m v u H q V p b j J I D T a D 1 e Z 2 Q J Y F m G + 6 J 7 L V Y k u E G c t h D r B p X B V Z G 8 F O V E 4 R u A L M P x B X P W e X U x N 1 F o Z p C / k W p H b 7 L / / l B 2 w J v C q s F Z R y A 0 O p f t R L f g D 9 A 1 q E J s a z I y K L r H m g V C q T d 8 A G d a V k R e w D r d + U u h f K / E Y / w G w c N o W C 7 3 F f u 0 3 W / l f A W i u / Q 2 v n M b g b y 1 l 2 T 1 Z v 3 m 1 j q x o c w G r S Z J I Z o K 9 E E n e c 0 U K F T I 6 8 g R D t r m 5 Q z V y j D 2 5 8 S H / 6 p 3 / G G o H o / / n / / o / 0 Z 3 / 6 x 8 c S R w G N O v w k S u M P j P A t 2 s J m 1 m + V I o Y T 9 9 Z J I p i K I h e P O x U v b I v Z v j g m U k T C b u 5 g H C f p C 5 V z D X J 4 p e m H T g A j Y z d F v F f M p d 9 p 8 O 6 N Q 7 r 4 V H / Z N G R l f P z R L f r a 1 7 / a O a L h H / 7 h R / T q q 6 9 w m y R R / f Q n P x P X / u N v f 1 e Y q W j 6 3 / 3 d D + j V 1 + R W K x r k q t 9 x T 5 M S 9 f t k I S c 1 j R U K m S 9 Q q Z E Q 2 + 2 o s D J M E l V a b f v D O M 0 / P k q H h 4 e i Y P 4 g C d o L 5 M X h u f s B X x L b q H I / Z i w 0 H 2 K T q D M G v T U 0 k q y d Q 0 v d h A r n 3 e m z d Y W / M U Y 1 7 m e x d q 0 D M A b G C p s b G C 0 G 8 h s X W H j J 7 z L r B Y q 3 2 E 9 j / 6 R m G S H U R 1 0 Z h T 8 u Y T G 5 2 V y W m f J 6 K K J W G g v A X 9 x r o F Z h z V X m 9 p 5 a L a l t E V H C c s s q E m Z H X H i O f q F Y Z + E A 5 X S W / l c Q P t T a t X 1 a e W 6 a B 6 X C h B W j 2 b l Z l m i Q H q x y M S A d n 6 P B H Y H E W U i 7 R D I i O h C p I x c u n O d v 2 3 3 M B G x 9 e E D + y 9 M U c E g N A v t f S Q W V g q Q 6 C Q O N u Y l A I H g 8 W L j X a r x F I 0 1 m s p 4 l 1 2 u / T d D K K 2 H h F x 2 y d A C C D h n 1 i 0 a j N D 2 t R c M Q y Y n u R 2 n m f H e E T D 9 f A 2 2 E 3 + p 9 K Q A D + / H H t + i p J 5 8 R m h u / + c v / 9 P + j J 5 5 4 j D Y 3 t 4 S P 9 V X W z E D v b 4 F c c 5 + q j Q K b u x Y K B 8 c p 8 m G V f d E C X 4 f 9 B p b e N p e d f I E R Z s 4 q 5 V I Z s U V o t V b h 7 z v 5 a O x T 9 U 6 K Q x N Y b X J f X Q B 9 B 2 m u 1 2 K t l p F S T L 1 + t 0 x X g u l S q Z T F + 3 5 / S y N W P Y 7 W I j S x I h 1 1 0 E M c k 6 k s 2 F R w p B e 9 x I f z I C C r m R p N r 2 j B l g / 3 r P T 4 T L e / h s u p 2 y N C e r z s p w P c T 9 1 X H z D I R f K i b q E j 4 B B + D X x z j N k g Y P 8 o T K D L f a E 1 9 A a Z 1 J x p M g n h L u k u X 7 O x T 6 + Z + I M g e v / 8 8 4 v c w Q 5 y u t w 0 N 4 / 1 S P K p k H u n m E l s 9 i y Y C R N b N T q 6 l a O P P v q Y z p 9 f o R v X 3 + 9 j J u w p l d j g Q e b z w U w A B l G l t A C w x / H g m F f B M g h 8 j 1 3 N U a 9 P L S z E v V B H z R X S I j i o n L T 5 T k Y w E 4 A 2 Y u Y b A S X s D I j O 9 r i 7 J S 3 s W 5 e d j z U x E B r R 6 N U 5 n m E N u 5 L z o A k n l g c u G o 3 R W 2 + 9 w 8 8 t C 9 X I n M Q q / c l 3 v k 3 j Y + P 0 d d Z o 3 / v e v x G E + O n t z 8 R 1 9 O F y X C s Z l w N l 8 z d F / b z 5 p 8 Z o 4 k K A l p + b o v D 0 B G s A m V y c T a R Z m 8 u w L J h p Z 2 t b v F f M B E Z W Q D 0 M x U w A z G z c C / 2 J V 5 2 d c 2 i m s F + G w s G U 6 G 8 s S u w 1 H R X w D L n d q q 4 k H J t R 2 I + v A w S e x r 0 o v i P H U l y 3 5 9 W L j Y 0 N c S 5 W 9 K Y 2 t Z C z Y i b 0 p 4 L i T y w Q 7 W U m Q G k m P b O U 2 X f x j n s E M w G V j O a q K G A x p v i b L w g t 2 c t M A O g M / Q t G k p 9 l 3 2 K / K o U y C 7 H T Y M h n M u 2 7 b + z T c q d C q M o h E x d n M 6 / O k h X Y f D f J v o o 2 o w 0 n u s Y D V q v X R D 3 z S 5 c v d r 4 h W n 0 7 S u d e H K P Y Z o J G F 8 P 8 k F V R m M T i k N E u A B 2 D H T T q K f a N W N K 2 m 2 y f x w p i w n P x 6 X G y u S V R S q Z q 0 k 6 y T Y U 7 m 2 L T A L f L w 0 6 0 R S z 2 w y B Y 2 A 9 R t c I F I 7 B B i E 7 0 s J 2 t 7 o c I m t l q o / x h g Q z + B j M P 6 g S I r 4 T k B b H g X E h T S H I U 2 3 / j j d 8 K L a S f M Q e z Y M 5 G V r + V B P T X f / 2 f R Z Q w H J Y r n g F c S 0 n 8 Q o 2 l n W 2 V j x r I Y Q g I p 1 1 9 J 5 k E z 8 H + U j J L y Y M 0 a x a Y s Q 5 y e Z x 9 W d 5 K k s Y + T 9 H o p W 5 t C I Y C E C V F Y I c v z z Y / m 1 / c N 7 g P B A G m C N B u 3 B t A H w 5 a g I k N 2 C y I O O r M O o V h B T B 7 c f 2 9 G 3 T 5 0 q U u f y e x k a X w k h Z u 1 o f E g e 4 S B / 3 A 9 E 2 z U a f 8 D r a l N Z F n z i Z 8 K q S D j U 9 O U P m w S d 4 5 u W 2 p A o I 6 Z k T P D C d r l 5 O A v s 0 x D Q W G L G G R i o b 7 H C b f x r s J W n p W m x i s N G z k t H I n 8 6 C D Y 0 u F L N k R q D B o U i O + n S K z z 0 C J R J 4 m R 0 I U T z Q p z 0 6 h h y W g X E r P T F e q k 7 W z D b 8 A d w Y G N L G X p P B s i G 1 s A 9 n s / V I N W H v 3 g F w s X R 1 h E / l C A U q w s 1 n f L l I R S z N a b C o t 2 y n E j j W k 6 d G d H F k D L J l z Z p E T a P M Z y T v m F J E 5 7 N S B E s i Q z m a j m / b v b g v n t m j K i m x 0 I W m N D i o U M 4 S a c x g I R N L 2 t v d p b n F O q H u c I 2 H g w Z G S S z 9 g M B W v s 5 b + y q s v s x M r t Q g G A E y j z m M j q d O f y C W z i 4 D E X G e Z R r q 5 S Z G 3 j P T A a + e E Z B a 7 j r N j C k 0 C o V R j U 9 A x 1 q S Q e / a 4 y h K K 6 e s L 0 Y D R Q I g y I i W R b e 6 Q z 4 T M c 3 w v j 4 H R Y x t J G u H + x z J 1 1 O q o x r I s a N h U x r Q H f C q + h s 1 q p 1 z p k O a u z H I f N 2 j / N u q T s 4 a 6 6 C f v i A e P I h h 2 G H 7 z m z f p m W e e E A E u J W Q U U K n J v 4 g 1 e N 1 m F n Z x m e V x P A n I l W x E k h S a h 1 u A j A n J f O h n f f a 8 H n h m T B y f V r V W M U U v U F E 4 x K 4 E o B 9 3 h S a b 1 i a j F E q G W D z e N j P n D j M D Q B Q g Y J R H 5 u 7 m r p F c j s n X 0 h E 7 u x 5 s T l 2 n 4 O g U X 9 R C V l O 3 q o b v U k n X y D 0 p C 5 X A 1 k e j l I Q W U v q Y Y P m 6 D a z C 1 A Y A D N i q m i i 6 d U i t i p 3 C z E j E 3 z u c s t Q V O g E a S a 4 r g q S X D 4 b 5 B e x O q J 4 L 6 7 A y 5 S b 5 7 C w R m d h F F I k 1 r N 4 W R 7 u U X 6 c C I m h f i 5 9 b H 2 o F 9 B 0 L q V q r F 2 l 1 d e 2 4 T N b P f / Y r e u T R h z p b V G r P o + b B T A Y H + 0 x l K j S j V E N d 8 F y L / N 4 J i i Z M 5 H U 5 5 K 4 g u l C y A H / c + W y X R i 8 u k a F t p i o z l c / O / c + C C R P p u f Z O z x x Q m 5 l 1 i 3 J 3 n V R L G M g 9 b q K G q 8 S + p U x m B q F M + m U U j f 8 R / Y i / t Q o z s N N D 9 6 6 t U Z D N q V a N B d S 0 g y 2 N G p U T 7 O d m 6 3 T + 5 V m q 1 N m k 7 3 f F R D A F 2 S e 9 W w T p k T s o k H e q P 8 K G J z 6 B T w V a N Q P V W t I X j E W i N D k N 2 p M a O L d d J u 8 8 F h X i u S D U p F s B D G K G X g w q 3 o K l 9 r C C s v k i + T z 9 D K u H 6 S + + 8 n / 8 f n B G P t j W x 1 t U 2 H X S 7 v 1 1 G p m D B G D t l E U Z J 9 U Q d g b F U g x Z c c c R R B q P S 6 z V + c k / / o h m Z 8 b I 4 w p 0 c T n m N 0 x O F C 6 B z S + J H f a + k N 5 s m h Q K O T o 4 O B D + C 1 Z O o h j L Z 0 c W G v N w R 7 D N i v m w n Z 1 N c v B 9 I R 3 v v r U t 9 p C S D j j M B V x T E R 6 Y F G 1 t s T / o E g U K 8 R f A t I C N h Q L O S e w m R T 3 2 R p G 1 m V P O X S n G U 2 2 H h g H z Y 8 4 L V g + 0 m C j 9 x c f 1 T G g Q z q t M w G U a p c / v 3 K V o L C r m e P B c i E h a n F 5 R f B + A b b 7 3 S U z M N Q H Y h 9 f R D p H B x h q W i S T k 9 L O v J x k Y 5 i W I A l k E 4 u d 8 / V y C B 9 V n o 5 3 3 D i m 9 v U P p / S I Z z Q 2 q O i K U 3 W x Q c c t L + 6 v b l N h J s 8 C z U X I n R R N X F m m C J b e P N Y v F w v 4 p 9 3 s k b 2 B / S A o i 8 T r u R 1 T a N V F y N U N T D 4 2 w b 2 I n Z 5 j 7 g M f R 5 r U y U z q 4 / 9 0 i + 2 X 9 3 X 0 a m e + W + t D W Y N Z B A S o 9 c K 3 U Z o 6 v L / s B Z i T 6 5 j R m S q x n y D U i T b p N 9 s + m Z q Z Z + H i F E A S w U y W u L Q W r p A s I R g h f t E s P T F e A J j H 9 g p o k U B Y 4 Q / Y F x g r j i 2 6 X t f Y d d h u l y p a u O b N e G A 4 2 t 4 V s c o s 8 P B 5 g M 7 Y 2 w V 6 5 8 q K 1 S p O s P M C D k I n m y D e K C d C 2 C F f / 5 K c / p z / 5 k 2 8 L a V G t F Q X T 4 C H w t x J p k m d G c 0 D 1 6 j V f g g 6 o C E Z T U u T + 6 / u 0 9 J V p f l j + n j X L 0 d 0 t W r w y T z m + Z 3 y 1 S u d f O b 3 K r P A p 2 k i 8 R R Y 4 h A F q 6 b H T j f V X 3 C c I t J h Q z m k A 2 q g b x x L P b I Z p w t q q 0 1 Z M T E K I w G z j K / A 5 s o C L Q i 6 L K O U o H 5 c D X O D z b 7 A v 4 X O H y O t m J m Z N c f 7 5 u W O t z M 0 S v 6 + U m r T B z 7 Y 4 b h e T x y c h F 2 H p P q S u 3 m l Q 0 h r W h C p Z 0 I t B a T y 9 y E b y b F a 7 q b h f p / a o j S z V C p u j W b o X u U U v P / U S 2 Q K o f M T 3 0 J m l v U C I G w x r M X v Y V 8 8 f R + i K i T K V b U 4 K e 2 T 7 C v E i O Y N O K s b Z p W C G V s D 4 g l n 0 A q 6 3 5 B i + h 2 l J B k 3 I 9 5 q a e u i j i 9 K 3 l i l f o j Q A W 0 X g F Z T e H m Q a A s b U R v 2 Y m Q D M g y h m A n Z u Y e O t w U S H q r D l n M w V g y Z 5 8 c X n x T b 3 + T y k l J Z E i g d 2 j K L W g B Z R O 9 Y E f C s P a z C V Q 4 d g R 2 I 7 T e d f k 8 w E R N 5 P k 2 v p v L h e c C o o m C n y W f + 8 x S B A 6 s C 3 Q L I q a r c L Z g J 4 n M F M 2 b 0 C o T Q x A C 0 k A b G k k j T Z p 2 l 2 2 s o D q N J h w D A o m w a t i g w M D A R e X p 9 H f C e D D S Q 2 W 3 7 5 5 Z d o Z n a C F s 7 N 0 1 b h P k U i c j l / p Y 7 g g H h L b b 7 O 5 Y W A 6 C t 5 X w k I H j 3 Q r w 6 / R j C n A d V w 9 V B j I g T B k H G t 5 Q c z m h 4 + N g U h L D N s B d i N T b J 7 b X T Q u E t / 8 J 2 v s O C 0 k d W N L J I 2 5 S N F 7 j f 5 P M h k S N 3 P i 4 W O g C r H V a v l x H c q F c 0 V d h w z 0 6 0 D t k R 8 b u E v 6 p k J A K H r 3 Q U B Y Y V o Q F / 2 7 4 A / m J k A f X Q R m h s U B K b C 1 r F Q e m U 2 f 8 F o w 2 C c e c x H + e T g i M 3 G 1 S S t P D 3 H 7 7 o b q U p 2 x T e y o t C J C j V e u 3 q N L j 9 w S W z A h v A 1 O l w N I J I k k X q D y T J A q V 9 9 E O m z N 9 d F l d D w v G Y u p A 4 y t P J S W E y O Q p o r j F 1 y 0 f 4 n q h Z d P 9 C R h / t H Y r Z d T 6 C 9 8 L G 5 i z r f 2 d 2 y M L k E M 0 G k 8 G + U G a j a i D Z H j 9 i c Y 1 M Q K 1 k x y R u w 1 7 g / 5 E D o B 0 M f j s 8 e l G l s Y p S Z x U T f / O Y f 0 K 1 b n 4 r j F t 3 D x 1 i I 7 N w 6 Y O K T 2 S p C u z J g Z u q B w c V m B P C b w M j D g E F X p a V 7 A R 8 H q D Q G M x Q i b 2 e F L + D n 5 z K K Q M 4 j j z x 8 P N 4 A M m t Q k 0 9 F C o / y Z r I v s L n e S Z j 1 T 4 Z F O S 6 R I K y i J j 1 4 e E q W W g P g y x T L c l o A f Q Q B p s Z I o f c q a A / m P h W w q P W L A v c Y G Z 2 g F F s R C N Z p Y 4 s Y A P z 4 j h / K Y D f E w k S u D T 4 + q 0 h R v c q O n 6 n b C Y O t i + 1 s c F 4 h L b U E b F 9 M b j 5 0 5 Y r 4 D K g 8 P T 0 s d o t I O 8 n v V 4 R E U t I T j d m 6 n q D L L y 3 h k z i m 4 P J L q Y Q x U d I c w A B M P x Q S O 1 P o g W u h w 1 E W e W J q X G g U M A d M N W X u D I J v 1 i F M q T p r S A C d i N S U a q F G S d Y e 6 t j E l E y k h J 8 B o a G W j x x 3 K M y L D g 7 v H 1 F 8 M 0 W j C 6 P 8 W 5 a 0 J A U P P D 8 g u n p A W 9 d k k c u 5 J 4 L s C 1 m 5 v d x H r K X U c 6 A / M u V u j d Q w N k T C 8 A n W F A + + e e i 6 n 8 n J S X H 9 a n 1 w f / g X 2 J + p a 0 J I F S x F U i m m q O D T I Q U H W 2 o i k r v 1 U Y R i 9 z N s i 5 r E 4 s 7 c Y Y H y e 1 X K b p f 4 c 5 m y + 9 y v / D t b L E l 1 / g 7 z T K k t 1 F i s s 7 C R c 0 R s I P K r W / K j z y R w f x b O x h b 7 o n I c 0 E c o W y e / 0 2 D s W j g o v 4 M J r c b + 2 E I 5 A c q 6 U N j P g G n Y k r J K Z l Z j g 4 g v h G q p n B c p W Y U i 8 w W Y I T i h a Q R 8 l g 4 d P y J b Y Y 0 m N u z F D Z Q k k B 2 N 8 / T V b X 7 y k 5 / T 3 A K 0 m c S d X + / S 1 q 0 9 l r z 9 + z L 5 Z t 0 i D 6 1 0 l K X d T 6 J C 8 i 8 8 E x Y R P T 1 2 r h X I 5 p I P F 8 l p k g j M q I A k W g R O 7 r 2 5 J T 6 D s Q E s d x e E z y Y B / o r g C U v 9 B h M K O k P d C 1 E 9 A D s y u g I O Y f d n 9 / L 8 9 A Z Z G 9 x u p N j 7 2 o 7 w G E x c U 9 j t B j Z 1 H H Z x P b U / r T I n M D U A b T u y G O T 7 s s n J x C P T p Q w 0 R p O i n a h P u P C c X 0 h y w G y V B I D r 4 z 6 K S f 2 O b p N l Y m W E 4 t u o S D U c A Q d M 1 W 5 i 0 w N O t t 8 p a x c C e v O v k q 2 S U e d b J k v y O s j Q R n A E G i P k t P M 9 W h Q 8 7 6 a 3 P / 0 1 X X p u W W h 7 L O 7 0 T r q F 2 e e b d 4 o y 1 E h W x e / i 3 r D I q U Q f B V l T F d k y w q p e g L 1 w f n V r Y y 3 a h n 5 o U z a b o Y 2 1 D d E 3 y s L B c e 0 9 C + 3 O N I 3 c Q F C j k 0 5 X C q 1 2 G v T W B T D t l 0 E b N X m O r W E B 0 B V e o B N s F e t 2 2 Q e v h 1 L Q V z n q B 0 K 1 W F 8 k O R 8 T o r / 8 5 e v 0 7 W 9 + k 2 K f l 2 n h 6 f 4 F b 0 A p U 6 P D e x E y 1 N y 0 9 K I 2 M Y m G 7 u z s i C K W W F C I s D y W P U A T l l m S 6 k P p i d U 0 h c / 1 R 5 E O U k y s X j l x q Q C t o P L + R H i 7 V q Z 0 J i n m J F S 6 D j p K A Z J Z E R M 0 G 1 6 4 H g S D f 2 a E z D x 2 P J 5 9 S C a S o p o r z t 2 6 i c 0 I + l O c d u 9 s U S X G D j H y + S 4 7 e W A O y T s 6 T 3 O 6 A M P R / R h N n B 8 V T K q g n k d N q N 7 + 1 S p d + d o 5 c U w / V S A B 4 m L i K z M h O z R T p x f q + s U G d k N X f S t / i 1 X T D r 8 m p f V T G X L M N c K / d / c e L S 4 t d v V h L 1 Q Q o D d 3 E K s B b D 6 l h U 6 G G g u b x c N a Z v h z S c j n U M C z Q j g J I c h A x F d u V d s N T H J 7 7 c w 4 b C n o z X c 9 V L / p a U w P Y z 5 R o s 1 3 t R K 6 W P M E b L + X H 8 h M y h x E g / f u o r y v h J 0 d + g d H n q R S t T S U m b B k w e m 3 s k P r F M y E J R Y y z C 0 l y N z c n J A g w g k 8 k F K 5 w V J K z 0 w A O g e d q x 4 O n / G q 3 k u I v 8 r / A P g s 8 R f O P Y I T J u Y I b P q F D o H W g j b A n k q q 0 5 N 7 G c p l 5 a b K u I c C d g + x c n d U S 4 N n 8 V F 8 E l i 7 F j 1 m p v U b u x T f k Z o E g m f q 4 i Q t s T + 4 8 s I 0 2 V j r r 6 w s k 8 N Y 4 v u K U w R U 8 R a 0 D 5 O R + j a o 7 A S v a 5 T 7 T Y 5 N N z M B 8 m J + J 4 I O S n L j n R w 3 N X 6 Q 8 k D X v D o 3 J M V + s Z 6 Z A P Q / M i 4 A P T M h R I 5 N y E 9 i J q Q 8 K a 2 N 4 q V 6 W D 3 6 m 3 d / p 4 D K y 4 q Z A M V M 8 I V 6 g y o V Z l B Z H 6 + b X v C s M N 8 V M M 6 D g I w R G A v D m A n A t e r s v y l Y z d 3 R V m P m s E T u E a 3 j s U x 9 7 e 0 4 z T + t T c p p A y M H U N m Y W P N z 8 H m c z S h 2 1 t j X e e C 1 e b p 9 W z r c v c D D Y w E j g E V Z g N W H s K R i C j l X o D R e j f 0 3 o N W U d q s i e C C 4 4 D 8 2 7 e A M o 3 4 1 m A g F I p M 7 W c r H t F W q y I k D 9 G F O / U D g n l g T g 2 u L A i h s M n h 9 c o l 8 P B b v k 0 T Y p b H d t l N i o 0 D r 7 x 4 J L Q 5 E 1 1 J 0 8 C G W c Z f o a C 0 q p P L y U 7 M 0 t i A T Q i H Z 9 X D 5 X G I q 4 d q 1 6 3 w v e S x 6 N 3 1 c e F N s 0 r C x Q a + / / p t j 8 x R t j H 2 a J v 8 0 J s Y 1 w h 6 E c h 0 x N k U 4 e C c J U j G g I l C 9 s I I / E 1 z y c V s t Q r D h L 3 o L w Q + V v q S A v t r f O x i Y D K x H m X 0 M F J q U 7 8 W f Y + g D E c o U w z i q t m H M K 8 U s H a W x y 4 u + 9 A A Y q 3 r 8 T N h w D e 1 E i l t v E j G A 6 3 V P R Q x m q L M A 7 c P u K g q 1 T m q e g u n / 9 v / 4 v 3 7 f 5 r W I C U B v G O u K G h S Y d v R F X S D h 4 U t B w i k O 3 n k / T 3 O P Y e k 0 Q q T y 4 U C g y G j W r z M R Z k n n e 6 B R 5 Q d k K W h 1 W 4 R T i 8 V 0 I B Z I Z K B c r o i w L B Y r C u e T K U 4 x F T o n n y 6 Q N y B 9 J E h H h N x x H j o d B G n 3 2 N j Z T 4 l k U 9 9 4 d 1 B l E H B 9 3 B 9 t R w 4 d + B Z E r k L k w L G d z l I 2 W r f R 1 J S F g j M e O v w 8 S Q Y + F u D 3 q F d Q t 5 X Z L D S R J + g T a T E o G 4 B 2 K Q Z A + y E M 8 B c Z 2 J H 4 k f A D d 2 4 e 0 d K T s t b 3 3 / 3 d D 8 W 9 L 1 + + T D M z 0 y K g g m e s p K v C B 0 G 5 5 U F A u a x K 3 S i q p N q 4 b / R 9 3 g u 0 C f 0 t g j a d 5 0 X o G 8 D v t M l e j D 0 z W 5 l N Y 7 M m m e / e v U v L r G G V G a W H i Y V J s d Y S f h M k P j Q 7 A N 9 L U V V + p 9 p V A x 3 3 Q 2 G b V D o i z H 3 k 3 + H a 8 E 9 8 L j P V m s x Q 3 Q r p G J n 9 N B U j T E d 2 Z v 5 G i 5 p 8 b 0 y o 4 2 9 2 t y J y J I 0 N K 9 U r t c 6 u i y c z F I I u e x n z w B z H S K p M L l b r 6 L 9 o w U J u p O j p Y M i m k 2 1 p 5 r X o s 9 + s c 2 c 4 a O m F / p w n S J B e V R j b S t L o Q n 8 J q J / 9 9 B f 0 h 9 / 8 R u f T y U C 5 K Q P W p d R K F J j 3 C j M T x H t 4 K 0 K T D 8 t l A 7 0 J k 5 h E V v s d Q W K A G f T S q 5 S o k D M s I 2 P b H 8 b E 2 q J + Y G h l x 4 J R 1 T o q Q D E U j s v P k t k i q 9 y m C 9 p a K r X s R T E 6 O h l t x 7 k p 1 m C W g J G 1 c U 2 U f c Z x 1 B S M x Q / E e y y f L + W L N D Y x J n w 5 a C F I e z w P d o + c m t a W O v z 6 1 6 / T Y 4 8 + S k F d 5 v M g g D F 6 5 G A f 8 C z Q L n i B W C G 5 8 V 6 U F T C y M P J p Q k S P o 5 y J J r y a V s R 1 b n 7 4 E T 3 + x G O d I x I 7 K R P N B U / W n k D y f p Z C 5 7 t r M u D Z R Z T Z K E 0 8 v A C M L a Y J E N l U y O 7 n Z e o S x o o f e m + j R D N L U r v 3 A r U i 1 J a e Y H Z M O 6 i t V E + C o g M F z D n 6 r K g K 1 u 9 D 4 d x D 7 i P T f / j 3 / 9 v 3 I Y k w 0 R e c 9 l E d Z Y P b B t r / L E a H n + W 4 B V W W w h k e d N S 8 Q 4 a A W Z R Y D s w 5 6 I i P B 2 f 1 p i F E S F s k p G L j r v 6 6 Z h K Y 2 M N S d g A D a G d J B e c U p m P x s C o k M D Z J x p K N G 7 t W m v R 2 R 1 1 A s D v v J d j 0 c Y p O x z Y x C D 5 g 5 W x 6 o 0 h e P q 6 A j R B A w P f e 2 O d e q L P 2 k v N j C v g 9 U q d Q w B E M o Y B T 1 I D i f D B N d t N I / k 6 2 B z 6 P z A X Y r 5 F M p 6 6 p O h p p W T Y H + 4 w B P p / p q x i p s h 8 i / S n U o X M y I S O I k b y P r A e n Y K p D Z i S s R 8 M 6 L j w j s J V k R m 7 O k C s e p 7 q 5 y s T D G m i A V r i 3 m 6 N 2 P S e u A z M 0 l o i L Z S f Y t V z h p z / 9 G X 1 6 + w 7 d u 3 + f / b c l u n b 1 B q 2 t r Y k N F r a 3 t 2 l t c 1 2 E 1 H u J B U C h S E Q N O w F J 8 b x 7 + / u s q b F X m N a f K u v / N F T Z j H O E r K w N m L m Y U N u p P J m d E K b y 2 t I a Y p 8 2 m i S n 2 9 m n n a B N c d 7 x v R 1 M R 0 O m C d T U i b A U e D C w 0 Q C W r E O m K j o U H x j S h 5 c C A Z c u R 9 s U q Z n I x 8 9 l 4 + t D Y E G Y y O 8 7 9 2 b g L Y q d H k f 5 o p t x K h w S n X 9 x h l I 8 G I e f 5 O j C K x 3 7 f 0 D C I H B w K 0 9 T D 3 f 7 W s p u T y S S r L L l 2 h W U T b b Z N Y m Q P 6 i w d H H y m Z q 6 1 G s a z G E k D 4 r s x 0 m J j H w 5 d K 4 + M n N w J 0 5 T l 0 e E Z M e D 4 X e o C 4 4 M 6 t O Q 2 s + Q g x n Z 6 f X w 7 6 X m G 0 R E a A / a h e 8 Q x Q O z z 1 6 R G g o S X Z R a 4 4 7 E 9 9 2 d 2 x t 5 k 8 x 5 8 8 Y n 9 M C l i 3 x v y Z R A 7 q h E X m Z 6 r A d T A k h / L Q D 5 a U 2 + X g U 7 z T P 0 f g v a i E V w v / 7 1 r + l b 3 / q m Y E S Y c t i 4 G r P 7 O z u 7 t L A w L 7 T R j 3 / 8 U / r D P / w G j w U z u w X 5 b y U h I O F f w j w q V g r C B 8 Y z X 7 5 8 a e C O 7 f q 9 k U V B H 5 / / z N V k 9 c B y e 7 P d Q k W m r d G g / D 1 o B e 0 Q + Z W d y G A p U 6 Z C N S + C H y e h y M N o 5 e c Y N P 5 C a D b Z z b C 5 B / p Y A O Y C s R V P g y 0 V b B w 3 C O h r j E 0 2 k x U r y l E P 3 j 1 r F 9 F L m L O Y u j P c + u l G u 1 r P 0 M W X F r i D V Z K n z G H a f D f R t Q a q F 5 E 7 R R q / P N h H w c 1 V 4 C A a i d L M L E v Z T q I q d r Q I n e v W X t V y U y w d 0 B M 2 t O T 0 A 6 P H J a b 0 w D 5 T 3 p H O H r s g f N Z u + m I g Z w H W e M 0 9 G W R i T h + b U 8 g b c 4 / 0 P 1 N s K 0 G h W e 4 L b g Y E g Q X z H A b N z + i G l J z o w z T 3 A R Y K Y s 3 O Y 4 8 / S p U j b F Q t T c s y + 0 Q q O X Q Y U m z K B D u m D H x K P K 9 i K D z 3 X / 3 V 3 9 D 3 v v d d N p n r x / 0 L K E b B G L x 7 7 T 2 2 Q J r 0 R 3 / 0 x 9 w u 8 Q D 8 v 8 4 s a 3 I b 2 B J R k E w K g W g R h K O H 3 q y M x e J i e Q v r f R 4 f 1 v C G f q E 7 C P B z q v k m P z s m c y U g o G q s X b 1 8 P / Q d T D / M d Y I Z 8 B o k 8 P R A u 7 K b L E i W u q N u A A Q E r j H I 3 9 O A l v B F z g C M A f g E L + Q 9 t q t W c k / J 9 r G G w p J M O I v d g Q N 5 A x 7 Q w x Q F J w d n D q O M G A r c 9 / p X Y E h c D x 0 C w E a / f v 0 G v f L K S + J z L y F h A A 8 O D t n U m R J h T 7 0 U w X e 9 E h v Y / z R C 0 w 9 K H w s P W I y U y R I 0 C f U u h Y L 2 m 5 O 2 5 0 d H 7 6 7 v k b F o o 9 l H 5 P U g r d R k K 4 C J 5 H y y w O Y b C s r I C T 4 F N f C 9 g J Y q F A s i J D 8 2 N i b a g + z z i b F J b o u B N q 5 H R J s W O n s a 9 + L g b p T s Z g e F V j T B A + a A S Y c A B Q i s W k W f s 4 n d t 8 5 H I w 6 1 t E S Z k F 8 E E R a E 4 + P d + 0 f x c I i o H c q n f f D B h 6 I 2 u c T Z C T K 3 z R b K f L f w K 1 Z b b L K W h E / X 2 1 b U + 0 D 2 e q l h O a 4 h r 4 d U A E 2 R e V M 9 y B 0 X 5 F E A f R D 7 6 R Y W y l r k s x v q G m e B Y q i j H A J h m H p o k 5 f d i d x + h f 7 / a D m n S 3 3 b o K E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 N a m e = " W a r s t w a   1 "   G u i d = " 5 4 6 7 2 d 5 2 - 3 b 7 c - 4 4 1 4 - 8 8 8 1 - a c f 0 7 0 2 2 e 8 3 5 "   R e v = " 3 "   R e v G u i d = " 5 7 9 5 d 6 4 e - 6 e e 5 - 4 5 2 4 - b e c 2 - 4 2 8 1 5 8 f 3 b 6 1 9 " 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 V i s u a l T y p e = " H e a t M a p C h a r t " 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 / & g t ; & l t ; C o l o r A F & g t ; N o n e & l t ; / C o l o r A F & g t ; & l t ; C h o s e n F i e l d s & g t ; & l t ; C h o s e n F i e l d   N a m e = " 6 . 9 0 % "   V i s i b l e = " t r u e "   D a t a T y p e = " D o u b l e "   M o d e l Q u e r y N a m e = " ' Z a k r e s ' [ 6 . 9 0 % ] " & g t ; & l t ; T a b l e   M o d e l N a m e = " Z a k r e s "   N a m e I n S o u r c e = " Z a k r e s "   V i s i b l e = " t r u e "   L a s t R e f r e s h = " 0 0 0 1 - 0 1 - 0 1 T 0 0 : 0 0 : 0 0 "   / & g t ; & l t ; / C h o s e n F i e l d & g t ; & l t ; / C h o s e n F i e l d s & g t ; & l t ; C h u n k B y & g t ; N o n e & l t ; / C h u n k B y & g t ; & l t ; C h o s e n G e o M a p p i n g s & g t ; & l t ; G e o M a p p i n g T y p e & g t ; N o n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0 . 9 7 2 6 7 7 5 9 5 6 2 8 4 1 4 6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H e a t M a p C u s t o m C o l o r   T y p e = " C u s t o m G r a d i e n t "   R a n g e M o d e = " A u t o G r a d i e n t "   I s D e f a u l t G r a d i e n t C h a n g e d = " f a l s e " & g t ; & l t ; S t o p s & g t ; & l t ; S t o p   O f f s e t P e r c e n t = " 0 " & g t ; & l t ; C o l o r & g t ; & l t ; R & g t ; 1 & l t ; / R & g t ; & l t ; G & g t ; 1 & l t ; / G & g t ; & l t ; B & g t ; 1 & l t ; / B & g t ; & l t ; A & g t ; 1 & l t ; / A & g t ; & l t ; / C o l o r & g t ; & l t ; / S t o p & g t ; & l t ; S t o p   O f f s e t P e r c e n t = " 1 " & g t ; & l t ; C o l o r & g t ; & l t ; R & g t ; 0 . 1 3 3 3 3 3 & l t ; / R & g t ; & l t ; G & g t ; 0 . 4 1 1 7 6 5 & l t ; / G & g t ; & l t ; B & g t ; 0 . 6 9 0 1 9 6 & l t ; / B & g t ; & l t ; A & g t ; 1 & l t ; / A & g t ; & l t ; / C o l o r & g t ; & l t ; / S t o p & g t ; & l t ; / S t o p s & g t ; & l t ; / H e a t M a p C u s t o m C o l o r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r z e w o d n i k   1 "   I d = " { C E 0 D 5 F C B - F 1 9 D - 4 4 8 F - B C B D - 4 D 2 4 F D F 2 C D 3 3 } "   T o u r I d = " 1 c f d 6 3 8 5 - 8 c 6 8 - 4 a b c - 9 0 3 b - e 2 d d c 3 3 5 4 f 5 6 "   X m l V e r = " 6 "   M i n X m l V e r = " 3 " > < D e s c r i p t i o n > W   t y m   m i e j s c u   w p i s z   o p i s   p r z e w o d n i k a < / D e s c r i p t i o n > < I m a g e > i V B O R w 0 K G g o A A A A N S U h E U g A A A N Q A A A B 1 C A Y A A A A 2 n s 9 T A A A A A X N S R 0 I A r s 4 c 6 Q A A A A R n Q U 1 B A A C x j w v 8 Y Q U A A A A J c E h Z c w A A A m I A A A J i A W y J d J c A A J P e S U R B V H h e 7 f 3 X t 2 T H e S c K f u m 9 z + O 9 K w s U v P c E a C R S F C W x x a X u N W v N X f c + 3 I e Z t z u r + z 4 N 3 + Z l 1 v w D Y 3 r N q C V 1 S 6 T U F D 0 J k D B V K B S A A g o F F K r q e H / S e 2 / n + 0 V k n L 3 T n X M A s i X 1 a v 2 A r J O 5 c + f e s S M + H 1 9 8 Y d g 9 T L T f 3 7 H Q M Q y G z p t u v L B Y J b v Z Q O l I i v z j f n E s W z b S B 3 t W 8 f 6 f G q + d q 4 i / q e Y a G Q 0 W M p K Z v M Z p e n 3 V L o 7 / K 4 j m A g 3 a S Z s 7 n z S o v u t F K p W i n / 7 i t / T N b 7 x C F p O F b H Y b W W 0 n j 2 + r 1 R I v I F 1 s U c B l F O 9 N J h O T k o F S y R Q F Q 0 F x D F h 9 6 4 D O v T R F m b 0 8 + W c 8 n a M S y f s 5 C p 3 3 U q P e Y D o k M p t l 2 7 d v J G j + q b B 4 r + 6 H 7 y p Z p k m f T R x X y G a y 5 P a 4 x f 0 V 6 v U 6 f f T R x / T o o 4 9 Q s V g k u 8 N B N q t V t O + s M B l s 1 G r X q M 3 / n Q T D r z 7 O t H M V 3 Y W H 3 M T M / f T s Q p W s p j a l D r m T J o O C e M 3 G N j V a Z 2 / Y 7 x M P T 9 Y o 7 J a D 2 W o 3 q F y 3 0 P X t 7 g 4 + C S Z + p q b 8 + f 9 Q e H F J j u M w x H Y S Z H A R Z b J F 8 v u 8 9 O 6 1 6 y w 8 2 z Q z 4 a e A 3 0 P v f 7 Z P r z 3 / E D X a V l q c D n R + J R m g 3 W 5 T s 9 m k B j r W Y G Q m z d J o 2 H f M H I 1 a g 0 r R B n l n N M F X b R q o n W R G 8 R v J a Z X t S s T j F A g G B W O U c 1 V y e L V x b T S Y 4 R j p e w W K M 7 O e G 6 k d M y 7 u b 7 H o F A S j x W 1 5 5 + o 1 e u m l F z p H T o b Z 5 O Q f M W 0 Q M 1 C 7 y U d O Z i I 9 D D + 4 n u 0 + + x S u / e q F N t 1 9 f Z 0 u f G W G b u x Y K V 8 1 C o m X L h n p 4 w M r E 3 b n x H 9 C v M j a 0 2 p u / 6 t 2 O i P O j 9 Z p x g 9 C 6 U d 2 q 0 S + B S Y o B j S W g Z k i E J A W i R 7 v v H O V n n v u W T I a p U Y 6 C W A A p b G A N h O J w S j f Z 0 o G a r H V E 1 y U j A n 6 y Z b a 5 D C x 9 r H r m K 5 Q I 5 t b 0 5 b Q U u m t P P n m m P M Z h b q V 3 J a a e K + Y V y E e T 5 D N Z i O n 0 3 H 8 H R h P / S 0 W S 1 S v N C j A j A 9 h o N B 7 n b N g a G 9 A g p l Y + + j h s L T p 1 / c M r P 6 c 9 M a a X f D e 8 0 z M d W 6 D z 9 G i 5 5 f j n T P / a f H 2 p u 1 f m a m D S 2 P 1 z r v h 2 B 1 g B g I V 1 g S K m Y A g a 4 h B z A T M z 8 / R P / z D P x 5 r i 0 H A d / W a b E + z r Q n q v Q + K b E 0 Y K L H O 5 p m p f s x M A P j M a 2 9 R p W n u u v b R 3 U z n n Q Q Y u V 0 z C K L H y 8 / 0 p 9 4 D m U y G k s k k / e x n v + R j J i q V i p R J Z 6 h c r l C 1 W q V f f 8 7 P W 6 p T N p s V z O Y N u K l Q K I j f A k r T f l E c a 6 j X z l f F A W A 9 b q b t n k 5 / d J r N K 7 a P Y 6 k K 7 Z c c F O A H m A s 2 R c d c 2 z q 7 m f W v + P 1 g m B / U i w z 7 u R / q / F w I w V d X B v + 2 k m e t 4 D n 7 W I I A 7 9 9 f p U u X L p K D / Z J e Q I u A K K G d l C Z L F A 3 U j M T I 5 r R R O p o i t 9 9 L I / O a j 6 V H N J 5 k d 8 J I k 6 N + o d 0 O 7 s V o 6 s J o 5 1 u i E t O i M 9 g v S K 9 d v U 6 X H 7 g o N F y T z T 2 X y y m Y U 5 q D V n Z T 7 F S t F 4 7 9 r G j e S G O e f t s f v l e v + X g a j h n q c X u K f D P O Y 1 X 8 2 Z G F I n l 5 w 1 f P F W k / 4 6 I R c 5 q K m Q q F O n b z v 2 q F f z 6 c l a H O i v R 6 i Q L L m n Y 6 K 6 A J w D j Q Z o O g C B k M o b Q H P l c b R n p v 2 0 o P T t Y p s 5 k g L y v C k Z n + a 5 T Y H G u Z n e T u 8 D n 8 I S O c 3 x 5 A s M O C Q t A h G o 3 S 4 u J i 5 x s N a T Z h 4 Z c p V P g 3 V z e t 5 L K 1 y c u v y x P d 2 r 1 W q 4 l 2 6 w X C a T g + 6 2 Y 1 e M x M w A M T D X p y t k Z X + C b t p p E K t + 6 S 1 W E 7 Z i b A a v 7 i K v G f A g i U / H N i I S j 7 7 u m 5 G j 2 / U K W X l q o 0 6 f u X 2 V d A d r / w p Z g J 8 P v 9 9 K M f / b j z q R 9 g I k h 5 m F k K 2 x / t k 5 2 J / + W V K o V c L Z q / H B T M d H g 3 Q d l Y V j B F P p e j w 8 N D Q Z O K m Y B C q i j + l p I V U s E 0 x D / A T G D U v / 2 H X 1 L V u S K O A 3 y I a g 2 p G N C G X D Y v z g P Q B j D T N P u T F 8 b 7 T W W r 1 S q Y K Z 1 O n 2 j a 6 i E 0 1 K t s 7 m m s x F K n u U l + 0 y J 9 8 v o 9 V s 0 G O v / 0 O X 4 w I 2 1 n 0 r T g D 1 K b W n T E 2 u s O a 7 H / 0 Q E T 6 s m Z C n l 6 l P V + 1 k T T P U z 0 1 o Z d + J u / D / w + N Z T S I F 8 G G f Z B q p U K j Y 2 N d Y 7 0 A 9 c H Q Y K 5 4 u w L j V 7 S h P I g 4 N w m d 9 T u a p w M B Q s t P B G m W 1 E b P T Y j i X r r e p p 8 I 2 Y W A p 4 u u s X v D g 4 O a W 5 u V n w 2 s L 4 A r Y J / E O y A Y o M 2 f X v N Q C + f P / v z 6 p l J a V k 9 q q U q Z b b Z h D T j j o w 3 7 r N T z y 9 w O g B m O r w f o 4 d e u 0 A X n j 3 f 0 V y s p m s j 3 E q T C C L + j 8 x M L y 9 V a J 6 1 E D D n b w h m y j V 3 x Z w Y U G 4 n B T M 1 u D 8 r 7 b Q 4 j o F V z D T h P Z u 0 O w m p 0 t l M k N N Q T J W / N D M h C t h k Y j u J m Q B c H / + V D p t 9 z L S b 1 u a L A B B 8 I V 8 g q 9 1 K S 1 e m a f m 5 M T J Z T T S W 3 6 N k U T 5 z a M U s r K X e V p u M p o 7 P I 8 9 D n w N 4 P G U l w n R 7 f q l J G / G z 9 x + Y S D F S r 6 Y q 7 N W E P z h 2 K U T h c 8 H u K N 9 v 1 7 R o m T c s w 5 F A v S m b 7 n e A I t r 0 x u / B d 0 J U 5 r 8 3 P D V X F Z r B z D Q Q Z l P l s e k q L Y / I D v a a Z i l o W q F 0 c 5 0 s 5 K Z i K 0 p N Q 4 Y q L R m d A k E p r X K U 6 5 d y X w S I q H 6 0 b 6 V i T Q a E M G Z 4 H e Y k c T Z r k n N r p T r l I 2 U q H t a p k s F L h p U V M p s l c g X 7 g w l n x f 7 + A Z t 8 J 2 s b I L t T E V r K P t 7 P u D a z N L 8 U Q L A + v 0 8 w o c 4 D o e l L E 2 S I Z C g f K 1 F m v 0 x t Q b n d 1 4 P g z 2 T R 3 4 N p K 9 8 x E W H G z Q W 6 + + L L I H d Q J P e M V b R Z M d r Q e S h k R i A w k S 5 3 c / L X z j f o V / c 1 g s D Z 3 R c 4 G Z f Y V p 3 0 N v + 7 C 2 i A G T 6 P W E T 7 T 0 K T q p R l b W U z e M l l H G U G 2 x S S E s Z A w L R E H x 9 Y W N J K w k e k t L d / z 4 J B E 9 K K W d M b L N 1 9 J n K F h z N K K V k m u 9 9 O h V i R j G 0 z N d t 1 m Q n A K t T m d l L b U i G 7 b i J V D 5 h i x a M q t f n + m W S a r C 7 M 7 7 i Y + A 3 U b L b J Z G + R Z 1 w T x t U E M 0 1 Y k + x K 0 q f W i h R c 0 c 5 T Q C A A W q Z X a 6 b W 8 m T 1 m g T T N M s G 8 s 7 a 2 c w q k W / W 0 b G g J K 5 e f Z e e f / 7 Z z q d + Q A i 5 r G x t s T + F y e C J y Y n O N 2 c D / C m n 0 8 n P a x T P U m / U u w I W X 3 h i 1 8 d 8 k P 0 d z H d c / Q V 2 0 v F g N / c Q w p T H Y R 7 9 S 0 K z i c l I M w W d L T F l c F Z k M l E y 2 0 x s s t h Z K j O B G n 2 d b z T R 8 7 s I k / O s E e / H N Y E G w a e k P O x 4 / 7 y b U q s F C p 5 z i 2 N f F r W C Z A C T x U A m f p 5 e V J n w 9 / f 3 a W l A N C 2 z k 5 d W V 8 N E / s 6 8 F h g K W i q D y d g p D z M i C + v N A p l d z C A l P p 2 F C 4 i 0 V C m T u W E l m 8 N J j W q D 6 v U K + a b d Z H E O 1 + q Y 9 C 2 w J g 4 t + + j j j 2 / R I 4 8 8 3 P m m H / C n Q O J o S z q d Y Q 3 r O 3 M E D 8 D v g P x + j f L G B E 1 M T I j f 4 3 i 5 z O b z F 2 W o 3 w W Y K H 5 l W U Z 7 3 t q w C V N S S d Z / K R r r k a k a f X J o p R c X 5 C T f I C d 0 G K A d 2 v N H Z D f 4 y V L 3 U W w z Q 1 M X t X k T M F U 1 0 a Z 3 U l / u W S G I V S Y K + g 1 v 1 W j p m a j I G s g V + v K m 3 F m A O Z q j o w j N z s 5 0 j n S j x R I S 7 S t z W 9 y j L m 4 3 + 5 D 8 G 5 h b q k + L J X 4 G o 4 X K + R R 5 v V 7 x H T C s z 2 O f J 9 k H C 3 U + 9 e N X / / A G P f 7 i o x Q M D T d D E S p H d E 8 x + B e d Z z o N g j U t / B y Y 2 N V P 7 v 6 + g V B y s 2 W g g 4 z s N I S S z f U a Z f d K / 2 K Y 6 Y l Z G c b 9 y g r 7 S T y o M D 9 a r Z P D c v V K k 5 J r O R l 4 m I + I Y 0 7 j C J X M R x Q 8 b 6 J K r k I b 1 w 8 6 y q k t z J 8 v C 8 V M K t 9 N 6 D w 2 s 3 B t v U Y C M 2 V 2 c p 1 P / 2 0 g 5 2 Y G C 1 9 o K C O b H i Z + u c d c 1 G B t H z k 6 E m Z c L B I V x J z J F v g a 7 G 3 a T T Q y M i K y F U 7 D S c y E U P u j L z w k m K m a H 2 5 R g J k A j G + l o p l a W f a v E J l 9 Y 9 U m X p 2 u / s I Q D I V Y P P y l u 6 / v H W u M L 4 P n F q o i F W n E 3 W S n X b 5 C b D K h 2 / c y Z p H O N N X J I Y M E W 5 k 2 k I U 7 / F 8 C o J h 9 9 u 5 u V D P t d 9 / c Z i l a o U p B O t e 5 v Q r 7 E R V q V B p U s G y T Z S k r z z f 4 h J 8 E + E x z 5 D C G 2 B e x 0 9 I z U 4 L 6 k T V d r 7 L N P Z g O T 8 T + + i 3 6 9 J 0 f k D d 7 l a Y M q 5 R I J C g Z T Q u m H 5 Q B 3 a q f 3 Y z 5 M o C Z 8 8 t 3 1 4 5 9 I z 2 M 7 e 6 c O 2 B i c k o Q 8 d j E u P j s 8 7 r I 3 m N K g k m L h a K 4 J r I w Q P D o b 1 x D M G G m O / 1 I D 5 y P O T H A 5 r F S 4 v O c y B k c h J 2 U S V z P b p d a H K d h 7 B G Z f f V c l Z Z C j W P N P w z 5 i J w P 6 8 W x y W d K x 6 k Z Q F j 8 S 4 x 2 B 2 D G r a S Z D p j T K w 1 5 n S u T d R p l B l N a y M M N f 4 o 1 Q X w j Q 6 P L y A 5 u 0 S G f / 3 n 0 n z c M P 0 i Q p N j G 9 0 z b y G K 1 U K W d E a a c H t B K C D 7 Y j H 4 q t + L k M U 5 3 v h m O y C r S Z 6 Y p e i d B t 0 x 6 c 3 A w o D F V u F i 1 U T D 5 W 1 s 0 / W h I E A a i b U g A 9 X g 9 t L y 0 K C Y k G y k L B e a Q b / n l x / M 0 I K k U E 7 D r G x s i Z + + R R x 8 R P k l u t 0 r e W a l x o p E I h c L h o W Z c L 8 B A + l e S B U c w F G K t V y B L 2 C i u r 4 D E X d A P 8 D d / 8 7 f 0 F 3 / x 5 + K 9 H v C t 3 O P d 5 q 8 S A m d t 0 y A 0 6 y 3 2 L 7 u F F q K s h v s f 3 G 2 H Z 8 L 0 2 6 2 O V P m S A / D M f F U s n U C e m L p E v M D q n J k J g G V S y Z Z p 9 2 a C p h 8 J k i f o E k z 3 K e a z + L t H 2 P F / c / 2 f x / R D c 1 / V M V R 6 J 0 s 2 l 5 W s f o u I I E E a N 4 i J p 3 n E 3 7 b J b Z w g q 0 E z s V L N d Q q a l j u f T s b m + w e 0 + O Q U 1 c p W q h g Q I S L a i J t p N t D k / k A 4 H p O s b e H H I Y N f 4 e V l N k M 7 H + / 8 a o c u f 2 1 O f u h B n Y k F R F 4 p V i i V S Q t z 6 7 P P P i e X 2 0 W j T N j n z q 8 I T Q B G w 7 w N n g 8 a Q E / E I D h 8 D w 2 x u 7 d P 0 W h E R P X S 2 Q S 5 v D a a X R o j u 8 N C Y + 5 z Y u 3 S / M K 8 0 B 6 / + M W v 6 X v f + 6 4 w Q 2 H y J R N J E Q I f R r h Y T 4 c p A I W d N M L Z m o m d 2 6 9 y 2 + r k n X K y w 1 / i Z x g c a J F Z 8 Q b x U l p K j + x e g X w z 2 m 9 L p b L I P P 9 d o M + Y 1 8 O Q S c b a V o u b f n 6 n L g 0 H x Q 1 f A G Y 2 5 R q 6 A I P R g A 5 k Q j S Z q c U D i r / b N 3 c p O z Z B l 8 c 1 E 0 F p L W Q X 5 y r d 3 P 5 P B S z C W + n M J Q G 1 Q o 2 s n W U C I D S Y V H a 7 T Y S / 4 R t h f g m A a c e G C G W b O 3 R n 9 z w 9 O n d E L u P J E 5 w K m x / s k G f M S a V U k w K T L i r Y / F 2 p S Z G 8 k U 1 w 2 Y Z e z b l + f Z u W n 5 n v f D o Z q e 0 s B e c 1 i Q 4 o h k F E C s + H F w Q G X j J g Y G F H 3 X x M o H p g j i 3 A g g N / 3 e 0 Z K r S O y N E a P 1 5 m E Y / F 6 P a b d + n K K 5 e P s 9 T 1 z P T 2 h p U C j r b I 3 w M S r H k x n z c I y d U c h c 5 5 x X v V X o 9 H W 5 C Y Z a H h d X t p b 3 9 P k K z d Z q c y C 4 B Q M C i E R y 8 Q l f N M y z k j P D O 0 + O + C 4 Q y V i g k + + g 0 7 Y s L k / I I M 9 Q p r J B P / B G k 1 X 1 l p U b M 1 3 C G M b s X p 0 / o M v b h U o T w z E N Z P / X M A 9 j I C E G t x C z M T C x K Y F m t 5 C p y z k 4 k 6 z M R m V b P V F A P p 8 F j 4 n B b Z T B 7 + 2 x Q a C f N K a i b e Y n B S v V 0 i v 3 G R c q 0 9 8 p v m R V 8 O 8 5 X W 3 t u k l a e 1 c H N y L y W S j m c f n B S f o R k s T N h I Z e m 4 u X S 0 G q H x l b E + I j 8 N 6 f U i B Z Z / v 3 7 q w c H B c X b E I O 0 D j Y F F i c 8 8 + z S F 2 F w b B E y T K I 2 r B 8 Y i t 4 1 l J J J J w Q C I D u q z 2 b E s 4 / 6 9 + z Q / v 0 A j I 2 E q l I p U K V f E + x / 9 1 3 + k P / v u n 3 b O l E D G O 6 5 b j J X J N a q t i f q y O C k r 3 1 j M F H n g Y Q J 0 j n w B P D 1 X F c x k M t r o J W a S k 5 g J a K Y 9 Q u K + z c w n T L 1 / Q m A y G f c + V 9 o i / 8 G a S M R 0 R P Y p t 1 O l d G u d j E t R o W 0 g f Q G E e U G 8 N k + L 8 q 1 9 K r Q P 2 e Q 7 o A y f A 8 C f M p N D Z E d 4 j F P i c 6 a 1 e a y l h j E T s P z U g u g z B d 9 k U D D T 4 f 2 o m D i F 9 I z E k v y N U a w a v f v r f Z o 4 N / 6 F m S k f K 5 J j 7 G x C C 0 s Y Y J a f B h A 4 m A l E 2 U u Y 9 9 / a F 3 + R e f 6 t P / q m e J / L 5 c X f X i i / U A 9 E S / G M i p k A + G A y O C Q 1 O O 5 / 6 + N P 6 N n n n q X p 6 V n h 3 7 Z Z 4 8 C K Q H t C Y Y 2 B c S 5 e I j j B / 9 c q 1 d + Z m Y C 6 j E E N B G u o e P u N N S t z c O f I g P g G i M P C Z l 2 r b W B b v 0 4 L w S a l U w 3 m U g s 5 r Q Y h v c + C x E 6 K w n N B J i Y r l V n q v L 0 h i Q p q H + o f m d l X f w 9 r q z A N s B S q i y x i Y P f 9 P J U K e T r 3 0 n h X 6 n 9 0 N U X j 5 0 L c 1 2 0 R Y H A Y Q u Q w y v T + a q N I 9 W a V a u Y k 9 4 i J S R v E D V P F I P w n l x H R K n Q a + y B 8 H E v w w X i A 2 W B n J h s 8 P 6 M Q X Y / T 2 P K I C O I s h L o j Z f d u 7 Z G L n 8 E / E a T 9 W w m 6 + J r 0 l 7 4 I O 2 n m H p 7 3 9 P G B x t h K S o 2 t o H I T c W f l I 4 J O 4 M + A 6 f X E m d r P U H C 6 3 3 + 5 8 / n n t L K 8 f K K J d f h x g i Y f G T y f g B o R v 3 r 9 D X r h + W e F l n n v v Q / o 2 9 / + p j B P F b B c A 0 E Z R P r 2 9 w / p O 9 / 5 I 9 G 2 e C x O f j Y 9 w a T 6 t i b u Z S l 8 o d s U / i L I 7 u X Z J 9 P M T z 0 M P 3 i v Z 2 K 3 Z 9 j O s X 8 x y 3 5 G L z A A 6 d 0 k j c w P n x v o x d r V f V p 5 X o u E 3 Y t Z 6 M K o N o A b C b M o K i J M z y 8 B X E s x k c L a W 3 F a e W m k 8 6 k b x T T 7 J 7 4 s V d v a n I 3 Z 4 B D h b x P Z q F J q U N V + w J r I z t 5 S h X v G S F 7 T T E e A G N m H 2 G f m 8 o g I o M X g I h Y v V G r H h d l o 4 2 s g + j c M + 5 8 c 0 d z D c 6 w V + r X 6 7 v Y 2 z c 7 P C + J d / c 0 h j V 9 2 k 2 / c e 2 a G Q p p O c E U / 4 P j l y Z 1 6 c 1 8 G Q Z T P h k n 3 P K 2 K 9 9 C + 8 B 8 V h F n G P o z P J 4 l y 6 2 q O F p 7 3 s v Z m 7 c / m r p 6 G Y D K X S q W h p h 9 Q z x j I 4 h / c v h / + 8 O / p m 9 / 8 Q 6 G l o G 2 U / 6 O P 8 A F I J W o x 4 T g c m n b D + T U + b u P f 6 h n Q Z L R T I Z k l I / O Y 7 Q s s q F S o V x t k s Q 3 W d K Y / / 1 / + 9 + 9 3 3 n f Q P W w Z 9 n U w K d s L a C 2 X f / A a m p 3 3 s u Q M m c g E V a H D 6 O w Y b b y T k O F c J r s x D z p F Y 4 C Q y y K S F h s t 0 / F a l 7 M A E 7 F L 4 Q Z 5 e + a R g N D 8 c P + h b D 6 i W r t A I f M K l d s p c Q y B B h y r t v k Z j G H u f C M b X X l y G U Z F 1 9 i Y u B B 0 q T E T G d h U N h r Y 0 W X / C V o K 5 h m 0 H N 6 3 D e y 0 s k Y 3 8 f e D k N 5 q U G D G S R Y j + w Y s Q V U / g F g R p f N 4 v Y S J 0 / C i h + x u G 5 V z Z R 7 E 0 8 3 k c q Y q o m J 6 o I 1 t b t 0 w w D p Y 5 v 4 D A y P V C o A i x z y a 1 e g W / W F j w a E H J D 4 C G c D B 2 g a N L o 5 Q s Z l k A R M S t K F Q p w J t b + z R 6 B h M 1 s 7 B D p C 1 k D k s k N X F G s T a T S s K 4 + N j x z 6 U C p w A s H L 0 t I P 2 I J i i h z i f j 6 N P 9 Q G Y W r p F J n 7 O w l G Z 2 l U L W Z g O e / H Z 6 + w W 3 I u x e d c k Q 8 N M R 2 t x H i s 7 H d z O U G h h c L Q R O L 4 S F u W h e I d C g G + I j n l l u T v K B B T T R b r / z g 7 t f X 7 A D Z S D n E / l K X q L p V q q Q H N P + 8 j q 6 B / 8 l q F G i y / 4 a e P D H T H A 8 L k g a S w m S f S / v m + g z 6 N m 2 m O J 9 Y e X T i a e B 8 d r Q p r i p R 9 A P f b e K 3 f e K X S f 2 D R W y G p y i y C D r e 2 j a p o 7 v t 4 m t 2 F S a J g G D 2 S h H h f M b z E i 2 V U m U o L p 7 E x s C E S U W w l x L M C + F I 5 D Q 0 G a 1 9 p 5 7 t N h o V l m I G u R + 6 B N i V J Z 9 A O m G M Q 3 T H W T U 1 P C L 8 D S C I X 4 a v 8 4 9 A I B C I e / W + J C x J R r Q z q o A x V p g 1 D q 9 W 2 g q T 1 G G S x R U L 4 c N A B w + Z W L V G 3 l 6 N b W Z W a g p O h P m I v l V o p i m R 2 a m Z k 5 f j 4 9 8 m s Z C s + 4 y e b u H m s Q P k L w / 5 / / + P 8 V v h M Y q h f N 1 t m y e h T T C 3 B n H N 6 O s D Z s k Z m F U 3 D J R 8 4 J 2 a 7 Y Z 9 q k M Z K H H 3 h t h R 7 + w 4 s 0 + e i 4 S M S d v j J C p V S R F p 4 N U W 6 / S K l 1 z T f c / y x K a 2 / H Z O T v / l a k P e b T b o p Q N q T T B D v x 5 9 m e 1 k s V R L 6 S + y k a m T s 9 f 8 b A U r z N f o U C p D l K U c G c Q 8 a E S p + R w E 3 k 5 9 u H i K g Z 6 I G J J k u w F r 2 7 h b k g r X 2 Y F M b k 8 F 7 G N L R y j x 4 w 0 8 D 0 G A D 9 5 G y 5 l R R a y c w E w 4 Y d n 8 V O N v s + i c / q N H 9 l h o q t O A 9 k l c 8 P k d P m o 0 T j c z b h A k w 4 a f E b + F M w D + t t O W M O c 8 9 l m q B c c 0 e Y f 9 B w g B 0 + G U t I B 2 s 7 A P U M G q 0 K F T I F 8 g Z 8 b F q 1 R N q L 0 g w K i p l A v J C w g N 4 P K F Y N I s N F j 1 K 8 T M 6 R f i b u H Y t h g M Z A v m W P Y T E U h w e H l L n b p E u v a f 4 i z L B M a 5 s Z 0 S z 6 t V a t U W b X R O f O n R O h b r v F R k n 2 i 6 6 + 8 z Z 9 7 W t f p Y 2 N d b p 7 9 z 5 9 6 1 t / K I I Z m K a 4 d u 1 d e u G F 5 + k H P / h 7 + v o 3 v k a B A X N L X w S N a o u q q R b Z 2 G q F a e h y D b d a o v d y N H Z B h u s x F 7 j g L 1 M 9 X q B G r S o S d 5 k 0 a f E B 6 d N u X G e z / d E R Z k 5 t X A w / e v e w / R z 7 m / r B A n r n C H Z v J m n m k e 5 l 8 k B 0 L c 2 O f Z g 7 s p + 4 F f E A t a a F G Q k M y q P F d B A r t I W J h k x p m C S t N q R Q m 3 Z S Z p r r m J j 5 Q o m d 0 h T F a 3 7 y s D 8 z u + R k z Q f z R b L g S d j 7 J M Y + y l T n u p h D 2 e D f 4 Z c s R X i 4 o W c w p 6 I H p C q 0 S y v m p u Z I l P 2 b C v l M i x T L r 5 P F b i K X G f N Q M l 9 P D z C t z z h P x X a 0 M + F r 6 D o P g Q 7 2 E k R W h Q K E E 7 L Z V e i 9 F 8 J M E Z E t A 2 u C u v A D i i w h 3 U F J D L W G Q Z R O 0 w P r o L A Y r x c o B K r 6 o R d V v o 7 K V u c m C W E 6 C B / s W u m J 2 W 5 / b / + z J I V 4 T P Q h b f Q h f E 7 W r / y S 9 7 z / f p I C g Y A w 3 9 5 8 8 2 1 6 9 b W v U L V c J Y v V f O y H I R Q O j f f h h x / R H / z h 1 7 n N Q x p y B l S z T D / G F t W K b M b y 8 3 m n Z f u g 6 X o D F L 1 Y v 3 p E y 8 9 P U G a 7 S I m D A o 2 v B M k 9 K j V o J p J j i y V L 4 x M T 4 j q Z X f Y j Z z x d 1 z N k U 2 k e u v 7 O X n u X n X G j j R v V o q U X Q 2 Q e I r Y S 2 1 k K d y Y P z S Z m o G a 3 a V K o G s k t J K k 2 + K U M S 1 K / f M h 2 2 8 L + U p N N H y M 5 L G z u e F G w k s Q c F S S m s 7 Z H T 1 8 e E R o J v O x m y V 4 L 8 i C 6 D s X v k b W A w W N r W X w W 4 F t F N h M 0 v i S 1 A s z L T H N b E C / O 8 5 i m R Q j c b 1 o Q 3 / c i y e r c z 7 5 L g f b I 3 H A L J s n R l v B 3 E J w A 1 D x U i / 0 9 o 7 E p T D 7 4 G q z 3 h e b D P e X 9 z P y v F B A 4 5 4 u i W i s y 4 8 j i O f s f l M h x 0 X 1 c 3 H M Q s O R B L z E B 9 K O V C c y I O Q 5 G M V F m o m u y y e P m / p c j k 9 + D p j U x 8 d k G T l g q I O V m 5 2 a C r H Y D T V 0 Z p X q j S r H 7 z D C X z K y h R 4 T G z r f k 2 C j c e O M + / c H X v i X e x / M Q 1 O y X D L g H l o R Y B 6 y F 6 g X y Q M 1 m W 6 d f J V 0 h G T h t d V P A a y R / j w K C c M q k 0 8 I v P Y m Z B P h y e 5 / E a e b h E c H g u 5 8 d 0 N y D 0 6 J N h U S J b D 6 L O L 5 / K 0 3 L T 0 + I 9 / r E X s P N X 9 5 s 2 8 w O a h o a F J r D x C U T R K p B Y 8 i z 4 / 8 a b P t a P Q a W c M N N B v 0 g Q g M p b Y V C m M g A 6 D X N t m 4 k a O E p O P x Y d i 9 t Y a v Z w 1 I 3 T 9 d 3 b M K c 0 c P E z n 6 z M + E K w K 9 L F T b I x B r U z 5 o B E r j Y i o k F f c C w K A w I v N 4 u M 4 O A m Y d L w F R + l 5 i T h a Q V 8 x + G F r W N 8 v k R w Q N D Q s u l W R o X K y 5 y 2 b V E S a H h u K + c p j E q s 5 N e Z p 9 K A Q E L Y Q L q s M + C o j c y i d x G F / t m N R v b 5 U 2 k b y 1 z v 4 K J W d O W m Z G t 9 w W j o h 3 s 3 c k f d Z D Z Z W E w 6 6 H 0 a o F 8 r D 2 Q 1 G t m T e B w u a m Y z Z L J w 3 0 j J q I r 1 M x x z 7 L f G G X F E 5 x 0 M q O y T 7 e a Z q K x U t H i o v F O U 6 F N k U t X a 1 b J N j U q L A t o M o S p 3 W 6 3 K I l 8 d C 9 J w c c b P E 7 d v g 3 u 9 e 5 b N + n r r 3 y 7 c 4 Q Z + r B O r k m t 3 W D q U 3 j o G O m d P A X 4 + d A Z 6 X U 2 m 2 c d I v g V Z 4 t q R C d o j v j Z 4 L Y A Y C i Y k m f J a F f Y f D d G i 8 + O c l v 5 d 6 N G i k a i I o 2 q W W x T f K 0 g t N g g H G d K K C j J C z M s y W b W 7 m 9 W 6 a F v 9 u e p S T O N i Y 6 1 0 s a N P Z p 7 f I Q 7 2 S 6 c w H q j J M 5 J F F g a D Z C m G x 9 u 0 t L j W q a A n r G A / Y y Z 7 s U k Q 9 T Z d q 1 U i i x d N E J 8 d n l X h L p d N M U N 4 S H k 9 8 p x j u + y j z f b T b R f F J B 8 k X y V N W W b P A 7 M L b U F U Q b N 7 A e U + Z b W A z Y H q + K 8 W t 3 G U l V r e z v v p r q Z / S w 2 v R p s g j m s f t Z c O T J h 3 X w H S l N h Q n 0 j Y e i b h 4 J z i 2 U j F Q M z Z A P F G S 8 J o Q S a W 3 9 / h 4 K P S d M r w B o 2 1 9 x n I q 6 T P b 5 I T V + a A s 5 Z 2 v 1 8 i y Y v d q d B K f O 7 w Q I F v h + g z T M R f b T x Y O c d V m W z u T b A R C y k m I G C M s I F y V w s F s i Y c 5 B n h v 1 Q 7 o 9 C N U 5 W q w N i + H g q A h P f R 0 d H N D o G + h i s H T 6 P m O m S L i V t G O K r P L b n 5 D y m P o l g k F A C Y M K i Z s V C q C n S o k Z G T 0 9 G 1 u P o k w R Z / A Y K z 8 k k 5 C 1 m s p U X J y m 3 W y O j 2 U C 1 U p l d A W Z S 5 i B r k E 1 n l 5 W M O B G I f o q Z e X w n G e A m 0 5 G D p Z h k J r Y 7 e U B Q F 0 H U f W a A m Q C Y e F a f v E a T B w z M F G N G A s a 8 r L 4 F G f S g 5 5 B i J p k D S N w 5 j e M I 3 p W x L D 0 y q X X 2 l Y m a 0 A L Q n u n y r s g n k 4 G B D u N C 3 P 2 O E G b a P Q M t M f H A l A / a l 4 T / k 2 6 w f 2 C N i A C D y o g Y s 8 / y 2 Q 4 a s V y m Z o M J 0 Z 5 j C T 5 O t X K D z S J I 4 T Z l 4 2 X x n W C U B l r O f 3 m 0 E f R A P b l e l J h Q 4 V + 5 T K N i T Z G H z d t s P c K / a t L U E x 7 a 3 l 0 m b 2 O e D o o x K t 5 n j Y l M j T E T b d 2 s 0 + d v 3 e t j J g C M J / 6 2 9 k V V K w D B H w j Q T G 6 K L k 7 J Y 4 8 u f T q Q m b Y / O h T M B H o 5 P D g Q 9 R k c b I q C m Q C z w U Z + + z T Z m g H R N 2 A k v A A s G c / l 5 I L N K v d L 7 x C d h Z k K 0 a J g J k A x U / 6 w J K y T x f D g 6 R t o U T D T d s o k 6 v E p W j 8 L C g d 1 m n g o z O N k o P u / i Q h T E c w E e G e t Z B 8 x U n D Z K 1 Y j o A / A T I A R J a C A s Q d D 7 I j l K L m W 5 c F v 0 a N T d T r 8 S G o a E A W k m y C E F j t 2 P R w x s a K p v 7 2 0 m U Y 7 W g m M Y j E z U f a c 7 w 6 w y u 4 A U l o B p h I 6 S I 8 x 9 p c a p v t i o J 2 2 C n 0 a Q c P l 9 d J 3 x R / p R 3 U E 1 A h L k 9 8 H p p / Q B s m I G B 4 T i d + 0 L K R 7 v r l L L s s Y + c Q k J g n T q 8 G D j B A z K p N C s 9 i R Y M v N b J p K F M C a L 3 6 P c D D O 2 T q 4 z U T V p N t b + b 4 a F Q h E Y H c I + Y g G o c 3 a h r w o D F N q J d l s H K E H 2 D X c v X V A Y Y e T 7 O e L r A 0 y l G 2 t k 9 t i p v B z V a F 5 4 D M q Z C t G c h r C L H y k b w O f s 9 S K U y Q 9 y t d f o q O M n x x s t q K P g 6 Z z 9 O 6 2 j c e x 2 2 d u M g 1 j M j c W j Z E 1 5 y V n i w V G h 4 j 0 y O 3 2 T l W Q i K q V S 5 K W 2 O C m S h Q B g 3 6 m H Q h m v l K s I R Y q 9 q L O 1 l C W G R S u A q A E c i + c 3 E z l O 5 3 G V M V s i T a u x c g 5 I p 9 t d D F I l z u Z K n p U s z U h I H t h v H + o m S v + e S + F V t h O Z G k K r m 4 N i L R A e o G x V C 5 a 7 0 P M h b p / 0 + S R k O d r n T + 2 O C I 6 S k a f J C e o b X F 6 p a O Z J f X t 9 6 X 0 v D S 9 J T Q U Z u Q x 6 W r z I 2 J n p L 0 b Z e 6 I w Q u + h i E z o A x X t F M p F 9 k L u d Y O R d Y S 7 K M t C y J X g H Y y M l G U 6 g k y t t j 0 4 A F S L 5 9 l j p l M B j o w j + U y S E E D B 9 x u 9 g q z r 2 2 u U W D c K d 4 7 m C H w O 2 g r z D v h B V t f P 0 2 A / n D S i k h 1 k j 4 i m 7 h M n I t P z V P k b o q 1 k w z K R G 6 y 4 b d s p W z R S 1 7 j L B + r H 2 d h 8 H A K q M 8 Q c A 2 2 P i a C U c F 8 F 2 f v i O M C z M j P z l d p R r e M A n 5 k 1 V i i V t J I k 1 O T F L 7 o I d u Q I i 4 Y 6 1 6 A m D + 6 + b F 4 j 2 p X j n G j e G Z o G J R T H g T U i U C k D e c 5 R / s Z p c B + t o X 9 f U y h K E A g 6 3 M k F b A e D / N r a A e S a F V e 4 C A g 8 X X p u V E 2 6 7 X r N n T u i A K K 4 G C D g e x B d 6 6 i M d v u n 1 O C q b I Y N p P F K Y l 0 0 G y / M t P w E H v v a 8 T c 0 t m 2 A H w N 8 V c c l 5 o F K S K Z n R L t f q h l G T 4 x U 5 P 7 A g 0 A t A K C A f B Z 4 H j i r 9 0 Q o O Z R U E j Y i S d Z S w Q 9 n b M l V A 2 8 Y f A 7 + T r c Z y p 3 E P N G Y U + F p X i M p f 0 O V e t l c r N g w u x 7 N L E v B p Z v L I g S J c N Q J S i T S b I z r R G / f h L R y c R f b G P 9 F A l N Z m G z E E w G p O 5 C a L D e s z n 5 9 z I s r m b y s X h Q H + W C 0 N G X 2 q r m a u T p S O v 5 y 4 u s f Y 7 o 6 L 0 y X X g S x U g b t B m Z E + Y X o L I j X A 7 2 6 Y w O / l Q X Z h j q L q p o J X B r 8 w G + t 5 E Z z 0 q p h k w 3 U m g w N 2 J 5 u a 3 l J P 8 J G Q I K d r 8 k f r 1 / B j z 8 y E P i + Q A E C c S q W p t H 1 C b H M y X X s 0 L q N 6 q y z d h p w z / v E u u q B g G R 4 9 6 F g 4 D y 6 3 u h F m o 6 3 W 7 a i 1 U H M t X e r W R X Z e T T Y H V a R M G Z 3 K H G V K b / + 3 / 4 X 7 8 P E 6 8 3 r Q U T g b 5 x N t d 4 c D E w v a k e e j h D c q k B H E C Y F 3 4 n J l N x P s K b b D o x P c A 3 g z b J J i v k c J m 5 4 6 3 k 1 U V 6 k F q z + d E e B S a 8 7 N i i q I e O u d p G 8 v k 9 1 D R U q E Y F + n T 7 o t i o o J C q k m / C I S Z S e z F s P k U B k j T D Z t L 5 o C R y B A 4 K z Q i b j y P C X y r X M 0 K b l D d s 5 J h E + o k M 5 6 Y S c W H W 8 c O J q J H F g j B z N z N V 2 i n W Z C H o E p H 7 B 5 8 M D I i J 4 x p S m m i U m s 4 s 5 c o + C j O N I j 3 G b E L Z X 6 T z 4 N L t r u s p l I 8 a 5 A h 3 j 5 P T E q L w T E h o n R B r v F B g k 8 2 5 m P g O 5 c E w N w b + t P I z 6 V c c O 4 w B U Y T T Y Q h S O L D D 5 + C e c n z N z D y H e 4 d k s 9 p E M j H m m Y L T 3 Q J r G L C D B 5 g B w Q + b U Z t 3 A 3 K p P L k 8 L t G P e C G 1 C k n X R 2 U r T U x Z y W w 3 D W U g A A s S V U 0 I Q C 9 4 9 O i i n Q 4 s 7 P v b z D J R w W 5 h j V W 2 k Z W Z D 2 U J y q U 8 C 2 Q 3 0 9 J g X + w 0 I B + w 1 W y L Z z d 6 Q i w l v B q n 7 3 8 a p 1 b H U d 7 + S J u c 1 G s Y C Q N z v E l o g r d 2 H e y E 1 8 W q 0 y l f k 3 5 9 n 0 0 5 o c G w m I 1 N B R 5 Y E Z l h B q s c S e c U 3 w E g B A M T n N n O T h + b M b V q n d I R G S A R k 8 C M + f l Z y i e k V v I Z 5 + i Z e a k F B x H d a c A E J Y C 7 u t m M g i T F q 8 K E X m L / L J / P U 7 n Q p L D t P A X N K y L K 6 L F M k M 3 O W p I J P z w 6 R h Y r C w u W t j D N w C z D g P w / C B E A f 3 E u J o q L x k N h w q 2 E u / 1 H v I Y 9 U 5 1 9 B e f E 8 H t t v J U U 8 z / K I g A a 7 L G I v 0 w 4 e l N a 9 r m R v O 0 F q m S M V E u w l u B n 9 r T m K b a b p 8 h h g m b m 5 l j I y o z y 1 b f 6 J 7 O H w T 0 q i R J + p R 4 2 F i a 3 P / + 0 8 0 n C Z 2 e f k k k K d D M s l g T T D o V 9 8 L V + d a 9 C G Q n O Z 0 A d t c r 4 K h a T X A 8 V t F b I 5 r D S 0 v N j N H V h Q p j l v w s w x 2 d x s 0 D s f B a A + T L 9 4 A g Z W Q o U M s w I V R P t c 4 e L 7 / j U e F F f m 7 v N a r R J V v Y F k J y 6 e U N G k V S V 2 d 5 K R m D I S q x J Y w / I o I H y v T B 7 X S 4 X x L o W M 5 t X V t a U 2 2 s 7 o l h H j Y k Z 6 2 G g C f Z 2 D 3 i Q p r i D X f T R P t b A t C l 4 W Z p / w 4 A J z d 5 x W p q 6 Q + u Z h F j 3 p E x J B U u g R G 1 X l u x u J j h + 7 H q z Q m O X + 4 M c 8 H s E M / E L v g g g i V Q + + 2 5 s R p i G S P n B N w q l b J k l Y o k q x o d o 4 0 M 2 B w 3 9 t j m u i + R Y 5 V s B w u Q e Q H G b S Y 3 B H O P t r p w 7 a E M A b b L 3 a A r 0 e T w e 5 1 e M v D 4 v j Y 1 O s / 8 3 y 9 r W Q u c X H q b 5 O R m d Q y I q d h z E s p e z o p y V z 4 S J c 2 X 2 Z T b Z Z G Q T 7 9 y 5 F R 6 P f q Y A o D l g g m P 7 H T w p c v 9 U B L T B B 7 R e 1 J D d K Z I j o N G Z N J m b I v A w L P h Q Y w G P L I y D T l R b X R f 3 H l b e G t N B Z w E Y 1 f T v / y / / 2 / e h O v E j v R S D H + V n c y p R M l H m V o w c Q R P 5 X H J C D w O N Q Y F p Q m x 7 w w Q K z 0 t z A s v h F 0 M N 4 e D r J 3 R r 2 T b Z O w E L a C v c C 7 + v V q r k 0 K 3 v x w x 4 8 a B B o 4 s B H l C j 8 C m Q u n 9 / d Z W W l p b 5 t 2 x K p O O U y k b I 5 C 8 L h t L X d 9 A D k b H e g c C z W q x s z v F / y O 2 D O Y u w M 7 Q V a p L n 2 S Q l e 5 n v b a H U v S K 5 R 7 q v j T b j 2 c 1 D Z v R B / K P M k P r o J b B 3 M 8 4 O k J G m H v a I v D 1 j k 8 0 X X 7 9 v C r T N Z R H e T i S j 7 C v 4 W R A 1 y B b A F E Q 3 k M C s 4 A k 7 W Y v n y e + e E P 4 R + h d 7 D k M r G l p M E J 1 t W / d 2 d 0 X d B Y S y U Q s P Q k E S c 5 v v u c u + F v Y r R l a K T I u 6 9 / Y 2 j S y c 3 a + o Z J i h 3 B X R t / D X s M t g Y F H 2 I b Q A t q f R p y r p g X b A p E N L U d 0 V y T l W l h l + B 1 h M T m p j l w 0 A F a e c 4 W 5 C V 6 l F C t l 0 h v s w w V Y G m + 6 V i l j 2 A a b b f j d D c 0 + G u q w B / b 1 7 Y e K + G G R G 9 g J M b M Q y b y Q M Y g 4 J g J Z C Z 4 I w z K w e l 8 J N W n x 2 h O w u G 5 X Y z 8 l G y k I K q D T 6 Q j F P q W R c Z G Z X C k y I z C w w 1 Z 5 d 6 I 7 W W X Q m u J p H S B V Q y k n r F E h T E A I G F 6 j X + X u b g 3 Z v H V G G H b / E Q Y y O V q N k n k 2 S Z 1 b 6 Z J b m O F m M / T 6 U Q r 5 1 0 H k n Y W e f A Y S C P D 5 l r i n n 3 W 0 d I 9 + I k w e g Q b k q N I h s h x 4 Y M J v N z o R R l A K l B 0 I z 8 Z X 1 K O x V y b Q 8 T u E L H k q t y g l P z / h w q W e 3 + C h k W 6 H A i J c 1 R I t S l Y h Y 1 z P o f n q w R S 0 A A Y G 0 K m R Z W J B F X 5 I + W a V c p l k 2 5 f B e E R O e H Z n i 6 f o m m R v s v 7 J w Q u R V E d D 4 w t k m Q 2 F W p p t b V M s 3 q d J K i 2 P p v T Q 5 5 y G 6 Z M O 8 H i + 9 / f Z V 8 f 7 L A K W r F a C d 9 A C j 4 J m g J d Q r E A q K T P f w y I h Y j 4 W x 2 3 w 3 Q c s v D q 7 C N I i Z A J W P e h r A E 4 Z 8 J t c u V 3 J C 3 f d K X G g i A 2 s J d R R R O F S 3 c d n d t H M z R h d e l t u G A A h H i o R G I 6 R b W 5 h v J q O D i a D O q h R S R i 4 O w z W x I T E e E u T R v Y b F I E z K V q V G + V S O n E G n M A X B w N j S E U B G s u w 8 t M o g T E u 1 K E 4 B a U E m k 4 x 0 N d h 2 h l m G C W B o M x A 7 J D A b B k K C w z T 6 7 b q V H l q 4 Q y H z R U o 1 7 g k / D j a x P b F I H n a W B 5 I x E 3 e W + 8 I X 6 J f e k G j N D k F C Y t t 1 S y q K B 3 V y T X U H F o Y B l V I D 8 1 6 y O N k n 5 T 4 A Q w 0 i B A V 8 j x c I S 2 / y 2 C x O w e i D U G g h E D M u p H v B u C u I H 8 J G m q 8 G 2 r m R p 7 m n T o / u l Z p x 1 o s Z M u 5 P k H 2 G n f 6 t D D n m I V R l 7 3 k N 8 0 L 7 o d 6 E l U 1 4 9 w k Z 3 y e h z j y F 6 l 2 F a I n c Y 1 o Q A Q s Z o Y H 0 C w n 1 Q O C t k C 6 S K / C 7 1 5 T Q A / 0 M h a T S m o z J Y l U w U 6 / N W W n Y R Y T n 3 t v r g p E w A Y w 5 k v B I m B w e u 2 C m B l M / 9 s Y B Q P i Y W w E z A Z l k l m r 1 g p B 0 f j v b t H w N 1 E v A w I 1 3 C r T 3 L g h D 5 y P q s 3 3 z U E S u n C 6 H O A f 1 A l L J n A g M A B t v w / 6 V b N 4 j A w Q g d Q U j C U e U B 6 F d F P N W y M 2 D 9 O Z W i L N Q U A X M 9 u J y k c a s D z E x s v l Y m S R z a Z T G H Q 9 R O T 9 4 b g t E i 7 5 w 6 6 r w 6 A H D Y f e T f Y p v p 8 n c U 5 N b z 0 y N z v 6 z e m D C E 9 u + A K i U C m Y C c E / 0 H T D M P 0 A W B o T N 1 p a c t 1 O S e h g z A e y 1 i n k 9 C F N L y y / 7 h 8 1 4 Y C f F J u o j / e Y Z V m v r g f o g d q N f m H j 1 8 U P K 3 m n R 1 B I m Q 7 G 2 b E L 4 q b n 2 t v C p b O w G H B 1 2 J 8 9 + E R y X w u s Z e N S u G M Z M u + + x b 8 y C w u G T d S d + 3 w A z S W X E Y g i 5 f J 8 d m e n K p J E 5 r c R M A Z t a 2 t U Y R E z y V o o 1 c r q Z w Y a E N F f f j N C 5 l 7 s d V z W n h A G G h g H D p d d K N H K x 2 0 H u R a 1 c I 4 f b y + Z L d z 7 Z 9 e s 3 6 J l n n u p 8 Y k m f K Q 1 d M d w L 2 P P I D A B T Y d G b M k H Q A Z i z Q S p T p Y Z V q X 6 x f s f l l t f N b l V E w R C 9 h s I S C R A 0 z C K r x X a 8 X A J 1 B t C p z l G H Y H x h 1 n L / N d p I 2 x K n H A M Z K Z h E T 2 y n 2 P c M U i l e o U a B h U n A Q A 7 / c F M w m 0 6 L v g R R g J n R D h A R N B L 6 G X 3 n 9 H z x 0 C 8 S h q v N I v s Z H v K 4 S i K a m u H n q a Y b N H Z F 0 8 D D c j O R g V 7 n f r M z j a C C U 2 g m y O Y f d h 1 h 1 4 C Z C f Q E w Q X L w W J w U C Z a J q 9 7 h E 3 A w Q L p L M j k 2 + T 3 a E x V Y V 8 c g l e P + G a a g r M + Q d N i z L i P T q p t 8 W W B a 0 N D I l D G S s g m t v 8 s s f T D t k L 3 2 N 5 H h A k 7 Z q N A B u B m w o W p h r R 5 C T j d F v a x w J k m O v / K l G C + U k 6 l K r H k Y 8 0 i o 3 Z W s j v s g g j Y J R O r R / l S X U C i r c L u r R j f S 4 Z 5 1 Y Q y J L 7 T 3 8 2 w k f t y p e x Z I C s U s Q / Y S v D D 1 4 W Q A G D + w e T L N f c o k T 6 g Y j t y z E y A w S j n F j L b e W a u I p t v F c F A 2 G A r F o u Q A Q m S r F H S R a N Y F + O d d o v B A z O l N p j 4 q d b H T I B v T h I S 8 z D l t r A o 0 E 7 e B c e J z I Q x Q U q S z + 8 n r 8 8 n + l s R B w g F S G 3 2 p / 2 c B c h Y t z V Z m G x n y F C R z + / n 5 w E z q c g b 5 o D 0 z B R d T 4 l w e i L G Q p j V B p g J b Q I z p V b z Q m N h H g r 9 i 3 Q r n 2 G O + 5 u f u V 1 g l 4 H 9 2 E 6 b s f g T P r t + g l x B C n Y D f b T H 7 k i b z X g W f i o 6 7 H Z B 4 o u 3 A h h X P e 7 9 d p 9 G E N j q D A D o D 4 I H 6 V N g g C 8 O j X l 7 g W u j Z q D T 5 c R 6 q E T b a D T z o D S E 5 B Z J n N w x s Y K N R t 1 V H j T H s a b Q l 9 j V g B v J J 0 v s p C k 8 N z w i h M k v + C Z 8 e e 6 o z k E B 7 R o w C x F B Q 1 v A r G D 4 d C Z G + X y O J i e 7 l 2 L D 3 I S Z 4 / A O J 0 Q A y 9 T L 7 T Q Z a i 5 q G H N C G C A j 2 m M Z E 7 5 O q Z E U z 2 w x W 0 V e o M j G R n M 6 b c R b t B l T A p A p l V q b i a T O U r Y 7 8 o Y 6 G J l P M m J w Q x M O N u / Q L j b V + H 5 2 q x Z B Q o T K b L d Q 9 N M 8 j T 1 4 u n + C m 8 P E P G 3 5 w c H d C E 1 d P H u I W 0 H t 3 A H G V M y J h 8 8 b t s X y C / S J A P f B x t U U L b 3 Q n c 0 / S H P l 2 e R v B T L H 5 q b T M C K Y D G b f 1 Z + t 0 r c 7 Z c a + L O B D o U E q x y + b z R 4 v V g Q N 9 d Y z 0 U P V 7 P g i U M u S w N A y X U 7 S a y 9 Y B j M T s U R V E k L 4 Q c z J k 5 1 c r k 8 / v 8 s X M l E 5 U y Z 3 J 7 P B w A S i J b F q l A d m W r u + J 9 4 P g l r g t q r b 3 0 h C N g 7 r m N A R a D w k F x 6 g U E r R t e u 3 + 5 g J g K Y o s d Y Y B s S X Y C I h / 8 7 T W q B 6 3 i K Y p l w s U z 5 e p z L 7 e E e R f S Y i 6 e x j w M F M J c x / 8 P / 5 f W 2 e C A I A K 2 S x d B + L Z l 1 M 2 / J p N J R 2 Y j T 7 l I + m n x 4 h 8 y R L d 2 u J 8 u Y t q p h W K d N Y o 8 R d q f H B n I j 2 u Q I n M 8 g x + O b Y H A x M P w z 4 6 s s w U + 6 w d L x z h 4 q S I b S t x k T N r S H H r Z Q t 9 T E T A L + 3 F / U k V j H P C b 8 K v i v 6 F u 3 H 5 5 d f e k E E J 7 4 s s G 0 Q A h J 1 N v u E 8 I / F W G N 5 O h r M Q p m j 4 T u P Q D s 5 n F / M L B a 0 3 u l 7 G f 3 s f 1 4 E u m T A C x + E G u W P T M T i M y a b G C D G C y s L V K 1 V 6 f M 7 2 6 K S D 4 D I H V 9 a d L Y s R K L d Y O W Z m W O T q h f l q J R i + t L H e q x d k 2 W O 0 R Z k t a P T 7 6 9 u 0 j e + 9 o x o r B 6 m z s R l n M 2 x X i D c D l 8 I 4 W 8 w C 7 b T r 1 T K Y t s U 1 V L f u I 1 9 h 4 L I B I d p i s i W 2 e A S 0 U B n Z 6 4 D q f l Y P J c / z u 6 Q w F q l Y r 4 g z D A 9 f F O S M F E z o 8 Y a H 5 u t I V s c 5 i a s A N O 5 G G X Z L F t / + 4 j q z q I o E A I z E n 7 Z U P B A F v J s Q r H Z 3 B u F 1 W P 1 z d 3 O u 8 H o 7 T + F 1 o B 7 w 3 Q 5 O j w i B 4 X F N M P G O z F R K d U 5 x G f 1 d e a J u q B j M q R f A a r 9 M I 9 g e p 0 E a E q 0 A Q w A O l R m G p g p s C T 7 2 b f o o q 3 1 L R o d l c t c k C W y / t 4 u h W Y H W 0 m 4 D g D B o Y f Z 6 G R L y C 4 Y B 8 I c r 1 5 o f v d g s F o S 5 4 g r 1 + o V f p W F n 6 S A o A J W Z E J j 2 W 1 m u n B h n q 5 v d W s W a I B G S 9 r t F p N m u o A h 1 b X 0 t n G z 0 6 j u L A / 5 A X v F L j 8 j a 7 / 9 e l X + 5 s 0 P N + m h B y / x O 2 Q 8 d D 8 Q 6 j 0 A l 1 5 a o L 2 b 3 d E 4 J H M i 4 8 B q l X W 6 s R a m 7 o y I D H I 4 y h a b U Y S K L W a l I d q i Z j l 8 q W P z p g O 7 z 0 a d C P g x j C Y T + Y I B Q S C 5 j p + 5 / e E + O d x a R A y T r q p u n M c 0 K x g D g L 9 x 4 e v T Z A w w Q X E b s T U n t H I 1 1 q b M W j f j g m E R 2 c N E q N c r z Z l h O P + K N o U x C I M I A j s I + u e l P 6 c H t B S 2 y s w 1 j u j w / S p r p d P n o l Y 7 C 0 I V A p 3 r 4 q n x 6 D v p p t i V 5 e q m V W R 4 Y M L + J F S q V R o Z l f S g N D O q O n n m p C A F w 2 G X y Z B N G 6 9 q s U q L T 2 m f e / 0 y B H C w p W e v Y G q 0 S m y l y c l w W E W 9 O a u g 8 7 N C L D B E I q u 4 C T c A U g E B C c x q j 4 6 M d + Z z m K D Z F H 5 m v s F a o 0 C x e I b 9 m i x r g P p x N K / e l M S A h 8 B 8 F I I L g L 4 Y o a H T M Z C W 0 u H E A 8 t j C 7 U d U Y A F w A 4 e w O X F 0 6 s r 5 d i 3 m n j Y T k d b E d H J N W 4 T I o R m p E k w E P B A i W U A Q Q I A D I E C l e Y G l l o Y y N m e Z 0 k c J k t j c M 0 H m 3 9 w Z A j X U W N j r A 2 W i i p j w s P 3 c N c W y D 1 j o 0 x z n U Z c K 7 R / M 8 m E y F Y B X 8 M 2 a i D / i l x O j i 5 J 3 c + J c l X Q r t h p X B w / I + C j o T o q / u q B 7 q 8 V a 5 T d L V K C r 4 + d 1 G G G Y q n E I O Q + t t P U E y 4 2 N x P H I f t h O D e q 3 S v P 7 T V 0 z H v 8 i z 7 y e D d p 3 F u m 5 x d r F A x 0 Z 7 T 3 Q v h y z C x g b P X K 7 5 X J M y 8 F I G g W q 4 B B s 9 h j F 3 m O Q G I 7 I 8 Z b Q U 9 7 x + A + g K a C 9 Y O / m s 8 4 H M M q R g 1 a H G p I x A 7 b a D B g M T v 5 B q x i 2 d w S d 9 Y B R Q H d 7 G g r w F 6 t N 8 v C 3 n Z 7 3 C J D Q m V A K C C M 2 J t 0 i E h h y 2 h i N a t d f + f d A s 0 / 5 x P E p 7 / G f / z r H 9 N 3 / u B 5 U T F n G J D z h 6 T V T D R L o c m g Y C Q l g a Q D 2 d 0 Z M A e x I K 9 u y j F b Y 4 J X u x + i X W r R o B 5 C D v T 3 H R + X 5 h g c X B R Q 0 S 9 K B O J 5 E 4 1 4 p L Q r x s v k 6 i n x J f q H 2 4 p c t U H R Q G S f w D w B 4 w L w u 1 A R t l f C J t f S Z H U 6 R M T R Z G P G n J P W A q 6 f Y 0 I 0 s P n F w 0 r e G S d f i / 0 x 3 Y b R f A r 3 k 3 g r 2 o g g T 6 1 Z 4 d 8 S + S c 1 x x 1 9 0 D 9 v O B j Z v S L 5 Z r o n b p F F g Y l 0 F n k i i T e 9 b a K l p U V B 0 L 0 m G P o V G y a o F C V o U q Q v 4 T i W k 6 j H x 2 f M o U Y / j 1 O d 2 z 1 9 5 W R N C g Z C F V v 9 B H A 6 l T 7 W h E g S Q F F X 1 C c c B C T q y o J D E m J N F l 9 G v 7 z G q J g J x I f l 6 5 K g t R M U U J J J D 9 i r + o F V j K C 3 1 d f f k w m z e m x 8 F D t m J k T w 9 m 7 H a O 5 Z d J Y s f K n B Q P / T v / 0 j 0 W l X r 9 4 Y K E n A H J h 1 x / z D + N w o b V y N i D b J M m E g F q 3 N L J h F 2 D x v 2 K J 8 N c Z P y P f T M R O A C V + V 0 K l H 4 U i b D l B A u 0 p s E q t B r 3 a W T O j h s b f Y n O D W s N T s Z S Y A w m b z a p L 7 o X O g B 0 Y W P L i P g t r e J b s j 2 w P / C w U X Q y s B 8 k z Z + X u P Y C b l A + D 6 v j k n e a d d Y m 2 R 2 W y l r T U w p Y s + 3 r c S 9 u d C + x T Q x h q P a 2 D C T + F Z C C d N Q 8 R j U Y p E I s e + z E m w u f s Z z 8 r + a b a 1 f V w R a X t n R 5 h 1 G F d c U 7 2 U 1 l B 7 3 2 I F 8 H E u I I 8 t m F q 1 S Z 3 T M D R O Z S Y A T I T x Q r R U X a N k C B z f + 8 n x 2 F B m w m Y K e m Y C 8 F n P T M D x U C r i U 1 G d X j g C m i q t N f k s N t f g J 6 G B e i f O Z N Z C 2 C v P z t D m z X 0 q p j C p J 6 + 7 9 L h W 7 w B M Z G g N k 3 q y o U g 1 e v r p x + h H v 3 h H f N Z D d r z 2 + / n H w 1 R t I F u 5 K e Z O l L + N Q E P V t E b F e k I M m L A 0 T w C Y C i 9 k p O P V 7 m T Q 6 4 H B V Q m y 6 I f g T L + P 8 + m R V Q i P T 3 9 1 v 3 O k H 4 s v h I f 0 O P q n J Z x 3 P V P h f m C S 9 H Z B + F / B Z e m r b F 3 V K p / 2 + g A K 1 V K Z H X k Z + M E G d 3 Y m B g R Q 6 p 1 l H v d e P 2 A t H 2 A t 1 t 9 B E 5 P T x 1 v Y n I R 8 t E C N Y v 8 T q c K f q k r T / N w c + + b 9 m Q t 4 V r z w n L m I r G p 0 E p A F M X W x 2 + 8 9 C b 3 3 m x u R j A U g Y X i Q 4 M 6 z J h r z n M U 0 b J M R / 6 j C K w J D q M 0 R s l G t I O 1 o i 9 A w b R G w 2 I t i w L U B x P o n P R Y f m x Z 1 + J R j d / + 9 P d r 9 J E I 7 t w 5 Z r f O 5 D d n B E t 0 D A T M S w A O / 9 s K j Y l 8 i A J o J 2 8 0 Y u d P 1 s H v s 1 O Z r r r 2 V E J E 6 k 6 k m G E P U y + s A U k o W T 2 E J X x 4 h W / O c C O W q F x J m s Q y i X Z X + V f 1 u m D w z g w c V 7 Y J v A c L 3 j M h 5 H D 2 w B 1 W t V K M r X 7 s g C l M O R p t W 3 0 Y O X T 9 w P W S E g 7 g U l A U Q m E e t D m 2 s J h 5 R g m z Y f Z g w O t F K F G l B 4 U 8 F r C Z e f W e f L r w 2 R b F O y e Q Y m 6 s o d g o g y x t R y r P A y D T h n m b z H 0 m Z H c i x l + 1 C d a T f / u M t U f R S A f 3 Y + 4 I Z 6 B 3 X A l 2 D s P N x h G a f H h x 5 f G M N E 8 2 d D 2 c A 7 g k M Y i h P j 2 Y a B o y T I R 4 9 a O O N u u B J q O R Y q n m x 9 A I m I h M 2 A g D c a p M 1 y G a N R r Q A Q p C I m o B Z t 9 9 L s n + B R N k 2 b X 7 E U n D R R 1 Y 2 P v d u p k S p r c t f n R O Z 7 Q 3 2 y U 5 C O p 2 h d 2 / e p 6 + + + K g g Z O T 6 3 T q w i V 0 3 i j U D V Z j f U U 4 K Z s X R V R O F n y s w y W E + y 0 C F w i Q l k w V a W u B j j R k m c E T i T u 4 o + C B l 1 n i O r r L R / d j 9 d J 9 G l u T s P 5 Y J e D 0 + a p S a V E 0 1 y e 5 2 k H 3 M K C J b W N a i Z v r 1 5 i j q G i J d C V o f 9 Q s + O b C z + c 2 M O F 5 j k 1 Y b l 0 G s I p a 2 8 2 8 Q x Y t s R G l 8 a b g W Q f 9 j i Q p W E y u L A V M c I H 4 E h E r c h 5 h n g x B C J S c k + W I h J C w Q C M 1 S F U V m M M G s W S F 6 I F 0 J G R Z A c i N N x v k 0 O S l M F U q L 1 K 5 y q U L v / f Y e / d k f / / m x u T Y I q c 0 c m 6 4 e 4 e + h R N i 9 q J l e P c 8 u R u d 7 1 B p E 7 X w I d A C u g y r J g L 2 a L 4 2 d H E A Z B p h 9 w m f t 8 e m + C A y p e K y N F J s u K d j p w F 7 k D 7 C N Z J P 2 z A F 6 Y K I u i v 9 N T s 7 S T g q E P D g K h a p H u 3 f X a W J l n G L R K H l 8 Y c o e J H n g R 5 k A j R S P R y m 3 W a H l Z 4 b v p 6 T v M D D x 3 / 3 j G / R v v / s N 8 V n C Q K V 2 A h Q j / B U s 7 Y Z Q 3 H / D S M t s U l W Y s J s 1 t n c D b H f b e R D 4 0 Z C p o C a a T w R f p 8 C E h j r i K G x p J Q + 5 T N 0 T q N i U Y P J x D L C Z U q t Z S l G U F h Y X x c C o g i u 3 9 i 3 0 8 P T w g d 5 6 J 0 M L L 2 h L 1 B E y R x b z T i F A F 8 a w J A T M 0 x / 4 0 Q O M W U 7 W y D M 5 W G q D c b L G T a G J 0 W d g 7 v t v 7 Q n B g 8 / w P X 2 m W T G F g L I D b p P G n N L H r l I 8 3 6 J x f z 8 z Y O W s f r E f g K R b W C C f 3 v 6 M L i 4 8 L o Q 2 s h n 0 t D Y I y A 3 s 3 R A a E T W Y p 9 H P Y z T 5 Q L + / h E h 1 b z 2 T L w r k 4 4 H R z 6 J c h k F E + f B G f x F 0 r Z r k R Z o F m C u 7 X y Q f O 7 d 6 b G 9 u 0 / T M N E U K H p o O n K B d 2 l D h B q r V K l R o s s Y o s O P b q Y 2 A s D u c X U P J S F P n + 7 M h e t F q G i k S 3 R e Z E x h 4 Z J I j X 6 z W K d o P I A K J o I n f N E c 7 1 0 s U e D I t 1 g d B G D S b i A z J Z y 1 n K 8 x s d Q o s S K k 6 C P C P a m 0 T 1 Y 0 H 4 l 4 o c K K C H s D 6 W 1 F a f m m c + w i p U h q h g C E O 9 v d o a n q G + x b p U y n y I d 2 F T x l G U J v X Y 7 T 4 j C S W 2 N E R h U Z G B J P C L 4 S 2 c F q t x 9 M T w z C o F L N C 9 H P 2 S S 5 U K Z E d Y 6 3 b o k b 2 k L V n W d S V w C S 0 A s o B Y N I b c B j C 3 L 8 y Z x N 0 A C k O 6 O k F m q / 3 m a D d Y 5 X 7 t H k 7 S 4 8 / / i g L 1 u E a S Y / 0 R p E C S 9 1 0 p r B 9 M 0 L z j w 3 P B p H a X 6 6 p O y v 0 t d 3 x H P C x 1 b P h M z Z y w 0 J X V K j C v K b + u V V f A O q 4 s Y m Y 7 T H Q K Z h E 5 Q s z t y N 8 j k 7 E / r N 6 Z o J p g P O m Z 6 f F T 9 w G W d 0 H e G f D K k o J A 5 8 e d W 5 u Q C g e 0 q N N l b 0 Y 5 d e r F N t O U K I k y 2 n h I d w h 2 M s o g O 8 R W k 2 i n / B Q l u z 6 e x 8 I H w D V S T F D D f M E g C 8 A H w j M B C m M 7 T v L h n 2 + a 0 u Y M c g r y 2 e 0 G X q H z 0 6 Q G w j l l 1 J V 2 n z 7 g C o J r T 9 g D l k s D t H h C H Q g 6 0 H v t 6 y + D m Y a 4 2 P 8 X w 9 B g R F m Z m U I / u h o X 2 R W l 8 s l Z l B m a t 1 A 6 A F m 2 r w q o 4 U W s S R A 3 s t m b r F J X K e 7 0 Y q Y H O 3 d J g d m r Q K Y K R f R h M t G w k G f H W H 3 E X 7 v C B C 2 4 Z k J M N P l U u S 2 u 4 W g k c y k t R 8 b z u E F b X x c Q a l j s U D r g t D 0 K B z 0 a w Z E G P e v V u j J J x 4 / M z P F 7 q W H M t P W j V g X M y U H L F e H G S 3 c j J 7 + O Q m 9 G y 4 k E 0 i g l u O D v + F w S C x O t N l Q d E g y n A J C + w A m i / P 5 A u 3 t 7 p E h l 8 6 2 E S 5 X c f l u o J P b V E i W m O A 1 M w J F M 6 Y 6 y 9 v V z e t t J m c L d s 8 w U c D F z n T H k c v x b 3 3 M L C U 2 1 U y G N p / j Z a m Q E y o 6 s 5 e j 0 J x X E P z O 7 j 7 Z 2 T w Y W x z u A 0 B K / r / + 8 m / p e 3 / x H F v y B W a a Z S a U B u X a O 4 K R s H I X q 0 W R M m M z u U W 1 1 P Q q 0 d h 5 t 1 g W X q k V y d 2 c F a k 1 A D L J 7 U P q y w H Y j t / E v l 0 p l 2 e b n c 2 V z v w O E N 2 I 0 R i b r R K y n x T W Y 2 Z a 1 k 1 0 9 g J a D 7 P 8 K P Y i A A L V M W Q S G Q y z d s G U V h Y u t Y b U F t 0 s i 8 + y b L Y e 2 L b 1 T o T N z z s b t P L K L L e f / Q L W q F h j 5 Z w 0 U b 5 5 S P F r d l p 8 s T s n z 8 Q + L 6 o k n Q V I R N U H S x J r a Q q v d M 8 V Y n 6 n G m v Q + A U 5 x 3 M a c o e s P S c H B y F 2 r u V p 7 r l + K 0 K v X f T Q u w h f B q i 3 g b l P z F m h S K e e N z A h j L A 7 Y h c G F r Z u e z d j G w r Z X L t S l Q O m V 2 c K v e o 8 U T R Q 2 C U f A g P a a M r A B H 6 L U D U K G S p 8 / v o O X f 7 q A j v a f C 6 f s 3 v 7 k G Y e H B U B i 1 Q q T s F g m O J H c X K y p h B L 4 Z l h 8 l W W w N x + j 6 2 b U A B I 7 L / 9 4 T / S a 3 9 8 Q Z g p d m O A N c + 6 C M X C D M O 6 J m w j g 5 W 5 X u O M M A P 3 r u d o / G k T W Y 0 e E b o t r 7 M W a z I T M e G Z b f w r H s P 8 I f s r m S b V e B A Q H A g u m s k / 4 a V s l J 3 j M R + f i o C K j F 6 W 0 m W h B e w u Z O E P Z h r s c I 8 5 q J O g t B R 8 L C x v h + 0 O B g K z Y a c I J 6 r C 8 j 3 0 0 D N U l X 2 K t Q R r o 6 q R R l i A Q d J i c e c U + 7 L w X a C h t 9 + P k m l h l F z 8 X M b w k R i v g G W J i W E 4 s 5 8 F k N I Y c 0 h m j J u h Y B O l i R X 9 4 P v 3 3 / + Q n r j 8 P J m 9 w 5 k U z 5 r b r p B / a b D P B + z d i d H M 5 d P n m P q B 3 u p n t r M C r g i 0 7 G B F I 7 H O / Y + d H / U w p J P R t p I 4 g 6 I b r Z q R j G x v A / F C 9 w 4 H v Q y 1 / k 6 E p h / B J s F m s d C s F C d a f m F U P B Y e r 8 K + E 7 a 3 V M D v 9 j + N M g F 7 K H I 7 R 3 a P l Y L z T v E w q V U e N H N d z N x D 2 J g d z B Q u I 1 2 7 9 R Y 9 e u k R U b s A x g 7 W y b h d I S q V s 6 L G u v d y R d T V K 7 B W K S X Y F E m E K f y Q g R q H T i o 6 W G P d Y 3 s 4 Z K C 5 i 3 N i 0 e M w V A o V J v q W W M R Y q 9 R p 6 9 0 E u c f Y n 2 H h E 5 x m n 8 N l J Z v D T i h L 1 T b I P j k p Y D A I O e 5 3 S E B k Q o g l 7 u x 3 1 B t 1 M Z O P O h p L j y 1 S v p j m c 5 j r u Q M V Q 8 E q G C T 8 M H G N B X z Q N G q p B F b g l v d N P I Z s V o 8 5 6 d 7 r R 3 T h t d 5 5 m 9 O I b / D 3 G D + g d N Q k G 9 M 8 l p h g X v K j j 2 7 R Q w 8 9 O L C N 2 d 2 C E I y u M W 1 x 5 i C I L V C d v 1 u A o B f 6 r B C Y 8 z J o p H q 1 G y g e B N + J G / u F 2 m C 4 8 8 Z 2 2 3 + O / Q k m D j 1 D 9 a p N m H I o L q n f R A 1 A i g q K m e z f z N P 0 o 5 6 + B t 7 6 x R 1 a e G y W v M J H 4 l N 7 v r / 3 1 g 5 d e K m / d j S W V T 8 4 0 S 3 d w M A Z 9 o E O E 5 s 0 O i + z r 7 F e x 0 l j l G 1 v d c 7 i z o h z R 2 X c 5 D 7 X p P R N H 5 u r B l H f w M r n r m 3 e 4 d + y 8 G A T E R G t Y d j 5 O E Z z j 0 j J C L I R a U J D O h / Y / S B F v l k z B c d D f a Y T n O V h 2 k w B G k s I J l 0 4 O c 6 m V G j R K x h I S U o Q L R g O 5 0 K r 9 V 4 b J Z i z z T 3 x b H h G e H 9 o 9 e E H L Z p 9 y t U 1 d h p w x k k M d T a g b c l 0 j q 6 9 8 w 5 9 9 7 t / I o 7 l 9 6 r H G w o A g 8 z D X m y 9 f 0 Q L T 5 5 9 s v a s S G / l e A z Z i t K Z 7 j D 7 a x k s Y W I h 5 L P 2 R S o x s Q 4 t j L 7 u 9 Z P h e 1 f z N a q X e L z 5 O 8 + 4 i 3 2 o T L q d i a Q p G U n S w p V e w j a I Z d X g 1 u R G k W o F L E J k b W F n r m X b 0 e V n V e + 1 k N P v Z m a U v + g d 4 M j H L Z p + n L V O Z y M 2 7 K c L u x / R Q z Q P k T 9 I A E g t 4 f h y w 8 A 4 V S Y i / R o x H F W T w 9 V q j X 7 2 6 x / T S 3 9 w R X z W f w c g S I F N l m E G 7 n 4 Q p / H H 2 d Y 1 j V O l m a Z i P U U h + x I T 3 X Z X 3 h 7 8 M x U E Q D u 2 P k R E S W M o A B G 0 I j v g V j 8 z a F C a Y 0 b + n V x w J l H J V + j o s x I t P C N 9 F F y z 1 b L R Y a 5 G k 1 4 t D w 3 A h n a Y d 8 L 8 F S Y U Y b M j L 1 A G O f j h 2 S w F g w D 4 H j 9 V Q g + f s R o A l g U g + 2 + w m R l Z j 9 P E 7 A y l 9 9 O E b V g w 9 R B a 9 g i C Q F 2 Q N q q e I o t i V E b 6 e o X H M I E A Y k I S L E o S A 2 g P N O 5 f / d e 3 6 L n H L t B Y 2 C u y D 5 C M 6 5 s d H G z o x d 5 1 P n e B y M v E W Y g X q Z H n v u D L + 2 a k W Z g 9 z I t 9 h K 3 Y A e A U q L l N r L g e l F U / C K I U d E 8 3 p v d k l o c z w H T F 9 I 6 t j c R g D I C o K Q E J i I E S g 1 W 3 0 f 7 q D p X j 7 B D 7 a 9 T I O m j y 2 S D 7 N N B M 5 a 7 O x a B i g n X Q S l L 4 S T A B F 5 / v L h T Z S 4 D A 8 J W m S D 5 0 9 Y W K I Z 1 3 d 3 d p d m 5 G F F p R q 0 L 1 j I X c M b d x k t K V H W p b 6 s L P 8 h i m a H V 1 j S 5 c u C j O O Q l b 1 7 K 0 8 F y H w M S / 3 S h F 2 I S a w C S 3 f B b u C m Z W l l I 2 N t v 4 E I T B 7 i e H 1 C y a a O m 5 K b 4 G q q S C g d g H 4 4 E + S N d o r L M h 2 P 7 e H k 1 O o o w A n 9 N j X m x 9 v E U L j y y I f u / N e s b C u n B o Z O h 8 2 s Z 7 h z S 6 7 K P o Z x W 6 8 O o s H d 3 b Y 4 3 n p / 3 P I 8 J / n D x 3 u h a I f 8 5 M a D P R y H K I n 7 V b 8 2 K L G b V i F j Q E n w o R M d A R / K g M 9 t J 9 / z Y 9 + f j D 5 K 6 x u Z x v U b i z f y 1 w l D V R a W 2 d m l U D z T 8 6 y e 1 L s F U w K f x D i 4 V 9 w s 5 5 g 5 C 4 m 6 P w K f V J I p / E a O R C m E y 2 k 6 5 0 O v B s w F l M P 0 M m m W 4 f H m K n 7 i V W e + U u o o T T i L w u h L L h H 5 i M F p F A y 2 z B Z 4 A Y 5 G p J L P A C O U t m k 5 2 + e T X F z B Q U j K U N B K 6 O X 8 n r q + + O b t V p 4 m H N 1 E G I F w I S 0 h w Z D R A I g M p o b z T N l M k e k d E n 8 9 c Q g M B W L Q i h 9 8 L R D H N P y F W 7 I n T O U h k d I y c 3 e d C E a d t t B o F h p b a S 7 R z E U K p v T o P S Q k e r R x S a x n 5 D L d r 5 B C l U R j r 3 3 B z f x 0 C H 2 w c 0 O T 8 l f 9 C D / f e L N P 2 k J F r F N l L I l H i g N Q K 3 W m S p A m Q R J F Y r N P O Y N k k c Z 3 8 2 v V W m c y 9 q 9 8 i l c u Q N n k y Q x + A O K E X Y Y v C x m d n R R h C m Y B q Y Q i A 4 t W 6 r F z C Z P l 0 9 o A u L Y x Q K B q m a R O p Y h f K p C k 1 c 0 t p Y y d a G F / 7 k 1 2 C R c T b A 1 V O W A f w o A J 8 b T Y M o z f 3 s w v C I Y C S H a Z 0 G h d 3 s J 5 4 h 2 3 7 g x K 4 E W s B f N S 0 U L b V o z M P + k 1 C h I L 5 O q x h Y D l / I Z 0 T 1 V 2 W O 7 H 8 W o 5 k H x v k s d Z 5 2 f j f k P S K 3 G z R + R d 5 f H w q F 2 f P p k Y E e 6 N m Q C y b h 5 t Y m m 5 s h G g + 6 K d 1 a J x c t U I U O q F q e J I t j l 8 + Q l U + x p L 1 2 5 K D g l E + E z o 1 s f p U r J b K z x h 0 W w c E u D D M P a 5 p 1 W O s L s d J x L e 8 v C p h 5 B 8 x I Z p O F 3 A H W p t 7 B J k m e z R 7 P S D d D K f 8 W / Z s 6 y F B q N 0 / 1 S p N 9 0 X k e A 3 U W a 8 x M S e Q S B i b 9 f F 6 O + 0 A y E D L M c / U N M i R D F J w M i H 4 6 D U r 4 Y d c U 7 B p p C 7 L G S b I J 6 8 P a p R b 5 / I O D W g B W T / / 2 l 9 f o k c V H y O o 1 k H + 2 P 5 H 4 p A l d A P U 6 s B X p l w G S u Z F l 8 U X Q b C H a j M g p 8 j W l M s F 8 q i j X z J a G 3 V w W 2 f o F b t e U H 3 m l b b E J n S E Z P 2 q D s K T U 6 1 7 5 q j o R H V Z q 2 M h t k x I R E 2 d q p S 4 A i Y 5 J L h R + N N W s F G D i l S Y k C F Y 2 a p A N r g g D E R e V l 4 U 0 e X 1 m L 9 + a N V T / v M J n t + + w h L O I Q A M K 0 2 M y F 6 W q m u x z i M o 6 x l E R s E i U C 5 R 8 v 0 T n X 9 J C r 3 C e I V n R 7 l 4 i w H K S m S v a u c C w o a h X 6 3 2 7 l p w E f T 8 g C A H t h P v f / 8 0 + n X 9 1 c O q V 3 p / B v 8 p X 2 r o R Z y 0 U o E x r g 5 / T R T 6 L V p w f z 4 W s i 6 V n 5 Z z e w e 0 4 T V 3 R 5 o P W 2 J y / M C a r M 0 X W E z S + 3 L + Q E 9 o H W g h 9 B f o o F S v k 9 b m F t M Y u I W X 2 u e o R A w W W X Z R e K 5 L F Y x J t d U / Y K X O Q 5 f 6 1 s 2 8 m t b g 9 Y K F S D R q 1 Q c 2 I i U 0 1 p B 9 1 b t T B a U E f P W B S I 9 k Y p Z N L d a Y z J m Z k 9 Q 9 K E E F 9 E F X S 4 C x g 1 m P m b f R N e 6 D t G K + T w u i A U Z 3 Q y 0 y A M t X W r x 0 x M 0 l C Q N P A T M q B B 3 A j q P v c f X Y e J 6 S k B Y O h 2 D 8 g i Q j m n v q N 7 D j J J L C X H b R 9 S 6 6 d g o Y C 4 S m g 2 q g 8 H 7 8 3 8 G d E Y Q y 0 v n N P 3 B d m H u a i 4 E s V 2 3 F m p j x 5 D b O i B L O Y 5 O V 7 g 5 n U N q U A i D i V z F A s 2 r + r h O k s + X 0 M h M v B T L H 7 0 m E 9 C 9 A P y D X E c 8 B E A + G D s g Q z 8 V t Z w L M b I L L d D 2 X J N C Q a I 6 C w + f 4 B L T w 1 I q y K s P U C C 0 7 2 b 3 n A q 6 2 8 K J c N M 1 M x E / o q v N K t E e a D k p k A M N P 9 t 7 o L T 0 I w o m 0 Q O v C P E e X y B 6 D d Z B l q 3 N f D G h U a B e 0 L n n e T Z 9 J B 3 m k s Y D R S c D Z A n g l 8 Z s 3 L f 7 G z C q 6 H 1 8 g l y U z Z H U 0 g Z z Z L Z 2 Y m l L a L H h 1 Q I r J D L T Z 5 M V + J h F 7 F T C p 7 4 R h n 5 y W x m 0 y b a n 3 M B O G C T I j T m A k w Z F J x v i V C q 5 C W S F G R H a 1 P N k z u Z i g 0 6 x c J i q p Y u 4 h C 8 W + U o 4 z O A o H r g U F W x z X u B m E P N j G k x E e A Q 3 4 P N S t X D 2 t A 5 A 6 E e X j I P s m k U x S w t B i w 0 U G T j P U 5 s t r y I s c P z 4 N 6 f D t s f l 6 4 g r o U P H C s r v 3 O l t h l H s m u 5 T J W h U p i V C b v x t t p W n q x O 6 y r H 5 N B b c r u 5 Y R v 4 Q y d L e V F a e b I 0 R F N T c 0 d 9 z k A S b 3 9 w S E 1 y 2 Y x p 4 e a F h X W D g 6 X g 5 L 7 K f K O u P u 0 I r Q I B B x M K 5 R W C 4 4 G O u Z 5 W c z p o Q i N H o d Z I 0 2 y q a b Q O z + I m h y I 1 v W i 1 4 p J 3 s 9 R 6 P z Z / L C / + c 8 / o O / 9 + Z 9 2 W Q S Z H R Z + z H R g J j 3 t Y D w Q 8 U S E E J F D 0 B C 0 5 W / f f J t e / c r L Y r M D f M Y y + D u f f U 6 5 P G t I i 5 G W l 5 d F 6 l A k G q d H H n m I 1 t c 3 6 d K l C z Q / 3 z 8 t 0 4 t s x U I + e / e 4 K q A 9 0 u L S 2 j 4 M I s q H A c a A D F s + U S l W y Y x i l W I d F C Q t N I e T D r J V t k 1 Z S u f q N O l v U r r s o I V g m w k G K 0 G 1 a 6 F B s p 7 5 K B O u S R A 7 s i L 0 U S s c g 0 9 Q z t a p Y b f 2 r U H R B z c + + v g 2 L a 1 M k s f t F 1 k B q A 8 B z Q T g O p j Y d Z u m + P y a Y L j s h o E m V k Y o V W T p 6 Z K E d G 3 L S k / N l E Q G / G h n 4 R y Y K r q e p L F l 6 T / h W g h a I K i A H c x 7 G a k X s b t J G r 2 o + V 4 W 7 q N 6 q 3 t 9 m D D 1 e G A w k S s G S S f 1 e u f + F O p l l p D x A g u 1 f t 9 D j 9 X f H t L i C 6 O C w U C M A K w C k 8 n a 8 X 0 1 Y A y V U o B J X 8 n z b / y y W C U m + k G 0 p y G 9 V a D A G X Y 1 B P 7 y r / 6 W / g / / 7 s 8 7 n 7 q R 2 k z z d f z 0 z j v X K B Q K 0 s Q E l o w Y 2 H d h x i q X R B 7 k a f X Q w W A I k I 2 P d 0 e L 0 6 x t 1 9 f W x e J I 5 O N B 6 2 L R a i 9 g Q v b m 9 S m A f o H + O E M / j E h E x S C i b N c w F B I w I 7 S b Y S B a 7 R J N e l u E u i q e 1 C H 5 W D j P B 7 G Q s C K Y C Q P W a s t J M j R k f G K C p a / k c D B O F z N x 5 + E Y E F m N U + r j 4 S W m 8 j l k K j B T O L D W y S w I B h W M Z N S O p W Y 2 y B o L O 0 j g e d h + Z l 8 K z A R C U c w E F Y 5 9 Z N G u y a k p 8 R c C B a W k y n H W g U z Y A N o k I 4 D 4 2 9 8 / U k t r A D N l N r W y Z r 3 M A W b C w C M g s b o d 7 2 I m Q J 0 P S 6 G Y l o y Y Z Y F h c Z j E k o a T s P Z m n M 6 9 M i m e p V a p H R M B A g 4 H q 9 0 7 k A D g J a x E B W C m g Z m w F x T K r m H i W P 2 + F 9 L k Z v B w q b m h s 8 A V G B 6 i D y 4 G a O f O H j 1 0 5 U G 6 f P m S I H j k 0 o 2 O j o i V v f h 8 2 u Y C 6 F e U i e t F g A X D 4 4 8 / R j M z 0 y K k f / P m x y K 8 / 5 / + 0 9 / Q j 3 / 8 U 8 q w 8 A C G M d M X h b H e k C q 8 N 2 g A e x 3 b K A K l r G a S w O R C p + I v C C 7 6 / i F N X 5 Y Z 1 w C I E T 6 Q m S W 6 g Z l L j 3 x W b n O i A L M S A L E r j J 3 z 0 9 z T H h H e x i 4 Y C u r 6 H q + b y g m W 5 J 3 6 D y C Y a q s z 8 U a j t B j y i W B E L 1 B i C k w O g K F A M D A n F O E g k o N d S D z n 2 j y 4 s k r S a Z A t 6 k F b H k X / q B 1 A F A 4 P D k R C L O a a 4 g a 5 u f U g Q L h l 9 j D n h / V J C 1 T O l 2 l k q T + 7 A N M I 6 r X y s k Z M m J f S S 9 N K W m s p C o s A s L B 6 r Q B U D c L x I v e L 3 g T T A 5 k W a j X u S d t 3 6 p F K p c l U P 9 n X d I z Y R F Y 6 J p u / D A 6 z Z s F U g 4 B n w Q t 9 8 t p r X + G / F v q L v / h z + s 6 3 v 0 P b 2 7 t 0 7 9 5 9 E d 5 / 4 / X f 0 i 9 + / i v 6 + c 9 + K d a i K Q z r i 0 H g H h n M m d i 5 Q m 6 j y A y V 0 e x m z D + h f L G c h y K a f K h 7 8 l N o O / 4 e L 0 S T 9 P C y Y 9 t u Q x P Y B B E M W h A W X Z M V R V G 4 E L s Z 7 t y K 0 r 0 3 d 2 j n k w h F 7 r J 9 j F n / 8 U n K p O Q A I Z M a T A X m I m O L j O 1 u q a 9 Q L d W E Z r 1 9 f 1 9 E q K D 6 4 W y j a h E Y D P M o k M y Q Y u M r Y b r z h t z B Y h B A 6 G h / r 4 Y C b K P y m T E G q v / U e d D S C i 8 t 9 5 t 2 e t Q L b B Z 2 J o 0 L i R 5 H u w P 4 X n j t 3 u g O K L n c H r G U Q G G G f T E A E V N 9 o R G s 7 9 J j / F y Y N q 8 m B M O f 5 I A X o 2 z O n 5 3 G 6 O 2 r 1 + m P / / h b n U / 9 Q A Y 3 z E z 4 i f A h v w i U N T H D r s Y w h t I D z O F B l S 5 + v h S b 0 g 8 / 9 C C d P 3 9 O C N Y X X 3 6 B v v E H X 6 N n n n 1 K B H 8 U c N 2 z M t W Z R M y F F x c o n 2 c m w Y g w Y K 6 p O h Q 2 t 4 l 2 0 y A i r S P Q O L x C l l S f J j A Y k D e F D d 4 0 Z t L X U g v O d T u 5 c w + P 0 Y W X 5 2 j y w S C N X w z T + P I I + Q M + S r x n o k q S N S E 5 x O 4 a I v u c X 0 B v 0 U X A N + q l z 1 / f o 4 u L Y + T z + 0 T x + 4 8 P k d H t p R p L X F Q z 1 e P 8 S 7 O 0 + h t V y R Z t 1 K 6 J 0 H G t J i t E g b n 0 i N y R J p 8 + G w S p T O g 7 h J s V c P + T 4 J n W + j O 7 N 5 i h g K 3 3 I z T 1 h A x S w H d C l A t h 9 Z E R L R S e L J t p 7 w h + I F b R b g j h U 2 s V q d R O i h o S u B P G B 5 b C / L N B i t 0 a f r / V a 9 t i U 4 Q v g v M r i y I 4 g m U R V 6 9 e 6 x y V + M U v f i X + n j t 3 T h A t E m a L h 8 P d j 1 4 o M x n t h w Y 6 K z / C r M Y e v w D u C 7 P S 0 t H q + B z j t i o g S H N a h O 8 v / / K v R R u M e t W m J + x e 6 V t j 8 w X 2 t Q I 0 G E K 0 w K y / S f E 8 w s A G i h x J I k S j Q q y R z G a 5 N A N R G 5 h B A H b t 0 A P B A w B M 6 h v x C u J D m B u B C A W 5 q F H D 4 j O z Z L L x e d s p M u V G q N x O i X p 7 C F I s j w w O r p x 7 e U K 0 a / 3 6 v t g A + Y n Z G t l 5 A B 1 2 W S d D Q f p U B n K s a H 2 j T G L p B y E P 0 S D e 1 + v d m s Z s H c w o Y k V v J w q A b f / V N p e D g A B E u 2 W g / R s l Y Q I h q D A I 6 1 e R R K o 5 4 Q h y W F H v g Z m / b X I c L / T E C o H y h l y 4 2 O L / 4 G 9 a j S 6 W p l g 9 g B 0 j i X Y z J h E u B y 5 8 Z Z J W 3 + o v A Q e 0 q 9 3 J o 4 O A K Q t k v m M 8 g F K 5 T m + + + Q 6 F w 2 G 6 d O m i i M 5 B I y W T S X r y y c f 7 g g S u S T b 9 m m f h D N m f S h i U G m a m G X H o D G i L 4 j O D g G X 6 C J A k E g n 6 7 L M 7 d P u T T + m H f / 8 P w j S E N v 3 h D / + B f v 7 z X 1 K 2 U 5 H q r / 7 q P 9 M 3 v v F V 8 U x d h S 7 1 0 E f V F B A 2 P 7 g R I Q s 7 9 3 O P T F C 5 U K F S p S g W 7 M G E A h M K O 5 i J D x J d m 6 v C F j Z V U Z V 2 d G z 0 V G 4 H a k 0 2 O 0 g S K 8 7 P l S 3 k t T P j J m I s f c f o r / / 2 v 9 A 3 / u w h P g c R S q L 4 + 1 Y a e b I h l n O w V 8 U M 3 y R L a 5 l N H C u 3 p S q k T L x o o p k Q N g y w 0 d Z H e + I Z 9 E A x k A t j k n E Q o K j W C r R x L U p L z 3 U m S P f 3 K c R E 4 f U E j / M H j y d o O 8 9 0 7 z f 7 T J D d O 6 A D O A / n 4 F w A w Z T 7 b + 7 R 8 g u T l E / k K L N b I 8 + E h Q r x G s 1 2 s t w V o v d T N H Y + 2 C E f i W w k R 7 5 x T Z u j Q l F Q 7 B K J J d z d Y X U F B B 1 M z P C 4 t 0 S b a u 2 S y H s E U U a i K S o Y R + j C h I H y r K R q T a P I B s D O / g p y k t / U Z T o K c 5 u B z d U w 5 q I + v G F E b G c j z P E U M x Y T H u a 0 3 G 6 3 8 F d g Y m N c h 0 U T I U h O 8 9 F A b 2 o l s d o V 8 6 x Q R X O G A Y o G 7 c M L Q Q w w P R g G 7 s E H H 9 y k x x 5 7 h D 7 + + B P W v H X 6 y q u v i G f b 2 9 s j w 9 3 P b r U n B u x s A c B P w A x V q 6 N W s Z 0 L / F F Z o k s S H A j E a n E K h u l d 2 g G 1 K h e z y c 7 H o A H Y A c N s d p A K i O i B G f 7 l Z 6 d E t v m 7 d 3 P 0 w k U 3 R Q 8 O y R U e J 7 e d S Q E h Z 9 b U 2 W y O 3 r z 2 S 3 r 0 2 W X y + K Q J Y m 3 5 K H 6 r S b 5 H C 5 Q / N F L T W C R P 2 E p h 6 3 l R Y d b j x b 5 K G n F g P 6 s 7 G b / Q V A D 8 4 d 4 x R H Q N y h q 1 6 y D V A c g J l d i N 2 u Y u J p K S 4 Z A 8 p h n C P l K + h f 6 I V C 9 D p Q 9 y F O i k A p 0 G 7 E p i s S H I I 7 F 9 L U f z z 3 n Z B y p R m f u w 3 m S f 1 J L k f u H R K v i Z S G X d 9 V 6 s v r d B K 0 8 t i u 9 K z Q S h G p E e V o O X H O 2 w 6 A e b x U R r b 0 Z p 5 e X + F d T Z 7 T I Z J 5 z H Q Q 2 M e Z V y Y u o C J j g Y F l n y S P U C z M U x e u O t 9 + j R R 5 6 g u e m A q G P / 3 A n 5 c 0 C t 1 C B r z + 6 P g w C m g p W g n y r 4 b w F o o r / 9 L z + k r 3 / j N S E M B k U U h R V 2 / Q c 3 2 0 Y z a v N B l R t p / J K T v C F / l 4 8 D g L l w D J N 7 k I I H 9 / e o 7 U a K h o f c w W 6 b G h 0 K y d Q L m D E I P 2 N A 0 U A w l q j 3 x q a i P N 8 g O N 5 g k k s Z 0 E E 4 F w s W 4 b f p c 7 I g C W F G Q Q X v J O / T 3 G K Y i R Y r S f n B b o 2 R 8 1 K W R r 3 z V K 7 l 6 D C 6 R / O T F 4 S 0 0 e M e O + A X n t d 8 D a Q 9 Q e i r r H A A y a a o 9 w e g 6 h G g N h R A e D 7 N Z g v 5 U 2 L u C 2 F 8 1 G z A s y m C B i M B M u h h Y 6 a S H L t / M 0 f T j 3 l p M 8 G S c k i 1 U j 0 w H N l 4 R l R t 8 o Q 8 d D d q o Y t j d T a v 9 s V 9 Z Q G Z J c p W W f i Y M N / X T 4 x b 7 6 b J G 2 a m X o r y b 1 D f 3 S t 2 d U S m C c o J A G h 7 q t C i k A e 5 b F h 2 0 z 2 P B m C 3 k H j V Q u O e / j H W Q 2 k u I J 3 K s k + 9 f K b 5 L W B Q 6 e q T o I T 1 o O c G 4 L N G 8 g g m t c U q W 0 Q 7 Q U l n q b m H a 6 t 9 d D c 2 N t n f W z k e 3 1 4 Y z 7 8 8 R f 5 z N g p f d t D 4 w w 6 y e a w U P 4 g K 8 w B 3 B O G u v 3 t I k e 0 D i u / G q c Y S E T t f j J 8 b I Z f N T Y n 1 C p t F 8 e N Q K p h C z S n 1 Q s 3 l Y I N r o M h M g 1 0 / k I c H 8 3 L t 7 U P m L V m O F 5 o I v o M w G 5 V W 4 c s e z x E x M 8 E s h S r + 5 L 1 N w U w A Q s a O K x F q G c r C / C q b o u Q f t 1 D F o D m Z C o u P + Y 6 v J 6 J 2 h I V 7 K J + s + W D Y T 7 j W K b q P I i 2 Y R M Z G z y q M j 9 0 E o 9 t Z M l U C V K r L C G V B t 6 8 U B g O d D 2 Z W z A S z C c w E n M R M M H u y m y X K b B R 5 Q F k r t I y C m V C o B c w E e I z T o n Y e m A n 9 V o 3 L Q p G D M M 5 j j M W g h p 1 J U b 0 J z A Q o Z s K O G I U s j 2 8 i z f 2 P 7 P U m p S N Z y s S 6 5 w U R O D A f d m u 3 Q R C + G g s d J C g H g j 7 6 4 Y 9 + 3 f n m d D T 6 d y k 6 E a A X C A P 0 N / p B j 3 e 3 b W L D u / O j r F n Y X c G Y V 9 h 9 a b K A P w t Q L k / y g k F E B I c x E y A y J f D G h u I p 9 R x t f r B P c 4 9 i E h a r R 7 G T u 5 1 v r J l x 2 E 8 3 / O Q k h V 3 s x L J 2 c P t R S 1 v e 4 H A 1 S j M X s A o W E 7 e s c 3 p 8 M O A + + y n n O 3 4 K z g E j N F n j f f 7 m D i 0 + P X a c 8 m K z e v m 4 l I 7 S d J T X 0 t u + 6 v g P f v g j e u l b 5 4 8 T b J 3 t c S o b o o K x G 1 U 2 T 5 m + f O Z Z b V J S B w R W n F 4 p C d H J S L j s x b 3 X D + n 8 a z C L 8 Z z 9 3 6 P E V 7 X G T G h E R r 5 d p N S g U K P U T s x M n X Y B a 2 + z G f V i v x m l B / o e p Z Z R G g B A O h E 2 l 8 P d k 5 t M y C i + 6 f F S L p Y S m w M Y b U a q 5 + v k X X a J A B C I C + u 1 o P Q r 5 R L 3 Q V 0 s s C s e V S g f 4 e u e 9 5 I 7 7 K J q v s r 3 Y R N 1 l C 0 S F o h G J z v 3 1 i b Z + B p b a X v X P l 7 Y c A 0 5 e e b O q s / s T o V 8 n a 1 l T g L 8 K U y x 1 H J s Z T T M I j B x F u i 1 / O m Q 4 6 K 0 F B g K 2 m Q Y E u x L h 1 3 d T H c S Y F 0 g R q A H 9 I d + A a z C M U M B 2 I Z m 8 / 0 o z T 8 x c t w 4 i w U D i T m R O l 3 f t t J T c z D 7 p P m 3 c W u b V h 5 Z E d 9 h E h j z L l h U u P z C O B O v T N l R g F R Q I c 5 q w 0 4 2 c 5 X v J x c b o u P u / / Z A R O F O g 6 p u C i j T M p P J U K q + T n 6 W g g q o p Y B o U / q G n R z s R 5 W S V V p + p n / J u 3 7 g M i U D + Q d U k 8 W R / V s Z m n 5 4 k L l i o L 1 P D y k w 6 a N E O k Z j I 2 N 0 c C v L h O 2 n 4 A N N y q / a J Y N k 9 2 j 6 o b D Q M M p c B Y p x t r u b F n K y F h 2 G v V t x m n l 4 R J C N H v n d K n l m J e G o 8 c J 2 l 9 g P q x f V Q p t s b n m F U o q F S G f F c S / g i x T q V r F L Y y 8 2 P 9 y j h c d m x G 6 W W L V q d Q 1 v c y / i i Q S P t 0 H M 8 5 0 V Z w l M A L 0 5 h m A A j C k 0 d Y z N + N G O a Y q y d g + M y z o l m a 0 c + 5 0 2 N n 4 a F O j U h x 8 E 9 C u 2 F B o R a / 5 O h y G X T v N 4 s 3 1 v 9 l C l k u c H 4 A d h r z 9 y F B G b b m l S Q v 1 t s y m 1 S w 6 3 i 4 I r N s o d V F k i w K w x 0 v T l U f Z / 2 p R P F C h 2 v 0 S h Z T v 5 x 7 o d b 8 V Y H + 5 a 6 P F Z T Y P d f f 2 I L r 4 2 I c w 4 p d n 0 h D c I I H Q w J Q I N P / r R j + m F b 1 0 Q Z g y i j E c 3 m j T 2 F E v d x i L 7 e W C c J p t m M b 6 / 6 b i w P / w j m H Q K K v k X Y W Q E Y C I 8 G H M B 9 s v 4 u 8 i d A p t M / f M v e 7 d Z K 1 9 h j c M n Y c G f q g m x c y P B Z p 1 f F G I J d I g o t Y 5 9 t 9 i O Z 4 0 C L d K s t s g 3 f 3 J K T b V Y E w V h g F 6 G A p C p 3 f A g m d U t i s 5 g v C A k c H 2 8 g J 2 P I m x 1 a O H 1 k 5 a k 3 9 3 J 0 b n p 7 t J Z v c A Y p S N J 8 v W M 7 U m A m X t / d Z U u X r z Q O X I 6 C v t 1 c k / 3 M C 3 3 c y l V o X q h S Y 1 K U z A H + g f P b H b x M 3 N X Y Y b j M J 6 g M V + Q E j k E Y A w 0 7 W V T j w W x W m E M 6 I U z h B 6 m N X K s e Z 3 j r I k 7 6 e v Q d u L a P W b 0 B v u + g 3 b q 6 N J Q 6 + 8 e i A g b u B J 1 q L F 1 v 8 2 C u n D 5 Y 0 a A q r O Z m O g R x e H z M I C I 8 o H 4 9 c m 1 K o i R O s h S o 1 6 j 0 f m R L i 3 V b N v Y V J L v s X 5 p 9 / 0 E L T / V v T c T t F 6 C G R t 1 L Z r 1 N n d O m x 1 b B + V T b P a w r + S f c I s 2 s L I X q S v 5 H X Y e 2 f R Z f m 5 S + F L D A L N 2 4 b E p 2 r y W p K U X T j d B 0 E F Y 6 F c p o D 6 h H B C L l T U w M x B 2 P 4 d p h + w C p O x g p 3 Z F j N U c P x + W F r A J p Y f S z E x j 3 C e d g 0 O A u u m z D 8 o w v P 6 J l E a q l q u U S M Z p d g 5 9 J 7 U t f C E U 1 Y T 5 h 7 Y o n z T N / Y Z d 5 M u J M n m G F O L f j j d o f m S w D w a g / g T q S G B B o 5 k F g y Z w T 4 c o C J l j c 9 g c I k O L 2 4 V w I g N / 9 Q s j A W w 6 A F O 5 W i y J j e H q Z e 7 r M G v y 4 O l m J s r Z u S 0 1 o R h a Z K Z 8 z S z m / a C h H j 0 u h 4 3 7 t Y e G z 1 G d y e w w U 4 n y x 8 v 6 z w L B U J g z g r + B W f f 5 J 6 R q U 8 u r F W c i w o Z 8 q e U R C 6 3 d W K e F x y f F o M K P M R r b T P w o W o + U I 0 3 r 6 F H M l o R P Z t M V 1 0 g U 2 a Z 2 N c T y d U P O T 9 E N 9 g l A Y W V 2 Z P 0 l 9 s f m q S W Y T q 6 G 9 N i R y a 7 3 6 e Q g l E t 1 K h c L F B o N s z T p 7 h x o m 2 G T f e s f b J P H O k e h i 0 w c a p 3 9 A G x y v 8 C 4 n G P f U b K X B h X F g 6 m E 1 C U Q L z K j k U 2 O 3 D 1 H z c + + B j Y C Q L R S a l x E N v n t i R n O A H L 4 H B 7 N N N M / B u 6 H + S Y I v M R 6 g n w L 6 j x J K B g b n J O I J i g 0 E j o u m Q b C w I T w h Z c H L 2 j E 7 p X + w N k i c Q B C + D V D g r V w k A x t b L X j 4 r 4 0 i U 0 g 8 g d F s n T 2 i m q V T e Q Y N V G h l K d P 7 n x G r 7 z 8 o j g + D A j 6 q O B W d o v 9 t Y X T G E k + N w I N i O Q B S u g o G t 7 L m G i m U 6 B V 7 5 c P w / H v 2 Q n H 8 2 A / 4 h r T m l 7 L 9 c I I T Q I T C S Y R f C c 0 C g + D j k 8 l k i J 8 v c H O L G q 3 z w d R g 6 8 u m A m h b D S 0 k M + K g S t X 8 4 K h 9 I D Z B O A e L p + T b A 4 r H d 7 T N i Y D M 9 V b T I S 1 K d p 5 P 0 2 B h 8 s U e L B B c 8 9 4 R d G W l g F L j x F 9 Q + F I B D q Y g J m Z t I w O d F y b 7 n L 7 H G 6 2 h z v M p J J u A T B T e k D Z X i A w 7 q O x K 2 x r M z M d r f V v m K Z g Y U k 8 + 8 Q E 9 1 M / 8 S s J j Z 3 F o a X Q b 6 g g B D N h e n Z W l L C W Z i B M s R b t 7 + w L E x m M j k 3 g 8 q U m R e I Z Y R L 1 A u k 6 C q I f w I U d Q N J D q s N 3 A D N F b q v F i b K N G B s 7 9 3 f A E y I X m + d g d r z y + T y 5 2 M V K V j d E G x U U 8 V S M w / 2 J a r 5 7 f A H M h 6 0 8 v c B j W K f w B R 9 Z W K p D g + F v c N k n S m v h B Y a A z x U c C d J R L N t 1 7 1 7 o m Q n A b x G 8 E p H n I Y g X j Z Q s I V F Y / q 6 X m Q D F T I D K + U S h m J M g x p f / N 9 t M Z P V Y B T N h 2 i C 5 J n N J C 4 m i W L E M k x E w 4 r k w I X j 4 g X Y z M A s I Y 2 x 8 S s w F z Y 7 a e S C y Y q b 4 a E v W M U c A A 8 D u 5 M r E y e e Q a s I E y q Y a F u I h e A E c z 2 l x w y Y v j F J 8 J 0 X 3 3 t x j y X 9 E 0 c / 3 q Z X M 0 Q N f X 6 F K 8 Q L 5 z H q z D 7 v b V e i v / v p v 2 B c p U J z P Q 1 t V q p L C 3 q d v s g W o S T A k 3 c K 8 V M A G 0 o M Q m g l w W 2 T 4 d 2 J F a u a t G x H K x G T K D A C i L q X g 5 L L 1 Z r L 3 M S d m 6 G s G n N + m U i s m m M f u Z L O v M 5 C i Z h s D 5 o v N 6 q a 5 p X k 2 k e 0 U O z w k r 7 U u b P i R g J v 2 U w 3 a T k g y w j 1 3 P 9 k j T 1 A j b v Q h G B J m D I g F + Y i K a I D x K y F K 3 S + I 9 5 i G Q O 3 3 T G u L 4 v e r Y s F l t o U M e g M 1 n F G y n 2 c C M D Y o U 9 k T 1 1 C r X P G 3 V d M i u r 0 4 + E x O C / Q C v s f 4 g y M U + + z 0 U D r w n W + 9 S k l k T w y A D D R p z K S A / o P g w y S 3 g k o 0 A E Z c T Q o 5 N b p Q J h q s h E F A u Q S g L e V h H 9 A v 8 R j 7 3 A N 8 S U w b h F Z 8 I r U L 0 d L A i l w k C U Y z f f f 5 f / v 9 0 J y H P F M a o Q j T B D F X 8 W L u N L J 2 Y S k N m z z 6 K W u r E M w W b g y 4 k V 9 Y M O e w + f i v r I Q j N Q U m i x F g 0 D p g 6 4 M I 5 e I F Z q o R C s / 7 R K a A d 9 R F D q 9 N b D o 2 f 7 4 7 k w H I s S R e W l o Q 7 U H 0 G T l W C w s L o o 0 A J O 7 u / g E z f 4 h u 3 f p E R P y s T N Q 2 u 4 X P H 1 4 u W S H N t r K 3 o 8 I x m N i S 3 + a 0 C B W P e S O 8 s K y h n K 6 z p L W S l / t A X R P r m i B k g v 5 x w i Z m T t M Y 5 Z r b Y g 8 m z F f B V 0 K U C v 4 c z G q V r o R n K b P v 4 / a i n q E M H n i d / L I 1 2 X w t i T 6 1 s c Z F x r 2 a u w I w 9 h h o v d + i C A d A N D O z X a C K 9 1 D U 1 G i 0 y x Q e H a W y S W 6 B i n a N 2 x + h + q 6 d 2 v 6 c P N Z M k s 8 + L q 4 D a V 5 l T e P E I r c B c L G 5 r 5 8 C 6 I V r 1 C G c e p t f 0 w q D g C g c c u R m Z w e Z n f 3 M p A f 6 A 7 U q Q M B w Q 9 T S d w h Q P e 2 g j / B M s C p A t w D O 1 3 W n w K C J X S W o k N N 3 E j D F o r 8 e 2 m b 6 P / 3 P / + f v + y a c Y s A r h Q a t v b P H z h i f z M 4 2 n 8 K D C P U r s 6 p 3 b y V o / q k w c y 0 y F y S z g a k Q o 0 f k B / t M A Z C i x b q J z U S N m N f e O a K l Z y b I z 8 4 w C F d C e x g w N R g 4 u p q l t N H F p q C M w G D / 3 L t 3 7 w n f C q s x f T 6 v M D F d T h C j m d 5 8 6 2 1 6 5 q k n + E p t M Y M 9 N s Y a M M 4 + B X e G I n x U q l F L 9 x W w P Y + T z V A D H 8 f m X Z J c Y V Y 2 6 Z 1 N K y 2 E t f N 9 U y y F p t 1 0 d C 9 O z h D M C m Y 4 J o p S s S g W w j m s b O o Q k k 1 N Z D c G + S p N K r W j V G m n y G k O i / D v 0 f 0 4 E z z 3 K P c T / C 6 H k z W 7 E a l I I F A Z T A A B w C w 7 / L h E I 8 t e I Z z 0 E h I t 3 N 3 e o V A 4 J P o Y 3 + m Z C 7 D 7 2 Y S O M 3 H V j d R I s 4 k S Z I H F b c I m a 3 j B x w X B V z b t o o S 1 1 9 E 9 J 4 Z g h p O t j l 4 g c q v m 6 0 6 C u H a O / T s 2 k Y Y B 9 I J 0 L S y j c b I 2 V 0 D f S E E + H H j c / H 6 V b D 4 z W 0 C d g 4 x e Q a w 0 L 2 q d o F / h r 6 K G 5 a B C L s i D V N E + A O c j 9 / O k u S y g l z k B I w q p 7 N + J s 0 n B H e 0 2 0 s V X 5 5 j o P b R 3 O 0 K p f R Q H M Q n 7 H l G p U i l F 2 z e S d H A 7 Q U d 3 s h R b Y 2 3 A B C D q F 7 R K T G A F y q S w W 5 2 J A p 0 a b U h W P b q X p J U X 5 B w T z E m p X b o J X K G Y r N N M o M n + l e z Y w 3 h O M M j R k S y o A g f x t 7 9 5 S z B L q V i l R x 9 9 i N + 3 B I M p 5 P P d M / t B R 4 s K R 3 V K 7 x U p 8 i m b r p 2 9 r g q p A h O c y v / S 2 v P C o m Y 6 J F d z x w G L C d a s + 7 e j o q 9 g l j V N L p b Y F q p 2 p v W R m o S X 2 k 8 W T I Y 9 e q v G F I 1 f D N D e x 2 k m l x o z m / T X I A R A C J K p J P Z v J W n 2 S S k Z U S 4 A j J t K J q U P w U Q y M y f n 0 q B N e p l J I b G f F f 5 G c G p 4 y W N U K y p G u s 0 7 I R x b Z k p v y f Y n N z M U / y x L m d 0 c e c K D o 4 J 9 4 G 7 E L p e n I R Q M 0 P b O r k g d U x g W 0 O q F a 8 I i 6 u W d B P S P e m F 3 S w R / l D b S B L o E a A 0 B C z 1 Q G u H s Y D e n k z Q g o n z b 7 2 V p / m k 2 2 f g / D L L R Y O O H k y F t n K y I D Y O q V D 4 C A / B l M M g b H 2 x T 0 Z K h y 5 c f p M N P C 7 T w p J x 3 Q R W f i 1 + Z 7 4 T d t e i c K i C i o L / f 5 o 0 o 2 6 T s T H O H Y / 1 M N N u i B 5 a l F F W q + M 6 d u 6 y t R m l 1 d Z 0 e u H y Z W 9 c S m k I R G J b J F 4 p 5 m p i Y o M x W p w x v D + 2 Z x F a a s g 0 o 0 W w 3 D S a + 3 G 6 F P L P d E j t 2 L 0 X e O T d 5 3 D 5 K F i r s D J t o I h A V S 0 i Q V 4 f d P w D s 2 4 R M b m x g h j 5 0 G c Y o + Z G L w l e a Y u W u H h B a t X K d 6 u W G q M O H b W l Q H k s B W k 1 p L B D J M N x / 4 5 A u v j b H v 5 f r 1 z D 3 F V r x C x O p F + l 1 1 r D M W A C e 0 8 v P K U 1 2 9 A 8 q I y F z X d 5 r 4 7 0 D W n p 6 c D H O L w N k n N / b O K C 1 t Q 3 6 d 3 8 + f P H h M L y 3 b a W n 5 1 G c B s E e r Z 8 A f M Z z Q I u n y l Y a P 9 l y O w Y y 6 7 G R N 6 B y 9 0 6 H x h + A Y N W 2 W U p Y M B O g M R M f 0 + U 7 g Z k w H w A o a Y I g w d I T 8 / T o 4 4 + T k Z 1 u M B M 0 E K R u 4 J y B U r t p Q t 0 K l b H e C 0 g L / f 0 + / v x 9 Y d J B Q n g 9 X p p j E y 9 6 J 8 U a p k a F a I k O 9 w 7 o 4 t J 5 N l f c N O W c J W O J B z z P j 6 H r U y y T / + j m L f q b v / l b q r k q l E r 3 O 9 M q q A I M Y y Y A S + M B C B v 1 1 x C o 0 9 a H O + w Q l 9 l k a t N C C B O M Y Z H r h 4 3 K 8 D d g W h K 1 0 5 E R j s Z h O Q P 2 r z L N J C i 3 1 e / 4 b 1 / L i s p D F p d k X j 0 z A a e t o l W w e j D H h b F h w c i + W / g 8 C x p m J l Q 2 q l c a V D x s U O J u l q p J f h 6 + B x x p a C Q w E y D M I 7 Z a w E w A 6 t o D p c z w Y E U v M p u a s B y G S C J L F 5 a m B z C T l P a g H 7 z 0 C z v 1 W E Y J W o b G T B g f + Q I z A e i v X m a C W T k M i p m i 2 L C 7 Y K D D 3 H D B p a F 7 n I S G a l T 5 I X T O m T B B 2 k Y q s V m j 9 z 1 U Y z B g O A d + 1 N H h A U 1 O z v B n A 5 9 v I h f b o o h I I c x b K u S 5 c y x k Y + J n z h R p / n o g q z u b T d L u / q 7 Q f n B W 9 w 8 O 6 f n H n u s z V 5 R 2 s t s 8 X d p N 4 Z N f 3 a W H v n Z R t B E F 5 a 0 + d l i d N m E L I x k X A Q s U 4 k d Z K a z J O S s K i R K 5 w t q y A A x g E m t v 2 N n P x f O C W N s u z 3 F V U 1 W q D K l X u 7 k 9 9 k f y 3 O X S f A 2 b L 1 O t z q Z x m r X e i G y D K k u G A A e C O / G t A o 0 u e I R / q J K J A U E k H e I Z p q E O 7 y Z p A u u m h D b C q 3 u w B y G 1 n q M g + 2 s K 6 G e l 6 e G 3 J u q r V C 2 y v 7 j m o o W H Z 8 R c 4 l m A z f T 8 M 8 M z K T A m N z / 6 m J 5 4 4 n F 2 G 4 Y T + S B A C I P + Y o U 2 h d H v p u 6 t S v F e a H I k E r A V h W I 0 y t y D q Q h h p d K R h m F Q / p 4 C a G y Y e W o o Z A t t l a K v n 9 9 R P 4 C E U M 7 9 7 g d 5 m n s C i 8 a 0 g U L j Q W R W q 5 0 J n Z k w n q E I + x 3 e C R u N L b O D z t + p A V I N E R P J z G D V a o W y u a y Y i c Z 1 0 B k g B u w O P / t Y S O S 5 u U a c g p i g t e B g K r N 0 E A q p k v C J s j s l 8 s 3 J 7 A 1 o G E h d v J B B 8 O n t 2 y J y + P w L z 4 k 1 U q A 7 3 B v q / S z r a f Q D B 2 C y v 8 2 C B x E 5 F O w U o e 2 e z g Y B K K b C Q N m s 3 M Z I h j y 6 C U K V + s L D Q b 5 O z p 0 C V j r j 9 1 g 2 A 0 c b b e 3 V V u h n 7 G m l J o L 1 W S k n I X 9 U J M + E i n K a a S d W I B O 3 D + W F c b 9 k f Y 2 s R j c 1 j W V K 3 W 3 Q 6 C W 3 W L 5 i Q m Z + 5 5 l w L 5 j / m r a Q D O W b 6 t / e S A 9 E a D G u X y S / T w G 0 C u F U O O C + 9 l U F b a g + Q R 8 P q r O u g K U b + g W S v Y C p q N / Z R A P M c P D D Y G Y C j P r 1 L u g U v E C I s O H l M U l A w P h l u y B m R V T 4 W y y U u U N N V M 6 z J s i B S L w 0 9 s S U Y C Y A z J T f l x o F 0 h g o l Q v 0 4 x / / h E 2 x t N A W I H Y E N + q F F p U z K K l c Z N + E X X p m J g D X s N u Y Q X j A e 7 s B z K Z U f L 1 a o y T 7 D G A m C W n W N T u T b p C 4 D z / y s C g r h T S Y c q U s a h q A O f 7 + 7 / / r 8 X W G Y d D 3 y N 1 0 u f x U N x Q p l 0 m I z l 6 P Y 5 W w Z n 8 r w g P W d 2 9 T t P I p V X N N K j R i x 0 S o / n r Y h O x 9 R k Q N 8 S + i q 2 A m r H z u x e b V Z F d W B Z h J X 9 J g G M T 2 L Q y U 1 9 6 O 5 W k y a K b p T q I E S m m j 7 4 v l L B 1 9 U C P f C p t T b J 6 j z E C y e Z 9 q r Z J Y 8 4 R 7 6 Z k J g H Y q R 0 / u T 5 f T R Q f 7 B 8 f 0 1 H u N Y Y C A A T N h p 0 f 3 F L a i x b S O b a j m B m R f S J r u j f j 2 A g w 1 S L j m j w p i f E + C 5 k h 0 A G Z C B y G a B u D W e 2 m W k E y U S I i F C Q X g Y Q C f 3 0 N r b 8 V F m N 3 l h 6 R r i h p 9 e n Q W u r L P U a I 7 n 9 2 h n / 7 k 5 / T 1 b 3 x V q H q 9 J C m l S 6 I + n N P r Z L N J G w w M b L 6 Q F Q 8 D R 1 + m j c g 5 L 1 R L x U A k j 1 I U 3 2 A H f F l L m 1 G Z E 9 m y 7 E h I F 2 Z d Z g C 5 P y x 2 D f k 3 / + b P R I G W 7 3 7 3 T + n t t 6 + K 8 x R 6 Z + Y h + c D 8 2 s B B X 5 o o U v 2 Y i u 0 I V Z w R 2 r y 5 R + f H s R M 5 i q L 0 E / S 5 + Y c o s V c i 4 2 y C m b A g N j o A U a Z b G + L 7 4 l G 1 M + z d A E F A + 0 U j R 2 L n f T 1 2 3 y s N z E k 8 b f A B t B 9 j X i h l a C Y s i R I C A G 0 y m z x i t f O k 9 z I t X 1 k h v 3 G J X K 1 p s r e k R i m 2 Z S S s 3 B o 8 4 V v K n r y o C a L D 7 Z G m L z Q C x h P M h b E d D K w e R 5 E f + V z + Q E B o J f 3 c G N r f q 5 2 y O 0 X K 7 m X Z F 4 9 T E w K k 3 q I i m 9 1 s s A i 6 r r F J C 0 G M y l g o l t m s d O 4 P 4 u c X k n B r 2 b Z Y s Z D e k R H Q Y e h K j l U A 4 Y D g 9 B w P I d 9 m E 0 B q C R A a F g A a 6 P 6 b B 4 R F i s h W R 3 X S I h O h D S t x D S A o O d l W Y z M l X 0 J J X e w f m 6 X F J a 0 m X W a P / R 2 3 m R + 4 S B N X J F E g 4 b P Y 9 l C t g Y 0 D K t w W K T U q 7 C C r r e 1 V x 4 s O 5 V f 8 I E 7 + U T 9 l t / P k m 4 c P Y h T n 4 L s W m 6 L V t p k Z X T n s 3 c D z I u q E g d B L p j o 7 p R a v p o 0 B 1 S c g c H 3 G h n 5 1 a v y 6 k 8 4 / r 0 X E l P k F Z z / f 3 i e v a Z r y h t 1 j M 0 + Z d J n t E n n s I R q Z 6 o m m s T 9 L h p Y Q H C A 6 / M X 4 A I I B d J / 1 M L M k a 7 T 6 y w z o 0 W 6 b 6 P D j Q x q 7 E u o a b / k 8 B v I a l m n / Y + z A r i 1 f i J b u k t V m F Y E X / X O r Y q M K 2 K B O Z W 0 P A o Q z o m l Y J K o y v 3 E M j + J k 7 a W g N / P V O K g 5 J o w v U O z x d Q F k p Z + W T A s a U i 9 k R o x 1 K s + i T 4 f 5 U D n 2 0 R v M d M H F / v D h M U O p X c B R 6 Q X L l F H X b W G x u x g j s r / L V T n H g 8 5 H 5 M j t 9 Q v H D 4 y j T 0 w E M M e A z o p F 4 m S x m s U g Y I L Y 6 w l R N p Y 4 r g W O V K V 2 q 9 H J J G C W N d k o H Y t T y e q j g J P 9 M x O T G x i K G Q 2 1 + s r l s u h M W Y y k T Q c f 1 m j q c a u o p o O 1 / k j S b H e i Z H o i A Z D 1 g T k z A A O F C O A v f / l r + t r X X u u q v p O 4 m 6 H w R a n t k H 0 B g m 0 Y P R T y Q J C 4 K M 9 t w C x 8 V 5 0 7 F i h l i l P A s i L K b W H O C Y V g r H a 5 h 5 J k H B m K R v Q P E r F m j Z P X O M / P b B F L N V B H A V M M e m Z V U I y D 5 1 e D j X r w m C e D A F H E p Q F M p r W v F 3 w 5 b p f U u k 2 W w t H 9 I 3 I t d 9 + 3 H r V T c C J 0 X D w U z 7 G x d Z e W F i 6 K 5 0 C K E y K Y 0 F Y o 4 4 b J 7 F 7 G G o b 3 3 r t B T z 3 1 p H g m F O o P d R b 9 4 R 4 Q H I P C 1 s g t F X O f P e M K Q E B h o W Q 1 x 8 9 Q N 5 N r U r M Q 9 H 6 s f k c O b H a H e o m 9 1 1 O M 2 3 s 8 W z E e l x 8 r J c t U z T Y p s K g F u U z / + 7 / / D 9 9 H p 6 u b Z Z F t z A y l 1 t b g l S 4 x K f A A I 3 q 3 t 7 s r C A 8 V e 7 z s z M p 0 v T b l + E Z G J i h I + l 1 m x u v X 3 x P Z C h 9 + + C H d v n 6 H n n w e 0 R z 2 k / J 1 J i S W x C M B H l D Z a G g N 6 S d I w G 9 D h O 5 g P 0 c j f r 4 B M 8 f d / S p N B J G A a h Q d D S J Q M N k r Z H d h t S p q V D B h s Q m Q W i 3 w w 9 a Z a b V B Q W U q m D c w S x V + + Y + / o a + 9 + l X y h 3 1 U j L F P s A E z p U W B e e w S Y a J o N E I f f / Q J m 5 w F C v m d g p F r 3 N l I O 7 F b 4 J h r 1 0 L 9 c 5 s R 6 V M N G p k b I f u Y m 3 0 / 2 U 5 k 2 6 P i E A Y I f Q o B h k B O Z Y d N U B Y s W K J i s Z t p 9 a 0 D 9 k N R d E U y B w a 2 0 Z n U B S D w 4 H f i O n j W v V s s A C e l N N f 3 S T + 6 N V g q 3 5 B p R s z s o s + s J q Z B H n v H r C j / B a b A v F r m P h P V R J 5 K l T B Z D U i O Z s k c 0 G p W o J Y G G L 1 G L L V Z n A D I y E A Z s U o j S + V 0 i + x O T U t A A x W L J W a M o r A 2 M H 8 I 9 G Y q 4 J o Q v t x V A k q Y Q G j U G 1 i f 1 P + s Y K j s b o l 8 0 2 4 x f d A N 7 f o q w w J 9 i i V K v U w D Q I C j H Z I H c C / 5 e z 5 8 / H t s E O E I W I V r A G 2 I 5 F / D e z + 5 0 V 5 + Y o Z / j I H m j h H R N F k b X A 0 i L o 7 r I V d p 9 w Y T 1 o q J f K M e 8 Z 0 e P / 7 H n 9 B r X 3 1 V M g 4 P F h J n D z + N 0 8 h 5 P 5 t x N Y I v P T L F x M N m I x g Q S 6 x F v h 2 i V 2 x 2 w a b d z 5 p o M c h + B D 8 I H i i + l 6 T A h E + 0 w W q F x t C C K A i L r l 4 9 o s V n Z T Q R U q 2 3 c + J 3 s 2 R x G I / 3 W B W T n W s F s n m Z + M d c Z G j W 6 O 9 + 8 E M W G C b 6 3 r / 7 N + I c P R C 8 w H V H w p O s z a L 0 5 m / f p u / 8 y b d F + w D N B D 4 Z 2 N u 3 W E 1 S 6 9 B L 4 + f G x P N s 3 Y i J B Z l Y N j 9 + y U V W B z S 4 m f a 5 z y Y f C I j + R 0 Q y E P B L A u t h m P R W k Q K d C k s Q d D O z M o t i E J S J i m v u H q V p b j J I D T a D 1 e Z 2 Q J Y F m G + 6 J 7 L V Y k u E G c t h D r B p X B V Z G 8 F O V E 4 R u A L M P x B X P W e X U x N 1 F o Z p C / k W p H b 7 L / / l B 2 w J v C q s F Z R y A 0 O p f t R L f g D 9 A 1 q E J s a z I y K L r H m g V C q T d 8 A G d a V k R e w D r d + U u h f K / E Y / w G w c N o W C 7 3 F f u 0 3 W / l f A W i u / Q 2 v n M b g b y 1 l 2 T 1 Z v 3 m 1 j q x o c w G r S Z J I Z o K 9 E E n e c 0 U K F T I 6 8 g R D t r m 5 Q z V y j D 2 5 8 S H / 6 p 3 / G G o H o / / n / / o / 0 Z 3 / 6 x 8 c S R w G N O v w k S u M P j P A t 2 s J m 1 m + V I o Y T 9 9 Z J I p i K I h e P O x U v b I v Z v j g m U k T C b u 5 g H C f p C 5 V z D X J 4 p e m H T g A j Y z d F v F f M p d 9 p 8 O 6 N Q 7 r 4 V H / Z N G R l f P z R L f r a 1 7 / a O a L h H / 7 h R / T q q 6 9 w m y R R / f Q n P x P X / u N v f 1 e Y q W j 6 3 / 3 d D + j V 1 + R W K x r k q t 9 x T 5 M S 9 f t k I S c 1 j R U K m S 9 Q q Z E Q 2 + 2 o s D J M E l V a b f v D O M 0 / P k q H h 4 e i Y P 4 g C d o L 5 M X h u f s B X x L b q H I / Z i w 0 H 2 K T q D M G v T U 0 k q y d Q 0 v d h A r n 3 e m z d Y W / M U Y 1 7 m e x d q 0 D M A b G C p s b G C 0 G 8 h s X W H j J 7 z L r B Y q 3 2 E 9 j / 6 R m G S H U R 1 0 Z h T 8 u Y T G 5 2 V y W m f J 6 K K J W G g v A X 9 x r o F Z h z V X m 9 p 5 a L a l t E V H C c s s q E m Z H X H i O f q F Y Z + E A 5 X S W / l c Q P t T a t X 1 a e W 6 a B 6 X C h B W j 2 b l Z l m i Q H q x y M S A d n 6 P B H Y H E W U i 7 R D I i O h C p I x c u n O d v 2 3 3 M B G x 9 e E D + y 9 M U c E g N A v t f S Q W V g q Q 6 C Q O N u Y l A I H g 8 W L j X a r x F I 0 1 m s p 4 l 1 2 u / T d D K K 2 H h F x 2 y d A C C D h n 1 i 0 a j N D 2 t R c M Q y Y n u R 2 n m f H e E T D 9 f A 2 2 E 3 + p 9 K Q A D + / H H t + i p J 5 8 R m h u / + c v / 9 P + j J 5 5 4 j D Y 3 t 4 S P 9 V X W z E D v b 4 F c c 5 + q j Q K b u x Y K B 8 c p 8 m G V f d E C X 4 f 9 B p b e N p e d f I E R Z s 4 q 5 V I Z s U V o t V b h 7 z v 5 a O x T 9 U 6 K Q x N Y b X J f X Q B 9 B 2 m u 1 2 K t l p F S T L 1 + t 0 x X g u l S q Z T F + 3 5 / S y N W P Y 7 W I j S x I h 1 1 0 E M c k 6 k s 2 F R w p B e 9 x I f z I C C r m R p N r 2 j B l g / 3 r P T 4 T L e / h s u p 2 y N C e r z s p w P c T 9 1 X H z D I R f K i b q E j 4 B B + D X x z j N k g Y P 8 o T K D L f a E 1 9 A a Z 1 J x p M g n h L u k u X 7 O x T 6 + Z + I M g e v / 8 8 4 v c w Q 5 y u t w 0 N 4 / 1 S P K p k H u n m E l s 9 i y Y C R N b N T q 6 l a O P P v q Y z p 9 f o R v X 3 + 9 j J u w p l d j g Q e b z w U w A B l G l t A C w x / H g m F f B M g h 8 j 1 3 N U a 9 P L S z E v V B H z R X S I j i o n L T 5 T k Y w E 4 A 2 Y u Y b A S X s D I j O 9 r i 7 J S 3 s W 5 e d j z U x E B r R 6 N U 5 n m E N u 5 L z o A k n l g c u G o 3 R W 2 + 9 w 8 8 t C 9 X I n M Q q / c l 3 v k 3 j Y + P 0 d d Z o 3 / v e v x G E + O n t z 8 R 1 9 O F y X C s Z l w N l 8 z d F / b z 5 p 8 Z o 4 k K A l p + b o v D 0 B G s A m V y c T a R Z m 8 u w L J h p Z 2 t b v F f M B E Z W Q D 0 M x U w A z G z c C / 2 J V 5 2 d c 2 i m s F + G w s G U 6 G 8 s S u w 1 H R X w D L n d q q 4 k H J t R 2 I + v A w S e x r 0 o v i P H U l y 3 5 9 W L j Y 0 N c S 5 W 9 K Y 2 t Z C z Y i b 0 p 4 L i T y w Q 7 W U m Q G k m P b O U 2 X f x j n s E M w G V j O a q K G A x p v i b L w g t 2 c t M A O g M / Q t G k p 9 l 3 2 K / K o U y C 7 H T Y M h n M u 2 7 b + z T c q d C q M o h E x d n M 6 / O k h X Y f D f J v o o 2 o w 0 n u s Y D V q v X R D 3 z S 5 c v d r 4 h W n 0 7 S u d e H K P Y Z o J G F 8 P 8 k F V R m M T i k N E u A B 2 D H T T q K f a N W N K 2 m 2 y f x w p i w n P x 6 X G y u S V R S q Z q 0 k 6 y T Y U 7 m 2 L T A L f L w 0 6 0 R S z 2 w y B Y 2 A 9 R t c I F I 7 B B i E 7 0 s J 2 t 7 o c I m t l q o / x h g Q z + B j M P 6 g S I r 4 T k B b H g X E h T S H I U 2 3 / j j d 8 K L a S f M Q e z Y M 5 G V r + V B P T X f / 2 f R Z Q w H J Y r n g F c S 0 n 8 Q o 2 l n W 2 V j x r I Y Q g I p 1 1 9 J 5 k E z 8 H + U j J L y Y M 0 a x a Y s Q 5 y e Z x 9 W d 5 K k s Y + T 9 H o p W 5 t C I Y C E C V F Y I c v z z Y / m 1 / c N 7 g P B A G m C N B u 3 B t A H w 5 a g I k N 2 C y I O O r M O o V h B T B 7 c f 2 9 G 3 T 5 0 q U u f y e x k a X w k h Z u 1 o f E g e 4 S B / 3 A 9 E 2 z U a f 8 D r a l N Z F n z i Z 8 K q S D j U 9 O U P m w S d 4 5 u W 2 p A o I 6 Z k T P D C d r l 5 O A v s 0 x D Q W G L G G R i o b 7 H C b f x r s J W n p W m x i s N G z k t H I n 8 6 C D Y 0 u F L N k R q D B o U i O + n S K z z 0 C J R J 4 m R 0 I U T z Q p z 0 6 h h y W g X E r P T F e q k 7 W z D b 8 A d w Y G N L G X p P B s i G 1 s A 9 n s / V I N W H v 3 g F w s X R 1 h E / l C A U q w s 1 n f L l I R S z N a b C o t 2 y n E j j W k 6 d G d H F k D L J l z Z p E T a P M Z y T v m F J E 5 7 N S B E s i Q z m a j m / b v b g v n t m j K i m x 0 I W m N D i o U M 4 S a c x g I R N L 2 t v d p b n F O q H u c I 2 H g w Z G S S z 9 g M B W v s 5 b + y q s v s x M r t Q g G A E y j z m M j q d O f y C W z i 4 D E X G e Z R r q 5 S Z G 3 j P T A a + e E Z B a 7 j r N j C k 0 C o V R j U 9 A x 1 q S Q e / a 4 y h K K 6 e s L 0 Y D R Q I g y I i W R b e 6 Q z 4 T M c 3 w v j 4 H R Y x t J G u H + x z J 1 1 O q o x r I s a N h U x r Q H f C q + h s 1 q p 1 z p k O a u z H I f N 2 j / N u q T s 4 a 6 6 C f v i A e P I h h 2 G H 7 z m z f p m W e e E A E u J W Q U U K n J v 4 g 1 e N 1 m F n Z x m e V x P A n I l W x E k h S a h 1 u A j A n J f O h n f f a 8 H n h m T B y f V r V W M U U v U F E 4 x K 4 E o B 9 3 h S a b 1 i a j F E q G W D z e N j P n D j M D Q B Q g Y J R H 5 u 7 m r p F c j s n X 0 h E 7 u x 5 s T l 2 n 4 O g U X 9 R C V l O 3 q o b v U k n X y D 0 p C 5 X A 1 k e j l I Q W U v q Y Y P m 6 D a z C 1 A Y A D N i q m i i 6 d U i t i p 3 C z E j E 3 z u c s t Q V O g E a S a 4 r g q S X D 4 b 5 B e x O q J 4 L 6 7 A y 5 S b 5 7 C w R m d h F F I k 1 r N 4 W R 7 u U X 6 c C I m h f i 5 9 b H 2 o F 9 B 0 L q V q r F 2 l 1 d e 2 4 T N b P f / Y r e u T R h z p b V G r P o + b B T A Y H + 0 x l K j S j V E N d 8 F y L / N 4 J i i Z M 5 H U 5 5 K 4 g u l C y A H / c + W y X R i 8 u k a F t p i o z l c / O / c + C C R P p u f Z O z x x Q m 5 l 1 i 3 J 3 n V R L G M g 9 b q K G q 8 S + p U x m B q F M + m U U j f 8 R / Y i / t Q o z s N N D 9 6 6 t U Z D N q V a N B d S 0 g y 2 N G p U T 7 O d m 6 3 T + 5 V m q 1 N m k 7 3 f F R D A F 2 S e 9 W w T p k T s o k H e q P 8 K G J z 6 B T w V a N Q P V W t I X j E W i N D k N 2 p M a O L d d J u 8 8 F h X i u S D U p F s B D G K G X g w q 3 o K l 9 r C C s v k i + T z 9 D K u H 6 S + + 8 n / 8 f n B G P t j W x 1 t U 2 H X S 7 v 1 1 G p m D B G D t l E U Z J 9 U Q d g b F U g x Z c c c R R B q P S 6 z V + c k / / o h m Z 8 b I 4 w p 0 c T n m N 0 x O F C 6 B z S + J H f a + k N 5 s m h Q K O T o 4 O B D + C 1 Z O o h j L Z 0 c W G v N w R 7 D N i v m w n Z 1 N c v B 9 I R 3 v v r U t 9 p C S D j j M B V x T E R 6 Y F G 1 t s T / o E g U K 8 R f A t I C N h Q L O S e w m R T 3 2 R p G 1 m V P O X S n G U 2 2 H h g H z Y 8 4 L V g + 0 m C j 9 x c f 1 T G g Q z q t M w G U a p c / v 3 K V o L C r m e P B c i E h a n F 5 R f B + A b b 7 3 S U z M N Q H Y h 9 f R D p H B x h q W i S T k 9 L O v J x k Y 5 i W I A l k E 4 u d 8 / V y C B 9 V n o 5 3 3 D i m 9 v U P p / S I Z z Q 2 q O i K U 3 W x Q c c t L + 6 v b l N h J s 8 C z U X I n R R N X F m m C J b e P N Y v F w v 4 p 9 3 s k b 2 B / S A o i 8 T r u R 1 T a N V F y N U N T D 4 2 w b 2 I n Z 5 j 7 g M f R 5 r U y U z q 4 / 9 0 i + 2 X 9 3 X 0 a m e + W + t D W Y N Z B A S o 9 c K 3 U Z o 6 v L / s B Z i T 6 5 j R m S q x n y D U i T b p N 9 s + m Z q Z Z + H i F E A S w U y W u L Q W r p A s I R g h f t E s P T F e A J j H 9 g p o k U B Y 4 Q / Y F x g r j i 2 6 X t f Y d d h u l y p a u O b N e G A 4 2 t 4 V s c o s 8 P B 5 g M 7 Y 2 w V 6 5 8 q K 1 S p O s P M C D k I n m y D e K C d C 2 C F f / 5 K c / p z / 5 k 2 8 L a V G t F Q X T 4 C H w t x J p k m d G c 0 D 1 6 j V f g g 6 o C E Z T U u T + 6 / u 0 9 J V p f l j + n j X L 0 d 0 t W r w y T z m + Z 3 y 1 S u d f O b 3 K r P A p 2 k i 8 R R Y 4 h A F q 6 b H T j f V X 3 C c I t J h Q z m k A 2 q g b x x L P b I Z p w t q q 0 1 Z M T E K I w G z j K / A 5 s o C L Q i 6 L K O U o H 5 c D X O D z b 7 A v 4 X O H y O t m J m Z N c f 7 5 u W O t z M 0 S v 6 + U m r T B z 7 Y 4 b h e T x y c h F 2 H p P q S u 3 m l Q 0 h r W h C p Z 0 I t B a T y 9 y E b y b F a 7 q b h f p / a o j S z V C p u j W b o X u U U v P / U S 2 Q K o f M T 3 0 J m l v U C I G w x r M X v Y V 8 8 f R + i K i T K V b U 4 K e 2 T 7 C v E i O Y N O K s b Z p W C G V s D 4 g l n 0 A q 6 3 5 B i + h 2 l J B k 3 I 9 5 q a e u i j i 9 K 3 l i l f o j Q A W 0 X g F Z T e H m Q a A s b U R v 2 Y m Q D M g y h m A n Z u Y e O t w U S H q r D l n M w V g y Z 5 8 c X n x T b 3 + T y k l J Z E i g d 2 j K L W g B Z R O 9 Y E f C s P a z C V Q 4 d g R 2 I 7 T e d f k 8 w E R N 5 P k 2 v p v L h e c C o o m C n y W f + 8 x S B A 6 s C 3 Q L I q a r c L Z g J 4 n M F M 2 b 0 C o T Q x A C 0 k A b G k k j T Z p 2 l 2 2 s o D q N J h w D A o m w a t i g w M D A R e X p 9 H f C e D D S Q 2 W 3 7 5 5 Z d o Z n a C F s 7 N 0 1 b h P k U i c j l / p Y 7 g g H h L b b 7 O 5 Y W A 6 C t 5 X w k I H j 3 Q r w 6 / R j C n A d V w 9 V B j I g T B k H G t 5 Q c z m h 4 + N g U h L D N s B d i N T b J 7 b X T Q u E t / 8 J 2 v s O C 0 k d W N L J I 2 5 S N F 7 j f 5 P M h k S N 3 P i 4 W O g C r H V a v l x H c q F c 0 V d h w z 0 6 0 D t k R 8 b u E v 6 p k J A K H r 3 Q U B Y Y V o Q F / 2 7 4 A / m J k A f X Q R m h s U B K b C 1 r F Q e m U 2 f 8 F o w 2 C c e c x H + e T g i M 3 G 1 S S t P D 3 H 7 7 o b q U p 2 x T e y o t C J C j V e u 3 q N L j 9 w S W z A h v A 1 O l w N I J I k k X q D y T J A q V 9 9 E O m z N 9 d F l d D w v G Y u p A 4 y t P J S W E y O Q p o r j F 1 y 0 f 4 n q h Z d P 9 C R h / t H Y r Z d T 6 C 9 8 L G 5 i z r f 2 d 2 y M L k E M 0 G k 8 G + U G a j a i D Z H j 9 i c Y 1 M Q K 1 k x y R u w 1 7 g / 5 E D o B 0 M f j s 8 e l G l s Y p S Z x U T f / O Y f 0 K 1 b n 4 r j F t 3 D x 1 i I 7 N w 6 Y O K T 2 S p C u z J g Z u q B w c V m B P C b w M j D g E F X p a V 7 A R 8 H q D Q G M x Q i b 2 e F L + D n 5 z K K Q M 4 j j z x 8 P N 4 A M m t Q k 0 9 F C o / y Z r I v s L n e S Z j 1 T 4 Z F O S 6 R I K y i J j 1 4 e E q W W g P g y x T L c l o A f Q Q B p s Z I o f c q a A / m P h W w q P W L A v c Y G Z 2 g F F s R C N Z p Y 4 s Y A P z 4 j h / K Y D f E w k S u D T 4 + q 0 h R v c q O n 6 n b C Y O t i + 1 s c F 4 h L b U E b F 9 M b j 5 0 5 Y r 4 D K g 8 P T 0 s d o t I O 8 n v V 4 R E U t I T j d m 6 n q D L L y 3 h k z i m 4 P J L q Y Q x U d I c w A B M P x Q S O 1 P o g W u h w 1 E W e W J q X G g U M A d M N W X u D I J v 1 i F M q T p r S A C d i N S U a q F G S d Y e 6 t j E l E y k h J 8 B o a G W j x x 3 K M y L D g 7 v H 1 F 8 M 0 W j C 6 P 8 W 5 a 0 J A U P P D 8 g u n p A W 9 d k k c u 5 J 4 L s C 1 m 5 v d x H r K X U c 6 A / M u V u j d Q w N k T C 8 A n W F A + + e e i 6 n 8 n J S X H 9 a n 1 w f / g X 2 J + p a 0 J I F S x F U i m m q O D T I Q U H W 2 o i k r v 1 U Y R i 9 z N s i 5 r E 4 s 7 c Y Y H y e 1 X K b p f 4 c 5 m y + 9 y v / D t b L E l 1 / g 7 z T K k t 1 F i s s 7 C R c 0 R s I P K r W / K j z y R w f x b O x h b 7 o n I c 0 E c o W y e / 0 2 D s W j g o v 4 M J r c b + 2 E I 5 A c q 6 U N j P g G n Y k r J K Z l Z j g 4 g v h G q p n B c p W Y U i 8 w W Y I T i h a Q R 8 l g 4 d P y J b Y Y 0 m N u z F D Z Q k k B 2 N 8 / T V b X 7 y k 5 / T 3 A K 0 m c S d X + / S 1 q 0 9 l r z 9 + z L 5 Z t 0 i D 6 1 0 l K X d T 6 J C 8 i 8 8 E x Y R P T 1 2 r h X I 5 p I P F 8 l p k g j M q I A k W g R O 7 r 2 5 J T 6 D s Q E s d x e E z y Y B / o r g C U v 9 B h M K O k P d C 1 E 9 A D s y u g I O Y f d n 9 / L 8 9 A Z Z G 9 x u p N j 7 2 o 7 w G E x c U 9 j t B j Z 1 H H Z x P b U / r T I n M D U A b T u y G O T 7 s s n J x C P T p Q w 0 R p O i n a h P u P C c X 0 h y w G y V B I D r 4 z 6 K S f 2 O b p N l Y m W E 4 t u o S D U c A Q d M 1 W 5 i 0 w N O t t 8 p a x c C e v O v k q 2 S U e d b J k v y O s j Q R n A E G i P k t P M 9 W h Q 8 7 6 a 3 P / 0 1 X X p u W W h 7 L O 7 0 T r q F 2 e e b d 4 o y 1 E h W x e / i 3 r D I q U Q f B V l T F d k y w q p e g L 1 w f n V r Y y 3 a h n 5 o U z a b o Y 2 1 D d E 3 y s L B c e 0 9 C + 3 O N I 3 c Q F C j k 0 5 X C q 1 2 G v T W B T D t l 0 E b N X m O r W E B 0 B V e o B N s F e t 2 2 Q e v h 1 L Q V z n q B 0 K 1 W F 8 k O R 8 T o r / 8 5 e v 0 7 W 9 + k 2 K f l 2 n h 6 f 4 F b 0 A p U 6 P D e x E y 1 N y 0 9 K I 2 M Y m G 7 u z s i C K W W F C I s D y W P U A T l l m S 6 k P p i d U 0 h c / 1 R 5 E O U k y s X j l x q Q C t o P L + R H i 7 V q Z 0 J i n m J F S 6 D j p K A Z J Z E R M 0 G 1 6 4 H g S D f 2 a E z D x 2 P J 5 9 S C a S o p o r z t 2 6 i c 0 I + l O c d u 9 s U S X G D j H y + S 4 7 e W A O y T s 6 T 3 O 6 A M P R / R h N n B 8 V T K q g n k d N q N 7 + 1 S p d + d o 5 c U w / V S A B 4 m L i K z M h O z R T p x f q + s U G d k N X f S t / i 1 X T D r 8 m p f V T G X L M N c K / d / c e L S 4 t d v V h L 1 Q Q o D d 3 E K s B b D 6 l h U 6 G G g u b x c N a Z v h z S c j n U M C z Q j g J I c h A x F d u V d s N T H J 7 7 c w 4 b C n o z X c 9 V L / p a U w P Y z 5 R o s 1 3 t R K 6 W P M E b L + X H 8 h M y h x E g / f u o r y v h J 0 d + g d H n q R S t T S U m b B k w e m 3 s k P r F M y E J R Y y z C 0 l y N z c n J A g w g k 8 k F K 5 w V J K z 0 w A O g e d q x 4 O n / G q 3 k u I v 8 r / A P g s 8 R f O P Y I T J u Y I b P q F D o H W g j b A n k q q 0 5 N 7 G c p l 5 a b K u I c C d g + x c n d U S 4 N n 8 V F 8 E l i 7 F j 1 m p v U b u x T f k Z o E g m f q 4 i Q t s T + 4 8 s I 0 2 V j r r 6 w s k 8 N Y 4 v u K U w R U 8 R a 0 D 5 O R + j a o 7 A S v a 5 T 7 T Y 5 N N z M B 8 m J + J 4 I O S n L j n R w 3 N X 6 Q 8 k D X v D o 3 J M V + s Z 6 Z A P Q / M i 4 A P T M h R I 5 N y E 9 i J q Q 8 K a 2 N 4 q V 6 W D 3 6 m 3 d / p 4 D K y 4 q Z A M V M 8 I V 6 g y o V Z l B Z H 6 + b X v C s M N 8 V M M 6 D g I w R G A v D m A n A t e r s v y l Y z d 3 R V m P m s E T u E a 3 j s U x 9 7 e 0 4 z T + t T c p p A y M H U N m Y W P N z 8 H m c z S h 2 1 t j X e e C 1 e b p 9 W z r c v c D D Y w E j g E V Z g N W H s K R i C j l X o D R e j f 0 3 o N W U d q s i e C C 4 4 D 8 2 7 e A M o 3 4 1 m A g F I p M 7 W c r H t F W q y I k D 9 G F O / U D g n l g T g 2 u L A i h s M n h 9 c o l 8 P B b v k 0 T Y p b H d t l N i o 0 D r 7 x 4 J L Q 5 E 1 1 J 0 8 C G W c Z f o a C 0 q p P L y U 7 M 0 t i A T Q i H Z 9 X D 5 X G I q 4 d q 1 6 3 w v e S x 6 N 3 1 c e F N s 0 r C x Q a + / / p t j 8 x R t j H 2 a J v 8 0 J s Y 1 w h 6 E c h 0 x N k U 4 e C c J U j G g I l C 9 s I I / E 1 z y c V s t Q r D h L 3 o L w Q + V v q S A v t r f O x i Y D K x H m X 0 M F J q U 7 8 W f Y + g D E c o U w z i q t m H M K 8 U s H a W x y 4 u + 9 A A Y q 3 r 8 T N h w D e 1 E i l t v E j G A 6 3 V P R Q x m q L M A 7 c P u K g q 1 T m q e g u n / 9 v / 4 v 3 7 f 5 r W I C U B v G O u K G h S Y d v R F X S D h 4 U t B w i k O 3 n k / T 3 O P Y e k 0 Q q T y 4 U C g y G j W r z M R Z k n n e 6 B R 5 Q d k K W h 1 W 4 R T i 8 V 0 I B Z I Z K B c r o i w L B Y r C u e T K U 4 x F T o n n y 6 Q N y B 9 J E h H h N x x H j o d B G n 3 2 N j Z T 4 l k U 9 9 4 d 1 B l E H B 9 3 B 9 t R w 4 d + B Z E r k L k w L G d z l I 2 W r f R 1 J S F g j M e O v w 8 S Q Y + F u D 3 q F d Q t 5 X Z L D S R J + g T a T E o G 4 B 2 K Q Z A + y E M 8 B c Z 2 J H 4 k f A D d 2 4 e 0 d K T s t b 3 3 / 3 d D 8 W 9 L 1 + + T D M z 0 y K g g m e s p K v C B 0 G 5 5 U F A u a x K 3 S i q p N q 4 b / R 9 3 g u 0 C f 0 t g j a d 5 0 X o G 8 D v t M l e j D 0 z W 5 l N Y 7 M m m e / e v U v L r G G V G a W H i Y V J s d Y S f h M k P j Q 7 A N 9 L U V V + p 9 p V A x 3 3 Q 2 G b V D o i z H 3 k 3 + H a 8 E 9 8 L j P V m s x Q 3 Q r p G J n 9 N B U j T E d 2 Z v 5 G i 5 p 8 b 0 y o 4 2 9 2 t y J y J I 0 N K 9 U r t c 6 u i y c z F I I u e x n z w B z H S K p M L l b r 6 L 9 o w U J u p O j p Y M i m k 2 1 p 5 r X o s 9 + s c 2 c 4 a O m F / p w n S J B e V R j b S t L o Q n 8 J q J / 9 9 B f 0 h 9 / 8 R u f T y U C 5 K Q P W p d R K F J j 3 C j M T x H t 4 K 0 K T D 8 t l A 7 0 J k 5 h E V v s d Q W K A G f T S q 5 S o k D M s I 2 P b H 8 b E 2 q J + Y G h l x 4 J R 1 T o q Q D E U j s v P k t k i q 9 y m C 9 p a K r X s R T E 6 O h l t x 7 k p 1 m C W g J G 1 c U 2 U f c Z x 1 B S M x Q / E e y y f L + W L N D Y x J n w 5 a C F I e z w P d o + c m t a W O v z 6 1 6 / T Y 4 8 + S k F d 5 v M g g D F 6 5 G A f 8 C z Q L n i B W C G 5 8 V 6 U F T C y M P J p Q k S P o 5 y J J r y a V s R 1 b n 7 4 E T 3 + x G O d I x I 7 K R P N B U / W n k D y f p Z C 5 7 t r M u D Z R Z T Z K E 0 8 v A C M L a Y J E N l U y O 7 n Z e o S x o o f e m + j R D N L U r v 3 A r U i 1 J a e Y H Z M O 6 i t V E + C o g M F z D n 6 r K g K 1 u 9 D 4 d x D 7 i P T f / j 3 / 9 v 3 I Y k w 0 R e c 9 l E d Z Y P b B t r / L E a H n + W 4 B V W W w h k e d N S 8 Q 4 a A W Z R Y D s w 5 6 I i P B 2 f 1 p i F E S F s k p G L j r v 6 6 Z h K Y 2 M N S d g A D a G d J B e c U p m P x s C o k M D Z J x p K N G 7 t W m v R 2 R 1 1 A s D v v J d j 0 c Y p O x z Y x C D 5 g 5 W x 6 o 0 h e P q 6 A j R B A w P f e 2 O d e q L P 2 k v N j C v g 9 U q d Q w B E M o Y B T 1 I D i f D B N d t N I / k 6 2 B z 6 P z A X Y r 5 F M p 6 6 p O h p p W T Y H + 4 w B P p / p q x i p s h 8 i / S n U o X M y I S O I k b y P r A e n Y K p D Z i S s R 8 M 6 L j w j s J V k R m 7 O k C s e p 7 q 5 y s T D G m i A V r i 3 m 6 N 2 P S e u A z M 0 l o i L Z S f Y t V z h p z / 9 G X 1 6 + w 7 d u 3 + f / b c l u n b 1 B q 2 t r Y k N F r a 3 t 2 l t c 1 2 E 1 H u J B U C h S E Q N O w F J 8 b x 7 + / u s q b F X m N a f K u v / N F T Z j H O E r K w N m L m Y U N u p P J m d E K b y 2 t I a Y p 8 2 m i S n 2 9 m n n a B N c d 7 x v R 1 M R 0 O m C d T U i b A U e D C w 0 Q C W r E O m K j o U H x j S h 5 c C A Z c u R 9 s U q Z n I x 8 9 l 4 + t D Y E G Y y O 8 7 9 2 b g L Y q d H k f 5 o p t x K h w S n X 9 x h l I 8 G I e f 5 O j C K x 3 7 f 0 D C I H B w K 0 9 T D 3 f 7 W s p u T y S S r L L l 2 h W U T b b Z N Y m Q P 6 i w d H H y m Z q 6 1 G s a z G E k D 4 r s x 0 m J j H w 5 d K 4 + M n N w J 0 5 T l 0 e E Z M e D 4 X e o C 4 4 M 6 t O Q 2 s + Q g x n Z 6 f X w 7 6 X m G 0 R E a A / a h e 8 Q x Q O z z 1 6 R G g o S X Z R a 4 4 7 E 9 9 2 d 2 x t 5 k 8 x 5 8 8 Y n 9 M C l i 3 x v y Z R A 7 q h E X m Z 6 r A d T A k h / L Q D 5 a U 2 + X g U 7 z T P 0 f g v a i E V w v / 7 1 r + l b 3 / q m Y E S Y c t i 4 G r P 7 O z u 7 t L A w L 7 T R j 3 / 8 U / r D P / w G j w U z u w X 5 b y U h I O F f w j w q V g r C B 8 Y z X 7 5 8 a e C O 7 f q 9 k U V B H 5 / / z N V k 9 c B y e 7 P d Q k W m r d G g / D 1 o B e 0 Q + Z W d y G A p U 6 Z C N S + C H y e h y M N o 5 e c Y N P 5 C a D b Z z b C 5 B / p Y A O Y C s R V P g y 0 V b B w 3 C O h r j E 0 2 k x U r y l E P 3 j 1 r F 9 F L m L O Y u j P c + u l G u 1 r P 0 M W X F r i D V Z K n z G H a f D f R t Q a q F 5 E 7 R R q / P N h H w c 1 V 4 C A a i d L M L E v Z T q I q d r Q I n e v W X t V y U y w d 0 B M 2 t O T 0 A 6 P H J a b 0 w D 5 T 3 p H O H r s g f N Z u + m I g Z w H W e M 0 9 G W R i T h + b U 8 g b c 4 / 0 P 1 N s K 0 G h W e 4 L b g Y E g Q X z H A b N z + i G l J z o w z T 3 A R Y K Y s 3 O Y 4 8 / S p U j b F Q t T c s y + 0 Q q O X Q Y U m z K B D u m D H x K P K 9 i K D z 3 X / 3 V 3 9 D 3 v v d d N p n r x / 0 L K E b B G L x 7 7 T 2 2 Q J r 0 R 3 / 0 x 9 w u 8 Q D 8 v 8 4 s a 3 I b 2 B J R k E w K g W g R h K O H 3 q y M x e J i e Q v r f R 4 f 1 v C G f q E 7 C P B z q v k m P z s m c y U g o G q s X b 1 8 P / Q d T D / M d Y I Z 8 B o k 8 P R A u 7 K b L E i W u q N u A A Q E r j H I 3 9 O A l v B F z g C M A f g E L + Q 9 t q t W c k / J 9 r G G w p J M O I v d g Q N 5 A x 7 Q w x Q F J w d n D q O M G A r c 9 / p X Y E h c D x 0 C w E a / f v 0 G v f L K S + J z L y F h A A 8 O D t n U m R J h T 7 0 U w X e 9 E h v Y / z R C 0 w 9 K H w s P W I y U y R I 0 C f U u h Y L 2 m 5 O 2 5 0 d H 7 6 7 v k b F o o 9 l H 5 P U g r d R k K 4 C J 5 H y y w O Y b C s r I C T 4 F N f C 9 g J Y q F A s i J D 8 2 N i b a g + z z i b F J b o u B N q 5 H R J s W O n s a 9 + L g b p T s Z g e F V j T B A + a A S Y c A B Q i s W k W f s 4 n d t 8 5 H I w 6 1 t E S Z k F 8 E E R a E 4 + P d + 0 f x c I i o H c q n f f D B h 6 I 2 u c T Z C T K 3 z R b K f L f w K 1 Z b b L K W h E / X 2 1 b U + 0 D 2 e q l h O a 4 h r 4 d U A E 2 R e V M 9 y B 0 X 5 F E A f R D 7 6 R Y W y l r k s x v q G m e B Y q i j H A J h m H p o k 5 f d i d x + h f 7 / a D m n S 3 3 b o K E A A A A A S U V O R K 5 C Y I I = < / I m a g e > < / T o u r > < / T o u r s > < / V i s u a l i z a t i o n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84A14CE379CD4B875C9255AE674FBC" ma:contentTypeVersion="16" ma:contentTypeDescription="Utwórz nowy dokument." ma:contentTypeScope="" ma:versionID="a4d53f21d8c11d764aa341e6e36a367e">
  <xsd:schema xmlns:xsd="http://www.w3.org/2001/XMLSchema" xmlns:xs="http://www.w3.org/2001/XMLSchema" xmlns:p="http://schemas.microsoft.com/office/2006/metadata/properties" xmlns:ns3="bc9b305b-13ba-4180-82dd-c54a5fff411a" xmlns:ns4="3451d125-440f-4fc2-9781-dbe4939053e5" targetNamespace="http://schemas.microsoft.com/office/2006/metadata/properties" ma:root="true" ma:fieldsID="914ff029dee58b0b959b38abadcc246c" ns3:_="" ns4:_="">
    <xsd:import namespace="bc9b305b-13ba-4180-82dd-c54a5fff411a"/>
    <xsd:import namespace="3451d125-440f-4fc2-9781-dbe4939053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305b-13ba-4180-82dd-c54a5fff41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1d125-440f-4fc2-9781-dbe4939053e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040598-82C7-40D8-938E-02D96E2EC6CA}">
  <ds:schemaRefs>
    <ds:schemaRef ds:uri="http://schemas.microsoft.com/office/2006/documentManagement/types"/>
    <ds:schemaRef ds:uri="http://www.w3.org/XML/1998/namespace"/>
    <ds:schemaRef ds:uri="http://purl.org/dc/terms/"/>
    <ds:schemaRef ds:uri="bc9b305b-13ba-4180-82dd-c54a5fff411a"/>
    <ds:schemaRef ds:uri="3451d125-440f-4fc2-9781-dbe4939053e5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0D5FCB-F19D-448F-BCBD-4D24FDF2CD33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20846532-4FB7-4818-BD7E-B396B362EBF8}">
  <ds:schemaRefs>
    <ds:schemaRef ds:uri="http://www.w3.org/2001/XMLSchema"/>
    <ds:schemaRef ds:uri="http://microsoft.data.visualization.Client.Excel/1.0"/>
  </ds:schemaRefs>
</ds:datastoreItem>
</file>

<file path=customXml/itemProps4.xml><?xml version="1.0" encoding="utf-8"?>
<ds:datastoreItem xmlns:ds="http://schemas.openxmlformats.org/officeDocument/2006/customXml" ds:itemID="{B07B4949-7309-4D5B-BF6F-45317A0385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b305b-13ba-4180-82dd-c54a5fff411a"/>
    <ds:schemaRef ds:uri="3451d125-440f-4fc2-9781-dbe4939053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A381506-4BDC-4CB7-A2E4-19A9DD55DE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Index</vt:lpstr>
      <vt:lpstr>Sheet 1</vt:lpstr>
      <vt:lpstr>Sheet 2</vt:lpstr>
      <vt:lpstr>Sheet 3</vt:lpstr>
      <vt:lpstr>Sheet 4</vt:lpstr>
      <vt:lpstr>Sheet 5</vt:lpstr>
      <vt:lpstr>Sheet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Kupis</dc:creator>
  <cp:keywords/>
  <dc:description/>
  <cp:lastModifiedBy>Robert Kupis</cp:lastModifiedBy>
  <cp:revision/>
  <dcterms:created xsi:type="dcterms:W3CDTF">2023-10-03T22:00:20Z</dcterms:created>
  <dcterms:modified xsi:type="dcterms:W3CDTF">2024-11-15T23:13:55Z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0x0101002384A14CE379CD4B875C9255AE674FBC</vt:lpwstr>
  </property>
</Properties>
</file>