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2G" sheetId="1" r:id="rId1"/>
    <sheet name="Fig 2J" sheetId="2" r:id="rId2"/>
    <sheet name="Fig2L" sheetId="3" r:id="rId3"/>
    <sheet name="Fig 2N" sheetId="4" r:id="rId4"/>
  </sheets>
  <calcPr calcId="152511"/>
</workbook>
</file>

<file path=xl/calcChain.xml><?xml version="1.0" encoding="utf-8"?>
<calcChain xmlns="http://schemas.openxmlformats.org/spreadsheetml/2006/main">
  <c r="I24" i="3" l="1"/>
  <c r="I25" i="3"/>
  <c r="I26" i="3"/>
  <c r="I23" i="3"/>
  <c r="F14" i="3"/>
  <c r="F24" i="3"/>
  <c r="F25" i="3"/>
  <c r="F26" i="3"/>
  <c r="F23" i="3"/>
  <c r="F15" i="3"/>
  <c r="F16" i="3"/>
  <c r="F17" i="3"/>
  <c r="I15" i="3"/>
  <c r="I16" i="3"/>
  <c r="I17" i="3"/>
  <c r="I14" i="3"/>
  <c r="I6" i="3"/>
  <c r="I7" i="3"/>
  <c r="I8" i="3"/>
  <c r="F6" i="3"/>
  <c r="F7" i="3"/>
  <c r="F8" i="3"/>
  <c r="I5" i="3"/>
  <c r="F5" i="3"/>
  <c r="I24" i="4"/>
  <c r="I23" i="4"/>
  <c r="I15" i="4"/>
  <c r="I14" i="4"/>
  <c r="F24" i="4"/>
  <c r="F23" i="4"/>
  <c r="F15" i="4"/>
  <c r="F14" i="4"/>
  <c r="I6" i="4"/>
  <c r="I5" i="4"/>
  <c r="F6" i="4"/>
  <c r="F5" i="4"/>
  <c r="I24" i="2"/>
  <c r="I23" i="2"/>
  <c r="I15" i="2"/>
  <c r="I14" i="2"/>
  <c r="I6" i="2"/>
  <c r="I5" i="2"/>
  <c r="F24" i="2"/>
  <c r="F23" i="2"/>
  <c r="F15" i="2"/>
  <c r="F14" i="2"/>
  <c r="F6" i="2"/>
  <c r="F5" i="2"/>
  <c r="I6" i="1"/>
  <c r="I7" i="1"/>
  <c r="I8" i="1"/>
  <c r="I24" i="1"/>
  <c r="I25" i="1"/>
  <c r="I26" i="1"/>
  <c r="I23" i="1"/>
  <c r="I5" i="1"/>
  <c r="F15" i="1"/>
  <c r="F16" i="1"/>
  <c r="F17" i="1"/>
  <c r="F24" i="1"/>
  <c r="F25" i="1"/>
  <c r="F26" i="1"/>
  <c r="I15" i="1"/>
  <c r="I16" i="1"/>
  <c r="I17" i="1"/>
  <c r="I14" i="1"/>
  <c r="F23" i="1"/>
  <c r="F6" i="1"/>
  <c r="F7" i="1"/>
  <c r="F8" i="1"/>
  <c r="F5" i="1"/>
  <c r="F14" i="1"/>
</calcChain>
</file>

<file path=xl/sharedStrings.xml><?xml version="1.0" encoding="utf-8"?>
<sst xmlns="http://schemas.openxmlformats.org/spreadsheetml/2006/main" count="196" uniqueCount="22">
  <si>
    <t>Control</t>
  </si>
  <si>
    <t>AURKA</t>
  </si>
  <si>
    <t>ALDH1A1</t>
  </si>
  <si>
    <t>Raw data</t>
  </si>
  <si>
    <t>Fold change</t>
  </si>
  <si>
    <t>1st exp</t>
  </si>
  <si>
    <t>RAW DATA</t>
  </si>
  <si>
    <t>2nd exp</t>
  </si>
  <si>
    <t>3rd exp</t>
  </si>
  <si>
    <t>SEM</t>
  </si>
  <si>
    <t>Average</t>
  </si>
  <si>
    <t>MLN8237</t>
  </si>
  <si>
    <t>Average Fold change</t>
  </si>
  <si>
    <t>AURKA ablation using three different AURKA shRNAs depletes ALDH1A1 in BxPC3 cells.</t>
  </si>
  <si>
    <t>AURKA overexpression increases ALDH1A1 levels in Panc1 cells.</t>
  </si>
  <si>
    <t>AURKA ablation using three different AURKA shRNAs depletes ALDH1A1 in Panc1 cells</t>
  </si>
  <si>
    <t>AURKA positively regulates ALDH1A1 using its kinase activity in Panc1 cells</t>
  </si>
  <si>
    <t>(-) AURKA</t>
  </si>
  <si>
    <t>(+) AURKA</t>
  </si>
  <si>
    <t>AURKA shRNA1</t>
  </si>
  <si>
    <t>AURKA shRNA2</t>
  </si>
  <si>
    <t>AURKA shRNA3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</si>
</sst>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 applyBorder="1" applyAlignment="1"/>
    <xf numFmtId="0" fontId="0" fillId="0" borderId="0" xfId="0" applyAlignment="1">
      <alignment horizontal="center"/>
    </xf>
    <xf numFmtId="0" fontId="5" fillId="3" borderId="0" xfId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57274128023431"/>
          <c:y val="5.1372407142047841E-2"/>
          <c:w val="0.76471274987915239"/>
          <c:h val="0.776237720438240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2G'!$L$21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2G'!$M$24:$P$24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0.09</c:v>
                  </c:pt>
                  <c:pt idx="2">
                    <c:v>0.05</c:v>
                  </c:pt>
                  <c:pt idx="3">
                    <c:v>7.0000000000000007E-2</c:v>
                  </c:pt>
                </c:numCache>
              </c:numRef>
            </c:plus>
            <c:minus>
              <c:numRef>
                <c:f>'Fig 2G'!$M$24:$P$24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0.09</c:v>
                  </c:pt>
                  <c:pt idx="2">
                    <c:v>0.05</c:v>
                  </c:pt>
                  <c:pt idx="3">
                    <c:v>7.0000000000000007E-2</c:v>
                  </c:pt>
                </c:numCache>
              </c:numRef>
            </c:minus>
          </c:errBars>
          <c:cat>
            <c:strRef>
              <c:f>'Fig 2G'!$M$20:$P$20</c:f>
              <c:strCache>
                <c:ptCount val="4"/>
                <c:pt idx="0">
                  <c:v>Control</c:v>
                </c:pt>
                <c:pt idx="1">
                  <c:v>AURKA shRNA1</c:v>
                </c:pt>
                <c:pt idx="2">
                  <c:v>AURKA shRNA2</c:v>
                </c:pt>
                <c:pt idx="3">
                  <c:v>AURKA shRNA3</c:v>
                </c:pt>
              </c:strCache>
            </c:strRef>
          </c:cat>
          <c:val>
            <c:numRef>
              <c:f>'Fig 2G'!$M$21:$P$21</c:f>
              <c:numCache>
                <c:formatCode>General</c:formatCode>
                <c:ptCount val="4"/>
                <c:pt idx="0">
                  <c:v>1</c:v>
                </c:pt>
                <c:pt idx="1">
                  <c:v>0.45</c:v>
                </c:pt>
                <c:pt idx="2">
                  <c:v>0.33</c:v>
                </c:pt>
                <c:pt idx="3">
                  <c:v>0.26</c:v>
                </c:pt>
              </c:numCache>
            </c:numRef>
          </c:val>
        </c:ser>
        <c:ser>
          <c:idx val="1"/>
          <c:order val="1"/>
          <c:tx>
            <c:strRef>
              <c:f>'Fig 2G'!$L$22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2G'!$M$25:$P$25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0.04</c:v>
                  </c:pt>
                  <c:pt idx="2">
                    <c:v>7.0000000000000007E-2</c:v>
                  </c:pt>
                  <c:pt idx="3">
                    <c:v>4.4999999999999998E-2</c:v>
                  </c:pt>
                </c:numCache>
              </c:numRef>
            </c:plus>
            <c:minus>
              <c:numRef>
                <c:f>'Fig 2G'!$M$25:$P$25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0.04</c:v>
                  </c:pt>
                  <c:pt idx="2">
                    <c:v>7.0000000000000007E-2</c:v>
                  </c:pt>
                  <c:pt idx="3">
                    <c:v>4.4999999999999998E-2</c:v>
                  </c:pt>
                </c:numCache>
              </c:numRef>
            </c:minus>
          </c:errBars>
          <c:cat>
            <c:strRef>
              <c:f>'Fig 2G'!$M$20:$P$20</c:f>
              <c:strCache>
                <c:ptCount val="4"/>
                <c:pt idx="0">
                  <c:v>Control</c:v>
                </c:pt>
                <c:pt idx="1">
                  <c:v>AURKA shRNA1</c:v>
                </c:pt>
                <c:pt idx="2">
                  <c:v>AURKA shRNA2</c:v>
                </c:pt>
                <c:pt idx="3">
                  <c:v>AURKA shRNA3</c:v>
                </c:pt>
              </c:strCache>
            </c:strRef>
          </c:cat>
          <c:val>
            <c:numRef>
              <c:f>'Fig 2G'!$M$22:$P$22</c:f>
              <c:numCache>
                <c:formatCode>General</c:formatCode>
                <c:ptCount val="4"/>
                <c:pt idx="0">
                  <c:v>1</c:v>
                </c:pt>
                <c:pt idx="1">
                  <c:v>0.6</c:v>
                </c:pt>
                <c:pt idx="2">
                  <c:v>0.44</c:v>
                </c:pt>
                <c:pt idx="3">
                  <c:v>0.35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5"/>
        <c:axId val="-283793568"/>
        <c:axId val="-283788128"/>
      </c:barChart>
      <c:catAx>
        <c:axId val="-283793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en-US"/>
          </a:p>
        </c:txPr>
        <c:crossAx val="-283788128"/>
        <c:crosses val="autoZero"/>
        <c:auto val="1"/>
        <c:lblAlgn val="ctr"/>
        <c:lblOffset val="100"/>
        <c:noMultiLvlLbl val="0"/>
      </c:catAx>
      <c:valAx>
        <c:axId val="-2837881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/>
                  <a:t>Relative</a:t>
                </a:r>
                <a:r>
                  <a:rPr lang="en-US" sz="1200" b="0" baseline="0"/>
                  <a:t> protein level</a:t>
                </a:r>
                <a:endParaRPr lang="en-US" sz="1200" b="0"/>
              </a:p>
            </c:rich>
          </c:tx>
          <c:layout>
            <c:manualLayout>
              <c:xMode val="edge"/>
              <c:yMode val="edge"/>
              <c:x val="1.712775211997164E-2"/>
              <c:y val="0.19335279627704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837935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32173786007958138"/>
          <c:y val="4.5170643235351894E-3"/>
          <c:w val="0.48642169555990744"/>
          <c:h val="0.16734269609498734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38528574825921"/>
          <c:y val="2.8268326977683191E-2"/>
          <c:w val="0.75761471425174121"/>
          <c:h val="0.861638681745150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2J'!$N$21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2J'!$O$24:$P$24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0.12</c:v>
                  </c:pt>
                </c:numCache>
              </c:numRef>
            </c:plus>
            <c:minus>
              <c:numRef>
                <c:f>'Fig 2J'!$O$24:$P$24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0.12</c:v>
                  </c:pt>
                </c:numCache>
              </c:numRef>
            </c:minus>
          </c:errBars>
          <c:cat>
            <c:strRef>
              <c:f>'Fig 2J'!$O$20:$P$20</c:f>
              <c:strCache>
                <c:ptCount val="2"/>
                <c:pt idx="0">
                  <c:v>(-) AURKA</c:v>
                </c:pt>
                <c:pt idx="1">
                  <c:v>(+) AURKA</c:v>
                </c:pt>
              </c:strCache>
            </c:strRef>
          </c:cat>
          <c:val>
            <c:numRef>
              <c:f>'Fig 2J'!$O$21:$P$21</c:f>
              <c:numCache>
                <c:formatCode>General</c:formatCode>
                <c:ptCount val="2"/>
                <c:pt idx="0">
                  <c:v>1</c:v>
                </c:pt>
                <c:pt idx="1">
                  <c:v>2.6</c:v>
                </c:pt>
              </c:numCache>
            </c:numRef>
          </c:val>
        </c:ser>
        <c:ser>
          <c:idx val="1"/>
          <c:order val="1"/>
          <c:tx>
            <c:strRef>
              <c:f>'Fig 2J'!$N$22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2J'!$O$25:$P$25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0.25</c:v>
                  </c:pt>
                </c:numCache>
              </c:numRef>
            </c:plus>
            <c:minus>
              <c:numRef>
                <c:f>'Fig 2J'!$O$25:$P$25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0.25</c:v>
                  </c:pt>
                </c:numCache>
              </c:numRef>
            </c:minus>
          </c:errBars>
          <c:cat>
            <c:strRef>
              <c:f>'Fig 2J'!$O$20:$P$20</c:f>
              <c:strCache>
                <c:ptCount val="2"/>
                <c:pt idx="0">
                  <c:v>(-) AURKA</c:v>
                </c:pt>
                <c:pt idx="1">
                  <c:v>(+) AURKA</c:v>
                </c:pt>
              </c:strCache>
            </c:strRef>
          </c:cat>
          <c:val>
            <c:numRef>
              <c:f>'Fig 2J'!$O$22:$P$22</c:f>
              <c:numCache>
                <c:formatCode>General</c:formatCode>
                <c:ptCount val="2"/>
                <c:pt idx="0">
                  <c:v>1</c:v>
                </c:pt>
                <c:pt idx="1">
                  <c:v>2.12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overlap val="-4"/>
        <c:axId val="-283781600"/>
        <c:axId val="-283777248"/>
      </c:barChart>
      <c:catAx>
        <c:axId val="-283781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-283777248"/>
        <c:crosses val="autoZero"/>
        <c:auto val="1"/>
        <c:lblAlgn val="ctr"/>
        <c:lblOffset val="100"/>
        <c:noMultiLvlLbl val="0"/>
      </c:catAx>
      <c:valAx>
        <c:axId val="-2837772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/>
                  <a:t>Relative</a:t>
                </a:r>
                <a:r>
                  <a:rPr lang="en-US" sz="1200" b="0" baseline="0"/>
                  <a:t> protein level</a:t>
                </a:r>
                <a:endParaRPr lang="en-US" sz="1200" b="0"/>
              </a:p>
            </c:rich>
          </c:tx>
          <c:layout>
            <c:manualLayout>
              <c:xMode val="edge"/>
              <c:yMode val="edge"/>
              <c:x val="4.8600445729796674E-2"/>
              <c:y val="0.267151045627549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8378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49252128469391"/>
          <c:y val="5.9553080165082796E-2"/>
          <c:w val="0.31683190988315724"/>
          <c:h val="0.16752873720435285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59530131158018"/>
          <c:y val="5.1378247487329609E-2"/>
          <c:w val="0.84746773174180157"/>
          <c:h val="0.77621228170475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Fig2L!$L$21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Fig2L!$M$24:$P$24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</c:v>
                  </c:pt>
                  <c:pt idx="2">
                    <c:v>0.09</c:v>
                  </c:pt>
                  <c:pt idx="3">
                    <c:v>0.06</c:v>
                  </c:pt>
                </c:numCache>
              </c:numRef>
            </c:plus>
            <c:minus>
              <c:numRef>
                <c:f>Fig2L!$M$24:$P$24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0.1</c:v>
                  </c:pt>
                  <c:pt idx="2">
                    <c:v>0.09</c:v>
                  </c:pt>
                  <c:pt idx="3">
                    <c:v>0.06</c:v>
                  </c:pt>
                </c:numCache>
              </c:numRef>
            </c:minus>
          </c:errBars>
          <c:cat>
            <c:strRef>
              <c:f>Fig2L!$M$20:$P$20</c:f>
              <c:strCache>
                <c:ptCount val="4"/>
                <c:pt idx="0">
                  <c:v>Control</c:v>
                </c:pt>
                <c:pt idx="1">
                  <c:v>AURKA shRNA1</c:v>
                </c:pt>
                <c:pt idx="2">
                  <c:v>AURKA shRNA2</c:v>
                </c:pt>
                <c:pt idx="3">
                  <c:v>AURKA shRNA3</c:v>
                </c:pt>
              </c:strCache>
            </c:strRef>
          </c:cat>
          <c:val>
            <c:numRef>
              <c:f>Fig2L!$M$21:$P$21</c:f>
              <c:numCache>
                <c:formatCode>General</c:formatCode>
                <c:ptCount val="4"/>
                <c:pt idx="0">
                  <c:v>1</c:v>
                </c:pt>
                <c:pt idx="1">
                  <c:v>0.36</c:v>
                </c:pt>
                <c:pt idx="2">
                  <c:v>0.3</c:v>
                </c:pt>
                <c:pt idx="3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Fig2L!$L$22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Fig2L!$M$25:$P$25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0.08</c:v>
                  </c:pt>
                  <c:pt idx="2">
                    <c:v>0.05</c:v>
                  </c:pt>
                  <c:pt idx="3">
                    <c:v>0.03</c:v>
                  </c:pt>
                </c:numCache>
              </c:numRef>
            </c:plus>
            <c:minus>
              <c:numRef>
                <c:f>Fig2L!$M$25:$P$25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0.08</c:v>
                  </c:pt>
                  <c:pt idx="2">
                    <c:v>0.05</c:v>
                  </c:pt>
                  <c:pt idx="3">
                    <c:v>0.03</c:v>
                  </c:pt>
                </c:numCache>
              </c:numRef>
            </c:minus>
          </c:errBars>
          <c:cat>
            <c:strRef>
              <c:f>Fig2L!$M$20:$P$20</c:f>
              <c:strCache>
                <c:ptCount val="4"/>
                <c:pt idx="0">
                  <c:v>Control</c:v>
                </c:pt>
                <c:pt idx="1">
                  <c:v>AURKA shRNA1</c:v>
                </c:pt>
                <c:pt idx="2">
                  <c:v>AURKA shRNA2</c:v>
                </c:pt>
                <c:pt idx="3">
                  <c:v>AURKA shRNA3</c:v>
                </c:pt>
              </c:strCache>
            </c:strRef>
          </c:cat>
          <c:val>
            <c:numRef>
              <c:f>Fig2L!$M$22:$P$22</c:f>
              <c:numCache>
                <c:formatCode>General</c:formatCode>
                <c:ptCount val="4"/>
                <c:pt idx="0">
                  <c:v>1</c:v>
                </c:pt>
                <c:pt idx="1">
                  <c:v>0.56999999999999995</c:v>
                </c:pt>
                <c:pt idx="2">
                  <c:v>0.32</c:v>
                </c:pt>
                <c:pt idx="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6"/>
        <c:axId val="-283785408"/>
        <c:axId val="-283776704"/>
      </c:barChart>
      <c:catAx>
        <c:axId val="-283785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-283776704"/>
        <c:crosses val="autoZero"/>
        <c:auto val="1"/>
        <c:lblAlgn val="ctr"/>
        <c:lblOffset val="100"/>
        <c:noMultiLvlLbl val="0"/>
      </c:catAx>
      <c:valAx>
        <c:axId val="-2837767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Relative</a:t>
                </a:r>
                <a:r>
                  <a:rPr lang="en-US" sz="1200" b="0" baseline="0"/>
                  <a:t> protein level</a:t>
                </a:r>
                <a:endParaRPr lang="en-US" sz="1200" b="0"/>
              </a:p>
            </c:rich>
          </c:tx>
          <c:layout>
            <c:manualLayout>
              <c:xMode val="edge"/>
              <c:yMode val="edge"/>
              <c:x val="1.3983579136079378E-3"/>
              <c:y val="0.2659690086614683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8378540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34947929316346887"/>
          <c:y val="5.8346256503872422E-2"/>
          <c:w val="0.55060648389489775"/>
          <c:h val="0.16736172068775915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30499283870676"/>
          <c:y val="5.1440251900434983E-2"/>
          <c:w val="0.80091864569570725"/>
          <c:h val="0.83249029671848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2N'!$N$21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2N'!$O$24:$P$24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0.08</c:v>
                  </c:pt>
                </c:numCache>
              </c:numRef>
            </c:plus>
            <c:minus>
              <c:numRef>
                <c:f>'Fig 2N'!$O$24:$P$24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0.08</c:v>
                  </c:pt>
                </c:numCache>
              </c:numRef>
            </c:minus>
          </c:errBars>
          <c:cat>
            <c:strRef>
              <c:f>'Fig 2N'!$O$20:$P$20</c:f>
              <c:strCache>
                <c:ptCount val="2"/>
                <c:pt idx="0">
                  <c:v>Control</c:v>
                </c:pt>
                <c:pt idx="1">
                  <c:v>MLN8237</c:v>
                </c:pt>
              </c:strCache>
            </c:strRef>
          </c:cat>
          <c:val>
            <c:numRef>
              <c:f>'Fig 2N'!$O$21:$P$21</c:f>
              <c:numCache>
                <c:formatCode>General</c:formatCode>
                <c:ptCount val="2"/>
                <c:pt idx="0">
                  <c:v>1</c:v>
                </c:pt>
                <c:pt idx="1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'Fig 2N'!$N$22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2N'!$O$25:$P$25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0.09</c:v>
                  </c:pt>
                </c:numCache>
              </c:numRef>
            </c:plus>
            <c:minus>
              <c:numRef>
                <c:f>'Fig 2N'!$O$25:$P$25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0.09</c:v>
                  </c:pt>
                </c:numCache>
              </c:numRef>
            </c:minus>
          </c:errBars>
          <c:cat>
            <c:strRef>
              <c:f>'Fig 2N'!$O$20:$P$20</c:f>
              <c:strCache>
                <c:ptCount val="2"/>
                <c:pt idx="0">
                  <c:v>Control</c:v>
                </c:pt>
                <c:pt idx="1">
                  <c:v>MLN8237</c:v>
                </c:pt>
              </c:strCache>
            </c:strRef>
          </c:cat>
          <c:val>
            <c:numRef>
              <c:f>'Fig 2N'!$O$22:$P$22</c:f>
              <c:numCache>
                <c:formatCode>General</c:formatCode>
                <c:ptCount val="2"/>
                <c:pt idx="0">
                  <c:v>1</c:v>
                </c:pt>
                <c:pt idx="1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1"/>
        <c:overlap val="-5"/>
        <c:axId val="-283779424"/>
        <c:axId val="-279866048"/>
      </c:barChart>
      <c:catAx>
        <c:axId val="-283779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-279866048"/>
        <c:crosses val="autoZero"/>
        <c:auto val="1"/>
        <c:lblAlgn val="ctr"/>
        <c:lblOffset val="100"/>
        <c:noMultiLvlLbl val="0"/>
      </c:catAx>
      <c:valAx>
        <c:axId val="-2798660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/>
                  <a:t>Relative protein level</a:t>
                </a:r>
              </a:p>
            </c:rich>
          </c:tx>
          <c:layout>
            <c:manualLayout>
              <c:xMode val="edge"/>
              <c:yMode val="edge"/>
              <c:x val="8.2399518662385329E-3"/>
              <c:y val="0.2165888446281999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83779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734485677575881"/>
          <c:y val="1.3129117213889549E-2"/>
          <c:w val="0.67331742079148604"/>
          <c:h val="0.16756369653892281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337386</xdr:colOff>
      <xdr:row>4</xdr:row>
      <xdr:rowOff>55142</xdr:rowOff>
    </xdr:from>
    <xdr:to>
      <xdr:col>10</xdr:col>
      <xdr:colOff>59444</xdr:colOff>
      <xdr:row>25</xdr:row>
      <xdr:rowOff>56397</xdr:rowOff>
    </xdr:to>
    <xdr:sp macro="" textlink="">
      <xdr:nvSpPr>
        <xdr:cNvPr id="2" name="Right Brace 1"/>
        <xdr:cNvSpPr/>
      </xdr:nvSpPr>
      <xdr:spPr>
        <a:xfrm>
          <a:off x="6303044" y="794583"/>
          <a:ext cx="367503" cy="3817522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206792</xdr:colOff>
      <xdr:row>13</xdr:row>
      <xdr:rowOff>112797</xdr:rowOff>
    </xdr:from>
    <xdr:to>
      <xdr:col>14</xdr:col>
      <xdr:colOff>352558</xdr:colOff>
      <xdr:row>17</xdr:row>
      <xdr:rowOff>39066</xdr:rowOff>
    </xdr:to>
    <xdr:sp macro="" textlink="">
      <xdr:nvSpPr>
        <xdr:cNvPr id="18" name="Right Arrow 17"/>
        <xdr:cNvSpPr/>
      </xdr:nvSpPr>
      <xdr:spPr>
        <a:xfrm rot="5400000">
          <a:off x="9547018" y="2728954"/>
          <a:ext cx="653177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589044</xdr:colOff>
      <xdr:row>30</xdr:row>
      <xdr:rowOff>6267</xdr:rowOff>
    </xdr:from>
    <xdr:to>
      <xdr:col>17</xdr:col>
      <xdr:colOff>25066</xdr:colOff>
      <xdr:row>45</xdr:row>
      <xdr:rowOff>106530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1015164</xdr:colOff>
      <xdr:row>35</xdr:row>
      <xdr:rowOff>181718</xdr:rowOff>
    </xdr:from>
    <xdr:ext cx="274114" cy="311496"/>
    <xdr:sp macro="" textlink="">
      <xdr:nvSpPr>
        <xdr:cNvPr id="12" name="TextBox 11"/>
        <xdr:cNvSpPr txBox="1"/>
      </xdr:nvSpPr>
      <xdr:spPr>
        <a:xfrm>
          <a:off x="8917155" y="6560961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oneCellAnchor>
    <xdr:from>
      <xdr:col>13</xdr:col>
      <xdr:colOff>281992</xdr:colOff>
      <xdr:row>34</xdr:row>
      <xdr:rowOff>150400</xdr:rowOff>
    </xdr:from>
    <xdr:ext cx="261290" cy="280205"/>
    <xdr:sp macro="" textlink="">
      <xdr:nvSpPr>
        <xdr:cNvPr id="13" name="TextBox 12"/>
        <xdr:cNvSpPr txBox="1"/>
      </xdr:nvSpPr>
      <xdr:spPr>
        <a:xfrm>
          <a:off x="9230479" y="6347917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  <a:endParaRPr lang="en-US" sz="1100" b="1"/>
        </a:p>
      </xdr:txBody>
    </xdr:sp>
    <xdr:clientData/>
  </xdr:oneCellAnchor>
  <xdr:oneCellAnchor>
    <xdr:from>
      <xdr:col>15</xdr:col>
      <xdr:colOff>327754</xdr:colOff>
      <xdr:row>38</xdr:row>
      <xdr:rowOff>39576</xdr:rowOff>
    </xdr:from>
    <xdr:ext cx="274114" cy="311496"/>
    <xdr:sp macro="" textlink="">
      <xdr:nvSpPr>
        <xdr:cNvPr id="14" name="TextBox 13"/>
        <xdr:cNvSpPr txBox="1"/>
      </xdr:nvSpPr>
      <xdr:spPr>
        <a:xfrm>
          <a:off x="10567129" y="6964001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oneCellAnchor>
    <xdr:from>
      <xdr:col>15</xdr:col>
      <xdr:colOff>641078</xdr:colOff>
      <xdr:row>37</xdr:row>
      <xdr:rowOff>8260</xdr:rowOff>
    </xdr:from>
    <xdr:ext cx="261290" cy="280205"/>
    <xdr:sp macro="" textlink="">
      <xdr:nvSpPr>
        <xdr:cNvPr id="15" name="TextBox 14"/>
        <xdr:cNvSpPr txBox="1"/>
      </xdr:nvSpPr>
      <xdr:spPr>
        <a:xfrm>
          <a:off x="10880453" y="6750957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  <a:endParaRPr lang="en-US" sz="1100" b="1"/>
        </a:p>
      </xdr:txBody>
    </xdr:sp>
    <xdr:clientData/>
  </xdr:oneCellAnchor>
  <xdr:oneCellAnchor>
    <xdr:from>
      <xdr:col>14</xdr:col>
      <xdr:colOff>156661</xdr:colOff>
      <xdr:row>37</xdr:row>
      <xdr:rowOff>118976</xdr:rowOff>
    </xdr:from>
    <xdr:ext cx="274114" cy="311496"/>
    <xdr:sp macro="" textlink="">
      <xdr:nvSpPr>
        <xdr:cNvPr id="16" name="TextBox 15"/>
        <xdr:cNvSpPr txBox="1"/>
      </xdr:nvSpPr>
      <xdr:spPr>
        <a:xfrm>
          <a:off x="9750593" y="6861673"/>
          <a:ext cx="2741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 b="1"/>
            <a:t>*</a:t>
          </a:r>
        </a:p>
      </xdr:txBody>
    </xdr:sp>
    <xdr:clientData/>
  </xdr:oneCellAnchor>
  <xdr:oneCellAnchor>
    <xdr:from>
      <xdr:col>14</xdr:col>
      <xdr:colOff>469985</xdr:colOff>
      <xdr:row>35</xdr:row>
      <xdr:rowOff>175396</xdr:rowOff>
    </xdr:from>
    <xdr:ext cx="261290" cy="280205"/>
    <xdr:sp macro="" textlink="">
      <xdr:nvSpPr>
        <xdr:cNvPr id="17" name="TextBox 16"/>
        <xdr:cNvSpPr txBox="1"/>
      </xdr:nvSpPr>
      <xdr:spPr>
        <a:xfrm>
          <a:off x="10063917" y="6554639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  <a:endParaRPr lang="en-US" sz="11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243237</xdr:colOff>
      <xdr:row>4</xdr:row>
      <xdr:rowOff>21825</xdr:rowOff>
    </xdr:from>
    <xdr:to>
      <xdr:col>9</xdr:col>
      <xdr:colOff>615783</xdr:colOff>
      <xdr:row>23</xdr:row>
      <xdr:rowOff>110350</xdr:rowOff>
    </xdr:to>
    <xdr:sp macro="" textlink="">
      <xdr:nvSpPr>
        <xdr:cNvPr id="2" name="Right Brace 1"/>
        <xdr:cNvSpPr/>
      </xdr:nvSpPr>
      <xdr:spPr>
        <a:xfrm>
          <a:off x="6097627" y="759432"/>
          <a:ext cx="372546" cy="3509394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291870</xdr:colOff>
      <xdr:row>11</xdr:row>
      <xdr:rowOff>124916</xdr:rowOff>
    </xdr:from>
    <xdr:to>
      <xdr:col>14</xdr:col>
      <xdr:colOff>437636</xdr:colOff>
      <xdr:row>15</xdr:row>
      <xdr:rowOff>57282</xdr:rowOff>
    </xdr:to>
    <xdr:sp macro="" textlink="">
      <xdr:nvSpPr>
        <xdr:cNvPr id="3" name="Right Arrow 2"/>
        <xdr:cNvSpPr/>
      </xdr:nvSpPr>
      <xdr:spPr>
        <a:xfrm rot="5400000">
          <a:off x="9138400" y="2373723"/>
          <a:ext cx="653177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oneCellAnchor>
    <xdr:from>
      <xdr:col>15</xdr:col>
      <xdr:colOff>351016</xdr:colOff>
      <xdr:row>28</xdr:row>
      <xdr:rowOff>137475</xdr:rowOff>
    </xdr:from>
    <xdr:ext cx="261290" cy="280205"/>
    <xdr:sp macro="" textlink="">
      <xdr:nvSpPr>
        <xdr:cNvPr id="11" name="TextBox 10"/>
        <xdr:cNvSpPr txBox="1"/>
      </xdr:nvSpPr>
      <xdr:spPr>
        <a:xfrm>
          <a:off x="10101270" y="5196022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16</xdr:col>
      <xdr:colOff>48422</xdr:colOff>
      <xdr:row>29</xdr:row>
      <xdr:rowOff>179186</xdr:rowOff>
    </xdr:from>
    <xdr:ext cx="261290" cy="280205"/>
    <xdr:sp macro="" textlink="">
      <xdr:nvSpPr>
        <xdr:cNvPr id="12" name="TextBox 11"/>
        <xdr:cNvSpPr txBox="1"/>
      </xdr:nvSpPr>
      <xdr:spPr>
        <a:xfrm>
          <a:off x="10448692" y="5417936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twoCellAnchor>
    <xdr:from>
      <xdr:col>12</xdr:col>
      <xdr:colOff>125628</xdr:colOff>
      <xdr:row>28</xdr:row>
      <xdr:rowOff>84696</xdr:rowOff>
    </xdr:from>
    <xdr:to>
      <xdr:col>16</xdr:col>
      <xdr:colOff>582570</xdr:colOff>
      <xdr:row>43</xdr:row>
      <xdr:rowOff>124083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257176</xdr:colOff>
      <xdr:row>3</xdr:row>
      <xdr:rowOff>141799</xdr:rowOff>
    </xdr:from>
    <xdr:to>
      <xdr:col>9</xdr:col>
      <xdr:colOff>625573</xdr:colOff>
      <xdr:row>25</xdr:row>
      <xdr:rowOff>74838</xdr:rowOff>
    </xdr:to>
    <xdr:sp macro="" textlink="">
      <xdr:nvSpPr>
        <xdr:cNvPr id="2" name="Right Brace 1"/>
        <xdr:cNvSpPr/>
      </xdr:nvSpPr>
      <xdr:spPr>
        <a:xfrm>
          <a:off x="6523266" y="706496"/>
          <a:ext cx="368397" cy="3974361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206792</xdr:colOff>
      <xdr:row>13</xdr:row>
      <xdr:rowOff>112797</xdr:rowOff>
    </xdr:from>
    <xdr:to>
      <xdr:col>14</xdr:col>
      <xdr:colOff>352558</xdr:colOff>
      <xdr:row>17</xdr:row>
      <xdr:rowOff>39066</xdr:rowOff>
    </xdr:to>
    <xdr:sp macro="" textlink="">
      <xdr:nvSpPr>
        <xdr:cNvPr id="3" name="Right Arrow 2"/>
        <xdr:cNvSpPr/>
      </xdr:nvSpPr>
      <xdr:spPr>
        <a:xfrm rot="5400000">
          <a:off x="9574840" y="2731962"/>
          <a:ext cx="650169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oneCellAnchor>
    <xdr:from>
      <xdr:col>12</xdr:col>
      <xdr:colOff>627342</xdr:colOff>
      <xdr:row>34</xdr:row>
      <xdr:rowOff>10762</xdr:rowOff>
    </xdr:from>
    <xdr:ext cx="261290" cy="280205"/>
    <xdr:sp macro="" textlink="">
      <xdr:nvSpPr>
        <xdr:cNvPr id="26" name="TextBox 25"/>
        <xdr:cNvSpPr txBox="1"/>
      </xdr:nvSpPr>
      <xdr:spPr>
        <a:xfrm>
          <a:off x="8414030" y="6100810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12</xdr:col>
      <xdr:colOff>941673</xdr:colOff>
      <xdr:row>32</xdr:row>
      <xdr:rowOff>20297</xdr:rowOff>
    </xdr:from>
    <xdr:ext cx="261290" cy="280205"/>
    <xdr:sp macro="" textlink="">
      <xdr:nvSpPr>
        <xdr:cNvPr id="27" name="TextBox 26"/>
        <xdr:cNvSpPr txBox="1"/>
      </xdr:nvSpPr>
      <xdr:spPr>
        <a:xfrm>
          <a:off x="8728361" y="5753157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oneCellAnchor>
    <xdr:from>
      <xdr:col>13</xdr:col>
      <xdr:colOff>323796</xdr:colOff>
      <xdr:row>34</xdr:row>
      <xdr:rowOff>110767</xdr:rowOff>
    </xdr:from>
    <xdr:ext cx="261290" cy="280205"/>
    <xdr:sp macro="" textlink="">
      <xdr:nvSpPr>
        <xdr:cNvPr id="28" name="TextBox 27"/>
        <xdr:cNvSpPr txBox="1"/>
      </xdr:nvSpPr>
      <xdr:spPr>
        <a:xfrm>
          <a:off x="9199906" y="6200815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14</xdr:col>
      <xdr:colOff>456016</xdr:colOff>
      <xdr:row>36</xdr:row>
      <xdr:rowOff>91736</xdr:rowOff>
    </xdr:from>
    <xdr:ext cx="261290" cy="280205"/>
    <xdr:sp macro="" textlink="">
      <xdr:nvSpPr>
        <xdr:cNvPr id="29" name="TextBox 28"/>
        <xdr:cNvSpPr txBox="1"/>
      </xdr:nvSpPr>
      <xdr:spPr>
        <a:xfrm>
          <a:off x="9981016" y="6538971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15</xdr:col>
      <xdr:colOff>126160</xdr:colOff>
      <xdr:row>35</xdr:row>
      <xdr:rowOff>122727</xdr:rowOff>
    </xdr:from>
    <xdr:ext cx="261290" cy="280205"/>
    <xdr:sp macro="" textlink="">
      <xdr:nvSpPr>
        <xdr:cNvPr id="30" name="TextBox 29"/>
        <xdr:cNvSpPr txBox="1"/>
      </xdr:nvSpPr>
      <xdr:spPr>
        <a:xfrm>
          <a:off x="10300051" y="6391368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oneCellAnchor>
    <xdr:from>
      <xdr:col>13</xdr:col>
      <xdr:colOff>638131</xdr:colOff>
      <xdr:row>34</xdr:row>
      <xdr:rowOff>129867</xdr:rowOff>
    </xdr:from>
    <xdr:ext cx="261290" cy="280205"/>
    <xdr:sp macro="" textlink="">
      <xdr:nvSpPr>
        <xdr:cNvPr id="31" name="TextBox 30"/>
        <xdr:cNvSpPr txBox="1"/>
      </xdr:nvSpPr>
      <xdr:spPr>
        <a:xfrm>
          <a:off x="9514241" y="6219915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twoCellAnchor>
    <xdr:from>
      <xdr:col>10</xdr:col>
      <xdr:colOff>329973</xdr:colOff>
      <xdr:row>26</xdr:row>
      <xdr:rowOff>119061</xdr:rowOff>
    </xdr:from>
    <xdr:to>
      <xdr:col>16</xdr:col>
      <xdr:colOff>85895</xdr:colOff>
      <xdr:row>43</xdr:row>
      <xdr:rowOff>90147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267759</xdr:colOff>
      <xdr:row>3</xdr:row>
      <xdr:rowOff>113073</xdr:rowOff>
    </xdr:from>
    <xdr:to>
      <xdr:col>9</xdr:col>
      <xdr:colOff>635400</xdr:colOff>
      <xdr:row>23</xdr:row>
      <xdr:rowOff>126999</xdr:rowOff>
    </xdr:to>
    <xdr:sp macro="" textlink="">
      <xdr:nvSpPr>
        <xdr:cNvPr id="2" name="Right Brace 1"/>
        <xdr:cNvSpPr/>
      </xdr:nvSpPr>
      <xdr:spPr>
        <a:xfrm>
          <a:off x="6078009" y="668699"/>
          <a:ext cx="367641" cy="3612259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536430</xdr:colOff>
      <xdr:row>13</xdr:row>
      <xdr:rowOff>54120</xdr:rowOff>
    </xdr:from>
    <xdr:to>
      <xdr:col>14</xdr:col>
      <xdr:colOff>32180</xdr:colOff>
      <xdr:row>16</xdr:row>
      <xdr:rowOff>166689</xdr:rowOff>
    </xdr:to>
    <xdr:sp macro="" textlink="">
      <xdr:nvSpPr>
        <xdr:cNvPr id="3" name="Right Arrow 2"/>
        <xdr:cNvSpPr/>
      </xdr:nvSpPr>
      <xdr:spPr>
        <a:xfrm rot="5400000">
          <a:off x="8052808" y="2300867"/>
          <a:ext cx="655494" cy="14345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oneCellAnchor>
    <xdr:from>
      <xdr:col>15</xdr:col>
      <xdr:colOff>192095</xdr:colOff>
      <xdr:row>34</xdr:row>
      <xdr:rowOff>82037</xdr:rowOff>
    </xdr:from>
    <xdr:ext cx="261290" cy="280205"/>
    <xdr:sp macro="" textlink="">
      <xdr:nvSpPr>
        <xdr:cNvPr id="11" name="TextBox 10"/>
        <xdr:cNvSpPr txBox="1"/>
      </xdr:nvSpPr>
      <xdr:spPr>
        <a:xfrm>
          <a:off x="9875845" y="6215079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15</xdr:col>
      <xdr:colOff>511203</xdr:colOff>
      <xdr:row>33</xdr:row>
      <xdr:rowOff>29645</xdr:rowOff>
    </xdr:from>
    <xdr:ext cx="261290" cy="280205"/>
    <xdr:sp macro="" textlink="">
      <xdr:nvSpPr>
        <xdr:cNvPr id="12" name="TextBox 11"/>
        <xdr:cNvSpPr txBox="1"/>
      </xdr:nvSpPr>
      <xdr:spPr>
        <a:xfrm>
          <a:off x="10194953" y="5982771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twoCellAnchor>
    <xdr:from>
      <xdr:col>12</xdr:col>
      <xdr:colOff>280458</xdr:colOff>
      <xdr:row>27</xdr:row>
      <xdr:rowOff>58206</xdr:rowOff>
    </xdr:from>
    <xdr:to>
      <xdr:col>16</xdr:col>
      <xdr:colOff>391583</xdr:colOff>
      <xdr:row>41</xdr:row>
      <xdr:rowOff>79374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4"/>
  <sheetViews>
    <sheetView tabSelected="1" zoomScale="80" zoomScaleNormal="80" workbookViewId="0">
      <selection activeCell="R12" sqref="R12"/>
    </sheetView>
  </sheetViews>
  <sheetFormatPr defaultRowHeight="15" x14ac:dyDescent="0.25"/>
  <cols>
    <col min="1" max="1" width="6.7109375" customWidth="1"/>
    <col min="4" max="4" width="13.5703125" customWidth="1"/>
    <col min="13" max="13" width="14.42578125" customWidth="1"/>
    <col min="14" max="14" width="13.140625" customWidth="1"/>
    <col min="15" max="15" width="15" customWidth="1"/>
    <col min="16" max="16" width="16.28515625" customWidth="1"/>
    <col min="18" max="18" width="14" customWidth="1"/>
    <col min="19" max="19" width="12.7109375" customWidth="1"/>
    <col min="20" max="20" width="12.85546875" customWidth="1"/>
  </cols>
  <sheetData>
    <row r="1" spans="2:18" ht="15.75" x14ac:dyDescent="0.25">
      <c r="B1" s="5" t="s">
        <v>13</v>
      </c>
      <c r="C1" s="6"/>
      <c r="D1" s="6"/>
      <c r="E1" s="6"/>
      <c r="F1" s="6"/>
      <c r="G1" s="6"/>
      <c r="H1" s="6"/>
      <c r="I1" s="6"/>
      <c r="J1" s="6"/>
    </row>
    <row r="3" spans="2:18" x14ac:dyDescent="0.25">
      <c r="B3" s="2" t="s">
        <v>5</v>
      </c>
      <c r="D3" s="10"/>
      <c r="E3" s="11" t="s">
        <v>1</v>
      </c>
      <c r="F3" s="10"/>
      <c r="G3" s="10"/>
      <c r="H3" s="11" t="s">
        <v>2</v>
      </c>
      <c r="I3" s="10"/>
    </row>
    <row r="4" spans="2:18" x14ac:dyDescent="0.25">
      <c r="B4" s="3" t="s">
        <v>6</v>
      </c>
      <c r="D4" s="10"/>
      <c r="E4" s="13" t="s">
        <v>3</v>
      </c>
      <c r="F4" s="13" t="s">
        <v>4</v>
      </c>
      <c r="G4" s="13"/>
      <c r="H4" s="13" t="s">
        <v>3</v>
      </c>
      <c r="I4" s="13" t="s">
        <v>4</v>
      </c>
    </row>
    <row r="5" spans="2:18" x14ac:dyDescent="0.25">
      <c r="D5" s="11" t="s">
        <v>0</v>
      </c>
      <c r="E5" s="10">
        <v>2300</v>
      </c>
      <c r="F5" s="10">
        <f>E5/2300</f>
        <v>1</v>
      </c>
      <c r="G5" s="10"/>
      <c r="H5" s="12">
        <v>1700</v>
      </c>
      <c r="I5" s="12">
        <f>H5/1700</f>
        <v>1</v>
      </c>
      <c r="K5" s="9" t="s">
        <v>10</v>
      </c>
    </row>
    <row r="6" spans="2:18" x14ac:dyDescent="0.25">
      <c r="D6" s="11" t="s">
        <v>19</v>
      </c>
      <c r="E6" s="10">
        <v>960</v>
      </c>
      <c r="F6" s="10">
        <f t="shared" ref="F6:F8" si="0">E6/2300</f>
        <v>0.41739130434782606</v>
      </c>
      <c r="G6" s="10"/>
      <c r="H6" s="12">
        <v>1054</v>
      </c>
      <c r="I6" s="12">
        <f t="shared" ref="I6:I8" si="1">H6/1700</f>
        <v>0.62</v>
      </c>
    </row>
    <row r="7" spans="2:18" x14ac:dyDescent="0.25">
      <c r="D7" s="11" t="s">
        <v>20</v>
      </c>
      <c r="E7" s="10">
        <v>660</v>
      </c>
      <c r="F7" s="10">
        <f t="shared" si="0"/>
        <v>0.28695652173913044</v>
      </c>
      <c r="G7" s="10"/>
      <c r="H7" s="12">
        <v>750</v>
      </c>
      <c r="I7" s="12">
        <f t="shared" si="1"/>
        <v>0.44117647058823528</v>
      </c>
      <c r="M7" s="10"/>
      <c r="N7" s="11" t="s">
        <v>1</v>
      </c>
      <c r="O7" s="10"/>
      <c r="P7" s="11" t="s">
        <v>2</v>
      </c>
    </row>
    <row r="8" spans="2:18" x14ac:dyDescent="0.25">
      <c r="D8" s="11" t="s">
        <v>21</v>
      </c>
      <c r="E8" s="10">
        <v>460</v>
      </c>
      <c r="F8" s="10">
        <f t="shared" si="0"/>
        <v>0.2</v>
      </c>
      <c r="G8" s="10"/>
      <c r="H8" s="12">
        <v>600</v>
      </c>
      <c r="I8" s="12">
        <f t="shared" si="1"/>
        <v>0.35294117647058826</v>
      </c>
      <c r="M8" s="10"/>
      <c r="N8" s="13" t="s">
        <v>12</v>
      </c>
      <c r="O8" s="13"/>
      <c r="P8" s="13" t="s">
        <v>12</v>
      </c>
      <c r="Q8" s="14"/>
    </row>
    <row r="9" spans="2:18" x14ac:dyDescent="0.25">
      <c r="D9" s="10"/>
      <c r="E9" s="10"/>
      <c r="F9" s="10"/>
      <c r="G9" s="10"/>
      <c r="H9" s="10"/>
      <c r="I9" s="10"/>
      <c r="M9" s="11" t="s">
        <v>0</v>
      </c>
      <c r="N9" s="12">
        <v>1</v>
      </c>
      <c r="O9" s="10"/>
      <c r="P9" s="10">
        <v>1</v>
      </c>
      <c r="R9" s="1"/>
    </row>
    <row r="10" spans="2:18" x14ac:dyDescent="0.25">
      <c r="D10" s="10"/>
      <c r="E10" s="10"/>
      <c r="F10" s="10"/>
      <c r="G10" s="10"/>
      <c r="H10" s="10"/>
      <c r="I10" s="10"/>
      <c r="M10" s="11" t="s">
        <v>19</v>
      </c>
      <c r="N10" s="12">
        <v>0.45</v>
      </c>
      <c r="O10" s="10"/>
      <c r="P10" s="10">
        <v>0.6</v>
      </c>
    </row>
    <row r="11" spans="2:18" x14ac:dyDescent="0.25">
      <c r="D11" s="10"/>
      <c r="E11" s="10"/>
      <c r="F11" s="10"/>
      <c r="G11" s="10"/>
      <c r="H11" s="10"/>
      <c r="I11" s="10"/>
      <c r="M11" s="11" t="s">
        <v>20</v>
      </c>
      <c r="N11" s="12">
        <v>0.33</v>
      </c>
      <c r="O11" s="10"/>
      <c r="P11" s="10">
        <v>0.44</v>
      </c>
    </row>
    <row r="12" spans="2:18" x14ac:dyDescent="0.25">
      <c r="B12" s="2" t="s">
        <v>7</v>
      </c>
      <c r="D12" s="10"/>
      <c r="E12" s="11" t="s">
        <v>1</v>
      </c>
      <c r="F12" s="10"/>
      <c r="G12" s="10"/>
      <c r="H12" s="11" t="s">
        <v>2</v>
      </c>
      <c r="I12" s="10"/>
      <c r="M12" s="11" t="s">
        <v>21</v>
      </c>
      <c r="N12" s="12">
        <v>0.26</v>
      </c>
      <c r="O12" s="10"/>
      <c r="P12" s="10">
        <v>0.35</v>
      </c>
    </row>
    <row r="13" spans="2:18" x14ac:dyDescent="0.25">
      <c r="B13" s="3" t="s">
        <v>6</v>
      </c>
      <c r="D13" s="10"/>
      <c r="E13" s="13" t="s">
        <v>3</v>
      </c>
      <c r="F13" s="13" t="s">
        <v>4</v>
      </c>
      <c r="G13" s="13"/>
      <c r="H13" s="13" t="s">
        <v>3</v>
      </c>
      <c r="I13" s="13" t="s">
        <v>4</v>
      </c>
    </row>
    <row r="14" spans="2:18" x14ac:dyDescent="0.25">
      <c r="D14" s="11" t="s">
        <v>0</v>
      </c>
      <c r="E14" s="12">
        <v>2000</v>
      </c>
      <c r="F14" s="10">
        <f>E14/2000</f>
        <v>1</v>
      </c>
      <c r="G14" s="10"/>
      <c r="H14" s="12">
        <v>1850</v>
      </c>
      <c r="I14" s="12">
        <f>H14/1850</f>
        <v>1</v>
      </c>
    </row>
    <row r="15" spans="2:18" x14ac:dyDescent="0.25">
      <c r="D15" s="11" t="s">
        <v>19</v>
      </c>
      <c r="E15" s="12">
        <v>880</v>
      </c>
      <c r="F15" s="10">
        <f t="shared" ref="F15:F17" si="2">E15/2000</f>
        <v>0.44</v>
      </c>
      <c r="G15" s="10"/>
      <c r="H15" s="12">
        <v>1100</v>
      </c>
      <c r="I15" s="12">
        <f t="shared" ref="I15:I17" si="3">H15/1850</f>
        <v>0.59459459459459463</v>
      </c>
    </row>
    <row r="16" spans="2:18" x14ac:dyDescent="0.25">
      <c r="D16" s="11" t="s">
        <v>20</v>
      </c>
      <c r="E16" s="12">
        <v>620</v>
      </c>
      <c r="F16" s="10">
        <f t="shared" si="2"/>
        <v>0.31</v>
      </c>
      <c r="G16" s="10"/>
      <c r="H16" s="12">
        <v>800</v>
      </c>
      <c r="I16" s="12">
        <f t="shared" si="3"/>
        <v>0.43243243243243246</v>
      </c>
    </row>
    <row r="17" spans="2:16" x14ac:dyDescent="0.25">
      <c r="D17" s="11" t="s">
        <v>21</v>
      </c>
      <c r="E17" s="12">
        <v>540</v>
      </c>
      <c r="F17" s="10">
        <f t="shared" si="2"/>
        <v>0.27</v>
      </c>
      <c r="G17" s="10"/>
      <c r="H17" s="12">
        <v>680</v>
      </c>
      <c r="I17" s="12">
        <f t="shared" si="3"/>
        <v>0.36756756756756759</v>
      </c>
    </row>
    <row r="18" spans="2:16" x14ac:dyDescent="0.25">
      <c r="D18" s="10"/>
      <c r="E18" s="10"/>
      <c r="F18" s="10"/>
      <c r="G18" s="10"/>
      <c r="H18" s="10"/>
      <c r="I18" s="10"/>
    </row>
    <row r="19" spans="2:16" x14ac:dyDescent="0.25">
      <c r="D19" s="10"/>
      <c r="E19" s="10"/>
      <c r="F19" s="10"/>
      <c r="G19" s="10"/>
      <c r="H19" s="10"/>
      <c r="I19" s="10"/>
    </row>
    <row r="20" spans="2:16" x14ac:dyDescent="0.25">
      <c r="D20" s="10"/>
      <c r="E20" s="10"/>
      <c r="F20" s="10"/>
      <c r="G20" s="10"/>
      <c r="H20" s="10"/>
      <c r="I20" s="10"/>
      <c r="L20" s="10"/>
      <c r="M20" s="11" t="s">
        <v>0</v>
      </c>
      <c r="N20" s="11" t="s">
        <v>19</v>
      </c>
      <c r="O20" s="11" t="s">
        <v>20</v>
      </c>
      <c r="P20" s="11" t="s">
        <v>21</v>
      </c>
    </row>
    <row r="21" spans="2:16" x14ac:dyDescent="0.25">
      <c r="D21" s="10"/>
      <c r="E21" s="11" t="s">
        <v>1</v>
      </c>
      <c r="F21" s="11"/>
      <c r="G21" s="11"/>
      <c r="H21" s="11" t="s">
        <v>2</v>
      </c>
      <c r="I21" s="10"/>
      <c r="L21" s="10" t="s">
        <v>1</v>
      </c>
      <c r="M21" s="10">
        <v>1</v>
      </c>
      <c r="N21" s="10">
        <v>0.45</v>
      </c>
      <c r="O21" s="10">
        <v>0.33</v>
      </c>
      <c r="P21" s="10">
        <v>0.26</v>
      </c>
    </row>
    <row r="22" spans="2:16" x14ac:dyDescent="0.25">
      <c r="B22" s="2" t="s">
        <v>8</v>
      </c>
      <c r="D22" s="10"/>
      <c r="E22" s="13" t="s">
        <v>3</v>
      </c>
      <c r="F22" s="13" t="s">
        <v>4</v>
      </c>
      <c r="G22" s="13"/>
      <c r="H22" s="13" t="s">
        <v>3</v>
      </c>
      <c r="I22" s="13" t="s">
        <v>4</v>
      </c>
      <c r="L22" s="10" t="s">
        <v>2</v>
      </c>
      <c r="M22" s="10">
        <v>1</v>
      </c>
      <c r="N22" s="10">
        <v>0.6</v>
      </c>
      <c r="O22" s="10">
        <v>0.44</v>
      </c>
      <c r="P22" s="10">
        <v>0.35</v>
      </c>
    </row>
    <row r="23" spans="2:16" x14ac:dyDescent="0.25">
      <c r="B23" s="3" t="s">
        <v>6</v>
      </c>
      <c r="D23" s="11" t="s">
        <v>0</v>
      </c>
      <c r="E23" s="12">
        <v>1950</v>
      </c>
      <c r="F23" s="12">
        <f>E23/1950</f>
        <v>1</v>
      </c>
      <c r="G23" s="10"/>
      <c r="H23" s="12">
        <v>2100</v>
      </c>
      <c r="I23" s="12">
        <f>H23/2100</f>
        <v>1</v>
      </c>
      <c r="L23" s="10"/>
      <c r="M23" s="10"/>
      <c r="N23" s="10"/>
      <c r="O23" s="10"/>
      <c r="P23" s="10"/>
    </row>
    <row r="24" spans="2:16" x14ac:dyDescent="0.25">
      <c r="D24" s="11" t="s">
        <v>19</v>
      </c>
      <c r="E24" s="12">
        <v>1000</v>
      </c>
      <c r="F24" s="12">
        <f t="shared" ref="F24:F26" si="4">E24/1950</f>
        <v>0.51282051282051277</v>
      </c>
      <c r="G24" s="10"/>
      <c r="H24" s="12">
        <v>1300</v>
      </c>
      <c r="I24" s="12">
        <f t="shared" ref="I24:I25" si="5">H24/2100</f>
        <v>0.61904761904761907</v>
      </c>
      <c r="L24" s="10" t="s">
        <v>9</v>
      </c>
      <c r="M24" s="10">
        <v>0</v>
      </c>
      <c r="N24" s="10">
        <v>0.09</v>
      </c>
      <c r="O24" s="10">
        <v>0.05</v>
      </c>
      <c r="P24" s="10">
        <v>7.0000000000000007E-2</v>
      </c>
    </row>
    <row r="25" spans="2:16" x14ac:dyDescent="0.25">
      <c r="D25" s="11" t="s">
        <v>20</v>
      </c>
      <c r="E25" s="12">
        <v>830</v>
      </c>
      <c r="F25" s="12">
        <f t="shared" si="4"/>
        <v>0.42564102564102563</v>
      </c>
      <c r="G25" s="10"/>
      <c r="H25" s="12">
        <v>900</v>
      </c>
      <c r="I25" s="12">
        <f t="shared" si="5"/>
        <v>0.42857142857142855</v>
      </c>
      <c r="L25" s="10" t="s">
        <v>9</v>
      </c>
      <c r="M25" s="10">
        <v>0</v>
      </c>
      <c r="N25" s="10">
        <v>0.04</v>
      </c>
      <c r="O25" s="10">
        <v>7.0000000000000007E-2</v>
      </c>
      <c r="P25" s="10">
        <v>4.4999999999999998E-2</v>
      </c>
    </row>
    <row r="26" spans="2:16" x14ac:dyDescent="0.25">
      <c r="D26" s="11" t="s">
        <v>21</v>
      </c>
      <c r="E26" s="12">
        <v>650</v>
      </c>
      <c r="F26" s="12">
        <f t="shared" si="4"/>
        <v>0.33333333333333331</v>
      </c>
      <c r="G26" s="10"/>
      <c r="H26" s="12">
        <v>870</v>
      </c>
      <c r="I26" s="12">
        <f t="shared" ref="I26" si="6">H26/2100</f>
        <v>0.41428571428571431</v>
      </c>
    </row>
    <row r="33" spans="20:21" x14ac:dyDescent="0.25">
      <c r="T33" s="7"/>
      <c r="U33" s="7"/>
    </row>
    <row r="34" spans="20:21" x14ac:dyDescent="0.25">
      <c r="T34" s="7"/>
      <c r="U34" s="7"/>
    </row>
    <row r="35" spans="20:21" x14ac:dyDescent="0.25">
      <c r="T35" s="7"/>
      <c r="U35" s="7"/>
    </row>
    <row r="36" spans="20:21" x14ac:dyDescent="0.25">
      <c r="T36" s="7"/>
      <c r="U36" s="7"/>
    </row>
    <row r="37" spans="20:21" x14ac:dyDescent="0.25">
      <c r="T37" s="7"/>
      <c r="U37" s="7"/>
    </row>
    <row r="38" spans="20:21" x14ac:dyDescent="0.25">
      <c r="T38" s="7"/>
      <c r="U38" s="7"/>
    </row>
    <row r="39" spans="20:21" x14ac:dyDescent="0.25">
      <c r="T39" s="7"/>
      <c r="U39" s="7"/>
    </row>
    <row r="40" spans="20:21" x14ac:dyDescent="0.25">
      <c r="T40" s="7"/>
      <c r="U40" s="7"/>
    </row>
    <row r="41" spans="20:21" x14ac:dyDescent="0.25">
      <c r="T41" s="7"/>
      <c r="U41" s="7"/>
    </row>
    <row r="42" spans="20:21" x14ac:dyDescent="0.25">
      <c r="T42" s="7"/>
      <c r="U42" s="7"/>
    </row>
    <row r="43" spans="20:21" x14ac:dyDescent="0.25">
      <c r="T43" s="7"/>
      <c r="U43" s="7"/>
    </row>
    <row r="44" spans="20:21" x14ac:dyDescent="0.25">
      <c r="T44" s="7"/>
      <c r="U44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zoomScale="82" zoomScaleNormal="82" workbookViewId="0">
      <selection activeCell="K17" sqref="K17"/>
    </sheetView>
  </sheetViews>
  <sheetFormatPr defaultRowHeight="15" x14ac:dyDescent="0.25"/>
  <sheetData>
    <row r="1" spans="2:16" ht="15.75" x14ac:dyDescent="0.25">
      <c r="B1" s="5" t="s">
        <v>14</v>
      </c>
    </row>
    <row r="3" spans="2:16" x14ac:dyDescent="0.25">
      <c r="B3" s="2" t="s">
        <v>5</v>
      </c>
      <c r="D3" s="10"/>
      <c r="E3" s="11" t="s">
        <v>1</v>
      </c>
      <c r="F3" s="10"/>
      <c r="G3" s="10"/>
      <c r="H3" s="11" t="s">
        <v>2</v>
      </c>
      <c r="I3" s="10"/>
    </row>
    <row r="4" spans="2:16" x14ac:dyDescent="0.25">
      <c r="B4" s="3" t="s">
        <v>6</v>
      </c>
      <c r="D4" s="10"/>
      <c r="E4" s="13" t="s">
        <v>3</v>
      </c>
      <c r="F4" s="13" t="s">
        <v>4</v>
      </c>
      <c r="G4" s="13"/>
      <c r="H4" s="13" t="s">
        <v>3</v>
      </c>
      <c r="I4" s="13" t="s">
        <v>4</v>
      </c>
    </row>
    <row r="5" spans="2:16" x14ac:dyDescent="0.25">
      <c r="D5" s="11" t="s">
        <v>17</v>
      </c>
      <c r="E5" s="10">
        <v>23671.589</v>
      </c>
      <c r="F5" s="10">
        <f>E5/23671</f>
        <v>1.0000248827679439</v>
      </c>
      <c r="G5" s="10"/>
      <c r="H5" s="10">
        <v>12016.852999999999</v>
      </c>
      <c r="I5" s="12">
        <f>H5/12016</f>
        <v>1.0000709886817576</v>
      </c>
      <c r="K5" s="9" t="s">
        <v>10</v>
      </c>
    </row>
    <row r="6" spans="2:16" x14ac:dyDescent="0.25">
      <c r="D6" s="11" t="s">
        <v>18</v>
      </c>
      <c r="E6" s="10">
        <v>35244.196000000004</v>
      </c>
      <c r="F6" s="10">
        <f>E6/23671</f>
        <v>1.4889187613535551</v>
      </c>
      <c r="G6" s="10"/>
      <c r="H6" s="10">
        <v>23115.550999999999</v>
      </c>
      <c r="I6" s="12">
        <f>H6/12016</f>
        <v>1.9237309420772304</v>
      </c>
    </row>
    <row r="7" spans="2:16" x14ac:dyDescent="0.25">
      <c r="D7" s="11"/>
      <c r="E7" s="11"/>
      <c r="F7" s="10"/>
      <c r="G7" s="10"/>
      <c r="H7" s="10"/>
      <c r="I7" s="10"/>
      <c r="M7" s="10"/>
      <c r="N7" s="11" t="s">
        <v>1</v>
      </c>
      <c r="O7" s="10"/>
      <c r="P7" s="11" t="s">
        <v>2</v>
      </c>
    </row>
    <row r="8" spans="2:16" x14ac:dyDescent="0.25">
      <c r="D8" s="11"/>
      <c r="E8" s="11"/>
      <c r="F8" s="10"/>
      <c r="G8" s="10"/>
      <c r="H8" s="10"/>
      <c r="I8" s="10"/>
      <c r="M8" s="10"/>
      <c r="N8" s="13" t="s">
        <v>12</v>
      </c>
      <c r="O8" s="13"/>
      <c r="P8" s="13" t="s">
        <v>12</v>
      </c>
    </row>
    <row r="9" spans="2:16" x14ac:dyDescent="0.25">
      <c r="D9" s="10"/>
      <c r="E9" s="10"/>
      <c r="F9" s="10"/>
      <c r="G9" s="10"/>
      <c r="H9" s="10"/>
      <c r="I9" s="10"/>
      <c r="M9" s="11" t="s">
        <v>17</v>
      </c>
      <c r="N9" s="10">
        <v>1</v>
      </c>
      <c r="O9" s="10"/>
      <c r="P9" s="10">
        <v>1</v>
      </c>
    </row>
    <row r="10" spans="2:16" x14ac:dyDescent="0.25">
      <c r="D10" s="10"/>
      <c r="E10" s="10"/>
      <c r="F10" s="10"/>
      <c r="G10" s="10"/>
      <c r="H10" s="10"/>
      <c r="I10" s="10"/>
      <c r="M10" s="11" t="s">
        <v>18</v>
      </c>
      <c r="N10" s="10">
        <v>2.6</v>
      </c>
      <c r="O10" s="10"/>
      <c r="P10" s="10">
        <v>2.12</v>
      </c>
    </row>
    <row r="11" spans="2:16" x14ac:dyDescent="0.25">
      <c r="D11" s="10"/>
      <c r="E11" s="10"/>
      <c r="F11" s="10"/>
      <c r="G11" s="10"/>
      <c r="H11" s="10"/>
      <c r="I11" s="10"/>
      <c r="M11" s="1"/>
      <c r="N11" s="4"/>
    </row>
    <row r="12" spans="2:16" x14ac:dyDescent="0.25">
      <c r="B12" s="2" t="s">
        <v>7</v>
      </c>
      <c r="D12" s="10"/>
      <c r="E12" s="11" t="s">
        <v>1</v>
      </c>
      <c r="F12" s="10"/>
      <c r="G12" s="10"/>
      <c r="H12" s="11" t="s">
        <v>2</v>
      </c>
      <c r="I12" s="10"/>
      <c r="M12" s="1"/>
      <c r="N12" s="4"/>
    </row>
    <row r="13" spans="2:16" x14ac:dyDescent="0.25">
      <c r="B13" s="3" t="s">
        <v>6</v>
      </c>
      <c r="D13" s="10"/>
      <c r="E13" s="13" t="s">
        <v>3</v>
      </c>
      <c r="F13" s="13" t="s">
        <v>4</v>
      </c>
      <c r="G13" s="13"/>
      <c r="H13" s="13" t="s">
        <v>3</v>
      </c>
      <c r="I13" s="13" t="s">
        <v>4</v>
      </c>
    </row>
    <row r="14" spans="2:16" x14ac:dyDescent="0.25">
      <c r="D14" s="11" t="s">
        <v>17</v>
      </c>
      <c r="E14" s="10">
        <v>23671.589</v>
      </c>
      <c r="F14" s="10">
        <f>E14/23671</f>
        <v>1.0000248827679439</v>
      </c>
      <c r="G14" s="10"/>
      <c r="H14" s="10">
        <v>13029</v>
      </c>
      <c r="I14" s="12">
        <f>H14/13029</f>
        <v>1</v>
      </c>
    </row>
    <row r="15" spans="2:16" x14ac:dyDescent="0.25">
      <c r="D15" s="11" t="s">
        <v>18</v>
      </c>
      <c r="E15" s="10">
        <v>35244.196000000004</v>
      </c>
      <c r="F15" s="10">
        <f>E15/23671</f>
        <v>1.4889187613535551</v>
      </c>
      <c r="G15" s="10"/>
      <c r="H15" s="10">
        <v>27561</v>
      </c>
      <c r="I15" s="12">
        <f>H15/13029</f>
        <v>2.1153580474326503</v>
      </c>
    </row>
    <row r="16" spans="2:16" x14ac:dyDescent="0.25">
      <c r="D16" s="11"/>
      <c r="E16" s="11"/>
      <c r="F16" s="10"/>
      <c r="G16" s="10"/>
      <c r="H16" s="10"/>
      <c r="I16" s="10"/>
    </row>
    <row r="17" spans="2:16" x14ac:dyDescent="0.25">
      <c r="D17" s="11"/>
      <c r="E17" s="11"/>
      <c r="F17" s="10"/>
      <c r="G17" s="10"/>
      <c r="H17" s="10"/>
      <c r="I17" s="10"/>
    </row>
    <row r="18" spans="2:16" x14ac:dyDescent="0.25">
      <c r="D18" s="10"/>
      <c r="E18" s="10"/>
      <c r="F18" s="10"/>
      <c r="G18" s="10"/>
      <c r="H18" s="10"/>
      <c r="I18" s="10"/>
    </row>
    <row r="19" spans="2:16" x14ac:dyDescent="0.25">
      <c r="D19" s="10"/>
      <c r="E19" s="10"/>
      <c r="F19" s="10"/>
      <c r="G19" s="10"/>
      <c r="H19" s="10"/>
      <c r="I19" s="10"/>
    </row>
    <row r="20" spans="2:16" x14ac:dyDescent="0.25">
      <c r="D20" s="10"/>
      <c r="E20" s="10"/>
      <c r="F20" s="10"/>
      <c r="G20" s="10"/>
      <c r="H20" s="10"/>
      <c r="I20" s="10"/>
      <c r="N20" s="10"/>
      <c r="O20" s="10" t="s">
        <v>17</v>
      </c>
      <c r="P20" s="10" t="s">
        <v>18</v>
      </c>
    </row>
    <row r="21" spans="2:16" x14ac:dyDescent="0.25">
      <c r="D21" s="10"/>
      <c r="E21" s="11" t="s">
        <v>1</v>
      </c>
      <c r="F21" s="11"/>
      <c r="G21" s="11"/>
      <c r="H21" s="11" t="s">
        <v>2</v>
      </c>
      <c r="I21" s="10"/>
      <c r="N21" s="10" t="s">
        <v>1</v>
      </c>
      <c r="O21" s="10">
        <v>1</v>
      </c>
      <c r="P21" s="10">
        <v>2.6</v>
      </c>
    </row>
    <row r="22" spans="2:16" x14ac:dyDescent="0.25">
      <c r="B22" s="2" t="s">
        <v>8</v>
      </c>
      <c r="D22" s="10"/>
      <c r="E22" s="13" t="s">
        <v>3</v>
      </c>
      <c r="F22" s="13" t="s">
        <v>4</v>
      </c>
      <c r="G22" s="13"/>
      <c r="H22" s="13" t="s">
        <v>3</v>
      </c>
      <c r="I22" s="13" t="s">
        <v>4</v>
      </c>
      <c r="N22" s="10" t="s">
        <v>2</v>
      </c>
      <c r="O22" s="10">
        <v>1</v>
      </c>
      <c r="P22" s="10">
        <v>2.12</v>
      </c>
    </row>
    <row r="23" spans="2:16" x14ac:dyDescent="0.25">
      <c r="B23" s="3" t="s">
        <v>6</v>
      </c>
      <c r="D23" s="11" t="s">
        <v>17</v>
      </c>
      <c r="E23" s="10">
        <v>23671.589</v>
      </c>
      <c r="F23" s="10">
        <f>E23/23671</f>
        <v>1.0000248827679439</v>
      </c>
      <c r="G23" s="10"/>
      <c r="H23" s="10">
        <v>11316.8102</v>
      </c>
      <c r="I23" s="12">
        <f>H23/11316</f>
        <v>1.0000715977377166</v>
      </c>
      <c r="N23" s="11"/>
      <c r="O23" s="10"/>
      <c r="P23" s="10"/>
    </row>
    <row r="24" spans="2:16" x14ac:dyDescent="0.25">
      <c r="D24" s="11" t="s">
        <v>18</v>
      </c>
      <c r="E24" s="10">
        <v>35244.196000000004</v>
      </c>
      <c r="F24" s="10">
        <f>E24/23671</f>
        <v>1.4889187613535551</v>
      </c>
      <c r="G24" s="10"/>
      <c r="H24" s="10">
        <v>25015.231</v>
      </c>
      <c r="I24" s="12">
        <f>H24/11316</f>
        <v>2.2106071933545421</v>
      </c>
      <c r="N24" s="10" t="s">
        <v>9</v>
      </c>
      <c r="O24" s="10">
        <v>0</v>
      </c>
      <c r="P24" s="10">
        <v>0.12</v>
      </c>
    </row>
    <row r="25" spans="2:16" x14ac:dyDescent="0.25">
      <c r="D25" s="1"/>
      <c r="E25" s="1"/>
      <c r="N25" s="10" t="s">
        <v>9</v>
      </c>
      <c r="O25" s="10">
        <v>0</v>
      </c>
      <c r="P25" s="10">
        <v>0.25</v>
      </c>
    </row>
    <row r="26" spans="2:16" x14ac:dyDescent="0.25">
      <c r="D26" s="1"/>
      <c r="E26" s="1"/>
      <c r="O26" s="8"/>
      <c r="P26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="70" zoomScaleNormal="70" workbookViewId="0">
      <selection activeCell="M4" sqref="M4"/>
    </sheetView>
  </sheetViews>
  <sheetFormatPr defaultRowHeight="15" x14ac:dyDescent="0.25"/>
  <cols>
    <col min="3" max="3" width="7.7109375" customWidth="1"/>
    <col min="4" max="4" width="16.7109375" customWidth="1"/>
    <col min="12" max="12" width="11" customWidth="1"/>
    <col min="13" max="13" width="17.28515625" customWidth="1"/>
    <col min="14" max="14" width="15.7109375" customWidth="1"/>
    <col min="15" max="15" width="16.5703125" customWidth="1"/>
    <col min="16" max="16" width="17.5703125" customWidth="1"/>
  </cols>
  <sheetData>
    <row r="1" spans="2:17" ht="15.75" x14ac:dyDescent="0.25">
      <c r="B1" s="5" t="s">
        <v>15</v>
      </c>
    </row>
    <row r="3" spans="2:17" x14ac:dyDescent="0.25">
      <c r="B3" s="15" t="s">
        <v>5</v>
      </c>
      <c r="C3" s="10"/>
      <c r="D3" s="10"/>
      <c r="E3" s="11" t="s">
        <v>1</v>
      </c>
      <c r="F3" s="10"/>
      <c r="G3" s="10"/>
      <c r="H3" s="11" t="s">
        <v>2</v>
      </c>
      <c r="I3" s="10"/>
    </row>
    <row r="4" spans="2:17" x14ac:dyDescent="0.25">
      <c r="B4" s="16" t="s">
        <v>6</v>
      </c>
      <c r="C4" s="10"/>
      <c r="D4" s="10"/>
      <c r="E4" s="13" t="s">
        <v>3</v>
      </c>
      <c r="F4" s="13" t="s">
        <v>4</v>
      </c>
      <c r="G4" s="13"/>
      <c r="H4" s="13" t="s">
        <v>3</v>
      </c>
      <c r="I4" s="13" t="s">
        <v>4</v>
      </c>
    </row>
    <row r="5" spans="2:17" x14ac:dyDescent="0.25">
      <c r="B5" s="10"/>
      <c r="C5" s="10"/>
      <c r="D5" s="11" t="s">
        <v>0</v>
      </c>
      <c r="E5" s="10">
        <v>11016.64</v>
      </c>
      <c r="F5" s="10">
        <f>E5/11016</f>
        <v>1.0000580973129993</v>
      </c>
      <c r="G5" s="10"/>
      <c r="H5" s="10">
        <v>10708.74</v>
      </c>
      <c r="I5" s="12">
        <f>H5/10708</f>
        <v>1.0000691072095629</v>
      </c>
      <c r="K5" s="9" t="s">
        <v>10</v>
      </c>
    </row>
    <row r="6" spans="2:17" x14ac:dyDescent="0.25">
      <c r="B6" s="10"/>
      <c r="C6" s="10"/>
      <c r="D6" s="11" t="s">
        <v>19</v>
      </c>
      <c r="E6" s="10">
        <v>3713.154</v>
      </c>
      <c r="F6" s="10">
        <f t="shared" ref="F6:F8" si="0">E6/11016</f>
        <v>0.33706917211328974</v>
      </c>
      <c r="G6" s="10"/>
      <c r="H6" s="10">
        <v>7146.74</v>
      </c>
      <c r="I6" s="12">
        <f t="shared" ref="I6:I8" si="1">H6/10708</f>
        <v>0.66742062009712366</v>
      </c>
      <c r="M6" s="10"/>
      <c r="N6" s="10"/>
      <c r="O6" s="10"/>
      <c r="P6" s="10"/>
    </row>
    <row r="7" spans="2:17" x14ac:dyDescent="0.25">
      <c r="B7" s="10"/>
      <c r="C7" s="10"/>
      <c r="D7" s="11" t="s">
        <v>20</v>
      </c>
      <c r="E7" s="10">
        <v>3123.12</v>
      </c>
      <c r="F7" s="10">
        <f t="shared" si="0"/>
        <v>0.28350762527233114</v>
      </c>
      <c r="G7" s="10"/>
      <c r="H7" s="10">
        <v>3968.1129999999998</v>
      </c>
      <c r="I7" s="12">
        <f t="shared" si="1"/>
        <v>0.37057461710870376</v>
      </c>
      <c r="M7" s="10"/>
      <c r="N7" s="11" t="s">
        <v>1</v>
      </c>
      <c r="O7" s="10"/>
      <c r="P7" s="11" t="s">
        <v>2</v>
      </c>
    </row>
    <row r="8" spans="2:17" x14ac:dyDescent="0.25">
      <c r="B8" s="10"/>
      <c r="C8" s="10"/>
      <c r="D8" s="11" t="s">
        <v>21</v>
      </c>
      <c r="E8" s="10">
        <v>1708.1130000000001</v>
      </c>
      <c r="F8" s="10">
        <f t="shared" si="0"/>
        <v>0.15505746187363834</v>
      </c>
      <c r="G8" s="10"/>
      <c r="H8" s="10">
        <v>3543.971</v>
      </c>
      <c r="I8" s="12">
        <f t="shared" si="1"/>
        <v>0.33096479267837131</v>
      </c>
      <c r="M8" s="10"/>
      <c r="N8" s="13" t="s">
        <v>12</v>
      </c>
      <c r="O8" s="13"/>
      <c r="P8" s="13" t="s">
        <v>12</v>
      </c>
      <c r="Q8" s="14"/>
    </row>
    <row r="9" spans="2:17" x14ac:dyDescent="0.25">
      <c r="B9" s="10"/>
      <c r="C9" s="10"/>
      <c r="D9" s="10"/>
      <c r="E9" s="10"/>
      <c r="F9" s="10"/>
      <c r="G9" s="10"/>
      <c r="H9" s="10"/>
      <c r="I9" s="10"/>
      <c r="M9" s="11" t="s">
        <v>0</v>
      </c>
      <c r="N9" s="12">
        <v>1</v>
      </c>
      <c r="O9" s="10"/>
      <c r="P9" s="10">
        <v>1</v>
      </c>
    </row>
    <row r="10" spans="2:17" x14ac:dyDescent="0.25">
      <c r="B10" s="10"/>
      <c r="C10" s="10"/>
      <c r="D10" s="10"/>
      <c r="E10" s="10"/>
      <c r="F10" s="10"/>
      <c r="G10" s="10"/>
      <c r="H10" s="10"/>
      <c r="I10" s="10"/>
      <c r="M10" s="11" t="s">
        <v>19</v>
      </c>
      <c r="N10" s="12">
        <v>0.35</v>
      </c>
      <c r="O10" s="10"/>
      <c r="P10" s="10">
        <v>0.56999999999999995</v>
      </c>
    </row>
    <row r="11" spans="2:17" x14ac:dyDescent="0.25">
      <c r="B11" s="10"/>
      <c r="C11" s="10"/>
      <c r="D11" s="10"/>
      <c r="E11" s="10"/>
      <c r="F11" s="10"/>
      <c r="G11" s="10"/>
      <c r="H11" s="10"/>
      <c r="I11" s="10"/>
      <c r="M11" s="11" t="s">
        <v>20</v>
      </c>
      <c r="N11" s="12">
        <v>0.28999999999999998</v>
      </c>
      <c r="O11" s="10"/>
      <c r="P11" s="10">
        <v>0.32</v>
      </c>
    </row>
    <row r="12" spans="2:17" x14ac:dyDescent="0.25">
      <c r="B12" s="15" t="s">
        <v>7</v>
      </c>
      <c r="C12" s="10"/>
      <c r="D12" s="10"/>
      <c r="E12" s="11" t="s">
        <v>1</v>
      </c>
      <c r="F12" s="10"/>
      <c r="G12" s="10"/>
      <c r="H12" s="11" t="s">
        <v>2</v>
      </c>
      <c r="I12" s="10"/>
      <c r="M12" s="11" t="s">
        <v>21</v>
      </c>
      <c r="N12" s="12">
        <v>0.14000000000000001</v>
      </c>
      <c r="O12" s="10"/>
      <c r="P12" s="10">
        <v>0.24</v>
      </c>
    </row>
    <row r="13" spans="2:17" x14ac:dyDescent="0.25">
      <c r="B13" s="16" t="s">
        <v>6</v>
      </c>
      <c r="C13" s="10"/>
      <c r="D13" s="10"/>
      <c r="E13" s="13" t="s">
        <v>3</v>
      </c>
      <c r="F13" s="13" t="s">
        <v>4</v>
      </c>
      <c r="G13" s="13"/>
      <c r="H13" s="13" t="s">
        <v>3</v>
      </c>
      <c r="I13" s="13" t="s">
        <v>4</v>
      </c>
    </row>
    <row r="14" spans="2:17" x14ac:dyDescent="0.25">
      <c r="B14" s="10"/>
      <c r="C14" s="10"/>
      <c r="D14" s="11" t="s">
        <v>0</v>
      </c>
      <c r="E14" s="10">
        <v>14325.123</v>
      </c>
      <c r="F14" s="10">
        <f>E14/14325</f>
        <v>1.0000085863874346</v>
      </c>
      <c r="G14" s="10"/>
      <c r="H14" s="10">
        <v>9073</v>
      </c>
      <c r="I14" s="12">
        <f>H14/10708</f>
        <v>0.84731042211430707</v>
      </c>
    </row>
    <row r="15" spans="2:17" x14ac:dyDescent="0.25">
      <c r="B15" s="10"/>
      <c r="C15" s="10"/>
      <c r="D15" s="11" t="s">
        <v>19</v>
      </c>
      <c r="E15" s="10">
        <v>4086.7</v>
      </c>
      <c r="F15" s="10">
        <f t="shared" ref="F15:F17" si="2">E15/10234</f>
        <v>0.39932577682235681</v>
      </c>
      <c r="G15" s="10"/>
      <c r="H15" s="10">
        <v>6567</v>
      </c>
      <c r="I15" s="12">
        <f t="shared" ref="I15:I17" si="3">H15/10708</f>
        <v>0.6132797908106089</v>
      </c>
    </row>
    <row r="16" spans="2:17" x14ac:dyDescent="0.25">
      <c r="B16" s="10"/>
      <c r="C16" s="10"/>
      <c r="D16" s="11" t="s">
        <v>20</v>
      </c>
      <c r="E16" s="10">
        <v>3323.1903000000002</v>
      </c>
      <c r="F16" s="10">
        <f t="shared" si="2"/>
        <v>0.32472056869259336</v>
      </c>
      <c r="G16" s="10"/>
      <c r="H16" s="10">
        <v>3168.1129999999998</v>
      </c>
      <c r="I16" s="12">
        <f t="shared" si="3"/>
        <v>0.29586412028389986</v>
      </c>
    </row>
    <row r="17" spans="2:16" x14ac:dyDescent="0.25">
      <c r="B17" s="10"/>
      <c r="C17" s="10"/>
      <c r="D17" s="11" t="s">
        <v>21</v>
      </c>
      <c r="E17" s="10">
        <v>1241.23</v>
      </c>
      <c r="F17" s="10">
        <f t="shared" si="2"/>
        <v>0.12128493257768223</v>
      </c>
      <c r="G17" s="10"/>
      <c r="H17" s="10">
        <v>1801.06</v>
      </c>
      <c r="I17" s="12">
        <f t="shared" si="3"/>
        <v>0.1681976092641016</v>
      </c>
    </row>
    <row r="18" spans="2:16" x14ac:dyDescent="0.25">
      <c r="B18" s="10"/>
      <c r="C18" s="10"/>
      <c r="D18" s="10"/>
      <c r="E18" s="10"/>
      <c r="F18" s="10"/>
      <c r="G18" s="10"/>
      <c r="H18" s="10"/>
      <c r="I18" s="10"/>
    </row>
    <row r="19" spans="2:16" x14ac:dyDescent="0.25">
      <c r="B19" s="10"/>
      <c r="C19" s="10"/>
      <c r="D19" s="10"/>
      <c r="E19" s="10"/>
      <c r="F19" s="10"/>
      <c r="G19" s="10"/>
      <c r="H19" s="10"/>
      <c r="I19" s="10"/>
    </row>
    <row r="20" spans="2:16" x14ac:dyDescent="0.25">
      <c r="B20" s="10"/>
      <c r="C20" s="10"/>
      <c r="D20" s="10"/>
      <c r="E20" s="10"/>
      <c r="F20" s="10"/>
      <c r="G20" s="10"/>
      <c r="H20" s="10"/>
      <c r="I20" s="10"/>
      <c r="L20" s="10"/>
      <c r="M20" s="10" t="s">
        <v>0</v>
      </c>
      <c r="N20" s="10" t="s">
        <v>19</v>
      </c>
      <c r="O20" s="10" t="s">
        <v>20</v>
      </c>
      <c r="P20" s="10" t="s">
        <v>21</v>
      </c>
    </row>
    <row r="21" spans="2:16" x14ac:dyDescent="0.25">
      <c r="B21" s="10"/>
      <c r="C21" s="10"/>
      <c r="D21" s="10"/>
      <c r="E21" s="11" t="s">
        <v>1</v>
      </c>
      <c r="F21" s="11"/>
      <c r="G21" s="11"/>
      <c r="H21" s="11" t="s">
        <v>2</v>
      </c>
      <c r="I21" s="10"/>
      <c r="L21" s="10" t="s">
        <v>1</v>
      </c>
      <c r="M21" s="10">
        <v>1</v>
      </c>
      <c r="N21" s="10">
        <v>0.36</v>
      </c>
      <c r="O21" s="10">
        <v>0.3</v>
      </c>
      <c r="P21" s="10">
        <v>0.14000000000000001</v>
      </c>
    </row>
    <row r="22" spans="2:16" x14ac:dyDescent="0.25">
      <c r="B22" s="15" t="s">
        <v>8</v>
      </c>
      <c r="C22" s="10"/>
      <c r="D22" s="10"/>
      <c r="E22" s="13" t="s">
        <v>3</v>
      </c>
      <c r="F22" s="13" t="s">
        <v>4</v>
      </c>
      <c r="G22" s="13"/>
      <c r="H22" s="13" t="s">
        <v>3</v>
      </c>
      <c r="I22" s="13" t="s">
        <v>4</v>
      </c>
      <c r="L22" s="10" t="s">
        <v>2</v>
      </c>
      <c r="M22" s="10">
        <v>1</v>
      </c>
      <c r="N22" s="10">
        <v>0.56999999999999995</v>
      </c>
      <c r="O22" s="10">
        <v>0.32</v>
      </c>
      <c r="P22" s="10">
        <v>0.24</v>
      </c>
    </row>
    <row r="23" spans="2:16" x14ac:dyDescent="0.25">
      <c r="B23" s="16" t="s">
        <v>6</v>
      </c>
      <c r="C23" s="10"/>
      <c r="D23" s="11" t="s">
        <v>0</v>
      </c>
      <c r="E23" s="10">
        <v>12367.21</v>
      </c>
      <c r="F23" s="10">
        <f>E23/12367</f>
        <v>1.0000169806743753</v>
      </c>
      <c r="G23" s="10"/>
      <c r="H23" s="10">
        <v>10357</v>
      </c>
      <c r="I23" s="12">
        <f>H23/10357</f>
        <v>1</v>
      </c>
      <c r="L23" s="10"/>
      <c r="M23" s="10"/>
      <c r="N23" s="10"/>
      <c r="O23" s="10"/>
      <c r="P23" s="10"/>
    </row>
    <row r="24" spans="2:16" x14ac:dyDescent="0.25">
      <c r="B24" s="10"/>
      <c r="C24" s="10"/>
      <c r="D24" s="11" t="s">
        <v>19</v>
      </c>
      <c r="E24" s="10">
        <v>4013.154</v>
      </c>
      <c r="F24" s="10">
        <f t="shared" ref="F24:F26" si="4">E24/11016</f>
        <v>0.36430228758169936</v>
      </c>
      <c r="G24" s="10"/>
      <c r="H24" s="10">
        <v>4146.74</v>
      </c>
      <c r="I24" s="12">
        <f t="shared" ref="I24:I26" si="5">H24/10357</f>
        <v>0.40038041904026261</v>
      </c>
      <c r="L24" s="10" t="s">
        <v>9</v>
      </c>
      <c r="M24" s="10">
        <v>0</v>
      </c>
      <c r="N24" s="10">
        <v>0.1</v>
      </c>
      <c r="O24" s="10">
        <v>0.09</v>
      </c>
      <c r="P24" s="10">
        <v>0.06</v>
      </c>
    </row>
    <row r="25" spans="2:16" x14ac:dyDescent="0.25">
      <c r="B25" s="10"/>
      <c r="C25" s="10"/>
      <c r="D25" s="11" t="s">
        <v>20</v>
      </c>
      <c r="E25" s="10">
        <v>2884.0830000000001</v>
      </c>
      <c r="F25" s="10">
        <f t="shared" si="4"/>
        <v>0.26180855119825708</v>
      </c>
      <c r="G25" s="10"/>
      <c r="H25" s="10">
        <v>3568.1129999999998</v>
      </c>
      <c r="I25" s="12">
        <f t="shared" si="5"/>
        <v>0.34451221396157189</v>
      </c>
      <c r="L25" s="10" t="s">
        <v>9</v>
      </c>
      <c r="M25" s="10">
        <v>0</v>
      </c>
      <c r="N25" s="10">
        <v>0.08</v>
      </c>
      <c r="O25" s="10">
        <v>0.05</v>
      </c>
      <c r="P25" s="10">
        <v>0.03</v>
      </c>
    </row>
    <row r="26" spans="2:16" x14ac:dyDescent="0.25">
      <c r="B26" s="10"/>
      <c r="C26" s="10"/>
      <c r="D26" s="11" t="s">
        <v>21</v>
      </c>
      <c r="E26" s="10">
        <v>1645.09</v>
      </c>
      <c r="F26" s="10">
        <f t="shared" si="4"/>
        <v>0.14933641975308642</v>
      </c>
      <c r="G26" s="10"/>
      <c r="H26" s="10">
        <v>1943.971</v>
      </c>
      <c r="I26" s="12">
        <f t="shared" si="5"/>
        <v>0.18769634063918123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zoomScale="70" zoomScaleNormal="70" workbookViewId="0">
      <selection activeCell="F29" sqref="F29"/>
    </sheetView>
  </sheetViews>
  <sheetFormatPr defaultRowHeight="15" x14ac:dyDescent="0.25"/>
  <cols>
    <col min="14" max="14" width="11" customWidth="1"/>
  </cols>
  <sheetData>
    <row r="1" spans="2:16" ht="15.75" x14ac:dyDescent="0.25">
      <c r="B1" s="5" t="s">
        <v>16</v>
      </c>
    </row>
    <row r="3" spans="2:16" x14ac:dyDescent="0.25">
      <c r="B3" s="15" t="s">
        <v>5</v>
      </c>
      <c r="C3" s="10"/>
      <c r="D3" s="10"/>
      <c r="E3" s="11" t="s">
        <v>1</v>
      </c>
      <c r="F3" s="10"/>
      <c r="G3" s="10"/>
      <c r="H3" s="11" t="s">
        <v>2</v>
      </c>
      <c r="I3" s="10"/>
    </row>
    <row r="4" spans="2:16" x14ac:dyDescent="0.25">
      <c r="B4" s="16" t="s">
        <v>6</v>
      </c>
      <c r="C4" s="10"/>
      <c r="D4" s="10"/>
      <c r="E4" s="13" t="s">
        <v>3</v>
      </c>
      <c r="F4" s="13" t="s">
        <v>4</v>
      </c>
      <c r="G4" s="13"/>
      <c r="H4" s="13" t="s">
        <v>3</v>
      </c>
      <c r="I4" s="13" t="s">
        <v>4</v>
      </c>
    </row>
    <row r="5" spans="2:16" x14ac:dyDescent="0.25">
      <c r="B5" s="10"/>
      <c r="C5" s="10"/>
      <c r="D5" s="11" t="s">
        <v>0</v>
      </c>
      <c r="E5" s="10">
        <v>28310.66</v>
      </c>
      <c r="F5" s="10">
        <f>E5/28310</f>
        <v>1.0000233133168492</v>
      </c>
      <c r="G5" s="10"/>
      <c r="H5" s="10">
        <v>23077.618999999999</v>
      </c>
      <c r="I5" s="12">
        <f>H5/23077</f>
        <v>1.0000268232439224</v>
      </c>
      <c r="K5" s="9" t="s">
        <v>10</v>
      </c>
    </row>
    <row r="6" spans="2:16" x14ac:dyDescent="0.25">
      <c r="B6" s="10"/>
      <c r="C6" s="10"/>
      <c r="D6" s="11" t="s">
        <v>11</v>
      </c>
      <c r="E6" s="10">
        <v>9973.8909999999996</v>
      </c>
      <c r="F6" s="10">
        <f>E6/28310</f>
        <v>0.3523098198516425</v>
      </c>
      <c r="G6" s="10"/>
      <c r="H6" s="10">
        <v>11803.962</v>
      </c>
      <c r="I6" s="12">
        <f>H6/23077</f>
        <v>0.51150331498894996</v>
      </c>
    </row>
    <row r="7" spans="2:16" x14ac:dyDescent="0.25">
      <c r="B7" s="10"/>
      <c r="C7" s="10"/>
      <c r="D7" s="11"/>
      <c r="E7" s="11"/>
      <c r="F7" s="10"/>
      <c r="G7" s="10"/>
      <c r="H7" s="10"/>
      <c r="I7" s="10"/>
      <c r="M7" s="10"/>
      <c r="N7" s="11" t="s">
        <v>1</v>
      </c>
      <c r="O7" s="10"/>
      <c r="P7" s="11" t="s">
        <v>2</v>
      </c>
    </row>
    <row r="8" spans="2:16" x14ac:dyDescent="0.25">
      <c r="B8" s="10"/>
      <c r="C8" s="10"/>
      <c r="D8" s="11"/>
      <c r="E8" s="11"/>
      <c r="F8" s="10"/>
      <c r="G8" s="10"/>
      <c r="H8" s="10"/>
      <c r="I8" s="10"/>
      <c r="M8" s="10"/>
      <c r="N8" s="10" t="s">
        <v>12</v>
      </c>
      <c r="O8" s="10"/>
      <c r="P8" s="10" t="s">
        <v>12</v>
      </c>
    </row>
    <row r="9" spans="2:16" x14ac:dyDescent="0.25">
      <c r="B9" s="10"/>
      <c r="C9" s="10"/>
      <c r="D9" s="10"/>
      <c r="E9" s="10"/>
      <c r="F9" s="10"/>
      <c r="G9" s="10"/>
      <c r="H9" s="10"/>
      <c r="I9" s="10"/>
      <c r="M9" s="11" t="s">
        <v>0</v>
      </c>
      <c r="N9" s="12">
        <v>1</v>
      </c>
      <c r="O9" s="10"/>
      <c r="P9" s="10">
        <v>1</v>
      </c>
    </row>
    <row r="10" spans="2:16" x14ac:dyDescent="0.25">
      <c r="B10" s="10"/>
      <c r="C10" s="10"/>
      <c r="D10" s="10"/>
      <c r="E10" s="10"/>
      <c r="F10" s="10"/>
      <c r="G10" s="10"/>
      <c r="H10" s="10"/>
      <c r="I10" s="10"/>
      <c r="M10" s="11" t="s">
        <v>11</v>
      </c>
      <c r="N10" s="12">
        <v>0.313</v>
      </c>
      <c r="O10" s="10"/>
      <c r="P10" s="10">
        <v>0.42</v>
      </c>
    </row>
    <row r="11" spans="2:16" x14ac:dyDescent="0.25">
      <c r="B11" s="10"/>
      <c r="C11" s="10"/>
      <c r="D11" s="10"/>
      <c r="E11" s="10"/>
      <c r="F11" s="10"/>
      <c r="G11" s="10"/>
      <c r="H11" s="10"/>
      <c r="I11" s="10"/>
      <c r="M11" s="1"/>
      <c r="N11" s="4"/>
    </row>
    <row r="12" spans="2:16" x14ac:dyDescent="0.25">
      <c r="B12" s="15" t="s">
        <v>7</v>
      </c>
      <c r="C12" s="10"/>
      <c r="D12" s="10"/>
      <c r="E12" s="11" t="s">
        <v>1</v>
      </c>
      <c r="F12" s="10"/>
      <c r="G12" s="10"/>
      <c r="H12" s="11" t="s">
        <v>2</v>
      </c>
      <c r="I12" s="10"/>
      <c r="M12" s="1"/>
      <c r="N12" s="4"/>
    </row>
    <row r="13" spans="2:16" x14ac:dyDescent="0.25">
      <c r="B13" s="16" t="s">
        <v>6</v>
      </c>
      <c r="C13" s="10"/>
      <c r="D13" s="10"/>
      <c r="E13" s="13" t="s">
        <v>3</v>
      </c>
      <c r="F13" s="13" t="s">
        <v>4</v>
      </c>
      <c r="G13" s="13"/>
      <c r="H13" s="13" t="s">
        <v>3</v>
      </c>
      <c r="I13" s="13" t="s">
        <v>4</v>
      </c>
    </row>
    <row r="14" spans="2:16" x14ac:dyDescent="0.25">
      <c r="B14" s="10"/>
      <c r="C14" s="10"/>
      <c r="D14" s="11" t="s">
        <v>0</v>
      </c>
      <c r="E14" s="10">
        <v>30010.126</v>
      </c>
      <c r="F14" s="10">
        <f>E14/30010</f>
        <v>1.0000041986004664</v>
      </c>
      <c r="G14" s="10"/>
      <c r="H14" s="10">
        <v>20105.11</v>
      </c>
      <c r="I14" s="12">
        <f>H14/20105</f>
        <v>1.000005471275802</v>
      </c>
    </row>
    <row r="15" spans="2:16" x14ac:dyDescent="0.25">
      <c r="B15" s="10"/>
      <c r="C15" s="10"/>
      <c r="D15" s="11" t="s">
        <v>11</v>
      </c>
      <c r="E15" s="10">
        <v>9912.8909999999996</v>
      </c>
      <c r="F15" s="10">
        <f>E15/30010</f>
        <v>0.33031959346884371</v>
      </c>
      <c r="G15" s="10"/>
      <c r="H15" s="10">
        <v>7803.0190000000002</v>
      </c>
      <c r="I15" s="12">
        <f>H15/20105</f>
        <v>0.38811335488684406</v>
      </c>
    </row>
    <row r="16" spans="2:16" x14ac:dyDescent="0.25">
      <c r="B16" s="10"/>
      <c r="C16" s="10"/>
      <c r="D16" s="11"/>
      <c r="E16" s="11"/>
      <c r="F16" s="10"/>
      <c r="G16" s="10"/>
      <c r="H16" s="10"/>
      <c r="I16" s="10"/>
    </row>
    <row r="17" spans="2:16" x14ac:dyDescent="0.25">
      <c r="B17" s="10"/>
      <c r="C17" s="10"/>
      <c r="D17" s="11"/>
      <c r="E17" s="11"/>
      <c r="F17" s="10"/>
      <c r="G17" s="10"/>
      <c r="H17" s="10"/>
      <c r="I17" s="10"/>
    </row>
    <row r="18" spans="2:16" x14ac:dyDescent="0.25">
      <c r="B18" s="10"/>
      <c r="C18" s="10"/>
      <c r="D18" s="10"/>
      <c r="E18" s="10"/>
      <c r="F18" s="10"/>
      <c r="G18" s="10"/>
      <c r="H18" s="10"/>
      <c r="I18" s="10"/>
    </row>
    <row r="19" spans="2:16" x14ac:dyDescent="0.25">
      <c r="B19" s="10"/>
      <c r="C19" s="10"/>
      <c r="D19" s="10"/>
      <c r="E19" s="10"/>
      <c r="F19" s="10"/>
      <c r="G19" s="10"/>
      <c r="H19" s="10"/>
      <c r="I19" s="10"/>
    </row>
    <row r="20" spans="2:16" x14ac:dyDescent="0.25">
      <c r="B20" s="10"/>
      <c r="C20" s="10"/>
      <c r="D20" s="10"/>
      <c r="E20" s="10"/>
      <c r="F20" s="10"/>
      <c r="G20" s="10"/>
      <c r="H20" s="10"/>
      <c r="I20" s="10"/>
      <c r="N20" s="10"/>
      <c r="O20" s="11" t="s">
        <v>0</v>
      </c>
      <c r="P20" s="11" t="s">
        <v>11</v>
      </c>
    </row>
    <row r="21" spans="2:16" x14ac:dyDescent="0.25">
      <c r="B21" s="10"/>
      <c r="C21" s="10"/>
      <c r="D21" s="10"/>
      <c r="E21" s="11" t="s">
        <v>1</v>
      </c>
      <c r="F21" s="11"/>
      <c r="G21" s="11"/>
      <c r="H21" s="11" t="s">
        <v>2</v>
      </c>
      <c r="I21" s="10"/>
      <c r="N21" s="10" t="s">
        <v>1</v>
      </c>
      <c r="O21" s="10">
        <v>1</v>
      </c>
      <c r="P21" s="10">
        <v>0.3</v>
      </c>
    </row>
    <row r="22" spans="2:16" x14ac:dyDescent="0.25">
      <c r="B22" s="15" t="s">
        <v>8</v>
      </c>
      <c r="C22" s="10"/>
      <c r="D22" s="10"/>
      <c r="E22" s="13" t="s">
        <v>3</v>
      </c>
      <c r="F22" s="13" t="s">
        <v>4</v>
      </c>
      <c r="G22" s="13"/>
      <c r="H22" s="13" t="s">
        <v>3</v>
      </c>
      <c r="I22" s="13" t="s">
        <v>4</v>
      </c>
      <c r="N22" s="10" t="s">
        <v>2</v>
      </c>
      <c r="O22" s="10">
        <v>1</v>
      </c>
      <c r="P22" s="10">
        <v>0.42</v>
      </c>
    </row>
    <row r="23" spans="2:16" x14ac:dyDescent="0.25">
      <c r="B23" s="16" t="s">
        <v>6</v>
      </c>
      <c r="C23" s="10"/>
      <c r="D23" s="11" t="s">
        <v>0</v>
      </c>
      <c r="E23" s="10">
        <v>18976.32</v>
      </c>
      <c r="F23" s="10">
        <f>E23/18976</f>
        <v>1.0000168634064082</v>
      </c>
      <c r="G23" s="10"/>
      <c r="H23" s="10">
        <v>21987.599999999999</v>
      </c>
      <c r="I23" s="12">
        <f>H23/21987</f>
        <v>1.0000272888525037</v>
      </c>
      <c r="N23" s="11"/>
      <c r="O23" s="10"/>
      <c r="P23" s="10"/>
    </row>
    <row r="24" spans="2:16" x14ac:dyDescent="0.25">
      <c r="B24" s="10"/>
      <c r="C24" s="10"/>
      <c r="D24" s="11" t="s">
        <v>11</v>
      </c>
      <c r="E24" s="10">
        <v>5073.8909999999996</v>
      </c>
      <c r="F24" s="10">
        <f>E24/18976</f>
        <v>0.26738464376053961</v>
      </c>
      <c r="G24" s="10"/>
      <c r="H24" s="10">
        <v>9003.52</v>
      </c>
      <c r="I24" s="12">
        <f>H24/21987</f>
        <v>0.40949288215763863</v>
      </c>
      <c r="N24" s="10" t="s">
        <v>9</v>
      </c>
      <c r="O24" s="10">
        <v>0</v>
      </c>
      <c r="P24" s="10">
        <v>0.08</v>
      </c>
    </row>
    <row r="25" spans="2:16" x14ac:dyDescent="0.25">
      <c r="D25" s="1"/>
      <c r="E25" s="1"/>
      <c r="N25" s="10" t="s">
        <v>9</v>
      </c>
      <c r="O25" s="10">
        <v>0</v>
      </c>
      <c r="P25" s="10">
        <v>0.09</v>
      </c>
    </row>
    <row r="26" spans="2:16" x14ac:dyDescent="0.25">
      <c r="D26" s="1"/>
      <c r="E2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2G</vt:lpstr>
      <vt:lpstr>Fig 2J</vt:lpstr>
      <vt:lpstr>Fig2L</vt:lpstr>
      <vt:lpstr>Fig 2N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2016-11-21T13:18:47Z</dcterms:modified>
</cp:coreProperties>
</file>