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Fig 4C" sheetId="1" r:id="rId1"/>
    <sheet name="Fig 4E" sheetId="2" r:id="rId2"/>
    <sheet name="Fig4G" sheetId="3" r:id="rId3"/>
  </sheets>
  <calcPr calcId="152511"/>
</workbook>
</file>

<file path=xl/calcChain.xml><?xml version="1.0" encoding="utf-8"?>
<calcChain xmlns="http://schemas.openxmlformats.org/spreadsheetml/2006/main">
  <c r="I25" i="3" l="1"/>
  <c r="I24" i="3"/>
  <c r="I23" i="3"/>
  <c r="I16" i="3"/>
  <c r="I15" i="3"/>
  <c r="I14" i="3"/>
  <c r="F24" i="3"/>
  <c r="F25" i="3"/>
  <c r="F15" i="3"/>
  <c r="F16" i="3"/>
  <c r="F23" i="3"/>
  <c r="F14" i="3"/>
  <c r="I6" i="3"/>
  <c r="I7" i="3"/>
  <c r="F6" i="3"/>
  <c r="F7" i="3"/>
  <c r="I5" i="3"/>
  <c r="F5" i="3"/>
  <c r="I24" i="1"/>
  <c r="I25" i="1"/>
  <c r="I23" i="1"/>
  <c r="I15" i="1"/>
  <c r="I16" i="1"/>
  <c r="I14" i="1"/>
  <c r="F24" i="1"/>
  <c r="F25" i="1"/>
  <c r="F23" i="1"/>
  <c r="F15" i="1"/>
  <c r="F16" i="1"/>
  <c r="F14" i="1"/>
  <c r="I6" i="1"/>
  <c r="I7" i="1"/>
  <c r="F6" i="1"/>
  <c r="F7" i="1"/>
  <c r="I5" i="1"/>
  <c r="F5" i="1"/>
  <c r="I15" i="2"/>
  <c r="I6" i="2"/>
  <c r="I24" i="2"/>
  <c r="I23" i="2"/>
  <c r="I14" i="2"/>
  <c r="F24" i="2"/>
  <c r="F23" i="2"/>
  <c r="F15" i="2"/>
  <c r="F14" i="2"/>
  <c r="I5" i="2"/>
  <c r="F6" i="2"/>
  <c r="F5" i="2"/>
</calcChain>
</file>

<file path=xl/sharedStrings.xml><?xml version="1.0" encoding="utf-8"?>
<sst xmlns="http://schemas.openxmlformats.org/spreadsheetml/2006/main" count="142" uniqueCount="24">
  <si>
    <t>AURKA</t>
  </si>
  <si>
    <t>ALDH1A1</t>
  </si>
  <si>
    <t>Raw data</t>
  </si>
  <si>
    <t>Fold change</t>
  </si>
  <si>
    <t>1st exp</t>
  </si>
  <si>
    <t>RAW DATA</t>
  </si>
  <si>
    <t>2nd exp</t>
  </si>
  <si>
    <t>3rd exp</t>
  </si>
  <si>
    <t>SEM</t>
  </si>
  <si>
    <t>Average</t>
  </si>
  <si>
    <t>Average Fold change</t>
  </si>
  <si>
    <t>ALDH1A1 knock-down using two different ALDH1A1 shRNAs depletes AURKA in BxPC3 cells.</t>
  </si>
  <si>
    <t>ALDH1A1 overexpression increases and AURKA levels in Panc1 cells</t>
  </si>
  <si>
    <t>ALDH1A1 depletion decreases AURKA levels in Panc1 cells</t>
  </si>
  <si>
    <t>(-) ALDH1</t>
  </si>
  <si>
    <t>(+) ALDH1</t>
  </si>
  <si>
    <t>(-) ALDH1A1</t>
  </si>
  <si>
    <t>(+) ALDH1A1</t>
  </si>
  <si>
    <t>Scrambled shRNa</t>
  </si>
  <si>
    <t>ALDH1A1 shRNA1</t>
  </si>
  <si>
    <t>ALDH1A1 shRNA2</t>
  </si>
  <si>
    <t>ALDH1A1 shRNA 1</t>
  </si>
  <si>
    <t>ALDH1A1 shRNA 2</t>
  </si>
  <si>
    <t>Scrambled shRNA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</si>
</sst>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11044992142336"/>
          <c:y val="5.1372388425127084E-2"/>
          <c:w val="0.80967928414519819"/>
          <c:h val="0.734593602807443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4C'!$L$21</c:f>
              <c:strCache>
                <c:ptCount val="1"/>
                <c:pt idx="0">
                  <c:v>ALDH1A1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4C'!$M$24:$O$24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0.09</c:v>
                  </c:pt>
                  <c:pt idx="2">
                    <c:v>0.05</c:v>
                  </c:pt>
                </c:numCache>
              </c:numRef>
            </c:plus>
            <c:minus>
              <c:numRef>
                <c:f>'Fig 4C'!$M$24:$O$24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0.09</c:v>
                  </c:pt>
                  <c:pt idx="2">
                    <c:v>0.05</c:v>
                  </c:pt>
                </c:numCache>
              </c:numRef>
            </c:minus>
          </c:errBars>
          <c:cat>
            <c:strRef>
              <c:f>'Fig 4C'!$M$20:$O$20</c:f>
              <c:strCache>
                <c:ptCount val="3"/>
                <c:pt idx="0">
                  <c:v>Scrambled shRNA</c:v>
                </c:pt>
                <c:pt idx="1">
                  <c:v>ALDH1A1 shRNA1</c:v>
                </c:pt>
                <c:pt idx="2">
                  <c:v>ALDH1A1 shRNA2</c:v>
                </c:pt>
              </c:strCache>
            </c:strRef>
          </c:cat>
          <c:val>
            <c:numRef>
              <c:f>'Fig 4C'!$M$21:$O$21</c:f>
              <c:numCache>
                <c:formatCode>General</c:formatCode>
                <c:ptCount val="3"/>
                <c:pt idx="0">
                  <c:v>1</c:v>
                </c:pt>
                <c:pt idx="1">
                  <c:v>0.34</c:v>
                </c:pt>
                <c:pt idx="2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'Fig 4C'!$L$22</c:f>
              <c:strCache>
                <c:ptCount val="1"/>
                <c:pt idx="0">
                  <c:v>AURKA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4C'!$M$25:$O$25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0.04</c:v>
                  </c:pt>
                  <c:pt idx="2">
                    <c:v>7.0000000000000007E-2</c:v>
                  </c:pt>
                </c:numCache>
              </c:numRef>
            </c:plus>
            <c:minus>
              <c:numRef>
                <c:f>'Fig 4C'!$M$25:$O$25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0.04</c:v>
                  </c:pt>
                  <c:pt idx="2">
                    <c:v>7.0000000000000007E-2</c:v>
                  </c:pt>
                </c:numCache>
              </c:numRef>
            </c:minus>
          </c:errBars>
          <c:cat>
            <c:strRef>
              <c:f>'Fig 4C'!$M$20:$O$20</c:f>
              <c:strCache>
                <c:ptCount val="3"/>
                <c:pt idx="0">
                  <c:v>Scrambled shRNA</c:v>
                </c:pt>
                <c:pt idx="1">
                  <c:v>ALDH1A1 shRNA1</c:v>
                </c:pt>
                <c:pt idx="2">
                  <c:v>ALDH1A1 shRNA2</c:v>
                </c:pt>
              </c:strCache>
            </c:strRef>
          </c:cat>
          <c:val>
            <c:numRef>
              <c:f>'Fig 4C'!$M$22:$O$22</c:f>
              <c:numCache>
                <c:formatCode>General</c:formatCode>
                <c:ptCount val="3"/>
                <c:pt idx="0">
                  <c:v>1</c:v>
                </c:pt>
                <c:pt idx="1">
                  <c:v>0.31</c:v>
                </c:pt>
                <c:pt idx="2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-10"/>
        <c:axId val="1932382416"/>
        <c:axId val="1932395472"/>
      </c:barChart>
      <c:catAx>
        <c:axId val="1932382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32395472"/>
        <c:crosses val="autoZero"/>
        <c:auto val="1"/>
        <c:lblAlgn val="ctr"/>
        <c:lblOffset val="100"/>
        <c:noMultiLvlLbl val="0"/>
      </c:catAx>
      <c:valAx>
        <c:axId val="19323954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n-US" sz="1200" b="0"/>
                  <a:t>Relative</a:t>
                </a:r>
                <a:r>
                  <a:rPr lang="en-US" sz="1200" b="0" baseline="0"/>
                  <a:t> protein level</a:t>
                </a:r>
                <a:endParaRPr lang="en-US" sz="1200" b="0"/>
              </a:p>
            </c:rich>
          </c:tx>
          <c:layout>
            <c:manualLayout>
              <c:xMode val="edge"/>
              <c:yMode val="edge"/>
              <c:x val="2.1115066046083483E-2"/>
              <c:y val="0.2062923853322265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32382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002344474364964"/>
          <c:y val="4.6431469855691661E-3"/>
          <c:w val="0.56482655541863525"/>
          <c:h val="0.16734263512568204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58133187687833"/>
          <c:y val="5.142951976087435E-2"/>
          <c:w val="0.82164176506139619"/>
          <c:h val="0.832525244788275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4E'!$N$21</c:f>
              <c:strCache>
                <c:ptCount val="1"/>
                <c:pt idx="0">
                  <c:v>ALDH1A1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4E'!$O$24:$P$24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0.12</c:v>
                  </c:pt>
                </c:numCache>
              </c:numRef>
            </c:plus>
            <c:minus>
              <c:numRef>
                <c:f>'Fig 4E'!$O$24:$P$24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0.12</c:v>
                  </c:pt>
                </c:numCache>
              </c:numRef>
            </c:minus>
          </c:errBars>
          <c:cat>
            <c:strRef>
              <c:f>'Fig 4E'!$O$20:$P$20</c:f>
              <c:strCache>
                <c:ptCount val="2"/>
                <c:pt idx="0">
                  <c:v>(-) ALDH1A1</c:v>
                </c:pt>
                <c:pt idx="1">
                  <c:v>(+) ALDH1A1</c:v>
                </c:pt>
              </c:strCache>
            </c:strRef>
          </c:cat>
          <c:val>
            <c:numRef>
              <c:f>'Fig 4E'!$O$21:$P$21</c:f>
              <c:numCache>
                <c:formatCode>General</c:formatCode>
                <c:ptCount val="2"/>
                <c:pt idx="0">
                  <c:v>1</c:v>
                </c:pt>
                <c:pt idx="1">
                  <c:v>1.55</c:v>
                </c:pt>
              </c:numCache>
            </c:numRef>
          </c:val>
        </c:ser>
        <c:ser>
          <c:idx val="1"/>
          <c:order val="1"/>
          <c:tx>
            <c:strRef>
              <c:f>'Fig 4E'!$N$22</c:f>
              <c:strCache>
                <c:ptCount val="1"/>
                <c:pt idx="0">
                  <c:v>AURKA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'Fig 4E'!$O$25:$P$25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0.25</c:v>
                  </c:pt>
                </c:numCache>
              </c:numRef>
            </c:plus>
            <c:minus>
              <c:numRef>
                <c:f>'Fig 4E'!$O$25:$P$25</c:f>
                <c:numCache>
                  <c:formatCode>General</c:formatCode>
                  <c:ptCount val="2"/>
                  <c:pt idx="0">
                    <c:v>0</c:v>
                  </c:pt>
                  <c:pt idx="1">
                    <c:v>0.25</c:v>
                  </c:pt>
                </c:numCache>
              </c:numRef>
            </c:minus>
          </c:errBars>
          <c:cat>
            <c:strRef>
              <c:f>'Fig 4E'!$O$20:$P$20</c:f>
              <c:strCache>
                <c:ptCount val="2"/>
                <c:pt idx="0">
                  <c:v>(-) ALDH1A1</c:v>
                </c:pt>
                <c:pt idx="1">
                  <c:v>(+) ALDH1A1</c:v>
                </c:pt>
              </c:strCache>
            </c:strRef>
          </c:cat>
          <c:val>
            <c:numRef>
              <c:f>'Fig 4E'!$O$22:$P$22</c:f>
              <c:numCache>
                <c:formatCode>General</c:formatCode>
                <c:ptCount val="2"/>
                <c:pt idx="0">
                  <c:v>1</c:v>
                </c:pt>
                <c:pt idx="1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932396016"/>
        <c:axId val="1932383504"/>
      </c:barChart>
      <c:catAx>
        <c:axId val="1932396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32383504"/>
        <c:crosses val="autoZero"/>
        <c:auto val="1"/>
        <c:lblAlgn val="ctr"/>
        <c:lblOffset val="100"/>
        <c:noMultiLvlLbl val="0"/>
      </c:catAx>
      <c:valAx>
        <c:axId val="19323835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Relative protein level</a:t>
                </a:r>
              </a:p>
            </c:rich>
          </c:tx>
          <c:layout>
            <c:manualLayout>
              <c:xMode val="edge"/>
              <c:yMode val="edge"/>
              <c:x val="1.1117248962873387E-2"/>
              <c:y val="0.261730961773089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32396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8071128983057283"/>
          <c:y val="5.3258950407821713E-2"/>
          <c:w val="0.4935293588808855"/>
          <c:h val="0.16752873720435285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52083149299639"/>
          <c:y val="5.1378266208519922E-2"/>
          <c:w val="0.80411887749679412"/>
          <c:h val="0.7477056832301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Fig4G!$L$21</c:f>
              <c:strCache>
                <c:ptCount val="1"/>
                <c:pt idx="0">
                  <c:v>ALDH1A1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Fig4G!$M$24:$O$24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0.1</c:v>
                  </c:pt>
                  <c:pt idx="2">
                    <c:v>4.4999999999999998E-2</c:v>
                  </c:pt>
                </c:numCache>
              </c:numRef>
            </c:plus>
            <c:minus>
              <c:numRef>
                <c:f>Fig4G!$M$24:$O$24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0.1</c:v>
                  </c:pt>
                  <c:pt idx="2">
                    <c:v>4.4999999999999998E-2</c:v>
                  </c:pt>
                </c:numCache>
              </c:numRef>
            </c:minus>
          </c:errBars>
          <c:cat>
            <c:strRef>
              <c:f>Fig4G!$M$20:$O$20</c:f>
              <c:strCache>
                <c:ptCount val="3"/>
                <c:pt idx="0">
                  <c:v>Scrambled shRNa</c:v>
                </c:pt>
                <c:pt idx="1">
                  <c:v>ALDH1A1 shRNA 1</c:v>
                </c:pt>
                <c:pt idx="2">
                  <c:v>ALDH1A1 shRNA 2</c:v>
                </c:pt>
              </c:strCache>
            </c:strRef>
          </c:cat>
          <c:val>
            <c:numRef>
              <c:f>Fig4G!$M$21:$O$21</c:f>
              <c:numCache>
                <c:formatCode>General</c:formatCode>
                <c:ptCount val="3"/>
                <c:pt idx="0">
                  <c:v>1</c:v>
                </c:pt>
                <c:pt idx="1">
                  <c:v>0.28000000000000003</c:v>
                </c:pt>
                <c:pt idx="2">
                  <c:v>0.22</c:v>
                </c:pt>
              </c:numCache>
            </c:numRef>
          </c:val>
        </c:ser>
        <c:ser>
          <c:idx val="1"/>
          <c:order val="1"/>
          <c:tx>
            <c:strRef>
              <c:f>Fig4G!$L$22</c:f>
              <c:strCache>
                <c:ptCount val="1"/>
                <c:pt idx="0">
                  <c:v>AURKA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Fig4G!$M$25:$O$25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0.06</c:v>
                  </c:pt>
                  <c:pt idx="2">
                    <c:v>0.08</c:v>
                  </c:pt>
                </c:numCache>
              </c:numRef>
            </c:plus>
            <c:minus>
              <c:numRef>
                <c:f>Fig4G!$M$25:$O$25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0.06</c:v>
                  </c:pt>
                  <c:pt idx="2">
                    <c:v>0.08</c:v>
                  </c:pt>
                </c:numCache>
              </c:numRef>
            </c:minus>
          </c:errBars>
          <c:cat>
            <c:strRef>
              <c:f>Fig4G!$M$20:$O$20</c:f>
              <c:strCache>
                <c:ptCount val="3"/>
                <c:pt idx="0">
                  <c:v>Scrambled shRNa</c:v>
                </c:pt>
                <c:pt idx="1">
                  <c:v>ALDH1A1 shRNA 1</c:v>
                </c:pt>
                <c:pt idx="2">
                  <c:v>ALDH1A1 shRNA 2</c:v>
                </c:pt>
              </c:strCache>
            </c:strRef>
          </c:cat>
          <c:val>
            <c:numRef>
              <c:f>Fig4G!$M$22:$O$22</c:f>
              <c:numCache>
                <c:formatCode>General</c:formatCode>
                <c:ptCount val="3"/>
                <c:pt idx="0">
                  <c:v>1</c:v>
                </c:pt>
                <c:pt idx="1">
                  <c:v>0.56999999999999995</c:v>
                </c:pt>
                <c:pt idx="2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-10"/>
        <c:axId val="1932397104"/>
        <c:axId val="1932366640"/>
      </c:barChart>
      <c:catAx>
        <c:axId val="1932397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932366640"/>
        <c:crosses val="autoZero"/>
        <c:auto val="1"/>
        <c:lblAlgn val="ctr"/>
        <c:lblOffset val="100"/>
        <c:noMultiLvlLbl val="0"/>
      </c:catAx>
      <c:valAx>
        <c:axId val="1932366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0"/>
                </a:pPr>
                <a:r>
                  <a:rPr lang="en-US" sz="1200" b="0"/>
                  <a:t>Relative protein level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32397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095237614497017"/>
          <c:y val="4.4607362656182261E-3"/>
          <c:w val="0.43905883553851283"/>
          <c:h val="0.1673617816709724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400051</xdr:colOff>
      <xdr:row>4</xdr:row>
      <xdr:rowOff>155407</xdr:rowOff>
    </xdr:from>
    <xdr:to>
      <xdr:col>10</xdr:col>
      <xdr:colOff>122109</xdr:colOff>
      <xdr:row>23</xdr:row>
      <xdr:rowOff>125328</xdr:rowOff>
    </xdr:to>
    <xdr:sp macro="" textlink="">
      <xdr:nvSpPr>
        <xdr:cNvPr id="2" name="Right Brace 1"/>
        <xdr:cNvSpPr/>
      </xdr:nvSpPr>
      <xdr:spPr>
        <a:xfrm>
          <a:off x="6365709" y="894848"/>
          <a:ext cx="367503" cy="3422734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206792</xdr:colOff>
      <xdr:row>13</xdr:row>
      <xdr:rowOff>112797</xdr:rowOff>
    </xdr:from>
    <xdr:to>
      <xdr:col>14</xdr:col>
      <xdr:colOff>352558</xdr:colOff>
      <xdr:row>17</xdr:row>
      <xdr:rowOff>39066</xdr:rowOff>
    </xdr:to>
    <xdr:sp macro="" textlink="">
      <xdr:nvSpPr>
        <xdr:cNvPr id="18" name="Right Arrow 17"/>
        <xdr:cNvSpPr/>
      </xdr:nvSpPr>
      <xdr:spPr>
        <a:xfrm rot="5400000">
          <a:off x="9547018" y="2728954"/>
          <a:ext cx="653177" cy="14576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162927</xdr:colOff>
      <xdr:row>27</xdr:row>
      <xdr:rowOff>93996</xdr:rowOff>
    </xdr:from>
    <xdr:to>
      <xdr:col>15</xdr:col>
      <xdr:colOff>231859</xdr:colOff>
      <xdr:row>44</xdr:row>
      <xdr:rowOff>6266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739441</xdr:colOff>
      <xdr:row>34</xdr:row>
      <xdr:rowOff>112795</xdr:rowOff>
    </xdr:from>
    <xdr:ext cx="261290" cy="280205"/>
    <xdr:sp macro="" textlink="">
      <xdr:nvSpPr>
        <xdr:cNvPr id="10" name="TextBox 9"/>
        <xdr:cNvSpPr txBox="1"/>
      </xdr:nvSpPr>
      <xdr:spPr>
        <a:xfrm>
          <a:off x="8641432" y="6304045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13</xdr:col>
      <xdr:colOff>31336</xdr:colOff>
      <xdr:row>35</xdr:row>
      <xdr:rowOff>62663</xdr:rowOff>
    </xdr:from>
    <xdr:ext cx="261290" cy="280205"/>
    <xdr:sp macro="" textlink="">
      <xdr:nvSpPr>
        <xdr:cNvPr id="16" name="TextBox 15"/>
        <xdr:cNvSpPr txBox="1"/>
      </xdr:nvSpPr>
      <xdr:spPr>
        <a:xfrm>
          <a:off x="8979823" y="6435641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  <xdr:oneCellAnchor>
    <xdr:from>
      <xdr:col>14</xdr:col>
      <xdr:colOff>27012</xdr:colOff>
      <xdr:row>35</xdr:row>
      <xdr:rowOff>139861</xdr:rowOff>
    </xdr:from>
    <xdr:ext cx="261290" cy="280205"/>
    <xdr:sp macro="" textlink="">
      <xdr:nvSpPr>
        <xdr:cNvPr id="17" name="TextBox 16"/>
        <xdr:cNvSpPr txBox="1"/>
      </xdr:nvSpPr>
      <xdr:spPr>
        <a:xfrm>
          <a:off x="9620944" y="6512839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14</xdr:col>
      <xdr:colOff>384201</xdr:colOff>
      <xdr:row>35</xdr:row>
      <xdr:rowOff>102275</xdr:rowOff>
    </xdr:from>
    <xdr:ext cx="261290" cy="280205"/>
    <xdr:sp macro="" textlink="">
      <xdr:nvSpPr>
        <xdr:cNvPr id="19" name="TextBox 18"/>
        <xdr:cNvSpPr txBox="1"/>
      </xdr:nvSpPr>
      <xdr:spPr>
        <a:xfrm>
          <a:off x="9978133" y="6475253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284206</xdr:colOff>
      <xdr:row>3</xdr:row>
      <xdr:rowOff>155407</xdr:rowOff>
    </xdr:from>
    <xdr:to>
      <xdr:col>10</xdr:col>
      <xdr:colOff>6264</xdr:colOff>
      <xdr:row>23</xdr:row>
      <xdr:rowOff>96538</xdr:rowOff>
    </xdr:to>
    <xdr:sp macro="" textlink="">
      <xdr:nvSpPr>
        <xdr:cNvPr id="2" name="Right Brace 1"/>
        <xdr:cNvSpPr/>
      </xdr:nvSpPr>
      <xdr:spPr>
        <a:xfrm>
          <a:off x="6134359" y="708887"/>
          <a:ext cx="372074" cy="3545185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536430</xdr:colOff>
      <xdr:row>13</xdr:row>
      <xdr:rowOff>54120</xdr:rowOff>
    </xdr:from>
    <xdr:to>
      <xdr:col>14</xdr:col>
      <xdr:colOff>32180</xdr:colOff>
      <xdr:row>16</xdr:row>
      <xdr:rowOff>166689</xdr:rowOff>
    </xdr:to>
    <xdr:sp macro="" textlink="">
      <xdr:nvSpPr>
        <xdr:cNvPr id="3" name="Right Arrow 2"/>
        <xdr:cNvSpPr/>
      </xdr:nvSpPr>
      <xdr:spPr>
        <a:xfrm rot="5400000">
          <a:off x="8732944" y="2650461"/>
          <a:ext cx="653177" cy="14576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263868</xdr:colOff>
      <xdr:row>28</xdr:row>
      <xdr:rowOff>38616</xdr:rowOff>
    </xdr:from>
    <xdr:to>
      <xdr:col>17</xdr:col>
      <xdr:colOff>212380</xdr:colOff>
      <xdr:row>44</xdr:row>
      <xdr:rowOff>25744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15</xdr:col>
      <xdr:colOff>386147</xdr:colOff>
      <xdr:row>31</xdr:row>
      <xdr:rowOff>135153</xdr:rowOff>
    </xdr:from>
    <xdr:ext cx="261290" cy="280205"/>
    <xdr:sp macro="" textlink="">
      <xdr:nvSpPr>
        <xdr:cNvPr id="11" name="TextBox 10"/>
        <xdr:cNvSpPr txBox="1"/>
      </xdr:nvSpPr>
      <xdr:spPr>
        <a:xfrm>
          <a:off x="10323039" y="5734308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16</xdr:col>
      <xdr:colOff>69542</xdr:colOff>
      <xdr:row>30</xdr:row>
      <xdr:rowOff>47129</xdr:rowOff>
    </xdr:from>
    <xdr:ext cx="261290" cy="280205"/>
    <xdr:sp macro="" textlink="">
      <xdr:nvSpPr>
        <xdr:cNvPr id="12" name="TextBox 11"/>
        <xdr:cNvSpPr txBox="1"/>
      </xdr:nvSpPr>
      <xdr:spPr>
        <a:xfrm>
          <a:off x="10656451" y="5466082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400051</xdr:colOff>
      <xdr:row>4</xdr:row>
      <xdr:rowOff>155406</xdr:rowOff>
    </xdr:from>
    <xdr:to>
      <xdr:col>10</xdr:col>
      <xdr:colOff>122109</xdr:colOff>
      <xdr:row>24</xdr:row>
      <xdr:rowOff>71436</xdr:rowOff>
    </xdr:to>
    <xdr:sp macro="" textlink="">
      <xdr:nvSpPr>
        <xdr:cNvPr id="2" name="Right Brace 1"/>
        <xdr:cNvSpPr/>
      </xdr:nvSpPr>
      <xdr:spPr>
        <a:xfrm>
          <a:off x="6240067" y="887641"/>
          <a:ext cx="370948" cy="3487905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206792</xdr:colOff>
      <xdr:row>13</xdr:row>
      <xdr:rowOff>112797</xdr:rowOff>
    </xdr:from>
    <xdr:to>
      <xdr:col>14</xdr:col>
      <xdr:colOff>352558</xdr:colOff>
      <xdr:row>17</xdr:row>
      <xdr:rowOff>39066</xdr:rowOff>
    </xdr:to>
    <xdr:sp macro="" textlink="">
      <xdr:nvSpPr>
        <xdr:cNvPr id="3" name="Right Arrow 2"/>
        <xdr:cNvSpPr/>
      </xdr:nvSpPr>
      <xdr:spPr>
        <a:xfrm rot="5400000">
          <a:off x="9574840" y="2731962"/>
          <a:ext cx="650169" cy="14576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309563</xdr:colOff>
      <xdr:row>28</xdr:row>
      <xdr:rowOff>81358</xdr:rowOff>
    </xdr:from>
    <xdr:to>
      <xdr:col>14</xdr:col>
      <xdr:colOff>273843</xdr:colOff>
      <xdr:row>43</xdr:row>
      <xdr:rowOff>146842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744142</xdr:colOff>
      <xdr:row>35</xdr:row>
      <xdr:rowOff>113110</xdr:rowOff>
    </xdr:from>
    <xdr:ext cx="261290" cy="280205"/>
    <xdr:sp macro="" textlink="">
      <xdr:nvSpPr>
        <xdr:cNvPr id="12" name="TextBox 11"/>
        <xdr:cNvSpPr txBox="1"/>
      </xdr:nvSpPr>
      <xdr:spPr>
        <a:xfrm>
          <a:off x="8030767" y="6792516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13</xdr:col>
      <xdr:colOff>531080</xdr:colOff>
      <xdr:row>36</xdr:row>
      <xdr:rowOff>103630</xdr:rowOff>
    </xdr:from>
    <xdr:ext cx="261290" cy="280205"/>
    <xdr:sp macro="" textlink="">
      <xdr:nvSpPr>
        <xdr:cNvPr id="13" name="TextBox 12"/>
        <xdr:cNvSpPr txBox="1"/>
      </xdr:nvSpPr>
      <xdr:spPr>
        <a:xfrm>
          <a:off x="8924986" y="6973536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*</a:t>
          </a:r>
        </a:p>
      </xdr:txBody>
    </xdr:sp>
    <xdr:clientData/>
  </xdr:oneCellAnchor>
  <xdr:oneCellAnchor>
    <xdr:from>
      <xdr:col>12</xdr:col>
      <xdr:colOff>1106091</xdr:colOff>
      <xdr:row>32</xdr:row>
      <xdr:rowOff>176212</xdr:rowOff>
    </xdr:from>
    <xdr:ext cx="239315" cy="288132"/>
    <xdr:sp macro="" textlink="">
      <xdr:nvSpPr>
        <xdr:cNvPr id="15" name="TextBox 14"/>
        <xdr:cNvSpPr txBox="1"/>
      </xdr:nvSpPr>
      <xdr:spPr>
        <a:xfrm>
          <a:off x="8392716" y="6284118"/>
          <a:ext cx="239315" cy="2881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  <xdr:oneCellAnchor>
    <xdr:from>
      <xdr:col>13</xdr:col>
      <xdr:colOff>906051</xdr:colOff>
      <xdr:row>35</xdr:row>
      <xdr:rowOff>54765</xdr:rowOff>
    </xdr:from>
    <xdr:ext cx="261290" cy="280205"/>
    <xdr:sp macro="" textlink="">
      <xdr:nvSpPr>
        <xdr:cNvPr id="16" name="TextBox 15"/>
        <xdr:cNvSpPr txBox="1"/>
      </xdr:nvSpPr>
      <xdr:spPr>
        <a:xfrm>
          <a:off x="9299957" y="6734171"/>
          <a:ext cx="26129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200" b="1"/>
            <a:t>#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topLeftCell="A13" zoomScale="76" zoomScaleNormal="76" workbookViewId="0">
      <selection activeCell="J30" sqref="J30"/>
    </sheetView>
  </sheetViews>
  <sheetFormatPr defaultRowHeight="15" x14ac:dyDescent="0.25"/>
  <cols>
    <col min="1" max="1" width="6.7109375" customWidth="1"/>
    <col min="4" max="4" width="15.7109375" customWidth="1"/>
    <col min="5" max="5" width="11" customWidth="1"/>
    <col min="6" max="6" width="10.42578125" customWidth="1"/>
    <col min="8" max="8" width="10.7109375" customWidth="1"/>
    <col min="9" max="9" width="10.140625" customWidth="1"/>
    <col min="13" max="13" width="15.5703125" customWidth="1"/>
  </cols>
  <sheetData>
    <row r="1" spans="2:18" ht="15.75" x14ac:dyDescent="0.25">
      <c r="B1" s="5" t="s">
        <v>11</v>
      </c>
      <c r="C1" s="6"/>
      <c r="D1" s="6"/>
      <c r="E1" s="6"/>
      <c r="F1" s="6"/>
      <c r="G1" s="6"/>
      <c r="H1" s="6"/>
      <c r="I1" s="6"/>
      <c r="J1" s="6"/>
    </row>
    <row r="3" spans="2:18" x14ac:dyDescent="0.25">
      <c r="B3" s="2" t="s">
        <v>4</v>
      </c>
      <c r="D3" s="7"/>
      <c r="E3" s="8" t="s">
        <v>1</v>
      </c>
      <c r="F3" s="8"/>
      <c r="G3" s="8"/>
      <c r="H3" s="8" t="s">
        <v>0</v>
      </c>
      <c r="I3" s="7"/>
    </row>
    <row r="4" spans="2:18" x14ac:dyDescent="0.25">
      <c r="B4" s="3" t="s">
        <v>5</v>
      </c>
      <c r="D4" s="7"/>
      <c r="E4" s="9" t="s">
        <v>2</v>
      </c>
      <c r="F4" s="9" t="s">
        <v>3</v>
      </c>
      <c r="G4" s="9"/>
      <c r="H4" s="9" t="s">
        <v>2</v>
      </c>
      <c r="I4" s="9" t="s">
        <v>3</v>
      </c>
    </row>
    <row r="5" spans="2:18" x14ac:dyDescent="0.25">
      <c r="D5" s="8" t="s">
        <v>23</v>
      </c>
      <c r="E5" s="7">
        <v>7766.991</v>
      </c>
      <c r="F5" s="7">
        <f>E5/7766</f>
        <v>1.0001276075199588</v>
      </c>
      <c r="G5" s="7"/>
      <c r="H5" s="7">
        <v>8647.8410000000003</v>
      </c>
      <c r="I5" s="10">
        <f>H5/8647</f>
        <v>1.0000972591650283</v>
      </c>
      <c r="K5" s="2" t="s">
        <v>9</v>
      </c>
    </row>
    <row r="6" spans="2:18" x14ac:dyDescent="0.25">
      <c r="D6" s="8" t="s">
        <v>19</v>
      </c>
      <c r="E6" s="7">
        <v>2610.4560000000001</v>
      </c>
      <c r="F6" s="7">
        <f t="shared" ref="F6:F7" si="0">E6/7766</f>
        <v>0.33613906773113572</v>
      </c>
      <c r="G6" s="7"/>
      <c r="H6" s="7">
        <v>2841.1129999999998</v>
      </c>
      <c r="I6" s="10">
        <f t="shared" ref="I6:I7" si="1">H6/8647</f>
        <v>0.32856632358043247</v>
      </c>
      <c r="K6" s="3"/>
    </row>
    <row r="7" spans="2:18" x14ac:dyDescent="0.25">
      <c r="D7" s="8" t="s">
        <v>20</v>
      </c>
      <c r="E7" s="7">
        <v>2516.154</v>
      </c>
      <c r="F7" s="7">
        <f t="shared" si="0"/>
        <v>0.32399613700746843</v>
      </c>
      <c r="G7" s="7"/>
      <c r="H7" s="7">
        <v>2545.1840000000002</v>
      </c>
      <c r="I7" s="10">
        <f t="shared" si="1"/>
        <v>0.29434300913611661</v>
      </c>
      <c r="M7" s="7"/>
      <c r="N7" s="8" t="s">
        <v>1</v>
      </c>
      <c r="O7" s="7"/>
      <c r="P7" s="8" t="s">
        <v>0</v>
      </c>
    </row>
    <row r="8" spans="2:18" x14ac:dyDescent="0.25">
      <c r="D8" s="8"/>
      <c r="E8" s="8"/>
      <c r="F8" s="7"/>
      <c r="G8" s="7"/>
      <c r="H8" s="7"/>
      <c r="I8" s="7"/>
      <c r="M8" s="7"/>
      <c r="N8" s="9" t="s">
        <v>10</v>
      </c>
      <c r="O8" s="9"/>
      <c r="P8" s="9" t="s">
        <v>10</v>
      </c>
    </row>
    <row r="9" spans="2:18" x14ac:dyDescent="0.25">
      <c r="D9" s="7"/>
      <c r="E9" s="7"/>
      <c r="F9" s="7"/>
      <c r="G9" s="7"/>
      <c r="H9" s="7"/>
      <c r="I9" s="7"/>
      <c r="M9" s="8" t="s">
        <v>23</v>
      </c>
      <c r="N9" s="10">
        <v>1</v>
      </c>
      <c r="O9" s="7"/>
      <c r="P9" s="7">
        <v>1</v>
      </c>
      <c r="R9" s="1"/>
    </row>
    <row r="10" spans="2:18" x14ac:dyDescent="0.25">
      <c r="D10" s="7"/>
      <c r="E10" s="7"/>
      <c r="F10" s="7"/>
      <c r="G10" s="7"/>
      <c r="H10" s="7"/>
      <c r="I10" s="7"/>
      <c r="M10" s="8" t="s">
        <v>19</v>
      </c>
      <c r="N10" s="10">
        <v>0.34</v>
      </c>
      <c r="O10" s="7"/>
      <c r="P10" s="7">
        <v>0.31</v>
      </c>
    </row>
    <row r="11" spans="2:18" x14ac:dyDescent="0.25">
      <c r="D11" s="7"/>
      <c r="E11" s="7"/>
      <c r="F11" s="7"/>
      <c r="G11" s="7"/>
      <c r="H11" s="7"/>
      <c r="I11" s="7"/>
      <c r="M11" s="8" t="s">
        <v>20</v>
      </c>
      <c r="N11" s="10">
        <v>0.28000000000000003</v>
      </c>
      <c r="O11" s="7"/>
      <c r="P11" s="7">
        <v>0.26</v>
      </c>
    </row>
    <row r="12" spans="2:18" x14ac:dyDescent="0.25">
      <c r="B12" s="2" t="s">
        <v>6</v>
      </c>
      <c r="D12" s="7"/>
      <c r="E12" s="8" t="s">
        <v>1</v>
      </c>
      <c r="F12" s="8"/>
      <c r="G12" s="8"/>
      <c r="H12" s="8" t="s">
        <v>0</v>
      </c>
      <c r="I12" s="7"/>
      <c r="M12" s="1"/>
      <c r="N12" s="4"/>
    </row>
    <row r="13" spans="2:18" x14ac:dyDescent="0.25">
      <c r="B13" s="3" t="s">
        <v>5</v>
      </c>
      <c r="D13" s="7"/>
      <c r="E13" s="9" t="s">
        <v>2</v>
      </c>
      <c r="F13" s="9" t="s">
        <v>3</v>
      </c>
      <c r="G13" s="9"/>
      <c r="H13" s="9" t="s">
        <v>2</v>
      </c>
      <c r="I13" s="9" t="s">
        <v>3</v>
      </c>
    </row>
    <row r="14" spans="2:18" x14ac:dyDescent="0.25">
      <c r="D14" s="8" t="s">
        <v>23</v>
      </c>
      <c r="E14" s="10">
        <v>8765.1200000000008</v>
      </c>
      <c r="F14" s="10">
        <f>E14/8765</f>
        <v>1.0000136908157444</v>
      </c>
      <c r="G14" s="7"/>
      <c r="H14" s="7">
        <v>9765.56</v>
      </c>
      <c r="I14" s="10">
        <f>H14/9765</f>
        <v>1.0000573476702508</v>
      </c>
    </row>
    <row r="15" spans="2:18" x14ac:dyDescent="0.25">
      <c r="D15" s="8" t="s">
        <v>19</v>
      </c>
      <c r="E15" s="10">
        <v>3124.7</v>
      </c>
      <c r="F15" s="10">
        <f t="shared" ref="F15:F16" si="2">E15/8765</f>
        <v>0.35649743297204789</v>
      </c>
      <c r="G15" s="7"/>
      <c r="H15" s="7">
        <v>3054.76</v>
      </c>
      <c r="I15" s="10">
        <f t="shared" ref="I15:I16" si="3">H15/9765</f>
        <v>0.31282744495647724</v>
      </c>
    </row>
    <row r="16" spans="2:18" x14ac:dyDescent="0.25">
      <c r="D16" s="8" t="s">
        <v>20</v>
      </c>
      <c r="E16" s="10">
        <v>2876.09</v>
      </c>
      <c r="F16" s="10">
        <f t="shared" si="2"/>
        <v>0.32813348545350829</v>
      </c>
      <c r="G16" s="7"/>
      <c r="H16" s="7">
        <v>2506.087</v>
      </c>
      <c r="I16" s="10">
        <f t="shared" si="3"/>
        <v>0.25663973374295956</v>
      </c>
    </row>
    <row r="17" spans="2:16" x14ac:dyDescent="0.25">
      <c r="D17" s="8"/>
      <c r="E17" s="8"/>
      <c r="F17" s="7"/>
      <c r="G17" s="7"/>
      <c r="H17" s="7"/>
      <c r="I17" s="10"/>
    </row>
    <row r="18" spans="2:16" x14ac:dyDescent="0.25">
      <c r="D18" s="7"/>
      <c r="E18" s="7"/>
      <c r="F18" s="7"/>
      <c r="G18" s="7"/>
      <c r="H18" s="7"/>
      <c r="I18" s="7"/>
    </row>
    <row r="19" spans="2:16" x14ac:dyDescent="0.25">
      <c r="D19" s="7"/>
      <c r="E19" s="7"/>
      <c r="F19" s="7"/>
      <c r="G19" s="7"/>
      <c r="H19" s="7"/>
      <c r="I19" s="7"/>
    </row>
    <row r="20" spans="2:16" x14ac:dyDescent="0.25">
      <c r="D20" s="7"/>
      <c r="E20" s="7"/>
      <c r="F20" s="7"/>
      <c r="G20" s="7"/>
      <c r="H20" s="7"/>
      <c r="I20" s="7"/>
      <c r="L20" s="7"/>
      <c r="M20" s="8" t="s">
        <v>23</v>
      </c>
      <c r="N20" s="8" t="s">
        <v>19</v>
      </c>
      <c r="O20" s="8" t="s">
        <v>20</v>
      </c>
      <c r="P20" s="1"/>
    </row>
    <row r="21" spans="2:16" x14ac:dyDescent="0.25">
      <c r="D21" s="7"/>
      <c r="E21" s="8" t="s">
        <v>1</v>
      </c>
      <c r="F21" s="8"/>
      <c r="G21" s="8"/>
      <c r="H21" s="8" t="s">
        <v>0</v>
      </c>
      <c r="I21" s="7"/>
      <c r="L21" s="7" t="s">
        <v>1</v>
      </c>
      <c r="M21" s="7">
        <v>1</v>
      </c>
      <c r="N21" s="7">
        <v>0.34</v>
      </c>
      <c r="O21" s="7">
        <v>0.28000000000000003</v>
      </c>
    </row>
    <row r="22" spans="2:16" x14ac:dyDescent="0.25">
      <c r="B22" s="2" t="s">
        <v>7</v>
      </c>
      <c r="D22" s="7"/>
      <c r="E22" s="9" t="s">
        <v>2</v>
      </c>
      <c r="F22" s="9" t="s">
        <v>3</v>
      </c>
      <c r="G22" s="9"/>
      <c r="H22" s="9" t="s">
        <v>2</v>
      </c>
      <c r="I22" s="9" t="s">
        <v>3</v>
      </c>
      <c r="L22" s="7" t="s">
        <v>0</v>
      </c>
      <c r="M22" s="7">
        <v>1</v>
      </c>
      <c r="N22" s="7">
        <v>0.31</v>
      </c>
      <c r="O22" s="7">
        <v>0.26</v>
      </c>
    </row>
    <row r="23" spans="2:16" x14ac:dyDescent="0.25">
      <c r="B23" s="3" t="s">
        <v>5</v>
      </c>
      <c r="D23" s="8" t="s">
        <v>23</v>
      </c>
      <c r="E23" s="10">
        <v>10918.23</v>
      </c>
      <c r="F23" s="10">
        <f>E23/10918</f>
        <v>1.0000210661293276</v>
      </c>
      <c r="G23" s="7"/>
      <c r="H23" s="10">
        <v>11347.061</v>
      </c>
      <c r="I23" s="10">
        <f>H23/11347</f>
        <v>1.000005375870274</v>
      </c>
      <c r="L23" s="7"/>
      <c r="M23" s="7"/>
      <c r="N23" s="7"/>
      <c r="O23" s="7"/>
    </row>
    <row r="24" spans="2:16" x14ac:dyDescent="0.25">
      <c r="D24" s="8" t="s">
        <v>19</v>
      </c>
      <c r="E24" s="10">
        <v>3751.76</v>
      </c>
      <c r="F24" s="10">
        <f t="shared" ref="F24:F25" si="4">E24/10918</f>
        <v>0.34363070159369852</v>
      </c>
      <c r="G24" s="7"/>
      <c r="H24" s="10">
        <v>3451.22</v>
      </c>
      <c r="I24" s="10">
        <f t="shared" ref="I24:I25" si="5">H24/11347</f>
        <v>0.30415263946417553</v>
      </c>
      <c r="L24" s="7" t="s">
        <v>8</v>
      </c>
      <c r="M24" s="7">
        <v>0</v>
      </c>
      <c r="N24" s="7">
        <v>0.09</v>
      </c>
      <c r="O24" s="7">
        <v>0.05</v>
      </c>
    </row>
    <row r="25" spans="2:16" x14ac:dyDescent="0.25">
      <c r="D25" s="8" t="s">
        <v>20</v>
      </c>
      <c r="E25" s="10">
        <v>2234.7600000000002</v>
      </c>
      <c r="F25" s="10">
        <f t="shared" si="4"/>
        <v>0.20468583989741712</v>
      </c>
      <c r="G25" s="7"/>
      <c r="H25" s="10">
        <v>3021.65</v>
      </c>
      <c r="I25" s="10">
        <f t="shared" si="5"/>
        <v>0.26629505596192826</v>
      </c>
      <c r="L25" s="7" t="s">
        <v>8</v>
      </c>
      <c r="M25" s="7">
        <v>0</v>
      </c>
      <c r="N25" s="7">
        <v>0.04</v>
      </c>
      <c r="O25" s="7">
        <v>7.0000000000000007E-2</v>
      </c>
    </row>
    <row r="26" spans="2:16" x14ac:dyDescent="0.25">
      <c r="D26" s="1"/>
      <c r="E26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topLeftCell="A16" zoomScale="74" zoomScaleNormal="74" workbookViewId="0">
      <selection activeCell="T17" sqref="T17"/>
    </sheetView>
  </sheetViews>
  <sheetFormatPr defaultRowHeight="15" x14ac:dyDescent="0.25"/>
  <cols>
    <col min="13" max="13" width="11.7109375" customWidth="1"/>
  </cols>
  <sheetData>
    <row r="1" spans="2:16" ht="15.75" x14ac:dyDescent="0.25">
      <c r="B1" s="5" t="s">
        <v>12</v>
      </c>
    </row>
    <row r="3" spans="2:16" x14ac:dyDescent="0.25">
      <c r="B3" s="11" t="s">
        <v>4</v>
      </c>
      <c r="C3" s="7"/>
      <c r="D3" s="7"/>
      <c r="E3" s="8" t="s">
        <v>1</v>
      </c>
      <c r="F3" s="7"/>
      <c r="G3" s="7"/>
      <c r="H3" s="8" t="s">
        <v>0</v>
      </c>
      <c r="I3" s="7"/>
    </row>
    <row r="4" spans="2:16" x14ac:dyDescent="0.25">
      <c r="B4" s="12" t="s">
        <v>5</v>
      </c>
      <c r="C4" s="7"/>
      <c r="D4" s="7"/>
      <c r="E4" s="9" t="s">
        <v>2</v>
      </c>
      <c r="F4" s="9" t="s">
        <v>3</v>
      </c>
      <c r="G4" s="9"/>
      <c r="H4" s="9" t="s">
        <v>2</v>
      </c>
      <c r="I4" s="9" t="s">
        <v>3</v>
      </c>
    </row>
    <row r="5" spans="2:16" x14ac:dyDescent="0.25">
      <c r="B5" s="7"/>
      <c r="C5" s="7"/>
      <c r="D5" s="8" t="s">
        <v>14</v>
      </c>
      <c r="E5" s="7">
        <v>12722.518</v>
      </c>
      <c r="F5" s="7">
        <f>E5/12722</f>
        <v>1.0000407168684169</v>
      </c>
      <c r="G5" s="7"/>
      <c r="H5" s="7">
        <v>8037.8609999999999</v>
      </c>
      <c r="I5" s="10">
        <f>H5/8037</f>
        <v>1.0001071295259425</v>
      </c>
      <c r="K5" s="13" t="s">
        <v>9</v>
      </c>
    </row>
    <row r="6" spans="2:16" x14ac:dyDescent="0.25">
      <c r="B6" s="7"/>
      <c r="C6" s="7"/>
      <c r="D6" s="8" t="s">
        <v>15</v>
      </c>
      <c r="E6" s="7">
        <v>19454.397000000001</v>
      </c>
      <c r="F6" s="7">
        <f>E6/12722</f>
        <v>1.5291932872189908</v>
      </c>
      <c r="G6" s="7"/>
      <c r="H6" s="7">
        <v>13685.217000000001</v>
      </c>
      <c r="I6" s="10">
        <f>H6/8037</f>
        <v>1.7027767823814857</v>
      </c>
    </row>
    <row r="7" spans="2:16" x14ac:dyDescent="0.25">
      <c r="B7" s="7"/>
      <c r="C7" s="7"/>
      <c r="D7" s="8"/>
      <c r="E7" s="8"/>
      <c r="F7" s="7"/>
      <c r="G7" s="7"/>
      <c r="H7" s="7"/>
      <c r="I7" s="7"/>
      <c r="M7" s="7"/>
      <c r="N7" s="8" t="s">
        <v>1</v>
      </c>
      <c r="O7" s="7"/>
      <c r="P7" s="8" t="s">
        <v>0</v>
      </c>
    </row>
    <row r="8" spans="2:16" x14ac:dyDescent="0.25">
      <c r="B8" s="7"/>
      <c r="C8" s="7"/>
      <c r="D8" s="8"/>
      <c r="E8" s="8"/>
      <c r="F8" s="7"/>
      <c r="G8" s="7"/>
      <c r="H8" s="7"/>
      <c r="I8" s="7"/>
      <c r="M8" s="7"/>
      <c r="N8" s="9" t="s">
        <v>10</v>
      </c>
      <c r="O8" s="9"/>
      <c r="P8" s="9" t="s">
        <v>10</v>
      </c>
    </row>
    <row r="9" spans="2:16" x14ac:dyDescent="0.25">
      <c r="B9" s="7"/>
      <c r="C9" s="7"/>
      <c r="D9" s="7"/>
      <c r="E9" s="7"/>
      <c r="F9" s="7"/>
      <c r="G9" s="7"/>
      <c r="H9" s="7"/>
      <c r="I9" s="7"/>
      <c r="M9" s="8" t="s">
        <v>16</v>
      </c>
      <c r="N9" s="10">
        <v>1</v>
      </c>
      <c r="O9" s="7"/>
      <c r="P9" s="7">
        <v>1</v>
      </c>
    </row>
    <row r="10" spans="2:16" x14ac:dyDescent="0.25">
      <c r="B10" s="7"/>
      <c r="C10" s="7"/>
      <c r="D10" s="7"/>
      <c r="E10" s="7"/>
      <c r="F10" s="7"/>
      <c r="G10" s="7"/>
      <c r="H10" s="7"/>
      <c r="I10" s="7"/>
      <c r="M10" s="8" t="s">
        <v>17</v>
      </c>
      <c r="N10" s="10">
        <v>1.55</v>
      </c>
      <c r="O10" s="7"/>
      <c r="P10" s="7">
        <v>1.7</v>
      </c>
    </row>
    <row r="11" spans="2:16" x14ac:dyDescent="0.25">
      <c r="B11" s="7"/>
      <c r="C11" s="7"/>
      <c r="D11" s="7"/>
      <c r="E11" s="7"/>
      <c r="F11" s="7"/>
      <c r="G11" s="7"/>
      <c r="H11" s="7"/>
      <c r="I11" s="7"/>
      <c r="M11" s="1"/>
      <c r="N11" s="4"/>
    </row>
    <row r="12" spans="2:16" x14ac:dyDescent="0.25">
      <c r="B12" s="11" t="s">
        <v>6</v>
      </c>
      <c r="C12" s="7"/>
      <c r="D12" s="7"/>
      <c r="E12" s="8" t="s">
        <v>1</v>
      </c>
      <c r="F12" s="7"/>
      <c r="G12" s="7"/>
      <c r="H12" s="8" t="s">
        <v>0</v>
      </c>
      <c r="I12" s="7"/>
      <c r="M12" s="1"/>
      <c r="N12" s="4"/>
    </row>
    <row r="13" spans="2:16" x14ac:dyDescent="0.25">
      <c r="B13" s="12" t="s">
        <v>5</v>
      </c>
      <c r="C13" s="7"/>
      <c r="D13" s="7"/>
      <c r="E13" s="9" t="s">
        <v>2</v>
      </c>
      <c r="F13" s="9" t="s">
        <v>3</v>
      </c>
      <c r="G13" s="9"/>
      <c r="H13" s="9" t="s">
        <v>2</v>
      </c>
      <c r="I13" s="9" t="s">
        <v>3</v>
      </c>
    </row>
    <row r="14" spans="2:16" x14ac:dyDescent="0.25">
      <c r="B14" s="7"/>
      <c r="C14" s="7"/>
      <c r="D14" s="8" t="s">
        <v>16</v>
      </c>
      <c r="E14" s="7">
        <v>14567.540999999999</v>
      </c>
      <c r="F14" s="7">
        <f>E14/14567</f>
        <v>1.0000371387382438</v>
      </c>
      <c r="G14" s="7"/>
      <c r="H14" s="7">
        <v>7568.6540000000005</v>
      </c>
      <c r="I14" s="10">
        <f>H14/7568</f>
        <v>1.0000864164904864</v>
      </c>
    </row>
    <row r="15" spans="2:16" x14ac:dyDescent="0.25">
      <c r="B15" s="7"/>
      <c r="C15" s="7"/>
      <c r="D15" s="8" t="s">
        <v>17</v>
      </c>
      <c r="E15" s="7">
        <v>22454.397000000001</v>
      </c>
      <c r="F15" s="7">
        <f>E15/14567</f>
        <v>1.5414565112926477</v>
      </c>
      <c r="G15" s="7"/>
      <c r="H15" s="7">
        <v>12309.17</v>
      </c>
      <c r="I15" s="10">
        <f>H15/7568</f>
        <v>1.6264759513742073</v>
      </c>
    </row>
    <row r="16" spans="2:16" x14ac:dyDescent="0.25">
      <c r="B16" s="7"/>
      <c r="C16" s="7"/>
      <c r="D16" s="8"/>
      <c r="E16" s="8"/>
      <c r="F16" s="7"/>
      <c r="G16" s="7"/>
      <c r="H16" s="7"/>
      <c r="I16" s="7"/>
    </row>
    <row r="17" spans="2:16" x14ac:dyDescent="0.25">
      <c r="B17" s="7"/>
      <c r="C17" s="7"/>
      <c r="D17" s="8"/>
      <c r="E17" s="8"/>
      <c r="F17" s="7"/>
      <c r="G17" s="7"/>
      <c r="H17" s="7"/>
      <c r="I17" s="7"/>
    </row>
    <row r="18" spans="2:16" x14ac:dyDescent="0.25">
      <c r="B18" s="7"/>
      <c r="C18" s="7"/>
      <c r="D18" s="7"/>
      <c r="E18" s="7"/>
      <c r="F18" s="7"/>
      <c r="G18" s="7"/>
      <c r="H18" s="7"/>
      <c r="I18" s="7"/>
    </row>
    <row r="19" spans="2:16" x14ac:dyDescent="0.25">
      <c r="B19" s="7"/>
      <c r="C19" s="7"/>
      <c r="D19" s="7"/>
      <c r="E19" s="7"/>
      <c r="F19" s="7"/>
      <c r="G19" s="7"/>
      <c r="H19" s="7"/>
      <c r="I19" s="7"/>
    </row>
    <row r="20" spans="2:16" x14ac:dyDescent="0.25">
      <c r="B20" s="7"/>
      <c r="C20" s="7"/>
      <c r="D20" s="7"/>
      <c r="E20" s="7"/>
      <c r="F20" s="7"/>
      <c r="G20" s="7"/>
      <c r="H20" s="7"/>
      <c r="I20" s="7"/>
      <c r="N20" s="8"/>
      <c r="O20" s="8" t="s">
        <v>16</v>
      </c>
      <c r="P20" s="8" t="s">
        <v>17</v>
      </c>
    </row>
    <row r="21" spans="2:16" x14ac:dyDescent="0.25">
      <c r="B21" s="7"/>
      <c r="C21" s="7"/>
      <c r="D21" s="7"/>
      <c r="E21" s="8" t="s">
        <v>1</v>
      </c>
      <c r="F21" s="7"/>
      <c r="G21" s="7"/>
      <c r="H21" s="8" t="s">
        <v>0</v>
      </c>
      <c r="I21" s="7"/>
      <c r="N21" s="7" t="s">
        <v>1</v>
      </c>
      <c r="O21" s="7">
        <v>1</v>
      </c>
      <c r="P21" s="7">
        <v>1.55</v>
      </c>
    </row>
    <row r="22" spans="2:16" x14ac:dyDescent="0.25">
      <c r="B22" s="11" t="s">
        <v>7</v>
      </c>
      <c r="C22" s="7"/>
      <c r="D22" s="7"/>
      <c r="E22" s="9" t="s">
        <v>2</v>
      </c>
      <c r="F22" s="9" t="s">
        <v>3</v>
      </c>
      <c r="G22" s="9"/>
      <c r="H22" s="9" t="s">
        <v>2</v>
      </c>
      <c r="I22" s="9" t="s">
        <v>3</v>
      </c>
      <c r="N22" s="7" t="s">
        <v>0</v>
      </c>
      <c r="O22" s="7">
        <v>1</v>
      </c>
      <c r="P22" s="7">
        <v>1.7</v>
      </c>
    </row>
    <row r="23" spans="2:16" x14ac:dyDescent="0.25">
      <c r="B23" s="12" t="s">
        <v>5</v>
      </c>
      <c r="C23" s="7"/>
      <c r="D23" s="8" t="s">
        <v>16</v>
      </c>
      <c r="E23" s="7">
        <v>16543.087</v>
      </c>
      <c r="F23" s="7">
        <f>E23/16543</f>
        <v>1.0000052590219428</v>
      </c>
      <c r="G23" s="7"/>
      <c r="H23" s="7">
        <v>10987.02</v>
      </c>
      <c r="I23" s="10">
        <f>H23/10987</f>
        <v>1.0000018203331209</v>
      </c>
      <c r="N23" s="8"/>
      <c r="O23" s="7"/>
      <c r="P23" s="7"/>
    </row>
    <row r="24" spans="2:16" x14ac:dyDescent="0.25">
      <c r="B24" s="7"/>
      <c r="C24" s="7"/>
      <c r="D24" s="8" t="s">
        <v>17</v>
      </c>
      <c r="E24" s="7">
        <v>26954.397000000001</v>
      </c>
      <c r="F24" s="7">
        <f>E24/16543</f>
        <v>1.6293536238892583</v>
      </c>
      <c r="G24" s="7"/>
      <c r="H24" s="7">
        <v>21812.23</v>
      </c>
      <c r="I24" s="10">
        <f>H24/10987</f>
        <v>1.9852762355511058</v>
      </c>
      <c r="N24" s="7" t="s">
        <v>8</v>
      </c>
      <c r="O24" s="7">
        <v>0</v>
      </c>
      <c r="P24" s="7">
        <v>0.12</v>
      </c>
    </row>
    <row r="25" spans="2:16" x14ac:dyDescent="0.25">
      <c r="D25" s="1"/>
      <c r="E25" s="1"/>
      <c r="N25" s="7" t="s">
        <v>8</v>
      </c>
      <c r="O25" s="7">
        <v>0</v>
      </c>
      <c r="P25" s="7">
        <v>0.25</v>
      </c>
    </row>
    <row r="26" spans="2:16" x14ac:dyDescent="0.25">
      <c r="D26" s="1"/>
      <c r="E26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tabSelected="1" topLeftCell="A19" zoomScale="80" zoomScaleNormal="80" workbookViewId="0">
      <selection activeCell="S38" sqref="S38"/>
    </sheetView>
  </sheetViews>
  <sheetFormatPr defaultRowHeight="15" x14ac:dyDescent="0.25"/>
  <cols>
    <col min="13" max="13" width="16.5703125" customWidth="1"/>
    <col min="14" max="14" width="15.85546875" customWidth="1"/>
    <col min="15" max="15" width="16.42578125" customWidth="1"/>
  </cols>
  <sheetData>
    <row r="1" spans="2:16" ht="15.75" x14ac:dyDescent="0.25">
      <c r="B1" s="5" t="s">
        <v>13</v>
      </c>
    </row>
    <row r="3" spans="2:16" x14ac:dyDescent="0.25">
      <c r="B3" s="11" t="s">
        <v>4</v>
      </c>
      <c r="C3" s="7"/>
      <c r="D3" s="7"/>
      <c r="E3" s="8" t="s">
        <v>1</v>
      </c>
      <c r="F3" s="7"/>
      <c r="G3" s="7"/>
      <c r="H3" s="8" t="s">
        <v>0</v>
      </c>
      <c r="I3" s="7"/>
    </row>
    <row r="4" spans="2:16" x14ac:dyDescent="0.25">
      <c r="B4" s="12" t="s">
        <v>5</v>
      </c>
      <c r="C4" s="7"/>
      <c r="D4" s="7"/>
      <c r="E4" s="7" t="s">
        <v>2</v>
      </c>
      <c r="F4" s="7" t="s">
        <v>3</v>
      </c>
      <c r="G4" s="7"/>
      <c r="H4" s="7" t="s">
        <v>2</v>
      </c>
      <c r="I4" s="7" t="s">
        <v>3</v>
      </c>
    </row>
    <row r="5" spans="2:16" x14ac:dyDescent="0.25">
      <c r="B5" s="7"/>
      <c r="C5" s="7"/>
      <c r="D5" s="8" t="s">
        <v>23</v>
      </c>
      <c r="E5" s="7">
        <v>6477.5690000000004</v>
      </c>
      <c r="F5" s="7">
        <f>E5/6477</f>
        <v>1.0000878493129537</v>
      </c>
      <c r="G5" s="7"/>
      <c r="H5" s="7">
        <v>8927.7909999999993</v>
      </c>
      <c r="I5" s="10">
        <f>H5/8927</f>
        <v>1.0000886075949367</v>
      </c>
      <c r="K5" s="13" t="s">
        <v>9</v>
      </c>
    </row>
    <row r="6" spans="2:16" x14ac:dyDescent="0.25">
      <c r="B6" s="7"/>
      <c r="C6" s="7"/>
      <c r="D6" s="8" t="s">
        <v>19</v>
      </c>
      <c r="E6" s="7">
        <v>1968.6980000000001</v>
      </c>
      <c r="F6" s="7">
        <f t="shared" ref="F6:F7" si="0">E6/6477</f>
        <v>0.30395213833564921</v>
      </c>
      <c r="G6" s="7"/>
      <c r="H6" s="7">
        <v>5727.2049999999999</v>
      </c>
      <c r="I6" s="10">
        <f t="shared" ref="I6:I7" si="1">H6/8927</f>
        <v>0.64155987453791863</v>
      </c>
    </row>
    <row r="7" spans="2:16" x14ac:dyDescent="0.25">
      <c r="B7" s="7"/>
      <c r="C7" s="7"/>
      <c r="D7" s="8" t="s">
        <v>20</v>
      </c>
      <c r="E7" s="7">
        <v>1401.4559999999999</v>
      </c>
      <c r="F7" s="7">
        <f t="shared" si="0"/>
        <v>0.21637424733672994</v>
      </c>
      <c r="G7" s="7"/>
      <c r="H7" s="7">
        <v>3088.991</v>
      </c>
      <c r="I7" s="10">
        <f t="shared" si="1"/>
        <v>0.34602789290915204</v>
      </c>
      <c r="M7" s="7"/>
      <c r="N7" s="8" t="s">
        <v>1</v>
      </c>
      <c r="O7" s="7"/>
      <c r="P7" s="8" t="s">
        <v>0</v>
      </c>
    </row>
    <row r="8" spans="2:16" x14ac:dyDescent="0.25">
      <c r="B8" s="7"/>
      <c r="C8" s="7"/>
      <c r="D8" s="8"/>
      <c r="E8" s="8"/>
      <c r="F8" s="7"/>
      <c r="G8" s="7"/>
      <c r="H8" s="7"/>
      <c r="I8" s="7"/>
      <c r="M8" s="7"/>
      <c r="N8" s="7" t="s">
        <v>10</v>
      </c>
      <c r="O8" s="7"/>
      <c r="P8" s="7" t="s">
        <v>10</v>
      </c>
    </row>
    <row r="9" spans="2:16" x14ac:dyDescent="0.25">
      <c r="B9" s="7"/>
      <c r="C9" s="7"/>
      <c r="D9" s="7"/>
      <c r="E9" s="7"/>
      <c r="F9" s="7"/>
      <c r="G9" s="7"/>
      <c r="H9" s="7"/>
      <c r="I9" s="7"/>
      <c r="M9" s="8" t="s">
        <v>23</v>
      </c>
      <c r="N9" s="10">
        <v>1</v>
      </c>
      <c r="O9" s="7"/>
      <c r="P9" s="7">
        <v>1</v>
      </c>
    </row>
    <row r="10" spans="2:16" x14ac:dyDescent="0.25">
      <c r="B10" s="7"/>
      <c r="C10" s="7"/>
      <c r="D10" s="7"/>
      <c r="E10" s="7"/>
      <c r="F10" s="7"/>
      <c r="G10" s="7"/>
      <c r="H10" s="7"/>
      <c r="I10" s="7"/>
      <c r="M10" s="8" t="s">
        <v>19</v>
      </c>
      <c r="N10" s="10">
        <v>0.28000000000000003</v>
      </c>
      <c r="O10" s="7"/>
      <c r="P10" s="7">
        <v>0.56999999999999995</v>
      </c>
    </row>
    <row r="11" spans="2:16" x14ac:dyDescent="0.25">
      <c r="B11" s="7"/>
      <c r="C11" s="7"/>
      <c r="D11" s="7"/>
      <c r="E11" s="7"/>
      <c r="F11" s="7"/>
      <c r="G11" s="7"/>
      <c r="H11" s="7"/>
      <c r="I11" s="7"/>
      <c r="M11" s="8" t="s">
        <v>20</v>
      </c>
      <c r="N11" s="10">
        <v>0.22</v>
      </c>
      <c r="O11" s="7"/>
      <c r="P11" s="7">
        <v>0.32</v>
      </c>
    </row>
    <row r="12" spans="2:16" x14ac:dyDescent="0.25">
      <c r="B12" s="11" t="s">
        <v>6</v>
      </c>
      <c r="C12" s="7"/>
      <c r="D12" s="7"/>
      <c r="E12" s="8" t="s">
        <v>1</v>
      </c>
      <c r="F12" s="7"/>
      <c r="G12" s="7"/>
      <c r="H12" s="8" t="s">
        <v>0</v>
      </c>
      <c r="I12" s="7"/>
      <c r="M12" s="1"/>
      <c r="N12" s="4"/>
    </row>
    <row r="13" spans="2:16" x14ac:dyDescent="0.25">
      <c r="B13" s="12" t="s">
        <v>5</v>
      </c>
      <c r="C13" s="7"/>
      <c r="D13" s="7"/>
      <c r="E13" s="7" t="s">
        <v>2</v>
      </c>
      <c r="F13" s="7" t="s">
        <v>3</v>
      </c>
      <c r="G13" s="7"/>
      <c r="H13" s="7" t="s">
        <v>2</v>
      </c>
      <c r="I13" s="7" t="s">
        <v>3</v>
      </c>
    </row>
    <row r="14" spans="2:16" x14ac:dyDescent="0.25">
      <c r="B14" s="7"/>
      <c r="C14" s="7"/>
      <c r="D14" s="8" t="s">
        <v>23</v>
      </c>
      <c r="E14" s="10">
        <v>7865.3230000000003</v>
      </c>
      <c r="F14" s="10">
        <f>E14/7865</f>
        <v>1.0000410680228862</v>
      </c>
      <c r="G14" s="7"/>
      <c r="H14" s="10">
        <v>10987.341</v>
      </c>
      <c r="I14" s="10">
        <f>H14/10987</f>
        <v>1.0000310366797125</v>
      </c>
    </row>
    <row r="15" spans="2:16" x14ac:dyDescent="0.25">
      <c r="B15" s="7"/>
      <c r="C15" s="7"/>
      <c r="D15" s="8" t="s">
        <v>19</v>
      </c>
      <c r="E15" s="10">
        <v>2013.326</v>
      </c>
      <c r="F15" s="10">
        <f t="shared" ref="F15:F16" si="2">E15/7865</f>
        <v>0.25598550540368725</v>
      </c>
      <c r="G15" s="7"/>
      <c r="H15" s="10">
        <v>5743.1120000000001</v>
      </c>
      <c r="I15" s="10">
        <f t="shared" ref="I15:I16" si="3">H15/10987</f>
        <v>0.52271884954946757</v>
      </c>
    </row>
    <row r="16" spans="2:16" x14ac:dyDescent="0.25">
      <c r="B16" s="7"/>
      <c r="C16" s="7"/>
      <c r="D16" s="8" t="s">
        <v>20</v>
      </c>
      <c r="E16" s="10">
        <v>1675.12</v>
      </c>
      <c r="F16" s="10">
        <f t="shared" si="2"/>
        <v>0.2129841068022886</v>
      </c>
      <c r="G16" s="7"/>
      <c r="H16" s="10">
        <v>3125.11</v>
      </c>
      <c r="I16" s="10">
        <f t="shared" si="3"/>
        <v>0.28443706198234275</v>
      </c>
    </row>
    <row r="17" spans="2:16" x14ac:dyDescent="0.25">
      <c r="B17" s="7"/>
      <c r="C17" s="7"/>
      <c r="D17" s="8"/>
      <c r="E17" s="8"/>
      <c r="F17" s="7"/>
      <c r="G17" s="7"/>
      <c r="H17" s="7"/>
      <c r="I17" s="7"/>
    </row>
    <row r="18" spans="2:16" x14ac:dyDescent="0.25">
      <c r="B18" s="7"/>
      <c r="C18" s="7"/>
      <c r="D18" s="7"/>
      <c r="E18" s="7"/>
      <c r="F18" s="7"/>
      <c r="G18" s="7"/>
      <c r="H18" s="7"/>
      <c r="I18" s="7"/>
    </row>
    <row r="19" spans="2:16" x14ac:dyDescent="0.25">
      <c r="B19" s="7"/>
      <c r="C19" s="7"/>
      <c r="D19" s="7"/>
      <c r="E19" s="7"/>
      <c r="F19" s="7"/>
      <c r="G19" s="7"/>
      <c r="H19" s="7"/>
      <c r="I19" s="7"/>
    </row>
    <row r="20" spans="2:16" x14ac:dyDescent="0.25">
      <c r="B20" s="7"/>
      <c r="C20" s="7"/>
      <c r="D20" s="7"/>
      <c r="E20" s="7"/>
      <c r="F20" s="7"/>
      <c r="G20" s="7"/>
      <c r="H20" s="7"/>
      <c r="I20" s="7"/>
      <c r="L20" s="7"/>
      <c r="M20" s="8" t="s">
        <v>18</v>
      </c>
      <c r="N20" s="8" t="s">
        <v>21</v>
      </c>
      <c r="O20" s="8" t="s">
        <v>22</v>
      </c>
      <c r="P20" s="1"/>
    </row>
    <row r="21" spans="2:16" x14ac:dyDescent="0.25">
      <c r="B21" s="7"/>
      <c r="C21" s="7"/>
      <c r="D21" s="7"/>
      <c r="E21" s="8" t="s">
        <v>1</v>
      </c>
      <c r="F21" s="7"/>
      <c r="G21" s="7"/>
      <c r="H21" s="8" t="s">
        <v>0</v>
      </c>
      <c r="I21" s="7"/>
      <c r="L21" s="7" t="s">
        <v>1</v>
      </c>
      <c r="M21" s="7">
        <v>1</v>
      </c>
      <c r="N21" s="7">
        <v>0.28000000000000003</v>
      </c>
      <c r="O21" s="7">
        <v>0.22</v>
      </c>
    </row>
    <row r="22" spans="2:16" x14ac:dyDescent="0.25">
      <c r="B22" s="11" t="s">
        <v>7</v>
      </c>
      <c r="C22" s="7"/>
      <c r="D22" s="7"/>
      <c r="E22" s="7" t="s">
        <v>2</v>
      </c>
      <c r="F22" s="7" t="s">
        <v>3</v>
      </c>
      <c r="G22" s="7"/>
      <c r="H22" s="7" t="s">
        <v>2</v>
      </c>
      <c r="I22" s="7" t="s">
        <v>3</v>
      </c>
      <c r="L22" s="7" t="s">
        <v>0</v>
      </c>
      <c r="M22" s="7">
        <v>1</v>
      </c>
      <c r="N22" s="7">
        <v>0.56999999999999995</v>
      </c>
      <c r="O22" s="7">
        <v>0.32</v>
      </c>
    </row>
    <row r="23" spans="2:16" x14ac:dyDescent="0.25">
      <c r="B23" s="12" t="s">
        <v>5</v>
      </c>
      <c r="C23" s="7"/>
      <c r="D23" s="8" t="s">
        <v>23</v>
      </c>
      <c r="E23" s="10">
        <v>8976.0969999999998</v>
      </c>
      <c r="F23" s="10">
        <f>E23/8976</f>
        <v>1.0000108065953655</v>
      </c>
      <c r="G23" s="7"/>
      <c r="H23" s="10">
        <v>12132.034100000001</v>
      </c>
      <c r="I23" s="10">
        <f>H23/12132</f>
        <v>1.000002810748434</v>
      </c>
      <c r="L23" s="7"/>
      <c r="M23" s="7"/>
      <c r="N23" s="7"/>
      <c r="O23" s="7"/>
    </row>
    <row r="24" spans="2:16" x14ac:dyDescent="0.25">
      <c r="B24" s="7"/>
      <c r="C24" s="7"/>
      <c r="D24" s="8" t="s">
        <v>19</v>
      </c>
      <c r="E24" s="10">
        <v>3145.9079999999999</v>
      </c>
      <c r="F24" s="10">
        <f t="shared" ref="F24:F25" si="4">E24/8976</f>
        <v>0.35047994652406417</v>
      </c>
      <c r="G24" s="7"/>
      <c r="H24" s="10">
        <v>6876.45</v>
      </c>
      <c r="I24" s="10">
        <f t="shared" ref="I24:I25" si="5">H24/12132</f>
        <v>0.56680267062314538</v>
      </c>
      <c r="L24" s="7" t="s">
        <v>8</v>
      </c>
      <c r="M24" s="7">
        <v>0</v>
      </c>
      <c r="N24" s="7">
        <v>0.1</v>
      </c>
      <c r="O24" s="7">
        <v>4.4999999999999998E-2</v>
      </c>
    </row>
    <row r="25" spans="2:16" x14ac:dyDescent="0.25">
      <c r="B25" s="7"/>
      <c r="C25" s="7"/>
      <c r="D25" s="8" t="s">
        <v>20</v>
      </c>
      <c r="E25" s="10">
        <v>2013.1120000000001</v>
      </c>
      <c r="F25" s="10">
        <f t="shared" si="4"/>
        <v>0.22427718360071303</v>
      </c>
      <c r="G25" s="7"/>
      <c r="H25" s="10">
        <v>4190.33</v>
      </c>
      <c r="I25" s="10">
        <f t="shared" si="5"/>
        <v>0.34539482360698975</v>
      </c>
      <c r="L25" s="7" t="s">
        <v>8</v>
      </c>
      <c r="M25" s="7">
        <v>0</v>
      </c>
      <c r="N25" s="7">
        <v>0.06</v>
      </c>
      <c r="O25" s="7">
        <v>0.08</v>
      </c>
    </row>
    <row r="26" spans="2:16" x14ac:dyDescent="0.25">
      <c r="D26" s="1"/>
      <c r="E2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4C</vt:lpstr>
      <vt:lpstr>Fig 4E</vt:lpstr>
      <vt:lpstr>Fig4G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2016-11-21T13:19:17Z</dcterms:modified>
</cp:coreProperties>
</file>