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0" yWindow="465" windowWidth="24405" windowHeight="12975" activeTab="5"/>
  </bookViews>
  <sheets>
    <sheet name="Table S2. Data for Fig. 3" sheetId="8" r:id="rId1"/>
    <sheet name="Table S3. Data for Fig. 5b" sheetId="2" r:id="rId2"/>
    <sheet name="Table S4. Data for Fig. 5c" sheetId="3" r:id="rId3"/>
    <sheet name="Table S5. Data for Fig. 6" sheetId="7" r:id="rId4"/>
    <sheet name="Table S6. Data for Table 3" sheetId="5" r:id="rId5"/>
    <sheet name="Table S7. Data for Table 4" sheetId="6" r:id="rId6"/>
  </sheets>
  <calcPr calcId="179017"/>
</workbook>
</file>

<file path=xl/calcChain.xml><?xml version="1.0" encoding="utf-8"?>
<calcChain xmlns="http://schemas.openxmlformats.org/spreadsheetml/2006/main">
  <c r="Z55" i="5"/>
  <c r="Y55"/>
  <c r="T55"/>
  <c r="S55"/>
  <c r="M55"/>
  <c r="L55"/>
  <c r="G55"/>
  <c r="F55"/>
  <c r="Z54"/>
  <c r="Y54"/>
  <c r="T54"/>
  <c r="S54"/>
  <c r="M54"/>
  <c r="L54"/>
  <c r="G54"/>
  <c r="F54"/>
  <c r="Z53"/>
  <c r="Y53"/>
  <c r="T53"/>
  <c r="S53"/>
  <c r="M53"/>
  <c r="L53"/>
  <c r="G53"/>
  <c r="F53"/>
  <c r="Z52"/>
  <c r="Y52"/>
  <c r="T52"/>
  <c r="S52"/>
  <c r="M52"/>
  <c r="L52"/>
  <c r="G52"/>
  <c r="F52"/>
  <c r="Z51"/>
  <c r="Y51"/>
  <c r="T51"/>
  <c r="S51"/>
  <c r="M51"/>
  <c r="L51"/>
  <c r="G51"/>
  <c r="F51"/>
  <c r="Z50"/>
  <c r="Y50"/>
  <c r="T50"/>
  <c r="S50"/>
  <c r="M50"/>
  <c r="L50"/>
  <c r="G50"/>
  <c r="F50"/>
  <c r="Z49"/>
  <c r="Y49"/>
  <c r="T49"/>
  <c r="S49"/>
  <c r="M49"/>
  <c r="L49"/>
  <c r="G49"/>
  <c r="F49"/>
  <c r="V31"/>
  <c r="U31"/>
  <c r="P31"/>
  <c r="O31"/>
  <c r="K31"/>
  <c r="J31"/>
  <c r="F31"/>
  <c r="E31"/>
  <c r="V30"/>
  <c r="U30"/>
  <c r="P30"/>
  <c r="O30"/>
  <c r="K30"/>
  <c r="J30"/>
  <c r="F30"/>
  <c r="E30"/>
  <c r="V29"/>
  <c r="U29"/>
  <c r="P29"/>
  <c r="O29"/>
  <c r="K29"/>
  <c r="J29"/>
  <c r="F29"/>
  <c r="E29"/>
  <c r="V28"/>
  <c r="U28"/>
  <c r="P28"/>
  <c r="O28"/>
  <c r="K28"/>
  <c r="J28"/>
  <c r="F28"/>
  <c r="E28"/>
  <c r="V27"/>
  <c r="U27"/>
  <c r="P27"/>
  <c r="O27"/>
  <c r="K27"/>
  <c r="J27"/>
  <c r="F27"/>
  <c r="E27"/>
  <c r="V26"/>
  <c r="U26"/>
  <c r="P26"/>
  <c r="O26"/>
  <c r="K26"/>
  <c r="J26"/>
  <c r="F26"/>
  <c r="E26"/>
  <c r="V25"/>
  <c r="U25"/>
  <c r="K25"/>
  <c r="J25"/>
  <c r="F25"/>
  <c r="E25"/>
  <c r="V24"/>
  <c r="U24"/>
  <c r="P24"/>
  <c r="O24"/>
  <c r="K24"/>
  <c r="J24"/>
  <c r="F24"/>
  <c r="E24"/>
  <c r="N45" i="8" l="1"/>
  <c r="M45"/>
  <c r="N44"/>
  <c r="M44"/>
  <c r="N43"/>
  <c r="M43"/>
  <c r="N42"/>
  <c r="M42"/>
  <c r="N41"/>
  <c r="M41"/>
  <c r="N40"/>
  <c r="M40"/>
  <c r="N39"/>
  <c r="M39"/>
  <c r="G45"/>
  <c r="F45"/>
  <c r="G44"/>
  <c r="F44"/>
  <c r="G43"/>
  <c r="F43"/>
  <c r="G42"/>
  <c r="F42"/>
  <c r="G41"/>
  <c r="F41"/>
  <c r="G40"/>
  <c r="F40"/>
  <c r="G39"/>
  <c r="F39"/>
  <c r="F13"/>
  <c r="E13"/>
  <c r="F12"/>
  <c r="E12"/>
  <c r="F11"/>
  <c r="E11"/>
  <c r="F10"/>
  <c r="E10"/>
  <c r="F9"/>
  <c r="E9"/>
  <c r="F8"/>
  <c r="E8"/>
  <c r="F7"/>
  <c r="E7"/>
  <c r="AF15" i="3" l="1"/>
  <c r="AC15"/>
  <c r="AB15"/>
  <c r="W15"/>
  <c r="V15"/>
  <c r="Q15"/>
  <c r="P15"/>
  <c r="AG15" s="1"/>
  <c r="K15"/>
  <c r="J15"/>
  <c r="AI15" s="1"/>
  <c r="E15"/>
  <c r="D15"/>
  <c r="AF14"/>
  <c r="AC14"/>
  <c r="AB14"/>
  <c r="W14"/>
  <c r="V14"/>
  <c r="Q14"/>
  <c r="P14"/>
  <c r="AG14" s="1"/>
  <c r="K14"/>
  <c r="J14"/>
  <c r="AI14" s="1"/>
  <c r="E14"/>
  <c r="D14"/>
  <c r="AG13"/>
  <c r="AF13"/>
  <c r="AC13"/>
  <c r="AB13"/>
  <c r="W13"/>
  <c r="V13"/>
  <c r="Q13"/>
  <c r="P13"/>
  <c r="K13"/>
  <c r="J13"/>
  <c r="AI13" s="1"/>
  <c r="AN13" s="1"/>
  <c r="E13"/>
  <c r="D13"/>
  <c r="AF12"/>
  <c r="AC12"/>
  <c r="AB12"/>
  <c r="W12"/>
  <c r="V12"/>
  <c r="Q12"/>
  <c r="P12"/>
  <c r="AG12" s="1"/>
  <c r="K12"/>
  <c r="J12"/>
  <c r="AI12" s="1"/>
  <c r="AN12" s="1"/>
  <c r="E12"/>
  <c r="D12"/>
  <c r="AG11"/>
  <c r="AF11"/>
  <c r="AC11"/>
  <c r="AB11"/>
  <c r="W11"/>
  <c r="V11"/>
  <c r="Q11"/>
  <c r="P11"/>
  <c r="K11"/>
  <c r="J11"/>
  <c r="AI11" s="1"/>
  <c r="E11"/>
  <c r="D11"/>
  <c r="AG10"/>
  <c r="AF10"/>
  <c r="AC10"/>
  <c r="AB10"/>
  <c r="W10"/>
  <c r="V10"/>
  <c r="Q10"/>
  <c r="P10"/>
  <c r="K10"/>
  <c r="J10"/>
  <c r="AI10" s="1"/>
  <c r="E10"/>
  <c r="D10"/>
  <c r="AG9"/>
  <c r="AF9"/>
  <c r="AC9"/>
  <c r="AB9"/>
  <c r="W9"/>
  <c r="V9"/>
  <c r="Q9"/>
  <c r="P9"/>
  <c r="K9"/>
  <c r="J9"/>
  <c r="AI9" s="1"/>
  <c r="AN9" s="1"/>
  <c r="E9"/>
  <c r="D9"/>
  <c r="AF8"/>
  <c r="AC8"/>
  <c r="AB8"/>
  <c r="W8"/>
  <c r="V8"/>
  <c r="Q8"/>
  <c r="P8"/>
  <c r="AG8" s="1"/>
  <c r="K8"/>
  <c r="J8"/>
  <c r="AI8" s="1"/>
  <c r="E8"/>
  <c r="D8"/>
  <c r="AF7"/>
  <c r="AC7"/>
  <c r="AB7"/>
  <c r="W7"/>
  <c r="V7"/>
  <c r="Q7"/>
  <c r="P7"/>
  <c r="AG7" s="1"/>
  <c r="K7"/>
  <c r="J7"/>
  <c r="AI7" s="1"/>
  <c r="E7"/>
  <c r="D7"/>
  <c r="AF6"/>
  <c r="AC6"/>
  <c r="AB6"/>
  <c r="W6"/>
  <c r="V6"/>
  <c r="Q6"/>
  <c r="P6"/>
  <c r="AG6" s="1"/>
  <c r="K6"/>
  <c r="J6"/>
  <c r="AI6" s="1"/>
  <c r="E6"/>
  <c r="D6"/>
  <c r="AG5"/>
  <c r="AF5"/>
  <c r="AC5"/>
  <c r="AB5"/>
  <c r="W5"/>
  <c r="V5"/>
  <c r="Q5"/>
  <c r="P5"/>
  <c r="K5"/>
  <c r="J5"/>
  <c r="AI5" s="1"/>
  <c r="E5"/>
  <c r="D5"/>
  <c r="AN4"/>
  <c r="AM4"/>
  <c r="AL4"/>
  <c r="AK4"/>
  <c r="AF4"/>
  <c r="AC4"/>
  <c r="AB4"/>
  <c r="W4"/>
  <c r="V4"/>
  <c r="Q4"/>
  <c r="P4"/>
  <c r="K4"/>
  <c r="J4"/>
  <c r="E4"/>
  <c r="D4"/>
  <c r="AL5" l="1"/>
  <c r="AN8"/>
  <c r="AN5"/>
  <c r="AL9"/>
  <c r="AL13"/>
  <c r="AN6"/>
  <c r="AL6"/>
  <c r="AK6"/>
  <c r="AN11"/>
  <c r="AL11"/>
  <c r="AK11"/>
  <c r="AN7"/>
  <c r="AL7"/>
  <c r="AK7"/>
  <c r="AM7"/>
  <c r="AN10"/>
  <c r="AL10"/>
  <c r="AM8"/>
  <c r="AL8"/>
  <c r="AK8"/>
  <c r="AK10"/>
  <c r="AM11"/>
  <c r="AL14"/>
  <c r="AN14"/>
  <c r="AN15"/>
  <c r="AK15"/>
  <c r="AL15"/>
  <c r="AM12"/>
  <c r="AL12"/>
  <c r="AK12"/>
  <c r="AK14"/>
  <c r="AM15"/>
  <c r="AM9"/>
  <c r="AM10"/>
  <c r="AM14"/>
  <c r="AM5"/>
  <c r="AM6"/>
  <c r="AK5"/>
  <c r="AK9"/>
  <c r="AK13"/>
  <c r="AM13"/>
  <c r="AD15" i="2" l="1"/>
  <c r="AC15"/>
  <c r="X15"/>
  <c r="W15"/>
  <c r="R15"/>
  <c r="Q15"/>
  <c r="L15"/>
  <c r="K15"/>
  <c r="F15"/>
  <c r="E15"/>
  <c r="AD14"/>
  <c r="AC14"/>
  <c r="X14"/>
  <c r="W14"/>
  <c r="R14"/>
  <c r="Q14"/>
  <c r="L14"/>
  <c r="K14"/>
  <c r="F14"/>
  <c r="E14"/>
  <c r="AD13"/>
  <c r="AC13"/>
  <c r="X13"/>
  <c r="W13"/>
  <c r="R13"/>
  <c r="Q13"/>
  <c r="L13"/>
  <c r="K13"/>
  <c r="F13"/>
  <c r="E13"/>
  <c r="AD12"/>
  <c r="AC12"/>
  <c r="X12"/>
  <c r="W12"/>
  <c r="R12"/>
  <c r="Q12"/>
  <c r="L12"/>
  <c r="K12"/>
  <c r="F12"/>
  <c r="E12"/>
  <c r="AD11"/>
  <c r="AC11"/>
  <c r="X11"/>
  <c r="W11"/>
  <c r="R11"/>
  <c r="Q11"/>
  <c r="L11"/>
  <c r="K11"/>
  <c r="F11"/>
  <c r="E11"/>
  <c r="AD10"/>
  <c r="AC10"/>
  <c r="X10"/>
  <c r="W10"/>
  <c r="R10"/>
  <c r="Q10"/>
  <c r="L10"/>
  <c r="K10"/>
  <c r="F10"/>
  <c r="E10"/>
  <c r="AD9"/>
  <c r="AC9"/>
  <c r="X9"/>
  <c r="W9"/>
  <c r="R9"/>
  <c r="Q9"/>
  <c r="L9"/>
  <c r="K9"/>
  <c r="F9"/>
  <c r="E9"/>
  <c r="AD8"/>
  <c r="AC8"/>
  <c r="X8"/>
  <c r="W8"/>
  <c r="R8"/>
  <c r="Q8"/>
  <c r="L8"/>
  <c r="K8"/>
  <c r="F8"/>
  <c r="E8"/>
  <c r="AD7"/>
  <c r="AC7"/>
  <c r="X7"/>
  <c r="W7"/>
  <c r="R7"/>
  <c r="Q7"/>
  <c r="L7"/>
  <c r="K7"/>
  <c r="F7"/>
  <c r="E7"/>
  <c r="AD6"/>
  <c r="AC6"/>
  <c r="X6"/>
  <c r="W6"/>
  <c r="R6"/>
  <c r="Q6"/>
  <c r="L6"/>
  <c r="K6"/>
  <c r="F6"/>
  <c r="E6"/>
  <c r="AD5"/>
  <c r="AC5"/>
  <c r="X5"/>
  <c r="W5"/>
  <c r="R5"/>
  <c r="Q5"/>
  <c r="L5"/>
  <c r="K5"/>
  <c r="F5"/>
  <c r="E5"/>
  <c r="AD4"/>
  <c r="AC4"/>
  <c r="X4"/>
  <c r="W4"/>
  <c r="R4"/>
  <c r="Q4"/>
  <c r="L4"/>
  <c r="K4"/>
  <c r="F4"/>
  <c r="E4"/>
  <c r="M32" i="7" l="1"/>
  <c r="K32"/>
  <c r="J32"/>
  <c r="M31"/>
  <c r="K31"/>
  <c r="J31"/>
  <c r="M30"/>
  <c r="K30"/>
  <c r="J30"/>
  <c r="M29"/>
  <c r="K29"/>
  <c r="J29"/>
  <c r="M28"/>
  <c r="K28"/>
  <c r="J28"/>
  <c r="M27"/>
  <c r="K27"/>
  <c r="J27"/>
  <c r="M26"/>
  <c r="K26"/>
  <c r="J26"/>
  <c r="M25"/>
  <c r="K25"/>
  <c r="J25"/>
  <c r="M24"/>
  <c r="K24"/>
  <c r="J24"/>
  <c r="M23"/>
  <c r="K23"/>
  <c r="J23"/>
  <c r="M22"/>
  <c r="K22"/>
  <c r="J22"/>
  <c r="O21"/>
  <c r="J21"/>
  <c r="O23" l="1"/>
  <c r="O27"/>
  <c r="O31"/>
  <c r="O24"/>
  <c r="O28"/>
  <c r="O32"/>
  <c r="O22"/>
  <c r="O30"/>
  <c r="O25"/>
  <c r="O29"/>
  <c r="O26"/>
</calcChain>
</file>

<file path=xl/sharedStrings.xml><?xml version="1.0" encoding="utf-8"?>
<sst xmlns="http://schemas.openxmlformats.org/spreadsheetml/2006/main" count="251" uniqueCount="107">
  <si>
    <t>Strain</t>
  </si>
  <si>
    <t>WT</t>
  </si>
  <si>
    <t>(n=2)</t>
  </si>
  <si>
    <t>Δtpx1</t>
  </si>
  <si>
    <t>(n=6)</t>
  </si>
  <si>
    <t xml:space="preserve">Δtrx1 </t>
  </si>
  <si>
    <t>(n=5)</t>
  </si>
  <si>
    <t>(n=3)</t>
  </si>
  <si>
    <t xml:space="preserve">Δtpx1 </t>
  </si>
  <si>
    <r>
      <t>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(µM)</t>
    </r>
  </si>
  <si>
    <t>20-50</t>
  </si>
  <si>
    <t>2-100</t>
  </si>
  <si>
    <t>Gradient</t>
  </si>
  <si>
    <t>267 ± 8</t>
  </si>
  <si>
    <t>40 ± 9</t>
  </si>
  <si>
    <t>42 ± 12</t>
  </si>
  <si>
    <t>"2-50</t>
  </si>
  <si>
    <t>Suppl. Data</t>
  </si>
  <si>
    <t>H2O2 (microM)</t>
  </si>
  <si>
    <t>Average</t>
  </si>
  <si>
    <t>Stdev</t>
  </si>
  <si>
    <t>Discarded</t>
  </si>
  <si>
    <r>
      <t xml:space="preserve">Tpx1 oxidation in </t>
    </r>
    <r>
      <rPr>
        <i/>
        <sz val="10"/>
        <color theme="1"/>
        <rFont val="Arial"/>
        <family val="2"/>
      </rPr>
      <t xml:space="preserve">wt </t>
    </r>
    <r>
      <rPr>
        <sz val="10"/>
        <color theme="1"/>
        <rFont val="Arial"/>
        <family val="2"/>
      </rPr>
      <t>strain</t>
    </r>
  </si>
  <si>
    <t>Time</t>
  </si>
  <si>
    <r>
      <t>[H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] (µM)</t>
    </r>
  </si>
  <si>
    <r>
      <t>Oxidation at steady-state (5 min)</t>
    </r>
    <r>
      <rPr>
        <b/>
        <vertAlign val="superscript"/>
        <sz val="10"/>
        <color theme="1"/>
        <rFont val="Arial"/>
        <family val="2"/>
      </rPr>
      <t>b</t>
    </r>
  </si>
  <si>
    <r>
      <t>k</t>
    </r>
    <r>
      <rPr>
        <b/>
        <i/>
        <vertAlign val="subscript"/>
        <sz val="10"/>
        <color theme="1"/>
        <rFont val="Arial"/>
        <family val="2"/>
      </rPr>
      <t>switchoff</t>
    </r>
    <r>
      <rPr>
        <b/>
        <i/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(s</t>
    </r>
    <r>
      <rPr>
        <b/>
        <vertAlign val="superscript"/>
        <sz val="10"/>
        <color theme="1"/>
        <rFont val="Arial"/>
        <family val="2"/>
      </rPr>
      <t>-1</t>
    </r>
    <r>
      <rPr>
        <b/>
        <sz val="10"/>
        <color theme="1"/>
        <rFont val="Arial"/>
        <family val="2"/>
      </rPr>
      <t>)</t>
    </r>
    <r>
      <rPr>
        <b/>
        <vertAlign val="superscript"/>
        <sz val="10"/>
        <color theme="1"/>
        <rFont val="Arial"/>
        <family val="2"/>
      </rPr>
      <t>c</t>
    </r>
  </si>
  <si>
    <t>Extracellular</t>
  </si>
  <si>
    <r>
      <t>Intracellular</t>
    </r>
    <r>
      <rPr>
        <b/>
        <vertAlign val="superscript"/>
        <sz val="10"/>
        <color theme="1"/>
        <rFont val="Arial"/>
        <family val="2"/>
      </rPr>
      <t>a</t>
    </r>
  </si>
  <si>
    <t>OxyR</t>
  </si>
  <si>
    <t>Tpx1</t>
  </si>
  <si>
    <t>Δtrx1</t>
  </si>
  <si>
    <t>Δtrx3</t>
  </si>
  <si>
    <t xml:space="preserve">WT </t>
  </si>
  <si>
    <r>
      <t>a</t>
    </r>
    <r>
      <rPr>
        <sz val="10"/>
        <color theme="1"/>
        <rFont val="Arial"/>
        <family val="2"/>
      </rPr>
      <t>Intracellular concentration of 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is calculated from the gradients between extracellular and intracellular 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concentration determined from OxyR oxidation potentials.  </t>
    </r>
  </si>
  <si>
    <r>
      <t>c</t>
    </r>
    <r>
      <rPr>
        <sz val="10"/>
        <color theme="1"/>
        <rFont val="Arial"/>
        <family val="2"/>
      </rPr>
      <t>The pseudo-first order rate constant characterizing the reduction of thiol proteins is determined from the steady-state equations 2 and 3, assuming that second-order rate constant for the reaction of 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with Tpx1 and OxyR are 1 × 10</t>
    </r>
    <r>
      <rPr>
        <vertAlign val="superscript"/>
        <sz val="10"/>
        <color theme="1"/>
        <rFont val="Arial"/>
        <family val="2"/>
      </rPr>
      <t>7</t>
    </r>
    <r>
      <rPr>
        <sz val="10"/>
        <color theme="1"/>
        <rFont val="Arial"/>
        <family val="2"/>
      </rPr>
      <t xml:space="preserve"> M</t>
    </r>
    <r>
      <rPr>
        <vertAlign val="superscript"/>
        <sz val="10"/>
        <color theme="1"/>
        <rFont val="Arial"/>
        <family val="2"/>
      </rPr>
      <t xml:space="preserve">-1 </t>
    </r>
    <r>
      <rPr>
        <sz val="10"/>
        <color theme="1"/>
        <rFont val="Arial"/>
        <family val="2"/>
      </rPr>
      <t>s</t>
    </r>
    <r>
      <rPr>
        <vertAlign val="superscript"/>
        <sz val="10"/>
        <color theme="1"/>
        <rFont val="Arial"/>
        <family val="2"/>
      </rPr>
      <t>-1</t>
    </r>
    <r>
      <rPr>
        <sz val="10"/>
        <color theme="1"/>
        <rFont val="Arial"/>
        <family val="2"/>
      </rPr>
      <t xml:space="preserve"> and 1.4 × 10</t>
    </r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 xml:space="preserve"> M</t>
    </r>
    <r>
      <rPr>
        <vertAlign val="superscript"/>
        <sz val="10"/>
        <color theme="1"/>
        <rFont val="Arial"/>
        <family val="2"/>
      </rPr>
      <t xml:space="preserve">-1 </t>
    </r>
    <r>
      <rPr>
        <sz val="10"/>
        <color theme="1"/>
        <rFont val="Arial"/>
        <family val="2"/>
      </rPr>
      <t>s</t>
    </r>
    <r>
      <rPr>
        <vertAlign val="superscript"/>
        <sz val="10"/>
        <color theme="1"/>
        <rFont val="Arial"/>
        <family val="2"/>
      </rPr>
      <t>-1</t>
    </r>
    <r>
      <rPr>
        <sz val="10"/>
        <color theme="1"/>
        <rFont val="Arial"/>
        <family val="2"/>
      </rPr>
      <t>, respectively.</t>
    </r>
  </si>
  <si>
    <r>
      <t>Table 4.</t>
    </r>
    <r>
      <rPr>
        <sz val="10"/>
        <color theme="1"/>
        <rFont val="Arial"/>
        <family val="2"/>
      </rPr>
      <t xml:space="preserve"> Analysis of reduction rates of heterologous expressed OxyR in </t>
    </r>
    <r>
      <rPr>
        <i/>
        <sz val="10"/>
        <color theme="1"/>
        <rFont val="Arial"/>
        <family val="2"/>
      </rPr>
      <t>S. pombe.</t>
    </r>
  </si>
  <si>
    <r>
      <t>b</t>
    </r>
    <r>
      <rPr>
        <sz val="10"/>
        <color rgb="FF222222"/>
        <rFont val="Arial"/>
        <family val="2"/>
      </rPr>
      <t>The oxidation values for OxyR are extracted from experiments as the ones in Fig. S2 and the fittings from Fig. S3</t>
    </r>
    <r>
      <rPr>
        <i/>
        <sz val="10"/>
        <color rgb="FF222222"/>
        <rFont val="Arial"/>
        <family val="2"/>
      </rPr>
      <t>A</t>
    </r>
    <r>
      <rPr>
        <sz val="10"/>
        <color rgb="FF222222"/>
        <rFont val="Arial"/>
        <family val="2"/>
      </rPr>
      <t>, while Tpx1 oxidation values are an average of several replicates of experiments as those of Fig. S2b.</t>
    </r>
  </si>
  <si>
    <t>% Tpx1 monomer</t>
  </si>
  <si>
    <t>% red. Trx1</t>
  </si>
  <si>
    <t>% Tpx1 SO2H (monomer)</t>
  </si>
  <si>
    <t>% Tpx1 SH (monomer)</t>
  </si>
  <si>
    <t>% Tpx1.S-S (dimer)</t>
  </si>
  <si>
    <t>ktpx1 (s-1)</t>
  </si>
  <si>
    <t>kcatalase (s-1)</t>
  </si>
  <si>
    <t>koxyR (s-1)</t>
  </si>
  <si>
    <t>kperm (s-1)</t>
  </si>
  <si>
    <t>gradient</t>
  </si>
  <si>
    <t>time (min)</t>
  </si>
  <si>
    <t>% red. Pap1</t>
  </si>
  <si>
    <t>% red. OxyR</t>
  </si>
  <si>
    <t>Figure 6  WT + HA-OxyR after 0.5 mM H2O2</t>
  </si>
  <si>
    <t>Figure 6  WT + HA-OxyR after 0.1 mM H2O2</t>
  </si>
  <si>
    <t>% reduced Pap1</t>
  </si>
  <si>
    <t>% reduced OxyR</t>
  </si>
  <si>
    <t>% reduced Trx1</t>
  </si>
  <si>
    <t>% Tpx1.SO2H</t>
  </si>
  <si>
    <t>Exp.1</t>
  </si>
  <si>
    <t>Exp.2</t>
  </si>
  <si>
    <t>Exp.3</t>
  </si>
  <si>
    <t>media</t>
  </si>
  <si>
    <t>SD</t>
  </si>
  <si>
    <r>
      <t xml:space="preserve">Theoretical </t>
    </r>
    <r>
      <rPr>
        <sz val="10"/>
        <color theme="1"/>
        <rFont val="Arial"/>
        <family val="2"/>
      </rPr>
      <t>temporal gradients of 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in response to 0.1 and 0.5 mM 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.</t>
    </r>
    <r>
      <rPr>
        <b/>
        <sz val="10"/>
        <color theme="1"/>
        <rFont val="Arial"/>
        <family val="2"/>
      </rPr>
      <t xml:space="preserve">  </t>
    </r>
    <r>
      <rPr>
        <sz val="10"/>
        <color rgb="FF000000"/>
        <rFont val="Arial"/>
        <family val="2"/>
      </rPr>
      <t xml:space="preserve">Gradients are estimated according to equation 4.  </t>
    </r>
    <r>
      <rPr>
        <i/>
        <sz val="10"/>
        <color rgb="FF000000"/>
        <rFont val="Arial"/>
        <family val="2"/>
      </rPr>
      <t>P</t>
    </r>
    <r>
      <rPr>
        <i/>
        <vertAlign val="subscript"/>
        <sz val="10"/>
        <color rgb="FF000000"/>
        <rFont val="Arial"/>
        <family val="2"/>
      </rPr>
      <t>s</t>
    </r>
    <r>
      <rPr>
        <sz val="10"/>
        <color rgb="FF000000"/>
        <rFont val="Arial"/>
        <family val="2"/>
      </rPr>
      <t xml:space="preserve"> of 0.096 ± 0.034 µms</t>
    </r>
    <r>
      <rPr>
        <vertAlign val="superscript"/>
        <sz val="10"/>
        <color rgb="FF000000"/>
        <rFont val="Arial"/>
        <family val="2"/>
      </rPr>
      <t>-1</t>
    </r>
    <r>
      <rPr>
        <sz val="10"/>
        <color rgb="FF000000"/>
        <rFont val="Arial"/>
        <family val="2"/>
      </rPr>
      <t xml:space="preserve"> (n=17) was determined in this work from experiments in which OxyR oxidation was followed, giving a </t>
    </r>
    <r>
      <rPr>
        <i/>
        <sz val="10"/>
        <color rgb="FF000000"/>
        <rFont val="Arial"/>
        <family val="2"/>
      </rPr>
      <t>k</t>
    </r>
    <r>
      <rPr>
        <i/>
        <vertAlign val="subscript"/>
        <sz val="10"/>
        <color rgb="FF000000"/>
        <rFont val="Arial"/>
        <family val="2"/>
      </rPr>
      <t>perm</t>
    </r>
    <r>
      <rPr>
        <sz val="10"/>
        <color rgb="FF000000"/>
        <rFont val="Arial"/>
        <family val="2"/>
      </rPr>
      <t>=0.141 ± 0.051 s</t>
    </r>
    <r>
      <rPr>
        <vertAlign val="superscript"/>
        <sz val="10"/>
        <color rgb="FF000000"/>
        <rFont val="Arial"/>
        <family val="2"/>
      </rPr>
      <t>-1</t>
    </r>
    <r>
      <rPr>
        <sz val="10"/>
        <color rgb="FF000000"/>
        <rFont val="Arial"/>
        <family val="2"/>
      </rPr>
      <t xml:space="preserve"> (n=17).  </t>
    </r>
    <r>
      <rPr>
        <i/>
        <sz val="10"/>
        <color rgb="FF000000"/>
        <rFont val="Arial"/>
        <family val="2"/>
      </rPr>
      <t>k</t>
    </r>
    <r>
      <rPr>
        <i/>
        <vertAlign val="subscript"/>
        <sz val="10"/>
        <color rgb="FF000000"/>
        <rFont val="Arial"/>
        <family val="2"/>
      </rPr>
      <t>catabolism</t>
    </r>
    <r>
      <rPr>
        <sz val="10"/>
        <color rgb="FF000000"/>
        <rFont val="Arial"/>
        <family val="2"/>
      </rPr>
      <t xml:space="preserve"> was estimated from the reduction levels of Tpx1 and catalase and respective rate constants of 1 × 10</t>
    </r>
    <r>
      <rPr>
        <vertAlign val="superscript"/>
        <sz val="10"/>
        <color rgb="FF000000"/>
        <rFont val="Arial"/>
        <family val="2"/>
      </rPr>
      <t>7</t>
    </r>
    <r>
      <rPr>
        <sz val="10"/>
        <color rgb="FF000000"/>
        <rFont val="Arial"/>
        <family val="2"/>
      </rPr>
      <t xml:space="preserve"> M</t>
    </r>
    <r>
      <rPr>
        <vertAlign val="superscript"/>
        <sz val="10"/>
        <color rgb="FF000000"/>
        <rFont val="Arial"/>
        <family val="2"/>
      </rPr>
      <t xml:space="preserve">-1 </t>
    </r>
    <r>
      <rPr>
        <sz val="10"/>
        <color rgb="FF000000"/>
        <rFont val="Arial"/>
        <family val="2"/>
      </rPr>
      <t>s</t>
    </r>
    <r>
      <rPr>
        <vertAlign val="superscript"/>
        <sz val="10"/>
        <color rgb="FF000000"/>
        <rFont val="Arial"/>
        <family val="2"/>
      </rPr>
      <t>-1</t>
    </r>
    <r>
      <rPr>
        <sz val="10"/>
        <color rgb="FF000000"/>
        <rFont val="Arial"/>
        <family val="2"/>
      </rPr>
      <t xml:space="preserve"> and 4.6 × 10</t>
    </r>
    <r>
      <rPr>
        <vertAlign val="superscript"/>
        <sz val="10"/>
        <color rgb="FF000000"/>
        <rFont val="Arial"/>
        <family val="2"/>
      </rPr>
      <t>7</t>
    </r>
    <r>
      <rPr>
        <sz val="10"/>
        <color rgb="FF000000"/>
        <rFont val="Arial"/>
        <family val="2"/>
      </rPr>
      <t xml:space="preserve"> M</t>
    </r>
    <r>
      <rPr>
        <vertAlign val="superscript"/>
        <sz val="10"/>
        <color rgb="FF000000"/>
        <rFont val="Arial"/>
        <family val="2"/>
      </rPr>
      <t xml:space="preserve">-1 </t>
    </r>
    <r>
      <rPr>
        <sz val="10"/>
        <color rgb="FF000000"/>
        <rFont val="Arial"/>
        <family val="2"/>
      </rPr>
      <t>s</t>
    </r>
    <r>
      <rPr>
        <vertAlign val="superscript"/>
        <sz val="10"/>
        <color rgb="FF000000"/>
        <rFont val="Arial"/>
        <family val="2"/>
      </rPr>
      <t>-1</t>
    </r>
    <r>
      <rPr>
        <sz val="10"/>
        <color rgb="FF000000"/>
        <rFont val="Arial"/>
        <family val="2"/>
      </rPr>
      <t xml:space="preserve">, respectively; when Tpx1 and catalase are 100% active in eliminating </t>
    </r>
    <r>
      <rPr>
        <sz val="10"/>
        <color theme="1"/>
        <rFont val="Arial"/>
        <family val="2"/>
      </rPr>
      <t>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,  </t>
    </r>
    <r>
      <rPr>
        <i/>
        <sz val="10"/>
        <color theme="1"/>
        <rFont val="Arial"/>
        <family val="2"/>
      </rPr>
      <t>k</t>
    </r>
    <r>
      <rPr>
        <i/>
        <vertAlign val="subscript"/>
        <sz val="10"/>
        <color theme="1"/>
        <rFont val="Arial"/>
        <family val="2"/>
      </rPr>
      <t>catabolism</t>
    </r>
    <r>
      <rPr>
        <sz val="10"/>
        <color theme="1"/>
        <rFont val="Arial"/>
        <family val="2"/>
      </rPr>
      <t>=41 s</t>
    </r>
    <r>
      <rPr>
        <vertAlign val="superscript"/>
        <sz val="10"/>
        <color theme="1"/>
        <rFont val="Arial"/>
        <family val="2"/>
      </rPr>
      <t>-1</t>
    </r>
    <r>
      <rPr>
        <sz val="10"/>
        <color theme="1"/>
        <rFont val="Arial"/>
        <family val="2"/>
      </rPr>
      <t>, as indicated in Table S2.</t>
    </r>
  </si>
  <si>
    <r>
      <t>OxyR oxidation</t>
    </r>
    <r>
      <rPr>
        <i/>
        <sz val="10"/>
        <color theme="1"/>
        <rFont val="Arial"/>
        <family val="2"/>
      </rPr>
      <t/>
    </r>
  </si>
  <si>
    <r>
      <t>Values of OxyR oxidation are taken from the fittings shown in Fig.S3. More specifically, the oxidation value is considered to be the steady-state value obtained from the fitting, which is calculated as 1- k</t>
    </r>
    <r>
      <rPr>
        <i/>
        <vertAlign val="subscript"/>
        <sz val="10"/>
        <color theme="1"/>
        <rFont val="Arial"/>
        <family val="2"/>
      </rPr>
      <t>switchoff</t>
    </r>
    <r>
      <rPr>
        <i/>
        <sz val="10"/>
        <color theme="1"/>
        <rFont val="Arial"/>
        <family val="2"/>
      </rPr>
      <t>/(k</t>
    </r>
    <r>
      <rPr>
        <i/>
        <vertAlign val="subscript"/>
        <sz val="10"/>
        <color theme="1"/>
        <rFont val="Arial"/>
        <family val="2"/>
      </rPr>
      <t>switchoff</t>
    </r>
    <r>
      <rPr>
        <i/>
        <sz val="10"/>
        <color theme="1"/>
        <rFont val="Arial"/>
        <family val="2"/>
      </rPr>
      <t>-k</t>
    </r>
    <r>
      <rPr>
        <i/>
        <vertAlign val="subscript"/>
        <sz val="10"/>
        <color theme="1"/>
        <rFont val="Arial"/>
        <family val="2"/>
      </rPr>
      <t>activation</t>
    </r>
    <r>
      <rPr>
        <i/>
        <sz val="10"/>
        <color theme="1"/>
        <rFont val="Arial"/>
        <family val="2"/>
      </rPr>
      <t xml:space="preserve">) </t>
    </r>
    <r>
      <rPr>
        <sz val="10"/>
        <color theme="1"/>
        <rFont val="Arial"/>
        <family val="2"/>
      </rPr>
      <t>(see Eq. 1 in the main text).</t>
    </r>
  </si>
  <si>
    <t>Relative contribution of antioxidant systems for H2O2 detoxification</t>
  </si>
  <si>
    <t>tpx1</t>
  </si>
  <si>
    <t>catalase</t>
  </si>
  <si>
    <t>Individual triplicates</t>
  </si>
  <si>
    <r>
      <t>H</t>
    </r>
    <r>
      <rPr>
        <vertAlign val="subscript"/>
        <sz val="10"/>
        <color theme="0" tint="-0.499984740745262"/>
        <rFont val="Arial"/>
        <family val="2"/>
      </rPr>
      <t>2</t>
    </r>
    <r>
      <rPr>
        <sz val="10"/>
        <color theme="0" tint="-0.499984740745262"/>
        <rFont val="Arial"/>
        <family val="2"/>
      </rPr>
      <t>O</t>
    </r>
    <r>
      <rPr>
        <vertAlign val="subscript"/>
        <sz val="10"/>
        <color theme="0" tint="-0.499984740745262"/>
        <rFont val="Arial"/>
        <family val="2"/>
      </rPr>
      <t>2</t>
    </r>
    <r>
      <rPr>
        <sz val="10"/>
        <color theme="0" tint="-0.499984740745262"/>
        <rFont val="Arial"/>
        <family val="2"/>
      </rPr>
      <t xml:space="preserve"> (uM)</t>
    </r>
  </si>
  <si>
    <t>#1</t>
  </si>
  <si>
    <t>#2</t>
  </si>
  <si>
    <t>#3</t>
  </si>
  <si>
    <t>Mean</t>
  </si>
  <si>
    <t>Average of triplicates</t>
  </si>
  <si>
    <r>
      <t>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(uM)</t>
    </r>
  </si>
  <si>
    <t>Individual duplicates</t>
  </si>
  <si>
    <t>H2O2 (uM)</t>
  </si>
  <si>
    <t>Average of duplicates</t>
  </si>
  <si>
    <t>Individual quatriplicates</t>
  </si>
  <si>
    <t>#4</t>
  </si>
  <si>
    <t>Average of quatriplicates</t>
  </si>
  <si>
    <t>Time (min)</t>
  </si>
  <si>
    <t>DTpx1</t>
  </si>
  <si>
    <t>DCtt1</t>
  </si>
  <si>
    <t>w/o cells</t>
  </si>
  <si>
    <t>100 uM WT</t>
  </si>
  <si>
    <t>100 uM Dtpx1</t>
  </si>
  <si>
    <t>100 uM Dctt1</t>
  </si>
  <si>
    <t>100 uM w/o cells</t>
  </si>
  <si>
    <t>Figure 3a - % Tpx1 oxidation in WT</t>
  </si>
  <si>
    <t>Figure 3c - % Tpx1 oxidation in  Δtrx1</t>
  </si>
  <si>
    <t>Figure 3b - % HA-OxyR oxidation in WT</t>
  </si>
  <si>
    <r>
      <t xml:space="preserve">Figure 3d - % HA-OxyR oxidation in </t>
    </r>
    <r>
      <rPr>
        <b/>
        <i/>
        <sz val="16"/>
        <color rgb="FFFF0000"/>
        <rFont val="Calibri"/>
        <family val="2"/>
      </rPr>
      <t>Δtrx1</t>
    </r>
  </si>
  <si>
    <t>Biological replicates of 0.1 mM H2O2 consumption</t>
  </si>
  <si>
    <t>Average of biological replicates of 0.1 mM H2O2 consumption</t>
  </si>
  <si>
    <t>Biological replicates of 0.5 mM H2O2 consumption</t>
  </si>
  <si>
    <t>Average of biological replicates of 0.5 mM H2O2 consumption</t>
  </si>
  <si>
    <r>
      <t>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consumption (2 - see below)</t>
    </r>
  </si>
  <si>
    <t>OxyR oxidation (1 - see below)</t>
  </si>
  <si>
    <t>1-OxyR oxidation</t>
  </si>
  <si>
    <t>2-H2O2 consumption (Data of Additional file 4: Figure S4 )</t>
  </si>
  <si>
    <r>
      <t>Table S3.</t>
    </r>
    <r>
      <rPr>
        <sz val="14"/>
        <color rgb="FFC00000"/>
        <rFont val="Arial"/>
        <family val="2"/>
      </rPr>
      <t xml:space="preserve">  Comparison of gradients obtained from OxyR oxidation and H</t>
    </r>
    <r>
      <rPr>
        <vertAlign val="subscript"/>
        <sz val="14"/>
        <color rgb="FFC00000"/>
        <rFont val="Arial"/>
        <family val="2"/>
      </rPr>
      <t>2</t>
    </r>
    <r>
      <rPr>
        <sz val="14"/>
        <color rgb="FFC00000"/>
        <rFont val="Arial"/>
        <family val="2"/>
      </rPr>
      <t>O</t>
    </r>
    <r>
      <rPr>
        <vertAlign val="subscript"/>
        <sz val="14"/>
        <color rgb="FFC00000"/>
        <rFont val="Arial"/>
        <family val="2"/>
      </rPr>
      <t>2</t>
    </r>
    <r>
      <rPr>
        <sz val="14"/>
        <color rgb="FFC00000"/>
        <rFont val="Arial"/>
        <family val="2"/>
      </rPr>
      <t xml:space="preserve"> consumption experiments</t>
    </r>
  </si>
  <si>
    <t>Figure 5b - % oxidation of Pap1, OxyR, Tpx1, Trx1 in WT at 0.1 mM H2O2 - biological triplicates</t>
  </si>
  <si>
    <t xml:space="preserve">Average of the biological triplicates </t>
  </si>
  <si>
    <t>Figure 5c - % oxidation of Pap1, OxyR, Tpx1, Trx1 in WT at 0.5 mM H2O2 - biological duplicates</t>
  </si>
  <si>
    <t xml:space="preserve">Average of the biological duplicates 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</si>
</sst>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0.0"/>
  </numFmts>
  <fonts count="52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vertAlign val="subscript"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color rgb="FF000000"/>
      <name val="Arial"/>
      <family val="2"/>
    </font>
    <font>
      <i/>
      <sz val="10.5"/>
      <color theme="1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  <font>
      <i/>
      <sz val="10"/>
      <color rgb="FF222222"/>
      <name val="Arial"/>
      <family val="2"/>
    </font>
    <font>
      <vertAlign val="superscript"/>
      <sz val="10"/>
      <color theme="1"/>
      <name val="Arial"/>
      <family val="2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C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20"/>
      <color rgb="FFC00000"/>
      <name val="Calibri"/>
      <family val="2"/>
      <scheme val="minor"/>
    </font>
    <font>
      <b/>
      <sz val="10"/>
      <color rgb="FFC00000"/>
      <name val="Arial"/>
      <family val="2"/>
    </font>
    <font>
      <i/>
      <sz val="10"/>
      <color rgb="FF000000"/>
      <name val="Arial"/>
      <family val="2"/>
    </font>
    <font>
      <i/>
      <vertAlign val="sub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i/>
      <vertAlign val="subscript"/>
      <sz val="10"/>
      <color theme="1"/>
      <name val="Arial"/>
      <family val="2"/>
    </font>
    <font>
      <b/>
      <sz val="14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4"/>
      <color rgb="FFFF0000"/>
      <name val="Arial"/>
      <family val="2"/>
    </font>
    <font>
      <b/>
      <sz val="16"/>
      <color rgb="FFFF0000"/>
      <name val="Arial"/>
      <family val="2"/>
    </font>
    <font>
      <sz val="10"/>
      <color theme="0" tint="-0.499984740745262"/>
      <name val="Arial"/>
      <family val="2"/>
    </font>
    <font>
      <vertAlign val="subscript"/>
      <sz val="10"/>
      <color theme="0" tint="-0.499984740745262"/>
      <name val="Arial"/>
      <family val="2"/>
    </font>
    <font>
      <sz val="11"/>
      <color theme="0" tint="-0.499984740745262"/>
      <name val="Calibri"/>
      <family val="2"/>
    </font>
    <font>
      <sz val="11"/>
      <color theme="0" tint="-0.499984740745262"/>
      <name val="Calibri"/>
      <family val="2"/>
      <scheme val="minor"/>
    </font>
    <font>
      <sz val="12"/>
      <color theme="1"/>
      <name val="Arial"/>
      <family val="2"/>
    </font>
    <font>
      <vertAlign val="subscript"/>
      <sz val="10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i/>
      <sz val="16"/>
      <color rgb="FFFF0000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"/>
      <family val="2"/>
    </font>
    <font>
      <i/>
      <sz val="10"/>
      <name val="Arial"/>
      <family val="2"/>
    </font>
    <font>
      <b/>
      <sz val="14"/>
      <color rgb="FFC00000"/>
      <name val="Arial"/>
      <family val="2"/>
    </font>
    <font>
      <sz val="14"/>
      <color rgb="FFC00000"/>
      <name val="Arial"/>
      <family val="2"/>
    </font>
    <font>
      <vertAlign val="subscript"/>
      <sz val="14"/>
      <color rgb="FFC0000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8DB4E2"/>
        <bgColor rgb="FF000000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204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3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7" fontId="0" fillId="0" borderId="0" xfId="0" applyNumberFormat="1" applyAlignment="1">
      <alignment horizontal="center" vertical="center" wrapText="1"/>
    </xf>
    <xf numFmtId="0" fontId="0" fillId="0" borderId="3" xfId="0" applyBorder="1" applyAlignment="1">
      <alignment horizontal="left" vertical="center" wrapText="1" indent="1"/>
    </xf>
    <xf numFmtId="0" fontId="0" fillId="0" borderId="0" xfId="0" applyAlignment="1">
      <alignment vertical="center"/>
    </xf>
    <xf numFmtId="9" fontId="0" fillId="0" borderId="0" xfId="1" applyFont="1" applyBorder="1"/>
    <xf numFmtId="164" fontId="0" fillId="0" borderId="0" xfId="0" applyNumberFormat="1" applyBorder="1"/>
    <xf numFmtId="0" fontId="0" fillId="0" borderId="0" xfId="0" applyBorder="1"/>
    <xf numFmtId="0" fontId="0" fillId="0" borderId="0" xfId="0"/>
    <xf numFmtId="0" fontId="0" fillId="0" borderId="0" xfId="0" applyFill="1"/>
    <xf numFmtId="0" fontId="0" fillId="0" borderId="0" xfId="0" applyBorder="1"/>
    <xf numFmtId="9" fontId="4" fillId="0" borderId="0" xfId="1" applyFont="1" applyBorder="1"/>
    <xf numFmtId="164" fontId="4" fillId="0" borderId="0" xfId="0" applyNumberFormat="1" applyFont="1" applyBorder="1"/>
    <xf numFmtId="0" fontId="4" fillId="0" borderId="0" xfId="0" applyFont="1" applyBorder="1"/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4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0" borderId="7" xfId="0" applyFont="1" applyBorder="1"/>
    <xf numFmtId="164" fontId="0" fillId="0" borderId="7" xfId="0" applyNumberFormat="1" applyBorder="1"/>
    <xf numFmtId="9" fontId="4" fillId="0" borderId="7" xfId="1" applyFont="1" applyBorder="1"/>
    <xf numFmtId="0" fontId="0" fillId="0" borderId="8" xfId="0" applyBorder="1"/>
    <xf numFmtId="164" fontId="4" fillId="0" borderId="3" xfId="0" applyNumberFormat="1" applyFont="1" applyBorder="1"/>
    <xf numFmtId="164" fontId="4" fillId="0" borderId="9" xfId="0" applyNumberFormat="1" applyFont="1" applyBorder="1"/>
    <xf numFmtId="0" fontId="0" fillId="0" borderId="4" xfId="0" applyBorder="1" applyAlignment="1">
      <alignment horizontal="justify" vertical="center" wrapText="1"/>
    </xf>
    <xf numFmtId="0" fontId="6" fillId="0" borderId="5" xfId="0" applyFont="1" applyBorder="1" applyAlignment="1">
      <alignment horizontal="center" vertical="center" wrapText="1"/>
    </xf>
    <xf numFmtId="164" fontId="0" fillId="2" borderId="0" xfId="0" applyNumberFormat="1" applyFill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0" fontId="4" fillId="0" borderId="3" xfId="0" applyFont="1" applyBorder="1"/>
    <xf numFmtId="1" fontId="4" fillId="0" borderId="3" xfId="0" applyNumberFormat="1" applyFont="1" applyBorder="1" applyAlignment="1">
      <alignment horizontal="center"/>
    </xf>
    <xf numFmtId="0" fontId="4" fillId="0" borderId="9" xfId="0" applyFont="1" applyBorder="1"/>
    <xf numFmtId="0" fontId="1" fillId="0" borderId="0" xfId="3" applyFill="1"/>
    <xf numFmtId="0" fontId="17" fillId="0" borderId="10" xfId="0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Fill="1" applyBorder="1" applyAlignment="1">
      <alignment wrapText="1"/>
    </xf>
    <xf numFmtId="0" fontId="20" fillId="0" borderId="0" xfId="0" applyFont="1" applyFill="1" applyBorder="1" applyAlignment="1">
      <alignment wrapText="1"/>
    </xf>
    <xf numFmtId="0" fontId="3" fillId="0" borderId="0" xfId="0" applyFont="1"/>
    <xf numFmtId="0" fontId="0" fillId="0" borderId="10" xfId="0" applyBorder="1"/>
    <xf numFmtId="0" fontId="20" fillId="0" borderId="0" xfId="0" applyFont="1" applyFill="1" applyBorder="1"/>
    <xf numFmtId="0" fontId="3" fillId="3" borderId="0" xfId="0" applyFont="1" applyFill="1"/>
    <xf numFmtId="0" fontId="22" fillId="0" borderId="10" xfId="0" applyFont="1" applyBorder="1"/>
    <xf numFmtId="0" fontId="23" fillId="0" borderId="10" xfId="0" applyFont="1" applyBorder="1"/>
    <xf numFmtId="0" fontId="23" fillId="0" borderId="10" xfId="0" applyFont="1" applyFill="1" applyBorder="1" applyAlignment="1">
      <alignment horizontal="right"/>
    </xf>
    <xf numFmtId="164" fontId="23" fillId="0" borderId="10" xfId="0" applyNumberFormat="1" applyFont="1" applyFill="1" applyBorder="1"/>
    <xf numFmtId="0" fontId="22" fillId="0" borderId="0" xfId="0" applyFont="1" applyFill="1" applyBorder="1"/>
    <xf numFmtId="0" fontId="0" fillId="3" borderId="0" xfId="0" applyFill="1"/>
    <xf numFmtId="0" fontId="23" fillId="0" borderId="10" xfId="0" applyFont="1" applyFill="1" applyBorder="1"/>
    <xf numFmtId="164" fontId="22" fillId="0" borderId="0" xfId="0" applyNumberFormat="1" applyFont="1" applyFill="1" applyBorder="1"/>
    <xf numFmtId="0" fontId="24" fillId="0" borderId="0" xfId="0" applyFont="1"/>
    <xf numFmtId="0" fontId="25" fillId="0" borderId="10" xfId="0" applyFont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3" fillId="0" borderId="0" xfId="0" applyFont="1"/>
    <xf numFmtId="0" fontId="22" fillId="0" borderId="0" xfId="0" applyFont="1"/>
    <xf numFmtId="164" fontId="22" fillId="0" borderId="0" xfId="0" applyNumberFormat="1" applyFont="1"/>
    <xf numFmtId="0" fontId="30" fillId="0" borderId="0" xfId="0" applyFont="1"/>
    <xf numFmtId="0" fontId="31" fillId="0" borderId="0" xfId="0" applyFont="1"/>
    <xf numFmtId="0" fontId="0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164" fontId="23" fillId="0" borderId="0" xfId="0" applyNumberFormat="1" applyFont="1"/>
    <xf numFmtId="0" fontId="0" fillId="0" borderId="0" xfId="0" quotePrefix="1"/>
    <xf numFmtId="0" fontId="25" fillId="0" borderId="0" xfId="0" applyFont="1" applyAlignment="1">
      <alignment horizontal="center"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21" fillId="0" borderId="0" xfId="0" applyFont="1" applyFill="1" applyBorder="1"/>
    <xf numFmtId="164" fontId="23" fillId="0" borderId="0" xfId="0" applyNumberFormat="1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5" fillId="0" borderId="10" xfId="0" applyFont="1" applyBorder="1"/>
    <xf numFmtId="0" fontId="37" fillId="4" borderId="10" xfId="0" applyFont="1" applyFill="1" applyBorder="1" applyAlignment="1">
      <alignment horizontal="right" wrapText="1" readingOrder="1"/>
    </xf>
    <xf numFmtId="164" fontId="38" fillId="0" borderId="10" xfId="0" applyNumberFormat="1" applyFont="1" applyBorder="1"/>
    <xf numFmtId="0" fontId="39" fillId="0" borderId="0" xfId="0" applyFont="1"/>
    <xf numFmtId="0" fontId="41" fillId="0" borderId="10" xfId="0" applyFont="1" applyBorder="1"/>
    <xf numFmtId="0" fontId="42" fillId="4" borderId="10" xfId="0" applyFont="1" applyFill="1" applyBorder="1" applyAlignment="1">
      <alignment horizontal="right" wrapText="1" readingOrder="1"/>
    </xf>
    <xf numFmtId="164" fontId="41" fillId="0" borderId="10" xfId="0" applyNumberFormat="1" applyFont="1" applyBorder="1"/>
    <xf numFmtId="0" fontId="0" fillId="0" borderId="12" xfId="0" applyBorder="1"/>
    <xf numFmtId="0" fontId="0" fillId="0" borderId="15" xfId="0" applyBorder="1"/>
    <xf numFmtId="164" fontId="0" fillId="5" borderId="0" xfId="0" applyNumberFormat="1" applyFill="1" applyBorder="1"/>
    <xf numFmtId="0" fontId="0" fillId="6" borderId="0" xfId="0" applyFill="1" applyBorder="1"/>
    <xf numFmtId="164" fontId="0" fillId="0" borderId="4" xfId="0" applyNumberFormat="1" applyBorder="1"/>
    <xf numFmtId="164" fontId="0" fillId="0" borderId="1" xfId="0" applyNumberFormat="1" applyBorder="1"/>
    <xf numFmtId="164" fontId="0" fillId="5" borderId="1" xfId="0" applyNumberFormat="1" applyFill="1" applyBorder="1"/>
    <xf numFmtId="164" fontId="0" fillId="6" borderId="5" xfId="0" applyNumberFormat="1" applyFill="1" applyBorder="1"/>
    <xf numFmtId="0" fontId="0" fillId="0" borderId="16" xfId="0" applyBorder="1"/>
    <xf numFmtId="164" fontId="0" fillId="0" borderId="6" xfId="0" applyNumberFormat="1" applyBorder="1"/>
    <xf numFmtId="164" fontId="0" fillId="6" borderId="7" xfId="0" applyNumberFormat="1" applyFill="1" applyBorder="1"/>
    <xf numFmtId="0" fontId="0" fillId="0" borderId="17" xfId="0" applyBorder="1"/>
    <xf numFmtId="164" fontId="0" fillId="0" borderId="3" xfId="0" applyNumberFormat="1" applyBorder="1"/>
    <xf numFmtId="164" fontId="0" fillId="5" borderId="3" xfId="0" applyNumberFormat="1" applyFill="1" applyBorder="1"/>
    <xf numFmtId="0" fontId="0" fillId="6" borderId="3" xfId="0" applyFill="1" applyBorder="1"/>
    <xf numFmtId="164" fontId="0" fillId="0" borderId="8" xfId="0" applyNumberFormat="1" applyBorder="1"/>
    <xf numFmtId="164" fontId="0" fillId="6" borderId="9" xfId="0" applyNumberFormat="1" applyFill="1" applyBorder="1"/>
    <xf numFmtId="0" fontId="0" fillId="0" borderId="3" xfId="0" applyBorder="1"/>
    <xf numFmtId="0" fontId="0" fillId="0" borderId="9" xfId="0" applyBorder="1"/>
    <xf numFmtId="164" fontId="0" fillId="5" borderId="15" xfId="0" applyNumberFormat="1" applyFill="1" applyBorder="1"/>
    <xf numFmtId="164" fontId="0" fillId="5" borderId="16" xfId="0" applyNumberFormat="1" applyFill="1" applyBorder="1"/>
    <xf numFmtId="164" fontId="0" fillId="5" borderId="17" xfId="0" applyNumberFormat="1" applyFill="1" applyBorder="1"/>
    <xf numFmtId="164" fontId="0" fillId="7" borderId="0" xfId="0" applyNumberFormat="1" applyFill="1" applyBorder="1"/>
    <xf numFmtId="164" fontId="0" fillId="8" borderId="7" xfId="0" applyNumberFormat="1" applyFill="1" applyBorder="1"/>
    <xf numFmtId="164" fontId="0" fillId="0" borderId="0" xfId="0" applyNumberFormat="1" applyFill="1" applyBorder="1"/>
    <xf numFmtId="164" fontId="0" fillId="8" borderId="0" xfId="0" applyNumberFormat="1" applyFill="1" applyBorder="1"/>
    <xf numFmtId="164" fontId="0" fillId="7" borderId="3" xfId="0" applyNumberFormat="1" applyFill="1" applyBorder="1"/>
    <xf numFmtId="164" fontId="0" fillId="8" borderId="9" xfId="0" applyNumberFormat="1" applyFill="1" applyBorder="1"/>
    <xf numFmtId="164" fontId="0" fillId="0" borderId="3" xfId="0" applyNumberFormat="1" applyFill="1" applyBorder="1"/>
    <xf numFmtId="164" fontId="0" fillId="8" borderId="3" xfId="0" applyNumberFormat="1" applyFill="1" applyBorder="1"/>
    <xf numFmtId="0" fontId="0" fillId="0" borderId="14" xfId="0" applyBorder="1"/>
    <xf numFmtId="164" fontId="0" fillId="7" borderId="15" xfId="0" applyNumberFormat="1" applyFill="1" applyBorder="1"/>
    <xf numFmtId="164" fontId="0" fillId="7" borderId="7" xfId="0" applyNumberFormat="1" applyFill="1" applyBorder="1"/>
    <xf numFmtId="164" fontId="0" fillId="7" borderId="16" xfId="0" applyNumberFormat="1" applyFill="1" applyBorder="1"/>
    <xf numFmtId="164" fontId="0" fillId="7" borderId="17" xfId="0" applyNumberFormat="1" applyFill="1" applyBorder="1"/>
    <xf numFmtId="164" fontId="0" fillId="7" borderId="9" xfId="0" applyNumberFormat="1" applyFill="1" applyBorder="1"/>
    <xf numFmtId="0" fontId="25" fillId="0" borderId="10" xfId="0" applyFont="1" applyFill="1" applyBorder="1" applyAlignment="1">
      <alignment horizontal="center" wrapText="1"/>
    </xf>
    <xf numFmtId="0" fontId="44" fillId="0" borderId="10" xfId="0" applyFont="1" applyFill="1" applyBorder="1" applyAlignment="1">
      <alignment wrapText="1"/>
    </xf>
    <xf numFmtId="0" fontId="22" fillId="0" borderId="10" xfId="0" applyFont="1" applyFill="1" applyBorder="1"/>
    <xf numFmtId="0" fontId="45" fillId="0" borderId="10" xfId="0" applyFont="1" applyFill="1" applyBorder="1"/>
    <xf numFmtId="0" fontId="32" fillId="0" borderId="10" xfId="0" applyFont="1" applyFill="1" applyBorder="1"/>
    <xf numFmtId="0" fontId="23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22" fillId="0" borderId="0" xfId="0" applyNumberFormat="1" applyFont="1" applyBorder="1"/>
    <xf numFmtId="0" fontId="30" fillId="0" borderId="0" xfId="0" applyFont="1" applyBorder="1"/>
    <xf numFmtId="0" fontId="3" fillId="0" borderId="0" xfId="0" applyFont="1" applyBorder="1"/>
    <xf numFmtId="164" fontId="23" fillId="0" borderId="0" xfId="0" applyNumberFormat="1" applyFont="1" applyBorder="1"/>
    <xf numFmtId="0" fontId="22" fillId="0" borderId="0" xfId="0" applyFont="1" applyBorder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0" xfId="0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4" borderId="0" xfId="0" applyFill="1"/>
    <xf numFmtId="0" fontId="47" fillId="0" borderId="0" xfId="0" applyFont="1"/>
    <xf numFmtId="0" fontId="47" fillId="0" borderId="0" xfId="0" applyFont="1" applyAlignment="1">
      <alignment vertical="center"/>
    </xf>
    <xf numFmtId="0" fontId="50" fillId="0" borderId="0" xfId="0" applyFont="1"/>
    <xf numFmtId="0" fontId="51" fillId="0" borderId="0" xfId="0" applyFont="1"/>
    <xf numFmtId="0" fontId="48" fillId="0" borderId="0" xfId="0" applyFont="1"/>
    <xf numFmtId="0" fontId="18" fillId="0" borderId="0" xfId="0" applyFont="1"/>
    <xf numFmtId="0" fontId="32" fillId="9" borderId="0" xfId="0" applyFont="1" applyFill="1" applyBorder="1"/>
    <xf numFmtId="0" fontId="32" fillId="0" borderId="0" xfId="0" applyFont="1" applyFill="1" applyBorder="1"/>
    <xf numFmtId="0" fontId="0" fillId="9" borderId="0" xfId="0" applyFont="1" applyFill="1" applyBorder="1"/>
    <xf numFmtId="0" fontId="0" fillId="0" borderId="0" xfId="0" applyFont="1" applyFill="1" applyBorder="1"/>
    <xf numFmtId="164" fontId="0" fillId="0" borderId="6" xfId="0" applyNumberFormat="1" applyFill="1" applyBorder="1"/>
    <xf numFmtId="164" fontId="0" fillId="0" borderId="8" xfId="0" applyNumberFormat="1" applyFill="1" applyBorder="1"/>
    <xf numFmtId="0" fontId="23" fillId="0" borderId="11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left" vertical="center" wrapText="1" indent="1"/>
    </xf>
    <xf numFmtId="0" fontId="22" fillId="0" borderId="1" xfId="0" applyFont="1" applyBorder="1" applyAlignment="1">
      <alignment horizontal="left" vertical="center" wrapText="1" indent="1"/>
    </xf>
    <xf numFmtId="0" fontId="22" fillId="0" borderId="0" xfId="0" applyFont="1" applyBorder="1" applyAlignment="1">
      <alignment horizontal="left" vertical="center" wrapText="1" indent="1"/>
    </xf>
    <xf numFmtId="0" fontId="46" fillId="0" borderId="1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</cellXfs>
  <cellStyles count="4">
    <cellStyle name="Comma 2" xfId="2"/>
    <cellStyle name="Normal" xfId="0" builtinId="0"/>
    <cellStyle name="Normal 2" xfId="3"/>
    <cellStyle name="Porcentual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61"/>
  <sheetViews>
    <sheetView workbookViewId="0">
      <selection activeCell="A33" sqref="A33"/>
    </sheetView>
  </sheetViews>
  <sheetFormatPr baseColWidth="10" defaultRowHeight="12.75"/>
  <sheetData>
    <row r="2" spans="1:13" ht="20.25">
      <c r="A2" s="89" t="s">
        <v>90</v>
      </c>
      <c r="B2" s="13"/>
      <c r="C2" s="13"/>
      <c r="D2" s="13"/>
      <c r="E2" s="13"/>
      <c r="F2" s="13"/>
      <c r="G2" s="13"/>
      <c r="I2" s="89" t="s">
        <v>91</v>
      </c>
      <c r="J2" s="13"/>
      <c r="K2" s="13"/>
      <c r="L2" s="13"/>
      <c r="M2" s="13"/>
    </row>
    <row r="3" spans="1:13">
      <c r="A3" s="13"/>
      <c r="B3" s="13"/>
      <c r="C3" s="13"/>
      <c r="D3" s="13"/>
      <c r="E3" s="13"/>
      <c r="F3" s="13"/>
      <c r="G3" s="13"/>
      <c r="I3" s="13"/>
      <c r="J3" s="13"/>
      <c r="K3" s="13"/>
      <c r="L3" s="13"/>
      <c r="M3" s="13"/>
    </row>
    <row r="4" spans="1:13">
      <c r="A4" s="90" t="s">
        <v>68</v>
      </c>
      <c r="B4" s="13"/>
      <c r="C4" s="13"/>
      <c r="D4" s="13"/>
      <c r="E4" s="13"/>
      <c r="F4" s="13"/>
      <c r="G4" s="13"/>
      <c r="I4" s="90" t="s">
        <v>76</v>
      </c>
      <c r="J4" s="13"/>
      <c r="K4" s="13"/>
      <c r="L4" s="13"/>
      <c r="M4" s="13"/>
    </row>
    <row r="5" spans="1:13">
      <c r="A5" s="13"/>
      <c r="B5" s="13"/>
      <c r="C5" s="13"/>
      <c r="D5" s="13"/>
      <c r="E5" s="13"/>
      <c r="F5" s="13"/>
      <c r="G5" s="13"/>
      <c r="I5" s="13"/>
      <c r="J5" s="13"/>
      <c r="K5" s="13"/>
      <c r="L5" s="13"/>
      <c r="M5" s="13"/>
    </row>
    <row r="6" spans="1:13" ht="15.75">
      <c r="A6" s="91" t="s">
        <v>69</v>
      </c>
      <c r="B6" s="91" t="s">
        <v>70</v>
      </c>
      <c r="C6" s="91" t="s">
        <v>71</v>
      </c>
      <c r="D6" s="91" t="s">
        <v>72</v>
      </c>
      <c r="E6" s="91" t="s">
        <v>73</v>
      </c>
      <c r="F6" s="91" t="s">
        <v>61</v>
      </c>
      <c r="G6" s="13"/>
      <c r="I6" s="91" t="s">
        <v>77</v>
      </c>
      <c r="J6" s="91" t="s">
        <v>70</v>
      </c>
      <c r="K6" s="91" t="s">
        <v>71</v>
      </c>
      <c r="L6" s="91" t="s">
        <v>73</v>
      </c>
      <c r="M6" s="91" t="s">
        <v>61</v>
      </c>
    </row>
    <row r="7" spans="1:13" ht="15">
      <c r="A7" s="92">
        <v>0</v>
      </c>
      <c r="B7" s="92">
        <v>0</v>
      </c>
      <c r="C7" s="92">
        <v>0</v>
      </c>
      <c r="D7" s="92"/>
      <c r="E7" s="93">
        <f t="shared" ref="E7:E13" si="0">AVERAGE(B7:D7)</f>
        <v>0</v>
      </c>
      <c r="F7" s="93">
        <f t="shared" ref="F7:F13" si="1">_xlfn.STDEV.P(B7:D7)</f>
        <v>0</v>
      </c>
      <c r="G7" s="13"/>
      <c r="I7" s="92">
        <v>0</v>
      </c>
      <c r="J7" s="92">
        <v>64</v>
      </c>
      <c r="K7" s="92">
        <v>79</v>
      </c>
      <c r="L7" s="92">
        <v>71.5</v>
      </c>
      <c r="M7" s="93">
        <v>7.5</v>
      </c>
    </row>
    <row r="8" spans="1:13" ht="15">
      <c r="A8" s="92">
        <v>2</v>
      </c>
      <c r="B8" s="92">
        <v>0</v>
      </c>
      <c r="C8" s="92">
        <v>9</v>
      </c>
      <c r="D8" s="92">
        <v>18</v>
      </c>
      <c r="E8" s="93">
        <f t="shared" si="0"/>
        <v>9</v>
      </c>
      <c r="F8" s="93">
        <f t="shared" si="1"/>
        <v>7.3484692283495345</v>
      </c>
      <c r="G8" s="13"/>
      <c r="I8" s="92">
        <v>2</v>
      </c>
      <c r="J8" s="92">
        <v>100</v>
      </c>
      <c r="K8" s="92">
        <v>93</v>
      </c>
      <c r="L8" s="92">
        <v>96.5</v>
      </c>
      <c r="M8" s="93">
        <v>3.5</v>
      </c>
    </row>
    <row r="9" spans="1:13" ht="15">
      <c r="A9" s="92">
        <v>5</v>
      </c>
      <c r="B9" s="92">
        <v>9</v>
      </c>
      <c r="C9" s="92">
        <v>14</v>
      </c>
      <c r="D9" s="92">
        <v>23</v>
      </c>
      <c r="E9" s="93">
        <f t="shared" si="0"/>
        <v>15.333333333333334</v>
      </c>
      <c r="F9" s="93">
        <f t="shared" si="1"/>
        <v>5.7927157323275891</v>
      </c>
      <c r="G9" s="13"/>
      <c r="I9" s="92">
        <v>5</v>
      </c>
      <c r="J9" s="92">
        <v>100</v>
      </c>
      <c r="K9" s="92">
        <v>100</v>
      </c>
      <c r="L9" s="92">
        <v>100</v>
      </c>
      <c r="M9" s="93">
        <v>0</v>
      </c>
    </row>
    <row r="10" spans="1:13" ht="15">
      <c r="A10" s="92">
        <v>10</v>
      </c>
      <c r="B10" s="92">
        <v>13</v>
      </c>
      <c r="C10" s="92">
        <v>22</v>
      </c>
      <c r="D10" s="92">
        <v>26</v>
      </c>
      <c r="E10" s="93">
        <f t="shared" si="0"/>
        <v>20.333333333333332</v>
      </c>
      <c r="F10" s="93">
        <f t="shared" si="1"/>
        <v>5.4365021434333638</v>
      </c>
      <c r="G10" s="13"/>
      <c r="I10" s="92">
        <v>10</v>
      </c>
      <c r="J10" s="92">
        <v>100</v>
      </c>
      <c r="K10" s="92">
        <v>100</v>
      </c>
      <c r="L10" s="92">
        <v>100</v>
      </c>
      <c r="M10" s="93">
        <v>0</v>
      </c>
    </row>
    <row r="11" spans="1:13" ht="15">
      <c r="A11" s="92">
        <v>20</v>
      </c>
      <c r="B11" s="92">
        <v>62</v>
      </c>
      <c r="C11" s="92">
        <v>52</v>
      </c>
      <c r="D11" s="92">
        <v>47</v>
      </c>
      <c r="E11" s="93">
        <f t="shared" si="0"/>
        <v>53.666666666666664</v>
      </c>
      <c r="F11" s="93">
        <f t="shared" si="1"/>
        <v>6.2360956446232354</v>
      </c>
      <c r="G11" s="13"/>
      <c r="I11" s="92">
        <v>20</v>
      </c>
      <c r="J11" s="92">
        <v>100</v>
      </c>
      <c r="K11" s="92">
        <v>100</v>
      </c>
      <c r="L11" s="92">
        <v>100</v>
      </c>
      <c r="M11" s="93">
        <v>0</v>
      </c>
    </row>
    <row r="12" spans="1:13" ht="15">
      <c r="A12" s="92">
        <v>50</v>
      </c>
      <c r="B12" s="92">
        <v>79</v>
      </c>
      <c r="C12" s="92">
        <v>69</v>
      </c>
      <c r="D12" s="92">
        <v>78</v>
      </c>
      <c r="E12" s="93">
        <f t="shared" si="0"/>
        <v>75.333333333333329</v>
      </c>
      <c r="F12" s="93">
        <f t="shared" si="1"/>
        <v>4.4969125210773466</v>
      </c>
      <c r="G12" s="13"/>
      <c r="I12" s="92">
        <v>50</v>
      </c>
      <c r="J12" s="92">
        <v>100</v>
      </c>
      <c r="K12" s="92">
        <v>100</v>
      </c>
      <c r="L12" s="92">
        <v>100</v>
      </c>
      <c r="M12" s="93">
        <v>0</v>
      </c>
    </row>
    <row r="13" spans="1:13" ht="15">
      <c r="A13" s="92">
        <v>100</v>
      </c>
      <c r="B13" s="92">
        <v>92</v>
      </c>
      <c r="C13" s="92">
        <v>92</v>
      </c>
      <c r="D13" s="92">
        <v>100</v>
      </c>
      <c r="E13" s="93">
        <f t="shared" si="0"/>
        <v>94.666666666666671</v>
      </c>
      <c r="F13" s="93">
        <f t="shared" si="1"/>
        <v>3.7712361663282534</v>
      </c>
      <c r="G13" s="13"/>
      <c r="I13" s="92">
        <v>100</v>
      </c>
      <c r="J13" s="92">
        <v>100</v>
      </c>
      <c r="K13" s="92">
        <v>100</v>
      </c>
      <c r="L13" s="92">
        <v>100</v>
      </c>
      <c r="M13" s="93">
        <v>0</v>
      </c>
    </row>
    <row r="14" spans="1:13">
      <c r="A14" s="13"/>
      <c r="B14" s="13"/>
      <c r="C14" s="13"/>
      <c r="D14" s="13"/>
      <c r="E14" s="13"/>
      <c r="F14" s="13"/>
      <c r="G14" s="13"/>
      <c r="I14" s="13"/>
      <c r="J14" s="13"/>
      <c r="K14" s="13"/>
      <c r="L14" s="13"/>
      <c r="M14" s="13"/>
    </row>
    <row r="15" spans="1:13">
      <c r="A15" s="13"/>
      <c r="B15" s="13"/>
      <c r="C15" s="13"/>
      <c r="D15" s="13"/>
      <c r="E15" s="13"/>
      <c r="F15" s="13"/>
      <c r="G15" s="13"/>
      <c r="I15" s="13"/>
      <c r="J15" s="13"/>
      <c r="K15" s="13"/>
      <c r="L15" s="13"/>
      <c r="M15" s="13"/>
    </row>
    <row r="16" spans="1:13">
      <c r="A16" s="13"/>
      <c r="B16" s="13"/>
      <c r="C16" s="13"/>
      <c r="D16" s="13"/>
      <c r="E16" s="13"/>
      <c r="F16" s="13"/>
      <c r="G16" s="13"/>
      <c r="I16" s="13"/>
      <c r="J16" s="13"/>
      <c r="K16" s="13"/>
      <c r="L16" s="13"/>
      <c r="M16" s="13"/>
    </row>
    <row r="17" spans="1:13" ht="15">
      <c r="A17" s="94" t="s">
        <v>74</v>
      </c>
      <c r="B17" s="94"/>
      <c r="C17" s="13"/>
      <c r="D17" s="13"/>
      <c r="E17" s="13"/>
      <c r="F17" s="13"/>
      <c r="G17" s="13"/>
      <c r="I17" s="94" t="s">
        <v>78</v>
      </c>
      <c r="J17" s="94"/>
      <c r="K17" s="13"/>
      <c r="L17" s="13"/>
      <c r="M17" s="13"/>
    </row>
    <row r="18" spans="1:13">
      <c r="A18" s="13"/>
      <c r="B18" s="13"/>
      <c r="C18" s="13"/>
      <c r="D18" s="13"/>
      <c r="E18" s="13"/>
      <c r="F18" s="13"/>
      <c r="G18" s="13"/>
      <c r="I18" s="13"/>
      <c r="J18" s="13"/>
      <c r="K18" s="13"/>
      <c r="L18" s="13"/>
      <c r="M18" s="13"/>
    </row>
    <row r="19" spans="1:13">
      <c r="A19" s="13"/>
      <c r="B19" s="13"/>
      <c r="C19" s="13"/>
      <c r="D19" s="13"/>
      <c r="E19" s="13"/>
      <c r="F19" s="13"/>
      <c r="G19" s="13"/>
      <c r="I19" s="13"/>
      <c r="J19" s="13"/>
      <c r="K19" s="13"/>
      <c r="L19" s="13"/>
      <c r="M19" s="13"/>
    </row>
    <row r="20" spans="1:13" ht="15.75">
      <c r="A20" s="60" t="s">
        <v>75</v>
      </c>
      <c r="B20" s="95" t="s">
        <v>73</v>
      </c>
      <c r="C20" s="95" t="s">
        <v>61</v>
      </c>
      <c r="D20" s="13"/>
      <c r="E20" s="13"/>
      <c r="F20" s="13"/>
      <c r="G20" s="13"/>
      <c r="I20" s="60" t="s">
        <v>77</v>
      </c>
      <c r="J20" s="95" t="s">
        <v>73</v>
      </c>
      <c r="K20" s="95" t="s">
        <v>61</v>
      </c>
      <c r="L20" s="13"/>
      <c r="M20" s="13"/>
    </row>
    <row r="21" spans="1:13" ht="15">
      <c r="A21" s="96">
        <v>0</v>
      </c>
      <c r="B21" s="97">
        <v>0</v>
      </c>
      <c r="C21" s="97">
        <v>0</v>
      </c>
      <c r="D21" s="13"/>
      <c r="E21" s="13"/>
      <c r="F21" s="13"/>
      <c r="G21" s="13"/>
      <c r="I21" s="96">
        <v>0</v>
      </c>
      <c r="J21" s="97">
        <v>71.5</v>
      </c>
      <c r="K21" s="97">
        <v>7.5</v>
      </c>
      <c r="L21" s="13"/>
      <c r="M21" s="13"/>
    </row>
    <row r="22" spans="1:13" ht="15">
      <c r="A22" s="96">
        <v>2</v>
      </c>
      <c r="B22" s="97">
        <v>9</v>
      </c>
      <c r="C22" s="97">
        <v>7.3484692283495345</v>
      </c>
      <c r="D22" s="13"/>
      <c r="E22" s="13"/>
      <c r="F22" s="13"/>
      <c r="G22" s="13"/>
      <c r="I22" s="96">
        <v>2</v>
      </c>
      <c r="J22" s="97">
        <v>96.5</v>
      </c>
      <c r="K22" s="97">
        <v>3.5</v>
      </c>
      <c r="L22" s="13"/>
      <c r="M22" s="13"/>
    </row>
    <row r="23" spans="1:13" ht="15">
      <c r="A23" s="96">
        <v>5</v>
      </c>
      <c r="B23" s="97">
        <v>15.333333333333334</v>
      </c>
      <c r="C23" s="97">
        <v>5.7927157323275891</v>
      </c>
      <c r="D23" s="13"/>
      <c r="E23" s="13"/>
      <c r="F23" s="13"/>
      <c r="G23" s="13"/>
      <c r="I23" s="96">
        <v>5</v>
      </c>
      <c r="J23" s="97">
        <v>100</v>
      </c>
      <c r="K23" s="97">
        <v>0</v>
      </c>
      <c r="L23" s="13"/>
      <c r="M23" s="13"/>
    </row>
    <row r="24" spans="1:13" ht="15">
      <c r="A24" s="96">
        <v>10</v>
      </c>
      <c r="B24" s="97">
        <v>20.333333333333332</v>
      </c>
      <c r="C24" s="97">
        <v>5.4365021434333638</v>
      </c>
      <c r="D24" s="13"/>
      <c r="E24" s="13"/>
      <c r="F24" s="13"/>
      <c r="G24" s="13"/>
      <c r="I24" s="96">
        <v>10</v>
      </c>
      <c r="J24" s="97">
        <v>100</v>
      </c>
      <c r="K24" s="97">
        <v>0</v>
      </c>
      <c r="L24" s="13"/>
      <c r="M24" s="13"/>
    </row>
    <row r="25" spans="1:13" ht="15">
      <c r="A25" s="96">
        <v>20</v>
      </c>
      <c r="B25" s="97">
        <v>53.666666666666664</v>
      </c>
      <c r="C25" s="97">
        <v>6.2360956446232354</v>
      </c>
      <c r="D25" s="13"/>
      <c r="E25" s="13"/>
      <c r="F25" s="13"/>
      <c r="G25" s="13"/>
      <c r="I25" s="96">
        <v>20</v>
      </c>
      <c r="J25" s="97">
        <v>100</v>
      </c>
      <c r="K25" s="97">
        <v>0</v>
      </c>
      <c r="L25" s="13"/>
      <c r="M25" s="13"/>
    </row>
    <row r="26" spans="1:13" ht="15">
      <c r="A26" s="96">
        <v>50</v>
      </c>
      <c r="B26" s="97">
        <v>75.333333333333329</v>
      </c>
      <c r="C26" s="97">
        <v>4.4969125210773466</v>
      </c>
      <c r="D26" s="13"/>
      <c r="E26" s="13"/>
      <c r="F26" s="13"/>
      <c r="G26" s="13"/>
      <c r="I26" s="96">
        <v>50</v>
      </c>
      <c r="J26" s="97">
        <v>100</v>
      </c>
      <c r="K26" s="97">
        <v>0</v>
      </c>
      <c r="L26" s="13"/>
      <c r="M26" s="13"/>
    </row>
    <row r="27" spans="1:13" ht="15">
      <c r="A27" s="96">
        <v>100</v>
      </c>
      <c r="B27" s="97">
        <v>94.666666666666671</v>
      </c>
      <c r="C27" s="97">
        <v>3.7712361663282534</v>
      </c>
      <c r="D27" s="13"/>
      <c r="E27" s="13"/>
      <c r="F27" s="13"/>
      <c r="G27" s="13"/>
      <c r="I27" s="96">
        <v>100</v>
      </c>
      <c r="J27" s="97">
        <v>100</v>
      </c>
      <c r="K27" s="97">
        <v>0</v>
      </c>
      <c r="L27" s="13"/>
      <c r="M27" s="13"/>
    </row>
    <row r="28" spans="1:13">
      <c r="A28" s="13"/>
      <c r="B28" s="13"/>
      <c r="C28" s="13"/>
      <c r="D28" s="13"/>
      <c r="E28" s="13"/>
      <c r="F28" s="13"/>
      <c r="G28" s="13"/>
    </row>
    <row r="33" spans="1:14" ht="21">
      <c r="A33" s="89" t="s">
        <v>92</v>
      </c>
      <c r="B33" s="13"/>
      <c r="C33" s="13"/>
      <c r="D33" s="13"/>
      <c r="E33" s="13"/>
      <c r="F33" s="13"/>
      <c r="G33" s="13"/>
      <c r="I33" s="89" t="s">
        <v>93</v>
      </c>
      <c r="J33" s="13"/>
      <c r="K33" s="13"/>
      <c r="L33" s="13"/>
      <c r="M33" s="13"/>
      <c r="N33" s="13"/>
    </row>
    <row r="34" spans="1:14">
      <c r="A34" s="13"/>
      <c r="B34" s="13"/>
      <c r="C34" s="13"/>
      <c r="D34" s="13"/>
      <c r="E34" s="13"/>
      <c r="F34" s="13"/>
      <c r="G34" s="13"/>
      <c r="I34" s="13"/>
      <c r="J34" s="13"/>
      <c r="K34" s="13"/>
      <c r="L34" s="13"/>
      <c r="M34" s="13"/>
      <c r="N34" s="13"/>
    </row>
    <row r="35" spans="1:14">
      <c r="A35" s="90" t="s">
        <v>79</v>
      </c>
      <c r="B35" s="13"/>
      <c r="C35" s="13"/>
      <c r="D35" s="13"/>
      <c r="E35" s="13"/>
      <c r="F35" s="13"/>
      <c r="G35" s="13"/>
      <c r="I35" s="13"/>
      <c r="J35" s="13"/>
      <c r="K35" s="13"/>
      <c r="L35" s="13"/>
      <c r="M35" s="13"/>
      <c r="N35" s="13"/>
    </row>
    <row r="36" spans="1:14">
      <c r="A36" s="13"/>
      <c r="B36" s="13"/>
      <c r="C36" s="13"/>
      <c r="D36" s="13"/>
      <c r="E36" s="13"/>
      <c r="F36" s="13"/>
      <c r="G36" s="13"/>
      <c r="I36" s="13"/>
      <c r="J36" s="13"/>
      <c r="K36" s="13"/>
      <c r="L36" s="13"/>
      <c r="M36" s="13"/>
      <c r="N36" s="13"/>
    </row>
    <row r="37" spans="1:14">
      <c r="A37" s="13"/>
      <c r="B37" s="13"/>
      <c r="C37" s="13"/>
      <c r="D37" s="13"/>
      <c r="E37" s="13"/>
      <c r="F37" s="13"/>
      <c r="G37" s="13"/>
      <c r="I37" s="13"/>
      <c r="J37" s="13"/>
      <c r="K37" s="13"/>
      <c r="L37" s="13"/>
      <c r="M37" s="13"/>
      <c r="N37" s="13"/>
    </row>
    <row r="38" spans="1:14" ht="15.75">
      <c r="A38" s="91" t="s">
        <v>69</v>
      </c>
      <c r="B38" s="91" t="s">
        <v>70</v>
      </c>
      <c r="C38" s="91" t="s">
        <v>71</v>
      </c>
      <c r="D38" s="91" t="s">
        <v>72</v>
      </c>
      <c r="E38" s="91" t="s">
        <v>80</v>
      </c>
      <c r="F38" s="91" t="s">
        <v>73</v>
      </c>
      <c r="G38" s="91" t="s">
        <v>61</v>
      </c>
      <c r="I38" s="91" t="s">
        <v>69</v>
      </c>
      <c r="J38" s="91" t="s">
        <v>70</v>
      </c>
      <c r="K38" s="91" t="s">
        <v>71</v>
      </c>
      <c r="L38" s="91" t="s">
        <v>72</v>
      </c>
      <c r="M38" s="91" t="s">
        <v>73</v>
      </c>
      <c r="N38" s="91" t="s">
        <v>61</v>
      </c>
    </row>
    <row r="39" spans="1:14" ht="15">
      <c r="A39" s="92">
        <v>0</v>
      </c>
      <c r="B39" s="92">
        <v>0</v>
      </c>
      <c r="C39" s="92">
        <v>0</v>
      </c>
      <c r="D39" s="92">
        <v>0</v>
      </c>
      <c r="E39" s="92">
        <v>0</v>
      </c>
      <c r="F39" s="93">
        <f t="shared" ref="F39:F45" si="2">AVERAGE(B39:D39)</f>
        <v>0</v>
      </c>
      <c r="G39" s="93">
        <f t="shared" ref="G39:G45" si="3">_xlfn.STDEV.P(B39:D39)</f>
        <v>0</v>
      </c>
      <c r="I39" s="92">
        <v>0</v>
      </c>
      <c r="J39" s="92">
        <v>10</v>
      </c>
      <c r="K39" s="92">
        <v>12</v>
      </c>
      <c r="L39" s="92"/>
      <c r="M39" s="93">
        <f t="shared" ref="M39:M45" si="4">AVERAGE(J39:L39)</f>
        <v>11</v>
      </c>
      <c r="N39" s="93">
        <f t="shared" ref="N39:N45" si="5">_xlfn.STDEV.P(J39:L39)</f>
        <v>1</v>
      </c>
    </row>
    <row r="40" spans="1:14" ht="15">
      <c r="A40" s="92">
        <v>2</v>
      </c>
      <c r="B40" s="92">
        <v>0</v>
      </c>
      <c r="C40" s="92">
        <v>0</v>
      </c>
      <c r="D40" s="92">
        <v>0</v>
      </c>
      <c r="E40" s="92">
        <v>0</v>
      </c>
      <c r="F40" s="93">
        <f t="shared" si="2"/>
        <v>0</v>
      </c>
      <c r="G40" s="93">
        <f t="shared" si="3"/>
        <v>0</v>
      </c>
      <c r="I40" s="92">
        <v>2</v>
      </c>
      <c r="J40" s="92">
        <v>11</v>
      </c>
      <c r="K40" s="92">
        <v>14</v>
      </c>
      <c r="L40" s="92">
        <v>29</v>
      </c>
      <c r="M40" s="93">
        <f t="shared" si="4"/>
        <v>18</v>
      </c>
      <c r="N40" s="93">
        <f t="shared" si="5"/>
        <v>7.8740078740118111</v>
      </c>
    </row>
    <row r="41" spans="1:14" ht="15">
      <c r="A41" s="92">
        <v>5</v>
      </c>
      <c r="B41" s="92">
        <v>0</v>
      </c>
      <c r="C41" s="92">
        <v>0</v>
      </c>
      <c r="D41" s="92">
        <v>0</v>
      </c>
      <c r="E41" s="92">
        <v>0</v>
      </c>
      <c r="F41" s="93">
        <f t="shared" si="2"/>
        <v>0</v>
      </c>
      <c r="G41" s="93">
        <f t="shared" si="3"/>
        <v>0</v>
      </c>
      <c r="I41" s="92">
        <v>5</v>
      </c>
      <c r="J41" s="92">
        <v>25</v>
      </c>
      <c r="K41" s="92">
        <v>67</v>
      </c>
      <c r="L41" s="92">
        <v>62</v>
      </c>
      <c r="M41" s="93">
        <f t="shared" si="4"/>
        <v>51.333333333333336</v>
      </c>
      <c r="N41" s="93">
        <f t="shared" si="5"/>
        <v>18.732028424302822</v>
      </c>
    </row>
    <row r="42" spans="1:14" ht="15">
      <c r="A42" s="92">
        <v>10</v>
      </c>
      <c r="B42" s="92">
        <v>1</v>
      </c>
      <c r="C42" s="92">
        <v>0</v>
      </c>
      <c r="D42" s="92">
        <v>5</v>
      </c>
      <c r="E42" s="92">
        <v>5</v>
      </c>
      <c r="F42" s="93">
        <f t="shared" si="2"/>
        <v>2</v>
      </c>
      <c r="G42" s="93">
        <f t="shared" si="3"/>
        <v>2.1602468994692869</v>
      </c>
      <c r="I42" s="92">
        <v>10</v>
      </c>
      <c r="J42" s="92">
        <v>75</v>
      </c>
      <c r="K42" s="92">
        <v>85</v>
      </c>
      <c r="L42" s="92">
        <v>94</v>
      </c>
      <c r="M42" s="93">
        <f t="shared" si="4"/>
        <v>84.666666666666671</v>
      </c>
      <c r="N42" s="93">
        <f t="shared" si="5"/>
        <v>7.7602978178818773</v>
      </c>
    </row>
    <row r="43" spans="1:14" ht="15">
      <c r="A43" s="92">
        <v>20</v>
      </c>
      <c r="B43" s="92">
        <v>5</v>
      </c>
      <c r="C43" s="92">
        <v>0</v>
      </c>
      <c r="D43" s="92">
        <v>5</v>
      </c>
      <c r="E43" s="92">
        <v>9</v>
      </c>
      <c r="F43" s="93">
        <f t="shared" si="2"/>
        <v>3.3333333333333335</v>
      </c>
      <c r="G43" s="93">
        <f t="shared" si="3"/>
        <v>2.3570226039551585</v>
      </c>
      <c r="I43" s="92">
        <v>20</v>
      </c>
      <c r="J43" s="92">
        <v>91</v>
      </c>
      <c r="K43" s="92">
        <v>100</v>
      </c>
      <c r="L43" s="92">
        <v>100</v>
      </c>
      <c r="M43" s="93">
        <f t="shared" si="4"/>
        <v>97</v>
      </c>
      <c r="N43" s="93">
        <f t="shared" si="5"/>
        <v>4.2426406871192848</v>
      </c>
    </row>
    <row r="44" spans="1:14" ht="15">
      <c r="A44" s="92">
        <v>50</v>
      </c>
      <c r="B44" s="92">
        <v>30</v>
      </c>
      <c r="C44" s="92">
        <v>27</v>
      </c>
      <c r="D44" s="92">
        <v>25</v>
      </c>
      <c r="E44" s="92">
        <v>35</v>
      </c>
      <c r="F44" s="93">
        <f t="shared" si="2"/>
        <v>27.333333333333332</v>
      </c>
      <c r="G44" s="93">
        <f t="shared" si="3"/>
        <v>2.0548046676563256</v>
      </c>
      <c r="I44" s="92">
        <v>50</v>
      </c>
      <c r="J44" s="92">
        <v>100</v>
      </c>
      <c r="K44" s="92">
        <v>100</v>
      </c>
      <c r="L44" s="92">
        <v>100</v>
      </c>
      <c r="M44" s="93">
        <f t="shared" si="4"/>
        <v>100</v>
      </c>
      <c r="N44" s="93">
        <f t="shared" si="5"/>
        <v>0</v>
      </c>
    </row>
    <row r="45" spans="1:14" ht="15">
      <c r="A45" s="92">
        <v>100</v>
      </c>
      <c r="B45" s="92">
        <v>95</v>
      </c>
      <c r="C45" s="92">
        <v>96</v>
      </c>
      <c r="D45" s="92">
        <v>100</v>
      </c>
      <c r="E45" s="92">
        <v>96</v>
      </c>
      <c r="F45" s="93">
        <f t="shared" si="2"/>
        <v>97</v>
      </c>
      <c r="G45" s="93">
        <f t="shared" si="3"/>
        <v>2.1602468994692869</v>
      </c>
      <c r="I45" s="92">
        <v>100</v>
      </c>
      <c r="J45" s="92"/>
      <c r="K45" s="92">
        <v>100</v>
      </c>
      <c r="L45" s="92">
        <v>100</v>
      </c>
      <c r="M45" s="93">
        <f t="shared" si="4"/>
        <v>100</v>
      </c>
      <c r="N45" s="93">
        <f t="shared" si="5"/>
        <v>0</v>
      </c>
    </row>
    <row r="46" spans="1:14">
      <c r="A46" s="13"/>
      <c r="B46" s="13"/>
      <c r="C46" s="13"/>
      <c r="D46" s="13"/>
      <c r="E46" s="13"/>
      <c r="F46" s="13"/>
      <c r="G46" s="13"/>
      <c r="I46" s="13"/>
      <c r="J46" s="13"/>
      <c r="K46" s="13"/>
      <c r="L46" s="13"/>
      <c r="M46" s="13"/>
      <c r="N46" s="13"/>
    </row>
    <row r="47" spans="1:14">
      <c r="A47" s="13"/>
      <c r="B47" s="13"/>
      <c r="C47" s="13"/>
      <c r="D47" s="13"/>
      <c r="E47" s="13"/>
      <c r="F47" s="13"/>
      <c r="G47" s="13"/>
      <c r="I47" s="13"/>
      <c r="J47" s="13"/>
      <c r="K47" s="13"/>
      <c r="L47" s="13"/>
      <c r="M47" s="13"/>
      <c r="N47" s="13"/>
    </row>
    <row r="48" spans="1:14">
      <c r="A48" s="13"/>
      <c r="B48" s="13"/>
      <c r="C48" s="13"/>
      <c r="D48" s="13"/>
      <c r="E48" s="13"/>
      <c r="F48" s="13"/>
      <c r="G48" s="13"/>
      <c r="I48" s="13"/>
      <c r="J48" s="13"/>
      <c r="K48" s="13"/>
      <c r="L48" s="13"/>
      <c r="M48" s="13"/>
      <c r="N48" s="13"/>
    </row>
    <row r="49" spans="1:14" ht="15">
      <c r="A49" s="94" t="s">
        <v>81</v>
      </c>
      <c r="B49" s="94"/>
      <c r="C49" s="13"/>
      <c r="D49" s="13"/>
      <c r="E49" s="13"/>
      <c r="F49" s="13"/>
      <c r="G49" s="13"/>
      <c r="I49" s="94" t="s">
        <v>74</v>
      </c>
      <c r="J49" s="94"/>
      <c r="K49" s="13"/>
      <c r="L49" s="13"/>
      <c r="M49" s="13"/>
      <c r="N49" s="13"/>
    </row>
    <row r="50" spans="1:14">
      <c r="A50" s="13"/>
      <c r="B50" s="13"/>
      <c r="C50" s="13"/>
      <c r="D50" s="13"/>
      <c r="E50" s="13"/>
      <c r="F50" s="13"/>
      <c r="G50" s="13"/>
      <c r="I50" s="13"/>
      <c r="J50" s="13"/>
      <c r="K50" s="13"/>
      <c r="L50" s="13"/>
      <c r="M50" s="13"/>
      <c r="N50" s="13"/>
    </row>
    <row r="51" spans="1:14">
      <c r="A51" s="13"/>
      <c r="B51" s="13"/>
      <c r="C51" s="13"/>
      <c r="D51" s="13"/>
      <c r="E51" s="13"/>
      <c r="F51" s="13"/>
      <c r="G51" s="13"/>
      <c r="I51" s="13"/>
      <c r="J51" s="13"/>
      <c r="K51" s="13"/>
      <c r="L51" s="13"/>
      <c r="M51" s="13"/>
      <c r="N51" s="13"/>
    </row>
    <row r="52" spans="1:14" ht="15.75">
      <c r="A52" s="60" t="s">
        <v>75</v>
      </c>
      <c r="B52" s="95" t="s">
        <v>73</v>
      </c>
      <c r="C52" s="95" t="s">
        <v>61</v>
      </c>
      <c r="D52" s="13"/>
      <c r="E52" s="13"/>
      <c r="F52" s="13"/>
      <c r="G52" s="13"/>
      <c r="I52" s="60" t="s">
        <v>75</v>
      </c>
      <c r="J52" s="95" t="s">
        <v>73</v>
      </c>
      <c r="K52" s="95" t="s">
        <v>61</v>
      </c>
      <c r="L52" s="13"/>
      <c r="M52" s="13"/>
      <c r="N52" s="13"/>
    </row>
    <row r="53" spans="1:14" ht="15">
      <c r="A53" s="96">
        <v>0</v>
      </c>
      <c r="B53" s="97">
        <v>0</v>
      </c>
      <c r="C53" s="97">
        <v>0</v>
      </c>
      <c r="D53" s="13"/>
      <c r="E53" s="13"/>
      <c r="F53" s="13"/>
      <c r="G53" s="13"/>
      <c r="I53" s="96">
        <v>0</v>
      </c>
      <c r="J53" s="97">
        <v>11</v>
      </c>
      <c r="K53" s="97">
        <v>1</v>
      </c>
      <c r="L53" s="13"/>
      <c r="M53" s="13"/>
      <c r="N53" s="13"/>
    </row>
    <row r="54" spans="1:14" ht="15">
      <c r="A54" s="96">
        <v>2</v>
      </c>
      <c r="B54" s="97">
        <v>0</v>
      </c>
      <c r="C54" s="97">
        <v>0</v>
      </c>
      <c r="D54" s="13"/>
      <c r="E54" s="13"/>
      <c r="F54" s="13"/>
      <c r="G54" s="13"/>
      <c r="I54" s="96">
        <v>2</v>
      </c>
      <c r="J54" s="97">
        <v>18</v>
      </c>
      <c r="K54" s="97">
        <v>7.8740078740118111</v>
      </c>
      <c r="L54" s="13"/>
      <c r="M54" s="13"/>
      <c r="N54" s="13"/>
    </row>
    <row r="55" spans="1:14" ht="15">
      <c r="A55" s="96">
        <v>5</v>
      </c>
      <c r="B55" s="97">
        <v>0</v>
      </c>
      <c r="C55" s="97">
        <v>0</v>
      </c>
      <c r="D55" s="13"/>
      <c r="E55" s="13"/>
      <c r="F55" s="13"/>
      <c r="G55" s="13"/>
      <c r="I55" s="96">
        <v>5</v>
      </c>
      <c r="J55" s="97">
        <v>51.333333333333336</v>
      </c>
      <c r="K55" s="97">
        <v>18.732028424302822</v>
      </c>
      <c r="L55" s="13"/>
      <c r="M55" s="13"/>
      <c r="N55" s="13"/>
    </row>
    <row r="56" spans="1:14" ht="15">
      <c r="A56" s="96">
        <v>10</v>
      </c>
      <c r="B56" s="97">
        <v>2</v>
      </c>
      <c r="C56" s="97">
        <v>2.1602468994692869</v>
      </c>
      <c r="D56" s="13"/>
      <c r="E56" s="13"/>
      <c r="F56" s="13"/>
      <c r="G56" s="13"/>
      <c r="I56" s="96">
        <v>10</v>
      </c>
      <c r="J56" s="97">
        <v>84.666666666666671</v>
      </c>
      <c r="K56" s="97">
        <v>7.7602978178818773</v>
      </c>
      <c r="L56" s="13"/>
      <c r="M56" s="13"/>
      <c r="N56" s="13"/>
    </row>
    <row r="57" spans="1:14" ht="15">
      <c r="A57" s="96">
        <v>20</v>
      </c>
      <c r="B57" s="97">
        <v>3.3333333333333335</v>
      </c>
      <c r="C57" s="97">
        <v>2.3570226039551585</v>
      </c>
      <c r="D57" s="13"/>
      <c r="E57" s="13"/>
      <c r="F57" s="13"/>
      <c r="G57" s="13"/>
      <c r="I57" s="96">
        <v>20</v>
      </c>
      <c r="J57" s="97">
        <v>97</v>
      </c>
      <c r="K57" s="97">
        <v>4.2426406871192848</v>
      </c>
      <c r="L57" s="13"/>
      <c r="M57" s="13"/>
      <c r="N57" s="13"/>
    </row>
    <row r="58" spans="1:14" ht="15">
      <c r="A58" s="96">
        <v>50</v>
      </c>
      <c r="B58" s="97">
        <v>27.333333333333332</v>
      </c>
      <c r="C58" s="97">
        <v>2.0548046676563256</v>
      </c>
      <c r="D58" s="13"/>
      <c r="E58" s="13"/>
      <c r="F58" s="13"/>
      <c r="G58" s="13"/>
      <c r="I58" s="96">
        <v>50</v>
      </c>
      <c r="J58" s="97">
        <v>100</v>
      </c>
      <c r="K58" s="97">
        <v>0</v>
      </c>
      <c r="L58" s="13"/>
      <c r="M58" s="13"/>
      <c r="N58" s="13"/>
    </row>
    <row r="59" spans="1:14" ht="15">
      <c r="A59" s="96">
        <v>100</v>
      </c>
      <c r="B59" s="97">
        <v>97</v>
      </c>
      <c r="C59" s="97">
        <v>2.1602468994692869</v>
      </c>
      <c r="D59" s="13"/>
      <c r="E59" s="13"/>
      <c r="F59" s="13"/>
      <c r="G59" s="13"/>
      <c r="I59" s="96">
        <v>100</v>
      </c>
      <c r="J59" s="97">
        <v>100</v>
      </c>
      <c r="K59" s="97">
        <v>0</v>
      </c>
      <c r="L59" s="13"/>
      <c r="M59" s="13"/>
      <c r="N59" s="13"/>
    </row>
    <row r="60" spans="1:14">
      <c r="A60" s="13"/>
      <c r="B60" s="13"/>
      <c r="C60" s="13"/>
      <c r="D60" s="13"/>
      <c r="E60" s="13"/>
      <c r="F60" s="13"/>
      <c r="G60" s="13"/>
    </row>
    <row r="61" spans="1:14">
      <c r="A61" s="13"/>
      <c r="B61" s="13"/>
      <c r="C61" s="13"/>
      <c r="D61" s="13"/>
      <c r="E61" s="13"/>
      <c r="F61" s="13"/>
      <c r="G61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51"/>
  <sheetViews>
    <sheetView workbookViewId="0">
      <selection activeCell="A20" sqref="A20"/>
    </sheetView>
  </sheetViews>
  <sheetFormatPr baseColWidth="10" defaultColWidth="11.42578125" defaultRowHeight="12.75"/>
  <cols>
    <col min="1" max="1" width="11.42578125" style="13"/>
    <col min="2" max="6" width="7.7109375" style="13" customWidth="1"/>
    <col min="7" max="7" width="12.42578125" style="13" customWidth="1"/>
    <col min="8" max="10" width="7.7109375" style="13" customWidth="1"/>
    <col min="11" max="11" width="11.140625" style="13" customWidth="1"/>
    <col min="12" max="12" width="7.7109375" style="13" customWidth="1"/>
    <col min="13" max="13" width="2.7109375" style="13" customWidth="1"/>
    <col min="14" max="18" width="7.7109375" style="13" customWidth="1"/>
    <col min="19" max="19" width="2.7109375" style="13" customWidth="1"/>
    <col min="20" max="24" width="7.7109375" style="13" customWidth="1"/>
    <col min="25" max="25" width="2.7109375" style="13" customWidth="1"/>
    <col min="26" max="30" width="7.7109375" style="13" customWidth="1"/>
    <col min="31" max="31" width="2.7109375" style="13" customWidth="1"/>
    <col min="32" max="16384" width="11.42578125" style="13"/>
  </cols>
  <sheetData>
    <row r="1" spans="1:32" ht="28.5" customHeight="1">
      <c r="A1" s="89" t="s">
        <v>103</v>
      </c>
    </row>
    <row r="2" spans="1:32" s="56" customFormat="1" ht="18.75">
      <c r="A2" s="70" t="s">
        <v>48</v>
      </c>
      <c r="B2" s="172" t="s">
        <v>53</v>
      </c>
      <c r="C2" s="172"/>
      <c r="D2" s="172"/>
      <c r="E2" s="172"/>
      <c r="F2" s="172"/>
      <c r="G2" s="70"/>
      <c r="H2" s="172" t="s">
        <v>54</v>
      </c>
      <c r="I2" s="172"/>
      <c r="J2" s="172"/>
      <c r="K2" s="172"/>
      <c r="L2" s="172"/>
      <c r="M2" s="70"/>
      <c r="N2" s="172" t="s">
        <v>38</v>
      </c>
      <c r="O2" s="172"/>
      <c r="P2" s="172"/>
      <c r="Q2" s="172"/>
      <c r="R2" s="172"/>
      <c r="S2" s="70"/>
      <c r="T2" s="172" t="s">
        <v>55</v>
      </c>
      <c r="U2" s="172"/>
      <c r="V2" s="172"/>
      <c r="W2" s="172"/>
      <c r="X2" s="172"/>
      <c r="Y2" s="70"/>
      <c r="Z2" s="172" t="s">
        <v>56</v>
      </c>
      <c r="AA2" s="172"/>
      <c r="AB2" s="172"/>
      <c r="AC2" s="172"/>
      <c r="AD2" s="172"/>
      <c r="AE2" s="70"/>
      <c r="AF2" s="74"/>
    </row>
    <row r="3" spans="1:32" s="56" customFormat="1" ht="15">
      <c r="A3" s="70"/>
      <c r="B3" s="70" t="s">
        <v>57</v>
      </c>
      <c r="C3" s="70" t="s">
        <v>58</v>
      </c>
      <c r="D3" s="70" t="s">
        <v>59</v>
      </c>
      <c r="E3" s="70" t="s">
        <v>60</v>
      </c>
      <c r="F3" s="70" t="s">
        <v>61</v>
      </c>
      <c r="G3" s="70"/>
      <c r="H3" s="70" t="s">
        <v>57</v>
      </c>
      <c r="I3" s="70" t="s">
        <v>58</v>
      </c>
      <c r="J3" s="70" t="s">
        <v>59</v>
      </c>
      <c r="K3" s="70" t="s">
        <v>60</v>
      </c>
      <c r="L3" s="70" t="s">
        <v>61</v>
      </c>
      <c r="M3" s="70"/>
      <c r="N3" s="70" t="s">
        <v>57</v>
      </c>
      <c r="O3" s="70" t="s">
        <v>58</v>
      </c>
      <c r="P3" s="70" t="s">
        <v>59</v>
      </c>
      <c r="Q3" s="70" t="s">
        <v>60</v>
      </c>
      <c r="R3" s="70" t="s">
        <v>61</v>
      </c>
      <c r="S3" s="70"/>
      <c r="T3" s="70" t="s">
        <v>57</v>
      </c>
      <c r="U3" s="70" t="s">
        <v>58</v>
      </c>
      <c r="V3" s="70" t="s">
        <v>59</v>
      </c>
      <c r="W3" s="70" t="s">
        <v>60</v>
      </c>
      <c r="X3" s="70" t="s">
        <v>61</v>
      </c>
      <c r="Y3" s="70"/>
      <c r="Z3" s="70" t="s">
        <v>57</v>
      </c>
      <c r="AA3" s="70" t="s">
        <v>58</v>
      </c>
      <c r="AB3" s="70" t="s">
        <v>59</v>
      </c>
      <c r="AC3" s="70" t="s">
        <v>60</v>
      </c>
      <c r="AD3" s="70" t="s">
        <v>61</v>
      </c>
      <c r="AE3" s="70"/>
    </row>
    <row r="4" spans="1:32">
      <c r="A4" s="71">
        <v>0</v>
      </c>
      <c r="B4" s="72">
        <v>100</v>
      </c>
      <c r="C4" s="72">
        <v>100</v>
      </c>
      <c r="D4" s="72">
        <v>100</v>
      </c>
      <c r="E4" s="73">
        <f>AVERAGE(B4:D4)</f>
        <v>100</v>
      </c>
      <c r="F4" s="73">
        <f>_xlfn.STDEV.S(B4:D4)</f>
        <v>0</v>
      </c>
      <c r="G4" s="72"/>
      <c r="H4" s="72">
        <v>100</v>
      </c>
      <c r="I4" s="72">
        <v>100</v>
      </c>
      <c r="J4" s="72">
        <v>100</v>
      </c>
      <c r="K4" s="73">
        <f>AVERAGE(H4:J4)</f>
        <v>100</v>
      </c>
      <c r="L4" s="73">
        <f>_xlfn.STDEV.S(H4:J4)</f>
        <v>0</v>
      </c>
      <c r="M4" s="72"/>
      <c r="N4" s="72">
        <v>100</v>
      </c>
      <c r="O4" s="72">
        <v>100</v>
      </c>
      <c r="P4" s="72">
        <v>100</v>
      </c>
      <c r="Q4" s="73">
        <f>AVERAGE(N4:P4)</f>
        <v>100</v>
      </c>
      <c r="R4" s="73">
        <f>_xlfn.STDEV.S(N4:P4)</f>
        <v>0</v>
      </c>
      <c r="S4" s="72"/>
      <c r="T4" s="72">
        <v>90</v>
      </c>
      <c r="U4" s="72">
        <v>90</v>
      </c>
      <c r="V4" s="72">
        <v>90</v>
      </c>
      <c r="W4" s="73">
        <f>AVERAGE(T4:V4)</f>
        <v>90</v>
      </c>
      <c r="X4" s="73">
        <f>_xlfn.STDEV.S(T4:V4)</f>
        <v>0</v>
      </c>
      <c r="Y4" s="72"/>
      <c r="Z4" s="72">
        <v>0</v>
      </c>
      <c r="AA4" s="72">
        <v>0</v>
      </c>
      <c r="AB4" s="72">
        <v>0</v>
      </c>
      <c r="AC4" s="72">
        <f>AVERAGE(Z4:AB4)</f>
        <v>0</v>
      </c>
      <c r="AD4" s="72">
        <f>_xlfn.STDEV.S(Z4:AB4)</f>
        <v>0</v>
      </c>
      <c r="AE4" s="72"/>
    </row>
    <row r="5" spans="1:32">
      <c r="A5" s="71">
        <v>8.3330000000000001E-2</v>
      </c>
      <c r="B5" s="72">
        <v>100</v>
      </c>
      <c r="C5" s="72">
        <v>100</v>
      </c>
      <c r="D5" s="72">
        <v>100</v>
      </c>
      <c r="E5" s="73">
        <f t="shared" ref="E5:E15" si="0">AVERAGE(B5:D5)</f>
        <v>100</v>
      </c>
      <c r="F5" s="73">
        <f t="shared" ref="F5:F15" si="1">_xlfn.STDEV.S(B5:D5)</f>
        <v>0</v>
      </c>
      <c r="G5" s="72"/>
      <c r="H5" s="72">
        <v>80</v>
      </c>
      <c r="I5" s="72">
        <v>100</v>
      </c>
      <c r="J5" s="72">
        <v>80</v>
      </c>
      <c r="K5" s="73">
        <f t="shared" ref="K5:K15" si="2">AVERAGE(H5:J5)</f>
        <v>86.666666666666671</v>
      </c>
      <c r="L5" s="73">
        <f t="shared" ref="L5:L15" si="3">_xlfn.STDEV.S(H5:J5)</f>
        <v>11.547005383792541</v>
      </c>
      <c r="M5" s="72"/>
      <c r="N5" s="72">
        <v>50</v>
      </c>
      <c r="O5" s="72">
        <v>30</v>
      </c>
      <c r="P5" s="72">
        <v>50</v>
      </c>
      <c r="Q5" s="73">
        <f t="shared" ref="Q5:Q15" si="4">AVERAGE(N5:P5)</f>
        <v>43.333333333333336</v>
      </c>
      <c r="R5" s="73">
        <f t="shared" ref="R5:R15" si="5">_xlfn.STDEV.S(N5:P5)</f>
        <v>11.547005383792522</v>
      </c>
      <c r="S5" s="72"/>
      <c r="T5" s="72">
        <v>10</v>
      </c>
      <c r="U5" s="72">
        <v>50</v>
      </c>
      <c r="V5" s="72">
        <v>20</v>
      </c>
      <c r="W5" s="73">
        <f t="shared" ref="W5:W15" si="6">AVERAGE(T5:V5)</f>
        <v>26.666666666666668</v>
      </c>
      <c r="X5" s="73">
        <f t="shared" ref="X5:X15" si="7">_xlfn.STDEV.S(T5:V5)</f>
        <v>20.816659994661325</v>
      </c>
      <c r="Y5" s="72"/>
      <c r="Z5" s="72">
        <v>0</v>
      </c>
      <c r="AA5" s="72">
        <v>0</v>
      </c>
      <c r="AB5" s="72">
        <v>0</v>
      </c>
      <c r="AC5" s="72">
        <f t="shared" ref="AC5:AC15" si="8">AVERAGE(Z5:AB5)</f>
        <v>0</v>
      </c>
      <c r="AD5" s="72">
        <f t="shared" ref="AD5:AD15" si="9">_xlfn.STDEV.S(Z5:AB5)</f>
        <v>0</v>
      </c>
      <c r="AE5" s="72"/>
    </row>
    <row r="6" spans="1:32">
      <c r="A6" s="71">
        <v>0.25</v>
      </c>
      <c r="B6" s="72">
        <v>90</v>
      </c>
      <c r="C6" s="72">
        <v>100</v>
      </c>
      <c r="D6" s="72">
        <v>100</v>
      </c>
      <c r="E6" s="73">
        <f t="shared" si="0"/>
        <v>96.666666666666671</v>
      </c>
      <c r="F6" s="73">
        <f t="shared" si="1"/>
        <v>5.7735026918962573</v>
      </c>
      <c r="G6" s="72"/>
      <c r="H6" s="72">
        <v>0</v>
      </c>
      <c r="I6" s="72">
        <v>80</v>
      </c>
      <c r="J6" s="72">
        <v>30</v>
      </c>
      <c r="K6" s="73">
        <f t="shared" si="2"/>
        <v>36.666666666666664</v>
      </c>
      <c r="L6" s="73">
        <f t="shared" si="3"/>
        <v>40.414518843273804</v>
      </c>
      <c r="M6" s="72"/>
      <c r="N6" s="72">
        <v>0</v>
      </c>
      <c r="O6" s="72">
        <v>30</v>
      </c>
      <c r="P6" s="72">
        <v>10</v>
      </c>
      <c r="Q6" s="73">
        <f t="shared" si="4"/>
        <v>13.333333333333334</v>
      </c>
      <c r="R6" s="73">
        <f t="shared" si="5"/>
        <v>15.275252316519467</v>
      </c>
      <c r="S6" s="72"/>
      <c r="T6" s="72">
        <v>0</v>
      </c>
      <c r="U6" s="72">
        <v>50</v>
      </c>
      <c r="V6" s="72">
        <v>10</v>
      </c>
      <c r="W6" s="73">
        <f t="shared" si="6"/>
        <v>20</v>
      </c>
      <c r="X6" s="73">
        <f t="shared" si="7"/>
        <v>26.457513110645905</v>
      </c>
      <c r="Y6" s="72"/>
      <c r="Z6" s="72">
        <v>0</v>
      </c>
      <c r="AA6" s="72">
        <v>0</v>
      </c>
      <c r="AB6" s="72">
        <v>0</v>
      </c>
      <c r="AC6" s="72">
        <f t="shared" si="8"/>
        <v>0</v>
      </c>
      <c r="AD6" s="72">
        <f t="shared" si="9"/>
        <v>0</v>
      </c>
      <c r="AE6" s="72"/>
    </row>
    <row r="7" spans="1:32">
      <c r="A7" s="71">
        <v>0.5</v>
      </c>
      <c r="B7" s="72">
        <v>20</v>
      </c>
      <c r="C7" s="72">
        <v>100</v>
      </c>
      <c r="D7" s="72">
        <v>60</v>
      </c>
      <c r="E7" s="73">
        <f t="shared" si="0"/>
        <v>60</v>
      </c>
      <c r="F7" s="73">
        <f t="shared" si="1"/>
        <v>40</v>
      </c>
      <c r="G7" s="72"/>
      <c r="H7" s="72">
        <v>0</v>
      </c>
      <c r="I7" s="72">
        <v>70</v>
      </c>
      <c r="J7" s="72">
        <v>10</v>
      </c>
      <c r="K7" s="73">
        <f t="shared" si="2"/>
        <v>26.666666666666668</v>
      </c>
      <c r="L7" s="73">
        <f t="shared" si="3"/>
        <v>37.859388972001824</v>
      </c>
      <c r="M7" s="72"/>
      <c r="N7" s="72">
        <v>0</v>
      </c>
      <c r="O7" s="72">
        <v>20</v>
      </c>
      <c r="P7" s="72">
        <v>10</v>
      </c>
      <c r="Q7" s="73">
        <f t="shared" si="4"/>
        <v>10</v>
      </c>
      <c r="R7" s="73">
        <f t="shared" si="5"/>
        <v>10</v>
      </c>
      <c r="S7" s="72"/>
      <c r="T7" s="72">
        <v>0</v>
      </c>
      <c r="U7" s="72">
        <v>30</v>
      </c>
      <c r="V7" s="72">
        <v>10</v>
      </c>
      <c r="W7" s="73">
        <f t="shared" si="6"/>
        <v>13.333333333333334</v>
      </c>
      <c r="X7" s="73">
        <f t="shared" si="7"/>
        <v>15.275252316519467</v>
      </c>
      <c r="Y7" s="72"/>
      <c r="Z7" s="72">
        <v>0</v>
      </c>
      <c r="AA7" s="72">
        <v>0</v>
      </c>
      <c r="AB7" s="72">
        <v>0</v>
      </c>
      <c r="AC7" s="72">
        <f t="shared" si="8"/>
        <v>0</v>
      </c>
      <c r="AD7" s="72">
        <f t="shared" si="9"/>
        <v>0</v>
      </c>
      <c r="AE7" s="72"/>
    </row>
    <row r="8" spans="1:32">
      <c r="A8" s="71">
        <v>1</v>
      </c>
      <c r="B8" s="72">
        <v>0</v>
      </c>
      <c r="C8" s="72">
        <v>20</v>
      </c>
      <c r="D8" s="72">
        <v>50</v>
      </c>
      <c r="E8" s="73">
        <f t="shared" si="0"/>
        <v>23.333333333333332</v>
      </c>
      <c r="F8" s="73">
        <f t="shared" si="1"/>
        <v>25.166114784235834</v>
      </c>
      <c r="G8" s="72"/>
      <c r="H8" s="72">
        <v>0</v>
      </c>
      <c r="I8" s="72">
        <v>30</v>
      </c>
      <c r="J8" s="72">
        <v>0</v>
      </c>
      <c r="K8" s="73">
        <f t="shared" si="2"/>
        <v>10</v>
      </c>
      <c r="L8" s="73">
        <f t="shared" si="3"/>
        <v>17.320508075688775</v>
      </c>
      <c r="M8" s="72"/>
      <c r="N8" s="72">
        <v>0</v>
      </c>
      <c r="O8" s="72">
        <v>0</v>
      </c>
      <c r="P8" s="72">
        <v>10</v>
      </c>
      <c r="Q8" s="73">
        <f t="shared" si="4"/>
        <v>3.3333333333333335</v>
      </c>
      <c r="R8" s="73">
        <f t="shared" si="5"/>
        <v>5.7735026918962573</v>
      </c>
      <c r="S8" s="72"/>
      <c r="T8" s="72">
        <v>0</v>
      </c>
      <c r="U8" s="72">
        <v>20</v>
      </c>
      <c r="V8" s="72">
        <v>0</v>
      </c>
      <c r="W8" s="73">
        <f t="shared" si="6"/>
        <v>6.666666666666667</v>
      </c>
      <c r="X8" s="73">
        <f t="shared" si="7"/>
        <v>11.547005383792515</v>
      </c>
      <c r="Y8" s="72"/>
      <c r="Z8" s="72">
        <v>0</v>
      </c>
      <c r="AA8" s="72">
        <v>0</v>
      </c>
      <c r="AB8" s="72">
        <v>0</v>
      </c>
      <c r="AC8" s="72">
        <f t="shared" si="8"/>
        <v>0</v>
      </c>
      <c r="AD8" s="72">
        <f t="shared" si="9"/>
        <v>0</v>
      </c>
      <c r="AE8" s="72"/>
    </row>
    <row r="9" spans="1:32">
      <c r="A9" s="71">
        <v>2</v>
      </c>
      <c r="B9" s="72">
        <v>0</v>
      </c>
      <c r="C9" s="72">
        <v>20</v>
      </c>
      <c r="D9" s="72">
        <v>30</v>
      </c>
      <c r="E9" s="73">
        <f t="shared" si="0"/>
        <v>16.666666666666668</v>
      </c>
      <c r="F9" s="73">
        <f t="shared" si="1"/>
        <v>15.275252316519467</v>
      </c>
      <c r="G9" s="72"/>
      <c r="H9" s="72">
        <v>0</v>
      </c>
      <c r="I9" s="72">
        <v>30</v>
      </c>
      <c r="J9" s="72">
        <v>0</v>
      </c>
      <c r="K9" s="73">
        <f t="shared" si="2"/>
        <v>10</v>
      </c>
      <c r="L9" s="73">
        <f t="shared" si="3"/>
        <v>17.320508075688775</v>
      </c>
      <c r="M9" s="72"/>
      <c r="N9" s="72">
        <v>0</v>
      </c>
      <c r="O9" s="72">
        <v>0</v>
      </c>
      <c r="P9" s="72">
        <v>10</v>
      </c>
      <c r="Q9" s="73">
        <f t="shared" si="4"/>
        <v>3.3333333333333335</v>
      </c>
      <c r="R9" s="73">
        <f t="shared" si="5"/>
        <v>5.7735026918962573</v>
      </c>
      <c r="S9" s="72"/>
      <c r="T9" s="72">
        <v>0</v>
      </c>
      <c r="U9" s="72">
        <v>20</v>
      </c>
      <c r="V9" s="72">
        <v>0</v>
      </c>
      <c r="W9" s="73">
        <f t="shared" si="6"/>
        <v>6.666666666666667</v>
      </c>
      <c r="X9" s="73">
        <f t="shared" si="7"/>
        <v>11.547005383792515</v>
      </c>
      <c r="Y9" s="72"/>
      <c r="Z9" s="72">
        <v>0</v>
      </c>
      <c r="AA9" s="72">
        <v>0</v>
      </c>
      <c r="AB9" s="72">
        <v>0</v>
      </c>
      <c r="AC9" s="72">
        <f t="shared" si="8"/>
        <v>0</v>
      </c>
      <c r="AD9" s="72">
        <f t="shared" si="9"/>
        <v>0</v>
      </c>
      <c r="AE9" s="72"/>
    </row>
    <row r="10" spans="1:32">
      <c r="A10" s="71">
        <v>5</v>
      </c>
      <c r="B10" s="72">
        <v>0</v>
      </c>
      <c r="C10" s="72">
        <v>0</v>
      </c>
      <c r="D10" s="72">
        <v>0</v>
      </c>
      <c r="E10" s="73">
        <f t="shared" si="0"/>
        <v>0</v>
      </c>
      <c r="F10" s="73">
        <f t="shared" si="1"/>
        <v>0</v>
      </c>
      <c r="G10" s="72"/>
      <c r="H10" s="72">
        <v>10</v>
      </c>
      <c r="I10" s="72">
        <v>0</v>
      </c>
      <c r="J10" s="72">
        <v>10</v>
      </c>
      <c r="K10" s="73">
        <f t="shared" si="2"/>
        <v>6.666666666666667</v>
      </c>
      <c r="L10" s="73">
        <f t="shared" si="3"/>
        <v>5.7735026918962573</v>
      </c>
      <c r="M10" s="72"/>
      <c r="N10" s="72">
        <v>0</v>
      </c>
      <c r="O10" s="72">
        <v>50</v>
      </c>
      <c r="P10" s="72">
        <v>10</v>
      </c>
      <c r="Q10" s="73">
        <f t="shared" si="4"/>
        <v>20</v>
      </c>
      <c r="R10" s="73">
        <f t="shared" si="5"/>
        <v>26.457513110645905</v>
      </c>
      <c r="S10" s="72"/>
      <c r="T10" s="72">
        <v>10</v>
      </c>
      <c r="U10" s="72">
        <v>20</v>
      </c>
      <c r="V10" s="72">
        <v>0</v>
      </c>
      <c r="W10" s="73">
        <f t="shared" si="6"/>
        <v>10</v>
      </c>
      <c r="X10" s="73">
        <f t="shared" si="7"/>
        <v>10</v>
      </c>
      <c r="Y10" s="72"/>
      <c r="Z10" s="72">
        <v>0</v>
      </c>
      <c r="AA10" s="72">
        <v>0</v>
      </c>
      <c r="AB10" s="72">
        <v>0</v>
      </c>
      <c r="AC10" s="72">
        <f t="shared" si="8"/>
        <v>0</v>
      </c>
      <c r="AD10" s="72">
        <f t="shared" si="9"/>
        <v>0</v>
      </c>
      <c r="AE10" s="72"/>
    </row>
    <row r="11" spans="1:32">
      <c r="A11" s="71">
        <v>10</v>
      </c>
      <c r="B11" s="72">
        <v>0</v>
      </c>
      <c r="C11" s="72">
        <v>40</v>
      </c>
      <c r="D11" s="72">
        <v>40</v>
      </c>
      <c r="E11" s="73">
        <f t="shared" si="0"/>
        <v>26.666666666666668</v>
      </c>
      <c r="F11" s="73">
        <f t="shared" si="1"/>
        <v>23.094010767585029</v>
      </c>
      <c r="G11" s="72"/>
      <c r="H11" s="72">
        <v>80</v>
      </c>
      <c r="I11" s="72">
        <v>50</v>
      </c>
      <c r="J11" s="72">
        <v>50</v>
      </c>
      <c r="K11" s="73">
        <f t="shared" si="2"/>
        <v>60</v>
      </c>
      <c r="L11" s="73">
        <f t="shared" si="3"/>
        <v>17.320508075688775</v>
      </c>
      <c r="M11" s="72"/>
      <c r="N11" s="72">
        <v>0</v>
      </c>
      <c r="O11" s="72">
        <v>70</v>
      </c>
      <c r="P11" s="72">
        <v>10</v>
      </c>
      <c r="Q11" s="73">
        <f t="shared" si="4"/>
        <v>26.666666666666668</v>
      </c>
      <c r="R11" s="73">
        <f t="shared" si="5"/>
        <v>37.859388972001824</v>
      </c>
      <c r="S11" s="72"/>
      <c r="T11" s="72">
        <v>40</v>
      </c>
      <c r="U11" s="72">
        <v>50</v>
      </c>
      <c r="V11" s="72">
        <v>20</v>
      </c>
      <c r="W11" s="73">
        <f t="shared" si="6"/>
        <v>36.666666666666664</v>
      </c>
      <c r="X11" s="73">
        <f t="shared" si="7"/>
        <v>15.275252316519465</v>
      </c>
      <c r="Y11" s="72"/>
      <c r="Z11" s="72">
        <v>0</v>
      </c>
      <c r="AA11" s="72">
        <v>0</v>
      </c>
      <c r="AB11" s="72">
        <v>0</v>
      </c>
      <c r="AC11" s="72">
        <f t="shared" si="8"/>
        <v>0</v>
      </c>
      <c r="AD11" s="72">
        <f t="shared" si="9"/>
        <v>0</v>
      </c>
      <c r="AE11" s="72"/>
    </row>
    <row r="12" spans="1:32">
      <c r="A12" s="71">
        <v>20</v>
      </c>
      <c r="B12" s="72">
        <v>100</v>
      </c>
      <c r="C12" s="72">
        <v>80</v>
      </c>
      <c r="D12" s="72">
        <v>80</v>
      </c>
      <c r="E12" s="73">
        <f t="shared" si="0"/>
        <v>86.666666666666671</v>
      </c>
      <c r="F12" s="73">
        <f t="shared" si="1"/>
        <v>11.547005383792541</v>
      </c>
      <c r="G12" s="72"/>
      <c r="H12" s="72">
        <v>100</v>
      </c>
      <c r="I12" s="72">
        <v>80</v>
      </c>
      <c r="J12" s="72">
        <v>100</v>
      </c>
      <c r="K12" s="73">
        <f t="shared" si="2"/>
        <v>93.333333333333329</v>
      </c>
      <c r="L12" s="73">
        <f t="shared" si="3"/>
        <v>11.547005383792541</v>
      </c>
      <c r="M12" s="72"/>
      <c r="N12" s="72">
        <v>80</v>
      </c>
      <c r="O12" s="72">
        <v>70</v>
      </c>
      <c r="P12" s="72">
        <v>50</v>
      </c>
      <c r="Q12" s="73">
        <f t="shared" si="4"/>
        <v>66.666666666666671</v>
      </c>
      <c r="R12" s="73">
        <f t="shared" si="5"/>
        <v>15.275252316519456</v>
      </c>
      <c r="S12" s="72"/>
      <c r="T12" s="72">
        <v>90</v>
      </c>
      <c r="U12" s="72">
        <v>70</v>
      </c>
      <c r="V12" s="72">
        <v>60</v>
      </c>
      <c r="W12" s="73">
        <f t="shared" si="6"/>
        <v>73.333333333333329</v>
      </c>
      <c r="X12" s="73">
        <f t="shared" si="7"/>
        <v>15.275252316519456</v>
      </c>
      <c r="Y12" s="72"/>
      <c r="Z12" s="72">
        <v>0</v>
      </c>
      <c r="AA12" s="72">
        <v>0</v>
      </c>
      <c r="AB12" s="72">
        <v>0</v>
      </c>
      <c r="AC12" s="72">
        <f t="shared" si="8"/>
        <v>0</v>
      </c>
      <c r="AD12" s="72">
        <f t="shared" si="9"/>
        <v>0</v>
      </c>
      <c r="AE12" s="72"/>
    </row>
    <row r="13" spans="1:32">
      <c r="A13" s="71">
        <v>30</v>
      </c>
      <c r="B13" s="72">
        <v>100</v>
      </c>
      <c r="C13" s="72">
        <v>100</v>
      </c>
      <c r="D13" s="72">
        <v>100</v>
      </c>
      <c r="E13" s="73">
        <f t="shared" si="0"/>
        <v>100</v>
      </c>
      <c r="F13" s="73">
        <f t="shared" si="1"/>
        <v>0</v>
      </c>
      <c r="G13" s="72"/>
      <c r="H13" s="72">
        <v>100</v>
      </c>
      <c r="I13" s="72">
        <v>100</v>
      </c>
      <c r="J13" s="72">
        <v>100</v>
      </c>
      <c r="K13" s="73">
        <f t="shared" si="2"/>
        <v>100</v>
      </c>
      <c r="L13" s="73">
        <f t="shared" si="3"/>
        <v>0</v>
      </c>
      <c r="M13" s="72"/>
      <c r="N13" s="72">
        <v>100</v>
      </c>
      <c r="O13" s="72">
        <v>70</v>
      </c>
      <c r="P13" s="72">
        <v>50</v>
      </c>
      <c r="Q13" s="73">
        <f t="shared" si="4"/>
        <v>73.333333333333329</v>
      </c>
      <c r="R13" s="73">
        <f t="shared" si="5"/>
        <v>25.166114784235827</v>
      </c>
      <c r="S13" s="72"/>
      <c r="T13" s="72">
        <v>90</v>
      </c>
      <c r="U13" s="72">
        <v>80</v>
      </c>
      <c r="V13" s="72">
        <v>70</v>
      </c>
      <c r="W13" s="73">
        <f t="shared" si="6"/>
        <v>80</v>
      </c>
      <c r="X13" s="73">
        <f t="shared" si="7"/>
        <v>10</v>
      </c>
      <c r="Y13" s="72"/>
      <c r="Z13" s="72">
        <v>0</v>
      </c>
      <c r="AA13" s="72">
        <v>0</v>
      </c>
      <c r="AB13" s="72">
        <v>0</v>
      </c>
      <c r="AC13" s="72">
        <f t="shared" si="8"/>
        <v>0</v>
      </c>
      <c r="AD13" s="72">
        <f t="shared" si="9"/>
        <v>0</v>
      </c>
      <c r="AE13" s="72"/>
    </row>
    <row r="14" spans="1:32">
      <c r="A14" s="71">
        <v>40</v>
      </c>
      <c r="B14" s="72">
        <v>100</v>
      </c>
      <c r="C14" s="72">
        <v>100</v>
      </c>
      <c r="D14" s="72">
        <v>100</v>
      </c>
      <c r="E14" s="73">
        <f t="shared" si="0"/>
        <v>100</v>
      </c>
      <c r="F14" s="73">
        <f t="shared" si="1"/>
        <v>0</v>
      </c>
      <c r="G14" s="72"/>
      <c r="H14" s="72">
        <v>100</v>
      </c>
      <c r="I14" s="72">
        <v>100</v>
      </c>
      <c r="J14" s="72">
        <v>100</v>
      </c>
      <c r="K14" s="73">
        <f t="shared" si="2"/>
        <v>100</v>
      </c>
      <c r="L14" s="73">
        <f t="shared" si="3"/>
        <v>0</v>
      </c>
      <c r="M14" s="72"/>
      <c r="N14" s="72">
        <v>100</v>
      </c>
      <c r="O14" s="72">
        <v>70</v>
      </c>
      <c r="P14" s="72">
        <v>70</v>
      </c>
      <c r="Q14" s="73">
        <f t="shared" si="4"/>
        <v>80</v>
      </c>
      <c r="R14" s="73">
        <f t="shared" si="5"/>
        <v>17.320508075688775</v>
      </c>
      <c r="S14" s="72"/>
      <c r="T14" s="72">
        <v>90</v>
      </c>
      <c r="U14" s="72">
        <v>90</v>
      </c>
      <c r="V14" s="72">
        <v>80</v>
      </c>
      <c r="W14" s="73">
        <f t="shared" si="6"/>
        <v>86.666666666666671</v>
      </c>
      <c r="X14" s="73">
        <f t="shared" si="7"/>
        <v>5.7735026918962573</v>
      </c>
      <c r="Y14" s="72"/>
      <c r="Z14" s="72">
        <v>0</v>
      </c>
      <c r="AA14" s="72">
        <v>0</v>
      </c>
      <c r="AB14" s="72">
        <v>0</v>
      </c>
      <c r="AC14" s="72">
        <f t="shared" si="8"/>
        <v>0</v>
      </c>
      <c r="AD14" s="72">
        <f t="shared" si="9"/>
        <v>0</v>
      </c>
      <c r="AE14" s="72"/>
    </row>
    <row r="15" spans="1:32">
      <c r="A15" s="71">
        <v>50</v>
      </c>
      <c r="B15" s="72">
        <v>100</v>
      </c>
      <c r="C15" s="72">
        <v>100</v>
      </c>
      <c r="D15" s="72">
        <v>100</v>
      </c>
      <c r="E15" s="73">
        <f t="shared" si="0"/>
        <v>100</v>
      </c>
      <c r="F15" s="73">
        <f t="shared" si="1"/>
        <v>0</v>
      </c>
      <c r="G15" s="72"/>
      <c r="H15" s="72">
        <v>100</v>
      </c>
      <c r="I15" s="72">
        <v>100</v>
      </c>
      <c r="J15" s="72">
        <v>100</v>
      </c>
      <c r="K15" s="73">
        <f t="shared" si="2"/>
        <v>100</v>
      </c>
      <c r="L15" s="73">
        <f t="shared" si="3"/>
        <v>0</v>
      </c>
      <c r="M15" s="72"/>
      <c r="N15" s="72">
        <v>100</v>
      </c>
      <c r="O15" s="72">
        <v>70</v>
      </c>
      <c r="P15" s="72">
        <v>70</v>
      </c>
      <c r="Q15" s="73">
        <f t="shared" si="4"/>
        <v>80</v>
      </c>
      <c r="R15" s="73">
        <f t="shared" si="5"/>
        <v>17.320508075688775</v>
      </c>
      <c r="S15" s="72"/>
      <c r="T15" s="72">
        <v>90</v>
      </c>
      <c r="U15" s="72">
        <v>90</v>
      </c>
      <c r="V15" s="72">
        <v>80</v>
      </c>
      <c r="W15" s="73">
        <f t="shared" si="6"/>
        <v>86.666666666666671</v>
      </c>
      <c r="X15" s="73">
        <f t="shared" si="7"/>
        <v>5.7735026918962573</v>
      </c>
      <c r="Y15" s="72"/>
      <c r="Z15" s="72">
        <v>0</v>
      </c>
      <c r="AA15" s="72">
        <v>0</v>
      </c>
      <c r="AB15" s="72">
        <v>0</v>
      </c>
      <c r="AC15" s="72">
        <f t="shared" si="8"/>
        <v>0</v>
      </c>
      <c r="AD15" s="72">
        <f t="shared" si="9"/>
        <v>0</v>
      </c>
      <c r="AE15" s="72"/>
    </row>
    <row r="18" spans="1:31" ht="15">
      <c r="J18" s="75"/>
      <c r="K18" s="75"/>
    </row>
    <row r="19" spans="1:31" ht="15">
      <c r="I19" s="56"/>
    </row>
    <row r="20" spans="1:31" ht="18">
      <c r="A20" s="88" t="s">
        <v>104</v>
      </c>
      <c r="I20" s="76"/>
    </row>
    <row r="22" spans="1:31" ht="60">
      <c r="A22" s="134" t="s">
        <v>48</v>
      </c>
      <c r="B22" s="135" t="s">
        <v>49</v>
      </c>
      <c r="C22" s="135" t="s">
        <v>50</v>
      </c>
      <c r="D22" s="135" t="s">
        <v>38</v>
      </c>
      <c r="E22" s="135" t="s">
        <v>39</v>
      </c>
      <c r="F22" s="54" t="s">
        <v>40</v>
      </c>
      <c r="G22" s="54" t="s">
        <v>41</v>
      </c>
      <c r="H22" s="54" t="s">
        <v>42</v>
      </c>
      <c r="I22" s="15"/>
      <c r="J22" s="15"/>
      <c r="K22" s="78"/>
      <c r="L22" s="77"/>
      <c r="M22" s="77"/>
      <c r="Q22" s="77"/>
      <c r="R22" s="77"/>
      <c r="S22" s="77"/>
      <c r="W22" s="77"/>
      <c r="X22" s="77"/>
      <c r="Y22" s="77"/>
      <c r="AC22" s="77"/>
      <c r="AD22" s="77"/>
      <c r="AE22" s="77"/>
    </row>
    <row r="23" spans="1:31" ht="15">
      <c r="A23" s="136">
        <v>0</v>
      </c>
      <c r="B23" s="137">
        <v>100</v>
      </c>
      <c r="C23" s="137">
        <v>100</v>
      </c>
      <c r="D23" s="137">
        <v>100</v>
      </c>
      <c r="E23" s="137">
        <v>95</v>
      </c>
      <c r="F23" s="66">
        <v>0</v>
      </c>
      <c r="G23" s="138">
        <v>100</v>
      </c>
      <c r="H23" s="63">
        <v>0</v>
      </c>
      <c r="I23" s="11"/>
      <c r="J23" s="15"/>
      <c r="K23" s="73"/>
      <c r="L23" s="73"/>
      <c r="M23" s="73"/>
      <c r="Q23" s="73"/>
      <c r="R23" s="73"/>
      <c r="S23" s="73"/>
      <c r="W23" s="73"/>
      <c r="X23" s="73"/>
      <c r="Y23" s="73"/>
      <c r="AC23" s="73"/>
      <c r="AD23" s="73"/>
      <c r="AE23" s="73"/>
    </row>
    <row r="24" spans="1:31" ht="15">
      <c r="A24" s="136">
        <v>8.3330000000000001E-2</v>
      </c>
      <c r="B24" s="137">
        <v>100</v>
      </c>
      <c r="C24" s="137">
        <v>65</v>
      </c>
      <c r="D24" s="137">
        <v>12.5</v>
      </c>
      <c r="E24" s="137">
        <v>17.5</v>
      </c>
      <c r="F24" s="66">
        <v>0</v>
      </c>
      <c r="G24" s="138">
        <v>12.5</v>
      </c>
      <c r="H24" s="63">
        <v>87.5</v>
      </c>
      <c r="I24" s="11"/>
      <c r="J24" s="15"/>
      <c r="K24" s="73"/>
      <c r="L24" s="73"/>
      <c r="M24" s="73"/>
      <c r="Q24" s="73"/>
      <c r="R24" s="73"/>
      <c r="S24" s="73"/>
      <c r="W24" s="73"/>
      <c r="X24" s="73"/>
      <c r="Y24" s="73"/>
      <c r="AC24" s="73"/>
      <c r="AD24" s="73"/>
      <c r="AE24" s="73"/>
    </row>
    <row r="25" spans="1:31" ht="15">
      <c r="A25" s="136">
        <v>0.25</v>
      </c>
      <c r="B25" s="137">
        <v>100</v>
      </c>
      <c r="C25" s="137">
        <v>15</v>
      </c>
      <c r="D25" s="137">
        <v>5</v>
      </c>
      <c r="E25" s="137">
        <v>5</v>
      </c>
      <c r="F25" s="66">
        <v>0</v>
      </c>
      <c r="G25" s="138">
        <v>5</v>
      </c>
      <c r="H25" s="63">
        <v>95</v>
      </c>
      <c r="I25" s="11"/>
      <c r="J25" s="15"/>
      <c r="K25" s="73"/>
      <c r="L25" s="73"/>
      <c r="M25" s="73"/>
      <c r="Q25" s="73"/>
      <c r="R25" s="73"/>
      <c r="S25" s="73"/>
      <c r="W25" s="73"/>
      <c r="X25" s="73"/>
      <c r="Y25" s="73"/>
      <c r="AC25" s="73"/>
      <c r="AD25" s="73"/>
      <c r="AE25" s="73"/>
    </row>
    <row r="26" spans="1:31" ht="15">
      <c r="A26" s="136">
        <v>0.5</v>
      </c>
      <c r="B26" s="137">
        <v>55</v>
      </c>
      <c r="C26" s="137">
        <v>5</v>
      </c>
      <c r="D26" s="137">
        <v>5</v>
      </c>
      <c r="E26" s="137">
        <v>5</v>
      </c>
      <c r="F26" s="66">
        <v>0</v>
      </c>
      <c r="G26" s="138">
        <v>5</v>
      </c>
      <c r="H26" s="63">
        <v>95</v>
      </c>
      <c r="I26" s="11"/>
      <c r="J26" s="15"/>
      <c r="L26" s="73"/>
      <c r="M26" s="73"/>
      <c r="Q26" s="73"/>
      <c r="R26" s="73"/>
      <c r="S26" s="73"/>
      <c r="W26" s="73"/>
      <c r="X26" s="73"/>
      <c r="Y26" s="73"/>
      <c r="AC26" s="73"/>
      <c r="AD26" s="73"/>
      <c r="AE26" s="73"/>
    </row>
    <row r="27" spans="1:31" ht="15">
      <c r="A27" s="136">
        <v>1</v>
      </c>
      <c r="B27" s="137">
        <v>45</v>
      </c>
      <c r="C27" s="137">
        <v>0</v>
      </c>
      <c r="D27" s="137">
        <v>5</v>
      </c>
      <c r="E27" s="137">
        <v>0</v>
      </c>
      <c r="F27" s="66">
        <v>0</v>
      </c>
      <c r="G27" s="138">
        <v>5</v>
      </c>
      <c r="H27" s="63">
        <v>95</v>
      </c>
      <c r="I27" s="11"/>
      <c r="J27" s="15"/>
      <c r="L27" s="73"/>
      <c r="M27" s="73"/>
      <c r="Q27" s="73"/>
      <c r="R27" s="73"/>
      <c r="S27" s="73"/>
      <c r="W27" s="73"/>
      <c r="X27" s="73"/>
      <c r="Y27" s="73"/>
      <c r="AC27" s="73"/>
      <c r="AD27" s="73"/>
      <c r="AE27" s="73"/>
    </row>
    <row r="28" spans="1:31" ht="15">
      <c r="A28" s="136">
        <v>2</v>
      </c>
      <c r="B28" s="137">
        <v>15</v>
      </c>
      <c r="C28" s="137">
        <v>0</v>
      </c>
      <c r="D28" s="137">
        <v>5</v>
      </c>
      <c r="E28" s="137">
        <v>0</v>
      </c>
      <c r="F28" s="66">
        <v>0</v>
      </c>
      <c r="G28" s="138">
        <v>5</v>
      </c>
      <c r="H28" s="63">
        <v>95</v>
      </c>
      <c r="I28" s="11"/>
      <c r="J28" s="15"/>
      <c r="L28" s="73"/>
      <c r="M28" s="73"/>
      <c r="Q28" s="73"/>
      <c r="R28" s="73"/>
      <c r="S28" s="73"/>
      <c r="W28" s="73"/>
      <c r="X28" s="73"/>
      <c r="Y28" s="73"/>
      <c r="AC28" s="73"/>
      <c r="AD28" s="73"/>
      <c r="AE28" s="73"/>
    </row>
    <row r="29" spans="1:31" ht="20.25">
      <c r="A29" s="136">
        <v>5</v>
      </c>
      <c r="B29" s="137">
        <v>0</v>
      </c>
      <c r="C29" s="137">
        <v>5</v>
      </c>
      <c r="D29" s="137">
        <v>5</v>
      </c>
      <c r="E29" s="137">
        <v>0</v>
      </c>
      <c r="F29" s="66">
        <v>0</v>
      </c>
      <c r="G29" s="138">
        <v>5</v>
      </c>
      <c r="H29" s="63">
        <v>95</v>
      </c>
      <c r="I29" s="11"/>
      <c r="J29" s="15"/>
      <c r="L29" s="73"/>
      <c r="M29" s="73"/>
      <c r="Q29" s="89"/>
      <c r="R29" s="73"/>
      <c r="S29" s="73"/>
      <c r="W29" s="73"/>
      <c r="X29" s="73"/>
      <c r="Y29" s="73"/>
      <c r="AC29" s="73"/>
      <c r="AD29" s="73"/>
      <c r="AE29" s="73"/>
    </row>
    <row r="30" spans="1:31" ht="15">
      <c r="A30" s="136">
        <v>10</v>
      </c>
      <c r="B30" s="137">
        <v>20</v>
      </c>
      <c r="C30" s="137">
        <v>30</v>
      </c>
      <c r="D30" s="137">
        <v>10</v>
      </c>
      <c r="E30" s="137">
        <v>19</v>
      </c>
      <c r="F30" s="66">
        <v>0</v>
      </c>
      <c r="G30" s="138">
        <v>10</v>
      </c>
      <c r="H30" s="63">
        <v>90</v>
      </c>
      <c r="I30" s="11"/>
      <c r="J30" s="15"/>
      <c r="L30" s="73"/>
      <c r="M30" s="73"/>
      <c r="Q30" s="73"/>
      <c r="R30" s="73"/>
      <c r="S30" s="73"/>
      <c r="W30" s="73"/>
      <c r="X30" s="73"/>
      <c r="Y30" s="73"/>
      <c r="AC30" s="73"/>
      <c r="AD30" s="73"/>
      <c r="AE30" s="73"/>
    </row>
    <row r="31" spans="1:31" ht="15">
      <c r="A31" s="136">
        <v>20</v>
      </c>
      <c r="B31" s="137">
        <v>85</v>
      </c>
      <c r="C31" s="137">
        <v>95</v>
      </c>
      <c r="D31" s="137">
        <v>50</v>
      </c>
      <c r="E31" s="137">
        <v>67.5</v>
      </c>
      <c r="F31" s="66">
        <v>0</v>
      </c>
      <c r="G31" s="138">
        <v>50</v>
      </c>
      <c r="H31" s="63">
        <v>50</v>
      </c>
      <c r="I31" s="11"/>
      <c r="J31" s="15"/>
      <c r="L31" s="73"/>
      <c r="M31" s="73"/>
      <c r="Q31" s="73"/>
      <c r="R31" s="73"/>
      <c r="S31" s="73"/>
      <c r="W31" s="73"/>
      <c r="X31" s="73"/>
      <c r="Y31" s="73"/>
      <c r="AC31" s="73"/>
      <c r="AD31" s="73"/>
      <c r="AE31" s="73"/>
    </row>
    <row r="32" spans="1:31" ht="15">
      <c r="A32" s="136">
        <v>30</v>
      </c>
      <c r="B32" s="137">
        <v>100</v>
      </c>
      <c r="C32" s="137">
        <v>100</v>
      </c>
      <c r="D32" s="137">
        <v>77.5</v>
      </c>
      <c r="E32" s="137">
        <v>77.5</v>
      </c>
      <c r="F32" s="66">
        <v>0</v>
      </c>
      <c r="G32" s="138">
        <v>77.5</v>
      </c>
      <c r="H32" s="63">
        <v>22.5</v>
      </c>
      <c r="I32" s="11"/>
      <c r="J32" s="15"/>
      <c r="L32" s="73"/>
      <c r="M32" s="73"/>
      <c r="Q32" s="73"/>
      <c r="R32" s="73"/>
      <c r="S32" s="73"/>
      <c r="W32" s="73"/>
      <c r="X32" s="73"/>
      <c r="Y32" s="73"/>
      <c r="AC32" s="73"/>
      <c r="AD32" s="73"/>
      <c r="AE32" s="73"/>
    </row>
    <row r="33" spans="1:31" ht="15">
      <c r="A33" s="136">
        <v>40</v>
      </c>
      <c r="B33" s="137">
        <v>100</v>
      </c>
      <c r="C33" s="137">
        <v>100</v>
      </c>
      <c r="D33" s="137">
        <v>85</v>
      </c>
      <c r="E33" s="137">
        <v>90</v>
      </c>
      <c r="F33" s="66">
        <v>0</v>
      </c>
      <c r="G33" s="138">
        <v>85</v>
      </c>
      <c r="H33" s="63">
        <v>15</v>
      </c>
      <c r="I33" s="11"/>
      <c r="J33" s="15"/>
      <c r="L33" s="73"/>
      <c r="M33" s="73"/>
      <c r="Q33" s="73"/>
      <c r="R33" s="73"/>
      <c r="S33" s="73"/>
      <c r="W33" s="73"/>
      <c r="X33" s="73"/>
      <c r="Y33" s="73"/>
      <c r="AC33" s="73"/>
      <c r="AD33" s="73"/>
      <c r="AE33" s="73"/>
    </row>
    <row r="34" spans="1:31" ht="15">
      <c r="A34" s="136">
        <v>50</v>
      </c>
      <c r="B34" s="137">
        <v>100</v>
      </c>
      <c r="C34" s="137">
        <v>100</v>
      </c>
      <c r="D34" s="137">
        <v>90</v>
      </c>
      <c r="E34" s="137">
        <v>90</v>
      </c>
      <c r="F34" s="66">
        <v>0</v>
      </c>
      <c r="G34" s="138">
        <v>90</v>
      </c>
      <c r="H34" s="63">
        <v>10</v>
      </c>
      <c r="I34" s="11"/>
      <c r="J34" s="15"/>
      <c r="L34" s="73"/>
      <c r="M34" s="73"/>
      <c r="Q34" s="73"/>
      <c r="R34" s="73"/>
      <c r="S34" s="73"/>
      <c r="W34" s="73"/>
      <c r="X34" s="73"/>
      <c r="Y34" s="73"/>
      <c r="AC34" s="73"/>
      <c r="AD34" s="73"/>
      <c r="AE34" s="73"/>
    </row>
    <row r="35" spans="1:31">
      <c r="A35" s="15"/>
      <c r="B35" s="15"/>
      <c r="C35" s="15"/>
      <c r="D35" s="15"/>
      <c r="E35" s="15"/>
      <c r="F35" s="15"/>
      <c r="G35" s="15"/>
      <c r="H35" s="15"/>
      <c r="I35" s="15"/>
      <c r="J35" s="15"/>
    </row>
    <row r="36" spans="1:31">
      <c r="A36" s="15"/>
      <c r="B36" s="15"/>
      <c r="C36" s="15"/>
      <c r="D36" s="15"/>
      <c r="E36" s="15"/>
      <c r="F36" s="15"/>
      <c r="G36" s="15"/>
      <c r="H36" s="15"/>
      <c r="I36" s="15"/>
      <c r="J36" s="15"/>
    </row>
    <row r="37" spans="1:31" ht="18.75">
      <c r="A37" s="143"/>
      <c r="B37" s="15"/>
      <c r="C37" s="15"/>
      <c r="D37" s="15"/>
      <c r="E37" s="15"/>
      <c r="F37" s="15"/>
      <c r="G37" s="15"/>
      <c r="H37" s="15"/>
      <c r="I37" s="15"/>
      <c r="J37" s="15"/>
    </row>
    <row r="38" spans="1:31">
      <c r="A38" s="15"/>
      <c r="B38" s="15"/>
      <c r="C38" s="15"/>
      <c r="D38" s="15"/>
      <c r="E38" s="15"/>
      <c r="F38" s="15"/>
      <c r="G38" s="15"/>
      <c r="H38" s="15"/>
      <c r="I38" s="15"/>
      <c r="J38" s="15"/>
    </row>
    <row r="39" spans="1:31" ht="15">
      <c r="A39" s="139"/>
      <c r="B39" s="173"/>
      <c r="C39" s="173"/>
      <c r="D39" s="173"/>
      <c r="E39" s="144"/>
      <c r="F39" s="141"/>
      <c r="G39" s="15"/>
      <c r="H39" s="15"/>
      <c r="I39" s="15"/>
      <c r="J39" s="15"/>
    </row>
    <row r="40" spans="1:31">
      <c r="A40" s="145"/>
      <c r="B40" s="142"/>
      <c r="C40" s="142"/>
      <c r="D40" s="142"/>
      <c r="E40" s="142"/>
      <c r="F40" s="146"/>
      <c r="G40" s="15"/>
      <c r="H40" s="15"/>
      <c r="I40" s="15"/>
      <c r="J40" s="15"/>
    </row>
    <row r="41" spans="1:31">
      <c r="A41" s="145"/>
      <c r="B41" s="142"/>
      <c r="C41" s="142"/>
      <c r="D41" s="142"/>
      <c r="E41" s="142"/>
      <c r="F41" s="146"/>
      <c r="G41" s="15"/>
      <c r="H41" s="15"/>
      <c r="I41" s="15"/>
      <c r="J41" s="15"/>
    </row>
    <row r="42" spans="1:31">
      <c r="A42" s="145"/>
      <c r="B42" s="142"/>
      <c r="C42" s="142"/>
      <c r="D42" s="142"/>
      <c r="E42" s="142"/>
      <c r="F42" s="146"/>
      <c r="G42" s="15"/>
      <c r="H42" s="15"/>
      <c r="I42" s="15"/>
      <c r="J42" s="15"/>
    </row>
    <row r="43" spans="1:31">
      <c r="A43" s="79"/>
      <c r="B43" s="73"/>
      <c r="C43" s="73"/>
      <c r="D43" s="73"/>
      <c r="E43" s="73"/>
      <c r="F43" s="72"/>
    </row>
    <row r="44" spans="1:31">
      <c r="A44" s="79"/>
      <c r="B44" s="73"/>
      <c r="C44" s="73"/>
      <c r="D44" s="73"/>
      <c r="E44" s="73"/>
      <c r="F44" s="72"/>
    </row>
    <row r="45" spans="1:31">
      <c r="A45" s="79"/>
      <c r="B45" s="73"/>
      <c r="C45" s="73"/>
      <c r="D45" s="73"/>
      <c r="E45" s="73"/>
      <c r="F45" s="72"/>
    </row>
    <row r="46" spans="1:31">
      <c r="A46" s="79"/>
      <c r="B46" s="73"/>
      <c r="C46" s="73"/>
      <c r="D46" s="73"/>
      <c r="E46" s="73"/>
      <c r="F46" s="72"/>
    </row>
    <row r="47" spans="1:31">
      <c r="A47" s="79"/>
      <c r="B47" s="73"/>
      <c r="C47" s="73"/>
      <c r="D47" s="73"/>
      <c r="E47" s="73"/>
      <c r="F47" s="72"/>
    </row>
    <row r="48" spans="1:31">
      <c r="A48" s="79"/>
      <c r="B48" s="73"/>
      <c r="C48" s="73"/>
      <c r="D48" s="73"/>
      <c r="E48" s="73"/>
      <c r="F48" s="72"/>
    </row>
    <row r="49" spans="1:6">
      <c r="A49" s="79"/>
      <c r="B49" s="73"/>
      <c r="C49" s="73"/>
      <c r="D49" s="73"/>
      <c r="E49" s="73"/>
      <c r="F49" s="72"/>
    </row>
    <row r="50" spans="1:6">
      <c r="A50" s="79"/>
      <c r="B50" s="73"/>
      <c r="C50" s="73"/>
      <c r="D50" s="73"/>
      <c r="E50" s="73"/>
      <c r="F50" s="72"/>
    </row>
    <row r="51" spans="1:6">
      <c r="A51" s="79"/>
      <c r="B51" s="73"/>
      <c r="C51" s="73"/>
      <c r="D51" s="73"/>
      <c r="E51" s="73"/>
      <c r="F51" s="72"/>
    </row>
  </sheetData>
  <mergeCells count="6">
    <mergeCell ref="Z2:AD2"/>
    <mergeCell ref="B39:D39"/>
    <mergeCell ref="B2:F2"/>
    <mergeCell ref="H2:L2"/>
    <mergeCell ref="N2:R2"/>
    <mergeCell ref="T2:X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N36"/>
  <sheetViews>
    <sheetView topLeftCell="A34" workbookViewId="0">
      <selection activeCell="L21" sqref="L21"/>
    </sheetView>
  </sheetViews>
  <sheetFormatPr baseColWidth="10" defaultColWidth="10.85546875" defaultRowHeight="12.75"/>
  <cols>
    <col min="1" max="16384" width="10.85546875" style="13"/>
  </cols>
  <sheetData>
    <row r="1" spans="1:40" ht="20.25">
      <c r="A1" s="89" t="s">
        <v>105</v>
      </c>
    </row>
    <row r="2" spans="1:40" ht="15">
      <c r="A2" s="70" t="s">
        <v>48</v>
      </c>
      <c r="B2" s="172" t="s">
        <v>53</v>
      </c>
      <c r="C2" s="172"/>
      <c r="D2" s="172"/>
      <c r="E2" s="172"/>
      <c r="F2" s="172"/>
      <c r="G2" s="70"/>
      <c r="H2" s="172" t="s">
        <v>54</v>
      </c>
      <c r="I2" s="172"/>
      <c r="J2" s="172"/>
      <c r="K2" s="172"/>
      <c r="L2" s="172"/>
      <c r="M2" s="70"/>
      <c r="N2" s="172" t="s">
        <v>38</v>
      </c>
      <c r="O2" s="172"/>
      <c r="P2" s="172"/>
      <c r="Q2" s="172"/>
      <c r="R2" s="172"/>
      <c r="S2" s="70"/>
      <c r="T2" s="172" t="s">
        <v>55</v>
      </c>
      <c r="U2" s="172"/>
      <c r="V2" s="172"/>
      <c r="W2" s="172"/>
      <c r="X2" s="172"/>
      <c r="Y2" s="70"/>
      <c r="Z2" s="172" t="s">
        <v>56</v>
      </c>
      <c r="AA2" s="172"/>
      <c r="AB2" s="172"/>
      <c r="AC2" s="172"/>
      <c r="AD2" s="172"/>
      <c r="AF2" s="56"/>
      <c r="AG2" s="56"/>
      <c r="AH2" s="56"/>
      <c r="AI2" s="56"/>
      <c r="AJ2" s="56"/>
      <c r="AK2" s="56"/>
      <c r="AL2" s="56" t="s">
        <v>65</v>
      </c>
      <c r="AM2" s="56"/>
      <c r="AN2" s="56"/>
    </row>
    <row r="3" spans="1:40" ht="15">
      <c r="A3" s="70"/>
      <c r="B3" s="70" t="s">
        <v>57</v>
      </c>
      <c r="C3" s="70" t="s">
        <v>58</v>
      </c>
      <c r="D3" s="70" t="s">
        <v>60</v>
      </c>
      <c r="E3" s="70" t="s">
        <v>61</v>
      </c>
      <c r="G3" s="70"/>
      <c r="H3" s="70" t="s">
        <v>57</v>
      </c>
      <c r="I3" s="70" t="s">
        <v>58</v>
      </c>
      <c r="J3" s="70" t="s">
        <v>60</v>
      </c>
      <c r="K3" s="70" t="s">
        <v>61</v>
      </c>
      <c r="M3" s="70"/>
      <c r="N3" s="70" t="s">
        <v>57</v>
      </c>
      <c r="O3" s="70" t="s">
        <v>58</v>
      </c>
      <c r="P3" s="70" t="s">
        <v>60</v>
      </c>
      <c r="Q3" s="70" t="s">
        <v>61</v>
      </c>
      <c r="S3" s="70"/>
      <c r="T3" s="70" t="s">
        <v>57</v>
      </c>
      <c r="U3" s="70" t="s">
        <v>58</v>
      </c>
      <c r="V3" s="70" t="s">
        <v>60</v>
      </c>
      <c r="W3" s="70" t="s">
        <v>61</v>
      </c>
      <c r="Y3" s="70"/>
      <c r="Z3" s="70" t="s">
        <v>57</v>
      </c>
      <c r="AA3" s="70" t="s">
        <v>58</v>
      </c>
      <c r="AB3" s="70" t="s">
        <v>60</v>
      </c>
      <c r="AC3" s="70" t="s">
        <v>61</v>
      </c>
      <c r="AF3" s="56" t="s">
        <v>23</v>
      </c>
      <c r="AG3" s="56" t="s">
        <v>43</v>
      </c>
      <c r="AH3" s="56" t="s">
        <v>44</v>
      </c>
      <c r="AI3" s="56" t="s">
        <v>45</v>
      </c>
      <c r="AJ3" s="56" t="s">
        <v>46</v>
      </c>
      <c r="AK3" s="56" t="s">
        <v>47</v>
      </c>
      <c r="AL3" s="56" t="s">
        <v>66</v>
      </c>
      <c r="AM3" s="56" t="s">
        <v>67</v>
      </c>
      <c r="AN3" s="56" t="s">
        <v>29</v>
      </c>
    </row>
    <row r="4" spans="1:40">
      <c r="A4" s="71">
        <v>0</v>
      </c>
      <c r="B4" s="13">
        <v>100</v>
      </c>
      <c r="C4" s="72">
        <v>100</v>
      </c>
      <c r="D4" s="72">
        <f t="shared" ref="D4:D15" si="0">AVERAGE(B4:C4)</f>
        <v>100</v>
      </c>
      <c r="E4" s="73">
        <f t="shared" ref="E4:E15" si="1">_xlfn.STDEV.S(B4:C4)</f>
        <v>0</v>
      </c>
      <c r="G4" s="72"/>
      <c r="H4" s="13">
        <v>100</v>
      </c>
      <c r="I4" s="72">
        <v>100</v>
      </c>
      <c r="J4" s="72">
        <f t="shared" ref="J4:J15" si="2">AVERAGE(H4:I4)</f>
        <v>100</v>
      </c>
      <c r="K4" s="73">
        <f t="shared" ref="K4:K15" si="3">_xlfn.STDEV.S(H4:I4)</f>
        <v>0</v>
      </c>
      <c r="M4" s="72"/>
      <c r="N4" s="13">
        <v>100</v>
      </c>
      <c r="O4" s="72">
        <v>100</v>
      </c>
      <c r="P4" s="72">
        <f t="shared" ref="P4:P15" si="4">AVERAGE(N4:O4)</f>
        <v>100</v>
      </c>
      <c r="Q4" s="73">
        <f t="shared" ref="Q4:Q15" si="5">_xlfn.STDEV.S(N4:O4)</f>
        <v>0</v>
      </c>
      <c r="S4" s="72"/>
      <c r="T4" s="13">
        <v>100</v>
      </c>
      <c r="U4" s="72">
        <v>90</v>
      </c>
      <c r="V4" s="72">
        <f t="shared" ref="V4:V15" si="6">AVERAGE(T4:U4)</f>
        <v>95</v>
      </c>
      <c r="W4" s="73">
        <f t="shared" ref="W4:W15" si="7">_xlfn.STDEV.S(T4:U4)</f>
        <v>7.0710678118654755</v>
      </c>
      <c r="Y4" s="72"/>
      <c r="Z4" s="13">
        <v>0</v>
      </c>
      <c r="AA4" s="72">
        <v>0</v>
      </c>
      <c r="AB4" s="72">
        <f t="shared" ref="AB4:AB15" si="8">AVERAGE(Z4:AA4)</f>
        <v>0</v>
      </c>
      <c r="AC4" s="73">
        <f t="shared" ref="AC4:AC15" si="9">_xlfn.STDEV.S(Z4:AA4)</f>
        <v>0</v>
      </c>
      <c r="AF4" s="13">
        <f>+A4</f>
        <v>0</v>
      </c>
      <c r="AG4" s="13">
        <v>35</v>
      </c>
      <c r="AH4" s="13">
        <v>6</v>
      </c>
      <c r="AI4" s="13">
        <v>0.36399999999999999</v>
      </c>
      <c r="AJ4" s="13">
        <v>0.157</v>
      </c>
      <c r="AK4" s="13">
        <f>+(AG4+AH4+AI4+AJ4)/AJ4</f>
        <v>264.46496815286622</v>
      </c>
      <c r="AL4" s="13">
        <f>+AG4/(AG4+AH4+AI4)*100</f>
        <v>84.614640750410999</v>
      </c>
      <c r="AM4" s="13">
        <f>+AH4/(AG4+AH4+AI4)*100</f>
        <v>14.50536698578474</v>
      </c>
      <c r="AN4" s="13">
        <f>+AI4/(AG4+AH4+AI4)*100</f>
        <v>0.87999226380427431</v>
      </c>
    </row>
    <row r="5" spans="1:40">
      <c r="A5" s="71">
        <v>8.3330000000000001E-2</v>
      </c>
      <c r="B5" s="13">
        <v>100</v>
      </c>
      <c r="C5" s="72">
        <v>80</v>
      </c>
      <c r="D5" s="72">
        <f t="shared" si="0"/>
        <v>90</v>
      </c>
      <c r="E5" s="73">
        <f t="shared" si="1"/>
        <v>14.142135623730951</v>
      </c>
      <c r="G5" s="72"/>
      <c r="H5" s="13">
        <v>0</v>
      </c>
      <c r="I5" s="72">
        <v>0</v>
      </c>
      <c r="J5" s="72">
        <f t="shared" si="2"/>
        <v>0</v>
      </c>
      <c r="K5" s="73">
        <f t="shared" si="3"/>
        <v>0</v>
      </c>
      <c r="M5" s="72"/>
      <c r="N5" s="13">
        <v>0</v>
      </c>
      <c r="O5" s="72">
        <v>0</v>
      </c>
      <c r="P5" s="72">
        <f t="shared" si="4"/>
        <v>0</v>
      </c>
      <c r="Q5" s="73">
        <f t="shared" si="5"/>
        <v>0</v>
      </c>
      <c r="S5" s="72"/>
      <c r="T5" s="13">
        <v>0</v>
      </c>
      <c r="U5" s="72">
        <v>10</v>
      </c>
      <c r="V5" s="72">
        <f t="shared" si="6"/>
        <v>5</v>
      </c>
      <c r="W5" s="73">
        <f t="shared" si="7"/>
        <v>7.0710678118654755</v>
      </c>
      <c r="Y5" s="72"/>
      <c r="Z5" s="13">
        <v>0</v>
      </c>
      <c r="AA5" s="72">
        <v>0</v>
      </c>
      <c r="AB5" s="72">
        <f t="shared" si="8"/>
        <v>0</v>
      </c>
      <c r="AC5" s="73">
        <f t="shared" si="9"/>
        <v>0</v>
      </c>
      <c r="AF5" s="13">
        <f t="shared" ref="AF5:AF15" si="10">+A5</f>
        <v>8.3330000000000001E-2</v>
      </c>
      <c r="AG5" s="13">
        <f>+$AG$4*(P5/100)*(1-AB5/100)</f>
        <v>0</v>
      </c>
      <c r="AH5" s="13">
        <v>6</v>
      </c>
      <c r="AI5" s="13">
        <f>+$AI$4*J5/100</f>
        <v>0</v>
      </c>
      <c r="AJ5" s="13">
        <v>0.157</v>
      </c>
      <c r="AK5" s="13">
        <f t="shared" ref="AK5:AK15" si="11">+(AG5+AH5+AI5+AJ5)/AJ5</f>
        <v>39.216560509554142</v>
      </c>
      <c r="AL5" s="13">
        <f t="shared" ref="AL5:AL15" si="12">+AG5/(AG5+AH5+AI5)*100</f>
        <v>0</v>
      </c>
      <c r="AM5" s="13">
        <f t="shared" ref="AM5:AM15" si="13">+AH5/(AG5+AH5+AI5)*100</f>
        <v>100</v>
      </c>
      <c r="AN5" s="13">
        <f t="shared" ref="AN5:AN15" si="14">+AI5/(AG5+AH5+AI5)*100</f>
        <v>0</v>
      </c>
    </row>
    <row r="6" spans="1:40">
      <c r="A6" s="71">
        <v>0.25</v>
      </c>
      <c r="B6" s="13">
        <v>55</v>
      </c>
      <c r="C6" s="72">
        <v>60</v>
      </c>
      <c r="D6" s="72">
        <f t="shared" si="0"/>
        <v>57.5</v>
      </c>
      <c r="E6" s="73">
        <f t="shared" si="1"/>
        <v>3.5355339059327378</v>
      </c>
      <c r="G6" s="72"/>
      <c r="H6" s="13">
        <v>0</v>
      </c>
      <c r="I6" s="72">
        <v>0</v>
      </c>
      <c r="J6" s="72">
        <f t="shared" si="2"/>
        <v>0</v>
      </c>
      <c r="K6" s="73">
        <f t="shared" si="3"/>
        <v>0</v>
      </c>
      <c r="M6" s="72"/>
      <c r="N6" s="13">
        <v>18</v>
      </c>
      <c r="O6" s="72">
        <v>10</v>
      </c>
      <c r="P6" s="72">
        <f t="shared" si="4"/>
        <v>14</v>
      </c>
      <c r="Q6" s="73">
        <f t="shared" si="5"/>
        <v>5.6568542494923806</v>
      </c>
      <c r="S6" s="72"/>
      <c r="T6" s="13">
        <v>0</v>
      </c>
      <c r="U6" s="72">
        <v>10</v>
      </c>
      <c r="V6" s="72">
        <f t="shared" si="6"/>
        <v>5</v>
      </c>
      <c r="W6" s="73">
        <f t="shared" si="7"/>
        <v>7.0710678118654755</v>
      </c>
      <c r="Y6" s="72"/>
      <c r="Z6" s="13">
        <v>14</v>
      </c>
      <c r="AA6" s="72">
        <v>10</v>
      </c>
      <c r="AB6" s="72">
        <f t="shared" si="8"/>
        <v>12</v>
      </c>
      <c r="AC6" s="73">
        <f t="shared" si="9"/>
        <v>2.8284271247461903</v>
      </c>
      <c r="AF6" s="13">
        <f t="shared" si="10"/>
        <v>0.25</v>
      </c>
      <c r="AG6" s="13">
        <f t="shared" ref="AG6:AG15" si="15">+$AG$4*(P6/100)*(1-AB6/100)</f>
        <v>4.3120000000000003</v>
      </c>
      <c r="AH6" s="13">
        <v>6</v>
      </c>
      <c r="AI6" s="13">
        <f t="shared" ref="AI6:AI15" si="16">+$AI$4*J6/100</f>
        <v>0</v>
      </c>
      <c r="AJ6" s="13">
        <v>0.157</v>
      </c>
      <c r="AK6" s="13">
        <f t="shared" si="11"/>
        <v>66.681528662420391</v>
      </c>
      <c r="AL6" s="13">
        <f t="shared" si="12"/>
        <v>41.815360744763382</v>
      </c>
      <c r="AM6" s="13">
        <f t="shared" si="13"/>
        <v>58.184639255236611</v>
      </c>
      <c r="AN6" s="13">
        <f t="shared" si="14"/>
        <v>0</v>
      </c>
    </row>
    <row r="7" spans="1:40">
      <c r="A7" s="71">
        <v>0.5</v>
      </c>
      <c r="B7" s="13">
        <v>42</v>
      </c>
      <c r="C7" s="72">
        <v>40</v>
      </c>
      <c r="D7" s="72">
        <f t="shared" si="0"/>
        <v>41</v>
      </c>
      <c r="E7" s="73">
        <f t="shared" si="1"/>
        <v>1.4142135623730951</v>
      </c>
      <c r="G7" s="72"/>
      <c r="H7" s="13">
        <v>0</v>
      </c>
      <c r="I7" s="72">
        <v>0</v>
      </c>
      <c r="J7" s="72">
        <f t="shared" si="2"/>
        <v>0</v>
      </c>
      <c r="K7" s="73">
        <f t="shared" si="3"/>
        <v>0</v>
      </c>
      <c r="M7" s="72"/>
      <c r="N7" s="13">
        <v>24</v>
      </c>
      <c r="O7" s="72">
        <v>10</v>
      </c>
      <c r="P7" s="72">
        <f t="shared" si="4"/>
        <v>17</v>
      </c>
      <c r="Q7" s="73">
        <f t="shared" si="5"/>
        <v>9.8994949366116654</v>
      </c>
      <c r="S7" s="72"/>
      <c r="T7" s="13">
        <v>0</v>
      </c>
      <c r="U7" s="72">
        <v>10</v>
      </c>
      <c r="V7" s="72">
        <f t="shared" si="6"/>
        <v>5</v>
      </c>
      <c r="W7" s="73">
        <f t="shared" si="7"/>
        <v>7.0710678118654755</v>
      </c>
      <c r="Y7" s="72"/>
      <c r="Z7" s="13">
        <v>30</v>
      </c>
      <c r="AA7" s="72">
        <v>25</v>
      </c>
      <c r="AB7" s="72">
        <f t="shared" si="8"/>
        <v>27.5</v>
      </c>
      <c r="AC7" s="73">
        <f t="shared" si="9"/>
        <v>3.5355339059327378</v>
      </c>
      <c r="AF7" s="13">
        <f t="shared" si="10"/>
        <v>0.5</v>
      </c>
      <c r="AG7" s="13">
        <f t="shared" si="15"/>
        <v>4.3137499999999998</v>
      </c>
      <c r="AH7" s="13">
        <v>6</v>
      </c>
      <c r="AI7" s="13">
        <f t="shared" si="16"/>
        <v>0</v>
      </c>
      <c r="AJ7" s="13">
        <v>0.157</v>
      </c>
      <c r="AK7" s="13">
        <f t="shared" si="11"/>
        <v>66.692675159235662</v>
      </c>
      <c r="AL7" s="13">
        <f t="shared" si="12"/>
        <v>41.825233305053935</v>
      </c>
      <c r="AM7" s="13">
        <f t="shared" si="13"/>
        <v>58.174766694946079</v>
      </c>
      <c r="AN7" s="13">
        <f t="shared" si="14"/>
        <v>0</v>
      </c>
    </row>
    <row r="8" spans="1:40">
      <c r="A8" s="71">
        <v>1</v>
      </c>
      <c r="B8" s="13">
        <v>40</v>
      </c>
      <c r="C8" s="72">
        <v>20</v>
      </c>
      <c r="D8" s="72">
        <f t="shared" si="0"/>
        <v>30</v>
      </c>
      <c r="E8" s="73">
        <f t="shared" si="1"/>
        <v>14.142135623730951</v>
      </c>
      <c r="G8" s="72"/>
      <c r="H8" s="80">
        <v>0</v>
      </c>
      <c r="I8" s="72">
        <v>0</v>
      </c>
      <c r="J8" s="72">
        <f t="shared" si="2"/>
        <v>0</v>
      </c>
      <c r="K8" s="73">
        <f t="shared" si="3"/>
        <v>0</v>
      </c>
      <c r="M8" s="72"/>
      <c r="N8" s="13">
        <v>57</v>
      </c>
      <c r="O8" s="72">
        <v>60</v>
      </c>
      <c r="P8" s="72">
        <f t="shared" si="4"/>
        <v>58.5</v>
      </c>
      <c r="Q8" s="73">
        <f t="shared" si="5"/>
        <v>2.1213203435596424</v>
      </c>
      <c r="S8" s="72"/>
      <c r="T8" s="13">
        <v>41</v>
      </c>
      <c r="U8" s="72">
        <v>50</v>
      </c>
      <c r="V8" s="72">
        <f t="shared" si="6"/>
        <v>45.5</v>
      </c>
      <c r="W8" s="73">
        <f t="shared" si="7"/>
        <v>6.3639610306789276</v>
      </c>
      <c r="Y8" s="72"/>
      <c r="Z8" s="13">
        <v>60</v>
      </c>
      <c r="AA8" s="72">
        <v>60</v>
      </c>
      <c r="AB8" s="72">
        <f t="shared" si="8"/>
        <v>60</v>
      </c>
      <c r="AC8" s="73">
        <f t="shared" si="9"/>
        <v>0</v>
      </c>
      <c r="AF8" s="13">
        <f t="shared" si="10"/>
        <v>1</v>
      </c>
      <c r="AG8" s="13">
        <f t="shared" si="15"/>
        <v>8.19</v>
      </c>
      <c r="AH8" s="13">
        <v>6</v>
      </c>
      <c r="AI8" s="13">
        <f t="shared" si="16"/>
        <v>0</v>
      </c>
      <c r="AJ8" s="13">
        <v>0.157</v>
      </c>
      <c r="AK8" s="13">
        <f t="shared" si="11"/>
        <v>91.382165605095537</v>
      </c>
      <c r="AL8" s="13">
        <f t="shared" si="12"/>
        <v>57.716701902748412</v>
      </c>
      <c r="AM8" s="13">
        <f t="shared" si="13"/>
        <v>42.283298097251588</v>
      </c>
      <c r="AN8" s="13">
        <f t="shared" si="14"/>
        <v>0</v>
      </c>
    </row>
    <row r="9" spans="1:40">
      <c r="A9" s="71">
        <v>2</v>
      </c>
      <c r="B9" s="13">
        <v>62</v>
      </c>
      <c r="C9" s="72">
        <v>80</v>
      </c>
      <c r="D9" s="72">
        <f t="shared" si="0"/>
        <v>71</v>
      </c>
      <c r="E9" s="73">
        <f t="shared" si="1"/>
        <v>12.727922061357855</v>
      </c>
      <c r="G9" s="72"/>
      <c r="H9" s="13">
        <v>0</v>
      </c>
      <c r="I9" s="72">
        <v>0</v>
      </c>
      <c r="J9" s="72">
        <f t="shared" si="2"/>
        <v>0</v>
      </c>
      <c r="K9" s="73">
        <f t="shared" si="3"/>
        <v>0</v>
      </c>
      <c r="M9" s="72"/>
      <c r="N9" s="13">
        <v>100</v>
      </c>
      <c r="O9" s="72">
        <v>100</v>
      </c>
      <c r="P9" s="72">
        <f t="shared" si="4"/>
        <v>100</v>
      </c>
      <c r="Q9" s="73">
        <f t="shared" si="5"/>
        <v>0</v>
      </c>
      <c r="S9" s="72"/>
      <c r="T9" s="13">
        <v>64</v>
      </c>
      <c r="U9" s="72">
        <v>80</v>
      </c>
      <c r="V9" s="72">
        <f t="shared" si="6"/>
        <v>72</v>
      </c>
      <c r="W9" s="73">
        <f t="shared" si="7"/>
        <v>11.313708498984761</v>
      </c>
      <c r="Y9" s="72"/>
      <c r="Z9" s="13">
        <v>100</v>
      </c>
      <c r="AA9" s="72">
        <v>100</v>
      </c>
      <c r="AB9" s="72">
        <f t="shared" si="8"/>
        <v>100</v>
      </c>
      <c r="AC9" s="73">
        <f t="shared" si="9"/>
        <v>0</v>
      </c>
      <c r="AF9" s="13">
        <f t="shared" si="10"/>
        <v>2</v>
      </c>
      <c r="AG9" s="13">
        <f t="shared" si="15"/>
        <v>0</v>
      </c>
      <c r="AH9" s="13">
        <v>6</v>
      </c>
      <c r="AI9" s="13">
        <f t="shared" si="16"/>
        <v>0</v>
      </c>
      <c r="AJ9" s="13">
        <v>0.157</v>
      </c>
      <c r="AK9" s="13">
        <f t="shared" si="11"/>
        <v>39.216560509554142</v>
      </c>
      <c r="AL9" s="13">
        <f t="shared" si="12"/>
        <v>0</v>
      </c>
      <c r="AM9" s="13">
        <f t="shared" si="13"/>
        <v>100</v>
      </c>
      <c r="AN9" s="13">
        <f t="shared" si="14"/>
        <v>0</v>
      </c>
    </row>
    <row r="10" spans="1:40">
      <c r="A10" s="71">
        <v>5</v>
      </c>
      <c r="B10" s="13">
        <v>63</v>
      </c>
      <c r="C10" s="72">
        <v>100</v>
      </c>
      <c r="D10" s="72">
        <f t="shared" si="0"/>
        <v>81.5</v>
      </c>
      <c r="E10" s="73">
        <f t="shared" si="1"/>
        <v>26.16295090390226</v>
      </c>
      <c r="G10" s="72"/>
      <c r="H10" s="13">
        <v>0</v>
      </c>
      <c r="I10" s="72">
        <v>0</v>
      </c>
      <c r="J10" s="72">
        <f t="shared" si="2"/>
        <v>0</v>
      </c>
      <c r="K10" s="73">
        <f t="shared" si="3"/>
        <v>0</v>
      </c>
      <c r="M10" s="72"/>
      <c r="N10" s="13">
        <v>100</v>
      </c>
      <c r="O10" s="72">
        <v>100</v>
      </c>
      <c r="P10" s="72">
        <f t="shared" si="4"/>
        <v>100</v>
      </c>
      <c r="Q10" s="73">
        <f t="shared" si="5"/>
        <v>0</v>
      </c>
      <c r="S10" s="72"/>
      <c r="T10" s="13">
        <v>72</v>
      </c>
      <c r="U10" s="72">
        <v>80</v>
      </c>
      <c r="V10" s="72">
        <f t="shared" si="6"/>
        <v>76</v>
      </c>
      <c r="W10" s="73">
        <f t="shared" si="7"/>
        <v>5.6568542494923806</v>
      </c>
      <c r="Y10" s="72"/>
      <c r="Z10" s="13">
        <v>100</v>
      </c>
      <c r="AA10" s="72">
        <v>100</v>
      </c>
      <c r="AB10" s="72">
        <f t="shared" si="8"/>
        <v>100</v>
      </c>
      <c r="AC10" s="73">
        <f t="shared" si="9"/>
        <v>0</v>
      </c>
      <c r="AF10" s="13">
        <f t="shared" si="10"/>
        <v>5</v>
      </c>
      <c r="AG10" s="13">
        <f t="shared" si="15"/>
        <v>0</v>
      </c>
      <c r="AH10" s="13">
        <v>6</v>
      </c>
      <c r="AI10" s="13">
        <f t="shared" si="16"/>
        <v>0</v>
      </c>
      <c r="AJ10" s="13">
        <v>0.157</v>
      </c>
      <c r="AK10" s="13">
        <f t="shared" si="11"/>
        <v>39.216560509554142</v>
      </c>
      <c r="AL10" s="13">
        <f t="shared" si="12"/>
        <v>0</v>
      </c>
      <c r="AM10" s="13">
        <f t="shared" si="13"/>
        <v>100</v>
      </c>
      <c r="AN10" s="13">
        <f t="shared" si="14"/>
        <v>0</v>
      </c>
    </row>
    <row r="11" spans="1:40">
      <c r="A11" s="71">
        <v>10</v>
      </c>
      <c r="B11" s="13">
        <v>77</v>
      </c>
      <c r="C11" s="72">
        <v>100</v>
      </c>
      <c r="D11" s="72">
        <f t="shared" si="0"/>
        <v>88.5</v>
      </c>
      <c r="E11" s="73">
        <f t="shared" si="1"/>
        <v>16.263455967290593</v>
      </c>
      <c r="G11" s="72"/>
      <c r="H11" s="13">
        <v>0</v>
      </c>
      <c r="I11" s="72">
        <v>0</v>
      </c>
      <c r="J11" s="72">
        <f t="shared" si="2"/>
        <v>0</v>
      </c>
      <c r="K11" s="73">
        <f t="shared" si="3"/>
        <v>0</v>
      </c>
      <c r="M11" s="72"/>
      <c r="N11" s="13">
        <v>100</v>
      </c>
      <c r="O11" s="72">
        <v>100</v>
      </c>
      <c r="P11" s="72">
        <f t="shared" si="4"/>
        <v>100</v>
      </c>
      <c r="Q11" s="73">
        <f t="shared" si="5"/>
        <v>0</v>
      </c>
      <c r="S11" s="72"/>
      <c r="T11" s="13">
        <v>68</v>
      </c>
      <c r="U11" s="72">
        <v>80</v>
      </c>
      <c r="V11" s="72">
        <f t="shared" si="6"/>
        <v>74</v>
      </c>
      <c r="W11" s="73">
        <f t="shared" si="7"/>
        <v>8.4852813742385695</v>
      </c>
      <c r="Y11" s="72"/>
      <c r="Z11" s="13">
        <v>100</v>
      </c>
      <c r="AA11" s="72">
        <v>100</v>
      </c>
      <c r="AB11" s="72">
        <f t="shared" si="8"/>
        <v>100</v>
      </c>
      <c r="AC11" s="73">
        <f t="shared" si="9"/>
        <v>0</v>
      </c>
      <c r="AF11" s="13">
        <f t="shared" si="10"/>
        <v>10</v>
      </c>
      <c r="AG11" s="13">
        <f t="shared" si="15"/>
        <v>0</v>
      </c>
      <c r="AH11" s="13">
        <v>6</v>
      </c>
      <c r="AI11" s="13">
        <f t="shared" si="16"/>
        <v>0</v>
      </c>
      <c r="AJ11" s="13">
        <v>0.157</v>
      </c>
      <c r="AK11" s="13">
        <f t="shared" si="11"/>
        <v>39.216560509554142</v>
      </c>
      <c r="AL11" s="13">
        <f t="shared" si="12"/>
        <v>0</v>
      </c>
      <c r="AM11" s="13">
        <f t="shared" si="13"/>
        <v>100</v>
      </c>
      <c r="AN11" s="13">
        <f t="shared" si="14"/>
        <v>0</v>
      </c>
    </row>
    <row r="12" spans="1:40">
      <c r="A12" s="71">
        <v>20</v>
      </c>
      <c r="B12" s="13">
        <v>100</v>
      </c>
      <c r="C12" s="72">
        <v>100</v>
      </c>
      <c r="D12" s="72">
        <f t="shared" si="0"/>
        <v>100</v>
      </c>
      <c r="E12" s="73">
        <f t="shared" si="1"/>
        <v>0</v>
      </c>
      <c r="G12" s="72"/>
      <c r="H12" s="13">
        <v>0</v>
      </c>
      <c r="I12" s="72">
        <v>0</v>
      </c>
      <c r="J12" s="72">
        <f t="shared" si="2"/>
        <v>0</v>
      </c>
      <c r="K12" s="73">
        <f t="shared" si="3"/>
        <v>0</v>
      </c>
      <c r="M12" s="72"/>
      <c r="N12" s="13">
        <v>84</v>
      </c>
      <c r="O12" s="72">
        <v>100</v>
      </c>
      <c r="P12" s="72">
        <f t="shared" si="4"/>
        <v>92</v>
      </c>
      <c r="Q12" s="73">
        <f t="shared" si="5"/>
        <v>11.313708498984761</v>
      </c>
      <c r="S12" s="72"/>
      <c r="T12" s="13">
        <v>62</v>
      </c>
      <c r="U12" s="72">
        <v>80</v>
      </c>
      <c r="V12" s="72">
        <f t="shared" si="6"/>
        <v>71</v>
      </c>
      <c r="W12" s="73">
        <f t="shared" si="7"/>
        <v>12.727922061357855</v>
      </c>
      <c r="Y12" s="72"/>
      <c r="Z12" s="13">
        <v>80</v>
      </c>
      <c r="AA12" s="72">
        <v>80</v>
      </c>
      <c r="AB12" s="72">
        <f t="shared" si="8"/>
        <v>80</v>
      </c>
      <c r="AC12" s="73">
        <f t="shared" si="9"/>
        <v>0</v>
      </c>
      <c r="AF12" s="13">
        <f t="shared" si="10"/>
        <v>20</v>
      </c>
      <c r="AG12" s="13">
        <f t="shared" si="15"/>
        <v>6.4399999999999995</v>
      </c>
      <c r="AH12" s="13">
        <v>6</v>
      </c>
      <c r="AI12" s="13">
        <f t="shared" si="16"/>
        <v>0</v>
      </c>
      <c r="AJ12" s="13">
        <v>0.157</v>
      </c>
      <c r="AK12" s="13">
        <f t="shared" si="11"/>
        <v>80.235668789808912</v>
      </c>
      <c r="AL12" s="13">
        <f t="shared" si="12"/>
        <v>51.768488745980704</v>
      </c>
      <c r="AM12" s="13">
        <f t="shared" si="13"/>
        <v>48.231511254019296</v>
      </c>
      <c r="AN12" s="13">
        <f t="shared" si="14"/>
        <v>0</v>
      </c>
    </row>
    <row r="13" spans="1:40">
      <c r="A13" s="71">
        <v>30</v>
      </c>
      <c r="B13" s="13">
        <v>64</v>
      </c>
      <c r="C13" s="72">
        <v>80</v>
      </c>
      <c r="D13" s="72">
        <f t="shared" si="0"/>
        <v>72</v>
      </c>
      <c r="E13" s="73">
        <f t="shared" si="1"/>
        <v>11.313708498984761</v>
      </c>
      <c r="G13" s="72"/>
      <c r="H13" s="13">
        <v>0</v>
      </c>
      <c r="I13" s="72">
        <v>0</v>
      </c>
      <c r="J13" s="72">
        <f t="shared" si="2"/>
        <v>0</v>
      </c>
      <c r="K13" s="73">
        <f t="shared" si="3"/>
        <v>0</v>
      </c>
      <c r="M13" s="72"/>
      <c r="N13" s="13">
        <v>79</v>
      </c>
      <c r="O13" s="72">
        <v>90</v>
      </c>
      <c r="P13" s="72">
        <f t="shared" si="4"/>
        <v>84.5</v>
      </c>
      <c r="Q13" s="73">
        <f t="shared" si="5"/>
        <v>7.7781745930520225</v>
      </c>
      <c r="S13" s="72"/>
      <c r="T13" s="13">
        <v>59</v>
      </c>
      <c r="U13" s="72">
        <v>80</v>
      </c>
      <c r="V13" s="72">
        <f t="shared" si="6"/>
        <v>69.5</v>
      </c>
      <c r="W13" s="73">
        <f t="shared" si="7"/>
        <v>14.849242404917497</v>
      </c>
      <c r="Y13" s="72"/>
      <c r="Z13" s="13">
        <v>60</v>
      </c>
      <c r="AA13" s="72">
        <v>60</v>
      </c>
      <c r="AB13" s="72">
        <f t="shared" si="8"/>
        <v>60</v>
      </c>
      <c r="AC13" s="73">
        <f t="shared" si="9"/>
        <v>0</v>
      </c>
      <c r="AF13" s="13">
        <f t="shared" si="10"/>
        <v>30</v>
      </c>
      <c r="AG13" s="13">
        <f t="shared" si="15"/>
        <v>11.83</v>
      </c>
      <c r="AH13" s="13">
        <v>6</v>
      </c>
      <c r="AI13" s="13">
        <f t="shared" si="16"/>
        <v>0</v>
      </c>
      <c r="AJ13" s="13">
        <v>0.157</v>
      </c>
      <c r="AK13" s="13">
        <f t="shared" si="11"/>
        <v>114.56687898089172</v>
      </c>
      <c r="AL13" s="13">
        <f t="shared" si="12"/>
        <v>66.348850252383627</v>
      </c>
      <c r="AM13" s="13">
        <f t="shared" si="13"/>
        <v>33.65114974761638</v>
      </c>
      <c r="AN13" s="13">
        <f t="shared" si="14"/>
        <v>0</v>
      </c>
    </row>
    <row r="14" spans="1:40">
      <c r="A14" s="71">
        <v>40</v>
      </c>
      <c r="B14" s="13">
        <v>36</v>
      </c>
      <c r="C14" s="72">
        <v>10</v>
      </c>
      <c r="D14" s="72">
        <f t="shared" si="0"/>
        <v>23</v>
      </c>
      <c r="E14" s="73">
        <f t="shared" si="1"/>
        <v>18.384776310850235</v>
      </c>
      <c r="G14" s="72"/>
      <c r="H14" s="13">
        <v>0</v>
      </c>
      <c r="I14" s="72">
        <v>0</v>
      </c>
      <c r="J14" s="72">
        <f t="shared" si="2"/>
        <v>0</v>
      </c>
      <c r="K14" s="73">
        <f t="shared" si="3"/>
        <v>0</v>
      </c>
      <c r="M14" s="72"/>
      <c r="N14" s="13">
        <v>52</v>
      </c>
      <c r="O14" s="72">
        <v>50</v>
      </c>
      <c r="P14" s="72">
        <f t="shared" si="4"/>
        <v>51</v>
      </c>
      <c r="Q14" s="73">
        <f t="shared" si="5"/>
        <v>1.4142135623730951</v>
      </c>
      <c r="S14" s="72"/>
      <c r="T14" s="13">
        <v>52</v>
      </c>
      <c r="U14" s="72">
        <v>50</v>
      </c>
      <c r="V14" s="72">
        <f t="shared" si="6"/>
        <v>51</v>
      </c>
      <c r="W14" s="73">
        <f t="shared" si="7"/>
        <v>1.4142135623730951</v>
      </c>
      <c r="Y14" s="72"/>
      <c r="Z14" s="13">
        <v>34</v>
      </c>
      <c r="AA14" s="72">
        <v>25</v>
      </c>
      <c r="AB14" s="72">
        <f t="shared" si="8"/>
        <v>29.5</v>
      </c>
      <c r="AC14" s="73">
        <f t="shared" si="9"/>
        <v>6.3639610306789276</v>
      </c>
      <c r="AF14" s="13">
        <f t="shared" si="10"/>
        <v>40</v>
      </c>
      <c r="AG14" s="13">
        <f t="shared" si="15"/>
        <v>12.584250000000003</v>
      </c>
      <c r="AH14" s="13">
        <v>6</v>
      </c>
      <c r="AI14" s="13">
        <f t="shared" si="16"/>
        <v>0</v>
      </c>
      <c r="AJ14" s="13">
        <v>0.157</v>
      </c>
      <c r="AK14" s="13">
        <f t="shared" si="11"/>
        <v>119.37101910828028</v>
      </c>
      <c r="AL14" s="13">
        <f t="shared" si="12"/>
        <v>67.714597037814272</v>
      </c>
      <c r="AM14" s="13">
        <f t="shared" si="13"/>
        <v>32.285402962185714</v>
      </c>
      <c r="AN14" s="13">
        <f t="shared" si="14"/>
        <v>0</v>
      </c>
    </row>
    <row r="15" spans="1:40">
      <c r="A15" s="71">
        <v>50</v>
      </c>
      <c r="B15" s="13">
        <v>30</v>
      </c>
      <c r="C15" s="72">
        <v>0</v>
      </c>
      <c r="D15" s="72">
        <f t="shared" si="0"/>
        <v>15</v>
      </c>
      <c r="E15" s="73">
        <f t="shared" si="1"/>
        <v>21.213203435596427</v>
      </c>
      <c r="G15" s="72"/>
      <c r="H15" s="13">
        <v>39</v>
      </c>
      <c r="I15" s="72">
        <v>20</v>
      </c>
      <c r="J15" s="72">
        <f t="shared" si="2"/>
        <v>29.5</v>
      </c>
      <c r="K15" s="73">
        <f t="shared" si="3"/>
        <v>13.435028842544403</v>
      </c>
      <c r="M15" s="72"/>
      <c r="N15" s="13">
        <v>36</v>
      </c>
      <c r="O15" s="72">
        <v>30</v>
      </c>
      <c r="P15" s="72">
        <f t="shared" si="4"/>
        <v>33</v>
      </c>
      <c r="Q15" s="73">
        <f t="shared" si="5"/>
        <v>4.2426406871192848</v>
      </c>
      <c r="S15" s="72"/>
      <c r="T15" s="13">
        <v>43</v>
      </c>
      <c r="U15" s="72">
        <v>30</v>
      </c>
      <c r="V15" s="72">
        <f t="shared" si="6"/>
        <v>36.5</v>
      </c>
      <c r="W15" s="73">
        <f t="shared" si="7"/>
        <v>9.1923881554251174</v>
      </c>
      <c r="Y15" s="72"/>
      <c r="Z15" s="13">
        <v>5</v>
      </c>
      <c r="AA15" s="72">
        <v>0</v>
      </c>
      <c r="AB15" s="72">
        <f t="shared" si="8"/>
        <v>2.5</v>
      </c>
      <c r="AC15" s="73">
        <f t="shared" si="9"/>
        <v>3.5355339059327378</v>
      </c>
      <c r="AF15" s="13">
        <f t="shared" si="10"/>
        <v>50</v>
      </c>
      <c r="AG15" s="13">
        <f t="shared" si="15"/>
        <v>11.26125</v>
      </c>
      <c r="AH15" s="13">
        <v>6</v>
      </c>
      <c r="AI15" s="13">
        <f t="shared" si="16"/>
        <v>0.10737999999999999</v>
      </c>
      <c r="AJ15" s="13">
        <v>0.157</v>
      </c>
      <c r="AK15" s="13">
        <f t="shared" si="11"/>
        <v>111.62821656050956</v>
      </c>
      <c r="AL15" s="13">
        <f t="shared" si="12"/>
        <v>64.836719994610974</v>
      </c>
      <c r="AM15" s="13">
        <f t="shared" si="13"/>
        <v>34.545038958167687</v>
      </c>
      <c r="AN15" s="13">
        <f t="shared" si="14"/>
        <v>0.61824104722134088</v>
      </c>
    </row>
    <row r="22" spans="1:13" s="85" customFormat="1" ht="15">
      <c r="A22" s="81"/>
      <c r="B22" s="82"/>
      <c r="C22" s="82"/>
      <c r="D22" s="82"/>
      <c r="E22" s="82"/>
      <c r="F22" s="82"/>
      <c r="G22" s="83"/>
      <c r="H22" s="83"/>
      <c r="I22" s="84"/>
      <c r="J22" s="55"/>
      <c r="K22" s="55"/>
      <c r="L22" s="55"/>
      <c r="M22" s="55"/>
    </row>
    <row r="23" spans="1:13" ht="18">
      <c r="A23" s="88" t="s">
        <v>106</v>
      </c>
      <c r="I23" s="86"/>
      <c r="J23" s="58"/>
    </row>
    <row r="24" spans="1:13" ht="60">
      <c r="A24" s="69" t="s">
        <v>48</v>
      </c>
      <c r="B24" s="52" t="s">
        <v>49</v>
      </c>
      <c r="C24" s="52" t="s">
        <v>50</v>
      </c>
      <c r="D24" s="52" t="s">
        <v>38</v>
      </c>
      <c r="E24" s="52" t="s">
        <v>39</v>
      </c>
      <c r="F24" s="53" t="s">
        <v>40</v>
      </c>
      <c r="G24" s="53" t="s">
        <v>41</v>
      </c>
      <c r="H24" s="54" t="s">
        <v>42</v>
      </c>
      <c r="I24" s="87"/>
      <c r="J24" s="64"/>
    </row>
    <row r="25" spans="1:13">
      <c r="A25" s="60">
        <v>0</v>
      </c>
      <c r="B25" s="60">
        <v>100</v>
      </c>
      <c r="C25" s="57">
        <v>100</v>
      </c>
      <c r="D25" s="60">
        <v>100</v>
      </c>
      <c r="E25" s="60">
        <v>95</v>
      </c>
      <c r="F25" s="61">
        <v>0</v>
      </c>
      <c r="G25" s="62">
        <v>100</v>
      </c>
      <c r="H25" s="63">
        <v>0</v>
      </c>
      <c r="I25" s="87"/>
      <c r="J25" s="67"/>
    </row>
    <row r="26" spans="1:13">
      <c r="A26" s="60">
        <v>8.3330000000000001E-2</v>
      </c>
      <c r="B26" s="60">
        <v>90</v>
      </c>
      <c r="C26" s="57">
        <v>0</v>
      </c>
      <c r="D26" s="60">
        <v>0</v>
      </c>
      <c r="E26" s="60">
        <v>5</v>
      </c>
      <c r="F26" s="61">
        <v>0</v>
      </c>
      <c r="G26" s="66">
        <v>0</v>
      </c>
      <c r="H26" s="63">
        <v>100</v>
      </c>
      <c r="I26" s="87"/>
      <c r="J26" s="67"/>
    </row>
    <row r="27" spans="1:13">
      <c r="A27" s="60">
        <v>0.25</v>
      </c>
      <c r="B27" s="60">
        <v>57.5</v>
      </c>
      <c r="C27" s="57">
        <v>0</v>
      </c>
      <c r="D27" s="60">
        <v>14</v>
      </c>
      <c r="E27" s="60">
        <v>5</v>
      </c>
      <c r="F27" s="61">
        <v>12</v>
      </c>
      <c r="G27" s="66">
        <v>0</v>
      </c>
      <c r="H27" s="63">
        <v>86</v>
      </c>
      <c r="I27" s="87"/>
      <c r="J27" s="67"/>
    </row>
    <row r="28" spans="1:13">
      <c r="A28" s="60">
        <v>0.5</v>
      </c>
      <c r="B28" s="60">
        <v>41</v>
      </c>
      <c r="C28" s="57">
        <v>0</v>
      </c>
      <c r="D28" s="60">
        <v>17</v>
      </c>
      <c r="E28" s="60">
        <v>5</v>
      </c>
      <c r="F28" s="61">
        <v>27.5</v>
      </c>
      <c r="G28" s="66">
        <v>0</v>
      </c>
      <c r="H28" s="63">
        <v>83</v>
      </c>
      <c r="I28" s="87"/>
      <c r="J28" s="67"/>
    </row>
    <row r="29" spans="1:13">
      <c r="A29" s="60">
        <v>1</v>
      </c>
      <c r="B29" s="60">
        <v>30</v>
      </c>
      <c r="C29" s="57">
        <v>0</v>
      </c>
      <c r="D29" s="60">
        <v>58.5</v>
      </c>
      <c r="E29" s="60">
        <v>45.5</v>
      </c>
      <c r="F29" s="61">
        <v>60</v>
      </c>
      <c r="G29" s="66">
        <v>0</v>
      </c>
      <c r="H29" s="63">
        <v>41.5</v>
      </c>
      <c r="I29" s="87"/>
      <c r="J29" s="67"/>
    </row>
    <row r="30" spans="1:13">
      <c r="A30" s="60">
        <v>2</v>
      </c>
      <c r="B30" s="60">
        <v>71</v>
      </c>
      <c r="C30" s="57">
        <v>0</v>
      </c>
      <c r="D30" s="60">
        <v>100</v>
      </c>
      <c r="E30" s="60">
        <v>72</v>
      </c>
      <c r="F30" s="61">
        <v>100</v>
      </c>
      <c r="G30" s="66">
        <v>0</v>
      </c>
      <c r="H30" s="63">
        <v>0</v>
      </c>
      <c r="I30" s="87"/>
      <c r="J30" s="67"/>
    </row>
    <row r="31" spans="1:13">
      <c r="A31" s="60">
        <v>5</v>
      </c>
      <c r="B31" s="60">
        <v>81.5</v>
      </c>
      <c r="C31" s="57">
        <v>0</v>
      </c>
      <c r="D31" s="60">
        <v>100</v>
      </c>
      <c r="E31" s="60">
        <v>76</v>
      </c>
      <c r="F31" s="61">
        <v>100</v>
      </c>
      <c r="G31" s="66">
        <v>0</v>
      </c>
      <c r="H31" s="63">
        <v>0</v>
      </c>
      <c r="I31" s="87"/>
      <c r="J31" s="67"/>
    </row>
    <row r="32" spans="1:13">
      <c r="A32" s="60">
        <v>10</v>
      </c>
      <c r="B32" s="60">
        <v>88.5</v>
      </c>
      <c r="C32" s="57">
        <v>0</v>
      </c>
      <c r="D32" s="60">
        <v>100</v>
      </c>
      <c r="E32" s="60">
        <v>74</v>
      </c>
      <c r="F32" s="61">
        <v>100</v>
      </c>
      <c r="G32" s="66">
        <v>0</v>
      </c>
      <c r="H32" s="63">
        <v>0</v>
      </c>
      <c r="I32" s="87"/>
      <c r="J32" s="67"/>
    </row>
    <row r="33" spans="1:10">
      <c r="A33" s="60">
        <v>20</v>
      </c>
      <c r="B33" s="60">
        <v>100</v>
      </c>
      <c r="C33" s="57">
        <v>0</v>
      </c>
      <c r="D33" s="60">
        <v>92</v>
      </c>
      <c r="E33" s="60">
        <v>71</v>
      </c>
      <c r="F33" s="61">
        <v>80</v>
      </c>
      <c r="G33" s="66">
        <v>12</v>
      </c>
      <c r="H33" s="63">
        <v>8</v>
      </c>
      <c r="I33" s="87"/>
      <c r="J33" s="67"/>
    </row>
    <row r="34" spans="1:10">
      <c r="A34" s="60">
        <v>30</v>
      </c>
      <c r="B34" s="60">
        <v>72</v>
      </c>
      <c r="C34" s="57">
        <v>0</v>
      </c>
      <c r="D34" s="60">
        <v>84.5</v>
      </c>
      <c r="E34" s="60">
        <v>69.5</v>
      </c>
      <c r="F34" s="61">
        <v>60</v>
      </c>
      <c r="G34" s="66">
        <v>24.5</v>
      </c>
      <c r="H34" s="63">
        <v>15.5</v>
      </c>
      <c r="I34" s="87"/>
      <c r="J34" s="67"/>
    </row>
    <row r="35" spans="1:10">
      <c r="A35" s="60">
        <v>40</v>
      </c>
      <c r="B35" s="60">
        <v>23</v>
      </c>
      <c r="C35" s="57">
        <v>0</v>
      </c>
      <c r="D35" s="60">
        <v>51</v>
      </c>
      <c r="E35" s="60">
        <v>51</v>
      </c>
      <c r="F35" s="61">
        <v>29.5</v>
      </c>
      <c r="G35" s="66">
        <v>21.5</v>
      </c>
      <c r="H35" s="63">
        <v>49</v>
      </c>
      <c r="I35" s="87"/>
      <c r="J35" s="67"/>
    </row>
    <row r="36" spans="1:10">
      <c r="A36" s="60">
        <v>50</v>
      </c>
      <c r="B36" s="60">
        <v>15</v>
      </c>
      <c r="C36" s="57">
        <v>29.5</v>
      </c>
      <c r="D36" s="60">
        <v>33</v>
      </c>
      <c r="E36" s="60">
        <v>36.5</v>
      </c>
      <c r="F36" s="61">
        <v>2.5</v>
      </c>
      <c r="G36" s="66">
        <v>30.5</v>
      </c>
      <c r="H36" s="63">
        <v>67</v>
      </c>
      <c r="I36" s="67"/>
      <c r="J36" s="67"/>
    </row>
  </sheetData>
  <mergeCells count="5"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D53"/>
  <sheetViews>
    <sheetView workbookViewId="0">
      <selection activeCell="I38" sqref="I38"/>
    </sheetView>
  </sheetViews>
  <sheetFormatPr baseColWidth="10" defaultColWidth="11.42578125" defaultRowHeight="12.75"/>
  <cols>
    <col min="1" max="1" width="14.28515625" customWidth="1"/>
  </cols>
  <sheetData>
    <row r="1" spans="1:17" ht="58.35" customHeight="1">
      <c r="A1" s="174" t="s">
        <v>62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</row>
    <row r="2" spans="1:17" ht="26.25">
      <c r="A2" s="68" t="s">
        <v>52</v>
      </c>
      <c r="B2" s="68"/>
      <c r="C2" s="68"/>
      <c r="D2" s="68"/>
      <c r="E2" s="68"/>
      <c r="F2" s="68"/>
      <c r="G2" s="68"/>
      <c r="H2" s="68"/>
      <c r="I2" s="68"/>
      <c r="J2" s="68" t="s">
        <v>51</v>
      </c>
      <c r="K2" s="68"/>
      <c r="L2" s="68"/>
      <c r="M2" s="68"/>
      <c r="N2" s="68"/>
      <c r="O2" s="68"/>
      <c r="P2" s="68"/>
    </row>
    <row r="3" spans="1:17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7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7" ht="45">
      <c r="A5" s="134" t="s">
        <v>48</v>
      </c>
      <c r="B5" s="135" t="s">
        <v>49</v>
      </c>
      <c r="C5" s="135" t="s">
        <v>50</v>
      </c>
      <c r="D5" s="135" t="s">
        <v>38</v>
      </c>
      <c r="E5" s="135" t="s">
        <v>39</v>
      </c>
      <c r="F5" s="54" t="s">
        <v>40</v>
      </c>
      <c r="G5" s="54" t="s">
        <v>41</v>
      </c>
      <c r="H5" s="54" t="s">
        <v>42</v>
      </c>
      <c r="I5" s="55"/>
      <c r="J5" s="69" t="s">
        <v>48</v>
      </c>
      <c r="K5" s="52" t="s">
        <v>49</v>
      </c>
      <c r="L5" s="52" t="s">
        <v>50</v>
      </c>
      <c r="M5" s="52" t="s">
        <v>38</v>
      </c>
      <c r="N5" s="52" t="s">
        <v>39</v>
      </c>
      <c r="O5" s="53" t="s">
        <v>40</v>
      </c>
      <c r="P5" s="53" t="s">
        <v>41</v>
      </c>
      <c r="Q5" s="54" t="s">
        <v>42</v>
      </c>
    </row>
    <row r="6" spans="1:17" ht="15">
      <c r="A6" s="136">
        <v>0</v>
      </c>
      <c r="B6" s="137">
        <v>100</v>
      </c>
      <c r="C6" s="137">
        <v>100</v>
      </c>
      <c r="D6" s="137">
        <v>100</v>
      </c>
      <c r="E6" s="137">
        <v>95</v>
      </c>
      <c r="F6" s="66">
        <v>0</v>
      </c>
      <c r="G6" s="138">
        <v>100</v>
      </c>
      <c r="H6" s="63">
        <v>0</v>
      </c>
      <c r="I6" s="58"/>
      <c r="J6" s="60">
        <v>0</v>
      </c>
      <c r="K6" s="60">
        <v>100</v>
      </c>
      <c r="L6" s="57">
        <v>100</v>
      </c>
      <c r="M6" s="60">
        <v>100</v>
      </c>
      <c r="N6" s="60">
        <v>95</v>
      </c>
      <c r="O6" s="61">
        <v>0</v>
      </c>
      <c r="P6" s="62">
        <v>100</v>
      </c>
      <c r="Q6" s="63">
        <v>0</v>
      </c>
    </row>
    <row r="7" spans="1:17" ht="15">
      <c r="A7" s="136">
        <v>8.3330000000000001E-2</v>
      </c>
      <c r="B7" s="137">
        <v>100</v>
      </c>
      <c r="C7" s="137">
        <v>65</v>
      </c>
      <c r="D7" s="137">
        <v>12.5</v>
      </c>
      <c r="E7" s="137">
        <v>17.5</v>
      </c>
      <c r="F7" s="66">
        <v>0</v>
      </c>
      <c r="G7" s="138">
        <v>12.5</v>
      </c>
      <c r="H7" s="63">
        <v>87.5</v>
      </c>
      <c r="I7" s="64"/>
      <c r="J7" s="60">
        <v>8.3330000000000001E-2</v>
      </c>
      <c r="K7" s="60">
        <v>90</v>
      </c>
      <c r="L7" s="57">
        <v>0</v>
      </c>
      <c r="M7" s="60">
        <v>0</v>
      </c>
      <c r="N7" s="60">
        <v>5</v>
      </c>
      <c r="O7" s="61">
        <v>0</v>
      </c>
      <c r="P7" s="66">
        <v>0</v>
      </c>
      <c r="Q7" s="63">
        <v>100</v>
      </c>
    </row>
    <row r="8" spans="1:17" ht="15">
      <c r="A8" s="136">
        <v>0.25</v>
      </c>
      <c r="B8" s="137">
        <v>100</v>
      </c>
      <c r="C8" s="137">
        <v>15</v>
      </c>
      <c r="D8" s="137">
        <v>5</v>
      </c>
      <c r="E8" s="137">
        <v>5</v>
      </c>
      <c r="F8" s="66">
        <v>0</v>
      </c>
      <c r="G8" s="138">
        <v>5</v>
      </c>
      <c r="H8" s="63">
        <v>95</v>
      </c>
      <c r="I8" s="67"/>
      <c r="J8" s="60">
        <v>0.25</v>
      </c>
      <c r="K8" s="60">
        <v>57.5</v>
      </c>
      <c r="L8" s="57">
        <v>0</v>
      </c>
      <c r="M8" s="60">
        <v>14</v>
      </c>
      <c r="N8" s="60">
        <v>5</v>
      </c>
      <c r="O8" s="61">
        <v>12</v>
      </c>
      <c r="P8" s="66">
        <v>0</v>
      </c>
      <c r="Q8" s="63">
        <v>86</v>
      </c>
    </row>
    <row r="9" spans="1:17" ht="15">
      <c r="A9" s="136">
        <v>0.5</v>
      </c>
      <c r="B9" s="137">
        <v>55</v>
      </c>
      <c r="C9" s="137">
        <v>5</v>
      </c>
      <c r="D9" s="137">
        <v>5</v>
      </c>
      <c r="E9" s="137">
        <v>5</v>
      </c>
      <c r="F9" s="66">
        <v>0</v>
      </c>
      <c r="G9" s="138">
        <v>5</v>
      </c>
      <c r="H9" s="63">
        <v>95</v>
      </c>
      <c r="I9" s="67"/>
      <c r="J9" s="60">
        <v>0.5</v>
      </c>
      <c r="K9" s="60">
        <v>41</v>
      </c>
      <c r="L9" s="57">
        <v>0</v>
      </c>
      <c r="M9" s="60">
        <v>17</v>
      </c>
      <c r="N9" s="60">
        <v>5</v>
      </c>
      <c r="O9" s="61">
        <v>27.5</v>
      </c>
      <c r="P9" s="66">
        <v>0</v>
      </c>
      <c r="Q9" s="63">
        <v>83</v>
      </c>
    </row>
    <row r="10" spans="1:17" ht="15">
      <c r="A10" s="136">
        <v>1</v>
      </c>
      <c r="B10" s="137">
        <v>45</v>
      </c>
      <c r="C10" s="137">
        <v>0</v>
      </c>
      <c r="D10" s="137">
        <v>5</v>
      </c>
      <c r="E10" s="137">
        <v>0</v>
      </c>
      <c r="F10" s="66">
        <v>0</v>
      </c>
      <c r="G10" s="138">
        <v>5</v>
      </c>
      <c r="H10" s="63">
        <v>95</v>
      </c>
      <c r="I10" s="67"/>
      <c r="J10" s="60">
        <v>1</v>
      </c>
      <c r="K10" s="60">
        <v>30</v>
      </c>
      <c r="L10" s="57">
        <v>0</v>
      </c>
      <c r="M10" s="60">
        <v>58.5</v>
      </c>
      <c r="N10" s="60">
        <v>45.5</v>
      </c>
      <c r="O10" s="61">
        <v>60</v>
      </c>
      <c r="P10" s="66">
        <v>0</v>
      </c>
      <c r="Q10" s="63">
        <v>41.5</v>
      </c>
    </row>
    <row r="11" spans="1:17" ht="15">
      <c r="A11" s="136">
        <v>2</v>
      </c>
      <c r="B11" s="137">
        <v>15</v>
      </c>
      <c r="C11" s="137">
        <v>0</v>
      </c>
      <c r="D11" s="137">
        <v>5</v>
      </c>
      <c r="E11" s="137">
        <v>0</v>
      </c>
      <c r="F11" s="66">
        <v>0</v>
      </c>
      <c r="G11" s="138">
        <v>5</v>
      </c>
      <c r="H11" s="63">
        <v>95</v>
      </c>
      <c r="I11" s="67"/>
      <c r="J11" s="60">
        <v>2</v>
      </c>
      <c r="K11" s="60">
        <v>71</v>
      </c>
      <c r="L11" s="57">
        <v>0</v>
      </c>
      <c r="M11" s="60">
        <v>100</v>
      </c>
      <c r="N11" s="60">
        <v>72</v>
      </c>
      <c r="O11" s="61">
        <v>100</v>
      </c>
      <c r="P11" s="66">
        <v>0</v>
      </c>
      <c r="Q11" s="63">
        <v>0</v>
      </c>
    </row>
    <row r="12" spans="1:17" ht="15">
      <c r="A12" s="136">
        <v>5</v>
      </c>
      <c r="B12" s="137">
        <v>0</v>
      </c>
      <c r="C12" s="137">
        <v>5</v>
      </c>
      <c r="D12" s="137">
        <v>5</v>
      </c>
      <c r="E12" s="137">
        <v>0</v>
      </c>
      <c r="F12" s="66">
        <v>0</v>
      </c>
      <c r="G12" s="138">
        <v>5</v>
      </c>
      <c r="H12" s="63">
        <v>95</v>
      </c>
      <c r="I12" s="67"/>
      <c r="J12" s="60">
        <v>5</v>
      </c>
      <c r="K12" s="60">
        <v>81.5</v>
      </c>
      <c r="L12" s="57">
        <v>0</v>
      </c>
      <c r="M12" s="60">
        <v>100</v>
      </c>
      <c r="N12" s="60">
        <v>76</v>
      </c>
      <c r="O12" s="61">
        <v>100</v>
      </c>
      <c r="P12" s="66">
        <v>0</v>
      </c>
      <c r="Q12" s="63">
        <v>0</v>
      </c>
    </row>
    <row r="13" spans="1:17" ht="15">
      <c r="A13" s="136">
        <v>10</v>
      </c>
      <c r="B13" s="137">
        <v>20</v>
      </c>
      <c r="C13" s="137">
        <v>30</v>
      </c>
      <c r="D13" s="137">
        <v>10</v>
      </c>
      <c r="E13" s="137">
        <v>19</v>
      </c>
      <c r="F13" s="66">
        <v>0</v>
      </c>
      <c r="G13" s="138">
        <v>10</v>
      </c>
      <c r="H13" s="63">
        <v>90</v>
      </c>
      <c r="I13" s="67"/>
      <c r="J13" s="60">
        <v>10</v>
      </c>
      <c r="K13" s="60">
        <v>88.5</v>
      </c>
      <c r="L13" s="57">
        <v>0</v>
      </c>
      <c r="M13" s="60">
        <v>100</v>
      </c>
      <c r="N13" s="60">
        <v>74</v>
      </c>
      <c r="O13" s="61">
        <v>100</v>
      </c>
      <c r="P13" s="66">
        <v>0</v>
      </c>
      <c r="Q13" s="63">
        <v>0</v>
      </c>
    </row>
    <row r="14" spans="1:17" ht="15">
      <c r="A14" s="136">
        <v>20</v>
      </c>
      <c r="B14" s="137">
        <v>85</v>
      </c>
      <c r="C14" s="137">
        <v>95</v>
      </c>
      <c r="D14" s="137">
        <v>50</v>
      </c>
      <c r="E14" s="137">
        <v>67.5</v>
      </c>
      <c r="F14" s="66">
        <v>0</v>
      </c>
      <c r="G14" s="138">
        <v>50</v>
      </c>
      <c r="H14" s="63">
        <v>50</v>
      </c>
      <c r="I14" s="67"/>
      <c r="J14" s="60">
        <v>20</v>
      </c>
      <c r="K14" s="60">
        <v>100</v>
      </c>
      <c r="L14" s="57">
        <v>0</v>
      </c>
      <c r="M14" s="60">
        <v>92</v>
      </c>
      <c r="N14" s="60">
        <v>71</v>
      </c>
      <c r="O14" s="61">
        <v>80</v>
      </c>
      <c r="P14" s="66">
        <v>12</v>
      </c>
      <c r="Q14" s="63">
        <v>8</v>
      </c>
    </row>
    <row r="15" spans="1:17" ht="15">
      <c r="A15" s="136">
        <v>30</v>
      </c>
      <c r="B15" s="137">
        <v>100</v>
      </c>
      <c r="C15" s="137">
        <v>100</v>
      </c>
      <c r="D15" s="137">
        <v>77.5</v>
      </c>
      <c r="E15" s="137">
        <v>77.5</v>
      </c>
      <c r="F15" s="66">
        <v>0</v>
      </c>
      <c r="G15" s="138">
        <v>77.5</v>
      </c>
      <c r="H15" s="63">
        <v>22.5</v>
      </c>
      <c r="I15" s="67"/>
      <c r="J15" s="60">
        <v>30</v>
      </c>
      <c r="K15" s="60">
        <v>72</v>
      </c>
      <c r="L15" s="57">
        <v>0</v>
      </c>
      <c r="M15" s="60">
        <v>84.5</v>
      </c>
      <c r="N15" s="60">
        <v>69.5</v>
      </c>
      <c r="O15" s="61">
        <v>60</v>
      </c>
      <c r="P15" s="66">
        <v>24.5</v>
      </c>
      <c r="Q15" s="63">
        <v>15.5</v>
      </c>
    </row>
    <row r="16" spans="1:17" ht="15">
      <c r="A16" s="136">
        <v>40</v>
      </c>
      <c r="B16" s="137">
        <v>100</v>
      </c>
      <c r="C16" s="137">
        <v>100</v>
      </c>
      <c r="D16" s="137">
        <v>85</v>
      </c>
      <c r="E16" s="137">
        <v>90</v>
      </c>
      <c r="F16" s="66">
        <v>0</v>
      </c>
      <c r="G16" s="138">
        <v>85</v>
      </c>
      <c r="H16" s="63">
        <v>15</v>
      </c>
      <c r="I16" s="67"/>
      <c r="J16" s="60">
        <v>40</v>
      </c>
      <c r="K16" s="60">
        <v>23</v>
      </c>
      <c r="L16" s="57">
        <v>0</v>
      </c>
      <c r="M16" s="60">
        <v>51</v>
      </c>
      <c r="N16" s="60">
        <v>51</v>
      </c>
      <c r="O16" s="61">
        <v>29.5</v>
      </c>
      <c r="P16" s="66">
        <v>21.5</v>
      </c>
      <c r="Q16" s="63">
        <v>49</v>
      </c>
    </row>
    <row r="17" spans="1:30" ht="15">
      <c r="A17" s="136">
        <v>50</v>
      </c>
      <c r="B17" s="137">
        <v>100</v>
      </c>
      <c r="C17" s="137">
        <v>100</v>
      </c>
      <c r="D17" s="137">
        <v>90</v>
      </c>
      <c r="E17" s="137">
        <v>90</v>
      </c>
      <c r="F17" s="66">
        <v>0</v>
      </c>
      <c r="G17" s="138">
        <v>90</v>
      </c>
      <c r="H17" s="63">
        <v>10</v>
      </c>
      <c r="I17" s="67"/>
      <c r="J17" s="60">
        <v>50</v>
      </c>
      <c r="K17" s="60">
        <v>15</v>
      </c>
      <c r="L17" s="57">
        <v>29.5</v>
      </c>
      <c r="M17" s="60">
        <v>33</v>
      </c>
      <c r="N17" s="60">
        <v>36.5</v>
      </c>
      <c r="O17" s="61">
        <v>2.5</v>
      </c>
      <c r="P17" s="66">
        <v>30.5</v>
      </c>
      <c r="Q17" s="63">
        <v>67</v>
      </c>
    </row>
    <row r="18" spans="1:30">
      <c r="I18" s="67"/>
    </row>
    <row r="19" spans="1:30">
      <c r="A19" s="14"/>
      <c r="B19" s="14"/>
      <c r="C19" s="14"/>
      <c r="D19" s="14"/>
      <c r="E19" s="14"/>
    </row>
    <row r="20" spans="1:30" ht="26.25">
      <c r="A20" s="166" t="s">
        <v>23</v>
      </c>
      <c r="B20" s="167" t="s">
        <v>43</v>
      </c>
      <c r="C20" s="167" t="s">
        <v>44</v>
      </c>
      <c r="D20" s="167" t="s">
        <v>45</v>
      </c>
      <c r="E20" s="167" t="s">
        <v>46</v>
      </c>
      <c r="F20" s="166" t="s">
        <v>47</v>
      </c>
      <c r="G20" s="68"/>
      <c r="H20" s="68"/>
      <c r="I20" s="13"/>
      <c r="J20" s="59" t="s">
        <v>23</v>
      </c>
      <c r="K20" s="56" t="s">
        <v>43</v>
      </c>
      <c r="L20" s="56" t="s">
        <v>44</v>
      </c>
      <c r="M20" s="56" t="s">
        <v>45</v>
      </c>
      <c r="N20" s="56" t="s">
        <v>46</v>
      </c>
      <c r="O20" s="59" t="s">
        <v>47</v>
      </c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</row>
    <row r="21" spans="1:30">
      <c r="A21" s="168">
        <v>0</v>
      </c>
      <c r="B21" s="169">
        <v>35</v>
      </c>
      <c r="C21" s="169">
        <v>6</v>
      </c>
      <c r="D21" s="169">
        <v>0.36399999999999999</v>
      </c>
      <c r="E21" s="169">
        <v>0.14099999999999999</v>
      </c>
      <c r="F21" s="168">
        <v>294.36170212765956</v>
      </c>
      <c r="G21" s="70"/>
      <c r="H21" s="140"/>
      <c r="I21" s="140"/>
      <c r="J21" s="65">
        <f t="shared" ref="J21:J32" si="0">+J6</f>
        <v>0</v>
      </c>
      <c r="K21" s="13">
        <v>35</v>
      </c>
      <c r="L21" s="13">
        <v>6</v>
      </c>
      <c r="M21" s="13">
        <v>0.36399999999999999</v>
      </c>
      <c r="N21" s="13">
        <v>0.14099999999999999</v>
      </c>
      <c r="O21" s="65">
        <f>+(K21+L21+M21+N21)/N21</f>
        <v>294.36170212765956</v>
      </c>
      <c r="P21" s="140"/>
      <c r="Q21" s="140"/>
      <c r="R21" s="140"/>
      <c r="S21" s="70"/>
      <c r="T21" s="173"/>
      <c r="U21" s="173"/>
      <c r="V21" s="173"/>
      <c r="W21" s="173"/>
      <c r="X21" s="173"/>
      <c r="Y21" s="140"/>
      <c r="Z21" s="173"/>
      <c r="AA21" s="173"/>
      <c r="AB21" s="173"/>
      <c r="AC21" s="173"/>
      <c r="AD21" s="173"/>
    </row>
    <row r="22" spans="1:30">
      <c r="A22" s="168">
        <v>8.3330000000000001E-2</v>
      </c>
      <c r="B22" s="169">
        <v>15.166666666666668</v>
      </c>
      <c r="C22" s="169">
        <v>6</v>
      </c>
      <c r="D22" s="169">
        <v>0.31546666666666667</v>
      </c>
      <c r="E22" s="169">
        <v>0.14099999999999999</v>
      </c>
      <c r="F22" s="168">
        <v>153.35555555555555</v>
      </c>
      <c r="G22" s="70"/>
      <c r="H22" s="70"/>
      <c r="I22" s="70"/>
      <c r="J22" s="65">
        <f t="shared" si="0"/>
        <v>8.3330000000000001E-2</v>
      </c>
      <c r="K22" s="13">
        <f t="shared" ref="K22:K32" si="1">+P7/100*$K$21</f>
        <v>0</v>
      </c>
      <c r="L22" s="13">
        <v>6</v>
      </c>
      <c r="M22" s="13">
        <f t="shared" ref="M22:M32" si="2">+$M$21*L7/100</f>
        <v>0</v>
      </c>
      <c r="N22" s="13">
        <v>0.14099999999999999</v>
      </c>
      <c r="O22" s="65">
        <f t="shared" ref="O22:O32" si="3">+(K22+L22+M22+N22)/N22</f>
        <v>43.553191489361708</v>
      </c>
      <c r="P22" s="70"/>
      <c r="Q22" s="70"/>
      <c r="R22" s="70"/>
      <c r="S22" s="70"/>
      <c r="T22" s="70"/>
      <c r="U22" s="70"/>
      <c r="V22" s="70"/>
      <c r="W22" s="70"/>
      <c r="X22" s="70"/>
      <c r="Y22" s="140"/>
      <c r="Z22" s="140"/>
      <c r="AA22" s="140"/>
      <c r="AB22" s="140"/>
      <c r="AC22" s="140"/>
      <c r="AD22" s="140"/>
    </row>
    <row r="23" spans="1:30">
      <c r="A23" s="168">
        <v>0.25</v>
      </c>
      <c r="B23" s="169">
        <v>4.666666666666667</v>
      </c>
      <c r="C23" s="169">
        <v>6</v>
      </c>
      <c r="D23" s="169">
        <v>0.13346666666666665</v>
      </c>
      <c r="E23" s="169">
        <v>0.14099999999999999</v>
      </c>
      <c r="F23" s="168">
        <v>77.596690307328629</v>
      </c>
      <c r="G23" s="72"/>
      <c r="H23" s="72"/>
      <c r="I23" s="72"/>
      <c r="J23" s="65">
        <f t="shared" si="0"/>
        <v>0.25</v>
      </c>
      <c r="K23" s="13">
        <f t="shared" si="1"/>
        <v>0</v>
      </c>
      <c r="L23" s="13">
        <v>6</v>
      </c>
      <c r="M23" s="13">
        <f t="shared" si="2"/>
        <v>0</v>
      </c>
      <c r="N23" s="13">
        <v>0.14099999999999999</v>
      </c>
      <c r="O23" s="65">
        <f t="shared" si="3"/>
        <v>43.553191489361708</v>
      </c>
      <c r="P23" s="72"/>
      <c r="Q23" s="73"/>
      <c r="R23" s="73"/>
      <c r="S23" s="72"/>
      <c r="T23" s="72"/>
      <c r="U23" s="72"/>
      <c r="V23" s="72"/>
      <c r="W23" s="73"/>
      <c r="X23" s="73"/>
      <c r="Y23" s="146"/>
      <c r="Z23" s="146"/>
      <c r="AA23" s="146"/>
      <c r="AB23" s="146"/>
      <c r="AC23" s="146"/>
      <c r="AD23" s="146"/>
    </row>
    <row r="24" spans="1:30">
      <c r="A24" s="168">
        <v>0.5</v>
      </c>
      <c r="B24" s="169">
        <v>3.5</v>
      </c>
      <c r="C24" s="169">
        <v>6</v>
      </c>
      <c r="D24" s="169">
        <v>9.7066666666666676E-2</v>
      </c>
      <c r="E24" s="169">
        <v>0.14099999999999999</v>
      </c>
      <c r="F24" s="168">
        <v>69.064302600472814</v>
      </c>
      <c r="G24" s="72"/>
      <c r="H24" s="72"/>
      <c r="I24" s="72"/>
      <c r="J24" s="65">
        <f t="shared" si="0"/>
        <v>0.5</v>
      </c>
      <c r="K24" s="13">
        <f t="shared" si="1"/>
        <v>0</v>
      </c>
      <c r="L24" s="13">
        <v>6</v>
      </c>
      <c r="M24" s="13">
        <f t="shared" si="2"/>
        <v>0</v>
      </c>
      <c r="N24" s="13">
        <v>0.14099999999999999</v>
      </c>
      <c r="O24" s="65">
        <f t="shared" si="3"/>
        <v>43.553191489361708</v>
      </c>
      <c r="P24" s="72"/>
      <c r="Q24" s="73"/>
      <c r="R24" s="73"/>
      <c r="S24" s="72"/>
      <c r="T24" s="72"/>
      <c r="U24" s="72"/>
      <c r="V24" s="72"/>
      <c r="W24" s="73"/>
      <c r="X24" s="73"/>
      <c r="Y24" s="146"/>
      <c r="Z24" s="146"/>
      <c r="AA24" s="146"/>
      <c r="AB24" s="146"/>
      <c r="AC24" s="146"/>
      <c r="AD24" s="146"/>
    </row>
    <row r="25" spans="1:30">
      <c r="A25" s="168">
        <v>1</v>
      </c>
      <c r="B25" s="169">
        <v>1.1666666666666667</v>
      </c>
      <c r="C25" s="169">
        <v>6</v>
      </c>
      <c r="D25" s="169">
        <v>3.6399999999999995E-2</v>
      </c>
      <c r="E25" s="169">
        <v>0.14099999999999999</v>
      </c>
      <c r="F25" s="168">
        <v>52.085579196217502</v>
      </c>
      <c r="G25" s="72"/>
      <c r="H25" s="72"/>
      <c r="I25" s="72"/>
      <c r="J25" s="65">
        <f t="shared" si="0"/>
        <v>1</v>
      </c>
      <c r="K25" s="13">
        <f t="shared" si="1"/>
        <v>0</v>
      </c>
      <c r="L25" s="13">
        <v>6</v>
      </c>
      <c r="M25" s="13">
        <f t="shared" si="2"/>
        <v>0</v>
      </c>
      <c r="N25" s="13">
        <v>0.14099999999999999</v>
      </c>
      <c r="O25" s="65">
        <f t="shared" si="3"/>
        <v>43.553191489361708</v>
      </c>
      <c r="P25" s="72"/>
      <c r="Q25" s="73"/>
      <c r="R25" s="73"/>
      <c r="S25" s="72"/>
      <c r="T25" s="72"/>
      <c r="U25" s="72"/>
      <c r="V25" s="72"/>
      <c r="W25" s="73"/>
      <c r="X25" s="73"/>
      <c r="Y25" s="146"/>
      <c r="Z25" s="146"/>
      <c r="AA25" s="146"/>
      <c r="AB25" s="146"/>
      <c r="AC25" s="146"/>
      <c r="AD25" s="146"/>
    </row>
    <row r="26" spans="1:30">
      <c r="A26" s="168">
        <v>2</v>
      </c>
      <c r="B26" s="169">
        <v>1.1666666666666667</v>
      </c>
      <c r="C26" s="169">
        <v>6</v>
      </c>
      <c r="D26" s="169">
        <v>3.6399999999999995E-2</v>
      </c>
      <c r="E26" s="169">
        <v>0.14099999999999999</v>
      </c>
      <c r="F26" s="168">
        <v>52.085579196217502</v>
      </c>
      <c r="G26" s="72"/>
      <c r="H26" s="72"/>
      <c r="I26" s="72"/>
      <c r="J26" s="65">
        <f t="shared" si="0"/>
        <v>2</v>
      </c>
      <c r="K26" s="13">
        <f t="shared" si="1"/>
        <v>0</v>
      </c>
      <c r="L26" s="13">
        <v>6</v>
      </c>
      <c r="M26" s="13">
        <f t="shared" si="2"/>
        <v>0</v>
      </c>
      <c r="N26" s="13">
        <v>0.14099999999999999</v>
      </c>
      <c r="O26" s="65">
        <f t="shared" si="3"/>
        <v>43.553191489361708</v>
      </c>
      <c r="P26" s="72"/>
      <c r="Q26" s="73"/>
      <c r="R26" s="73"/>
      <c r="S26" s="72"/>
      <c r="T26" s="72"/>
      <c r="U26" s="72"/>
      <c r="V26" s="72"/>
      <c r="W26" s="73"/>
      <c r="X26" s="73"/>
      <c r="Y26" s="146"/>
      <c r="Z26" s="146"/>
      <c r="AA26" s="146"/>
      <c r="AB26" s="146"/>
      <c r="AC26" s="146"/>
      <c r="AD26" s="146"/>
    </row>
    <row r="27" spans="1:30">
      <c r="A27" s="168">
        <v>5</v>
      </c>
      <c r="B27" s="169">
        <v>7</v>
      </c>
      <c r="C27" s="169">
        <v>6</v>
      </c>
      <c r="D27" s="169">
        <v>2.4266666666666669E-2</v>
      </c>
      <c r="E27" s="169">
        <v>0.14099999999999999</v>
      </c>
      <c r="F27" s="168">
        <v>93.370685579196234</v>
      </c>
      <c r="G27" s="72"/>
      <c r="H27" s="72"/>
      <c r="I27" s="72"/>
      <c r="J27" s="65">
        <f t="shared" si="0"/>
        <v>5</v>
      </c>
      <c r="K27" s="13">
        <f t="shared" si="1"/>
        <v>0</v>
      </c>
      <c r="L27" s="13">
        <v>6</v>
      </c>
      <c r="M27" s="13">
        <f t="shared" si="2"/>
        <v>0</v>
      </c>
      <c r="N27" s="13">
        <v>0.14099999999999999</v>
      </c>
      <c r="O27" s="65">
        <f t="shared" si="3"/>
        <v>43.553191489361708</v>
      </c>
      <c r="P27" s="72"/>
      <c r="Q27" s="73"/>
      <c r="R27" s="73"/>
      <c r="S27" s="72"/>
      <c r="T27" s="72"/>
      <c r="U27" s="72"/>
      <c r="V27" s="72"/>
      <c r="W27" s="73"/>
      <c r="X27" s="73"/>
      <c r="Y27" s="146"/>
      <c r="Z27" s="146"/>
      <c r="AA27" s="146"/>
      <c r="AB27" s="146"/>
      <c r="AC27" s="146"/>
      <c r="AD27" s="146"/>
    </row>
    <row r="28" spans="1:30">
      <c r="A28" s="168">
        <v>10</v>
      </c>
      <c r="B28" s="169">
        <v>9.3333333333333339</v>
      </c>
      <c r="C28" s="169">
        <v>6</v>
      </c>
      <c r="D28" s="169">
        <v>0.21840000000000001</v>
      </c>
      <c r="E28" s="169">
        <v>0.14099999999999999</v>
      </c>
      <c r="F28" s="168">
        <v>111.29598108747047</v>
      </c>
      <c r="G28" s="72"/>
      <c r="H28" s="72"/>
      <c r="I28" s="72"/>
      <c r="J28" s="65">
        <f t="shared" si="0"/>
        <v>10</v>
      </c>
      <c r="K28" s="13">
        <f t="shared" si="1"/>
        <v>0</v>
      </c>
      <c r="L28" s="13">
        <v>6</v>
      </c>
      <c r="M28" s="13">
        <f t="shared" si="2"/>
        <v>0</v>
      </c>
      <c r="N28" s="13">
        <v>0.14099999999999999</v>
      </c>
      <c r="O28" s="65">
        <f t="shared" si="3"/>
        <v>43.553191489361708</v>
      </c>
      <c r="P28" s="72"/>
      <c r="Q28" s="73"/>
      <c r="R28" s="73"/>
      <c r="S28" s="72"/>
      <c r="T28" s="72"/>
      <c r="U28" s="72"/>
      <c r="V28" s="72"/>
      <c r="W28" s="73"/>
      <c r="X28" s="73"/>
      <c r="Y28" s="146"/>
      <c r="Z28" s="146"/>
      <c r="AA28" s="146"/>
      <c r="AB28" s="146"/>
      <c r="AC28" s="146"/>
      <c r="AD28" s="146"/>
    </row>
    <row r="29" spans="1:30">
      <c r="A29" s="168">
        <v>20</v>
      </c>
      <c r="B29" s="169">
        <v>23.333333333333336</v>
      </c>
      <c r="C29" s="169">
        <v>6</v>
      </c>
      <c r="D29" s="169">
        <v>0.33973333333333328</v>
      </c>
      <c r="E29" s="169">
        <v>0.14099999999999999</v>
      </c>
      <c r="F29" s="168">
        <v>211.44728132387709</v>
      </c>
      <c r="G29" s="72"/>
      <c r="H29" s="72"/>
      <c r="I29" s="72"/>
      <c r="J29" s="65">
        <f t="shared" si="0"/>
        <v>20</v>
      </c>
      <c r="K29" s="13">
        <f t="shared" si="1"/>
        <v>4.2</v>
      </c>
      <c r="L29" s="13">
        <v>6</v>
      </c>
      <c r="M29" s="13">
        <f t="shared" si="2"/>
        <v>0</v>
      </c>
      <c r="N29" s="13">
        <v>0.14099999999999999</v>
      </c>
      <c r="O29" s="65">
        <f t="shared" si="3"/>
        <v>73.340425531914889</v>
      </c>
      <c r="P29" s="72"/>
      <c r="Q29" s="73"/>
      <c r="R29" s="73"/>
      <c r="S29" s="72"/>
      <c r="T29" s="72"/>
      <c r="U29" s="72"/>
      <c r="V29" s="72"/>
      <c r="W29" s="73"/>
      <c r="X29" s="73"/>
      <c r="Y29" s="146"/>
      <c r="Z29" s="146"/>
      <c r="AA29" s="146"/>
      <c r="AB29" s="146"/>
      <c r="AC29" s="146"/>
      <c r="AD29" s="146"/>
    </row>
    <row r="30" spans="1:30">
      <c r="A30" s="168">
        <v>30</v>
      </c>
      <c r="B30" s="169">
        <v>25.666666666666664</v>
      </c>
      <c r="C30" s="169">
        <v>6</v>
      </c>
      <c r="D30" s="169">
        <v>0.36399999999999999</v>
      </c>
      <c r="E30" s="169">
        <v>0.14099999999999999</v>
      </c>
      <c r="F30" s="168">
        <v>228.16784869976357</v>
      </c>
      <c r="G30" s="72"/>
      <c r="H30" s="72"/>
      <c r="I30" s="72"/>
      <c r="J30" s="65">
        <f t="shared" si="0"/>
        <v>30</v>
      </c>
      <c r="K30" s="13">
        <f t="shared" si="1"/>
        <v>8.5749999999999993</v>
      </c>
      <c r="L30" s="13">
        <v>6</v>
      </c>
      <c r="M30" s="13">
        <f t="shared" si="2"/>
        <v>0</v>
      </c>
      <c r="N30" s="13">
        <v>0.14099999999999999</v>
      </c>
      <c r="O30" s="65">
        <f t="shared" si="3"/>
        <v>104.36879432624114</v>
      </c>
      <c r="P30" s="72"/>
      <c r="Q30" s="73"/>
      <c r="R30" s="73"/>
      <c r="S30" s="72"/>
      <c r="T30" s="72"/>
      <c r="U30" s="72"/>
      <c r="V30" s="72"/>
      <c r="W30" s="73"/>
      <c r="X30" s="73"/>
      <c r="Y30" s="146"/>
      <c r="Z30" s="146"/>
      <c r="AA30" s="146"/>
      <c r="AB30" s="146"/>
      <c r="AC30" s="146"/>
      <c r="AD30" s="146"/>
    </row>
    <row r="31" spans="1:30">
      <c r="A31" s="168">
        <v>40</v>
      </c>
      <c r="B31" s="169">
        <v>28</v>
      </c>
      <c r="C31" s="169">
        <v>6</v>
      </c>
      <c r="D31" s="169">
        <v>0.36399999999999999</v>
      </c>
      <c r="E31" s="169">
        <v>0.14099999999999999</v>
      </c>
      <c r="F31" s="168">
        <v>244.71631205673759</v>
      </c>
      <c r="G31" s="72"/>
      <c r="H31" s="72"/>
      <c r="I31" s="72"/>
      <c r="J31" s="65">
        <f t="shared" si="0"/>
        <v>40</v>
      </c>
      <c r="K31" s="13">
        <f t="shared" si="1"/>
        <v>7.5249999999999995</v>
      </c>
      <c r="L31" s="13">
        <v>6</v>
      </c>
      <c r="M31" s="13">
        <f t="shared" si="2"/>
        <v>0</v>
      </c>
      <c r="N31" s="13">
        <v>0.14099999999999999</v>
      </c>
      <c r="O31" s="65">
        <f t="shared" si="3"/>
        <v>96.921985815602838</v>
      </c>
      <c r="P31" s="72"/>
      <c r="Q31" s="73"/>
      <c r="R31" s="73"/>
      <c r="S31" s="72"/>
      <c r="T31" s="72"/>
      <c r="U31" s="72"/>
      <c r="V31" s="72"/>
      <c r="W31" s="73"/>
      <c r="X31" s="73"/>
      <c r="Y31" s="146"/>
      <c r="Z31" s="146"/>
      <c r="AA31" s="146"/>
      <c r="AB31" s="146"/>
      <c r="AC31" s="146"/>
      <c r="AD31" s="146"/>
    </row>
    <row r="32" spans="1:30">
      <c r="A32" s="168">
        <v>50</v>
      </c>
      <c r="B32" s="169">
        <v>28</v>
      </c>
      <c r="C32" s="169">
        <v>6</v>
      </c>
      <c r="D32" s="169">
        <v>0.36399999999999999</v>
      </c>
      <c r="E32" s="169">
        <v>0.14099999999999999</v>
      </c>
      <c r="F32" s="168">
        <v>244.71631205673759</v>
      </c>
      <c r="G32" s="72"/>
      <c r="H32" s="72"/>
      <c r="I32" s="72"/>
      <c r="J32" s="65">
        <f t="shared" si="0"/>
        <v>50</v>
      </c>
      <c r="K32" s="13">
        <f t="shared" si="1"/>
        <v>10.674999999999999</v>
      </c>
      <c r="L32" s="13">
        <v>6</v>
      </c>
      <c r="M32" s="13">
        <f t="shared" si="2"/>
        <v>0.10737999999999999</v>
      </c>
      <c r="N32" s="13">
        <v>0.14099999999999999</v>
      </c>
      <c r="O32" s="65">
        <f t="shared" si="3"/>
        <v>120.02397163120564</v>
      </c>
      <c r="P32" s="72"/>
      <c r="Q32" s="73"/>
      <c r="R32" s="73"/>
      <c r="S32" s="72"/>
      <c r="T32" s="72"/>
      <c r="U32" s="72"/>
      <c r="V32" s="72"/>
      <c r="W32" s="73"/>
      <c r="X32" s="73"/>
      <c r="Y32" s="146"/>
      <c r="Z32" s="146"/>
      <c r="AA32" s="146"/>
      <c r="AB32" s="146"/>
      <c r="AC32" s="146"/>
      <c r="AD32" s="146"/>
    </row>
    <row r="33" spans="1:30">
      <c r="A33" s="71"/>
      <c r="B33" s="72"/>
      <c r="C33" s="72"/>
      <c r="D33" s="72"/>
      <c r="E33" s="73"/>
      <c r="F33" s="73"/>
      <c r="G33" s="72"/>
      <c r="H33" s="72"/>
      <c r="I33" s="72"/>
      <c r="J33" s="72"/>
      <c r="K33" s="73"/>
      <c r="L33" s="73"/>
      <c r="M33" s="72"/>
      <c r="N33" s="72"/>
      <c r="O33" s="72"/>
      <c r="P33" s="72"/>
      <c r="Q33" s="73"/>
      <c r="R33" s="73"/>
      <c r="S33" s="72"/>
      <c r="T33" s="72"/>
      <c r="U33" s="72"/>
      <c r="V33" s="72"/>
      <c r="W33" s="73"/>
      <c r="X33" s="73"/>
      <c r="Y33" s="146"/>
      <c r="Z33" s="146"/>
      <c r="AA33" s="146"/>
      <c r="AB33" s="146"/>
      <c r="AC33" s="146"/>
      <c r="AD33" s="146"/>
    </row>
    <row r="34" spans="1:30">
      <c r="A34" s="71"/>
      <c r="B34" s="72"/>
      <c r="C34" s="72"/>
      <c r="D34" s="72"/>
      <c r="E34" s="73"/>
      <c r="F34" s="73"/>
      <c r="G34" s="72"/>
      <c r="H34" s="72"/>
      <c r="I34" s="72"/>
      <c r="J34" s="72"/>
      <c r="K34" s="73"/>
      <c r="L34" s="73"/>
      <c r="M34" s="72"/>
      <c r="N34" s="72"/>
      <c r="O34" s="72"/>
      <c r="P34" s="72"/>
      <c r="Q34" s="73"/>
      <c r="R34" s="73"/>
      <c r="S34" s="72"/>
      <c r="T34" s="72"/>
      <c r="U34" s="72"/>
      <c r="V34" s="72"/>
      <c r="W34" s="73"/>
      <c r="X34" s="73"/>
      <c r="Y34" s="146"/>
      <c r="Z34" s="146"/>
      <c r="AA34" s="146"/>
      <c r="AB34" s="146"/>
      <c r="AC34" s="146"/>
      <c r="AD34" s="146"/>
    </row>
    <row r="49" spans="11:13" ht="15">
      <c r="K49" s="51"/>
      <c r="L49" s="51"/>
      <c r="M49" s="51"/>
    </row>
    <row r="50" spans="11:13" ht="15">
      <c r="K50" s="51"/>
      <c r="L50" s="51"/>
      <c r="M50" s="51"/>
    </row>
    <row r="51" spans="11:13" ht="15">
      <c r="K51" s="51"/>
      <c r="L51" s="51"/>
      <c r="M51" s="51"/>
    </row>
    <row r="52" spans="11:13" ht="15">
      <c r="K52" s="51"/>
      <c r="L52" s="51"/>
      <c r="M52" s="51"/>
    </row>
    <row r="53" spans="11:13">
      <c r="K53" s="14"/>
      <c r="L53" s="14"/>
      <c r="M53" s="14"/>
    </row>
  </sheetData>
  <mergeCells count="3">
    <mergeCell ref="Z21:AD21"/>
    <mergeCell ref="A1:P1"/>
    <mergeCell ref="T21:X2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66"/>
  <sheetViews>
    <sheetView topLeftCell="A46" workbookViewId="0">
      <selection activeCell="J62" sqref="J62"/>
    </sheetView>
  </sheetViews>
  <sheetFormatPr baseColWidth="10" defaultColWidth="11.42578125" defaultRowHeight="12.75"/>
  <sheetData>
    <row r="1" spans="1:14" s="162" customFormat="1" ht="21.75" thickBot="1">
      <c r="A1" s="161" t="s">
        <v>102</v>
      </c>
    </row>
    <row r="2" spans="1:14" s="13" customFormat="1" ht="15.6" customHeight="1" thickBot="1">
      <c r="A2" s="152"/>
      <c r="B2" s="152"/>
      <c r="C2" s="181" t="s">
        <v>99</v>
      </c>
      <c r="D2" s="181"/>
      <c r="E2" s="181"/>
      <c r="F2" s="181"/>
      <c r="G2" s="181"/>
      <c r="H2" s="148"/>
      <c r="I2" s="181" t="s">
        <v>98</v>
      </c>
      <c r="J2" s="181"/>
      <c r="K2" s="181"/>
      <c r="L2" s="181"/>
      <c r="M2" s="181"/>
      <c r="N2" s="158"/>
    </row>
    <row r="3" spans="1:14" s="13" customFormat="1">
      <c r="A3" s="182" t="s">
        <v>0</v>
      </c>
      <c r="B3" s="175"/>
      <c r="C3" s="147" t="s">
        <v>1</v>
      </c>
      <c r="D3" s="184"/>
      <c r="E3" s="5" t="s">
        <v>3</v>
      </c>
      <c r="F3" s="184"/>
      <c r="G3" s="5" t="s">
        <v>5</v>
      </c>
      <c r="H3" s="175"/>
      <c r="I3" s="156" t="s">
        <v>1</v>
      </c>
      <c r="J3" s="176"/>
      <c r="K3" s="157" t="s">
        <v>8</v>
      </c>
      <c r="L3" s="178"/>
      <c r="M3" s="157" t="s">
        <v>8</v>
      </c>
      <c r="N3" s="180"/>
    </row>
    <row r="4" spans="1:14" s="13" customFormat="1" ht="13.5" thickBot="1">
      <c r="A4" s="183"/>
      <c r="B4" s="175"/>
      <c r="C4" s="154" t="s">
        <v>2</v>
      </c>
      <c r="D4" s="185"/>
      <c r="E4" s="154" t="s">
        <v>4</v>
      </c>
      <c r="F4" s="185"/>
      <c r="G4" s="154" t="s">
        <v>6</v>
      </c>
      <c r="H4" s="175"/>
      <c r="I4" s="155" t="s">
        <v>7</v>
      </c>
      <c r="J4" s="177"/>
      <c r="K4" s="155" t="s">
        <v>7</v>
      </c>
      <c r="L4" s="179"/>
      <c r="M4" s="155" t="s">
        <v>7</v>
      </c>
      <c r="N4" s="180"/>
    </row>
    <row r="5" spans="1:14" s="13" customFormat="1" ht="15.75">
      <c r="A5" s="149" t="s">
        <v>9</v>
      </c>
      <c r="B5" s="151"/>
      <c r="C5" s="147" t="s">
        <v>10</v>
      </c>
      <c r="D5" s="151"/>
      <c r="E5" s="147" t="s">
        <v>11</v>
      </c>
      <c r="F5" s="151"/>
      <c r="G5" s="7" t="s">
        <v>16</v>
      </c>
      <c r="H5" s="151"/>
      <c r="I5" s="147">
        <v>500</v>
      </c>
      <c r="J5" s="151"/>
      <c r="K5" s="147">
        <v>500</v>
      </c>
      <c r="L5" s="147"/>
      <c r="M5" s="147">
        <v>100</v>
      </c>
      <c r="N5" s="153"/>
    </row>
    <row r="6" spans="1:14" s="13" customFormat="1" ht="13.5" thickBot="1">
      <c r="A6" s="150" t="s">
        <v>12</v>
      </c>
      <c r="B6" s="8"/>
      <c r="C6" s="154" t="s">
        <v>13</v>
      </c>
      <c r="D6" s="8"/>
      <c r="E6" s="154" t="s">
        <v>14</v>
      </c>
      <c r="F6" s="8"/>
      <c r="G6" s="154" t="s">
        <v>15</v>
      </c>
      <c r="H6" s="8"/>
      <c r="I6" s="154">
        <v>38</v>
      </c>
      <c r="J6" s="8"/>
      <c r="K6" s="154">
        <v>33</v>
      </c>
      <c r="L6" s="154"/>
      <c r="M6" s="154">
        <v>27</v>
      </c>
      <c r="N6" s="153"/>
    </row>
    <row r="7" spans="1:14" s="13" customFormat="1" ht="13.5" thickBot="1">
      <c r="A7" s="9"/>
    </row>
    <row r="8" spans="1:14" s="13" customFormat="1" ht="18">
      <c r="A8" s="160" t="s">
        <v>100</v>
      </c>
      <c r="D8" s="43" t="s">
        <v>9</v>
      </c>
      <c r="E8" s="148" t="s">
        <v>1</v>
      </c>
      <c r="F8" s="3"/>
      <c r="G8" s="5" t="s">
        <v>3</v>
      </c>
      <c r="H8" s="3"/>
      <c r="I8" s="44" t="s">
        <v>5</v>
      </c>
    </row>
    <row r="9" spans="1:14" s="13" customFormat="1">
      <c r="D9" s="35">
        <v>1</v>
      </c>
      <c r="E9" s="15"/>
      <c r="F9" s="15"/>
      <c r="G9" s="45">
        <v>21.42472400864931</v>
      </c>
      <c r="H9" s="15" t="s">
        <v>21</v>
      </c>
      <c r="I9" s="36"/>
      <c r="J9" s="159"/>
      <c r="K9" s="159"/>
      <c r="L9" s="159"/>
    </row>
    <row r="10" spans="1:14" s="13" customFormat="1">
      <c r="D10" s="35">
        <v>2</v>
      </c>
      <c r="E10" s="15"/>
      <c r="F10" s="15"/>
      <c r="G10" s="46">
        <v>38.278627339237843</v>
      </c>
      <c r="H10" s="15"/>
      <c r="I10" s="36">
        <v>29</v>
      </c>
    </row>
    <row r="11" spans="1:14" s="13" customFormat="1">
      <c r="D11" s="35">
        <v>5</v>
      </c>
      <c r="E11" s="15"/>
      <c r="F11" s="15"/>
      <c r="G11" s="46">
        <v>31.694017252989351</v>
      </c>
      <c r="H11" s="15"/>
      <c r="I11" s="36">
        <v>51</v>
      </c>
    </row>
    <row r="12" spans="1:14" s="13" customFormat="1">
      <c r="D12" s="35">
        <v>10</v>
      </c>
      <c r="E12" s="15"/>
      <c r="F12" s="15"/>
      <c r="G12" s="46">
        <v>29.455206156892501</v>
      </c>
      <c r="H12" s="15"/>
      <c r="I12" s="36">
        <v>44</v>
      </c>
    </row>
    <row r="13" spans="1:14" s="13" customFormat="1">
      <c r="D13" s="35">
        <v>20</v>
      </c>
      <c r="E13" s="15">
        <v>273</v>
      </c>
      <c r="F13" s="15"/>
      <c r="G13" s="46">
        <v>40.956651359022963</v>
      </c>
      <c r="H13" s="15"/>
      <c r="I13" s="36">
        <v>30</v>
      </c>
    </row>
    <row r="14" spans="1:14" s="13" customFormat="1">
      <c r="D14" s="35">
        <v>50</v>
      </c>
      <c r="E14" s="15">
        <v>261</v>
      </c>
      <c r="F14" s="15"/>
      <c r="G14" s="46">
        <v>51.434431877788114</v>
      </c>
      <c r="H14" s="15"/>
      <c r="I14" s="36">
        <v>55</v>
      </c>
    </row>
    <row r="15" spans="1:14" s="13" customFormat="1">
      <c r="D15" s="35">
        <v>100</v>
      </c>
      <c r="E15" s="15"/>
      <c r="F15" s="15"/>
      <c r="G15" s="46">
        <v>47.335133099353932</v>
      </c>
      <c r="H15" s="15"/>
      <c r="I15" s="36"/>
    </row>
    <row r="16" spans="1:14" s="13" customFormat="1">
      <c r="D16" s="35" t="s">
        <v>19</v>
      </c>
      <c r="E16" s="18">
        <v>267</v>
      </c>
      <c r="F16" s="18"/>
      <c r="G16" s="47">
        <v>39.859011180880785</v>
      </c>
      <c r="H16" s="18"/>
      <c r="I16" s="37">
        <v>42</v>
      </c>
    </row>
    <row r="17" spans="1:22" ht="13.5" thickBot="1">
      <c r="D17" s="40" t="s">
        <v>20</v>
      </c>
      <c r="E17" s="48">
        <v>8</v>
      </c>
      <c r="F17" s="48"/>
      <c r="G17" s="49">
        <v>8.5847711107231177</v>
      </c>
      <c r="H17" s="48"/>
      <c r="I17" s="50">
        <v>12</v>
      </c>
    </row>
    <row r="20" spans="1:22" ht="18">
      <c r="A20" s="160" t="s">
        <v>101</v>
      </c>
    </row>
    <row r="22" spans="1:22" s="164" customFormat="1" ht="19.5" thickBot="1">
      <c r="A22" s="163" t="s">
        <v>94</v>
      </c>
    </row>
    <row r="23" spans="1:22" s="13" customFormat="1" ht="13.5" thickBot="1">
      <c r="A23" s="98" t="s">
        <v>82</v>
      </c>
      <c r="B23" s="186" t="s">
        <v>1</v>
      </c>
      <c r="C23" s="187"/>
      <c r="D23" s="187"/>
      <c r="E23" s="187"/>
      <c r="F23" s="188"/>
      <c r="G23" s="186" t="s">
        <v>83</v>
      </c>
      <c r="H23" s="187"/>
      <c r="I23" s="187"/>
      <c r="J23" s="187"/>
      <c r="K23" s="188"/>
      <c r="L23" s="186" t="s">
        <v>84</v>
      </c>
      <c r="M23" s="187"/>
      <c r="N23" s="187"/>
      <c r="O23" s="187"/>
      <c r="P23" s="188"/>
      <c r="Q23" s="186" t="s">
        <v>85</v>
      </c>
      <c r="R23" s="187"/>
      <c r="S23" s="187"/>
      <c r="T23" s="187"/>
      <c r="U23" s="187"/>
      <c r="V23" s="188"/>
    </row>
    <row r="24" spans="1:22" s="13" customFormat="1">
      <c r="A24" s="99">
        <v>0</v>
      </c>
      <c r="B24" s="11">
        <v>100</v>
      </c>
      <c r="C24" s="11">
        <v>100</v>
      </c>
      <c r="D24" s="11">
        <v>100</v>
      </c>
      <c r="E24" s="100">
        <f t="shared" ref="E24:E31" si="0">AVERAGE(B24:D24)</f>
        <v>100</v>
      </c>
      <c r="F24" s="101">
        <f t="shared" ref="F24:F31" si="1">_xlfn.STDEV.P(B24:D24)</f>
        <v>0</v>
      </c>
      <c r="G24" s="102">
        <v>100</v>
      </c>
      <c r="H24" s="103">
        <v>100</v>
      </c>
      <c r="I24" s="103">
        <v>100</v>
      </c>
      <c r="J24" s="104">
        <f t="shared" ref="J24:J31" si="2">AVERAGE(G24:I24)</f>
        <v>100</v>
      </c>
      <c r="K24" s="105">
        <f t="shared" ref="K24:K31" si="3">_xlfn.STDEV.P(G24:I24)</f>
        <v>0</v>
      </c>
      <c r="L24" s="102">
        <v>100</v>
      </c>
      <c r="M24" s="103">
        <v>100</v>
      </c>
      <c r="N24" s="3"/>
      <c r="O24" s="104">
        <f>AVERAGE(L24:N24)</f>
        <v>100</v>
      </c>
      <c r="P24" s="105">
        <f>_xlfn.STDEV.P(L24:N24)</f>
        <v>0</v>
      </c>
      <c r="Q24" s="102">
        <v>100</v>
      </c>
      <c r="R24" s="103">
        <v>100</v>
      </c>
      <c r="S24" s="103">
        <v>100</v>
      </c>
      <c r="T24" s="103">
        <v>100</v>
      </c>
      <c r="U24" s="104">
        <f t="shared" ref="U24:U31" si="4">AVERAGE(Q24:T24)</f>
        <v>100</v>
      </c>
      <c r="V24" s="105">
        <f t="shared" ref="V24:V31" si="5">_xlfn.STDEV.P(Q24:T24)</f>
        <v>0</v>
      </c>
    </row>
    <row r="25" spans="1:22" s="13" customFormat="1">
      <c r="A25" s="106">
        <v>5</v>
      </c>
      <c r="B25" s="11">
        <v>84.590860786397457</v>
      </c>
      <c r="C25" s="15"/>
      <c r="D25" s="15"/>
      <c r="E25" s="100">
        <f t="shared" si="0"/>
        <v>84.590860786397457</v>
      </c>
      <c r="F25" s="101">
        <f t="shared" si="1"/>
        <v>0</v>
      </c>
      <c r="G25" s="107">
        <v>74.351522197195379</v>
      </c>
      <c r="H25" s="15"/>
      <c r="I25" s="15"/>
      <c r="J25" s="100">
        <f t="shared" si="2"/>
        <v>74.351522197195379</v>
      </c>
      <c r="K25" s="108">
        <f t="shared" si="3"/>
        <v>0</v>
      </c>
      <c r="L25" s="35"/>
      <c r="M25" s="15"/>
      <c r="N25" s="15"/>
      <c r="O25" s="100"/>
      <c r="P25" s="108"/>
      <c r="Q25" s="107">
        <v>85.489281026688076</v>
      </c>
      <c r="R25" s="11"/>
      <c r="S25" s="15"/>
      <c r="T25" s="15"/>
      <c r="U25" s="100">
        <f t="shared" si="4"/>
        <v>85.489281026688076</v>
      </c>
      <c r="V25" s="108">
        <f t="shared" si="5"/>
        <v>0</v>
      </c>
    </row>
    <row r="26" spans="1:22" s="13" customFormat="1">
      <c r="A26" s="106">
        <v>15</v>
      </c>
      <c r="B26" s="11">
        <v>66.904508881129487</v>
      </c>
      <c r="C26" s="11">
        <v>71.619548542625452</v>
      </c>
      <c r="D26" s="11">
        <v>55.965679132264846</v>
      </c>
      <c r="E26" s="100">
        <f t="shared" si="0"/>
        <v>64.829912185339921</v>
      </c>
      <c r="F26" s="101">
        <f t="shared" si="1"/>
        <v>6.5568727539274265</v>
      </c>
      <c r="G26" s="107">
        <v>59.020562377388643</v>
      </c>
      <c r="H26" s="11">
        <v>69.337511190689341</v>
      </c>
      <c r="I26" s="11">
        <v>58.530975995400304</v>
      </c>
      <c r="J26" s="100">
        <f t="shared" si="2"/>
        <v>62.296349854492767</v>
      </c>
      <c r="K26" s="108">
        <f t="shared" si="3"/>
        <v>4.9828631948655984</v>
      </c>
      <c r="L26" s="107">
        <v>63.547581194640024</v>
      </c>
      <c r="M26" s="11">
        <v>68.202619536058066</v>
      </c>
      <c r="N26" s="15"/>
      <c r="O26" s="100">
        <f t="shared" ref="O26:O31" si="6">AVERAGE(L26:N26)</f>
        <v>65.875100365349041</v>
      </c>
      <c r="P26" s="108">
        <f t="shared" ref="P26:P31" si="7">_xlfn.STDEV.P(L26:N26)</f>
        <v>2.3275191707090208</v>
      </c>
      <c r="Q26" s="107">
        <v>74.259880414175299</v>
      </c>
      <c r="R26" s="11">
        <v>66.674056011231798</v>
      </c>
      <c r="S26" s="11">
        <v>88.06102144594297</v>
      </c>
      <c r="T26" s="11">
        <v>69.22173767192217</v>
      </c>
      <c r="U26" s="100">
        <f t="shared" si="4"/>
        <v>74.554173885818059</v>
      </c>
      <c r="V26" s="108">
        <f t="shared" si="5"/>
        <v>8.2621527665697378</v>
      </c>
    </row>
    <row r="27" spans="1:22" s="13" customFormat="1">
      <c r="A27" s="106">
        <v>30</v>
      </c>
      <c r="B27" s="11">
        <v>43.449218156975853</v>
      </c>
      <c r="C27" s="11">
        <v>48.389217619986852</v>
      </c>
      <c r="D27" s="11">
        <v>38.643354379148448</v>
      </c>
      <c r="E27" s="100">
        <f t="shared" si="0"/>
        <v>43.493930052037058</v>
      </c>
      <c r="F27" s="101">
        <f t="shared" si="1"/>
        <v>3.9788576201761967</v>
      </c>
      <c r="G27" s="107">
        <v>42.236431010680796</v>
      </c>
      <c r="H27" s="11">
        <v>46.172784243509405</v>
      </c>
      <c r="I27" s="11">
        <v>38.407359494034779</v>
      </c>
      <c r="J27" s="100">
        <f t="shared" si="2"/>
        <v>42.272191582741662</v>
      </c>
      <c r="K27" s="108">
        <f t="shared" si="3"/>
        <v>3.1703222232473318</v>
      </c>
      <c r="L27" s="107">
        <v>39.586645468998412</v>
      </c>
      <c r="M27" s="11">
        <v>57.393088212087726</v>
      </c>
      <c r="N27" s="15"/>
      <c r="O27" s="100">
        <f t="shared" si="6"/>
        <v>48.489866840543073</v>
      </c>
      <c r="P27" s="108">
        <f t="shared" si="7"/>
        <v>8.903221371544646</v>
      </c>
      <c r="Q27" s="107">
        <v>63.467988916435758</v>
      </c>
      <c r="R27" s="11"/>
      <c r="S27" s="11">
        <v>68.82600044218438</v>
      </c>
      <c r="T27" s="11">
        <v>54.62931902046293</v>
      </c>
      <c r="U27" s="100">
        <f t="shared" si="4"/>
        <v>62.307769459694356</v>
      </c>
      <c r="V27" s="108">
        <f t="shared" si="5"/>
        <v>5.8535472287217276</v>
      </c>
    </row>
    <row r="28" spans="1:22" s="13" customFormat="1">
      <c r="A28" s="106">
        <v>45</v>
      </c>
      <c r="B28" s="11">
        <v>30.568407220381921</v>
      </c>
      <c r="C28" s="11">
        <v>34.911242603550299</v>
      </c>
      <c r="D28" s="11">
        <v>22.939938481463489</v>
      </c>
      <c r="E28" s="100">
        <f t="shared" si="0"/>
        <v>29.473196101798568</v>
      </c>
      <c r="F28" s="101">
        <f t="shared" si="1"/>
        <v>4.9482418521851308</v>
      </c>
      <c r="G28" s="107">
        <v>30.320424326091693</v>
      </c>
      <c r="H28" s="11">
        <v>31.624888093106541</v>
      </c>
      <c r="I28" s="11">
        <v>22.23659623400891</v>
      </c>
      <c r="J28" s="100">
        <f t="shared" si="2"/>
        <v>28.060636217735716</v>
      </c>
      <c r="K28" s="108">
        <f t="shared" si="3"/>
        <v>4.1525082965118845</v>
      </c>
      <c r="L28" s="107">
        <v>26.413808766749941</v>
      </c>
      <c r="M28" s="11">
        <v>39.561306611961491</v>
      </c>
      <c r="N28" s="15"/>
      <c r="O28" s="100">
        <f t="shared" si="6"/>
        <v>32.987557689355718</v>
      </c>
      <c r="P28" s="108">
        <f t="shared" si="7"/>
        <v>6.5737489226057644</v>
      </c>
      <c r="Q28" s="107">
        <v>59.423778979001952</v>
      </c>
      <c r="R28" s="11">
        <v>54.703317815709738</v>
      </c>
      <c r="S28" s="11">
        <v>56.88702188812735</v>
      </c>
      <c r="T28" s="11">
        <v>38.946662193894667</v>
      </c>
      <c r="U28" s="100">
        <f t="shared" si="4"/>
        <v>52.490195219183427</v>
      </c>
      <c r="V28" s="108">
        <f t="shared" si="5"/>
        <v>7.9958093234127938</v>
      </c>
    </row>
    <row r="29" spans="1:22" s="13" customFormat="1">
      <c r="A29" s="106">
        <v>60</v>
      </c>
      <c r="B29" s="11">
        <v>20.4665423947318</v>
      </c>
      <c r="C29" s="11">
        <v>23.296077142230985</v>
      </c>
      <c r="D29" s="11">
        <v>17.759430144082888</v>
      </c>
      <c r="E29" s="100">
        <f t="shared" si="0"/>
        <v>20.507349893681891</v>
      </c>
      <c r="F29" s="101">
        <f t="shared" si="1"/>
        <v>2.2605108470584812</v>
      </c>
      <c r="G29" s="107">
        <v>21.60139504468502</v>
      </c>
      <c r="H29" s="11">
        <v>22.112802148612356</v>
      </c>
      <c r="I29" s="11">
        <v>17.852522639068564</v>
      </c>
      <c r="J29" s="100">
        <f t="shared" si="2"/>
        <v>20.522239944121981</v>
      </c>
      <c r="K29" s="108">
        <f t="shared" si="3"/>
        <v>1.8992853345689609</v>
      </c>
      <c r="L29" s="107">
        <v>16.988416988416986</v>
      </c>
      <c r="M29" s="11">
        <v>29.856398926937032</v>
      </c>
      <c r="N29" s="15"/>
      <c r="O29" s="100">
        <f t="shared" si="6"/>
        <v>23.422407957677009</v>
      </c>
      <c r="P29" s="108">
        <f t="shared" si="7"/>
        <v>6.4339909692600212</v>
      </c>
      <c r="Q29" s="107">
        <v>51.849850697026142</v>
      </c>
      <c r="R29" s="11"/>
      <c r="S29" s="11">
        <v>48.264426265752824</v>
      </c>
      <c r="T29" s="11">
        <v>32.572962093257303</v>
      </c>
      <c r="U29" s="100">
        <f t="shared" si="4"/>
        <v>44.229079685345425</v>
      </c>
      <c r="V29" s="108">
        <f t="shared" si="5"/>
        <v>8.3710861532831284</v>
      </c>
    </row>
    <row r="30" spans="1:22" s="13" customFormat="1">
      <c r="A30" s="106">
        <v>75</v>
      </c>
      <c r="B30" s="11">
        <v>12.253644162495926</v>
      </c>
      <c r="C30" s="11">
        <v>15.625684856454086</v>
      </c>
      <c r="D30" s="11">
        <v>11.850412821758134</v>
      </c>
      <c r="E30" s="100">
        <f t="shared" si="0"/>
        <v>13.243247280236048</v>
      </c>
      <c r="F30" s="101">
        <f t="shared" si="1"/>
        <v>1.6926617070893764</v>
      </c>
      <c r="G30" s="107">
        <v>16.22466032115091</v>
      </c>
      <c r="H30" s="11">
        <v>15.846016114592661</v>
      </c>
      <c r="I30" s="11">
        <v>11.743567629725456</v>
      </c>
      <c r="J30" s="100">
        <f t="shared" si="2"/>
        <v>14.604748021823008</v>
      </c>
      <c r="K30" s="108">
        <f t="shared" si="3"/>
        <v>2.0290568886197144</v>
      </c>
      <c r="L30" s="107">
        <v>10.174880763116057</v>
      </c>
      <c r="M30" s="11">
        <v>20.703803061385514</v>
      </c>
      <c r="N30" s="15"/>
      <c r="O30" s="100">
        <f t="shared" si="6"/>
        <v>15.439341912250786</v>
      </c>
      <c r="P30" s="108">
        <f t="shared" si="7"/>
        <v>5.2644611491347284</v>
      </c>
      <c r="Q30" s="107">
        <v>48.141781642308807</v>
      </c>
      <c r="R30" s="11"/>
      <c r="S30" s="11">
        <v>42.958213575060796</v>
      </c>
      <c r="T30" s="11">
        <v>27.876551492787655</v>
      </c>
      <c r="U30" s="100">
        <f t="shared" si="4"/>
        <v>39.658848903385753</v>
      </c>
      <c r="V30" s="108">
        <f t="shared" si="5"/>
        <v>8.5958999405060759</v>
      </c>
    </row>
    <row r="31" spans="1:22" s="13" customFormat="1" ht="13.5" thickBot="1">
      <c r="A31" s="109">
        <v>90</v>
      </c>
      <c r="B31" s="110">
        <v>6.5046153999308132</v>
      </c>
      <c r="C31" s="110">
        <v>10.913872452333989</v>
      </c>
      <c r="D31" s="110">
        <v>5.2128865144892336</v>
      </c>
      <c r="E31" s="111">
        <f t="shared" si="0"/>
        <v>7.543791455584679</v>
      </c>
      <c r="F31" s="112">
        <f t="shared" si="1"/>
        <v>2.4406591079541218</v>
      </c>
      <c r="G31" s="113">
        <v>11.574511371067352</v>
      </c>
      <c r="H31" s="110">
        <v>11.705461056401074</v>
      </c>
      <c r="I31" s="110">
        <v>6.5689233865171763</v>
      </c>
      <c r="J31" s="111">
        <f t="shared" si="2"/>
        <v>9.9496319379952016</v>
      </c>
      <c r="K31" s="114">
        <f t="shared" si="3"/>
        <v>2.3911196383772086</v>
      </c>
      <c r="L31" s="113">
        <v>5.8596411537588002</v>
      </c>
      <c r="M31" s="110">
        <v>12.655830834779866</v>
      </c>
      <c r="N31" s="115"/>
      <c r="O31" s="111">
        <f t="shared" si="6"/>
        <v>9.2577359942693338</v>
      </c>
      <c r="P31" s="114">
        <f t="shared" si="7"/>
        <v>3.3980948405105327</v>
      </c>
      <c r="Q31" s="113">
        <v>44.03923715623857</v>
      </c>
      <c r="R31" s="110">
        <v>37.042784305032143</v>
      </c>
      <c r="S31" s="110">
        <v>31.793057705063017</v>
      </c>
      <c r="T31" s="110">
        <v>20.915800067091581</v>
      </c>
      <c r="U31" s="111">
        <f t="shared" si="4"/>
        <v>33.447719808356325</v>
      </c>
      <c r="V31" s="114">
        <f t="shared" si="5"/>
        <v>8.4393667941280714</v>
      </c>
    </row>
    <row r="32" spans="1:22" s="13" customFormat="1"/>
    <row r="33" spans="1:26" s="162" customFormat="1" ht="13.5" customHeight="1" thickBot="1">
      <c r="A33" s="165" t="s">
        <v>95</v>
      </c>
    </row>
    <row r="34" spans="1:26" s="13" customFormat="1" ht="13.5" thickBot="1">
      <c r="A34" s="98" t="s">
        <v>82</v>
      </c>
      <c r="B34" s="98" t="s">
        <v>86</v>
      </c>
      <c r="C34" s="98" t="s">
        <v>87</v>
      </c>
      <c r="D34" s="98" t="s">
        <v>88</v>
      </c>
      <c r="E34" s="98" t="s">
        <v>89</v>
      </c>
    </row>
    <row r="35" spans="1:26" s="13" customFormat="1">
      <c r="A35" s="35">
        <v>0</v>
      </c>
      <c r="B35" s="117">
        <v>100</v>
      </c>
      <c r="C35" s="117">
        <v>100</v>
      </c>
      <c r="D35" s="117">
        <v>100</v>
      </c>
      <c r="E35" s="117">
        <v>100</v>
      </c>
    </row>
    <row r="36" spans="1:26" s="13" customFormat="1">
      <c r="A36" s="35">
        <v>5</v>
      </c>
      <c r="B36" s="118">
        <v>84.590860786397457</v>
      </c>
      <c r="C36" s="118">
        <v>74.351522197195379</v>
      </c>
      <c r="D36" s="118"/>
      <c r="E36" s="118">
        <v>85.489281026688076</v>
      </c>
    </row>
    <row r="37" spans="1:26" s="13" customFormat="1">
      <c r="A37" s="35">
        <v>15</v>
      </c>
      <c r="B37" s="118">
        <v>64.829912185339921</v>
      </c>
      <c r="C37" s="118">
        <v>62.296349854492767</v>
      </c>
      <c r="D37" s="118">
        <v>65.875100365349041</v>
      </c>
      <c r="E37" s="118">
        <v>74.554173885818059</v>
      </c>
    </row>
    <row r="38" spans="1:26" s="13" customFormat="1">
      <c r="A38" s="35">
        <v>30</v>
      </c>
      <c r="B38" s="118">
        <v>43.493930052037058</v>
      </c>
      <c r="C38" s="118">
        <v>42.272191582741662</v>
      </c>
      <c r="D38" s="118">
        <v>48.489866840543073</v>
      </c>
      <c r="E38" s="118">
        <v>62.307769459694356</v>
      </c>
    </row>
    <row r="39" spans="1:26" s="13" customFormat="1">
      <c r="A39" s="35">
        <v>45</v>
      </c>
      <c r="B39" s="118">
        <v>29.473196101798568</v>
      </c>
      <c r="C39" s="118">
        <v>28.060636217735716</v>
      </c>
      <c r="D39" s="118">
        <v>32.987557689355718</v>
      </c>
      <c r="E39" s="118">
        <v>52.490195219183427</v>
      </c>
    </row>
    <row r="40" spans="1:26" s="13" customFormat="1">
      <c r="A40" s="35">
        <v>60</v>
      </c>
      <c r="B40" s="118">
        <v>20.507349893681891</v>
      </c>
      <c r="C40" s="118">
        <v>20.522239944121981</v>
      </c>
      <c r="D40" s="118">
        <v>23.422407957677009</v>
      </c>
      <c r="E40" s="118">
        <v>44.229079685345425</v>
      </c>
    </row>
    <row r="41" spans="1:26" s="13" customFormat="1">
      <c r="A41" s="35">
        <v>75</v>
      </c>
      <c r="B41" s="118">
        <v>13.243247280236048</v>
      </c>
      <c r="C41" s="118">
        <v>14.604748021823008</v>
      </c>
      <c r="D41" s="118">
        <v>15.439341912250786</v>
      </c>
      <c r="E41" s="118">
        <v>39.658848903385753</v>
      </c>
    </row>
    <row r="42" spans="1:26" s="13" customFormat="1" ht="13.5" thickBot="1">
      <c r="A42" s="40">
        <v>90</v>
      </c>
      <c r="B42" s="119">
        <v>7.543791455584679</v>
      </c>
      <c r="C42" s="119">
        <v>9.9496319379952016</v>
      </c>
      <c r="D42" s="119">
        <v>9.2577359942693338</v>
      </c>
      <c r="E42" s="119">
        <v>33.447719808356325</v>
      </c>
    </row>
    <row r="43" spans="1:26" s="13" customFormat="1"/>
    <row r="44" spans="1:26" s="13" customFormat="1"/>
    <row r="45" spans="1:26" s="13" customFormat="1"/>
    <row r="46" spans="1:26" s="13" customFormat="1"/>
    <row r="47" spans="1:26" s="164" customFormat="1" ht="19.5" thickBot="1">
      <c r="A47" s="163" t="s">
        <v>96</v>
      </c>
    </row>
    <row r="48" spans="1:26" s="13" customFormat="1" ht="13.5" thickBot="1">
      <c r="A48" s="98" t="s">
        <v>82</v>
      </c>
      <c r="B48" s="186" t="s">
        <v>1</v>
      </c>
      <c r="C48" s="187"/>
      <c r="D48" s="187"/>
      <c r="E48" s="187"/>
      <c r="F48" s="187"/>
      <c r="G48" s="188"/>
      <c r="H48" s="186" t="s">
        <v>83</v>
      </c>
      <c r="I48" s="187"/>
      <c r="J48" s="187"/>
      <c r="K48" s="187"/>
      <c r="L48" s="187"/>
      <c r="M48" s="187"/>
      <c r="N48" s="188"/>
      <c r="O48" s="186" t="s">
        <v>84</v>
      </c>
      <c r="P48" s="187"/>
      <c r="Q48" s="187"/>
      <c r="R48" s="187"/>
      <c r="S48" s="187"/>
      <c r="T48" s="188"/>
      <c r="U48" s="186" t="s">
        <v>85</v>
      </c>
      <c r="V48" s="187"/>
      <c r="W48" s="187"/>
      <c r="X48" s="187"/>
      <c r="Y48" s="187"/>
      <c r="Z48" s="188"/>
    </row>
    <row r="49" spans="1:26" s="13" customFormat="1">
      <c r="A49" s="35">
        <v>0</v>
      </c>
      <c r="B49" s="107">
        <v>500</v>
      </c>
      <c r="C49" s="11">
        <v>500</v>
      </c>
      <c r="D49" s="11">
        <v>500</v>
      </c>
      <c r="E49" s="11">
        <v>500</v>
      </c>
      <c r="F49" s="120">
        <f t="shared" ref="F49:F55" si="8">AVERAGE(B49:E49)</f>
        <v>500</v>
      </c>
      <c r="G49" s="121">
        <f t="shared" ref="G49:G55" si="9">_xlfn.STDEV.P(B49:E49)</f>
        <v>0</v>
      </c>
      <c r="H49" s="170">
        <v>500</v>
      </c>
      <c r="I49" s="122">
        <v>500</v>
      </c>
      <c r="J49" s="11">
        <v>500</v>
      </c>
      <c r="K49" s="11">
        <v>500</v>
      </c>
      <c r="L49" s="120">
        <f t="shared" ref="L49:L55" si="10">AVERAGE(I49:K49)</f>
        <v>500</v>
      </c>
      <c r="M49" s="123">
        <f t="shared" ref="M49:M55" si="11">_xlfn.STDEV.P(I49:K49)</f>
        <v>0</v>
      </c>
      <c r="N49" s="36"/>
      <c r="O49" s="107">
        <v>500</v>
      </c>
      <c r="P49" s="11">
        <v>500</v>
      </c>
      <c r="Q49" s="11">
        <v>500</v>
      </c>
      <c r="R49" s="11">
        <v>500</v>
      </c>
      <c r="S49" s="120">
        <f t="shared" ref="S49:S55" si="12">AVERAGE(O49:R49)</f>
        <v>500</v>
      </c>
      <c r="T49" s="121">
        <f t="shared" ref="T49:T55" si="13">_xlfn.STDEV.P(O49:R49)</f>
        <v>0</v>
      </c>
      <c r="U49" s="11">
        <v>500</v>
      </c>
      <c r="V49" s="11">
        <v>500</v>
      </c>
      <c r="W49" s="11">
        <v>500</v>
      </c>
      <c r="X49" s="11">
        <v>500</v>
      </c>
      <c r="Y49" s="120">
        <f t="shared" ref="Y49:Y55" si="14">AVERAGE(U49:X49)</f>
        <v>500</v>
      </c>
      <c r="Z49" s="121">
        <f t="shared" ref="Z49:Z55" si="15">_xlfn.STDEV.P(U49:X49)</f>
        <v>0</v>
      </c>
    </row>
    <row r="50" spans="1:26" s="13" customFormat="1">
      <c r="A50" s="35">
        <v>15</v>
      </c>
      <c r="B50" s="107">
        <v>324.95086978673856</v>
      </c>
      <c r="C50" s="11">
        <v>294.63865809688036</v>
      </c>
      <c r="D50" s="11">
        <v>343.88654961468171</v>
      </c>
      <c r="E50" s="11">
        <v>361.50508927081592</v>
      </c>
      <c r="F50" s="120">
        <f t="shared" si="8"/>
        <v>331.24529169227912</v>
      </c>
      <c r="G50" s="121">
        <f t="shared" si="9"/>
        <v>24.774594455144232</v>
      </c>
      <c r="H50" s="170">
        <v>216.55523172752731</v>
      </c>
      <c r="I50" s="122">
        <v>300.69482537941121</v>
      </c>
      <c r="J50" s="11">
        <v>321.78844935797787</v>
      </c>
      <c r="K50" s="11">
        <v>369.94928840176669</v>
      </c>
      <c r="L50" s="120">
        <f t="shared" si="10"/>
        <v>330.81085437971859</v>
      </c>
      <c r="M50" s="123">
        <f t="shared" si="11"/>
        <v>28.983880651274081</v>
      </c>
      <c r="N50" s="36"/>
      <c r="O50" s="107">
        <v>325.84229645986187</v>
      </c>
      <c r="P50" s="11">
        <v>400.06197706848462</v>
      </c>
      <c r="Q50" s="11">
        <v>403.11710193765799</v>
      </c>
      <c r="R50" s="11">
        <v>379.29946355317134</v>
      </c>
      <c r="S50" s="120">
        <f t="shared" si="12"/>
        <v>377.08020975479394</v>
      </c>
      <c r="T50" s="121">
        <f t="shared" si="13"/>
        <v>30.96905806463646</v>
      </c>
      <c r="U50" s="11">
        <v>389.98331877035508</v>
      </c>
      <c r="V50" s="11">
        <v>382.61476697503929</v>
      </c>
      <c r="W50" s="11">
        <v>469.30197411920284</v>
      </c>
      <c r="X50" s="11">
        <v>421.35538378572716</v>
      </c>
      <c r="Y50" s="120">
        <f t="shared" si="14"/>
        <v>415.81386091258111</v>
      </c>
      <c r="Z50" s="121">
        <f t="shared" si="15"/>
        <v>34.136064051795074</v>
      </c>
    </row>
    <row r="51" spans="1:26" s="13" customFormat="1">
      <c r="A51" s="35">
        <v>30</v>
      </c>
      <c r="B51" s="107">
        <v>257.62428124317643</v>
      </c>
      <c r="C51" s="11">
        <v>218.21602131995607</v>
      </c>
      <c r="D51" s="11">
        <v>276.75379359656785</v>
      </c>
      <c r="E51" s="11">
        <v>279.32588019355921</v>
      </c>
      <c r="F51" s="120">
        <f t="shared" si="8"/>
        <v>257.97999408831487</v>
      </c>
      <c r="G51" s="121">
        <f t="shared" si="9"/>
        <v>24.440757269083949</v>
      </c>
      <c r="H51" s="170">
        <v>144.26538659351962</v>
      </c>
      <c r="I51" s="122">
        <v>200.12799414883892</v>
      </c>
      <c r="J51" s="11">
        <v>256.43461737778546</v>
      </c>
      <c r="K51" s="11">
        <v>276.7053819728448</v>
      </c>
      <c r="L51" s="120">
        <f t="shared" si="10"/>
        <v>244.42266449982307</v>
      </c>
      <c r="M51" s="123">
        <f t="shared" si="11"/>
        <v>32.395877725865503</v>
      </c>
      <c r="N51" s="36"/>
      <c r="O51" s="107">
        <v>307.32245886459151</v>
      </c>
      <c r="P51" s="11">
        <v>367.13665943600864</v>
      </c>
      <c r="Q51" s="11">
        <v>367.12108447576009</v>
      </c>
      <c r="R51" s="11">
        <v>333.5437046386873</v>
      </c>
      <c r="S51" s="120">
        <f t="shared" si="12"/>
        <v>343.7809768537619</v>
      </c>
      <c r="T51" s="121">
        <f t="shared" si="13"/>
        <v>25.121075858038608</v>
      </c>
      <c r="U51" s="11">
        <v>330.80467074430061</v>
      </c>
      <c r="V51" s="11"/>
      <c r="W51" s="11">
        <v>407.43364503636531</v>
      </c>
      <c r="X51" s="11">
        <v>370.1240337947151</v>
      </c>
      <c r="Y51" s="120">
        <f t="shared" si="14"/>
        <v>369.45411652512706</v>
      </c>
      <c r="Z51" s="121">
        <f t="shared" si="15"/>
        <v>31.287234000728873</v>
      </c>
    </row>
    <row r="52" spans="1:26" s="13" customFormat="1">
      <c r="A52" s="35">
        <v>45</v>
      </c>
      <c r="B52" s="107">
        <v>210.67763301550332</v>
      </c>
      <c r="C52" s="11">
        <v>173.14626116946226</v>
      </c>
      <c r="D52" s="11">
        <v>229.4827997139906</v>
      </c>
      <c r="E52" s="11">
        <v>219.25579843150342</v>
      </c>
      <c r="F52" s="120">
        <f t="shared" si="8"/>
        <v>208.14062308261489</v>
      </c>
      <c r="G52" s="121">
        <f t="shared" si="9"/>
        <v>21.272502271181406</v>
      </c>
      <c r="H52" s="170">
        <v>103.12017829590263</v>
      </c>
      <c r="I52" s="122">
        <v>135.21667580910588</v>
      </c>
      <c r="J52" s="11">
        <v>220.44682443715092</v>
      </c>
      <c r="K52" s="11">
        <v>223.94896123016525</v>
      </c>
      <c r="L52" s="120">
        <f t="shared" si="10"/>
        <v>193.20415382547404</v>
      </c>
      <c r="M52" s="123">
        <f t="shared" si="11"/>
        <v>41.028258111967368</v>
      </c>
      <c r="N52" s="36"/>
      <c r="O52" s="107">
        <v>286.30956620841943</v>
      </c>
      <c r="P52" s="11">
        <v>341.57111868608615</v>
      </c>
      <c r="Q52" s="11">
        <v>363.29172091598366</v>
      </c>
      <c r="R52" s="11">
        <v>311.84916377406131</v>
      </c>
      <c r="S52" s="120">
        <f t="shared" si="12"/>
        <v>325.75539239613761</v>
      </c>
      <c r="T52" s="121">
        <f t="shared" si="13"/>
        <v>29.19104980533205</v>
      </c>
      <c r="U52" s="11">
        <v>294.26483437921991</v>
      </c>
      <c r="V52" s="11">
        <v>291.848490137895</v>
      </c>
      <c r="W52" s="11">
        <v>386.18116558042891</v>
      </c>
      <c r="X52" s="11">
        <v>331.02642459104806</v>
      </c>
      <c r="Y52" s="120">
        <f t="shared" si="14"/>
        <v>325.830228672148</v>
      </c>
      <c r="Z52" s="121">
        <f t="shared" si="15"/>
        <v>38.145670489628152</v>
      </c>
    </row>
    <row r="53" spans="1:26" s="13" customFormat="1">
      <c r="A53" s="35">
        <v>60</v>
      </c>
      <c r="B53" s="107">
        <v>175.3766649683383</v>
      </c>
      <c r="C53" s="11">
        <v>99.467001097350689</v>
      </c>
      <c r="D53" s="11">
        <v>190.55374592833874</v>
      </c>
      <c r="E53" s="11">
        <v>173.36893041882195</v>
      </c>
      <c r="F53" s="120">
        <f t="shared" si="8"/>
        <v>159.69158560321242</v>
      </c>
      <c r="G53" s="121">
        <f t="shared" si="9"/>
        <v>35.399735149902121</v>
      </c>
      <c r="H53" s="170">
        <v>76.54723127035831</v>
      </c>
      <c r="I53" s="122">
        <v>66.191259828122142</v>
      </c>
      <c r="J53" s="11">
        <v>185.03483618356654</v>
      </c>
      <c r="K53" s="11">
        <v>179.37183052511037</v>
      </c>
      <c r="L53" s="120">
        <f t="shared" si="10"/>
        <v>143.532642178933</v>
      </c>
      <c r="M53" s="123">
        <f t="shared" si="11"/>
        <v>54.737461128692416</v>
      </c>
      <c r="N53" s="36"/>
      <c r="O53" s="107">
        <v>277.40579813377025</v>
      </c>
      <c r="P53" s="11">
        <v>236.98481561822121</v>
      </c>
      <c r="Q53" s="11">
        <v>334.57149421766098</v>
      </c>
      <c r="R53" s="11">
        <v>298.83243925528564</v>
      </c>
      <c r="S53" s="120">
        <f t="shared" si="12"/>
        <v>286.9486368062345</v>
      </c>
      <c r="T53" s="121">
        <f t="shared" si="13"/>
        <v>35.343353357857893</v>
      </c>
      <c r="U53" s="11">
        <v>254.94479307331795</v>
      </c>
      <c r="V53" s="11"/>
      <c r="W53" s="11">
        <v>354.53858505714561</v>
      </c>
      <c r="X53" s="11">
        <v>304.96135178860334</v>
      </c>
      <c r="Y53" s="120">
        <f t="shared" si="14"/>
        <v>304.81490997302228</v>
      </c>
      <c r="Z53" s="121">
        <f t="shared" si="15"/>
        <v>40.659127178150342</v>
      </c>
    </row>
    <row r="54" spans="1:26" s="13" customFormat="1">
      <c r="A54" s="35">
        <v>75</v>
      </c>
      <c r="B54" s="107">
        <v>153.90494213552662</v>
      </c>
      <c r="C54" s="11">
        <v>79.479542248001252</v>
      </c>
      <c r="D54" s="11">
        <v>145.66616350202588</v>
      </c>
      <c r="E54" s="11">
        <v>151.67695644919073</v>
      </c>
      <c r="F54" s="120">
        <f t="shared" si="8"/>
        <v>132.68190108368611</v>
      </c>
      <c r="G54" s="121">
        <f t="shared" si="9"/>
        <v>30.863860970623765</v>
      </c>
      <c r="H54" s="170">
        <v>58.26047202697297</v>
      </c>
      <c r="I54" s="122">
        <v>42.420917900895958</v>
      </c>
      <c r="J54" s="11">
        <v>162.86635573213564</v>
      </c>
      <c r="K54" s="11">
        <v>129.88712579748076</v>
      </c>
      <c r="L54" s="120">
        <f t="shared" si="10"/>
        <v>111.72479981017079</v>
      </c>
      <c r="M54" s="123">
        <f t="shared" si="11"/>
        <v>50.821113968780999</v>
      </c>
      <c r="N54" s="36"/>
      <c r="O54" s="107">
        <v>264.9405228292614</v>
      </c>
      <c r="P54" s="11">
        <v>220.7158351409978</v>
      </c>
      <c r="Q54" s="11">
        <v>316.57348548671212</v>
      </c>
      <c r="R54" s="11">
        <v>298.04354686020827</v>
      </c>
      <c r="S54" s="120">
        <f t="shared" si="12"/>
        <v>275.06834757929494</v>
      </c>
      <c r="T54" s="121">
        <f t="shared" si="13"/>
        <v>36.425625242519693</v>
      </c>
      <c r="U54" s="11">
        <v>242.23528477242039</v>
      </c>
      <c r="V54" s="11"/>
      <c r="W54" s="11">
        <v>343.67620666855578</v>
      </c>
      <c r="X54" s="11">
        <v>292.82761100125833</v>
      </c>
      <c r="Y54" s="120">
        <f t="shared" si="14"/>
        <v>292.91303414741151</v>
      </c>
      <c r="Z54" s="121">
        <f t="shared" si="15"/>
        <v>41.413126997928991</v>
      </c>
    </row>
    <row r="55" spans="1:26" s="13" customFormat="1" ht="13.5" thickBot="1">
      <c r="A55" s="40">
        <v>90</v>
      </c>
      <c r="B55" s="113">
        <v>130.61358177451055</v>
      </c>
      <c r="C55" s="110">
        <v>57.14061765166953</v>
      </c>
      <c r="D55" s="110">
        <v>118.25693175498527</v>
      </c>
      <c r="E55" s="110">
        <v>110.79592858334723</v>
      </c>
      <c r="F55" s="124">
        <f t="shared" si="8"/>
        <v>104.20176494112815</v>
      </c>
      <c r="G55" s="125">
        <f t="shared" si="9"/>
        <v>28.07742136016935</v>
      </c>
      <c r="H55" s="171">
        <v>53.97451282930453</v>
      </c>
      <c r="I55" s="126">
        <v>39.678186140062166</v>
      </c>
      <c r="J55" s="110">
        <v>139.54626590660448</v>
      </c>
      <c r="K55" s="110">
        <v>111.07475871094388</v>
      </c>
      <c r="L55" s="124">
        <f t="shared" si="10"/>
        <v>96.766403585870179</v>
      </c>
      <c r="M55" s="127">
        <f t="shared" si="11"/>
        <v>42.00757954506966</v>
      </c>
      <c r="N55" s="116"/>
      <c r="O55" s="113">
        <v>264.22822138328945</v>
      </c>
      <c r="P55" s="110">
        <v>197.47443445925006</v>
      </c>
      <c r="Q55" s="110">
        <v>308.5318220111817</v>
      </c>
      <c r="R55" s="110">
        <v>278.71568318081415</v>
      </c>
      <c r="S55" s="124">
        <f t="shared" si="12"/>
        <v>262.23754025863389</v>
      </c>
      <c r="T55" s="125">
        <f t="shared" si="13"/>
        <v>40.659907775566332</v>
      </c>
      <c r="U55" s="110">
        <v>200.13503852569701</v>
      </c>
      <c r="V55" s="110">
        <v>142.17140862279635</v>
      </c>
      <c r="W55" s="110">
        <v>330.4524416737508</v>
      </c>
      <c r="X55" s="110">
        <v>286.53604170411649</v>
      </c>
      <c r="Y55" s="124">
        <f t="shared" si="14"/>
        <v>239.82373263159019</v>
      </c>
      <c r="Z55" s="125">
        <f t="shared" si="15"/>
        <v>73.32593597371492</v>
      </c>
    </row>
    <row r="56" spans="1:26" s="13" customFormat="1"/>
    <row r="57" spans="1:26" s="162" customFormat="1" ht="15.75" thickBot="1">
      <c r="A57" s="165" t="s">
        <v>97</v>
      </c>
    </row>
    <row r="58" spans="1:26" s="13" customFormat="1" ht="13.5" thickBot="1">
      <c r="A58" s="98" t="s">
        <v>82</v>
      </c>
      <c r="B58" s="98" t="s">
        <v>1</v>
      </c>
      <c r="C58" s="98" t="s">
        <v>83</v>
      </c>
      <c r="D58" s="98" t="s">
        <v>84</v>
      </c>
      <c r="E58" s="128" t="s">
        <v>85</v>
      </c>
    </row>
    <row r="59" spans="1:26" s="13" customFormat="1">
      <c r="A59" s="35">
        <v>0</v>
      </c>
      <c r="B59" s="129">
        <v>500</v>
      </c>
      <c r="C59" s="129">
        <v>500</v>
      </c>
      <c r="D59" s="129">
        <v>500</v>
      </c>
      <c r="E59" s="130">
        <v>500</v>
      </c>
    </row>
    <row r="60" spans="1:26" s="13" customFormat="1">
      <c r="A60" s="35">
        <v>15</v>
      </c>
      <c r="B60" s="131">
        <v>331.24529169227912</v>
      </c>
      <c r="C60" s="131">
        <v>330.81085437971859</v>
      </c>
      <c r="D60" s="131">
        <v>377.08020975479394</v>
      </c>
      <c r="E60" s="130">
        <v>415.81386091258111</v>
      </c>
    </row>
    <row r="61" spans="1:26" s="13" customFormat="1">
      <c r="A61" s="35">
        <v>30</v>
      </c>
      <c r="B61" s="131">
        <v>257.97999408831487</v>
      </c>
      <c r="C61" s="131">
        <v>244.42266449982307</v>
      </c>
      <c r="D61" s="131">
        <v>343.7809768537619</v>
      </c>
      <c r="E61" s="130">
        <v>369.45411652512706</v>
      </c>
    </row>
    <row r="62" spans="1:26" s="13" customFormat="1">
      <c r="A62" s="35">
        <v>45</v>
      </c>
      <c r="B62" s="131">
        <v>208.14062308261489</v>
      </c>
      <c r="C62" s="131">
        <v>193.20415382547404</v>
      </c>
      <c r="D62" s="131">
        <v>325.75539239613761</v>
      </c>
      <c r="E62" s="130">
        <v>325.830228672148</v>
      </c>
    </row>
    <row r="63" spans="1:26" s="13" customFormat="1">
      <c r="A63" s="35">
        <v>60</v>
      </c>
      <c r="B63" s="131">
        <v>159.69158560321242</v>
      </c>
      <c r="C63" s="131">
        <v>143.532642178933</v>
      </c>
      <c r="D63" s="131">
        <v>286.9486368062345</v>
      </c>
      <c r="E63" s="130">
        <v>304.81490997302228</v>
      </c>
    </row>
    <row r="64" spans="1:26" s="13" customFormat="1">
      <c r="A64" s="35">
        <v>75</v>
      </c>
      <c r="B64" s="131">
        <v>132.68190108368611</v>
      </c>
      <c r="C64" s="131">
        <v>111.72479981017079</v>
      </c>
      <c r="D64" s="131">
        <v>275.06834757929494</v>
      </c>
      <c r="E64" s="130">
        <v>292.91303414741151</v>
      </c>
    </row>
    <row r="65" spans="1:5" s="13" customFormat="1" ht="13.5" thickBot="1">
      <c r="A65" s="40">
        <v>90</v>
      </c>
      <c r="B65" s="132">
        <v>104.20176494112815</v>
      </c>
      <c r="C65" s="132">
        <v>96.766403585870179</v>
      </c>
      <c r="D65" s="132">
        <v>262.23754025863389</v>
      </c>
      <c r="E65" s="133">
        <v>239.82373263159019</v>
      </c>
    </row>
    <row r="66" spans="1:5" s="13" customFormat="1"/>
  </sheetData>
  <mergeCells count="18">
    <mergeCell ref="B23:F23"/>
    <mergeCell ref="G23:K23"/>
    <mergeCell ref="L23:P23"/>
    <mergeCell ref="Q23:V23"/>
    <mergeCell ref="B48:G48"/>
    <mergeCell ref="H48:N48"/>
    <mergeCell ref="O48:T48"/>
    <mergeCell ref="U48:Z48"/>
    <mergeCell ref="C2:G2"/>
    <mergeCell ref="A3:A4"/>
    <mergeCell ref="B3:B4"/>
    <mergeCell ref="D3:D4"/>
    <mergeCell ref="F3:F4"/>
    <mergeCell ref="H3:H4"/>
    <mergeCell ref="J3:J4"/>
    <mergeCell ref="L3:L4"/>
    <mergeCell ref="N3:N4"/>
    <mergeCell ref="I2:M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35"/>
  <sheetViews>
    <sheetView tabSelected="1" workbookViewId="0">
      <selection activeCell="D38" sqref="D38"/>
    </sheetView>
  </sheetViews>
  <sheetFormatPr baseColWidth="10" defaultColWidth="11.42578125" defaultRowHeight="12.75"/>
  <cols>
    <col min="1" max="1" width="17.42578125" customWidth="1"/>
    <col min="2" max="3" width="12.42578125" bestFit="1" customWidth="1"/>
  </cols>
  <sheetData>
    <row r="1" spans="1:18">
      <c r="B1" s="12"/>
    </row>
    <row r="2" spans="1:18" s="13" customFormat="1" ht="13.5" thickBot="1">
      <c r="A2" s="189" t="s">
        <v>36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90"/>
      <c r="Q2" s="190"/>
      <c r="R2" s="190"/>
    </row>
    <row r="3" spans="1:18" s="13" customFormat="1" ht="16.350000000000001" customHeight="1" thickBot="1">
      <c r="A3" s="21"/>
      <c r="B3" s="21"/>
      <c r="C3" s="191" t="s">
        <v>24</v>
      </c>
      <c r="D3" s="191"/>
      <c r="E3" s="191"/>
      <c r="F3" s="21"/>
      <c r="G3" s="21"/>
      <c r="H3" s="21"/>
      <c r="I3" s="191" t="s">
        <v>25</v>
      </c>
      <c r="J3" s="191"/>
      <c r="K3" s="191"/>
      <c r="L3" s="191"/>
      <c r="M3" s="192"/>
      <c r="N3" s="192"/>
      <c r="O3" s="193" t="s">
        <v>26</v>
      </c>
      <c r="P3" s="193"/>
      <c r="Q3" s="193"/>
      <c r="R3" s="193"/>
    </row>
    <row r="4" spans="1:18" s="13" customFormat="1" ht="27.75" thickBot="1">
      <c r="A4" s="23" t="s">
        <v>0</v>
      </c>
      <c r="B4" s="19"/>
      <c r="C4" s="24" t="s">
        <v>27</v>
      </c>
      <c r="D4" s="19"/>
      <c r="E4" s="22" t="s">
        <v>28</v>
      </c>
      <c r="F4" s="19"/>
      <c r="G4" s="20" t="s">
        <v>12</v>
      </c>
      <c r="H4" s="19"/>
      <c r="I4" s="20" t="s">
        <v>29</v>
      </c>
      <c r="J4" s="19"/>
      <c r="K4" s="20" t="s">
        <v>30</v>
      </c>
      <c r="L4" s="194"/>
      <c r="M4" s="194"/>
      <c r="N4" s="189" t="s">
        <v>29</v>
      </c>
      <c r="O4" s="189"/>
      <c r="P4" s="19"/>
      <c r="Q4" s="22" t="s">
        <v>30</v>
      </c>
      <c r="R4" s="6"/>
    </row>
    <row r="5" spans="1:18" s="13" customFormat="1" ht="13.5">
      <c r="A5" s="25" t="s">
        <v>31</v>
      </c>
      <c r="B5" s="19"/>
      <c r="C5" s="26">
        <v>2</v>
      </c>
      <c r="D5" s="19"/>
      <c r="E5" s="2">
        <v>4.8000000000000001E-2</v>
      </c>
      <c r="F5" s="19"/>
      <c r="G5" s="2">
        <v>42</v>
      </c>
      <c r="H5" s="19"/>
      <c r="I5" s="27">
        <v>0.28000000000000003</v>
      </c>
      <c r="J5" s="19"/>
      <c r="K5" s="19"/>
      <c r="L5" s="194"/>
      <c r="M5" s="194"/>
      <c r="N5" s="195">
        <v>1.7000000000000001E-2</v>
      </c>
      <c r="O5" s="195"/>
      <c r="P5" s="21"/>
      <c r="Q5" s="19"/>
      <c r="R5" s="6"/>
    </row>
    <row r="6" spans="1:18" s="13" customFormat="1" ht="13.5">
      <c r="A6" s="25" t="s">
        <v>31</v>
      </c>
      <c r="B6" s="19"/>
      <c r="C6" s="26">
        <v>5</v>
      </c>
      <c r="D6" s="19"/>
      <c r="E6" s="2">
        <v>0.12</v>
      </c>
      <c r="F6" s="19"/>
      <c r="G6" s="2">
        <v>42</v>
      </c>
      <c r="H6" s="19"/>
      <c r="I6" s="27">
        <v>0.89</v>
      </c>
      <c r="J6" s="19"/>
      <c r="K6" s="19"/>
      <c r="L6" s="194"/>
      <c r="M6" s="194"/>
      <c r="N6" s="196">
        <v>2E-3</v>
      </c>
      <c r="O6" s="196"/>
      <c r="P6" s="19"/>
      <c r="Q6" s="19"/>
      <c r="R6" s="6"/>
    </row>
    <row r="7" spans="1:18" s="13" customFormat="1" ht="13.5">
      <c r="A7" s="25" t="s">
        <v>32</v>
      </c>
      <c r="B7" s="19"/>
      <c r="C7" s="26">
        <v>20</v>
      </c>
      <c r="D7" s="19"/>
      <c r="E7" s="2">
        <v>0.12</v>
      </c>
      <c r="F7" s="19"/>
      <c r="G7" s="2">
        <v>160</v>
      </c>
      <c r="H7" s="19"/>
      <c r="I7" s="27">
        <v>0.24</v>
      </c>
      <c r="J7" s="19"/>
      <c r="K7" s="19"/>
      <c r="L7" s="194"/>
      <c r="M7" s="194"/>
      <c r="N7" s="196">
        <v>5.6000000000000001E-2</v>
      </c>
      <c r="O7" s="196"/>
      <c r="P7" s="19"/>
      <c r="Q7" s="19"/>
      <c r="R7" s="6"/>
    </row>
    <row r="8" spans="1:18" s="13" customFormat="1" ht="13.5">
      <c r="A8" s="25" t="s">
        <v>32</v>
      </c>
      <c r="B8" s="19"/>
      <c r="C8" s="26">
        <v>50</v>
      </c>
      <c r="D8" s="19"/>
      <c r="E8" s="2">
        <v>0.31</v>
      </c>
      <c r="F8" s="19"/>
      <c r="G8" s="2">
        <v>160</v>
      </c>
      <c r="H8" s="19"/>
      <c r="I8" s="27">
        <v>0.77</v>
      </c>
      <c r="J8" s="19"/>
      <c r="K8" s="19"/>
      <c r="L8" s="194"/>
      <c r="M8" s="194"/>
      <c r="N8" s="196">
        <v>1.2999999999999999E-2</v>
      </c>
      <c r="O8" s="196"/>
      <c r="P8" s="19"/>
      <c r="Q8" s="19"/>
      <c r="R8" s="6"/>
    </row>
    <row r="9" spans="1:18" s="13" customFormat="1" ht="13.35" customHeight="1">
      <c r="A9" s="28" t="s">
        <v>33</v>
      </c>
      <c r="B9" s="19"/>
      <c r="C9" s="26">
        <v>20</v>
      </c>
      <c r="D9" s="19"/>
      <c r="E9" s="2">
        <v>7.4999999999999997E-2</v>
      </c>
      <c r="F9" s="19"/>
      <c r="G9" s="2">
        <v>267</v>
      </c>
      <c r="H9" s="19"/>
      <c r="I9" s="27">
        <v>0.17</v>
      </c>
      <c r="J9" s="19"/>
      <c r="K9" s="27">
        <v>0.46</v>
      </c>
      <c r="L9" s="194"/>
      <c r="M9" s="194"/>
      <c r="N9" s="196">
        <v>0.05</v>
      </c>
      <c r="O9" s="196"/>
      <c r="P9" s="19"/>
      <c r="Q9" s="2">
        <v>0.85</v>
      </c>
      <c r="R9" s="6"/>
    </row>
    <row r="10" spans="1:18" s="13" customFormat="1" ht="13.5" thickBot="1">
      <c r="A10" s="29" t="s">
        <v>33</v>
      </c>
      <c r="B10" s="20"/>
      <c r="C10" s="30">
        <v>50</v>
      </c>
      <c r="D10" s="20"/>
      <c r="E10" s="4">
        <v>0.19</v>
      </c>
      <c r="F10" s="20"/>
      <c r="G10" s="4">
        <v>267</v>
      </c>
      <c r="H10" s="20"/>
      <c r="I10" s="31">
        <v>0.57999999999999996</v>
      </c>
      <c r="J10" s="20"/>
      <c r="K10" s="31">
        <v>0.71</v>
      </c>
      <c r="L10" s="189"/>
      <c r="M10" s="189"/>
      <c r="N10" s="203">
        <v>1.9E-2</v>
      </c>
      <c r="O10" s="203"/>
      <c r="P10" s="20"/>
      <c r="Q10" s="4">
        <v>0.79</v>
      </c>
      <c r="R10" s="6"/>
    </row>
    <row r="11" spans="1:18" s="13" customForma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s="13" customFormat="1" ht="15.75">
      <c r="A12" s="32" t="s">
        <v>34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 s="13" customFormat="1" ht="14.25">
      <c r="A13" s="32" t="s">
        <v>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 s="13" customFormat="1" ht="16.5" thickBot="1">
      <c r="A14" s="32" t="s">
        <v>35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 s="13" customFormat="1">
      <c r="A15" s="1"/>
      <c r="B15"/>
      <c r="C15"/>
      <c r="D15"/>
      <c r="E15"/>
      <c r="G15" s="33" t="s">
        <v>17</v>
      </c>
      <c r="H15" s="3"/>
      <c r="I15" s="34"/>
      <c r="K15" s="33" t="s">
        <v>17</v>
      </c>
      <c r="L15" s="3"/>
      <c r="M15" s="34"/>
      <c r="N15"/>
      <c r="O15"/>
      <c r="P15"/>
      <c r="Q15"/>
      <c r="R15"/>
    </row>
    <row r="16" spans="1:18" s="13" customFormat="1">
      <c r="B16" s="15"/>
      <c r="G16" s="35" t="s">
        <v>63</v>
      </c>
      <c r="H16" s="15"/>
      <c r="I16" s="36"/>
      <c r="K16" s="35" t="s">
        <v>22</v>
      </c>
      <c r="L16" s="15"/>
      <c r="M16" s="36"/>
    </row>
    <row r="17" spans="2:13">
      <c r="B17" s="12"/>
      <c r="G17" s="197" t="s">
        <v>64</v>
      </c>
      <c r="H17" s="198"/>
      <c r="I17" s="199"/>
      <c r="K17" s="35" t="s">
        <v>18</v>
      </c>
      <c r="L17" s="18">
        <v>20</v>
      </c>
      <c r="M17" s="37">
        <v>50</v>
      </c>
    </row>
    <row r="18" spans="2:13">
      <c r="B18" s="18"/>
      <c r="C18" s="18"/>
      <c r="G18" s="197"/>
      <c r="H18" s="198"/>
      <c r="I18" s="199"/>
      <c r="K18" s="35"/>
      <c r="L18" s="11">
        <v>45.666666666666664</v>
      </c>
      <c r="M18" s="38">
        <v>68.666666666666671</v>
      </c>
    </row>
    <row r="19" spans="2:13">
      <c r="B19" s="11"/>
      <c r="C19" s="11"/>
      <c r="G19" s="197"/>
      <c r="H19" s="198"/>
      <c r="I19" s="199"/>
      <c r="K19" s="35"/>
      <c r="L19" s="11">
        <v>50</v>
      </c>
      <c r="M19" s="38">
        <v>78</v>
      </c>
    </row>
    <row r="20" spans="2:13">
      <c r="B20" s="11"/>
      <c r="C20" s="11"/>
      <c r="G20" s="197"/>
      <c r="H20" s="198"/>
      <c r="I20" s="199"/>
      <c r="K20" s="35"/>
      <c r="L20" s="11">
        <v>47</v>
      </c>
      <c r="M20" s="38">
        <v>72.333333333333329</v>
      </c>
    </row>
    <row r="21" spans="2:13">
      <c r="B21" s="11"/>
      <c r="C21" s="11"/>
      <c r="G21" s="197"/>
      <c r="H21" s="198"/>
      <c r="I21" s="199"/>
      <c r="K21" s="35"/>
      <c r="L21" s="11">
        <v>44</v>
      </c>
      <c r="M21" s="38">
        <v>69.333333333333329</v>
      </c>
    </row>
    <row r="22" spans="2:13">
      <c r="B22" s="11"/>
      <c r="C22" s="11"/>
      <c r="G22" s="197"/>
      <c r="H22" s="198"/>
      <c r="I22" s="199"/>
      <c r="K22" s="35" t="s">
        <v>19</v>
      </c>
      <c r="L22" s="16">
        <v>0.46333333333333326</v>
      </c>
      <c r="M22" s="39">
        <v>0.70833333333333326</v>
      </c>
    </row>
    <row r="23" spans="2:13" ht="13.5" thickBot="1">
      <c r="B23" s="16"/>
      <c r="C23" s="16"/>
      <c r="G23" s="200"/>
      <c r="H23" s="201"/>
      <c r="I23" s="202"/>
      <c r="K23" s="40" t="s">
        <v>20</v>
      </c>
      <c r="L23" s="41">
        <v>2.5385910352879697</v>
      </c>
      <c r="M23" s="42">
        <v>4.2546271107879532</v>
      </c>
    </row>
    <row r="24" spans="2:13">
      <c r="B24" s="17"/>
      <c r="C24" s="17"/>
    </row>
    <row r="25" spans="2:13">
      <c r="B25" s="12"/>
    </row>
    <row r="26" spans="2:13">
      <c r="B26" s="12"/>
    </row>
    <row r="27" spans="2:13">
      <c r="B27" s="12"/>
    </row>
    <row r="28" spans="2:13">
      <c r="B28" s="11"/>
    </row>
    <row r="29" spans="2:13">
      <c r="B29" s="11"/>
    </row>
    <row r="30" spans="2:13">
      <c r="B30" s="11"/>
    </row>
    <row r="31" spans="2:13">
      <c r="B31" s="11"/>
    </row>
    <row r="32" spans="2:13">
      <c r="B32" s="10"/>
    </row>
    <row r="33" spans="2:2">
      <c r="B33" s="12"/>
    </row>
    <row r="34" spans="2:2">
      <c r="B34" s="12"/>
    </row>
    <row r="35" spans="2:2">
      <c r="B35" s="12"/>
    </row>
  </sheetData>
  <mergeCells count="21">
    <mergeCell ref="G17:I23"/>
    <mergeCell ref="L10:M10"/>
    <mergeCell ref="N10:O10"/>
    <mergeCell ref="L7:M7"/>
    <mergeCell ref="N7:O7"/>
    <mergeCell ref="L8:M8"/>
    <mergeCell ref="N8:O8"/>
    <mergeCell ref="L9:M9"/>
    <mergeCell ref="N9:O9"/>
    <mergeCell ref="L4:M4"/>
    <mergeCell ref="N4:O4"/>
    <mergeCell ref="L5:M5"/>
    <mergeCell ref="N5:O5"/>
    <mergeCell ref="L6:M6"/>
    <mergeCell ref="N6:O6"/>
    <mergeCell ref="A2:O2"/>
    <mergeCell ref="P2:R2"/>
    <mergeCell ref="C3:E3"/>
    <mergeCell ref="I3:L3"/>
    <mergeCell ref="M3:N3"/>
    <mergeCell ref="O3:R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Table S2. Data for Fig. 3</vt:lpstr>
      <vt:lpstr>Table S3. Data for Fig. 5b</vt:lpstr>
      <vt:lpstr>Table S4. Data for Fig. 5c</vt:lpstr>
      <vt:lpstr>Table S5. Data for Fig. 6</vt:lpstr>
      <vt:lpstr>Table S6. Data for Table 3</vt:lpstr>
      <vt:lpstr>Table S7. Data for Table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UPF</dc:creator>
  <cp:lastModifiedBy>UPF</cp:lastModifiedBy>
  <dcterms:created xsi:type="dcterms:W3CDTF">2018-04-10T07:18:25Z</dcterms:created>
  <dcterms:modified xsi:type="dcterms:W3CDTF">2018-05-17T14:20:39Z</dcterms:modified>
</cp:coreProperties>
</file>