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n304\Documents\Current Papers\Nixon 19 - GLIPR1L1\BMC Biology\Revision 1\Submission\"/>
    </mc:Choice>
  </mc:AlternateContent>
  <bookViews>
    <workbookView xWindow="1155" yWindow="465" windowWidth="27645" windowHeight="16155"/>
  </bookViews>
  <sheets>
    <sheet name="Additional File 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D13" i="1"/>
  <c r="C13" i="1"/>
  <c r="B13" i="1"/>
  <c r="H12" i="1"/>
  <c r="G12" i="1"/>
  <c r="F12" i="1"/>
  <c r="E12" i="1"/>
  <c r="D12" i="1"/>
  <c r="C12" i="1"/>
  <c r="B12" i="1"/>
  <c r="I24" i="1" l="1"/>
  <c r="I25" i="1" s="1"/>
  <c r="I28" i="1" s="1"/>
  <c r="H24" i="1"/>
  <c r="J26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G24" i="1" l="1"/>
  <c r="G25" i="1"/>
  <c r="J24" i="1"/>
  <c r="G26" i="1"/>
  <c r="H28" i="1"/>
  <c r="J25" i="1"/>
  <c r="C168" i="1" l="1"/>
  <c r="B168" i="1"/>
  <c r="C165" i="1"/>
  <c r="B165" i="1"/>
  <c r="C167" i="1"/>
  <c r="B167" i="1"/>
  <c r="C164" i="1"/>
  <c r="B164" i="1"/>
</calcChain>
</file>

<file path=xl/sharedStrings.xml><?xml version="1.0" encoding="utf-8"?>
<sst xmlns="http://schemas.openxmlformats.org/spreadsheetml/2006/main" count="316" uniqueCount="103">
  <si>
    <t>Replicates</t>
  </si>
  <si>
    <t>WT</t>
  </si>
  <si>
    <t>Glipr1l1-/-</t>
  </si>
  <si>
    <t>Replicate 1</t>
  </si>
  <si>
    <t>Replicate 2</t>
  </si>
  <si>
    <t>Replicate 3</t>
  </si>
  <si>
    <t xml:space="preserve">  Mean ± SD of WT</t>
  </si>
  <si>
    <t xml:space="preserve">  Mean ± SD of Glipr1l1-/-</t>
  </si>
  <si>
    <t>Replicate 4</t>
  </si>
  <si>
    <t>Replicate 5</t>
  </si>
  <si>
    <t>% of total sperm motility</t>
  </si>
  <si>
    <t>77.5 ± 3.254</t>
  </si>
  <si>
    <t>85 ± 2.498</t>
  </si>
  <si>
    <t>% of progressive sperm motility</t>
  </si>
  <si>
    <t>47.2 ± 2.368</t>
  </si>
  <si>
    <t>58 ± 2.522</t>
  </si>
  <si>
    <t>Sperm velocity parameters</t>
  </si>
  <si>
    <t>Rapid</t>
  </si>
  <si>
    <t>Medium</t>
  </si>
  <si>
    <t>Slow</t>
  </si>
  <si>
    <t>Static</t>
  </si>
  <si>
    <t xml:space="preserve">Mean </t>
  </si>
  <si>
    <t>SD</t>
  </si>
  <si>
    <t>Time</t>
  </si>
  <si>
    <t>Hexokinase</t>
  </si>
  <si>
    <t>P110</t>
  </si>
  <si>
    <t>normalized p110</t>
  </si>
  <si>
    <t>relative p110</t>
  </si>
  <si>
    <t>P70</t>
  </si>
  <si>
    <t>normalized p70</t>
  </si>
  <si>
    <t>Relative P70</t>
  </si>
  <si>
    <t> WT</t>
  </si>
  <si>
    <t>KO-2</t>
  </si>
  <si>
    <t>KO-3</t>
  </si>
  <si>
    <t>Figure 7A</t>
  </si>
  <si>
    <t>Figure 8C</t>
  </si>
  <si>
    <t>Figure 8D</t>
  </si>
  <si>
    <t>Figure 8F</t>
  </si>
  <si>
    <t>Figure 8E</t>
  </si>
  <si>
    <t>AR</t>
  </si>
  <si>
    <t xml:space="preserve">Partial AR </t>
  </si>
  <si>
    <t>No AR</t>
  </si>
  <si>
    <t>WT-Prog</t>
  </si>
  <si>
    <t>Glipr1l1-/- - Prog</t>
  </si>
  <si>
    <t>Figure 8G*</t>
  </si>
  <si>
    <t xml:space="preserve">*In each replicate, 200 sperm cells were counted and the percentage is recorded </t>
  </si>
  <si>
    <t>Figure 9A</t>
  </si>
  <si>
    <t>Figure 9B</t>
  </si>
  <si>
    <t>Figure 10B</t>
  </si>
  <si>
    <t>% 2-cell embryo</t>
  </si>
  <si>
    <t>67.42 ± 4.562</t>
  </si>
  <si>
    <t>40.21 ± 8.209</t>
  </si>
  <si>
    <t>34.53 ± 5.59</t>
  </si>
  <si>
    <t>21.96 ± 6.004</t>
  </si>
  <si>
    <t>number of sperm binding/egg</t>
  </si>
  <si>
    <t>% IZUMO relocalization</t>
  </si>
  <si>
    <t>Non-AR</t>
  </si>
  <si>
    <t>Relicate 1</t>
  </si>
  <si>
    <t>Relicate 2</t>
  </si>
  <si>
    <t>Relicate 3</t>
  </si>
  <si>
    <t>Relicate 4</t>
  </si>
  <si>
    <t>Relicate 5</t>
  </si>
  <si>
    <t xml:space="preserve">  Mean ± SD of WT - Non AR </t>
  </si>
  <si>
    <t xml:space="preserve">  Mean ± SD of Glipr1l1-/- - Non AR</t>
  </si>
  <si>
    <t xml:space="preserve">  Mean ± SD of WT - AR </t>
  </si>
  <si>
    <t xml:space="preserve">  Mean ± SD of Glipr1l1-/- - AR</t>
  </si>
  <si>
    <t>Supplementary Figure 3A</t>
  </si>
  <si>
    <t>Supplementary Figure 3B</t>
  </si>
  <si>
    <t>Supplementary Figure 3C</t>
  </si>
  <si>
    <t>6.62 ± 0.6398</t>
  </si>
  <si>
    <t>5.7 ± 0.9695</t>
  </si>
  <si>
    <t>30.65 ± 0.6559</t>
  </si>
  <si>
    <t>30.32 ± 0.2639</t>
  </si>
  <si>
    <t>0.076 ± 0.0103</t>
  </si>
  <si>
    <t>0.09 ± 0.006325</t>
  </si>
  <si>
    <t>Supplementary Figure 4</t>
  </si>
  <si>
    <t>Target</t>
  </si>
  <si>
    <t>Ct Mean</t>
  </si>
  <si>
    <r>
      <t>(</t>
    </r>
    <r>
      <rPr>
        <b/>
        <i/>
        <sz val="12"/>
        <color theme="1"/>
        <rFont val="Calibri"/>
        <family val="2"/>
        <scheme val="minor"/>
      </rPr>
      <t>Ppia</t>
    </r>
    <r>
      <rPr>
        <b/>
        <sz val="12"/>
        <color theme="1"/>
        <rFont val="Calibri"/>
        <family val="2"/>
        <scheme val="minor"/>
      </rPr>
      <t xml:space="preserve"> - Gene)</t>
    </r>
  </si>
  <si>
    <t>2^</t>
  </si>
  <si>
    <t>WT-1</t>
  </si>
  <si>
    <t>Primer 1</t>
  </si>
  <si>
    <t>WT-2</t>
  </si>
  <si>
    <t>WT-3</t>
  </si>
  <si>
    <t>KO-1</t>
  </si>
  <si>
    <t>PPIA</t>
  </si>
  <si>
    <r>
      <rPr>
        <b/>
        <i/>
        <sz val="12"/>
        <color theme="1"/>
        <rFont val="Calibri"/>
        <family val="2"/>
        <scheme val="minor"/>
      </rPr>
      <t>Glipr1l1</t>
    </r>
    <r>
      <rPr>
        <b/>
        <sz val="12"/>
        <color theme="1"/>
        <rFont val="Calibri"/>
        <family val="2"/>
        <scheme val="minor"/>
      </rPr>
      <t xml:space="preserve"> mRNA expression relative to </t>
    </r>
    <r>
      <rPr>
        <b/>
        <i/>
        <sz val="12"/>
        <color theme="1"/>
        <rFont val="Calibri"/>
        <family val="2"/>
        <scheme val="minor"/>
      </rPr>
      <t xml:space="preserve">Ppia </t>
    </r>
    <r>
      <rPr>
        <b/>
        <sz val="12"/>
        <color theme="1"/>
        <rFont val="Calibri"/>
        <family val="2"/>
        <scheme val="minor"/>
      </rPr>
      <t>(%WT)</t>
    </r>
  </si>
  <si>
    <t>Figure 8B</t>
  </si>
  <si>
    <t>2448959 ± 215986</t>
  </si>
  <si>
    <t>2326827 ± 124768</t>
  </si>
  <si>
    <t>Daily Sperm Production (DSP)</t>
  </si>
  <si>
    <t xml:space="preserve">Additional File 6: Raw data values for experiments in which n &lt; 6 </t>
  </si>
  <si>
    <t>Figure 5C</t>
  </si>
  <si>
    <t>% of cells with positive PLA signal</t>
  </si>
  <si>
    <t xml:space="preserve">PS </t>
  </si>
  <si>
    <t>RS</t>
  </si>
  <si>
    <t xml:space="preserve">Caput </t>
  </si>
  <si>
    <t>Corpus</t>
  </si>
  <si>
    <t>Cauda (NC)</t>
  </si>
  <si>
    <t>Cauda (CAP)</t>
  </si>
  <si>
    <t>Cauda (AR)</t>
  </si>
  <si>
    <t>Mean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</si>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</sst>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9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0" borderId="2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 vertical="center"/>
    </xf>
    <xf numFmtId="2" fontId="0" fillId="0" borderId="3" xfId="0" applyNumberFormat="1" applyFont="1" applyBorder="1" applyAlignment="1">
      <alignment horizontal="center"/>
    </xf>
    <xf numFmtId="0" fontId="0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2" fontId="6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/>
    </xf>
    <xf numFmtId="0" fontId="1" fillId="0" borderId="3" xfId="0" applyFont="1" applyBorder="1"/>
    <xf numFmtId="169" fontId="0" fillId="0" borderId="0" xfId="0" applyNumberFormat="1" applyFont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4"/>
  <sheetViews>
    <sheetView tabSelected="1" workbookViewId="0">
      <selection activeCell="N222" sqref="N222"/>
    </sheetView>
  </sheetViews>
  <sheetFormatPr defaultColWidth="11" defaultRowHeight="15.75" x14ac:dyDescent="0.25"/>
  <cols>
    <col min="1" max="1" width="28.25" style="17" customWidth="1"/>
    <col min="2" max="2" width="16" style="16" bestFit="1" customWidth="1"/>
    <col min="3" max="4" width="15.625" style="16" customWidth="1"/>
    <col min="5" max="5" width="17" style="16" customWidth="1"/>
    <col min="6" max="6" width="13" style="16" customWidth="1"/>
    <col min="7" max="7" width="14.875" style="16" customWidth="1"/>
    <col min="8" max="8" width="11" style="16"/>
    <col min="9" max="10" width="11.375" style="16" bestFit="1" customWidth="1"/>
    <col min="11" max="11" width="16.75" style="17" customWidth="1"/>
    <col min="12" max="12" width="15.625" style="17" customWidth="1"/>
    <col min="13" max="13" width="11" style="17"/>
    <col min="14" max="14" width="15.875" style="17" customWidth="1"/>
    <col min="15" max="15" width="14.5" style="17" customWidth="1"/>
    <col min="16" max="16384" width="11" style="17"/>
  </cols>
  <sheetData>
    <row r="1" spans="1:8" x14ac:dyDescent="0.25">
      <c r="A1" s="31" t="s">
        <v>91</v>
      </c>
      <c r="B1" s="31"/>
      <c r="C1" s="31"/>
      <c r="D1" s="31"/>
    </row>
    <row r="4" spans="1:8" x14ac:dyDescent="0.25">
      <c r="A4" s="32" t="s">
        <v>92</v>
      </c>
      <c r="C4" s="18"/>
      <c r="D4" s="18"/>
      <c r="E4" s="18"/>
      <c r="F4" s="18"/>
    </row>
    <row r="5" spans="1:8" x14ac:dyDescent="0.25">
      <c r="B5" s="33" t="s">
        <v>93</v>
      </c>
      <c r="C5" s="33"/>
      <c r="D5" s="33"/>
      <c r="E5" s="33"/>
      <c r="F5" s="33"/>
      <c r="G5" s="33"/>
      <c r="H5" s="33"/>
    </row>
    <row r="6" spans="1:8" x14ac:dyDescent="0.25">
      <c r="A6" s="19"/>
      <c r="B6" s="14" t="s">
        <v>94</v>
      </c>
      <c r="C6" s="14" t="s">
        <v>95</v>
      </c>
      <c r="D6" s="14" t="s">
        <v>96</v>
      </c>
      <c r="E6" s="14" t="s">
        <v>97</v>
      </c>
      <c r="F6" s="14" t="s">
        <v>98</v>
      </c>
      <c r="G6" s="14" t="s">
        <v>99</v>
      </c>
      <c r="H6" s="14" t="s">
        <v>100</v>
      </c>
    </row>
    <row r="7" spans="1:8" x14ac:dyDescent="0.25">
      <c r="A7" s="34" t="s">
        <v>3</v>
      </c>
      <c r="B7" s="20">
        <v>100</v>
      </c>
      <c r="C7" s="20">
        <v>86</v>
      </c>
      <c r="D7" s="20">
        <v>23</v>
      </c>
      <c r="E7" s="20">
        <v>28</v>
      </c>
      <c r="F7" s="20">
        <v>26</v>
      </c>
      <c r="G7" s="20">
        <v>26</v>
      </c>
      <c r="H7" s="20">
        <v>85</v>
      </c>
    </row>
    <row r="8" spans="1:8" x14ac:dyDescent="0.25">
      <c r="A8" s="35" t="s">
        <v>4</v>
      </c>
      <c r="B8" s="21">
        <v>98</v>
      </c>
      <c r="C8" s="21">
        <v>65</v>
      </c>
      <c r="D8" s="21">
        <v>2</v>
      </c>
      <c r="E8" s="21">
        <v>4</v>
      </c>
      <c r="F8" s="21">
        <v>21</v>
      </c>
      <c r="G8" s="21">
        <v>34</v>
      </c>
      <c r="H8" s="21">
        <v>99</v>
      </c>
    </row>
    <row r="9" spans="1:8" x14ac:dyDescent="0.25">
      <c r="A9" s="35" t="s">
        <v>5</v>
      </c>
      <c r="B9" s="21">
        <v>99</v>
      </c>
      <c r="C9" s="21">
        <v>100</v>
      </c>
      <c r="D9" s="21">
        <v>10</v>
      </c>
      <c r="E9" s="21">
        <v>12</v>
      </c>
      <c r="F9" s="21">
        <v>15</v>
      </c>
      <c r="G9" s="21">
        <v>11</v>
      </c>
      <c r="H9" s="21">
        <v>95</v>
      </c>
    </row>
    <row r="10" spans="1:8" x14ac:dyDescent="0.25">
      <c r="A10" s="35" t="s">
        <v>8</v>
      </c>
      <c r="B10" s="21"/>
      <c r="C10" s="21"/>
      <c r="D10" s="21"/>
      <c r="E10" s="21"/>
      <c r="F10" s="21"/>
      <c r="G10" s="21">
        <v>12</v>
      </c>
      <c r="H10" s="21">
        <v>89</v>
      </c>
    </row>
    <row r="11" spans="1:8" x14ac:dyDescent="0.25">
      <c r="A11" s="36" t="s">
        <v>9</v>
      </c>
      <c r="B11" s="22"/>
      <c r="C11" s="22"/>
      <c r="D11" s="22"/>
      <c r="E11" s="22"/>
      <c r="F11" s="22"/>
      <c r="G11" s="22">
        <v>12</v>
      </c>
      <c r="H11" s="22">
        <v>97</v>
      </c>
    </row>
    <row r="12" spans="1:8" x14ac:dyDescent="0.25">
      <c r="A12" s="35" t="s">
        <v>101</v>
      </c>
      <c r="B12" s="23">
        <f>AVERAGE(B7:B9)</f>
        <v>99</v>
      </c>
      <c r="C12" s="23">
        <f>AVERAGE(C7:C9)</f>
        <v>83.666666666666671</v>
      </c>
      <c r="D12" s="23">
        <f>AVERAGE(D7:D9)</f>
        <v>11.666666666666666</v>
      </c>
      <c r="E12" s="23">
        <f>AVERAGE(E7:E9)</f>
        <v>14.666666666666666</v>
      </c>
      <c r="F12" s="23">
        <f>AVERAGE(F7:F9)</f>
        <v>20.666666666666668</v>
      </c>
      <c r="G12" s="23">
        <f>AVERAGE(G7:G11)</f>
        <v>19</v>
      </c>
      <c r="H12" s="23">
        <f>AVERAGE(H7:H11)</f>
        <v>93</v>
      </c>
    </row>
    <row r="13" spans="1:8" x14ac:dyDescent="0.25">
      <c r="A13" s="36" t="s">
        <v>102</v>
      </c>
      <c r="B13" s="24">
        <f>STDEV(B7:B9)/SQRT(3)</f>
        <v>0.57735026918962584</v>
      </c>
      <c r="C13" s="24">
        <f>STDEV(C7:C9)/SQRT(3)</f>
        <v>10.170764201594915</v>
      </c>
      <c r="D13" s="24">
        <f>STDEV(D7:D9)/SQRT(2)</f>
        <v>7.4944423853057049</v>
      </c>
      <c r="E13" s="24">
        <f>STDEV(E7:E9)/SQRT(2)</f>
        <v>8.640987597877146</v>
      </c>
      <c r="F13" s="24">
        <f>STDEV(F7:F9)/SQRT(3)</f>
        <v>3.1797973380564879</v>
      </c>
      <c r="G13" s="24">
        <f>STDEV(G7:G11)/SQRT(5)</f>
        <v>4.6690470119715011</v>
      </c>
      <c r="H13" s="24">
        <f>STDEV(H7:H11)/SQRT(5)</f>
        <v>2.6076809620810595</v>
      </c>
    </row>
    <row r="16" spans="1:8" x14ac:dyDescent="0.25">
      <c r="A16" s="32" t="s">
        <v>34</v>
      </c>
    </row>
    <row r="18" spans="1:10" x14ac:dyDescent="0.25">
      <c r="A18" s="11" t="s">
        <v>0</v>
      </c>
      <c r="B18" s="11" t="s">
        <v>76</v>
      </c>
      <c r="C18" s="11" t="s">
        <v>77</v>
      </c>
      <c r="D18" s="12" t="s">
        <v>78</v>
      </c>
      <c r="E18" s="11" t="s">
        <v>79</v>
      </c>
      <c r="F18" s="25"/>
      <c r="G18" s="25"/>
      <c r="H18" s="25"/>
      <c r="I18" s="25"/>
      <c r="J18" s="26"/>
    </row>
    <row r="19" spans="1:10" x14ac:dyDescent="0.25">
      <c r="A19" s="26" t="s">
        <v>80</v>
      </c>
      <c r="B19" s="16" t="s">
        <v>81</v>
      </c>
      <c r="C19" s="27">
        <v>17.527688999999999</v>
      </c>
      <c r="D19" s="27">
        <f t="shared" ref="D19:D24" si="0">C26-C19</f>
        <v>9.9731000000002012E-2</v>
      </c>
      <c r="E19" s="27">
        <f>2^D19</f>
        <v>1.0715736419390469</v>
      </c>
      <c r="H19" s="14" t="s">
        <v>1</v>
      </c>
      <c r="I19" s="15" t="s">
        <v>2</v>
      </c>
    </row>
    <row r="20" spans="1:10" x14ac:dyDescent="0.25">
      <c r="A20" s="26" t="s">
        <v>82</v>
      </c>
      <c r="B20" s="16" t="s">
        <v>81</v>
      </c>
      <c r="C20" s="27">
        <v>17.415747</v>
      </c>
      <c r="D20" s="27">
        <f t="shared" si="0"/>
        <v>0.54049300000000144</v>
      </c>
      <c r="E20" s="27">
        <f t="shared" ref="E20:E24" si="1">2^D20</f>
        <v>1.4544694559796423</v>
      </c>
      <c r="H20" s="27">
        <v>1.0715736419390469</v>
      </c>
      <c r="I20" s="27">
        <v>0.27215661357716625</v>
      </c>
    </row>
    <row r="21" spans="1:10" x14ac:dyDescent="0.25">
      <c r="A21" s="26" t="s">
        <v>83</v>
      </c>
      <c r="B21" s="16" t="s">
        <v>81</v>
      </c>
      <c r="C21" s="27">
        <v>17.942398000000001</v>
      </c>
      <c r="D21" s="27">
        <f t="shared" si="0"/>
        <v>8.4051999999999794E-2</v>
      </c>
      <c r="E21" s="27">
        <f t="shared" si="1"/>
        <v>1.0599909886565397</v>
      </c>
      <c r="H21" s="27">
        <v>1.4544694559796423</v>
      </c>
      <c r="I21" s="27">
        <v>8.0005616611391987E-3</v>
      </c>
    </row>
    <row r="22" spans="1:10" x14ac:dyDescent="0.25">
      <c r="A22" s="26" t="s">
        <v>84</v>
      </c>
      <c r="B22" s="16" t="s">
        <v>81</v>
      </c>
      <c r="C22" s="27">
        <v>19.593761000000001</v>
      </c>
      <c r="D22" s="27">
        <f t="shared" si="0"/>
        <v>-1.8774909999999991</v>
      </c>
      <c r="E22" s="27">
        <f t="shared" si="1"/>
        <v>0.27215661357716625</v>
      </c>
      <c r="H22" s="27">
        <v>1.0599909886565397</v>
      </c>
      <c r="I22" s="27">
        <v>9.9794567687322509E-3</v>
      </c>
    </row>
    <row r="23" spans="1:10" x14ac:dyDescent="0.25">
      <c r="A23" s="26" t="s">
        <v>32</v>
      </c>
      <c r="B23" s="16" t="s">
        <v>81</v>
      </c>
      <c r="C23" s="27">
        <v>24.716633000000002</v>
      </c>
      <c r="D23" s="27">
        <f t="shared" si="0"/>
        <v>-6.9656830000000021</v>
      </c>
      <c r="E23" s="27">
        <f t="shared" si="1"/>
        <v>8.0005616611391987E-3</v>
      </c>
    </row>
    <row r="24" spans="1:10" x14ac:dyDescent="0.25">
      <c r="A24" s="26" t="s">
        <v>33</v>
      </c>
      <c r="B24" s="16" t="s">
        <v>81</v>
      </c>
      <c r="C24" s="27">
        <v>23.673272999999998</v>
      </c>
      <c r="D24" s="27">
        <f t="shared" si="0"/>
        <v>-6.6468229999999977</v>
      </c>
      <c r="E24" s="27">
        <f t="shared" si="1"/>
        <v>9.9794567687322509E-3</v>
      </c>
      <c r="G24" s="27">
        <f>H20/H24</f>
        <v>0.8964557637228977</v>
      </c>
      <c r="H24" s="27">
        <f>AVERAGE(H20:H22)</f>
        <v>1.1953446955250764</v>
      </c>
      <c r="I24" s="27">
        <f>AVERAGE(I20:I22)</f>
        <v>9.6712210669012574E-2</v>
      </c>
      <c r="J24" s="27">
        <f>I20/H24</f>
        <v>0.22768044614747432</v>
      </c>
    </row>
    <row r="25" spans="1:10" x14ac:dyDescent="0.25">
      <c r="A25" s="26"/>
      <c r="G25" s="27">
        <f>H21/H24</f>
        <v>1.2167782744380196</v>
      </c>
      <c r="H25" s="27"/>
      <c r="I25" s="27">
        <f>I24/H24</f>
        <v>8.0907382641230541E-2</v>
      </c>
      <c r="J25" s="27">
        <f>I21/H24</f>
        <v>6.6931000665250038E-3</v>
      </c>
    </row>
    <row r="26" spans="1:10" x14ac:dyDescent="0.25">
      <c r="A26" s="26" t="s">
        <v>80</v>
      </c>
      <c r="B26" s="16" t="s">
        <v>85</v>
      </c>
      <c r="C26" s="27">
        <v>17.627420000000001</v>
      </c>
      <c r="G26" s="27">
        <f>H22/H24</f>
        <v>0.88676596183908263</v>
      </c>
      <c r="H26" s="27"/>
      <c r="I26" s="27"/>
      <c r="J26" s="27">
        <f>I22/H24</f>
        <v>8.3486017096922795E-3</v>
      </c>
    </row>
    <row r="27" spans="1:10" x14ac:dyDescent="0.25">
      <c r="A27" s="26" t="s">
        <v>82</v>
      </c>
      <c r="B27" s="16" t="s">
        <v>85</v>
      </c>
      <c r="C27" s="27">
        <v>17.956240000000001</v>
      </c>
    </row>
    <row r="28" spans="1:10" ht="60" customHeight="1" x14ac:dyDescent="0.25">
      <c r="A28" s="26" t="s">
        <v>83</v>
      </c>
      <c r="B28" s="26" t="s">
        <v>85</v>
      </c>
      <c r="C28" s="28">
        <v>18.026450000000001</v>
      </c>
      <c r="G28" s="6" t="s">
        <v>86</v>
      </c>
      <c r="H28" s="7">
        <f>H24/H24*100</f>
        <v>100</v>
      </c>
      <c r="I28" s="13">
        <f>I25*100</f>
        <v>8.0907382641230541</v>
      </c>
    </row>
    <row r="29" spans="1:10" x14ac:dyDescent="0.25">
      <c r="A29" s="26" t="s">
        <v>84</v>
      </c>
      <c r="B29" s="26" t="s">
        <v>85</v>
      </c>
      <c r="C29" s="28">
        <v>17.716270000000002</v>
      </c>
    </row>
    <row r="30" spans="1:10" x14ac:dyDescent="0.25">
      <c r="A30" s="26" t="s">
        <v>32</v>
      </c>
      <c r="B30" s="26" t="s">
        <v>85</v>
      </c>
      <c r="C30" s="28">
        <v>17.75095</v>
      </c>
    </row>
    <row r="31" spans="1:10" x14ac:dyDescent="0.25">
      <c r="A31" s="25" t="s">
        <v>33</v>
      </c>
      <c r="B31" s="22" t="s">
        <v>85</v>
      </c>
      <c r="C31" s="29">
        <v>17.026450000000001</v>
      </c>
      <c r="D31" s="22"/>
      <c r="E31" s="22"/>
      <c r="F31" s="22"/>
      <c r="G31" s="22"/>
      <c r="H31" s="22"/>
      <c r="I31" s="22"/>
      <c r="J31" s="22"/>
    </row>
    <row r="32" spans="1:10" x14ac:dyDescent="0.25">
      <c r="A32" s="26"/>
    </row>
    <row r="33" spans="1:9" x14ac:dyDescent="0.25">
      <c r="A33" s="26"/>
    </row>
    <row r="34" spans="1:9" x14ac:dyDescent="0.25">
      <c r="A34" s="32" t="s">
        <v>87</v>
      </c>
    </row>
    <row r="35" spans="1:9" x14ac:dyDescent="0.25">
      <c r="A35" s="26"/>
    </row>
    <row r="36" spans="1:9" x14ac:dyDescent="0.25">
      <c r="A36" s="18"/>
      <c r="B36" s="45" t="s">
        <v>90</v>
      </c>
      <c r="C36" s="45"/>
    </row>
    <row r="37" spans="1:9" x14ac:dyDescent="0.25">
      <c r="A37" s="41"/>
      <c r="B37" s="11" t="s">
        <v>1</v>
      </c>
      <c r="C37" s="11" t="s">
        <v>2</v>
      </c>
    </row>
    <row r="38" spans="1:9" x14ac:dyDescent="0.25">
      <c r="A38" s="2" t="s">
        <v>3</v>
      </c>
      <c r="B38" s="39">
        <v>2384814.0499999998</v>
      </c>
      <c r="C38" s="39">
        <v>2036363.6359999999</v>
      </c>
    </row>
    <row r="39" spans="1:9" x14ac:dyDescent="0.25">
      <c r="A39" s="2" t="s">
        <v>4</v>
      </c>
      <c r="B39" s="39">
        <v>2962500</v>
      </c>
      <c r="C39" s="39">
        <v>2672727.273</v>
      </c>
    </row>
    <row r="40" spans="1:9" x14ac:dyDescent="0.25">
      <c r="A40" s="2" t="s">
        <v>5</v>
      </c>
      <c r="B40" s="39">
        <v>1673553.719</v>
      </c>
      <c r="C40" s="39">
        <v>2099645.8089999999</v>
      </c>
    </row>
    <row r="41" spans="1:9" x14ac:dyDescent="0.25">
      <c r="A41" s="2" t="s">
        <v>8</v>
      </c>
      <c r="B41" s="39">
        <v>2685341</v>
      </c>
      <c r="C41" s="39">
        <v>2555819</v>
      </c>
    </row>
    <row r="42" spans="1:9" x14ac:dyDescent="0.25">
      <c r="A42" s="43" t="s">
        <v>9</v>
      </c>
      <c r="B42" s="44">
        <v>2538587</v>
      </c>
      <c r="C42" s="44">
        <v>2269579</v>
      </c>
    </row>
    <row r="43" spans="1:9" x14ac:dyDescent="0.25">
      <c r="B43" s="27"/>
      <c r="C43" s="27"/>
    </row>
    <row r="44" spans="1:9" x14ac:dyDescent="0.25">
      <c r="A44" s="1" t="s">
        <v>6</v>
      </c>
      <c r="B44" s="39" t="s">
        <v>88</v>
      </c>
      <c r="C44" s="27"/>
    </row>
    <row r="45" spans="1:9" x14ac:dyDescent="0.25">
      <c r="A45" s="1" t="s">
        <v>7</v>
      </c>
      <c r="B45" s="39" t="s">
        <v>89</v>
      </c>
      <c r="C45" s="27"/>
    </row>
    <row r="46" spans="1:9" x14ac:dyDescent="0.25">
      <c r="H46" s="10"/>
      <c r="I46" s="10"/>
    </row>
    <row r="48" spans="1:9" x14ac:dyDescent="0.25">
      <c r="A48" s="32" t="s">
        <v>35</v>
      </c>
    </row>
    <row r="49" spans="1:3" x14ac:dyDescent="0.25">
      <c r="A49" s="19"/>
      <c r="B49" s="45" t="s">
        <v>10</v>
      </c>
      <c r="C49" s="45"/>
    </row>
    <row r="50" spans="1:3" x14ac:dyDescent="0.25">
      <c r="A50" s="41"/>
      <c r="B50" s="11" t="s">
        <v>1</v>
      </c>
      <c r="C50" s="11" t="s">
        <v>2</v>
      </c>
    </row>
    <row r="51" spans="1:3" x14ac:dyDescent="0.25">
      <c r="A51" s="2" t="s">
        <v>3</v>
      </c>
      <c r="B51" s="26">
        <v>86</v>
      </c>
      <c r="C51" s="26">
        <v>70</v>
      </c>
    </row>
    <row r="52" spans="1:3" x14ac:dyDescent="0.25">
      <c r="A52" s="2" t="s">
        <v>4</v>
      </c>
      <c r="B52" s="26">
        <v>78</v>
      </c>
      <c r="C52" s="26">
        <v>92</v>
      </c>
    </row>
    <row r="53" spans="1:3" x14ac:dyDescent="0.25">
      <c r="A53" s="2" t="s">
        <v>5</v>
      </c>
      <c r="B53" s="26">
        <v>73</v>
      </c>
      <c r="C53" s="26">
        <v>80</v>
      </c>
    </row>
    <row r="54" spans="1:3" x14ac:dyDescent="0.25">
      <c r="A54" s="2" t="s">
        <v>8</v>
      </c>
      <c r="B54" s="26">
        <v>63</v>
      </c>
      <c r="C54" s="26">
        <v>90</v>
      </c>
    </row>
    <row r="55" spans="1:3" x14ac:dyDescent="0.25">
      <c r="A55" s="43" t="s">
        <v>9</v>
      </c>
      <c r="B55" s="25">
        <v>89</v>
      </c>
      <c r="C55" s="25">
        <v>93</v>
      </c>
    </row>
    <row r="57" spans="1:3" x14ac:dyDescent="0.25">
      <c r="A57" s="1" t="s">
        <v>6</v>
      </c>
      <c r="B57" s="16" t="s">
        <v>11</v>
      </c>
    </row>
    <row r="58" spans="1:3" x14ac:dyDescent="0.25">
      <c r="A58" s="1" t="s">
        <v>7</v>
      </c>
      <c r="B58" s="16" t="s">
        <v>12</v>
      </c>
    </row>
    <row r="62" spans="1:3" x14ac:dyDescent="0.25">
      <c r="A62" s="32" t="s">
        <v>36</v>
      </c>
    </row>
    <row r="63" spans="1:3" x14ac:dyDescent="0.25">
      <c r="A63" s="19"/>
      <c r="B63" s="45" t="s">
        <v>13</v>
      </c>
      <c r="C63" s="45"/>
    </row>
    <row r="64" spans="1:3" x14ac:dyDescent="0.25">
      <c r="A64" s="41"/>
      <c r="B64" s="11" t="s">
        <v>1</v>
      </c>
      <c r="C64" s="11" t="s">
        <v>2</v>
      </c>
    </row>
    <row r="65" spans="1:7" x14ac:dyDescent="0.25">
      <c r="A65" s="2" t="s">
        <v>3</v>
      </c>
      <c r="B65" s="16">
        <v>52</v>
      </c>
      <c r="C65" s="16">
        <v>46</v>
      </c>
    </row>
    <row r="66" spans="1:7" x14ac:dyDescent="0.25">
      <c r="A66" s="2" t="s">
        <v>4</v>
      </c>
      <c r="B66" s="16">
        <v>48</v>
      </c>
      <c r="C66" s="16">
        <v>66</v>
      </c>
    </row>
    <row r="67" spans="1:7" x14ac:dyDescent="0.25">
      <c r="A67" s="2" t="s">
        <v>5</v>
      </c>
      <c r="B67" s="16">
        <v>42</v>
      </c>
      <c r="C67" s="16">
        <v>50</v>
      </c>
    </row>
    <row r="68" spans="1:7" x14ac:dyDescent="0.25">
      <c r="A68" s="2" t="s">
        <v>8</v>
      </c>
      <c r="B68" s="16">
        <v>33</v>
      </c>
      <c r="C68" s="16">
        <v>61</v>
      </c>
    </row>
    <row r="69" spans="1:7" x14ac:dyDescent="0.25">
      <c r="A69" s="43" t="s">
        <v>9</v>
      </c>
      <c r="B69" s="22">
        <v>61</v>
      </c>
      <c r="C69" s="22">
        <v>67</v>
      </c>
    </row>
    <row r="71" spans="1:7" x14ac:dyDescent="0.25">
      <c r="A71" s="1" t="s">
        <v>6</v>
      </c>
      <c r="B71" s="16" t="s">
        <v>14</v>
      </c>
    </row>
    <row r="72" spans="1:7" x14ac:dyDescent="0.25">
      <c r="A72" s="1" t="s">
        <v>7</v>
      </c>
      <c r="B72" s="16" t="s">
        <v>15</v>
      </c>
    </row>
    <row r="75" spans="1:7" x14ac:dyDescent="0.25">
      <c r="A75" s="32" t="s">
        <v>38</v>
      </c>
    </row>
    <row r="76" spans="1:7" x14ac:dyDescent="0.25">
      <c r="C76" s="8"/>
    </row>
    <row r="77" spans="1:7" x14ac:dyDescent="0.25">
      <c r="A77" s="46" t="s">
        <v>16</v>
      </c>
      <c r="B77" s="45" t="s">
        <v>1</v>
      </c>
      <c r="C77" s="45"/>
      <c r="D77" s="45"/>
      <c r="E77" s="45" t="s">
        <v>2</v>
      </c>
      <c r="F77" s="45"/>
      <c r="G77" s="45"/>
    </row>
    <row r="78" spans="1:7" x14ac:dyDescent="0.25">
      <c r="A78" s="42"/>
      <c r="B78" s="11" t="s">
        <v>21</v>
      </c>
      <c r="C78" s="11" t="s">
        <v>22</v>
      </c>
      <c r="D78" s="11" t="s">
        <v>0</v>
      </c>
      <c r="E78" s="11" t="s">
        <v>21</v>
      </c>
      <c r="F78" s="11" t="s">
        <v>22</v>
      </c>
      <c r="G78" s="11" t="s">
        <v>0</v>
      </c>
    </row>
    <row r="79" spans="1:7" x14ac:dyDescent="0.25">
      <c r="A79" s="2" t="s">
        <v>17</v>
      </c>
      <c r="B79" s="27">
        <v>51.33</v>
      </c>
      <c r="C79" s="27">
        <v>2.7280000000000002</v>
      </c>
      <c r="D79" s="27">
        <v>5</v>
      </c>
      <c r="E79" s="27">
        <v>58.33</v>
      </c>
      <c r="F79" s="27">
        <v>7.5350000000000001</v>
      </c>
      <c r="G79" s="38">
        <v>5</v>
      </c>
    </row>
    <row r="80" spans="1:7" ht="15.95" customHeight="1" x14ac:dyDescent="0.25">
      <c r="A80" s="2" t="s">
        <v>18</v>
      </c>
      <c r="B80" s="27">
        <v>28</v>
      </c>
      <c r="C80" s="27">
        <v>2</v>
      </c>
      <c r="D80" s="27">
        <v>5</v>
      </c>
      <c r="E80" s="27">
        <v>22.33</v>
      </c>
      <c r="F80" s="27">
        <v>1.8</v>
      </c>
      <c r="G80" s="38">
        <v>5</v>
      </c>
    </row>
    <row r="81" spans="1:18" ht="15.95" customHeight="1" x14ac:dyDescent="0.25">
      <c r="A81" s="2" t="s">
        <v>19</v>
      </c>
      <c r="B81" s="27">
        <v>1.6659999999999999</v>
      </c>
      <c r="C81" s="27">
        <v>0.33300000000000002</v>
      </c>
      <c r="D81" s="27">
        <v>5</v>
      </c>
      <c r="E81" s="27">
        <v>1</v>
      </c>
      <c r="F81" s="27">
        <v>0</v>
      </c>
      <c r="G81" s="38">
        <v>5</v>
      </c>
    </row>
    <row r="82" spans="1:18" ht="15.95" customHeight="1" x14ac:dyDescent="0.25">
      <c r="A82" s="43" t="s">
        <v>20</v>
      </c>
      <c r="B82" s="29">
        <v>19.66</v>
      </c>
      <c r="C82" s="29">
        <v>3.5</v>
      </c>
      <c r="D82" s="29">
        <v>5</v>
      </c>
      <c r="E82" s="29">
        <v>18.329999999999998</v>
      </c>
      <c r="F82" s="29">
        <v>6.3</v>
      </c>
      <c r="G82" s="47">
        <v>5</v>
      </c>
    </row>
    <row r="83" spans="1:18" x14ac:dyDescent="0.25">
      <c r="A83" s="2"/>
    </row>
    <row r="85" spans="1:18" x14ac:dyDescent="0.25">
      <c r="A85" s="32" t="s">
        <v>37</v>
      </c>
    </row>
    <row r="86" spans="1:18" x14ac:dyDescent="0.25">
      <c r="A86" s="1"/>
    </row>
    <row r="87" spans="1:18" x14ac:dyDescent="0.25">
      <c r="A87" s="2" t="s">
        <v>3</v>
      </c>
      <c r="B87" s="37" t="s">
        <v>31</v>
      </c>
      <c r="C87" s="37"/>
      <c r="D87" s="37"/>
      <c r="E87" s="37"/>
      <c r="F87" s="37"/>
      <c r="H87" s="37" t="s">
        <v>2</v>
      </c>
      <c r="I87" s="37"/>
      <c r="J87" s="37"/>
      <c r="K87" s="37"/>
      <c r="L87" s="37"/>
      <c r="M87" s="1"/>
      <c r="N87" s="1"/>
      <c r="O87" s="1"/>
      <c r="P87" s="1"/>
      <c r="Q87" s="1"/>
      <c r="R87" s="1"/>
    </row>
    <row r="88" spans="1:18" x14ac:dyDescent="0.25">
      <c r="B88" s="36" t="s">
        <v>23</v>
      </c>
      <c r="C88" s="36" t="s">
        <v>24</v>
      </c>
      <c r="D88" s="36" t="s">
        <v>28</v>
      </c>
      <c r="E88" s="36" t="s">
        <v>29</v>
      </c>
      <c r="F88" s="36" t="s">
        <v>30</v>
      </c>
      <c r="H88" s="36" t="s">
        <v>23</v>
      </c>
      <c r="I88" s="36" t="s">
        <v>24</v>
      </c>
      <c r="J88" s="36" t="s">
        <v>28</v>
      </c>
      <c r="K88" s="36" t="s">
        <v>29</v>
      </c>
      <c r="L88" s="36" t="s">
        <v>30</v>
      </c>
    </row>
    <row r="89" spans="1:18" x14ac:dyDescent="0.25">
      <c r="K89" s="16"/>
      <c r="L89" s="16"/>
    </row>
    <row r="90" spans="1:18" x14ac:dyDescent="0.25">
      <c r="B90" s="16">
        <v>10</v>
      </c>
      <c r="C90" s="27">
        <v>7097.6809999999996</v>
      </c>
      <c r="D90" s="27">
        <v>986.60699999999997</v>
      </c>
      <c r="E90" s="27">
        <v>0.139004134</v>
      </c>
      <c r="F90" s="27">
        <v>1</v>
      </c>
      <c r="G90" s="50"/>
      <c r="H90" s="38">
        <v>10</v>
      </c>
      <c r="I90" s="27">
        <v>16354.794</v>
      </c>
      <c r="J90" s="27">
        <v>719.50599999999997</v>
      </c>
      <c r="K90" s="27">
        <v>4.3993999999999998E-2</v>
      </c>
      <c r="L90" s="27">
        <v>1</v>
      </c>
    </row>
    <row r="91" spans="1:18" x14ac:dyDescent="0.25">
      <c r="B91" s="16">
        <v>20</v>
      </c>
      <c r="C91" s="27">
        <v>3310.0540000000001</v>
      </c>
      <c r="D91" s="27">
        <v>875.06200000000001</v>
      </c>
      <c r="E91" s="27">
        <v>0.264364871</v>
      </c>
      <c r="F91" s="27">
        <v>1.901848988</v>
      </c>
      <c r="G91" s="50"/>
      <c r="H91" s="38">
        <v>20</v>
      </c>
      <c r="I91" s="27">
        <v>15166.016</v>
      </c>
      <c r="J91" s="27">
        <v>987.79</v>
      </c>
      <c r="K91" s="27">
        <v>6.5131999999999995E-2</v>
      </c>
      <c r="L91" s="27">
        <v>1.4804839999999999</v>
      </c>
    </row>
    <row r="92" spans="1:18" x14ac:dyDescent="0.25">
      <c r="B92" s="16">
        <v>30</v>
      </c>
      <c r="C92" s="27">
        <v>4183.9530000000004</v>
      </c>
      <c r="D92" s="27">
        <v>1889.271</v>
      </c>
      <c r="E92" s="27">
        <v>0.45155167899999998</v>
      </c>
      <c r="F92" s="27">
        <v>3.248476616</v>
      </c>
      <c r="G92" s="50"/>
      <c r="H92" s="38">
        <v>30</v>
      </c>
      <c r="I92" s="27">
        <v>11072.409</v>
      </c>
      <c r="J92" s="27">
        <v>1417.2460000000001</v>
      </c>
      <c r="K92" s="27">
        <v>0.127998</v>
      </c>
      <c r="L92" s="27">
        <v>2.9094690000000001</v>
      </c>
    </row>
    <row r="93" spans="1:18" x14ac:dyDescent="0.25">
      <c r="B93" s="22">
        <v>60</v>
      </c>
      <c r="C93" s="29">
        <v>8389.7019999999993</v>
      </c>
      <c r="D93" s="29">
        <v>5442.7349999999997</v>
      </c>
      <c r="E93" s="29">
        <v>0.64873996700000003</v>
      </c>
      <c r="F93" s="29">
        <v>4.6670552089999999</v>
      </c>
      <c r="G93" s="50"/>
      <c r="H93" s="47">
        <v>60</v>
      </c>
      <c r="I93" s="29">
        <v>10131.874</v>
      </c>
      <c r="J93" s="29">
        <v>2021.17</v>
      </c>
      <c r="K93" s="29">
        <v>0.199486</v>
      </c>
      <c r="L93" s="29">
        <v>4.5344410000000002</v>
      </c>
    </row>
    <row r="94" spans="1:18" x14ac:dyDescent="0.25">
      <c r="G94" s="21"/>
    </row>
    <row r="95" spans="1:18" x14ac:dyDescent="0.25">
      <c r="A95" s="2" t="s">
        <v>4</v>
      </c>
      <c r="B95" s="37" t="s">
        <v>31</v>
      </c>
      <c r="C95" s="37"/>
      <c r="D95" s="37"/>
      <c r="E95" s="37"/>
      <c r="F95" s="37"/>
      <c r="G95" s="21"/>
      <c r="H95" s="37" t="s">
        <v>2</v>
      </c>
      <c r="I95" s="37"/>
      <c r="J95" s="37"/>
      <c r="K95" s="37"/>
      <c r="L95" s="37"/>
    </row>
    <row r="96" spans="1:18" x14ac:dyDescent="0.25">
      <c r="A96" s="2"/>
      <c r="B96" s="36" t="s">
        <v>23</v>
      </c>
      <c r="C96" s="36" t="s">
        <v>24</v>
      </c>
      <c r="D96" s="36" t="s">
        <v>28</v>
      </c>
      <c r="E96" s="36" t="s">
        <v>29</v>
      </c>
      <c r="F96" s="36" t="s">
        <v>30</v>
      </c>
      <c r="G96" s="21"/>
      <c r="H96" s="36" t="s">
        <v>23</v>
      </c>
      <c r="I96" s="36" t="s">
        <v>24</v>
      </c>
      <c r="J96" s="36" t="s">
        <v>28</v>
      </c>
      <c r="K96" s="48" t="s">
        <v>29</v>
      </c>
      <c r="L96" s="48" t="s">
        <v>30</v>
      </c>
    </row>
    <row r="97" spans="1:12" x14ac:dyDescent="0.25">
      <c r="A97" s="2"/>
      <c r="G97" s="21"/>
    </row>
    <row r="98" spans="1:12" x14ac:dyDescent="0.25">
      <c r="A98" s="2"/>
      <c r="B98" s="16">
        <v>10</v>
      </c>
      <c r="C98" s="16">
        <v>24572.420999999998</v>
      </c>
      <c r="D98" s="16">
        <v>10270.037</v>
      </c>
      <c r="E98" s="16">
        <v>0.41794974099999999</v>
      </c>
      <c r="F98" s="16">
        <v>1</v>
      </c>
      <c r="G98" s="21"/>
      <c r="H98" s="16">
        <v>10</v>
      </c>
      <c r="I98" s="27">
        <v>17004.38</v>
      </c>
      <c r="J98" s="27">
        <v>6009.8320000000003</v>
      </c>
      <c r="K98" s="27">
        <v>0.35342800000000002</v>
      </c>
      <c r="L98" s="27">
        <v>1</v>
      </c>
    </row>
    <row r="99" spans="1:12" x14ac:dyDescent="0.25">
      <c r="A99" s="2"/>
      <c r="B99" s="16">
        <v>20</v>
      </c>
      <c r="C99" s="16">
        <v>16972.329000000002</v>
      </c>
      <c r="D99" s="16">
        <v>14621.999</v>
      </c>
      <c r="E99" s="16">
        <v>0.86151988899999998</v>
      </c>
      <c r="F99" s="16">
        <v>2.0613002090000001</v>
      </c>
      <c r="G99" s="21"/>
      <c r="H99" s="16">
        <v>20</v>
      </c>
      <c r="I99" s="27">
        <v>12541.066000000001</v>
      </c>
      <c r="J99" s="27">
        <v>7603.7020000000002</v>
      </c>
      <c r="K99" s="27">
        <v>0.60630399999999995</v>
      </c>
      <c r="L99" s="27">
        <v>1.7154940000000001</v>
      </c>
    </row>
    <row r="100" spans="1:12" x14ac:dyDescent="0.25">
      <c r="B100" s="16">
        <v>30</v>
      </c>
      <c r="C100" s="16">
        <v>19841.157999999999</v>
      </c>
      <c r="D100" s="16">
        <v>23507.848000000002</v>
      </c>
      <c r="E100" s="16">
        <v>1.184802218</v>
      </c>
      <c r="F100" s="16">
        <v>2.8347959110000001</v>
      </c>
      <c r="G100" s="21"/>
      <c r="H100" s="16">
        <v>30</v>
      </c>
      <c r="I100" s="27">
        <v>14814.966</v>
      </c>
      <c r="J100" s="27">
        <v>16072.88</v>
      </c>
      <c r="K100" s="27">
        <v>1.084908</v>
      </c>
      <c r="L100" s="27">
        <v>3.0696680000000001</v>
      </c>
    </row>
    <row r="101" spans="1:12" x14ac:dyDescent="0.25">
      <c r="B101" s="22">
        <v>60</v>
      </c>
      <c r="C101" s="22">
        <v>20458.401000000002</v>
      </c>
      <c r="D101" s="22">
        <v>32010.956999999999</v>
      </c>
      <c r="E101" s="22">
        <v>1.564685187</v>
      </c>
      <c r="F101" s="22">
        <v>3.743716128</v>
      </c>
      <c r="G101" s="21"/>
      <c r="H101" s="22">
        <v>60</v>
      </c>
      <c r="I101" s="29">
        <v>16716.522000000001</v>
      </c>
      <c r="J101" s="29">
        <v>29308.2</v>
      </c>
      <c r="K101" s="29">
        <v>1.753247</v>
      </c>
      <c r="L101" s="29">
        <v>4.9606849999999998</v>
      </c>
    </row>
    <row r="102" spans="1:12" x14ac:dyDescent="0.25">
      <c r="G102" s="21"/>
      <c r="K102" s="16"/>
      <c r="L102" s="16"/>
    </row>
    <row r="103" spans="1:12" x14ac:dyDescent="0.25">
      <c r="A103" s="2" t="s">
        <v>5</v>
      </c>
      <c r="B103" s="37" t="s">
        <v>31</v>
      </c>
      <c r="C103" s="37"/>
      <c r="D103" s="37"/>
      <c r="E103" s="37"/>
      <c r="F103" s="37"/>
      <c r="G103" s="21"/>
      <c r="H103" s="37" t="s">
        <v>2</v>
      </c>
      <c r="I103" s="37"/>
      <c r="J103" s="37"/>
      <c r="K103" s="37"/>
      <c r="L103" s="37"/>
    </row>
    <row r="104" spans="1:12" x14ac:dyDescent="0.25">
      <c r="B104" s="36" t="s">
        <v>23</v>
      </c>
      <c r="C104" s="36" t="s">
        <v>24</v>
      </c>
      <c r="D104" s="36" t="s">
        <v>28</v>
      </c>
      <c r="E104" s="36" t="s">
        <v>29</v>
      </c>
      <c r="F104" s="36" t="s">
        <v>30</v>
      </c>
      <c r="G104" s="21"/>
      <c r="H104" s="36" t="s">
        <v>23</v>
      </c>
      <c r="I104" s="36" t="s">
        <v>24</v>
      </c>
      <c r="J104" s="36" t="s">
        <v>28</v>
      </c>
      <c r="K104" s="36" t="s">
        <v>29</v>
      </c>
      <c r="L104" s="36" t="s">
        <v>30</v>
      </c>
    </row>
    <row r="105" spans="1:12" x14ac:dyDescent="0.25">
      <c r="G105" s="21"/>
      <c r="K105" s="16"/>
      <c r="L105" s="16"/>
    </row>
    <row r="106" spans="1:12" x14ac:dyDescent="0.25">
      <c r="B106" s="16">
        <v>10</v>
      </c>
      <c r="C106" s="27">
        <v>26592.788</v>
      </c>
      <c r="D106" s="27">
        <v>8588.3089999999993</v>
      </c>
      <c r="E106" s="27">
        <v>0.32295632200000002</v>
      </c>
      <c r="F106" s="27">
        <v>1</v>
      </c>
      <c r="G106" s="21"/>
      <c r="H106" s="16">
        <v>10</v>
      </c>
      <c r="I106" s="27">
        <v>16780.458999999999</v>
      </c>
      <c r="J106" s="27">
        <v>6543.9030000000002</v>
      </c>
      <c r="K106" s="27">
        <v>0.38997199999999999</v>
      </c>
      <c r="L106" s="27">
        <v>1</v>
      </c>
    </row>
    <row r="107" spans="1:12" x14ac:dyDescent="0.25">
      <c r="B107" s="16">
        <v>20</v>
      </c>
      <c r="C107" s="27">
        <v>19752.934000000001</v>
      </c>
      <c r="D107" s="27">
        <v>14700.492</v>
      </c>
      <c r="E107" s="27">
        <v>0.74421815000000002</v>
      </c>
      <c r="F107" s="27">
        <v>2.3043925750000001</v>
      </c>
      <c r="G107" s="21"/>
      <c r="H107" s="16">
        <v>20</v>
      </c>
      <c r="I107" s="27">
        <v>18753.927</v>
      </c>
      <c r="J107" s="27">
        <v>11343.62</v>
      </c>
      <c r="K107" s="27">
        <v>0.60486600000000001</v>
      </c>
      <c r="L107" s="27">
        <v>1.551053</v>
      </c>
    </row>
    <row r="108" spans="1:12" x14ac:dyDescent="0.25">
      <c r="B108" s="16">
        <v>30</v>
      </c>
      <c r="C108" s="27">
        <v>20485.174999999999</v>
      </c>
      <c r="D108" s="27">
        <v>19974.626</v>
      </c>
      <c r="E108" s="27">
        <v>0.97507714700000003</v>
      </c>
      <c r="F108" s="27">
        <v>3.019222976</v>
      </c>
      <c r="G108" s="21"/>
      <c r="H108" s="16">
        <v>30</v>
      </c>
      <c r="I108" s="27">
        <v>20973.508999999998</v>
      </c>
      <c r="J108" s="27">
        <v>13813.18</v>
      </c>
      <c r="K108" s="27">
        <v>0.65860099999999999</v>
      </c>
      <c r="L108" s="27">
        <v>1.688844</v>
      </c>
    </row>
    <row r="109" spans="1:12" x14ac:dyDescent="0.25">
      <c r="B109" s="22">
        <v>60</v>
      </c>
      <c r="C109" s="29">
        <v>25153.312000000002</v>
      </c>
      <c r="D109" s="29">
        <v>17351.383000000002</v>
      </c>
      <c r="E109" s="29">
        <v>0.68982498199999998</v>
      </c>
      <c r="F109" s="29">
        <v>2.135969899</v>
      </c>
      <c r="G109" s="21"/>
      <c r="H109" s="22">
        <v>60</v>
      </c>
      <c r="I109" s="29">
        <v>27983.824000000001</v>
      </c>
      <c r="J109" s="29">
        <v>26985.43</v>
      </c>
      <c r="K109" s="29">
        <v>0.96432300000000004</v>
      </c>
      <c r="L109" s="29">
        <v>2.4728020000000002</v>
      </c>
    </row>
    <row r="110" spans="1:12" x14ac:dyDescent="0.25">
      <c r="G110" s="21"/>
      <c r="K110" s="16"/>
      <c r="L110" s="16"/>
    </row>
    <row r="111" spans="1:12" x14ac:dyDescent="0.25">
      <c r="A111" s="2" t="s">
        <v>8</v>
      </c>
      <c r="B111" s="37" t="s">
        <v>31</v>
      </c>
      <c r="C111" s="37"/>
      <c r="D111" s="37"/>
      <c r="E111" s="37"/>
      <c r="F111" s="37"/>
      <c r="G111" s="21"/>
      <c r="H111" s="37" t="s">
        <v>2</v>
      </c>
      <c r="I111" s="37"/>
      <c r="J111" s="37"/>
      <c r="K111" s="37"/>
      <c r="L111" s="37"/>
    </row>
    <row r="112" spans="1:12" x14ac:dyDescent="0.25">
      <c r="A112" s="2"/>
      <c r="B112" s="36" t="s">
        <v>23</v>
      </c>
      <c r="C112" s="36" t="s">
        <v>24</v>
      </c>
      <c r="D112" s="36" t="s">
        <v>28</v>
      </c>
      <c r="E112" s="36" t="s">
        <v>29</v>
      </c>
      <c r="F112" s="36" t="s">
        <v>30</v>
      </c>
      <c r="G112" s="21"/>
      <c r="H112" s="36" t="s">
        <v>23</v>
      </c>
      <c r="I112" s="36" t="s">
        <v>24</v>
      </c>
      <c r="J112" s="36" t="s">
        <v>28</v>
      </c>
      <c r="K112" s="36" t="s">
        <v>29</v>
      </c>
      <c r="L112" s="36" t="s">
        <v>30</v>
      </c>
    </row>
    <row r="113" spans="1:17" x14ac:dyDescent="0.25">
      <c r="G113" s="21"/>
      <c r="K113" s="16"/>
      <c r="L113" s="16"/>
    </row>
    <row r="114" spans="1:17" x14ac:dyDescent="0.25">
      <c r="B114" s="16">
        <v>10</v>
      </c>
      <c r="C114" s="27">
        <v>18662.865000000002</v>
      </c>
      <c r="D114" s="27">
        <v>8816.5509999999995</v>
      </c>
      <c r="E114" s="27">
        <v>0.47241144400000001</v>
      </c>
      <c r="F114" s="27">
        <v>1</v>
      </c>
      <c r="G114" s="21"/>
      <c r="H114" s="16">
        <v>10</v>
      </c>
      <c r="I114" s="27">
        <v>17605.43</v>
      </c>
      <c r="J114" s="27">
        <v>6939.64</v>
      </c>
      <c r="K114" s="27">
        <v>0.39417600000000003</v>
      </c>
      <c r="L114" s="27">
        <v>1</v>
      </c>
    </row>
    <row r="115" spans="1:17" x14ac:dyDescent="0.25">
      <c r="A115" s="2"/>
      <c r="B115" s="16">
        <v>20</v>
      </c>
      <c r="C115" s="27">
        <v>22515.936000000002</v>
      </c>
      <c r="D115" s="27">
        <v>21901.019</v>
      </c>
      <c r="E115" s="27">
        <v>0.97268969900000002</v>
      </c>
      <c r="F115" s="27">
        <v>2.0589884330000001</v>
      </c>
      <c r="G115" s="21"/>
      <c r="H115" s="16">
        <v>20</v>
      </c>
      <c r="I115" s="27">
        <v>21620.743999999999</v>
      </c>
      <c r="J115" s="27">
        <v>17452.810000000001</v>
      </c>
      <c r="K115" s="27">
        <v>0.80722499999999997</v>
      </c>
      <c r="L115" s="27">
        <v>2.047879</v>
      </c>
    </row>
    <row r="116" spans="1:17" x14ac:dyDescent="0.25">
      <c r="B116" s="16">
        <v>30</v>
      </c>
      <c r="C116" s="27">
        <v>20199.037</v>
      </c>
      <c r="D116" s="27">
        <v>38015.283000000003</v>
      </c>
      <c r="E116" s="27">
        <v>1.8820344259999999</v>
      </c>
      <c r="F116" s="27">
        <v>3.9838883040000002</v>
      </c>
      <c r="G116" s="21"/>
      <c r="H116" s="16">
        <v>30</v>
      </c>
      <c r="I116" s="27">
        <v>19879.087</v>
      </c>
      <c r="J116" s="27">
        <v>32023.65</v>
      </c>
      <c r="K116" s="27">
        <v>1.610921</v>
      </c>
      <c r="L116" s="27">
        <v>4.0868060000000002</v>
      </c>
    </row>
    <row r="117" spans="1:17" x14ac:dyDescent="0.25">
      <c r="B117" s="22">
        <v>60</v>
      </c>
      <c r="C117" s="29">
        <v>20063.714</v>
      </c>
      <c r="D117" s="29">
        <v>44219.826999999997</v>
      </c>
      <c r="E117" s="29">
        <v>2.2039701620000001</v>
      </c>
      <c r="F117" s="29">
        <v>4.6653615000000004</v>
      </c>
      <c r="G117" s="21"/>
      <c r="H117" s="22">
        <v>60</v>
      </c>
      <c r="I117" s="29">
        <v>18625.309000000001</v>
      </c>
      <c r="J117" s="29">
        <v>41104.53</v>
      </c>
      <c r="K117" s="29">
        <v>2.2069179999999999</v>
      </c>
      <c r="L117" s="29">
        <v>5.5988110000000004</v>
      </c>
    </row>
    <row r="120" spans="1:17" x14ac:dyDescent="0.25">
      <c r="A120" s="32" t="s">
        <v>44</v>
      </c>
      <c r="C120" s="3"/>
      <c r="D120" s="3"/>
      <c r="E120" s="3"/>
      <c r="F120" s="3"/>
    </row>
    <row r="122" spans="1:17" x14ac:dyDescent="0.25">
      <c r="A122" s="2"/>
      <c r="B122" s="45" t="s">
        <v>1</v>
      </c>
      <c r="C122" s="45"/>
      <c r="D122" s="45"/>
      <c r="E122" s="45"/>
      <c r="F122" s="45" t="s">
        <v>42</v>
      </c>
      <c r="G122" s="45"/>
      <c r="H122" s="45"/>
      <c r="I122" s="45"/>
      <c r="J122" s="45" t="s">
        <v>2</v>
      </c>
      <c r="K122" s="45"/>
      <c r="L122" s="45"/>
      <c r="M122" s="45"/>
      <c r="N122" s="45" t="s">
        <v>43</v>
      </c>
      <c r="O122" s="45"/>
      <c r="P122" s="45"/>
      <c r="Q122" s="45"/>
    </row>
    <row r="123" spans="1:17" x14ac:dyDescent="0.25">
      <c r="A123" s="2"/>
      <c r="B123" s="11" t="s">
        <v>3</v>
      </c>
      <c r="C123" s="11" t="s">
        <v>4</v>
      </c>
      <c r="D123" s="11" t="s">
        <v>5</v>
      </c>
      <c r="E123" s="11" t="s">
        <v>8</v>
      </c>
      <c r="F123" s="11" t="s">
        <v>3</v>
      </c>
      <c r="G123" s="11" t="s">
        <v>4</v>
      </c>
      <c r="H123" s="11" t="s">
        <v>5</v>
      </c>
      <c r="I123" s="11" t="s">
        <v>8</v>
      </c>
      <c r="J123" s="11" t="s">
        <v>3</v>
      </c>
      <c r="K123" s="11" t="s">
        <v>4</v>
      </c>
      <c r="L123" s="11" t="s">
        <v>5</v>
      </c>
      <c r="M123" s="11" t="s">
        <v>8</v>
      </c>
      <c r="N123" s="11" t="s">
        <v>3</v>
      </c>
      <c r="O123" s="11" t="s">
        <v>4</v>
      </c>
      <c r="P123" s="11" t="s">
        <v>5</v>
      </c>
      <c r="Q123" s="11" t="s">
        <v>8</v>
      </c>
    </row>
    <row r="124" spans="1:17" x14ac:dyDescent="0.25">
      <c r="A124" s="1" t="s">
        <v>39</v>
      </c>
      <c r="B124" s="16">
        <v>11.1</v>
      </c>
      <c r="C124" s="16">
        <v>1</v>
      </c>
      <c r="D124" s="16">
        <v>5.8</v>
      </c>
      <c r="E124" s="16">
        <v>4.8</v>
      </c>
      <c r="F124" s="16">
        <v>52.3</v>
      </c>
      <c r="G124" s="16">
        <v>54.6</v>
      </c>
      <c r="H124" s="16">
        <v>50.5</v>
      </c>
      <c r="I124" s="16">
        <v>58.6</v>
      </c>
      <c r="J124" s="16">
        <v>3.2</v>
      </c>
      <c r="K124" s="17">
        <v>2.8</v>
      </c>
      <c r="L124" s="17">
        <v>2.2999999999999998</v>
      </c>
      <c r="M124" s="17">
        <v>2.4</v>
      </c>
      <c r="N124" s="17">
        <v>16.100000000000001</v>
      </c>
      <c r="O124" s="17">
        <v>19.100000000000001</v>
      </c>
      <c r="P124" s="17">
        <v>17.2</v>
      </c>
      <c r="Q124" s="17">
        <v>15.8</v>
      </c>
    </row>
    <row r="125" spans="1:17" x14ac:dyDescent="0.25">
      <c r="A125" s="1" t="s">
        <v>40</v>
      </c>
      <c r="B125" s="16">
        <v>25</v>
      </c>
      <c r="C125" s="16">
        <v>27.8</v>
      </c>
      <c r="D125" s="16">
        <v>35.700000000000003</v>
      </c>
      <c r="E125" s="16">
        <v>30.7</v>
      </c>
      <c r="F125" s="16">
        <v>22.26</v>
      </c>
      <c r="G125" s="16">
        <v>24.8</v>
      </c>
      <c r="H125" s="16">
        <v>28</v>
      </c>
      <c r="I125" s="16">
        <v>26.8</v>
      </c>
      <c r="J125" s="16">
        <v>33.4</v>
      </c>
      <c r="K125" s="17">
        <v>30.5</v>
      </c>
      <c r="L125" s="17">
        <v>13.3</v>
      </c>
      <c r="M125" s="17">
        <v>25.5</v>
      </c>
      <c r="N125" s="17">
        <v>31.6</v>
      </c>
      <c r="O125" s="17">
        <v>40.4</v>
      </c>
      <c r="P125" s="17">
        <v>29.4</v>
      </c>
      <c r="Q125" s="17">
        <v>35.5</v>
      </c>
    </row>
    <row r="126" spans="1:17" x14ac:dyDescent="0.25">
      <c r="A126" s="48" t="s">
        <v>41</v>
      </c>
      <c r="B126" s="22">
        <v>63.7</v>
      </c>
      <c r="C126" s="22">
        <v>71</v>
      </c>
      <c r="D126" s="22">
        <v>58.4</v>
      </c>
      <c r="E126" s="22">
        <v>68.5</v>
      </c>
      <c r="F126" s="22">
        <v>25.3</v>
      </c>
      <c r="G126" s="22">
        <v>20.49</v>
      </c>
      <c r="H126" s="22">
        <v>21.3</v>
      </c>
      <c r="I126" s="22">
        <v>23.7</v>
      </c>
      <c r="J126" s="22">
        <v>63.3</v>
      </c>
      <c r="K126" s="41">
        <v>66.599999999999994</v>
      </c>
      <c r="L126" s="41">
        <v>84.3</v>
      </c>
      <c r="M126" s="41">
        <v>64.599999999999994</v>
      </c>
      <c r="N126" s="41">
        <v>52</v>
      </c>
      <c r="O126" s="41">
        <v>40.4</v>
      </c>
      <c r="P126" s="41">
        <v>53.2</v>
      </c>
      <c r="Q126" s="41">
        <v>52.7</v>
      </c>
    </row>
    <row r="128" spans="1:17" x14ac:dyDescent="0.25">
      <c r="A128" s="30" t="s">
        <v>45</v>
      </c>
    </row>
    <row r="131" spans="1:3" x14ac:dyDescent="0.25">
      <c r="A131" s="32" t="s">
        <v>46</v>
      </c>
    </row>
    <row r="132" spans="1:3" x14ac:dyDescent="0.25">
      <c r="B132" s="45" t="s">
        <v>54</v>
      </c>
      <c r="C132" s="45"/>
    </row>
    <row r="133" spans="1:3" x14ac:dyDescent="0.25">
      <c r="A133" s="41"/>
      <c r="B133" s="11" t="s">
        <v>1</v>
      </c>
      <c r="C133" s="11" t="s">
        <v>2</v>
      </c>
    </row>
    <row r="134" spans="1:3" x14ac:dyDescent="0.25">
      <c r="A134" s="2" t="s">
        <v>3</v>
      </c>
      <c r="B134" s="27">
        <v>27</v>
      </c>
      <c r="C134" s="27">
        <v>25.6</v>
      </c>
    </row>
    <row r="135" spans="1:3" x14ac:dyDescent="0.25">
      <c r="A135" s="2" t="s">
        <v>4</v>
      </c>
      <c r="B135" s="27">
        <v>44.571428599999997</v>
      </c>
      <c r="C135" s="27">
        <v>32.125</v>
      </c>
    </row>
    <row r="136" spans="1:3" x14ac:dyDescent="0.25">
      <c r="A136" s="2" t="s">
        <v>5</v>
      </c>
      <c r="B136" s="27">
        <v>21.6</v>
      </c>
      <c r="C136" s="27">
        <v>1.5</v>
      </c>
    </row>
    <row r="137" spans="1:3" x14ac:dyDescent="0.25">
      <c r="A137" s="2" t="s">
        <v>8</v>
      </c>
      <c r="B137" s="27">
        <v>28.6666667</v>
      </c>
      <c r="C137" s="27">
        <v>16.25</v>
      </c>
    </row>
    <row r="138" spans="1:3" x14ac:dyDescent="0.25">
      <c r="A138" s="43" t="s">
        <v>9</v>
      </c>
      <c r="B138" s="29">
        <v>50.8333333</v>
      </c>
      <c r="C138" s="29">
        <v>34.3333333</v>
      </c>
    </row>
    <row r="140" spans="1:3" x14ac:dyDescent="0.25">
      <c r="A140" s="1" t="s">
        <v>6</v>
      </c>
      <c r="B140" s="16" t="s">
        <v>52</v>
      </c>
    </row>
    <row r="141" spans="1:3" x14ac:dyDescent="0.25">
      <c r="A141" s="1" t="s">
        <v>7</v>
      </c>
      <c r="B141" s="16" t="s">
        <v>53</v>
      </c>
    </row>
    <row r="142" spans="1:3" x14ac:dyDescent="0.25">
      <c r="A142" s="1"/>
    </row>
    <row r="144" spans="1:3" x14ac:dyDescent="0.25">
      <c r="A144" s="32" t="s">
        <v>47</v>
      </c>
    </row>
    <row r="145" spans="1:11" x14ac:dyDescent="0.25">
      <c r="B145" s="45" t="s">
        <v>49</v>
      </c>
      <c r="C145" s="45"/>
    </row>
    <row r="146" spans="1:11" x14ac:dyDescent="0.25">
      <c r="A146" s="41"/>
      <c r="B146" s="11" t="s">
        <v>1</v>
      </c>
      <c r="C146" s="11" t="s">
        <v>2</v>
      </c>
    </row>
    <row r="147" spans="1:11" x14ac:dyDescent="0.25">
      <c r="A147" s="2" t="s">
        <v>3</v>
      </c>
      <c r="B147" s="27">
        <v>78.431399999999996</v>
      </c>
      <c r="C147" s="27">
        <v>61.1111</v>
      </c>
    </row>
    <row r="148" spans="1:11" x14ac:dyDescent="0.25">
      <c r="A148" s="2" t="s">
        <v>4</v>
      </c>
      <c r="B148" s="27">
        <v>56.451599999999999</v>
      </c>
      <c r="C148" s="27">
        <v>50</v>
      </c>
    </row>
    <row r="149" spans="1:11" x14ac:dyDescent="0.25">
      <c r="A149" s="2" t="s">
        <v>5</v>
      </c>
      <c r="B149" s="27">
        <v>78.181799999999996</v>
      </c>
      <c r="C149" s="27">
        <v>43.333300000000001</v>
      </c>
    </row>
    <row r="150" spans="1:11" x14ac:dyDescent="0.25">
      <c r="A150" s="2" t="s">
        <v>8</v>
      </c>
      <c r="B150" s="27">
        <v>62.5</v>
      </c>
      <c r="C150" s="27">
        <v>12.5</v>
      </c>
    </row>
    <row r="151" spans="1:11" x14ac:dyDescent="0.25">
      <c r="A151" s="43" t="s">
        <v>9</v>
      </c>
      <c r="B151" s="29">
        <v>61.54</v>
      </c>
      <c r="C151" s="29">
        <v>34.090000000000003</v>
      </c>
    </row>
    <row r="153" spans="1:11" x14ac:dyDescent="0.25">
      <c r="A153" s="1" t="s">
        <v>6</v>
      </c>
      <c r="B153" s="16" t="s">
        <v>50</v>
      </c>
    </row>
    <row r="154" spans="1:11" x14ac:dyDescent="0.25">
      <c r="A154" s="1" t="s">
        <v>7</v>
      </c>
      <c r="B154" s="16" t="s">
        <v>51</v>
      </c>
    </row>
    <row r="157" spans="1:11" x14ac:dyDescent="0.25">
      <c r="A157" s="32" t="s">
        <v>48</v>
      </c>
    </row>
    <row r="158" spans="1:11" x14ac:dyDescent="0.25">
      <c r="B158" s="40" t="s">
        <v>55</v>
      </c>
      <c r="C158" s="40"/>
      <c r="D158" s="40"/>
      <c r="E158" s="40"/>
      <c r="F158" s="40"/>
      <c r="G158" s="40"/>
      <c r="H158" s="40"/>
      <c r="I158" s="40"/>
      <c r="J158" s="40"/>
      <c r="K158" s="40"/>
    </row>
    <row r="159" spans="1:11" x14ac:dyDescent="0.25">
      <c r="B159" s="9" t="s">
        <v>1</v>
      </c>
      <c r="C159" s="9"/>
      <c r="D159" s="9"/>
      <c r="E159" s="9"/>
      <c r="F159" s="9"/>
      <c r="G159" s="9" t="s">
        <v>2</v>
      </c>
      <c r="H159" s="9"/>
      <c r="I159" s="9"/>
      <c r="J159" s="9"/>
      <c r="K159" s="9"/>
    </row>
    <row r="160" spans="1:11" x14ac:dyDescent="0.25">
      <c r="A160" s="43"/>
      <c r="B160" s="36" t="s">
        <v>57</v>
      </c>
      <c r="C160" s="36" t="s">
        <v>58</v>
      </c>
      <c r="D160" s="36" t="s">
        <v>59</v>
      </c>
      <c r="E160" s="36" t="s">
        <v>60</v>
      </c>
      <c r="F160" s="36" t="s">
        <v>61</v>
      </c>
      <c r="G160" s="36" t="s">
        <v>57</v>
      </c>
      <c r="H160" s="36" t="s">
        <v>58</v>
      </c>
      <c r="I160" s="36" t="s">
        <v>59</v>
      </c>
      <c r="J160" s="36" t="s">
        <v>60</v>
      </c>
      <c r="K160" s="36" t="s">
        <v>61</v>
      </c>
    </row>
    <row r="161" spans="1:11" x14ac:dyDescent="0.25">
      <c r="A161" s="2" t="s">
        <v>56</v>
      </c>
      <c r="B161" s="16">
        <v>8.69</v>
      </c>
      <c r="C161" s="16">
        <v>8.69</v>
      </c>
      <c r="D161" s="16">
        <v>8.1999999999999993</v>
      </c>
      <c r="E161" s="16">
        <v>8.8000000000000007</v>
      </c>
      <c r="F161" s="16">
        <v>8.6999999999999993</v>
      </c>
      <c r="G161" s="16">
        <v>10</v>
      </c>
      <c r="H161" s="16">
        <v>11</v>
      </c>
      <c r="I161" s="16">
        <v>10.82</v>
      </c>
      <c r="J161" s="16">
        <v>10.78</v>
      </c>
      <c r="K161" s="16">
        <v>11.4</v>
      </c>
    </row>
    <row r="162" spans="1:11" x14ac:dyDescent="0.25">
      <c r="A162" s="43" t="s">
        <v>39</v>
      </c>
      <c r="B162" s="22">
        <v>84.86</v>
      </c>
      <c r="C162" s="22">
        <v>86.23</v>
      </c>
      <c r="D162" s="22">
        <v>83.7</v>
      </c>
      <c r="E162" s="22">
        <v>85.4</v>
      </c>
      <c r="F162" s="22">
        <v>85.68</v>
      </c>
      <c r="G162" s="22">
        <v>25.21</v>
      </c>
      <c r="H162" s="22">
        <v>17.71</v>
      </c>
      <c r="I162" s="22">
        <v>18.3</v>
      </c>
      <c r="J162" s="22">
        <v>17.89</v>
      </c>
      <c r="K162" s="22">
        <v>16.78</v>
      </c>
    </row>
    <row r="163" spans="1:11" x14ac:dyDescent="0.25">
      <c r="A163" s="2"/>
    </row>
    <row r="164" spans="1:11" x14ac:dyDescent="0.25">
      <c r="A164" s="1" t="s">
        <v>62</v>
      </c>
      <c r="B164" s="28">
        <f>AVERAGE(B161:F161)</f>
        <v>8.6159999999999997</v>
      </c>
      <c r="C164" s="28">
        <f>STDEV(B161:F161)</f>
        <v>0.23712865706194214</v>
      </c>
    </row>
    <row r="165" spans="1:11" x14ac:dyDescent="0.25">
      <c r="A165" s="1" t="s">
        <v>64</v>
      </c>
      <c r="B165" s="28">
        <f>B162:F162</f>
        <v>84.86</v>
      </c>
      <c r="C165" s="28">
        <f>STDEV(B162:F162)</f>
        <v>0.96092663611745233</v>
      </c>
    </row>
    <row r="166" spans="1:11" x14ac:dyDescent="0.25">
      <c r="A166" s="1"/>
      <c r="B166" s="26"/>
      <c r="C166" s="26"/>
    </row>
    <row r="167" spans="1:11" ht="31.5" x14ac:dyDescent="0.25">
      <c r="A167" s="4" t="s">
        <v>63</v>
      </c>
      <c r="B167" s="28">
        <f>AVERAGE(G161:K161)</f>
        <v>10.8</v>
      </c>
      <c r="C167" s="28">
        <f>STDEV(G161:K161)</f>
        <v>0.5100980297942741</v>
      </c>
    </row>
    <row r="168" spans="1:11" x14ac:dyDescent="0.25">
      <c r="A168" s="4" t="s">
        <v>65</v>
      </c>
      <c r="B168" s="28">
        <f>AVERAGE(G162:K162)</f>
        <v>19.178000000000001</v>
      </c>
      <c r="C168" s="28">
        <f>STDEV(G162:K162)</f>
        <v>3.4176117392120564</v>
      </c>
    </row>
    <row r="171" spans="1:11" x14ac:dyDescent="0.25">
      <c r="A171" s="32" t="s">
        <v>66</v>
      </c>
    </row>
    <row r="172" spans="1:11" x14ac:dyDescent="0.25">
      <c r="A172" s="41"/>
      <c r="B172" s="15" t="s">
        <v>1</v>
      </c>
      <c r="C172" s="15" t="s">
        <v>2</v>
      </c>
    </row>
    <row r="173" spans="1:11" x14ac:dyDescent="0.25">
      <c r="A173" s="2" t="s">
        <v>3</v>
      </c>
      <c r="B173" s="16">
        <v>4.5</v>
      </c>
      <c r="C173" s="16">
        <v>8</v>
      </c>
    </row>
    <row r="174" spans="1:11" x14ac:dyDescent="0.25">
      <c r="A174" s="2" t="s">
        <v>4</v>
      </c>
      <c r="B174" s="16">
        <v>6.6</v>
      </c>
      <c r="C174" s="16">
        <v>4</v>
      </c>
    </row>
    <row r="175" spans="1:11" x14ac:dyDescent="0.25">
      <c r="A175" s="2" t="s">
        <v>5</v>
      </c>
      <c r="B175" s="16">
        <v>6.5</v>
      </c>
      <c r="C175" s="16">
        <v>7.5</v>
      </c>
    </row>
    <row r="176" spans="1:11" x14ac:dyDescent="0.25">
      <c r="A176" s="2" t="s">
        <v>8</v>
      </c>
      <c r="B176" s="16">
        <v>8.5</v>
      </c>
      <c r="C176" s="16">
        <v>3</v>
      </c>
    </row>
    <row r="177" spans="1:3" x14ac:dyDescent="0.25">
      <c r="A177" s="43" t="s">
        <v>9</v>
      </c>
      <c r="B177" s="22">
        <v>7</v>
      </c>
      <c r="C177" s="22">
        <v>6</v>
      </c>
    </row>
    <row r="179" spans="1:3" x14ac:dyDescent="0.25">
      <c r="A179" s="1" t="s">
        <v>6</v>
      </c>
      <c r="B179" s="16" t="s">
        <v>69</v>
      </c>
    </row>
    <row r="180" spans="1:3" x14ac:dyDescent="0.25">
      <c r="A180" s="1" t="s">
        <v>7</v>
      </c>
      <c r="B180" s="16" t="s">
        <v>70</v>
      </c>
    </row>
    <row r="181" spans="1:3" x14ac:dyDescent="0.25">
      <c r="A181" s="1"/>
    </row>
    <row r="183" spans="1:3" x14ac:dyDescent="0.25">
      <c r="A183" s="32" t="s">
        <v>67</v>
      </c>
    </row>
    <row r="184" spans="1:3" x14ac:dyDescent="0.25">
      <c r="A184" s="1"/>
    </row>
    <row r="185" spans="1:3" x14ac:dyDescent="0.25">
      <c r="A185" s="41"/>
      <c r="B185" s="15" t="s">
        <v>1</v>
      </c>
      <c r="C185" s="15" t="s">
        <v>2</v>
      </c>
    </row>
    <row r="186" spans="1:3" x14ac:dyDescent="0.25">
      <c r="A186" s="2" t="s">
        <v>3</v>
      </c>
      <c r="B186" s="16">
        <v>30.7</v>
      </c>
      <c r="C186" s="16">
        <v>30.22</v>
      </c>
    </row>
    <row r="187" spans="1:3" x14ac:dyDescent="0.25">
      <c r="A187" s="2" t="s">
        <v>4</v>
      </c>
      <c r="B187" s="16">
        <v>31.59</v>
      </c>
      <c r="C187" s="16">
        <v>30.78</v>
      </c>
    </row>
    <row r="188" spans="1:3" x14ac:dyDescent="0.25">
      <c r="A188" s="2" t="s">
        <v>5</v>
      </c>
      <c r="B188" s="16">
        <v>31.3</v>
      </c>
      <c r="C188" s="16">
        <v>30.09</v>
      </c>
    </row>
    <row r="189" spans="1:3" x14ac:dyDescent="0.25">
      <c r="A189" s="2" t="s">
        <v>8</v>
      </c>
      <c r="B189" s="16">
        <v>31.54</v>
      </c>
      <c r="C189" s="16">
        <v>31</v>
      </c>
    </row>
    <row r="190" spans="1:3" x14ac:dyDescent="0.25">
      <c r="A190" s="43" t="s">
        <v>9</v>
      </c>
      <c r="B190" s="22">
        <v>28.1</v>
      </c>
      <c r="C190" s="22">
        <v>29.51</v>
      </c>
    </row>
    <row r="192" spans="1:3" x14ac:dyDescent="0.25">
      <c r="A192" s="1" t="s">
        <v>6</v>
      </c>
      <c r="B192" s="16" t="s">
        <v>71</v>
      </c>
    </row>
    <row r="193" spans="1:3" x14ac:dyDescent="0.25">
      <c r="A193" s="1" t="s">
        <v>7</v>
      </c>
      <c r="B193" s="16" t="s">
        <v>72</v>
      </c>
    </row>
    <row r="196" spans="1:3" x14ac:dyDescent="0.25">
      <c r="A196" s="32" t="s">
        <v>68</v>
      </c>
    </row>
    <row r="197" spans="1:3" x14ac:dyDescent="0.25">
      <c r="A197" s="1"/>
    </row>
    <row r="198" spans="1:3" x14ac:dyDescent="0.25">
      <c r="A198" s="41"/>
      <c r="B198" s="15" t="s">
        <v>1</v>
      </c>
      <c r="C198" s="15" t="s">
        <v>2</v>
      </c>
    </row>
    <row r="199" spans="1:3" x14ac:dyDescent="0.25">
      <c r="A199" s="2" t="s">
        <v>3</v>
      </c>
      <c r="B199" s="16">
        <v>0.05</v>
      </c>
      <c r="C199" s="16">
        <v>0.1</v>
      </c>
    </row>
    <row r="200" spans="1:3" x14ac:dyDescent="0.25">
      <c r="A200" s="2" t="s">
        <v>4</v>
      </c>
      <c r="B200" s="16">
        <v>0.06</v>
      </c>
      <c r="C200" s="16">
        <v>7.0000000000000007E-2</v>
      </c>
    </row>
    <row r="201" spans="1:3" x14ac:dyDescent="0.25">
      <c r="A201" s="2" t="s">
        <v>5</v>
      </c>
      <c r="B201" s="16">
        <v>0.1</v>
      </c>
      <c r="C201" s="16">
        <v>0.1</v>
      </c>
    </row>
    <row r="202" spans="1:3" x14ac:dyDescent="0.25">
      <c r="A202" s="2" t="s">
        <v>8</v>
      </c>
      <c r="B202" s="16">
        <v>7.0000000000000007E-2</v>
      </c>
      <c r="C202" s="16">
        <v>0.08</v>
      </c>
    </row>
    <row r="203" spans="1:3" x14ac:dyDescent="0.25">
      <c r="A203" s="43" t="s">
        <v>9</v>
      </c>
      <c r="B203" s="22">
        <v>0.1</v>
      </c>
      <c r="C203" s="22">
        <v>0.1</v>
      </c>
    </row>
    <row r="205" spans="1:3" x14ac:dyDescent="0.25">
      <c r="A205" s="1" t="s">
        <v>6</v>
      </c>
      <c r="B205" s="16" t="s">
        <v>73</v>
      </c>
    </row>
    <row r="206" spans="1:3" x14ac:dyDescent="0.25">
      <c r="A206" s="1" t="s">
        <v>7</v>
      </c>
      <c r="B206" s="16" t="s">
        <v>74</v>
      </c>
    </row>
    <row r="209" spans="1:17" x14ac:dyDescent="0.25">
      <c r="A209" s="32" t="s">
        <v>75</v>
      </c>
    </row>
    <row r="211" spans="1:17" x14ac:dyDescent="0.25">
      <c r="A211" s="2" t="s">
        <v>3</v>
      </c>
      <c r="B211" s="9" t="s">
        <v>1</v>
      </c>
      <c r="C211" s="9"/>
      <c r="D211" s="9"/>
      <c r="E211" s="9"/>
      <c r="F211" s="9"/>
      <c r="H211" s="9" t="s">
        <v>2</v>
      </c>
      <c r="I211" s="9"/>
      <c r="J211" s="9"/>
      <c r="K211" s="9"/>
      <c r="L211" s="9"/>
      <c r="M211" s="1"/>
      <c r="N211" s="1"/>
      <c r="O211" s="1"/>
      <c r="P211" s="1"/>
      <c r="Q211" s="1"/>
    </row>
    <row r="212" spans="1:17" x14ac:dyDescent="0.25">
      <c r="B212" s="14" t="s">
        <v>23</v>
      </c>
      <c r="C212" s="14" t="s">
        <v>24</v>
      </c>
      <c r="D212" s="14" t="s">
        <v>25</v>
      </c>
      <c r="E212" s="14" t="s">
        <v>26</v>
      </c>
      <c r="F212" s="14" t="s">
        <v>27</v>
      </c>
      <c r="G212" s="51"/>
      <c r="H212" s="14" t="s">
        <v>23</v>
      </c>
      <c r="I212" s="14" t="s">
        <v>24</v>
      </c>
      <c r="J212" s="14" t="s">
        <v>25</v>
      </c>
      <c r="K212" s="52" t="s">
        <v>26</v>
      </c>
      <c r="L212" s="52" t="s">
        <v>27</v>
      </c>
    </row>
    <row r="214" spans="1:17" x14ac:dyDescent="0.25">
      <c r="B214" s="16">
        <v>10</v>
      </c>
      <c r="C214" s="27">
        <v>7097.6809999999996</v>
      </c>
      <c r="D214" s="27">
        <v>476.971</v>
      </c>
      <c r="E214" s="27">
        <v>6.7200963000000002E-2</v>
      </c>
      <c r="F214" s="27">
        <v>1</v>
      </c>
      <c r="H214" s="16">
        <v>10</v>
      </c>
      <c r="I214" s="27">
        <v>16354.794</v>
      </c>
      <c r="J214" s="27">
        <v>88.95</v>
      </c>
      <c r="K214" s="27">
        <v>5.4387719999999997E-3</v>
      </c>
      <c r="L214" s="27">
        <v>1</v>
      </c>
    </row>
    <row r="215" spans="1:17" x14ac:dyDescent="0.25">
      <c r="B215" s="16">
        <v>20</v>
      </c>
      <c r="C215" s="27">
        <v>3310.0540000000001</v>
      </c>
      <c r="D215" s="27">
        <v>747.77800000000002</v>
      </c>
      <c r="E215" s="27">
        <v>0.22591111799999999</v>
      </c>
      <c r="F215" s="27">
        <v>3.3617244030000002</v>
      </c>
      <c r="H215" s="16">
        <v>20</v>
      </c>
      <c r="I215" s="27">
        <v>15166.016</v>
      </c>
      <c r="J215" s="27">
        <v>194.364</v>
      </c>
      <c r="K215" s="27">
        <v>1.2815758999999999E-2</v>
      </c>
      <c r="L215" s="27">
        <v>2.3563700000000001</v>
      </c>
    </row>
    <row r="216" spans="1:17" x14ac:dyDescent="0.25">
      <c r="B216" s="16">
        <v>30</v>
      </c>
      <c r="C216" s="27">
        <v>4183.9530000000004</v>
      </c>
      <c r="D216" s="27">
        <v>1757.778</v>
      </c>
      <c r="E216" s="27">
        <v>0.42012374400000002</v>
      </c>
      <c r="F216" s="27">
        <v>6.2517518189999999</v>
      </c>
      <c r="H216" s="16">
        <v>30</v>
      </c>
      <c r="I216" s="27">
        <v>11072.409</v>
      </c>
      <c r="J216" s="27">
        <v>286.77800000000002</v>
      </c>
      <c r="K216" s="27">
        <v>2.5900235000000001E-2</v>
      </c>
      <c r="L216" s="27">
        <v>4.7621469999999997</v>
      </c>
    </row>
    <row r="217" spans="1:17" x14ac:dyDescent="0.25">
      <c r="B217" s="22">
        <v>60</v>
      </c>
      <c r="C217" s="29">
        <v>8389.7019999999993</v>
      </c>
      <c r="D217" s="29">
        <v>4072.2460000000001</v>
      </c>
      <c r="E217" s="29">
        <v>0.48538625099999999</v>
      </c>
      <c r="F217" s="29">
        <v>7.2229061530000003</v>
      </c>
      <c r="G217" s="22"/>
      <c r="H217" s="22">
        <v>60</v>
      </c>
      <c r="I217" s="29">
        <v>10131.874</v>
      </c>
      <c r="J217" s="29">
        <v>542.21500000000003</v>
      </c>
      <c r="K217" s="29">
        <v>5.3515765999999999E-2</v>
      </c>
      <c r="L217" s="29">
        <v>9.8396779999999993</v>
      </c>
    </row>
    <row r="220" spans="1:17" x14ac:dyDescent="0.25">
      <c r="A220" s="2" t="s">
        <v>4</v>
      </c>
      <c r="B220" s="9" t="s">
        <v>1</v>
      </c>
      <c r="C220" s="9"/>
      <c r="D220" s="9"/>
      <c r="E220" s="9"/>
      <c r="F220" s="9"/>
      <c r="H220" s="9" t="s">
        <v>2</v>
      </c>
      <c r="I220" s="9"/>
      <c r="J220" s="9"/>
      <c r="K220" s="9"/>
      <c r="L220" s="9"/>
    </row>
    <row r="221" spans="1:17" x14ac:dyDescent="0.25">
      <c r="B221" s="14" t="s">
        <v>23</v>
      </c>
      <c r="C221" s="14" t="s">
        <v>24</v>
      </c>
      <c r="D221" s="14" t="s">
        <v>25</v>
      </c>
      <c r="E221" s="14" t="s">
        <v>26</v>
      </c>
      <c r="F221" s="14" t="s">
        <v>27</v>
      </c>
      <c r="G221" s="51"/>
      <c r="H221" s="14" t="s">
        <v>23</v>
      </c>
      <c r="I221" s="14" t="s">
        <v>24</v>
      </c>
      <c r="J221" s="14" t="s">
        <v>25</v>
      </c>
      <c r="K221" s="14" t="s">
        <v>26</v>
      </c>
      <c r="L221" s="14" t="s">
        <v>27</v>
      </c>
    </row>
    <row r="222" spans="1:17" x14ac:dyDescent="0.25">
      <c r="K222" s="16"/>
      <c r="L222" s="16"/>
    </row>
    <row r="223" spans="1:17" x14ac:dyDescent="0.25">
      <c r="B223" s="16">
        <v>10</v>
      </c>
      <c r="C223" s="27">
        <v>24572.420999999998</v>
      </c>
      <c r="D223" s="27">
        <v>39.5</v>
      </c>
      <c r="E223" s="27">
        <v>1.607493E-3</v>
      </c>
      <c r="F223" s="27">
        <v>1</v>
      </c>
      <c r="H223" s="16">
        <v>10</v>
      </c>
      <c r="I223" s="27">
        <v>17004.38</v>
      </c>
      <c r="J223" s="27">
        <v>241.77799999999999</v>
      </c>
      <c r="K223" s="27">
        <v>1.4218572000000001E-2</v>
      </c>
      <c r="L223" s="27">
        <v>1</v>
      </c>
    </row>
    <row r="224" spans="1:17" x14ac:dyDescent="0.25">
      <c r="B224" s="16">
        <v>20</v>
      </c>
      <c r="C224" s="27">
        <v>16972.329000000002</v>
      </c>
      <c r="D224" s="27">
        <v>50.363999999999997</v>
      </c>
      <c r="E224" s="27">
        <v>2.9674179999999999E-3</v>
      </c>
      <c r="F224" s="27">
        <v>1.8459911959999999</v>
      </c>
      <c r="H224" s="16">
        <v>20</v>
      </c>
      <c r="I224" s="27">
        <v>12541.066000000001</v>
      </c>
      <c r="J224" s="27">
        <v>137.364</v>
      </c>
      <c r="K224" s="27">
        <v>1.0953136E-2</v>
      </c>
      <c r="L224" s="27">
        <v>0.77034000000000002</v>
      </c>
    </row>
    <row r="225" spans="1:12" x14ac:dyDescent="0.25">
      <c r="B225" s="16">
        <v>30</v>
      </c>
      <c r="C225" s="27">
        <v>19841.157999999999</v>
      </c>
      <c r="D225" s="27">
        <v>219.02099999999999</v>
      </c>
      <c r="E225" s="27">
        <v>1.1038721E-2</v>
      </c>
      <c r="F225" s="27">
        <v>6.867040265</v>
      </c>
      <c r="H225" s="16">
        <v>30</v>
      </c>
      <c r="I225" s="27">
        <v>14814.966</v>
      </c>
      <c r="J225" s="27">
        <v>886.53599999999994</v>
      </c>
      <c r="K225" s="27">
        <v>5.9840569000000003E-2</v>
      </c>
      <c r="L225" s="27">
        <v>4.2086199999999998</v>
      </c>
    </row>
    <row r="226" spans="1:12" x14ac:dyDescent="0.25">
      <c r="B226" s="22">
        <v>60</v>
      </c>
      <c r="C226" s="29">
        <v>20458.401000000002</v>
      </c>
      <c r="D226" s="29">
        <v>145.56899999999999</v>
      </c>
      <c r="E226" s="29">
        <v>7.1153650000000002E-3</v>
      </c>
      <c r="F226" s="29">
        <v>4.4263735659999996</v>
      </c>
      <c r="G226" s="22"/>
      <c r="H226" s="22">
        <v>60</v>
      </c>
      <c r="I226" s="29">
        <v>16716.522000000001</v>
      </c>
      <c r="J226" s="29">
        <v>1547.335</v>
      </c>
      <c r="K226" s="29">
        <v>9.2563214000000005E-2</v>
      </c>
      <c r="L226" s="29">
        <v>6.5100220000000002</v>
      </c>
    </row>
    <row r="227" spans="1:12" x14ac:dyDescent="0.25">
      <c r="K227" s="16"/>
      <c r="L227" s="16"/>
    </row>
    <row r="228" spans="1:12" x14ac:dyDescent="0.25">
      <c r="K228" s="16"/>
      <c r="L228" s="16"/>
    </row>
    <row r="229" spans="1:12" x14ac:dyDescent="0.25">
      <c r="A229" s="2" t="s">
        <v>5</v>
      </c>
      <c r="B229" s="9" t="s">
        <v>1</v>
      </c>
      <c r="C229" s="9"/>
      <c r="D229" s="9"/>
      <c r="E229" s="9"/>
      <c r="F229" s="9"/>
      <c r="H229" s="9" t="s">
        <v>2</v>
      </c>
      <c r="I229" s="9"/>
      <c r="J229" s="9"/>
      <c r="K229" s="9"/>
      <c r="L229" s="9"/>
    </row>
    <row r="230" spans="1:12" x14ac:dyDescent="0.25">
      <c r="B230" s="14" t="s">
        <v>23</v>
      </c>
      <c r="C230" s="14" t="s">
        <v>24</v>
      </c>
      <c r="D230" s="14" t="s">
        <v>25</v>
      </c>
      <c r="E230" s="14" t="s">
        <v>26</v>
      </c>
      <c r="F230" s="14" t="s">
        <v>27</v>
      </c>
      <c r="G230" s="51"/>
      <c r="H230" s="14" t="s">
        <v>23</v>
      </c>
      <c r="I230" s="14" t="s">
        <v>24</v>
      </c>
      <c r="J230" s="14" t="s">
        <v>25</v>
      </c>
      <c r="K230" s="14" t="s">
        <v>26</v>
      </c>
      <c r="L230" s="14" t="s">
        <v>27</v>
      </c>
    </row>
    <row r="231" spans="1:12" x14ac:dyDescent="0.25">
      <c r="K231" s="16"/>
      <c r="L231" s="16"/>
    </row>
    <row r="232" spans="1:12" x14ac:dyDescent="0.25">
      <c r="B232" s="16">
        <v>10</v>
      </c>
      <c r="C232" s="27">
        <v>26592.788</v>
      </c>
      <c r="D232" s="27">
        <v>27.536000000000001</v>
      </c>
      <c r="E232" s="27">
        <v>1.035469E-3</v>
      </c>
      <c r="F232" s="27">
        <v>1</v>
      </c>
      <c r="H232" s="16">
        <v>10</v>
      </c>
      <c r="I232" s="27">
        <v>16780.458999999999</v>
      </c>
      <c r="J232" s="27">
        <v>45.96</v>
      </c>
      <c r="K232" s="27">
        <v>2.7388999999999998E-3</v>
      </c>
      <c r="L232" s="27">
        <v>1</v>
      </c>
    </row>
    <row r="233" spans="1:12" x14ac:dyDescent="0.25">
      <c r="B233" s="16">
        <v>20</v>
      </c>
      <c r="C233" s="27">
        <v>19752.934000000001</v>
      </c>
      <c r="D233" s="27">
        <v>36.326000000000001</v>
      </c>
      <c r="E233" s="27">
        <v>1.839018E-3</v>
      </c>
      <c r="F233" s="27">
        <v>1.77602463</v>
      </c>
      <c r="H233" s="16">
        <v>20</v>
      </c>
      <c r="I233" s="27">
        <v>18753.927</v>
      </c>
      <c r="J233" s="27">
        <v>132.095</v>
      </c>
      <c r="K233" s="27">
        <v>7.0435910000000001E-3</v>
      </c>
      <c r="L233" s="27">
        <v>2.5716860000000001</v>
      </c>
    </row>
    <row r="234" spans="1:12" x14ac:dyDescent="0.25">
      <c r="B234" s="16">
        <v>30</v>
      </c>
      <c r="C234" s="27">
        <v>20485.174999999999</v>
      </c>
      <c r="D234" s="27">
        <v>108.782</v>
      </c>
      <c r="E234" s="27">
        <v>5.3102790000000002E-3</v>
      </c>
      <c r="F234" s="27">
        <v>5.1283821420000004</v>
      </c>
      <c r="H234" s="16">
        <v>30</v>
      </c>
      <c r="I234" s="27">
        <v>20973.508999999998</v>
      </c>
      <c r="J234" s="27">
        <v>306.45699999999999</v>
      </c>
      <c r="K234" s="27">
        <v>1.4611623000000001E-2</v>
      </c>
      <c r="L234" s="27">
        <v>5.3348509999999996</v>
      </c>
    </row>
    <row r="235" spans="1:12" x14ac:dyDescent="0.25">
      <c r="B235" s="22">
        <v>60</v>
      </c>
      <c r="C235" s="29">
        <v>25153.312000000002</v>
      </c>
      <c r="D235" s="29">
        <v>145.953</v>
      </c>
      <c r="E235" s="29">
        <v>5.8025359999999996E-3</v>
      </c>
      <c r="F235" s="29">
        <v>5.6037772879999999</v>
      </c>
      <c r="G235" s="22"/>
      <c r="H235" s="22">
        <v>60</v>
      </c>
      <c r="I235" s="29">
        <v>27983.824000000001</v>
      </c>
      <c r="J235" s="29">
        <v>536.12900000000002</v>
      </c>
      <c r="K235" s="29">
        <v>1.9158531999999999E-2</v>
      </c>
      <c r="L235" s="29">
        <v>6.9949729999999999</v>
      </c>
    </row>
    <row r="236" spans="1:12" x14ac:dyDescent="0.25">
      <c r="K236" s="16"/>
      <c r="L236" s="16"/>
    </row>
    <row r="237" spans="1:12" x14ac:dyDescent="0.25">
      <c r="K237" s="16"/>
      <c r="L237" s="16"/>
    </row>
    <row r="238" spans="1:12" x14ac:dyDescent="0.25">
      <c r="A238" s="5" t="s">
        <v>8</v>
      </c>
      <c r="B238" s="9" t="s">
        <v>1</v>
      </c>
      <c r="C238" s="9"/>
      <c r="D238" s="9"/>
      <c r="E238" s="9"/>
      <c r="F238" s="9"/>
      <c r="H238" s="9" t="s">
        <v>2</v>
      </c>
      <c r="I238" s="9"/>
      <c r="J238" s="9"/>
      <c r="K238" s="9"/>
      <c r="L238" s="9"/>
    </row>
    <row r="239" spans="1:12" x14ac:dyDescent="0.25">
      <c r="B239" s="14" t="s">
        <v>23</v>
      </c>
      <c r="C239" s="14" t="s">
        <v>24</v>
      </c>
      <c r="D239" s="14" t="s">
        <v>25</v>
      </c>
      <c r="E239" s="14" t="s">
        <v>26</v>
      </c>
      <c r="F239" s="14" t="s">
        <v>27</v>
      </c>
      <c r="G239" s="51"/>
      <c r="H239" s="14" t="s">
        <v>23</v>
      </c>
      <c r="I239" s="14" t="s">
        <v>24</v>
      </c>
      <c r="J239" s="14" t="s">
        <v>25</v>
      </c>
      <c r="K239" s="14" t="s">
        <v>26</v>
      </c>
      <c r="L239" s="14" t="s">
        <v>27</v>
      </c>
    </row>
    <row r="241" spans="2:12" x14ac:dyDescent="0.25">
      <c r="B241" s="16">
        <v>10</v>
      </c>
      <c r="C241" s="49">
        <v>18662.865000000002</v>
      </c>
      <c r="D241" s="49">
        <v>462.64699999999999</v>
      </c>
      <c r="E241" s="49">
        <v>2.4789709E-2</v>
      </c>
      <c r="F241" s="49">
        <v>1</v>
      </c>
      <c r="H241" s="16">
        <v>10</v>
      </c>
      <c r="I241" s="27">
        <v>17605.43</v>
      </c>
      <c r="J241" s="27">
        <v>149.536</v>
      </c>
      <c r="K241" s="27">
        <v>8.4937429999999998E-3</v>
      </c>
      <c r="L241" s="27">
        <v>1</v>
      </c>
    </row>
    <row r="242" spans="2:12" x14ac:dyDescent="0.25">
      <c r="B242" s="16">
        <v>20</v>
      </c>
      <c r="C242" s="27">
        <v>22515.936000000002</v>
      </c>
      <c r="D242" s="27">
        <v>424.98700000000002</v>
      </c>
      <c r="E242" s="27">
        <v>1.8874943000000002E-2</v>
      </c>
      <c r="F242" s="27">
        <v>0.76140233499999999</v>
      </c>
      <c r="H242" s="16">
        <v>20</v>
      </c>
      <c r="I242" s="27">
        <v>21620.743999999999</v>
      </c>
      <c r="J242" s="27">
        <v>162.536</v>
      </c>
      <c r="K242" s="27">
        <v>7.5175950000000002E-3</v>
      </c>
      <c r="L242" s="27">
        <v>0.88507400000000003</v>
      </c>
    </row>
    <row r="243" spans="2:12" x14ac:dyDescent="0.25">
      <c r="B243" s="16">
        <v>30</v>
      </c>
      <c r="C243" s="27">
        <v>20199.037</v>
      </c>
      <c r="D243" s="27">
        <v>1990.4469999999999</v>
      </c>
      <c r="E243" s="27">
        <v>9.8541677999999994E-2</v>
      </c>
      <c r="F243" s="27">
        <v>3.9751042010000002</v>
      </c>
      <c r="H243" s="16">
        <v>30</v>
      </c>
      <c r="I243" s="27">
        <v>19879.087</v>
      </c>
      <c r="J243" s="27">
        <v>827.92</v>
      </c>
      <c r="K243" s="27">
        <v>4.1647787999999998E-2</v>
      </c>
      <c r="L243" s="27">
        <v>4.9033490000000004</v>
      </c>
    </row>
    <row r="244" spans="2:12" x14ac:dyDescent="0.25">
      <c r="B244" s="22">
        <v>60</v>
      </c>
      <c r="C244" s="29">
        <v>20063.714</v>
      </c>
      <c r="D244" s="29">
        <v>2785.7489999999998</v>
      </c>
      <c r="E244" s="29">
        <v>0.13884513100000001</v>
      </c>
      <c r="F244" s="29">
        <v>5.6009180580000004</v>
      </c>
      <c r="G244" s="22"/>
      <c r="H244" s="22">
        <v>60</v>
      </c>
      <c r="I244" s="29">
        <v>18625.309000000001</v>
      </c>
      <c r="J244" s="29">
        <v>1078.326</v>
      </c>
      <c r="K244" s="29">
        <v>5.7895737000000003E-2</v>
      </c>
      <c r="L244" s="29">
        <v>6.816281</v>
      </c>
    </row>
  </sheetData>
  <mergeCells count="33">
    <mergeCell ref="A1:D1"/>
    <mergeCell ref="B5:H5"/>
    <mergeCell ref="B211:F211"/>
    <mergeCell ref="B220:F220"/>
    <mergeCell ref="B229:F229"/>
    <mergeCell ref="B238:F238"/>
    <mergeCell ref="H211:L211"/>
    <mergeCell ref="H220:L220"/>
    <mergeCell ref="H229:L229"/>
    <mergeCell ref="H238:L238"/>
    <mergeCell ref="N122:Q122"/>
    <mergeCell ref="B145:C145"/>
    <mergeCell ref="B132:C132"/>
    <mergeCell ref="B159:F159"/>
    <mergeCell ref="G159:K159"/>
    <mergeCell ref="B158:K158"/>
    <mergeCell ref="H103:L103"/>
    <mergeCell ref="B103:F103"/>
    <mergeCell ref="B111:F111"/>
    <mergeCell ref="H111:L111"/>
    <mergeCell ref="B122:E122"/>
    <mergeCell ref="F122:I122"/>
    <mergeCell ref="J122:M122"/>
    <mergeCell ref="H87:L87"/>
    <mergeCell ref="B95:F95"/>
    <mergeCell ref="H95:L95"/>
    <mergeCell ref="B77:D77"/>
    <mergeCell ref="E77:G77"/>
    <mergeCell ref="A77:A78"/>
    <mergeCell ref="B49:C49"/>
    <mergeCell ref="B63:C63"/>
    <mergeCell ref="B36:C36"/>
    <mergeCell ref="B87:F8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Avinash G</dc:creator>
  <cp:lastModifiedBy>Brett Nixon</cp:lastModifiedBy>
  <dcterms:created xsi:type="dcterms:W3CDTF">2019-08-27T09:19:09Z</dcterms:created>
  <dcterms:modified xsi:type="dcterms:W3CDTF">2019-08-30T03:11:14Z</dcterms:modified>
</cp:coreProperties>
</file>