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camixao/Desktop/CANAL_biorxiv/"/>
    </mc:Choice>
  </mc:AlternateContent>
  <xr:revisionPtr revIDLastSave="0" documentId="13_ncr:1_{D8FA7EEA-171D-6B44-9F98-D3E57BD590C0}" xr6:coauthVersionLast="45" xr6:coauthVersionMax="45" xr10:uidLastSave="{00000000-0000-0000-0000-000000000000}"/>
  <bookViews>
    <workbookView xWindow="0" yWindow="460" windowWidth="28800" windowHeight="16120" xr2:uid="{00000000-000D-0000-FFFF-FFFF00000000}"/>
  </bookViews>
  <sheets>
    <sheet name="GROUP1" sheetId="1" r:id="rId1"/>
    <sheet name="GROUP2" sheetId="2" r:id="rId2"/>
    <sheet name="GROUP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66" i="3" l="1"/>
  <c r="J66" i="3"/>
  <c r="R65" i="3"/>
  <c r="J65" i="3"/>
  <c r="Q57" i="3"/>
  <c r="I57" i="3"/>
  <c r="R56" i="3"/>
  <c r="Q56" i="3"/>
  <c r="O56" i="3"/>
  <c r="P66" i="3" s="1"/>
  <c r="M56" i="3"/>
  <c r="N66" i="3" s="1"/>
  <c r="K56" i="3"/>
  <c r="I56" i="3"/>
  <c r="G56" i="3"/>
  <c r="H66" i="3" s="1"/>
  <c r="E56" i="3"/>
  <c r="F66" i="3" s="1"/>
  <c r="C56" i="3"/>
  <c r="R55" i="3"/>
  <c r="Q55" i="3"/>
  <c r="O55" i="3"/>
  <c r="M55" i="3"/>
  <c r="K55" i="3"/>
  <c r="I55" i="3"/>
  <c r="G55" i="3"/>
  <c r="E55" i="3"/>
  <c r="C55" i="3"/>
  <c r="R54" i="3"/>
  <c r="Q54" i="3"/>
  <c r="Q61" i="3" s="1"/>
  <c r="O54" i="3"/>
  <c r="M54" i="3"/>
  <c r="M61" i="3" s="1"/>
  <c r="K54" i="3"/>
  <c r="I54" i="3"/>
  <c r="I61" i="3" s="1"/>
  <c r="G54" i="3"/>
  <c r="E54" i="3"/>
  <c r="E61" i="3" s="1"/>
  <c r="C54" i="3"/>
  <c r="R53" i="3"/>
  <c r="Q53" i="3"/>
  <c r="O53" i="3"/>
  <c r="M53" i="3"/>
  <c r="K53" i="3"/>
  <c r="I53" i="3"/>
  <c r="G53" i="3"/>
  <c r="E53" i="3"/>
  <c r="C53" i="3"/>
  <c r="R52" i="3"/>
  <c r="Q52" i="3"/>
  <c r="O52" i="3"/>
  <c r="P65" i="3" s="1"/>
  <c r="M52" i="3"/>
  <c r="N65" i="3" s="1"/>
  <c r="K52" i="3"/>
  <c r="I52" i="3"/>
  <c r="G52" i="3"/>
  <c r="H65" i="3" s="1"/>
  <c r="E52" i="3"/>
  <c r="F65" i="3" s="1"/>
  <c r="C52" i="3"/>
  <c r="R49" i="3"/>
  <c r="Q49" i="3"/>
  <c r="O49" i="3"/>
  <c r="P49" i="3" s="1"/>
  <c r="M49" i="3"/>
  <c r="K49" i="3"/>
  <c r="I49" i="3"/>
  <c r="G49" i="3"/>
  <c r="H49" i="3" s="1"/>
  <c r="F49" i="3"/>
  <c r="E49" i="3"/>
  <c r="C49" i="3"/>
  <c r="R47" i="3"/>
  <c r="Q47" i="3"/>
  <c r="O47" i="3"/>
  <c r="P47" i="3" s="1"/>
  <c r="M47" i="3"/>
  <c r="K47" i="3"/>
  <c r="I47" i="3"/>
  <c r="G47" i="3"/>
  <c r="F47" i="3"/>
  <c r="E47" i="3"/>
  <c r="C47" i="3"/>
  <c r="G46" i="3"/>
  <c r="Q45" i="3"/>
  <c r="O45" i="3"/>
  <c r="M45" i="3"/>
  <c r="K45" i="3"/>
  <c r="I45" i="3"/>
  <c r="J49" i="3" s="1"/>
  <c r="G45" i="3"/>
  <c r="E45" i="3"/>
  <c r="C45" i="3"/>
  <c r="R44" i="3"/>
  <c r="P44" i="3"/>
  <c r="N44" i="3"/>
  <c r="L44" i="3"/>
  <c r="J44" i="3"/>
  <c r="H44" i="3"/>
  <c r="F44" i="3"/>
  <c r="D44" i="3"/>
  <c r="R43" i="3"/>
  <c r="P43" i="3"/>
  <c r="N43" i="3"/>
  <c r="L43" i="3"/>
  <c r="J43" i="3"/>
  <c r="H43" i="3"/>
  <c r="F43" i="3"/>
  <c r="D43" i="3"/>
  <c r="R42" i="3"/>
  <c r="P42" i="3"/>
  <c r="N42" i="3"/>
  <c r="L42" i="3"/>
  <c r="J42" i="3"/>
  <c r="H42" i="3"/>
  <c r="F42" i="3"/>
  <c r="D42" i="3"/>
  <c r="R41" i="3"/>
  <c r="P41" i="3"/>
  <c r="N41" i="3"/>
  <c r="L41" i="3"/>
  <c r="J41" i="3"/>
  <c r="H41" i="3"/>
  <c r="F41" i="3"/>
  <c r="D41" i="3"/>
  <c r="R40" i="3"/>
  <c r="P40" i="3"/>
  <c r="N40" i="3"/>
  <c r="L40" i="3"/>
  <c r="J40" i="3"/>
  <c r="H40" i="3"/>
  <c r="F40" i="3"/>
  <c r="D40" i="3"/>
  <c r="R37" i="3"/>
  <c r="Q37" i="3"/>
  <c r="O37" i="3"/>
  <c r="O38" i="3" s="1"/>
  <c r="M37" i="3"/>
  <c r="K37" i="3"/>
  <c r="L37" i="3" s="1"/>
  <c r="I37" i="3"/>
  <c r="G37" i="3"/>
  <c r="F37" i="3"/>
  <c r="E37" i="3"/>
  <c r="C37" i="3"/>
  <c r="Q36" i="3"/>
  <c r="G36" i="3"/>
  <c r="Q35" i="3"/>
  <c r="O35" i="3"/>
  <c r="N35" i="3"/>
  <c r="M35" i="3"/>
  <c r="K35" i="3"/>
  <c r="I35" i="3"/>
  <c r="I36" i="3" s="1"/>
  <c r="G35" i="3"/>
  <c r="E35" i="3"/>
  <c r="C35" i="3"/>
  <c r="D35" i="3" s="1"/>
  <c r="K34" i="3"/>
  <c r="Q33" i="3"/>
  <c r="R35" i="3" s="1"/>
  <c r="O33" i="3"/>
  <c r="M33" i="3"/>
  <c r="K33" i="3"/>
  <c r="I33" i="3"/>
  <c r="J37" i="3" s="1"/>
  <c r="G33" i="3"/>
  <c r="E33" i="3"/>
  <c r="C33" i="3"/>
  <c r="R32" i="3"/>
  <c r="P32" i="3"/>
  <c r="N32" i="3"/>
  <c r="L32" i="3"/>
  <c r="J32" i="3"/>
  <c r="H32" i="3"/>
  <c r="F32" i="3"/>
  <c r="D32" i="3"/>
  <c r="R31" i="3"/>
  <c r="P31" i="3"/>
  <c r="N31" i="3"/>
  <c r="L31" i="3"/>
  <c r="J31" i="3"/>
  <c r="H31" i="3"/>
  <c r="F31" i="3"/>
  <c r="D31" i="3"/>
  <c r="R30" i="3"/>
  <c r="P30" i="3"/>
  <c r="N30" i="3"/>
  <c r="L30" i="3"/>
  <c r="J30" i="3"/>
  <c r="H30" i="3"/>
  <c r="F30" i="3"/>
  <c r="D30" i="3"/>
  <c r="R29" i="3"/>
  <c r="P29" i="3"/>
  <c r="N29" i="3"/>
  <c r="L29" i="3"/>
  <c r="J29" i="3"/>
  <c r="H29" i="3"/>
  <c r="F29" i="3"/>
  <c r="D29" i="3"/>
  <c r="R28" i="3"/>
  <c r="P28" i="3"/>
  <c r="N28" i="3"/>
  <c r="L28" i="3"/>
  <c r="J28" i="3"/>
  <c r="H28" i="3"/>
  <c r="F28" i="3"/>
  <c r="D28" i="3"/>
  <c r="G26" i="3"/>
  <c r="Q25" i="3"/>
  <c r="R25" i="3" s="1"/>
  <c r="O25" i="3"/>
  <c r="M25" i="3"/>
  <c r="K25" i="3"/>
  <c r="J25" i="3"/>
  <c r="I25" i="3"/>
  <c r="I26" i="3" s="1"/>
  <c r="G25" i="3"/>
  <c r="E25" i="3"/>
  <c r="C25" i="3"/>
  <c r="K24" i="3"/>
  <c r="R23" i="3"/>
  <c r="Q23" i="3"/>
  <c r="Q24" i="3" s="1"/>
  <c r="O23" i="3"/>
  <c r="P23" i="3" s="1"/>
  <c r="N23" i="3"/>
  <c r="M23" i="3"/>
  <c r="M24" i="3" s="1"/>
  <c r="K23" i="3"/>
  <c r="L23" i="3" s="1"/>
  <c r="J23" i="3"/>
  <c r="I23" i="3"/>
  <c r="I24" i="3" s="1"/>
  <c r="G23" i="3"/>
  <c r="G24" i="3" s="1"/>
  <c r="F23" i="3"/>
  <c r="E23" i="3"/>
  <c r="E24" i="3" s="1"/>
  <c r="C23" i="3"/>
  <c r="D23" i="3" s="1"/>
  <c r="Q22" i="3"/>
  <c r="Q34" i="3" s="1"/>
  <c r="Q46" i="3" s="1"/>
  <c r="Q58" i="3" s="1"/>
  <c r="O22" i="3"/>
  <c r="O34" i="3" s="1"/>
  <c r="O46" i="3" s="1"/>
  <c r="M22" i="3"/>
  <c r="M34" i="3" s="1"/>
  <c r="M46" i="3" s="1"/>
  <c r="M58" i="3" s="1"/>
  <c r="L22" i="3"/>
  <c r="K22" i="3"/>
  <c r="I22" i="3"/>
  <c r="I34" i="3" s="1"/>
  <c r="G22" i="3"/>
  <c r="G34" i="3" s="1"/>
  <c r="E22" i="3"/>
  <c r="E34" i="3" s="1"/>
  <c r="E46" i="3" s="1"/>
  <c r="E58" i="3" s="1"/>
  <c r="C22" i="3"/>
  <c r="C34" i="3" s="1"/>
  <c r="C46" i="3" s="1"/>
  <c r="C58" i="3" s="1"/>
  <c r="Q21" i="3"/>
  <c r="O21" i="3"/>
  <c r="M21" i="3"/>
  <c r="N25" i="3" s="1"/>
  <c r="K21" i="3"/>
  <c r="I21" i="3"/>
  <c r="G21" i="3"/>
  <c r="E21" i="3"/>
  <c r="C21" i="3"/>
  <c r="R20" i="3"/>
  <c r="P20" i="3"/>
  <c r="N20" i="3"/>
  <c r="L20" i="3"/>
  <c r="J20" i="3"/>
  <c r="H20" i="3"/>
  <c r="F20" i="3"/>
  <c r="D20" i="3"/>
  <c r="R19" i="3"/>
  <c r="P19" i="3"/>
  <c r="N19" i="3"/>
  <c r="L19" i="3"/>
  <c r="J19" i="3"/>
  <c r="H19" i="3"/>
  <c r="F19" i="3"/>
  <c r="D19" i="3"/>
  <c r="R18" i="3"/>
  <c r="P18" i="3"/>
  <c r="N18" i="3"/>
  <c r="L18" i="3"/>
  <c r="J18" i="3"/>
  <c r="H18" i="3"/>
  <c r="F18" i="3"/>
  <c r="D18" i="3"/>
  <c r="R17" i="3"/>
  <c r="P17" i="3"/>
  <c r="N17" i="3"/>
  <c r="L17" i="3"/>
  <c r="J17" i="3"/>
  <c r="H17" i="3"/>
  <c r="F17" i="3"/>
  <c r="D17" i="3"/>
  <c r="R16" i="3"/>
  <c r="P16" i="3"/>
  <c r="N16" i="3"/>
  <c r="L16" i="3"/>
  <c r="J16" i="3"/>
  <c r="H16" i="3"/>
  <c r="F16" i="3"/>
  <c r="D16" i="3"/>
  <c r="Q14" i="3"/>
  <c r="M14" i="3"/>
  <c r="K14" i="3"/>
  <c r="I14" i="3"/>
  <c r="Q13" i="3"/>
  <c r="O13" i="3"/>
  <c r="N13" i="3"/>
  <c r="M13" i="3"/>
  <c r="K13" i="3"/>
  <c r="I13" i="3"/>
  <c r="G13" i="3"/>
  <c r="F13" i="3"/>
  <c r="E13" i="3"/>
  <c r="E14" i="3" s="1"/>
  <c r="C13" i="3"/>
  <c r="Q12" i="3"/>
  <c r="K12" i="3"/>
  <c r="I12" i="3"/>
  <c r="C12" i="3"/>
  <c r="Q11" i="3"/>
  <c r="O11" i="3"/>
  <c r="N11" i="3"/>
  <c r="M11" i="3"/>
  <c r="M12" i="3" s="1"/>
  <c r="K11" i="3"/>
  <c r="I11" i="3"/>
  <c r="G11" i="3"/>
  <c r="F11" i="3"/>
  <c r="E11" i="3"/>
  <c r="E12" i="3" s="1"/>
  <c r="C11" i="3"/>
  <c r="Q9" i="3"/>
  <c r="R13" i="3" s="1"/>
  <c r="O9" i="3"/>
  <c r="M9" i="3"/>
  <c r="K9" i="3"/>
  <c r="I9" i="3"/>
  <c r="J13" i="3" s="1"/>
  <c r="G9" i="3"/>
  <c r="E9" i="3"/>
  <c r="C9" i="3"/>
  <c r="R8" i="3"/>
  <c r="P8" i="3"/>
  <c r="N8" i="3"/>
  <c r="L8" i="3"/>
  <c r="J8" i="3"/>
  <c r="H8" i="3"/>
  <c r="F8" i="3"/>
  <c r="D8" i="3"/>
  <c r="R7" i="3"/>
  <c r="P7" i="3"/>
  <c r="N7" i="3"/>
  <c r="L7" i="3"/>
  <c r="J7" i="3"/>
  <c r="H7" i="3"/>
  <c r="F7" i="3"/>
  <c r="D7" i="3"/>
  <c r="R6" i="3"/>
  <c r="P6" i="3"/>
  <c r="N6" i="3"/>
  <c r="L6" i="3"/>
  <c r="J6" i="3"/>
  <c r="H6" i="3"/>
  <c r="F6" i="3"/>
  <c r="D6" i="3"/>
  <c r="R5" i="3"/>
  <c r="P5" i="3"/>
  <c r="N5" i="3"/>
  <c r="L5" i="3"/>
  <c r="J5" i="3"/>
  <c r="H5" i="3"/>
  <c r="F5" i="3"/>
  <c r="D5" i="3"/>
  <c r="R4" i="3"/>
  <c r="P4" i="3"/>
  <c r="N4" i="3"/>
  <c r="L4" i="3"/>
  <c r="J4" i="3"/>
  <c r="H4" i="3"/>
  <c r="F4" i="3"/>
  <c r="D4" i="3"/>
  <c r="R66" i="2"/>
  <c r="J66" i="2"/>
  <c r="R65" i="2"/>
  <c r="J65" i="2"/>
  <c r="Q57" i="2"/>
  <c r="R56" i="2" s="1"/>
  <c r="I57" i="2"/>
  <c r="J56" i="2" s="1"/>
  <c r="Q56" i="2"/>
  <c r="O56" i="2"/>
  <c r="P66" i="2" s="1"/>
  <c r="M56" i="2"/>
  <c r="N66" i="2" s="1"/>
  <c r="K56" i="2"/>
  <c r="I56" i="2"/>
  <c r="G56" i="2"/>
  <c r="H66" i="2" s="1"/>
  <c r="E56" i="2"/>
  <c r="F66" i="2" s="1"/>
  <c r="C56" i="2"/>
  <c r="Q55" i="2"/>
  <c r="O55" i="2"/>
  <c r="M55" i="2"/>
  <c r="K55" i="2"/>
  <c r="I55" i="2"/>
  <c r="G55" i="2"/>
  <c r="E55" i="2"/>
  <c r="C55" i="2"/>
  <c r="Q54" i="2"/>
  <c r="Q61" i="2" s="1"/>
  <c r="O54" i="2"/>
  <c r="M54" i="2"/>
  <c r="M61" i="2" s="1"/>
  <c r="K54" i="2"/>
  <c r="I54" i="2"/>
  <c r="I61" i="2" s="1"/>
  <c r="J61" i="2" s="1"/>
  <c r="G54" i="2"/>
  <c r="E54" i="2"/>
  <c r="E61" i="2" s="1"/>
  <c r="C54" i="2"/>
  <c r="Q53" i="2"/>
  <c r="O53" i="2"/>
  <c r="M53" i="2"/>
  <c r="K53" i="2"/>
  <c r="I53" i="2"/>
  <c r="G53" i="2"/>
  <c r="E53" i="2"/>
  <c r="C53" i="2"/>
  <c r="Q52" i="2"/>
  <c r="O52" i="2"/>
  <c r="P65" i="2" s="1"/>
  <c r="M52" i="2"/>
  <c r="N65" i="2" s="1"/>
  <c r="K52" i="2"/>
  <c r="J52" i="2"/>
  <c r="I52" i="2"/>
  <c r="G52" i="2"/>
  <c r="H65" i="2" s="1"/>
  <c r="E52" i="2"/>
  <c r="F65" i="2" s="1"/>
  <c r="C52" i="2"/>
  <c r="Q49" i="2"/>
  <c r="O49" i="2"/>
  <c r="P49" i="2" s="1"/>
  <c r="N49" i="2"/>
  <c r="M49" i="2"/>
  <c r="K49" i="2"/>
  <c r="L49" i="2" s="1"/>
  <c r="I49" i="2"/>
  <c r="G49" i="2"/>
  <c r="F49" i="2"/>
  <c r="E49" i="2"/>
  <c r="C49" i="2"/>
  <c r="D49" i="2" s="1"/>
  <c r="Q47" i="2"/>
  <c r="O47" i="2"/>
  <c r="P47" i="2" s="1"/>
  <c r="N47" i="2"/>
  <c r="M47" i="2"/>
  <c r="K47" i="2"/>
  <c r="L47" i="2" s="1"/>
  <c r="I47" i="2"/>
  <c r="G47" i="2"/>
  <c r="F47" i="2"/>
  <c r="E47" i="2"/>
  <c r="E48" i="2" s="1"/>
  <c r="C47" i="2"/>
  <c r="D47" i="2" s="1"/>
  <c r="Q45" i="2"/>
  <c r="R49" i="2" s="1"/>
  <c r="O45" i="2"/>
  <c r="M45" i="2"/>
  <c r="K45" i="2"/>
  <c r="I45" i="2"/>
  <c r="J47" i="2" s="1"/>
  <c r="G45" i="2"/>
  <c r="E45" i="2"/>
  <c r="C45" i="2"/>
  <c r="R44" i="2"/>
  <c r="P44" i="2"/>
  <c r="N44" i="2"/>
  <c r="L44" i="2"/>
  <c r="J44" i="2"/>
  <c r="H44" i="2"/>
  <c r="F44" i="2"/>
  <c r="D44" i="2"/>
  <c r="R43" i="2"/>
  <c r="P43" i="2"/>
  <c r="N43" i="2"/>
  <c r="L43" i="2"/>
  <c r="J43" i="2"/>
  <c r="H43" i="2"/>
  <c r="F43" i="2"/>
  <c r="D43" i="2"/>
  <c r="R42" i="2"/>
  <c r="P42" i="2"/>
  <c r="N42" i="2"/>
  <c r="L42" i="2"/>
  <c r="J42" i="2"/>
  <c r="H42" i="2"/>
  <c r="F42" i="2"/>
  <c r="D42" i="2"/>
  <c r="R41" i="2"/>
  <c r="P41" i="2"/>
  <c r="N41" i="2"/>
  <c r="L41" i="2"/>
  <c r="J41" i="2"/>
  <c r="H41" i="2"/>
  <c r="F41" i="2"/>
  <c r="D41" i="2"/>
  <c r="R40" i="2"/>
  <c r="P40" i="2"/>
  <c r="N40" i="2"/>
  <c r="L40" i="2"/>
  <c r="J40" i="2"/>
  <c r="H40" i="2"/>
  <c r="F40" i="2"/>
  <c r="D40" i="2"/>
  <c r="R37" i="2"/>
  <c r="Q37" i="2"/>
  <c r="O37" i="2"/>
  <c r="N37" i="2"/>
  <c r="M37" i="2"/>
  <c r="K37" i="2"/>
  <c r="I37" i="2"/>
  <c r="G37" i="2"/>
  <c r="H37" i="2" s="1"/>
  <c r="F37" i="2"/>
  <c r="E37" i="2"/>
  <c r="C37" i="2"/>
  <c r="D37" i="2" s="1"/>
  <c r="R35" i="2"/>
  <c r="Q35" i="2"/>
  <c r="O35" i="2"/>
  <c r="N35" i="2"/>
  <c r="M35" i="2"/>
  <c r="K35" i="2"/>
  <c r="I35" i="2"/>
  <c r="G35" i="2"/>
  <c r="H35" i="2" s="1"/>
  <c r="F35" i="2"/>
  <c r="E35" i="2"/>
  <c r="C35" i="2"/>
  <c r="D35" i="2" s="1"/>
  <c r="G34" i="2"/>
  <c r="G46" i="2" s="1"/>
  <c r="Q33" i="2"/>
  <c r="O33" i="2"/>
  <c r="M33" i="2"/>
  <c r="K33" i="2"/>
  <c r="I33" i="2"/>
  <c r="G33" i="2"/>
  <c r="E33" i="2"/>
  <c r="C33" i="2"/>
  <c r="R32" i="2"/>
  <c r="P32" i="2"/>
  <c r="N32" i="2"/>
  <c r="L32" i="2"/>
  <c r="J32" i="2"/>
  <c r="H32" i="2"/>
  <c r="F32" i="2"/>
  <c r="D32" i="2"/>
  <c r="R31" i="2"/>
  <c r="P31" i="2"/>
  <c r="N31" i="2"/>
  <c r="L31" i="2"/>
  <c r="J31" i="2"/>
  <c r="H31" i="2"/>
  <c r="F31" i="2"/>
  <c r="D31" i="2"/>
  <c r="R30" i="2"/>
  <c r="P30" i="2"/>
  <c r="N30" i="2"/>
  <c r="L30" i="2"/>
  <c r="J30" i="2"/>
  <c r="H30" i="2"/>
  <c r="F30" i="2"/>
  <c r="D30" i="2"/>
  <c r="R29" i="2"/>
  <c r="P29" i="2"/>
  <c r="N29" i="2"/>
  <c r="L29" i="2"/>
  <c r="J29" i="2"/>
  <c r="H29" i="2"/>
  <c r="F29" i="2"/>
  <c r="D29" i="2"/>
  <c r="R28" i="2"/>
  <c r="P28" i="2"/>
  <c r="N28" i="2"/>
  <c r="L28" i="2"/>
  <c r="J28" i="2"/>
  <c r="H28" i="2"/>
  <c r="F28" i="2"/>
  <c r="D28" i="2"/>
  <c r="R25" i="2"/>
  <c r="Q25" i="2"/>
  <c r="Q26" i="2" s="1"/>
  <c r="O25" i="2"/>
  <c r="O26" i="2" s="1"/>
  <c r="M25" i="2"/>
  <c r="K25" i="2"/>
  <c r="I25" i="2"/>
  <c r="G25" i="2"/>
  <c r="F25" i="2"/>
  <c r="E25" i="2"/>
  <c r="E26" i="2" s="1"/>
  <c r="C25" i="2"/>
  <c r="Q24" i="2"/>
  <c r="G24" i="2"/>
  <c r="Q23" i="2"/>
  <c r="O23" i="2"/>
  <c r="N23" i="2"/>
  <c r="M23" i="2"/>
  <c r="K23" i="2"/>
  <c r="J23" i="2"/>
  <c r="I23" i="2"/>
  <c r="I24" i="2" s="1"/>
  <c r="G23" i="2"/>
  <c r="F23" i="2"/>
  <c r="E23" i="2"/>
  <c r="E24" i="2" s="1"/>
  <c r="C23" i="2"/>
  <c r="Q22" i="2"/>
  <c r="Q34" i="2" s="1"/>
  <c r="O22" i="2"/>
  <c r="O34" i="2" s="1"/>
  <c r="M22" i="2"/>
  <c r="M34" i="2" s="1"/>
  <c r="M46" i="2" s="1"/>
  <c r="M58" i="2" s="1"/>
  <c r="L22" i="2"/>
  <c r="K22" i="2"/>
  <c r="I22" i="2"/>
  <c r="I26" i="2" s="1"/>
  <c r="G22" i="2"/>
  <c r="E22" i="2"/>
  <c r="E34" i="2" s="1"/>
  <c r="E46" i="2" s="1"/>
  <c r="E58" i="2" s="1"/>
  <c r="C22" i="2"/>
  <c r="Q21" i="2"/>
  <c r="R23" i="2" s="1"/>
  <c r="O21" i="2"/>
  <c r="M21" i="2"/>
  <c r="K21" i="2"/>
  <c r="I21" i="2"/>
  <c r="J25" i="2" s="1"/>
  <c r="G21" i="2"/>
  <c r="H23" i="2" s="1"/>
  <c r="E21" i="2"/>
  <c r="C21" i="2"/>
  <c r="D23" i="2" s="1"/>
  <c r="R20" i="2"/>
  <c r="P20" i="2"/>
  <c r="N20" i="2"/>
  <c r="L20" i="2"/>
  <c r="J20" i="2"/>
  <c r="H20" i="2"/>
  <c r="F20" i="2"/>
  <c r="D20" i="2"/>
  <c r="R19" i="2"/>
  <c r="P19" i="2"/>
  <c r="N19" i="2"/>
  <c r="L19" i="2"/>
  <c r="J19" i="2"/>
  <c r="H19" i="2"/>
  <c r="F19" i="2"/>
  <c r="D19" i="2"/>
  <c r="R18" i="2"/>
  <c r="P18" i="2"/>
  <c r="N18" i="2"/>
  <c r="L18" i="2"/>
  <c r="J18" i="2"/>
  <c r="H18" i="2"/>
  <c r="F18" i="2"/>
  <c r="D18" i="2"/>
  <c r="R17" i="2"/>
  <c r="P17" i="2"/>
  <c r="N17" i="2"/>
  <c r="L17" i="2"/>
  <c r="J17" i="2"/>
  <c r="H17" i="2"/>
  <c r="F17" i="2"/>
  <c r="D17" i="2"/>
  <c r="R16" i="2"/>
  <c r="P16" i="2"/>
  <c r="N16" i="2"/>
  <c r="L16" i="2"/>
  <c r="J16" i="2"/>
  <c r="H16" i="2"/>
  <c r="F16" i="2"/>
  <c r="D16" i="2"/>
  <c r="Q14" i="2"/>
  <c r="K14" i="2"/>
  <c r="I14" i="2"/>
  <c r="Q13" i="2"/>
  <c r="O13" i="2"/>
  <c r="N13" i="2"/>
  <c r="M13" i="2"/>
  <c r="M14" i="2" s="1"/>
  <c r="K13" i="2"/>
  <c r="L13" i="2" s="1"/>
  <c r="I13" i="2"/>
  <c r="G13" i="2"/>
  <c r="F13" i="2"/>
  <c r="E13" i="2"/>
  <c r="E14" i="2" s="1"/>
  <c r="C13" i="2"/>
  <c r="D13" i="2" s="1"/>
  <c r="Q12" i="2"/>
  <c r="I12" i="2"/>
  <c r="C12" i="2"/>
  <c r="Q11" i="2"/>
  <c r="O11" i="2"/>
  <c r="N11" i="2"/>
  <c r="M11" i="2"/>
  <c r="M12" i="2" s="1"/>
  <c r="K11" i="2"/>
  <c r="L11" i="2" s="1"/>
  <c r="I11" i="2"/>
  <c r="G11" i="2"/>
  <c r="F11" i="2"/>
  <c r="E11" i="2"/>
  <c r="E12" i="2" s="1"/>
  <c r="C11" i="2"/>
  <c r="Q9" i="2"/>
  <c r="R13" i="2" s="1"/>
  <c r="O9" i="2"/>
  <c r="M9" i="2"/>
  <c r="K9" i="2"/>
  <c r="I9" i="2"/>
  <c r="J13" i="2" s="1"/>
  <c r="G9" i="2"/>
  <c r="E9" i="2"/>
  <c r="C9" i="2"/>
  <c r="R8" i="2"/>
  <c r="P8" i="2"/>
  <c r="N8" i="2"/>
  <c r="L8" i="2"/>
  <c r="J8" i="2"/>
  <c r="H8" i="2"/>
  <c r="F8" i="2"/>
  <c r="D8" i="2"/>
  <c r="R7" i="2"/>
  <c r="P7" i="2"/>
  <c r="N7" i="2"/>
  <c r="L7" i="2"/>
  <c r="J7" i="2"/>
  <c r="H7" i="2"/>
  <c r="F7" i="2"/>
  <c r="D7" i="2"/>
  <c r="R6" i="2"/>
  <c r="P6" i="2"/>
  <c r="N6" i="2"/>
  <c r="L6" i="2"/>
  <c r="J6" i="2"/>
  <c r="H6" i="2"/>
  <c r="F6" i="2"/>
  <c r="D6" i="2"/>
  <c r="R5" i="2"/>
  <c r="P5" i="2"/>
  <c r="N5" i="2"/>
  <c r="L5" i="2"/>
  <c r="J5" i="2"/>
  <c r="H5" i="2"/>
  <c r="F5" i="2"/>
  <c r="D5" i="2"/>
  <c r="R4" i="2"/>
  <c r="P4" i="2"/>
  <c r="N4" i="2"/>
  <c r="L4" i="2"/>
  <c r="J4" i="2"/>
  <c r="H4" i="2"/>
  <c r="F4" i="2"/>
  <c r="D4" i="2"/>
  <c r="Q61" i="1"/>
  <c r="Q56" i="1"/>
  <c r="O56" i="1"/>
  <c r="M56" i="1"/>
  <c r="K56" i="1"/>
  <c r="I56" i="1"/>
  <c r="G56" i="1"/>
  <c r="E56" i="1"/>
  <c r="C56" i="1"/>
  <c r="Q55" i="1"/>
  <c r="O55" i="1"/>
  <c r="M55" i="1"/>
  <c r="K55" i="1"/>
  <c r="I55" i="1"/>
  <c r="G55" i="1"/>
  <c r="E55" i="1"/>
  <c r="C55" i="1"/>
  <c r="Q54" i="1"/>
  <c r="O54" i="1"/>
  <c r="M54" i="1"/>
  <c r="K54" i="1"/>
  <c r="I54" i="1"/>
  <c r="G54" i="1"/>
  <c r="E54" i="1"/>
  <c r="E61" i="1" s="1"/>
  <c r="C54" i="1"/>
  <c r="Q53" i="1"/>
  <c r="O53" i="1"/>
  <c r="M53" i="1"/>
  <c r="K53" i="1"/>
  <c r="I53" i="1"/>
  <c r="G53" i="1"/>
  <c r="E53" i="1"/>
  <c r="C53" i="1"/>
  <c r="Q52" i="1"/>
  <c r="O52" i="1"/>
  <c r="P65" i="1" s="1"/>
  <c r="M52" i="1"/>
  <c r="K52" i="1"/>
  <c r="I52" i="1"/>
  <c r="G52" i="1"/>
  <c r="H65" i="1" s="1"/>
  <c r="E52" i="1"/>
  <c r="C52" i="1"/>
  <c r="Q49" i="1"/>
  <c r="O49" i="1"/>
  <c r="P49" i="1" s="1"/>
  <c r="M49" i="1"/>
  <c r="L49" i="1"/>
  <c r="K49" i="1"/>
  <c r="I49" i="1"/>
  <c r="G49" i="1"/>
  <c r="G50" i="1" s="1"/>
  <c r="E49" i="1"/>
  <c r="C49" i="1"/>
  <c r="Q47" i="1"/>
  <c r="O47" i="1"/>
  <c r="O48" i="1" s="1"/>
  <c r="M47" i="1"/>
  <c r="K47" i="1"/>
  <c r="I47" i="1"/>
  <c r="G47" i="1"/>
  <c r="H47" i="1" s="1"/>
  <c r="E47" i="1"/>
  <c r="D47" i="1"/>
  <c r="C47" i="1"/>
  <c r="Q45" i="1"/>
  <c r="O45" i="1"/>
  <c r="M45" i="1"/>
  <c r="K45" i="1"/>
  <c r="L47" i="1" s="1"/>
  <c r="I45" i="1"/>
  <c r="G45" i="1"/>
  <c r="E45" i="1"/>
  <c r="C45" i="1"/>
  <c r="D49" i="1" s="1"/>
  <c r="R44" i="1"/>
  <c r="P44" i="1"/>
  <c r="N44" i="1"/>
  <c r="L44" i="1"/>
  <c r="J44" i="1"/>
  <c r="H44" i="1"/>
  <c r="F44" i="1"/>
  <c r="D44" i="1"/>
  <c r="R43" i="1"/>
  <c r="P43" i="1"/>
  <c r="N43" i="1"/>
  <c r="L43" i="1"/>
  <c r="J43" i="1"/>
  <c r="H43" i="1"/>
  <c r="F43" i="1"/>
  <c r="D43" i="1"/>
  <c r="R42" i="1"/>
  <c r="P42" i="1"/>
  <c r="N42" i="1"/>
  <c r="L42" i="1"/>
  <c r="J42" i="1"/>
  <c r="H42" i="1"/>
  <c r="F42" i="1"/>
  <c r="D42" i="1"/>
  <c r="R41" i="1"/>
  <c r="P41" i="1"/>
  <c r="N41" i="1"/>
  <c r="L41" i="1"/>
  <c r="J41" i="1"/>
  <c r="H41" i="1"/>
  <c r="F41" i="1"/>
  <c r="D41" i="1"/>
  <c r="R40" i="1"/>
  <c r="P40" i="1"/>
  <c r="N40" i="1"/>
  <c r="L40" i="1"/>
  <c r="J40" i="1"/>
  <c r="H40" i="1"/>
  <c r="F40" i="1"/>
  <c r="D40" i="1"/>
  <c r="Q37" i="1"/>
  <c r="O37" i="1"/>
  <c r="M37" i="1"/>
  <c r="K37" i="1"/>
  <c r="I37" i="1"/>
  <c r="G37" i="1"/>
  <c r="H37" i="1" s="1"/>
  <c r="E37" i="1"/>
  <c r="D37" i="1"/>
  <c r="C37" i="1"/>
  <c r="Q35" i="1"/>
  <c r="O35" i="1"/>
  <c r="P35" i="1" s="1"/>
  <c r="M35" i="1"/>
  <c r="K35" i="1"/>
  <c r="L35" i="1" s="1"/>
  <c r="I35" i="1"/>
  <c r="J35" i="1" s="1"/>
  <c r="G35" i="1"/>
  <c r="G36" i="1" s="1"/>
  <c r="E35" i="1"/>
  <c r="C35" i="1"/>
  <c r="D35" i="1" s="1"/>
  <c r="G34" i="1"/>
  <c r="G46" i="1" s="1"/>
  <c r="G58" i="1" s="1"/>
  <c r="Q33" i="1"/>
  <c r="O33" i="1"/>
  <c r="M33" i="1"/>
  <c r="K33" i="1"/>
  <c r="L37" i="1" s="1"/>
  <c r="I33" i="1"/>
  <c r="G33" i="1"/>
  <c r="E33" i="1"/>
  <c r="C33" i="1"/>
  <c r="R32" i="1"/>
  <c r="P32" i="1"/>
  <c r="N32" i="1"/>
  <c r="L32" i="1"/>
  <c r="J32" i="1"/>
  <c r="H32" i="1"/>
  <c r="F32" i="1"/>
  <c r="D32" i="1"/>
  <c r="R31" i="1"/>
  <c r="P31" i="1"/>
  <c r="N31" i="1"/>
  <c r="L31" i="1"/>
  <c r="J31" i="1"/>
  <c r="H31" i="1"/>
  <c r="F31" i="1"/>
  <c r="D31" i="1"/>
  <c r="R30" i="1"/>
  <c r="P30" i="1"/>
  <c r="N30" i="1"/>
  <c r="L30" i="1"/>
  <c r="J30" i="1"/>
  <c r="H30" i="1"/>
  <c r="F30" i="1"/>
  <c r="D30" i="1"/>
  <c r="R29" i="1"/>
  <c r="P29" i="1"/>
  <c r="N29" i="1"/>
  <c r="L29" i="1"/>
  <c r="J29" i="1"/>
  <c r="H29" i="1"/>
  <c r="F29" i="1"/>
  <c r="D29" i="1"/>
  <c r="R28" i="1"/>
  <c r="P28" i="1"/>
  <c r="N28" i="1"/>
  <c r="L28" i="1"/>
  <c r="J28" i="1"/>
  <c r="H28" i="1"/>
  <c r="F28" i="1"/>
  <c r="D28" i="1"/>
  <c r="G26" i="1"/>
  <c r="Q25" i="1"/>
  <c r="Q26" i="1" s="1"/>
  <c r="O25" i="1"/>
  <c r="P25" i="1" s="1"/>
  <c r="M25" i="1"/>
  <c r="M26" i="1" s="1"/>
  <c r="K25" i="1"/>
  <c r="L25" i="1" s="1"/>
  <c r="I25" i="1"/>
  <c r="I26" i="1" s="1"/>
  <c r="G25" i="1"/>
  <c r="H25" i="1" s="1"/>
  <c r="E25" i="1"/>
  <c r="E26" i="1" s="1"/>
  <c r="C25" i="1"/>
  <c r="D25" i="1" s="1"/>
  <c r="G24" i="1"/>
  <c r="Q23" i="1"/>
  <c r="Q24" i="1" s="1"/>
  <c r="O23" i="1"/>
  <c r="P23" i="1" s="1"/>
  <c r="M23" i="1"/>
  <c r="M24" i="1" s="1"/>
  <c r="K23" i="1"/>
  <c r="L23" i="1" s="1"/>
  <c r="I23" i="1"/>
  <c r="I24" i="1" s="1"/>
  <c r="G23" i="1"/>
  <c r="H23" i="1" s="1"/>
  <c r="E23" i="1"/>
  <c r="E24" i="1" s="1"/>
  <c r="C23" i="1"/>
  <c r="D23" i="1" s="1"/>
  <c r="Q22" i="1"/>
  <c r="Q34" i="1" s="1"/>
  <c r="Q46" i="1" s="1"/>
  <c r="Q58" i="1" s="1"/>
  <c r="O22" i="1"/>
  <c r="O34" i="1" s="1"/>
  <c r="O46" i="1" s="1"/>
  <c r="O58" i="1" s="1"/>
  <c r="M22" i="1"/>
  <c r="M34" i="1" s="1"/>
  <c r="M46" i="1" s="1"/>
  <c r="M58" i="1" s="1"/>
  <c r="L22" i="1"/>
  <c r="K22" i="1"/>
  <c r="K34" i="1" s="1"/>
  <c r="I22" i="1"/>
  <c r="I34" i="1" s="1"/>
  <c r="I46" i="1" s="1"/>
  <c r="I58" i="1" s="1"/>
  <c r="G22" i="1"/>
  <c r="E22" i="1"/>
  <c r="E34" i="1" s="1"/>
  <c r="C22" i="1"/>
  <c r="C34" i="1" s="1"/>
  <c r="C46" i="1" s="1"/>
  <c r="C58" i="1" s="1"/>
  <c r="Q21" i="1"/>
  <c r="O21" i="1"/>
  <c r="M21" i="1"/>
  <c r="K21" i="1"/>
  <c r="I21" i="1"/>
  <c r="G21" i="1"/>
  <c r="E21" i="1"/>
  <c r="C21" i="1"/>
  <c r="R20" i="1"/>
  <c r="P20" i="1"/>
  <c r="N20" i="1"/>
  <c r="L20" i="1"/>
  <c r="J20" i="1"/>
  <c r="H20" i="1"/>
  <c r="F20" i="1"/>
  <c r="D20" i="1"/>
  <c r="R19" i="1"/>
  <c r="P19" i="1"/>
  <c r="N19" i="1"/>
  <c r="L19" i="1"/>
  <c r="J19" i="1"/>
  <c r="H19" i="1"/>
  <c r="F19" i="1"/>
  <c r="D19" i="1"/>
  <c r="R18" i="1"/>
  <c r="P18" i="1"/>
  <c r="N18" i="1"/>
  <c r="L18" i="1"/>
  <c r="J18" i="1"/>
  <c r="H18" i="1"/>
  <c r="F18" i="1"/>
  <c r="D18" i="1"/>
  <c r="R17" i="1"/>
  <c r="P17" i="1"/>
  <c r="N17" i="1"/>
  <c r="L17" i="1"/>
  <c r="J17" i="1"/>
  <c r="H17" i="1"/>
  <c r="F17" i="1"/>
  <c r="D17" i="1"/>
  <c r="R16" i="1"/>
  <c r="P16" i="1"/>
  <c r="N16" i="1"/>
  <c r="L16" i="1"/>
  <c r="J16" i="1"/>
  <c r="H16" i="1"/>
  <c r="F16" i="1"/>
  <c r="D16" i="1"/>
  <c r="Q14" i="1"/>
  <c r="M14" i="1"/>
  <c r="I14" i="1"/>
  <c r="E14" i="1"/>
  <c r="Q13" i="1"/>
  <c r="P13" i="1"/>
  <c r="O13" i="1"/>
  <c r="O14" i="1" s="1"/>
  <c r="N13" i="1"/>
  <c r="M13" i="1"/>
  <c r="L13" i="1"/>
  <c r="K13" i="1"/>
  <c r="K14" i="1" s="1"/>
  <c r="I13" i="1"/>
  <c r="H13" i="1"/>
  <c r="G13" i="1"/>
  <c r="G14" i="1" s="1"/>
  <c r="F13" i="1"/>
  <c r="E13" i="1"/>
  <c r="D13" i="1"/>
  <c r="C13" i="1"/>
  <c r="C14" i="1" s="1"/>
  <c r="Q12" i="1"/>
  <c r="M12" i="1"/>
  <c r="I12" i="1"/>
  <c r="E12" i="1"/>
  <c r="Q11" i="1"/>
  <c r="P11" i="1"/>
  <c r="O11" i="1"/>
  <c r="O12" i="1" s="1"/>
  <c r="N11" i="1"/>
  <c r="M11" i="1"/>
  <c r="L11" i="1"/>
  <c r="K11" i="1"/>
  <c r="K12" i="1" s="1"/>
  <c r="I11" i="1"/>
  <c r="H11" i="1"/>
  <c r="G11" i="1"/>
  <c r="G12" i="1" s="1"/>
  <c r="F11" i="1"/>
  <c r="E11" i="1"/>
  <c r="D11" i="1"/>
  <c r="C11" i="1"/>
  <c r="C12" i="1" s="1"/>
  <c r="Q9" i="1"/>
  <c r="R13" i="1" s="1"/>
  <c r="O9" i="1"/>
  <c r="M9" i="1"/>
  <c r="K9" i="1"/>
  <c r="I9" i="1"/>
  <c r="J13" i="1" s="1"/>
  <c r="G9" i="1"/>
  <c r="E9" i="1"/>
  <c r="C9" i="1"/>
  <c r="R8" i="1"/>
  <c r="P8" i="1"/>
  <c r="N8" i="1"/>
  <c r="L8" i="1"/>
  <c r="J8" i="1"/>
  <c r="H8" i="1"/>
  <c r="F8" i="1"/>
  <c r="D8" i="1"/>
  <c r="R7" i="1"/>
  <c r="P7" i="1"/>
  <c r="N7" i="1"/>
  <c r="L7" i="1"/>
  <c r="J7" i="1"/>
  <c r="H7" i="1"/>
  <c r="F7" i="1"/>
  <c r="D7" i="1"/>
  <c r="R6" i="1"/>
  <c r="P6" i="1"/>
  <c r="N6" i="1"/>
  <c r="L6" i="1"/>
  <c r="J6" i="1"/>
  <c r="H6" i="1"/>
  <c r="F6" i="1"/>
  <c r="D6" i="1"/>
  <c r="R5" i="1"/>
  <c r="P5" i="1"/>
  <c r="N5" i="1"/>
  <c r="L5" i="1"/>
  <c r="J5" i="1"/>
  <c r="H5" i="1"/>
  <c r="F5" i="1"/>
  <c r="D5" i="1"/>
  <c r="R4" i="1"/>
  <c r="P4" i="1"/>
  <c r="N4" i="1"/>
  <c r="L4" i="1"/>
  <c r="J4" i="1"/>
  <c r="H4" i="1"/>
  <c r="F4" i="1"/>
  <c r="D4" i="1"/>
  <c r="K36" i="1" l="1"/>
  <c r="K38" i="1"/>
  <c r="K46" i="1"/>
  <c r="E46" i="1"/>
  <c r="E38" i="1"/>
  <c r="E36" i="1"/>
  <c r="M36" i="1"/>
  <c r="C48" i="1"/>
  <c r="H53" i="1"/>
  <c r="C38" i="1"/>
  <c r="C50" i="1"/>
  <c r="O38" i="1"/>
  <c r="E50" i="1"/>
  <c r="Q36" i="1"/>
  <c r="R35" i="1"/>
  <c r="I48" i="1"/>
  <c r="J47" i="1"/>
  <c r="J65" i="1"/>
  <c r="I57" i="1"/>
  <c r="J52" i="1" s="1"/>
  <c r="N66" i="1"/>
  <c r="Q62" i="1"/>
  <c r="R61" i="1"/>
  <c r="O14" i="2"/>
  <c r="P13" i="2"/>
  <c r="F23" i="1"/>
  <c r="J23" i="1"/>
  <c r="N23" i="1"/>
  <c r="R23" i="1"/>
  <c r="F25" i="1"/>
  <c r="J25" i="1"/>
  <c r="N25" i="1"/>
  <c r="R25" i="1"/>
  <c r="F35" i="1"/>
  <c r="N35" i="1"/>
  <c r="C36" i="1"/>
  <c r="F37" i="1"/>
  <c r="P37" i="1"/>
  <c r="G38" i="1"/>
  <c r="F47" i="1"/>
  <c r="P47" i="1"/>
  <c r="G48" i="1"/>
  <c r="H49" i="1"/>
  <c r="N49" i="1"/>
  <c r="M50" i="1"/>
  <c r="F65" i="1"/>
  <c r="E57" i="1"/>
  <c r="F52" i="1" s="1"/>
  <c r="L65" i="1"/>
  <c r="K57" i="1"/>
  <c r="G61" i="1"/>
  <c r="G59" i="1"/>
  <c r="O61" i="1"/>
  <c r="O59" i="1"/>
  <c r="H55" i="1"/>
  <c r="M59" i="1"/>
  <c r="H66" i="1"/>
  <c r="G12" i="2"/>
  <c r="H11" i="2"/>
  <c r="O46" i="2"/>
  <c r="O38" i="2"/>
  <c r="O36" i="2"/>
  <c r="R61" i="2"/>
  <c r="P25" i="3"/>
  <c r="O26" i="3"/>
  <c r="M48" i="3"/>
  <c r="N47" i="3"/>
  <c r="Q48" i="3"/>
  <c r="J11" i="1"/>
  <c r="O24" i="1"/>
  <c r="I36" i="1"/>
  <c r="I38" i="1"/>
  <c r="J37" i="1"/>
  <c r="I59" i="1"/>
  <c r="I36" i="2"/>
  <c r="J35" i="2"/>
  <c r="C24" i="1"/>
  <c r="K24" i="1"/>
  <c r="C26" i="1"/>
  <c r="K26" i="1"/>
  <c r="O36" i="1"/>
  <c r="Q38" i="1"/>
  <c r="R37" i="1"/>
  <c r="Q48" i="1"/>
  <c r="R47" i="1"/>
  <c r="I50" i="1"/>
  <c r="J49" i="1"/>
  <c r="O50" i="1"/>
  <c r="R65" i="1"/>
  <c r="Q57" i="1"/>
  <c r="R52" i="1" s="1"/>
  <c r="J54" i="1"/>
  <c r="R54" i="1"/>
  <c r="J66" i="1"/>
  <c r="R66" i="1"/>
  <c r="Q59" i="1"/>
  <c r="I61" i="1"/>
  <c r="P66" i="1"/>
  <c r="D11" i="2"/>
  <c r="O12" i="2"/>
  <c r="P11" i="2"/>
  <c r="K12" i="2"/>
  <c r="C14" i="2"/>
  <c r="C34" i="2"/>
  <c r="C46" i="2" s="1"/>
  <c r="C58" i="2" s="1"/>
  <c r="C24" i="2"/>
  <c r="K34" i="2"/>
  <c r="K46" i="2" s="1"/>
  <c r="K58" i="2" s="1"/>
  <c r="K24" i="2"/>
  <c r="Q38" i="2"/>
  <c r="Q36" i="2"/>
  <c r="Q46" i="2"/>
  <c r="M26" i="2"/>
  <c r="N25" i="2"/>
  <c r="K26" i="2"/>
  <c r="D13" i="3"/>
  <c r="C14" i="3"/>
  <c r="O14" i="3"/>
  <c r="P13" i="3"/>
  <c r="G58" i="3"/>
  <c r="G50" i="3"/>
  <c r="R11" i="1"/>
  <c r="O26" i="1"/>
  <c r="Q50" i="1"/>
  <c r="R49" i="1"/>
  <c r="F66" i="1"/>
  <c r="O57" i="1"/>
  <c r="P53" i="1" s="1"/>
  <c r="P23" i="2"/>
  <c r="O24" i="2"/>
  <c r="J37" i="2"/>
  <c r="K46" i="3"/>
  <c r="K58" i="3" s="1"/>
  <c r="K36" i="3"/>
  <c r="K38" i="3"/>
  <c r="H35" i="1"/>
  <c r="N37" i="1"/>
  <c r="M38" i="1"/>
  <c r="N47" i="1"/>
  <c r="M48" i="1"/>
  <c r="F49" i="1"/>
  <c r="D65" i="1"/>
  <c r="C57" i="1"/>
  <c r="H52" i="1"/>
  <c r="N65" i="1"/>
  <c r="M57" i="1"/>
  <c r="N56" i="1" s="1"/>
  <c r="N53" i="1"/>
  <c r="D54" i="1"/>
  <c r="C61" i="1"/>
  <c r="C59" i="1"/>
  <c r="L54" i="1"/>
  <c r="K61" i="1"/>
  <c r="K59" i="1"/>
  <c r="D55" i="1"/>
  <c r="L55" i="1"/>
  <c r="D56" i="1"/>
  <c r="D66" i="1"/>
  <c r="L56" i="1"/>
  <c r="L66" i="1"/>
  <c r="G57" i="1"/>
  <c r="H54" i="1" s="1"/>
  <c r="E59" i="1"/>
  <c r="M61" i="1"/>
  <c r="G14" i="2"/>
  <c r="H13" i="2"/>
  <c r="H25" i="2"/>
  <c r="G26" i="2"/>
  <c r="G58" i="2"/>
  <c r="G50" i="2"/>
  <c r="G48" i="2"/>
  <c r="G36" i="2"/>
  <c r="G38" i="2"/>
  <c r="H37" i="3"/>
  <c r="G38" i="3"/>
  <c r="L23" i="2"/>
  <c r="D25" i="2"/>
  <c r="C26" i="2"/>
  <c r="I34" i="2"/>
  <c r="I46" i="2" s="1"/>
  <c r="E36" i="2"/>
  <c r="P35" i="2"/>
  <c r="E38" i="2"/>
  <c r="P37" i="2"/>
  <c r="H47" i="2"/>
  <c r="M48" i="2"/>
  <c r="R47" i="2"/>
  <c r="E50" i="2"/>
  <c r="J49" i="2"/>
  <c r="R52" i="2"/>
  <c r="R53" i="2"/>
  <c r="H54" i="2"/>
  <c r="M62" i="2"/>
  <c r="R54" i="2"/>
  <c r="H55" i="2"/>
  <c r="R55" i="2"/>
  <c r="G12" i="3"/>
  <c r="H11" i="3"/>
  <c r="L13" i="3"/>
  <c r="J35" i="3"/>
  <c r="P35" i="3"/>
  <c r="O36" i="3"/>
  <c r="Q38" i="3"/>
  <c r="H47" i="3"/>
  <c r="G48" i="3"/>
  <c r="Q50" i="3"/>
  <c r="J56" i="3"/>
  <c r="J55" i="3"/>
  <c r="J54" i="3"/>
  <c r="J53" i="3"/>
  <c r="J52" i="3"/>
  <c r="M24" i="2"/>
  <c r="P25" i="2"/>
  <c r="L35" i="2"/>
  <c r="L37" i="2"/>
  <c r="D53" i="2"/>
  <c r="D54" i="2"/>
  <c r="D55" i="2"/>
  <c r="D11" i="3"/>
  <c r="O12" i="3"/>
  <c r="P11" i="3"/>
  <c r="I38" i="3"/>
  <c r="I46" i="3"/>
  <c r="O58" i="3"/>
  <c r="O50" i="3"/>
  <c r="O48" i="3"/>
  <c r="E26" i="3"/>
  <c r="F25" i="3"/>
  <c r="E36" i="3"/>
  <c r="F35" i="3"/>
  <c r="J61" i="3"/>
  <c r="J11" i="2"/>
  <c r="R11" i="2"/>
  <c r="L25" i="2"/>
  <c r="M36" i="2"/>
  <c r="M38" i="2"/>
  <c r="H49" i="2"/>
  <c r="M50" i="2"/>
  <c r="J53" i="2"/>
  <c r="P53" i="2"/>
  <c r="E62" i="2"/>
  <c r="J54" i="2"/>
  <c r="P54" i="2"/>
  <c r="J55" i="2"/>
  <c r="L11" i="3"/>
  <c r="G14" i="3"/>
  <c r="H13" i="3"/>
  <c r="Q26" i="3"/>
  <c r="M38" i="3"/>
  <c r="N37" i="3"/>
  <c r="M50" i="3"/>
  <c r="N49" i="3"/>
  <c r="K36" i="2"/>
  <c r="K38" i="2"/>
  <c r="K48" i="2"/>
  <c r="K50" i="2"/>
  <c r="C57" i="2"/>
  <c r="D52" i="2" s="1"/>
  <c r="K57" i="2"/>
  <c r="L55" i="2" s="1"/>
  <c r="C59" i="2"/>
  <c r="G59" i="2"/>
  <c r="K59" i="2"/>
  <c r="O59" i="2"/>
  <c r="C61" i="2"/>
  <c r="G61" i="2"/>
  <c r="K61" i="2"/>
  <c r="O61" i="2"/>
  <c r="D65" i="2"/>
  <c r="L65" i="2"/>
  <c r="D66" i="2"/>
  <c r="L66" i="2"/>
  <c r="C24" i="3"/>
  <c r="O24" i="3"/>
  <c r="L25" i="3"/>
  <c r="L35" i="3"/>
  <c r="D37" i="3"/>
  <c r="C38" i="3"/>
  <c r="D47" i="3"/>
  <c r="C48" i="3"/>
  <c r="D49" i="3"/>
  <c r="E62" i="3"/>
  <c r="R61" i="3"/>
  <c r="H52" i="2"/>
  <c r="P52" i="2"/>
  <c r="E57" i="2"/>
  <c r="M57" i="2"/>
  <c r="H23" i="3"/>
  <c r="H25" i="3"/>
  <c r="M26" i="3"/>
  <c r="K26" i="3"/>
  <c r="H35" i="3"/>
  <c r="M36" i="3"/>
  <c r="E38" i="3"/>
  <c r="P37" i="3"/>
  <c r="E48" i="3"/>
  <c r="J47" i="3"/>
  <c r="E50" i="3"/>
  <c r="L55" i="3"/>
  <c r="G57" i="2"/>
  <c r="H53" i="2" s="1"/>
  <c r="O57" i="2"/>
  <c r="P55" i="2" s="1"/>
  <c r="E59" i="2"/>
  <c r="I59" i="2"/>
  <c r="M59" i="2"/>
  <c r="Q59" i="2"/>
  <c r="J11" i="3"/>
  <c r="R11" i="3"/>
  <c r="D25" i="3"/>
  <c r="C26" i="3"/>
  <c r="C36" i="3"/>
  <c r="L47" i="3"/>
  <c r="L49" i="3"/>
  <c r="M62" i="3"/>
  <c r="Q62" i="3"/>
  <c r="K48" i="3"/>
  <c r="C50" i="3"/>
  <c r="K50" i="3"/>
  <c r="C57" i="3"/>
  <c r="D55" i="3" s="1"/>
  <c r="K57" i="3"/>
  <c r="L52" i="3" s="1"/>
  <c r="C59" i="3"/>
  <c r="G59" i="3"/>
  <c r="K59" i="3"/>
  <c r="O59" i="3"/>
  <c r="C61" i="3"/>
  <c r="G61" i="3"/>
  <c r="K61" i="3"/>
  <c r="O61" i="3"/>
  <c r="D65" i="3"/>
  <c r="L65" i="3"/>
  <c r="D66" i="3"/>
  <c r="L66" i="3"/>
  <c r="E57" i="3"/>
  <c r="M57" i="3"/>
  <c r="G57" i="3"/>
  <c r="H54" i="3" s="1"/>
  <c r="O57" i="3"/>
  <c r="P54" i="3" s="1"/>
  <c r="E59" i="3"/>
  <c r="I59" i="3"/>
  <c r="M59" i="3"/>
  <c r="Q59" i="3"/>
  <c r="L61" i="3" l="1"/>
  <c r="L69" i="3"/>
  <c r="K62" i="3"/>
  <c r="P68" i="2"/>
  <c r="P59" i="2"/>
  <c r="P70" i="2" s="1"/>
  <c r="D53" i="3"/>
  <c r="M60" i="1"/>
  <c r="N59" i="1"/>
  <c r="P52" i="1"/>
  <c r="J59" i="3"/>
  <c r="J70" i="3" s="1"/>
  <c r="J68" i="3"/>
  <c r="N55" i="3"/>
  <c r="N53" i="3"/>
  <c r="N61" i="3"/>
  <c r="N56" i="3"/>
  <c r="N54" i="3"/>
  <c r="N52" i="3"/>
  <c r="P52" i="3"/>
  <c r="G62" i="3"/>
  <c r="H61" i="3"/>
  <c r="G60" i="3"/>
  <c r="H59" i="3"/>
  <c r="H55" i="3"/>
  <c r="H68" i="3" s="1"/>
  <c r="H53" i="3"/>
  <c r="R68" i="2"/>
  <c r="R59" i="2"/>
  <c r="R70" i="2" s="1"/>
  <c r="L54" i="3"/>
  <c r="P56" i="2"/>
  <c r="L61" i="2"/>
  <c r="L71" i="2" s="1"/>
  <c r="L69" i="2"/>
  <c r="K62" i="2"/>
  <c r="L59" i="2"/>
  <c r="L68" i="2"/>
  <c r="K60" i="2"/>
  <c r="C48" i="2"/>
  <c r="C36" i="2"/>
  <c r="D52" i="3"/>
  <c r="D56" i="2"/>
  <c r="I48" i="2"/>
  <c r="I58" i="2"/>
  <c r="I62" i="2" s="1"/>
  <c r="I50" i="2"/>
  <c r="M62" i="1"/>
  <c r="N61" i="1"/>
  <c r="D59" i="1"/>
  <c r="D70" i="1" s="1"/>
  <c r="D68" i="1"/>
  <c r="C60" i="1"/>
  <c r="N52" i="1"/>
  <c r="D53" i="1"/>
  <c r="D52" i="1"/>
  <c r="I38" i="2"/>
  <c r="F56" i="1"/>
  <c r="R56" i="1"/>
  <c r="R55" i="1"/>
  <c r="R53" i="1"/>
  <c r="L56" i="2"/>
  <c r="I60" i="1"/>
  <c r="J59" i="1"/>
  <c r="L53" i="2"/>
  <c r="P56" i="1"/>
  <c r="P59" i="1"/>
  <c r="O60" i="1"/>
  <c r="H61" i="1"/>
  <c r="H71" i="1" s="1"/>
  <c r="H69" i="1"/>
  <c r="G62" i="1"/>
  <c r="L53" i="1"/>
  <c r="L52" i="1"/>
  <c r="N54" i="1"/>
  <c r="E58" i="1"/>
  <c r="E62" i="1" s="1"/>
  <c r="E48" i="1"/>
  <c r="K58" i="1"/>
  <c r="K62" i="1" s="1"/>
  <c r="K48" i="1"/>
  <c r="K50" i="1"/>
  <c r="E60" i="2"/>
  <c r="F59" i="2"/>
  <c r="P69" i="2"/>
  <c r="P61" i="2"/>
  <c r="P71" i="2" s="1"/>
  <c r="D54" i="3"/>
  <c r="I58" i="3"/>
  <c r="I62" i="3" s="1"/>
  <c r="I50" i="3"/>
  <c r="I48" i="3"/>
  <c r="R68" i="1"/>
  <c r="Q60" i="1"/>
  <c r="R59" i="1"/>
  <c r="R70" i="1" s="1"/>
  <c r="O58" i="2"/>
  <c r="O60" i="2" s="1"/>
  <c r="O50" i="2"/>
  <c r="O48" i="2"/>
  <c r="H59" i="1"/>
  <c r="H68" i="1"/>
  <c r="G60" i="1"/>
  <c r="F68" i="3"/>
  <c r="E60" i="3"/>
  <c r="F59" i="3"/>
  <c r="F61" i="3"/>
  <c r="F56" i="3"/>
  <c r="F55" i="3"/>
  <c r="F69" i="3" s="1"/>
  <c r="F54" i="3"/>
  <c r="F53" i="3"/>
  <c r="F52" i="3"/>
  <c r="H52" i="3"/>
  <c r="D61" i="3"/>
  <c r="D71" i="3" s="1"/>
  <c r="D69" i="3"/>
  <c r="C62" i="3"/>
  <c r="D59" i="3"/>
  <c r="D68" i="3"/>
  <c r="C60" i="3"/>
  <c r="N68" i="2"/>
  <c r="M60" i="2"/>
  <c r="N59" i="2"/>
  <c r="L53" i="3"/>
  <c r="H56" i="2"/>
  <c r="P55" i="3"/>
  <c r="P53" i="3"/>
  <c r="H69" i="2"/>
  <c r="G62" i="2"/>
  <c r="H61" i="2"/>
  <c r="H71" i="2" s="1"/>
  <c r="H68" i="2"/>
  <c r="G60" i="2"/>
  <c r="H59" i="2"/>
  <c r="H70" i="2" s="1"/>
  <c r="D56" i="3"/>
  <c r="E60" i="1"/>
  <c r="F59" i="1"/>
  <c r="L59" i="1"/>
  <c r="L70" i="1" s="1"/>
  <c r="L68" i="1"/>
  <c r="K60" i="1"/>
  <c r="D61" i="1"/>
  <c r="D69" i="1"/>
  <c r="C62" i="1"/>
  <c r="L54" i="2"/>
  <c r="Q48" i="2"/>
  <c r="Q58" i="2"/>
  <c r="Q62" i="2" s="1"/>
  <c r="Q50" i="2"/>
  <c r="J55" i="1"/>
  <c r="L52" i="2"/>
  <c r="N55" i="1"/>
  <c r="N69" i="1" s="1"/>
  <c r="H56" i="1"/>
  <c r="P61" i="1"/>
  <c r="O62" i="1"/>
  <c r="R69" i="1"/>
  <c r="R71" i="1" s="1"/>
  <c r="J53" i="1"/>
  <c r="F61" i="1"/>
  <c r="N68" i="3"/>
  <c r="M60" i="3"/>
  <c r="N59" i="3"/>
  <c r="N70" i="3" s="1"/>
  <c r="H56" i="3"/>
  <c r="L59" i="3"/>
  <c r="L70" i="3" s="1"/>
  <c r="L68" i="3"/>
  <c r="K60" i="3"/>
  <c r="F54" i="2"/>
  <c r="F55" i="2"/>
  <c r="F68" i="2" s="1"/>
  <c r="F52" i="2"/>
  <c r="F53" i="2"/>
  <c r="F61" i="2"/>
  <c r="F56" i="2"/>
  <c r="R59" i="3"/>
  <c r="R68" i="3"/>
  <c r="Q60" i="3"/>
  <c r="P56" i="3"/>
  <c r="P69" i="3"/>
  <c r="O62" i="3"/>
  <c r="P61" i="3"/>
  <c r="P71" i="3" s="1"/>
  <c r="P68" i="3"/>
  <c r="O60" i="3"/>
  <c r="P59" i="3"/>
  <c r="P70" i="3" s="1"/>
  <c r="N69" i="3"/>
  <c r="J59" i="2"/>
  <c r="J70" i="2" s="1"/>
  <c r="J68" i="2"/>
  <c r="I60" i="2"/>
  <c r="J69" i="2"/>
  <c r="J71" i="2" s="1"/>
  <c r="L56" i="3"/>
  <c r="N61" i="2"/>
  <c r="N56" i="2"/>
  <c r="N55" i="2"/>
  <c r="N54" i="2"/>
  <c r="N53" i="2"/>
  <c r="N52" i="2"/>
  <c r="D61" i="2"/>
  <c r="D69" i="2"/>
  <c r="C62" i="2"/>
  <c r="D59" i="2"/>
  <c r="D70" i="2" s="1"/>
  <c r="D68" i="2"/>
  <c r="C60" i="2"/>
  <c r="C50" i="2"/>
  <c r="C38" i="2"/>
  <c r="R69" i="3"/>
  <c r="R71" i="3" s="1"/>
  <c r="F69" i="2"/>
  <c r="J69" i="3"/>
  <c r="J71" i="3" s="1"/>
  <c r="N69" i="2"/>
  <c r="L61" i="1"/>
  <c r="L69" i="1"/>
  <c r="F55" i="1"/>
  <c r="F69" i="1" s="1"/>
  <c r="I62" i="1"/>
  <c r="J61" i="1"/>
  <c r="J56" i="1"/>
  <c r="F54" i="1"/>
  <c r="R69" i="2"/>
  <c r="R71" i="2" s="1"/>
  <c r="P55" i="1"/>
  <c r="P69" i="1" s="1"/>
  <c r="P54" i="1"/>
  <c r="F53" i="1"/>
  <c r="P71" i="1" l="1"/>
  <c r="J71" i="1"/>
  <c r="N71" i="2"/>
  <c r="R70" i="3"/>
  <c r="F68" i="1"/>
  <c r="F71" i="3"/>
  <c r="O62" i="2"/>
  <c r="P68" i="1"/>
  <c r="N71" i="1"/>
  <c r="L70" i="2"/>
  <c r="Q60" i="2"/>
  <c r="H70" i="3"/>
  <c r="N68" i="1"/>
  <c r="L71" i="3"/>
  <c r="N70" i="2"/>
  <c r="F70" i="3"/>
  <c r="H69" i="3"/>
  <c r="H71" i="3" s="1"/>
  <c r="I60" i="3"/>
  <c r="J68" i="1"/>
  <c r="J70" i="1" s="1"/>
  <c r="J69" i="1"/>
  <c r="L71" i="1"/>
  <c r="D71" i="2"/>
  <c r="F71" i="2"/>
  <c r="F71" i="1"/>
  <c r="D71" i="1"/>
  <c r="F70" i="1"/>
  <c r="D70" i="3"/>
  <c r="H70" i="1"/>
  <c r="F70" i="2"/>
  <c r="P70" i="1"/>
  <c r="N71" i="3"/>
  <c r="N70" i="1"/>
</calcChain>
</file>

<file path=xl/sharedStrings.xml><?xml version="1.0" encoding="utf-8"?>
<sst xmlns="http://schemas.openxmlformats.org/spreadsheetml/2006/main" count="237" uniqueCount="42">
  <si>
    <t>GROUP3: CEC3560, CEC3601, CEC2021, CEC3557</t>
  </si>
  <si>
    <t>GROUP2: CEC3544, CEC1426, CEC3716, CEC3533</t>
  </si>
  <si>
    <t>Strain</t>
  </si>
  <si>
    <t>Inference</t>
  </si>
  <si>
    <t>Intersection LOH blocks &gt;100bp</t>
  </si>
  <si>
    <t>Intersection LOH blocks &gt;100bp (&gt;100bp)</t>
  </si>
  <si>
    <t>Intersection Heterozygous blocks &gt;100bp</t>
  </si>
  <si>
    <t>Intersection Heterozygous blocks &gt;100bp (&gt;100bp)</t>
  </si>
  <si>
    <t>Intersection LOH blocks &gt;100bp (&gt;100bp) - coding</t>
  </si>
  <si>
    <t>Intersection LOH blocks &gt;100bp (&gt;100bp) - non-coding</t>
  </si>
  <si>
    <t>Intersection Heterozygous blocks &gt;100bp (&gt;100bp) - coding</t>
  </si>
  <si>
    <t>Intersection Heterozygous blocks &gt;100bp (&gt;100bp) - non-coding</t>
  </si>
  <si>
    <t>CEC3560</t>
  </si>
  <si>
    <t>Ancestral positions (3/4 or 4/4)</t>
  </si>
  <si>
    <t>CEC3544</t>
  </si>
  <si>
    <t>Ancestral positions (2/4)</t>
  </si>
  <si>
    <t>Ancestral (uncertain adscription)</t>
  </si>
  <si>
    <t>GROUP1: SC5314, CEC4492, CEC4497, CEC5026</t>
  </si>
  <si>
    <t>Ambiguous</t>
  </si>
  <si>
    <t>SC5314</t>
  </si>
  <si>
    <t>Recent</t>
  </si>
  <si>
    <t>Total number of positions</t>
  </si>
  <si>
    <t>Region size</t>
  </si>
  <si>
    <t>Ancestral heterozygosity</t>
  </si>
  <si>
    <t>SNP density</t>
  </si>
  <si>
    <t>Recent heterozygosity</t>
  </si>
  <si>
    <t>CEC1426</t>
  </si>
  <si>
    <t>CEC3601</t>
  </si>
  <si>
    <t>CEC4492</t>
  </si>
  <si>
    <t>CEC3716</t>
  </si>
  <si>
    <t>CEC2021</t>
  </si>
  <si>
    <t>CEC4497</t>
  </si>
  <si>
    <t>CEC3533</t>
  </si>
  <si>
    <t>CEC5026</t>
  </si>
  <si>
    <t>CEC3557</t>
  </si>
  <si>
    <t>Average</t>
  </si>
  <si>
    <t>Considering unambiguous positions</t>
  </si>
  <si>
    <t>TOTAL ANCESTRAL</t>
  </si>
  <si>
    <t>TOTAL RECENT</t>
  </si>
  <si>
    <t>Considering ambiguous positions</t>
  </si>
  <si>
    <t>Ambiguous ancestral</t>
  </si>
  <si>
    <t>Ambiguous recent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</si>
</sst>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Arial"/>
    </font>
    <font>
      <b/>
      <sz val="10"/>
      <color rgb="FF0000FF"/>
      <name val="Times New Roman"/>
    </font>
    <font>
      <b/>
      <sz val="10"/>
      <color rgb="FF980000"/>
      <name val="Times New Roman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0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10" fontId="4" fillId="0" borderId="0" xfId="0" applyNumberFormat="1" applyFont="1"/>
    <xf numFmtId="10" fontId="5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0" fontId="3" fillId="0" borderId="0" xfId="0" applyNumberFormat="1" applyFont="1"/>
    <xf numFmtId="0" fontId="2" fillId="0" borderId="0" xfId="0" applyFont="1" applyAlignment="1">
      <alignment vertical="center"/>
    </xf>
    <xf numFmtId="10" fontId="2" fillId="0" borderId="0" xfId="0" applyNumberFormat="1" applyFont="1" applyAlignment="1">
      <alignment vertical="center"/>
    </xf>
    <xf numFmtId="10" fontId="7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tabSelected="1" workbookViewId="0"/>
  </sheetViews>
  <sheetFormatPr baseColWidth="10" defaultColWidth="14.5" defaultRowHeight="15" customHeight="1" x14ac:dyDescent="0.15"/>
  <cols>
    <col min="1" max="1" width="16.5" customWidth="1"/>
    <col min="2" max="2" width="30.1640625" customWidth="1"/>
    <col min="3" max="18" width="9.83203125" customWidth="1"/>
  </cols>
  <sheetData>
    <row r="1" spans="1:27" ht="15.75" customHeight="1" x14ac:dyDescent="0.15">
      <c r="A1" s="1" t="s">
        <v>17</v>
      </c>
      <c r="C1" s="5"/>
      <c r="D1" s="5"/>
      <c r="E1" s="5"/>
      <c r="F1" s="5"/>
      <c r="G1" s="5"/>
      <c r="H1" s="5"/>
      <c r="I1" s="5"/>
      <c r="J1" s="5"/>
      <c r="K1" s="7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.7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48" customHeight="1" x14ac:dyDescent="0.15">
      <c r="A3" s="2" t="s">
        <v>2</v>
      </c>
      <c r="B3" s="2" t="s">
        <v>3</v>
      </c>
      <c r="C3" s="22" t="s">
        <v>4</v>
      </c>
      <c r="D3" s="23"/>
      <c r="E3" s="22" t="s">
        <v>5</v>
      </c>
      <c r="F3" s="23"/>
      <c r="G3" s="22" t="s">
        <v>6</v>
      </c>
      <c r="H3" s="23"/>
      <c r="I3" s="22" t="s">
        <v>7</v>
      </c>
      <c r="J3" s="23"/>
      <c r="K3" s="22" t="s">
        <v>8</v>
      </c>
      <c r="L3" s="23"/>
      <c r="M3" s="22" t="s">
        <v>9</v>
      </c>
      <c r="N3" s="23"/>
      <c r="O3" s="22" t="s">
        <v>10</v>
      </c>
      <c r="P3" s="23"/>
      <c r="Q3" s="22" t="s">
        <v>11</v>
      </c>
      <c r="R3" s="23"/>
      <c r="S3" s="4"/>
      <c r="U3" s="3"/>
      <c r="Y3" s="4"/>
      <c r="Z3" s="4"/>
      <c r="AA3" s="4"/>
    </row>
    <row r="4" spans="1:27" ht="15.75" customHeight="1" x14ac:dyDescent="0.15">
      <c r="A4" s="24" t="s">
        <v>19</v>
      </c>
      <c r="B4" s="5" t="s">
        <v>13</v>
      </c>
      <c r="C4" s="5">
        <v>818</v>
      </c>
      <c r="D4" s="6">
        <f>C4/C9</f>
        <v>0.14781351644380195</v>
      </c>
      <c r="E4" s="5">
        <v>818</v>
      </c>
      <c r="F4" s="6">
        <f>E4/E9</f>
        <v>0.14905247813411079</v>
      </c>
      <c r="G4" s="5">
        <v>3111</v>
      </c>
      <c r="H4" s="6">
        <f>G4/G9</f>
        <v>0.62120607028753994</v>
      </c>
      <c r="I4" s="5">
        <v>2426</v>
      </c>
      <c r="J4" s="6">
        <f>I4/I9</f>
        <v>0.61293582617483577</v>
      </c>
      <c r="K4" s="5">
        <v>759</v>
      </c>
      <c r="L4" s="6">
        <f>K4/K9</f>
        <v>0.15698035160289556</v>
      </c>
      <c r="M4" s="5">
        <v>59</v>
      </c>
      <c r="N4" s="6">
        <f>M4/M9</f>
        <v>9.0352220520673807E-2</v>
      </c>
      <c r="O4" s="5">
        <v>829</v>
      </c>
      <c r="P4" s="6">
        <f>O4/O9</f>
        <v>0.64114462490332558</v>
      </c>
      <c r="Q4" s="5">
        <v>1597</v>
      </c>
      <c r="R4" s="6">
        <f>Q4/Q9</f>
        <v>0.59924953095684808</v>
      </c>
      <c r="S4" s="5"/>
      <c r="T4" s="5"/>
      <c r="U4" s="5"/>
      <c r="Y4" s="6"/>
      <c r="Z4" s="5"/>
      <c r="AA4" s="5"/>
    </row>
    <row r="5" spans="1:27" ht="15.75" customHeight="1" x14ac:dyDescent="0.15">
      <c r="A5" s="23"/>
      <c r="B5" s="5" t="s">
        <v>15</v>
      </c>
      <c r="C5" s="5">
        <v>1</v>
      </c>
      <c r="D5" s="6">
        <f>C5/C9</f>
        <v>1.8070112034694616E-4</v>
      </c>
      <c r="E5" s="5">
        <v>1</v>
      </c>
      <c r="F5" s="6">
        <f>E5/E9</f>
        <v>1.8221574344023323E-4</v>
      </c>
      <c r="G5" s="5">
        <v>23</v>
      </c>
      <c r="H5" s="6">
        <f>G5/G9</f>
        <v>4.5926517571884982E-3</v>
      </c>
      <c r="I5" s="5">
        <v>17</v>
      </c>
      <c r="J5" s="6">
        <f>I5/I9</f>
        <v>4.295098534613441E-3</v>
      </c>
      <c r="K5" s="5">
        <v>1</v>
      </c>
      <c r="L5" s="6">
        <f>K5/K9</f>
        <v>2.0682523267838676E-4</v>
      </c>
      <c r="M5" s="5">
        <v>0</v>
      </c>
      <c r="N5" s="6">
        <f>M5/M9</f>
        <v>0</v>
      </c>
      <c r="O5" s="5">
        <v>7</v>
      </c>
      <c r="P5" s="6">
        <f>O5/O9</f>
        <v>5.4137664346481052E-3</v>
      </c>
      <c r="Q5" s="5">
        <v>10</v>
      </c>
      <c r="R5" s="6">
        <f>Q5/Q9</f>
        <v>3.7523452157598499E-3</v>
      </c>
      <c r="S5" s="5"/>
      <c r="T5" s="5"/>
      <c r="U5" s="5"/>
      <c r="Y5" s="6"/>
      <c r="Z5" s="5"/>
      <c r="AA5" s="5"/>
    </row>
    <row r="6" spans="1:27" ht="15.75" customHeight="1" x14ac:dyDescent="0.15">
      <c r="A6" s="23"/>
      <c r="B6" s="5" t="s">
        <v>16</v>
      </c>
      <c r="C6" s="5">
        <v>0</v>
      </c>
      <c r="D6" s="6">
        <f>C6/C9</f>
        <v>0</v>
      </c>
      <c r="E6" s="5">
        <v>0</v>
      </c>
      <c r="F6" s="6">
        <f>E6/E9</f>
        <v>0</v>
      </c>
      <c r="G6" s="5">
        <v>17</v>
      </c>
      <c r="H6" s="6">
        <f>G6/G9</f>
        <v>3.3945686900958465E-3</v>
      </c>
      <c r="I6" s="5">
        <v>13</v>
      </c>
      <c r="J6" s="6">
        <f>I6/I9</f>
        <v>3.2844871147043962E-3</v>
      </c>
      <c r="K6" s="5">
        <v>0</v>
      </c>
      <c r="L6" s="6">
        <f>K6/K9</f>
        <v>0</v>
      </c>
      <c r="M6" s="5">
        <v>0</v>
      </c>
      <c r="N6" s="6">
        <f>M6/M9</f>
        <v>0</v>
      </c>
      <c r="O6" s="5">
        <v>4</v>
      </c>
      <c r="P6" s="6">
        <f>O6/O9</f>
        <v>3.0935808197989174E-3</v>
      </c>
      <c r="Q6" s="5">
        <v>9</v>
      </c>
      <c r="R6" s="6">
        <f>Q6/Q9</f>
        <v>3.3771106941838649E-3</v>
      </c>
      <c r="S6" s="5"/>
      <c r="T6" s="5"/>
      <c r="U6" s="5"/>
      <c r="Y6" s="6"/>
      <c r="Z6" s="5"/>
      <c r="AA6" s="5"/>
    </row>
    <row r="7" spans="1:27" ht="15.75" customHeight="1" x14ac:dyDescent="0.15">
      <c r="A7" s="23"/>
      <c r="B7" s="5" t="s">
        <v>18</v>
      </c>
      <c r="C7" s="5">
        <v>1695</v>
      </c>
      <c r="D7" s="6">
        <f>C7/C9</f>
        <v>0.30628839898807375</v>
      </c>
      <c r="E7" s="5">
        <v>1692</v>
      </c>
      <c r="F7" s="6">
        <f>E7/E9</f>
        <v>0.30830903790087466</v>
      </c>
      <c r="G7" s="5">
        <v>1191</v>
      </c>
      <c r="H7" s="6">
        <f>G7/G9</f>
        <v>0.23781948881789136</v>
      </c>
      <c r="I7" s="5">
        <v>968</v>
      </c>
      <c r="J7" s="6">
        <f>I7/I9</f>
        <v>0.24456796361798888</v>
      </c>
      <c r="K7" s="5">
        <v>1505</v>
      </c>
      <c r="L7" s="6">
        <f>K7/K9</f>
        <v>0.3112719751809721</v>
      </c>
      <c r="M7" s="5">
        <v>187</v>
      </c>
      <c r="N7" s="6">
        <f>M7/M9</f>
        <v>0.28637059724349156</v>
      </c>
      <c r="O7" s="5">
        <v>280</v>
      </c>
      <c r="P7" s="6">
        <f>O7/O9</f>
        <v>0.21655065738592422</v>
      </c>
      <c r="Q7" s="5">
        <v>688</v>
      </c>
      <c r="R7" s="6">
        <f>Q7/Q9</f>
        <v>0.25816135084427766</v>
      </c>
      <c r="S7" s="5"/>
      <c r="T7" s="5"/>
      <c r="U7" s="5"/>
      <c r="Y7" s="6"/>
      <c r="Z7" s="5"/>
      <c r="AA7" s="5"/>
    </row>
    <row r="8" spans="1:27" ht="15.75" customHeight="1" x14ac:dyDescent="0.15">
      <c r="A8" s="23"/>
      <c r="B8" s="5" t="s">
        <v>20</v>
      </c>
      <c r="C8" s="5">
        <v>3020</v>
      </c>
      <c r="D8" s="6">
        <f>C8/C9</f>
        <v>0.54571738344777743</v>
      </c>
      <c r="E8" s="5">
        <v>2977</v>
      </c>
      <c r="F8" s="6">
        <f>E8/E9</f>
        <v>0.54245626822157433</v>
      </c>
      <c r="G8" s="5">
        <v>666</v>
      </c>
      <c r="H8" s="6">
        <f>G8/G9</f>
        <v>0.13298722044728434</v>
      </c>
      <c r="I8" s="5">
        <v>534</v>
      </c>
      <c r="J8" s="6">
        <f>I8/I9</f>
        <v>0.1349166245578575</v>
      </c>
      <c r="K8" s="5">
        <v>2570</v>
      </c>
      <c r="L8" s="6">
        <f>K8/K9</f>
        <v>0.53154084798345402</v>
      </c>
      <c r="M8" s="5">
        <v>407</v>
      </c>
      <c r="N8" s="6">
        <f>M8/M9</f>
        <v>0.62327718223583461</v>
      </c>
      <c r="O8" s="5">
        <v>173</v>
      </c>
      <c r="P8" s="6">
        <f>O8/O9</f>
        <v>0.13379737045630316</v>
      </c>
      <c r="Q8" s="5">
        <v>361</v>
      </c>
      <c r="R8" s="6">
        <f>Q8/Q9</f>
        <v>0.13545966228893058</v>
      </c>
      <c r="S8" s="5"/>
      <c r="T8" s="5"/>
      <c r="U8" s="5"/>
      <c r="Y8" s="6"/>
      <c r="Z8" s="5"/>
      <c r="AA8" s="5"/>
    </row>
    <row r="9" spans="1:27" ht="15.75" customHeight="1" x14ac:dyDescent="0.15">
      <c r="A9" s="23"/>
      <c r="B9" s="5" t="s">
        <v>21</v>
      </c>
      <c r="C9" s="5">
        <f>SUM(C4:C8)</f>
        <v>5534</v>
      </c>
      <c r="D9" s="5"/>
      <c r="E9" s="5">
        <f>SUM(E4:E8)</f>
        <v>5488</v>
      </c>
      <c r="F9" s="5"/>
      <c r="G9" s="5">
        <f>SUM(G4:G8)</f>
        <v>5008</v>
      </c>
      <c r="H9" s="5"/>
      <c r="I9" s="5">
        <f>SUM(I4:I8)</f>
        <v>3958</v>
      </c>
      <c r="J9" s="5"/>
      <c r="K9" s="5">
        <f>SUM(K4:K8)</f>
        <v>4835</v>
      </c>
      <c r="L9" s="5"/>
      <c r="M9" s="5">
        <f>SUM(M4:M8)</f>
        <v>653</v>
      </c>
      <c r="N9" s="5"/>
      <c r="O9" s="5">
        <f>SUM(O4:O8)</f>
        <v>1293</v>
      </c>
      <c r="P9" s="5"/>
      <c r="Q9" s="5">
        <f>SUM(Q4:Q8)</f>
        <v>2665</v>
      </c>
      <c r="R9" s="5"/>
      <c r="S9" s="5"/>
      <c r="T9" s="5"/>
      <c r="U9" s="5"/>
      <c r="Y9" s="5"/>
      <c r="Z9" s="5"/>
      <c r="AA9" s="5"/>
    </row>
    <row r="10" spans="1:27" ht="15.75" customHeight="1" x14ac:dyDescent="0.15">
      <c r="A10" s="23"/>
      <c r="B10" s="5" t="s">
        <v>22</v>
      </c>
      <c r="C10" s="5">
        <v>9195355</v>
      </c>
      <c r="D10" s="5"/>
      <c r="E10" s="5">
        <v>8957075</v>
      </c>
      <c r="F10" s="5"/>
      <c r="G10" s="5">
        <v>144498</v>
      </c>
      <c r="H10" s="5"/>
      <c r="I10" s="5">
        <v>121002</v>
      </c>
      <c r="J10" s="5"/>
      <c r="K10" s="5">
        <v>7520889</v>
      </c>
      <c r="L10" s="5"/>
      <c r="M10" s="5">
        <v>1436186</v>
      </c>
      <c r="N10" s="5"/>
      <c r="O10" s="5">
        <v>36373</v>
      </c>
      <c r="P10" s="5"/>
      <c r="Q10" s="5">
        <v>84629</v>
      </c>
      <c r="R10" s="5"/>
      <c r="S10" s="5"/>
      <c r="T10" s="5"/>
      <c r="U10" s="5"/>
      <c r="Y10" s="5"/>
      <c r="Z10" s="5"/>
      <c r="AA10" s="5"/>
    </row>
    <row r="11" spans="1:27" ht="15.75" customHeight="1" x14ac:dyDescent="0.15">
      <c r="A11" s="23"/>
      <c r="B11" s="5" t="s">
        <v>23</v>
      </c>
      <c r="C11" s="5">
        <f>SUM(C4:C5)+C6/2</f>
        <v>819</v>
      </c>
      <c r="D11" s="10">
        <f>C11/C9</f>
        <v>0.14799421756414891</v>
      </c>
      <c r="E11" s="5">
        <f>SUM(E4:E5)+E6/2</f>
        <v>819</v>
      </c>
      <c r="F11" s="10">
        <f>E11/E9</f>
        <v>0.14923469387755103</v>
      </c>
      <c r="G11" s="5">
        <f>SUM(G4:G5)+G6/2</f>
        <v>3142.5</v>
      </c>
      <c r="H11" s="10">
        <f>G11/G9</f>
        <v>0.62749600638977632</v>
      </c>
      <c r="I11" s="5">
        <f>SUM(I4:I5)+I6/2</f>
        <v>2449.5</v>
      </c>
      <c r="J11" s="10">
        <f>I11/I9</f>
        <v>0.61887316826680139</v>
      </c>
      <c r="K11" s="5">
        <f>SUM(K4:K5)+K6/2</f>
        <v>760</v>
      </c>
      <c r="L11" s="10">
        <f>K11/K9</f>
        <v>0.15718717683557393</v>
      </c>
      <c r="M11" s="5">
        <f>SUM(M4:M5)+M6/2</f>
        <v>59</v>
      </c>
      <c r="N11" s="10">
        <f>M11/M9</f>
        <v>9.0352220520673807E-2</v>
      </c>
      <c r="O11" s="5">
        <f>SUM(O4:O5)+O6/2</f>
        <v>838</v>
      </c>
      <c r="P11" s="10">
        <f>O11/O9</f>
        <v>0.64810518174787313</v>
      </c>
      <c r="Q11" s="5">
        <f>SUM(Q4:Q5)+Q6/2</f>
        <v>1611.5</v>
      </c>
      <c r="R11" s="10">
        <f>Q11/Q9</f>
        <v>0.60469043151969981</v>
      </c>
      <c r="S11" s="5"/>
      <c r="T11" s="5"/>
      <c r="U11" s="5"/>
      <c r="Y11" s="5"/>
      <c r="Z11" s="5"/>
      <c r="AA11" s="5"/>
    </row>
    <row r="12" spans="1:27" ht="15.75" customHeight="1" x14ac:dyDescent="0.15">
      <c r="A12" s="23"/>
      <c r="B12" s="11" t="s">
        <v>24</v>
      </c>
      <c r="C12" s="12">
        <f>C11/C10*1000</f>
        <v>8.9066708136879974E-2</v>
      </c>
      <c r="D12" s="6"/>
      <c r="E12" s="12">
        <f>E11/E10*1000</f>
        <v>9.1436099396287288E-2</v>
      </c>
      <c r="F12" s="6"/>
      <c r="G12" s="12">
        <f>G11/G10*1000</f>
        <v>21.74770585060001</v>
      </c>
      <c r="H12" s="6"/>
      <c r="I12" s="12">
        <f>I11/I10*1000</f>
        <v>20.243467050131404</v>
      </c>
      <c r="J12" s="6"/>
      <c r="K12" s="12">
        <f>K11/K10*1000</f>
        <v>0.10105188362705525</v>
      </c>
      <c r="L12" s="6"/>
      <c r="M12" s="12">
        <f>M11/M10*1000</f>
        <v>4.1081029894456569E-2</v>
      </c>
      <c r="N12" s="6"/>
      <c r="O12" s="12">
        <f>O11/O10*1000</f>
        <v>23.039067440134165</v>
      </c>
      <c r="P12" s="6"/>
      <c r="Q12" s="12">
        <f>Q11/Q10*1000</f>
        <v>19.041935979392406</v>
      </c>
      <c r="R12" s="6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15">
      <c r="A13" s="23"/>
      <c r="B13" s="5" t="s">
        <v>25</v>
      </c>
      <c r="C13" s="5">
        <f>SUM(C7:C8)+C6/2</f>
        <v>4715</v>
      </c>
      <c r="D13" s="13">
        <f>C13/C9</f>
        <v>0.85200578243585112</v>
      </c>
      <c r="E13" s="5">
        <f>SUM(E7:E8)+E6/2</f>
        <v>4669</v>
      </c>
      <c r="F13" s="13">
        <f>E13/E9</f>
        <v>0.85076530612244894</v>
      </c>
      <c r="G13" s="5">
        <f>SUM(G7:G8)+G6/2</f>
        <v>1865.5</v>
      </c>
      <c r="H13" s="13">
        <f>G13/G9</f>
        <v>0.37250399361022363</v>
      </c>
      <c r="I13" s="5">
        <f>SUM(I7:I8)+I6/2</f>
        <v>1508.5</v>
      </c>
      <c r="J13" s="13">
        <f>I13/I9</f>
        <v>0.38112683173319861</v>
      </c>
      <c r="K13" s="5">
        <f>SUM(K7:K8)+K6/2</f>
        <v>4075</v>
      </c>
      <c r="L13" s="13">
        <f>K13/K9</f>
        <v>0.84281282316442607</v>
      </c>
      <c r="M13" s="5">
        <f>SUM(M7:M8)+M6/2</f>
        <v>594</v>
      </c>
      <c r="N13" s="13">
        <f>M13/M9</f>
        <v>0.90964777947932618</v>
      </c>
      <c r="O13" s="5">
        <f>SUM(O7:O8)+O6/2</f>
        <v>455</v>
      </c>
      <c r="P13" s="13">
        <f>O13/O9</f>
        <v>0.35189481825212682</v>
      </c>
      <c r="Q13" s="5">
        <f>SUM(Q7:Q8)+Q6/2</f>
        <v>1053.5</v>
      </c>
      <c r="R13" s="13">
        <f>Q13/Q9</f>
        <v>0.39530956848030019</v>
      </c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15">
      <c r="A14" s="23"/>
      <c r="B14" s="11" t="s">
        <v>24</v>
      </c>
      <c r="C14" s="12">
        <f>C13/C10*1000</f>
        <v>0.51275888750352761</v>
      </c>
      <c r="D14" s="5"/>
      <c r="E14" s="12">
        <f>E13/E10*1000</f>
        <v>0.52126391707114217</v>
      </c>
      <c r="F14" s="5"/>
      <c r="G14" s="12">
        <f>G13/G10*1000</f>
        <v>12.910213290149343</v>
      </c>
      <c r="H14" s="5"/>
      <c r="I14" s="12">
        <f>I13/I10*1000</f>
        <v>12.466736087006826</v>
      </c>
      <c r="J14" s="5"/>
      <c r="K14" s="12">
        <f>K13/K10*1000</f>
        <v>0.54182424444769761</v>
      </c>
      <c r="L14" s="5"/>
      <c r="M14" s="12">
        <f>M13/M10*1000</f>
        <v>0.41359545351368138</v>
      </c>
      <c r="N14" s="5"/>
      <c r="O14" s="12">
        <f>O13/O10*1000</f>
        <v>12.509278860693371</v>
      </c>
      <c r="P14" s="5"/>
      <c r="Q14" s="12">
        <f>Q13/Q10*1000</f>
        <v>12.448451476444244</v>
      </c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15">
      <c r="A16" s="24" t="s">
        <v>28</v>
      </c>
      <c r="B16" s="5" t="s">
        <v>13</v>
      </c>
      <c r="C16" s="5">
        <v>957</v>
      </c>
      <c r="D16" s="6">
        <f>C16/C21</f>
        <v>0.12741312741312741</v>
      </c>
      <c r="E16" s="5">
        <v>957</v>
      </c>
      <c r="F16" s="6">
        <f>E16/E21</f>
        <v>0.12800963081861957</v>
      </c>
      <c r="G16" s="5">
        <v>3122</v>
      </c>
      <c r="H16" s="6">
        <f>G16/G21</f>
        <v>0.63313729466639623</v>
      </c>
      <c r="I16" s="5">
        <v>2464</v>
      </c>
      <c r="J16" s="6">
        <f>I16/I21</f>
        <v>0.63228124198101099</v>
      </c>
      <c r="K16" s="5">
        <v>884</v>
      </c>
      <c r="L16" s="6">
        <f>K16/K21</f>
        <v>0.13508557457212714</v>
      </c>
      <c r="M16" s="5">
        <v>73</v>
      </c>
      <c r="N16" s="6">
        <f>M16/M21</f>
        <v>7.832618025751073E-2</v>
      </c>
      <c r="O16" s="5">
        <v>862</v>
      </c>
      <c r="P16" s="6">
        <f>O16/O21</f>
        <v>0.6718628215120811</v>
      </c>
      <c r="Q16" s="5">
        <v>1602</v>
      </c>
      <c r="R16" s="6">
        <f>Q16/Q21</f>
        <v>0.61285386381025253</v>
      </c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15">
      <c r="A17" s="23"/>
      <c r="B17" s="5" t="s">
        <v>15</v>
      </c>
      <c r="C17" s="5">
        <v>1</v>
      </c>
      <c r="D17" s="6">
        <f>C17/C21</f>
        <v>1.3313806417254693E-4</v>
      </c>
      <c r="E17" s="5">
        <v>1</v>
      </c>
      <c r="F17" s="6">
        <f>E17/E21</f>
        <v>1.3376136971642589E-4</v>
      </c>
      <c r="G17" s="5">
        <v>21</v>
      </c>
      <c r="H17" s="6">
        <f>G17/G21</f>
        <v>4.2587710403569259E-3</v>
      </c>
      <c r="I17" s="5">
        <v>16</v>
      </c>
      <c r="J17" s="6">
        <f>I17/I21</f>
        <v>4.1057223505260457E-3</v>
      </c>
      <c r="K17" s="5">
        <v>1</v>
      </c>
      <c r="L17" s="6">
        <f>K17/K21</f>
        <v>1.5281173594132029E-4</v>
      </c>
      <c r="M17" s="5">
        <v>0</v>
      </c>
      <c r="N17" s="6">
        <f>M17/M21</f>
        <v>0</v>
      </c>
      <c r="O17" s="5">
        <v>9</v>
      </c>
      <c r="P17" s="6">
        <f>O17/O21</f>
        <v>7.014809041309431E-3</v>
      </c>
      <c r="Q17" s="5">
        <v>7</v>
      </c>
      <c r="R17" s="6">
        <f>Q17/Q21</f>
        <v>2.6778882938026014E-3</v>
      </c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15">
      <c r="A18" s="23"/>
      <c r="B18" s="5" t="s">
        <v>16</v>
      </c>
      <c r="C18" s="5">
        <v>0</v>
      </c>
      <c r="D18" s="6">
        <f>C18/C21</f>
        <v>0</v>
      </c>
      <c r="E18" s="5">
        <v>0</v>
      </c>
      <c r="F18" s="6">
        <f>E18/E21</f>
        <v>0</v>
      </c>
      <c r="G18" s="5">
        <v>17</v>
      </c>
      <c r="H18" s="6">
        <f>G18/G21</f>
        <v>3.4475765564794159E-3</v>
      </c>
      <c r="I18" s="5">
        <v>13</v>
      </c>
      <c r="J18" s="6">
        <f>I18/I21</f>
        <v>3.3358994098024123E-3</v>
      </c>
      <c r="K18" s="5">
        <v>0</v>
      </c>
      <c r="L18" s="6">
        <f>K18/K21</f>
        <v>0</v>
      </c>
      <c r="M18" s="5">
        <v>0</v>
      </c>
      <c r="N18" s="6">
        <f>M18/M21</f>
        <v>0</v>
      </c>
      <c r="O18" s="5">
        <v>4</v>
      </c>
      <c r="P18" s="6">
        <f>O18/O21</f>
        <v>3.1176929072486361E-3</v>
      </c>
      <c r="Q18" s="5">
        <v>9</v>
      </c>
      <c r="R18" s="6">
        <f>Q18/Q21</f>
        <v>3.4429992348890587E-3</v>
      </c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15">
      <c r="A19" s="23"/>
      <c r="B19" s="5" t="s">
        <v>18</v>
      </c>
      <c r="C19" s="5">
        <v>2420</v>
      </c>
      <c r="D19" s="6">
        <f>C19/C21</f>
        <v>0.32219411529756359</v>
      </c>
      <c r="E19" s="5">
        <v>2416</v>
      </c>
      <c r="F19" s="6">
        <f>E19/E21</f>
        <v>0.32316746923488499</v>
      </c>
      <c r="G19" s="5">
        <v>1094</v>
      </c>
      <c r="H19" s="6">
        <f>G19/G21</f>
        <v>0.22186169134049888</v>
      </c>
      <c r="I19" s="5">
        <v>874</v>
      </c>
      <c r="J19" s="6">
        <f>I19/I21</f>
        <v>0.22427508339748525</v>
      </c>
      <c r="K19" s="5">
        <v>2148</v>
      </c>
      <c r="L19" s="6">
        <f>K19/K21</f>
        <v>0.32823960880195602</v>
      </c>
      <c r="M19" s="5">
        <v>268</v>
      </c>
      <c r="N19" s="6">
        <f>M19/M21</f>
        <v>0.28755364806866951</v>
      </c>
      <c r="O19" s="5">
        <v>253</v>
      </c>
      <c r="P19" s="6">
        <f>O19/O21</f>
        <v>0.19719407638347622</v>
      </c>
      <c r="Q19" s="5">
        <v>621</v>
      </c>
      <c r="R19" s="6">
        <f>Q19/Q21</f>
        <v>0.23756694720734506</v>
      </c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15">
      <c r="A20" s="23"/>
      <c r="B20" s="5" t="s">
        <v>20</v>
      </c>
      <c r="C20" s="5">
        <v>4133</v>
      </c>
      <c r="D20" s="6">
        <f>C20/C21</f>
        <v>0.55025961922513644</v>
      </c>
      <c r="E20" s="5">
        <v>4102</v>
      </c>
      <c r="F20" s="6">
        <f>E20/E21</f>
        <v>0.54868913857677903</v>
      </c>
      <c r="G20" s="5">
        <v>677</v>
      </c>
      <c r="H20" s="6">
        <f>G20/G21</f>
        <v>0.1372946663962685</v>
      </c>
      <c r="I20" s="5">
        <v>530</v>
      </c>
      <c r="J20" s="6">
        <f>I20/I21</f>
        <v>0.13600205286117525</v>
      </c>
      <c r="K20" s="5">
        <v>3511</v>
      </c>
      <c r="L20" s="6">
        <f>K20/K21</f>
        <v>0.53652200488997559</v>
      </c>
      <c r="M20" s="5">
        <v>591</v>
      </c>
      <c r="N20" s="6">
        <f>M20/M21</f>
        <v>0.63412017167381973</v>
      </c>
      <c r="O20" s="5">
        <v>155</v>
      </c>
      <c r="P20" s="6">
        <f>O20/O21</f>
        <v>0.12081060015588464</v>
      </c>
      <c r="Q20" s="5">
        <v>375</v>
      </c>
      <c r="R20" s="6">
        <f>Q20/Q21</f>
        <v>0.1434583014537108</v>
      </c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15">
      <c r="A21" s="23"/>
      <c r="B21" s="5" t="s">
        <v>21</v>
      </c>
      <c r="C21" s="5">
        <f>SUM(C16:C20)</f>
        <v>7511</v>
      </c>
      <c r="D21" s="5"/>
      <c r="E21" s="5">
        <f>SUM(E16:E20)</f>
        <v>7476</v>
      </c>
      <c r="F21" s="5"/>
      <c r="G21" s="5">
        <f>SUM(G16:G20)</f>
        <v>4931</v>
      </c>
      <c r="H21" s="5"/>
      <c r="I21" s="5">
        <f>SUM(I16:I20)</f>
        <v>3897</v>
      </c>
      <c r="J21" s="5"/>
      <c r="K21" s="5">
        <f>SUM(K16:K20)</f>
        <v>6544</v>
      </c>
      <c r="L21" s="5"/>
      <c r="M21" s="5">
        <f>SUM(M16:M20)</f>
        <v>932</v>
      </c>
      <c r="N21" s="5"/>
      <c r="O21" s="5">
        <f>SUM(O16:O20)</f>
        <v>1283</v>
      </c>
      <c r="P21" s="5"/>
      <c r="Q21" s="5">
        <f>SUM(Q16:Q20)</f>
        <v>2614</v>
      </c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15">
      <c r="A22" s="23"/>
      <c r="B22" s="5" t="s">
        <v>22</v>
      </c>
      <c r="C22" s="5">
        <f>C10</f>
        <v>9195355</v>
      </c>
      <c r="D22" s="5"/>
      <c r="E22" s="5">
        <f>E10</f>
        <v>8957075</v>
      </c>
      <c r="F22" s="5"/>
      <c r="G22" s="5">
        <f>G10</f>
        <v>144498</v>
      </c>
      <c r="H22" s="5"/>
      <c r="I22" s="5">
        <f>I10</f>
        <v>121002</v>
      </c>
      <c r="J22" s="5"/>
      <c r="K22" s="5">
        <f t="shared" ref="K22:M22" si="0">K10</f>
        <v>7520889</v>
      </c>
      <c r="L22" s="5">
        <f t="shared" si="0"/>
        <v>0</v>
      </c>
      <c r="M22" s="5">
        <f t="shared" si="0"/>
        <v>1436186</v>
      </c>
      <c r="N22" s="5"/>
      <c r="O22" s="5">
        <f>O10</f>
        <v>36373</v>
      </c>
      <c r="P22" s="5"/>
      <c r="Q22" s="5">
        <f>Q10</f>
        <v>84629</v>
      </c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15">
      <c r="A23" s="23"/>
      <c r="B23" s="5" t="s">
        <v>23</v>
      </c>
      <c r="C23" s="5">
        <f>SUM(C16:C17)+C18/2</f>
        <v>958</v>
      </c>
      <c r="D23" s="10">
        <f>C23/C21</f>
        <v>0.12754626547729997</v>
      </c>
      <c r="E23" s="5">
        <f>SUM(E16:E17)+E18/2</f>
        <v>958</v>
      </c>
      <c r="F23" s="10">
        <f>E23/E21</f>
        <v>0.12814339218833601</v>
      </c>
      <c r="G23" s="5">
        <f>SUM(G16:G17)+G18/2</f>
        <v>3151.5</v>
      </c>
      <c r="H23" s="10">
        <f>G23/G21</f>
        <v>0.63911985398499294</v>
      </c>
      <c r="I23" s="5">
        <f>SUM(I16:I17)+I18/2</f>
        <v>2486.5</v>
      </c>
      <c r="J23" s="10">
        <f>I23/I21</f>
        <v>0.63805491403643833</v>
      </c>
      <c r="K23" s="5">
        <f>SUM(K16:K17)+K18/2</f>
        <v>885</v>
      </c>
      <c r="L23" s="10">
        <f>K23/K21</f>
        <v>0.13523838630806845</v>
      </c>
      <c r="M23" s="5">
        <f>SUM(M16:M17)+M18/2</f>
        <v>73</v>
      </c>
      <c r="N23" s="10">
        <f>M23/M21</f>
        <v>7.832618025751073E-2</v>
      </c>
      <c r="O23" s="5">
        <f>SUM(O16:O17)+O18/2</f>
        <v>873</v>
      </c>
      <c r="P23" s="10">
        <f>O23/O21</f>
        <v>0.68043647700701482</v>
      </c>
      <c r="Q23" s="5">
        <f>SUM(Q16:Q17)+Q18/2</f>
        <v>1613.5</v>
      </c>
      <c r="R23" s="10">
        <f>Q23/Q21</f>
        <v>0.61725325172149959</v>
      </c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15">
      <c r="A24" s="23"/>
      <c r="B24" s="11" t="s">
        <v>24</v>
      </c>
      <c r="C24" s="12">
        <f>C23/C22*1000</f>
        <v>0.10418303589149087</v>
      </c>
      <c r="D24" s="6"/>
      <c r="E24" s="12">
        <f>E23/E22*1000</f>
        <v>0.10695455826818465</v>
      </c>
      <c r="F24" s="6"/>
      <c r="G24" s="12">
        <f>G23/G22*1000</f>
        <v>21.809990449694808</v>
      </c>
      <c r="H24" s="6"/>
      <c r="I24" s="12">
        <f>I23/I22*1000</f>
        <v>20.549247119882317</v>
      </c>
      <c r="J24" s="6"/>
      <c r="K24" s="12">
        <f>K23/K22*1000</f>
        <v>0.1176722592236104</v>
      </c>
      <c r="L24" s="6"/>
      <c r="M24" s="12">
        <f>M23/M22*1000</f>
        <v>5.0829070886361516E-2</v>
      </c>
      <c r="N24" s="6"/>
      <c r="O24" s="12">
        <f>O23/O22*1000</f>
        <v>24.001319660187502</v>
      </c>
      <c r="P24" s="6"/>
      <c r="Q24" s="12">
        <f>Q23/Q22*1000</f>
        <v>19.065568540334873</v>
      </c>
      <c r="R24" s="6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15">
      <c r="A25" s="23"/>
      <c r="B25" s="5" t="s">
        <v>25</v>
      </c>
      <c r="C25" s="5">
        <f>SUM(C19:C20)+C18/2</f>
        <v>6553</v>
      </c>
      <c r="D25" s="13">
        <f>C25/C21</f>
        <v>0.87245373452270003</v>
      </c>
      <c r="E25" s="5">
        <f>SUM(E19:E20)+E18/2</f>
        <v>6518</v>
      </c>
      <c r="F25" s="13">
        <f>E25/E21</f>
        <v>0.87185660781166396</v>
      </c>
      <c r="G25" s="5">
        <f>SUM(G19:G20)+G18/2</f>
        <v>1779.5</v>
      </c>
      <c r="H25" s="13">
        <f>G25/G21</f>
        <v>0.36088014601500712</v>
      </c>
      <c r="I25" s="5">
        <f>SUM(I19:I20)+I18/2</f>
        <v>1410.5</v>
      </c>
      <c r="J25" s="13">
        <f>I25/I21</f>
        <v>0.36194508596356173</v>
      </c>
      <c r="K25" s="5">
        <f>SUM(K19:K20)+K18/2</f>
        <v>5659</v>
      </c>
      <c r="L25" s="13">
        <f>K25/K21</f>
        <v>0.8647616136919315</v>
      </c>
      <c r="M25" s="5">
        <f>SUM(M19:M20)+M18/2</f>
        <v>859</v>
      </c>
      <c r="N25" s="13">
        <f>M25/M21</f>
        <v>0.9216738197424893</v>
      </c>
      <c r="O25" s="5">
        <f>SUM(O19:O20)+O18/2</f>
        <v>410</v>
      </c>
      <c r="P25" s="13">
        <f>O25/O21</f>
        <v>0.31956352299298518</v>
      </c>
      <c r="Q25" s="5">
        <f>SUM(Q19:Q20)+Q18/2</f>
        <v>1000.5</v>
      </c>
      <c r="R25" s="13">
        <f>Q25/Q21</f>
        <v>0.38274674827850036</v>
      </c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15">
      <c r="A26" s="23"/>
      <c r="B26" s="11" t="s">
        <v>24</v>
      </c>
      <c r="C26" s="12">
        <f>C25/C22*1000</f>
        <v>0.71264241565442543</v>
      </c>
      <c r="D26" s="5"/>
      <c r="E26" s="12">
        <f>E25/E22*1000</f>
        <v>0.7276929131440788</v>
      </c>
      <c r="F26" s="5"/>
      <c r="G26" s="12">
        <f>G25/G22*1000</f>
        <v>12.315049343243505</v>
      </c>
      <c r="H26" s="5"/>
      <c r="I26" s="12">
        <f>I25/I22*1000</f>
        <v>11.656832118477382</v>
      </c>
      <c r="J26" s="5"/>
      <c r="K26" s="12">
        <f>K25/K22*1000</f>
        <v>0.75243764400724433</v>
      </c>
      <c r="L26" s="5"/>
      <c r="M26" s="12">
        <f>M25/M22*1000</f>
        <v>0.59811194371759646</v>
      </c>
      <c r="N26" s="5"/>
      <c r="O26" s="12">
        <f>O25/O22*1000</f>
        <v>11.27209743491051</v>
      </c>
      <c r="P26" s="5"/>
      <c r="Q26" s="12">
        <f>Q25/Q22*1000</f>
        <v>11.822188611468881</v>
      </c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15">
      <c r="A28" s="24" t="s">
        <v>31</v>
      </c>
      <c r="B28" s="5" t="s">
        <v>13</v>
      </c>
      <c r="C28" s="5">
        <v>846</v>
      </c>
      <c r="D28" s="6">
        <f>C28/C33</f>
        <v>0.13112213267203968</v>
      </c>
      <c r="E28" s="5">
        <v>846</v>
      </c>
      <c r="F28" s="6">
        <f>E28/E33</f>
        <v>0.13175517832113379</v>
      </c>
      <c r="G28" s="5">
        <v>3021</v>
      </c>
      <c r="H28" s="6">
        <f>G28/G33</f>
        <v>0.60492591109331195</v>
      </c>
      <c r="I28" s="5">
        <v>2372</v>
      </c>
      <c r="J28" s="6">
        <f>I28/I33</f>
        <v>0.59823455233291301</v>
      </c>
      <c r="K28" s="5">
        <v>781</v>
      </c>
      <c r="L28" s="6">
        <f>K28/K33</f>
        <v>0.13798586572438162</v>
      </c>
      <c r="M28" s="5">
        <v>65</v>
      </c>
      <c r="N28" s="6">
        <f>M28/M33</f>
        <v>8.5413929040735873E-2</v>
      </c>
      <c r="O28" s="5">
        <v>825</v>
      </c>
      <c r="P28" s="6">
        <f>O28/O33</f>
        <v>0.65894568690095845</v>
      </c>
      <c r="Q28" s="5">
        <v>1547</v>
      </c>
      <c r="R28" s="6">
        <f>Q28/Q33</f>
        <v>0.57021747143383705</v>
      </c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15">
      <c r="A29" s="23"/>
      <c r="B29" s="5" t="s">
        <v>15</v>
      </c>
      <c r="C29" s="5">
        <v>2</v>
      </c>
      <c r="D29" s="6">
        <f>C29/C33</f>
        <v>3.0998140111593303E-4</v>
      </c>
      <c r="E29" s="5">
        <v>2</v>
      </c>
      <c r="F29" s="6">
        <f>E29/E33</f>
        <v>3.1147796293412241E-4</v>
      </c>
      <c r="G29" s="5">
        <v>18</v>
      </c>
      <c r="H29" s="6">
        <f>G29/G33</f>
        <v>3.6043251902282739E-3</v>
      </c>
      <c r="I29" s="5">
        <v>16</v>
      </c>
      <c r="J29" s="6">
        <f>I29/I33</f>
        <v>4.0353089533417402E-3</v>
      </c>
      <c r="K29" s="5">
        <v>2</v>
      </c>
      <c r="L29" s="6">
        <f>K29/K33</f>
        <v>3.5335689045936394E-4</v>
      </c>
      <c r="M29" s="5">
        <v>0</v>
      </c>
      <c r="N29" s="6">
        <f>M29/M33</f>
        <v>0</v>
      </c>
      <c r="O29" s="5">
        <v>9</v>
      </c>
      <c r="P29" s="6">
        <f>O29/O33</f>
        <v>7.1884984025559102E-3</v>
      </c>
      <c r="Q29" s="5">
        <v>7</v>
      </c>
      <c r="R29" s="6">
        <f>Q29/Q33</f>
        <v>2.5801695539992629E-3</v>
      </c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15">
      <c r="A30" s="23"/>
      <c r="B30" s="5" t="s">
        <v>16</v>
      </c>
      <c r="C30" s="5">
        <v>0</v>
      </c>
      <c r="D30" s="6">
        <f>C30/C33</f>
        <v>0</v>
      </c>
      <c r="E30" s="5">
        <v>0</v>
      </c>
      <c r="F30" s="6">
        <f>E30/E33</f>
        <v>0</v>
      </c>
      <c r="G30" s="5">
        <v>17</v>
      </c>
      <c r="H30" s="6">
        <f>G30/G33</f>
        <v>3.4040849018822589E-3</v>
      </c>
      <c r="I30" s="5">
        <v>13</v>
      </c>
      <c r="J30" s="6">
        <f>I30/I33</f>
        <v>3.2786885245901639E-3</v>
      </c>
      <c r="K30" s="5">
        <v>0</v>
      </c>
      <c r="L30" s="6">
        <f>K30/K33</f>
        <v>0</v>
      </c>
      <c r="M30" s="5">
        <v>0</v>
      </c>
      <c r="N30" s="6">
        <f>M30/M33</f>
        <v>0</v>
      </c>
      <c r="O30" s="5">
        <v>4</v>
      </c>
      <c r="P30" s="6">
        <f>O30/O33</f>
        <v>3.1948881789137379E-3</v>
      </c>
      <c r="Q30" s="5">
        <v>9</v>
      </c>
      <c r="R30" s="6">
        <f>Q30/Q33</f>
        <v>3.3173608551419092E-3</v>
      </c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15">
      <c r="A31" s="23"/>
      <c r="B31" s="5" t="s">
        <v>18</v>
      </c>
      <c r="C31" s="5">
        <v>1590</v>
      </c>
      <c r="D31" s="6">
        <f>C31/C33</f>
        <v>0.24643521388716677</v>
      </c>
      <c r="E31" s="5">
        <v>1589</v>
      </c>
      <c r="F31" s="6">
        <f>E31/E33</f>
        <v>0.24746924155116026</v>
      </c>
      <c r="G31" s="5">
        <v>1121</v>
      </c>
      <c r="H31" s="6">
        <f>G31/G33</f>
        <v>0.22446936323588307</v>
      </c>
      <c r="I31" s="5">
        <v>884</v>
      </c>
      <c r="J31" s="6">
        <f>I31/I33</f>
        <v>0.22295081967213115</v>
      </c>
      <c r="K31" s="5">
        <v>1431</v>
      </c>
      <c r="L31" s="6">
        <f>K31/K33</f>
        <v>0.25282685512367492</v>
      </c>
      <c r="M31" s="5">
        <v>158</v>
      </c>
      <c r="N31" s="6">
        <f>M31/M33</f>
        <v>0.2076215505913272</v>
      </c>
      <c r="O31" s="5">
        <v>230</v>
      </c>
      <c r="P31" s="6">
        <f>O31/O33</f>
        <v>0.18370607028753994</v>
      </c>
      <c r="Q31" s="5">
        <v>654</v>
      </c>
      <c r="R31" s="6">
        <f>Q31/Q33</f>
        <v>0.24106155547364541</v>
      </c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15">
      <c r="A32" s="23"/>
      <c r="B32" s="5" t="s">
        <v>20</v>
      </c>
      <c r="C32" s="5">
        <v>4014</v>
      </c>
      <c r="D32" s="6">
        <f>C32/C33</f>
        <v>0.62213267203967759</v>
      </c>
      <c r="E32" s="5">
        <v>3984</v>
      </c>
      <c r="F32" s="6">
        <f>E32/E33</f>
        <v>0.62046410216477188</v>
      </c>
      <c r="G32" s="5">
        <v>817</v>
      </c>
      <c r="H32" s="6">
        <f>G32/G33</f>
        <v>0.16359631557869445</v>
      </c>
      <c r="I32" s="5">
        <v>680</v>
      </c>
      <c r="J32" s="6">
        <f>I32/I33</f>
        <v>0.17150063051702397</v>
      </c>
      <c r="K32" s="5">
        <v>3446</v>
      </c>
      <c r="L32" s="6">
        <f>K32/K33</f>
        <v>0.60883392226148414</v>
      </c>
      <c r="M32" s="5">
        <v>538</v>
      </c>
      <c r="N32" s="6">
        <f>M32/M33</f>
        <v>0.70696452036793689</v>
      </c>
      <c r="O32" s="5">
        <v>184</v>
      </c>
      <c r="P32" s="6">
        <f>O32/O33</f>
        <v>0.14696485623003194</v>
      </c>
      <c r="Q32" s="5">
        <v>496</v>
      </c>
      <c r="R32" s="6">
        <f>Q32/Q33</f>
        <v>0.18282344268337633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15">
      <c r="A33" s="23"/>
      <c r="B33" s="5" t="s">
        <v>21</v>
      </c>
      <c r="C33" s="5">
        <f>SUM(C28:C32)</f>
        <v>6452</v>
      </c>
      <c r="D33" s="5"/>
      <c r="E33" s="5">
        <f>SUM(E28:E32)</f>
        <v>6421</v>
      </c>
      <c r="F33" s="5"/>
      <c r="G33" s="5">
        <f>SUM(G28:G32)</f>
        <v>4994</v>
      </c>
      <c r="H33" s="5"/>
      <c r="I33" s="5">
        <f>SUM(I28:I32)</f>
        <v>3965</v>
      </c>
      <c r="J33" s="5"/>
      <c r="K33" s="5">
        <f>SUM(K28:K32)</f>
        <v>5660</v>
      </c>
      <c r="L33" s="5"/>
      <c r="M33" s="5">
        <f>SUM(M28:M32)</f>
        <v>761</v>
      </c>
      <c r="N33" s="5"/>
      <c r="O33" s="5">
        <f>SUM(O28:O32)</f>
        <v>1252</v>
      </c>
      <c r="P33" s="5"/>
      <c r="Q33" s="5">
        <f>SUM(Q28:Q32)</f>
        <v>2713</v>
      </c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15">
      <c r="A34" s="23"/>
      <c r="B34" s="5" t="s">
        <v>22</v>
      </c>
      <c r="C34" s="5">
        <f>C22</f>
        <v>9195355</v>
      </c>
      <c r="D34" s="5"/>
      <c r="E34" s="5">
        <f>E22</f>
        <v>8957075</v>
      </c>
      <c r="F34" s="5"/>
      <c r="G34" s="5">
        <f>G22</f>
        <v>144498</v>
      </c>
      <c r="H34" s="5"/>
      <c r="I34" s="5">
        <f>I22</f>
        <v>121002</v>
      </c>
      <c r="J34" s="5"/>
      <c r="K34" s="5">
        <f>K22</f>
        <v>7520889</v>
      </c>
      <c r="L34" s="5"/>
      <c r="M34" s="5">
        <f>M22</f>
        <v>1436186</v>
      </c>
      <c r="N34" s="5"/>
      <c r="O34" s="5">
        <f>O22</f>
        <v>36373</v>
      </c>
      <c r="P34" s="5"/>
      <c r="Q34" s="5">
        <f>Q22</f>
        <v>84629</v>
      </c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15">
      <c r="A35" s="23"/>
      <c r="B35" s="5" t="s">
        <v>23</v>
      </c>
      <c r="C35" s="5">
        <f>SUM(C28:C29)+C30/2</f>
        <v>848</v>
      </c>
      <c r="D35" s="10">
        <f>C35/C33</f>
        <v>0.13143211407315561</v>
      </c>
      <c r="E35" s="5">
        <f>SUM(E28:E29)+E30/2</f>
        <v>848</v>
      </c>
      <c r="F35" s="10">
        <f>E35/E33</f>
        <v>0.13206665628406791</v>
      </c>
      <c r="G35" s="5">
        <f>SUM(G28:G29)+G30/2</f>
        <v>3047.5</v>
      </c>
      <c r="H35" s="10">
        <f>G35/G33</f>
        <v>0.61023227873448138</v>
      </c>
      <c r="I35" s="5">
        <f>SUM(I28:I29)+I30/2</f>
        <v>2394.5</v>
      </c>
      <c r="J35" s="10">
        <f>I35/I33</f>
        <v>0.60390920554854977</v>
      </c>
      <c r="K35" s="5">
        <f>SUM(K28:K29)+K30/2</f>
        <v>783</v>
      </c>
      <c r="L35" s="10">
        <f>K35/K33</f>
        <v>0.138339222614841</v>
      </c>
      <c r="M35" s="5">
        <f>SUM(M28:M29)+M30/2</f>
        <v>65</v>
      </c>
      <c r="N35" s="10">
        <f>M35/M33</f>
        <v>8.5413929040735873E-2</v>
      </c>
      <c r="O35" s="5">
        <f>SUM(O28:O29)+O30/2</f>
        <v>836</v>
      </c>
      <c r="P35" s="10">
        <f>O35/O33</f>
        <v>0.66773162939297126</v>
      </c>
      <c r="Q35" s="5">
        <f>SUM(Q28:Q29)+Q30/2</f>
        <v>1558.5</v>
      </c>
      <c r="R35" s="10">
        <f>Q35/Q33</f>
        <v>0.57445632141540726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15">
      <c r="A36" s="23"/>
      <c r="B36" s="11" t="s">
        <v>24</v>
      </c>
      <c r="C36" s="12">
        <f>C35/C34*1000</f>
        <v>9.2220474359064983E-2</v>
      </c>
      <c r="D36" s="6"/>
      <c r="E36" s="12">
        <f>E35/E34*1000</f>
        <v>9.4673763477474512E-2</v>
      </c>
      <c r="F36" s="6"/>
      <c r="G36" s="12">
        <f>G35/G34*1000</f>
        <v>21.090257304599373</v>
      </c>
      <c r="H36" s="6"/>
      <c r="I36" s="12">
        <f>I35/I34*1000</f>
        <v>19.788929108609775</v>
      </c>
      <c r="J36" s="6"/>
      <c r="K36" s="12">
        <f>K35/K34*1000</f>
        <v>0.10411003273682141</v>
      </c>
      <c r="L36" s="6"/>
      <c r="M36" s="12">
        <f>M35/M34*1000</f>
        <v>4.5258761748130115E-2</v>
      </c>
      <c r="N36" s="6"/>
      <c r="O36" s="12">
        <f>O35/O34*1000</f>
        <v>22.984081598988261</v>
      </c>
      <c r="P36" s="6"/>
      <c r="Q36" s="12">
        <f>Q35/Q34*1000</f>
        <v>18.415673114417043</v>
      </c>
      <c r="R36" s="6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15">
      <c r="A37" s="23"/>
      <c r="B37" s="5" t="s">
        <v>25</v>
      </c>
      <c r="C37" s="5">
        <f>SUM(C31:C32)+C30/2</f>
        <v>5604</v>
      </c>
      <c r="D37" s="13">
        <f>C37/C33</f>
        <v>0.86856788592684442</v>
      </c>
      <c r="E37" s="5">
        <f>SUM(E31:E32)+E30/2</f>
        <v>5573</v>
      </c>
      <c r="F37" s="13">
        <f>E37/E33</f>
        <v>0.86793334371593212</v>
      </c>
      <c r="G37" s="5">
        <f>SUM(G31:G32)+G30/2</f>
        <v>1946.5</v>
      </c>
      <c r="H37" s="13">
        <f>G37/G33</f>
        <v>0.38976772126551862</v>
      </c>
      <c r="I37" s="5">
        <f>SUM(I31:I32)+I30/2</f>
        <v>1570.5</v>
      </c>
      <c r="J37" s="13">
        <f>I37/I33</f>
        <v>0.39609079445145018</v>
      </c>
      <c r="K37" s="5">
        <f>SUM(K31:K32)+K30/2</f>
        <v>4877</v>
      </c>
      <c r="L37" s="13">
        <f>K37/K33</f>
        <v>0.861660777385159</v>
      </c>
      <c r="M37" s="5">
        <f>SUM(M31:M32)+M30/2</f>
        <v>696</v>
      </c>
      <c r="N37" s="13">
        <f>M37/M33</f>
        <v>0.91458607095926414</v>
      </c>
      <c r="O37" s="5">
        <f>SUM(O31:O32)+O30/2</f>
        <v>416</v>
      </c>
      <c r="P37" s="13">
        <f>O37/O33</f>
        <v>0.33226837060702874</v>
      </c>
      <c r="Q37" s="5">
        <f>SUM(Q31:Q32)+Q30/2</f>
        <v>1154.5</v>
      </c>
      <c r="R37" s="13">
        <f>Q37/Q33</f>
        <v>0.42554367858459269</v>
      </c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15">
      <c r="A38" s="23"/>
      <c r="B38" s="11" t="s">
        <v>24</v>
      </c>
      <c r="C38" s="12">
        <f>C37/C34*1000</f>
        <v>0.60943813479740594</v>
      </c>
      <c r="D38" s="5"/>
      <c r="E38" s="12">
        <f>E37/E34*1000</f>
        <v>0.62218972153297813</v>
      </c>
      <c r="F38" s="5"/>
      <c r="G38" s="12">
        <f>G37/G34*1000</f>
        <v>13.470774682002519</v>
      </c>
      <c r="H38" s="5"/>
      <c r="I38" s="12">
        <f>I37/I34*1000</f>
        <v>12.979124311994843</v>
      </c>
      <c r="J38" s="5"/>
      <c r="K38" s="12">
        <f>K37/K34*1000</f>
        <v>0.64846057427519543</v>
      </c>
      <c r="L38" s="5"/>
      <c r="M38" s="12">
        <f>M37/M34*1000</f>
        <v>0.4846168950261317</v>
      </c>
      <c r="N38" s="5"/>
      <c r="O38" s="12">
        <f>O37/O34*1000</f>
        <v>11.437054958348225</v>
      </c>
      <c r="P38" s="5"/>
      <c r="Q38" s="12">
        <f>Q37/Q34*1000</f>
        <v>13.641895804038805</v>
      </c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15">
      <c r="A40" s="24" t="s">
        <v>33</v>
      </c>
      <c r="B40" s="5" t="s">
        <v>13</v>
      </c>
      <c r="C40" s="5">
        <v>914</v>
      </c>
      <c r="D40" s="6">
        <f>C40/C45</f>
        <v>0.11483854755622566</v>
      </c>
      <c r="E40" s="5">
        <v>914</v>
      </c>
      <c r="F40" s="6">
        <f>E40/E45</f>
        <v>0.11527304830369529</v>
      </c>
      <c r="G40" s="5">
        <v>3097</v>
      </c>
      <c r="H40" s="6">
        <f>G40/G45</f>
        <v>0.61570576540755462</v>
      </c>
      <c r="I40" s="5">
        <v>2431</v>
      </c>
      <c r="J40" s="6">
        <f>I40/I45</f>
        <v>0.61637931034482762</v>
      </c>
      <c r="K40" s="5">
        <v>840</v>
      </c>
      <c r="L40" s="6">
        <f>K40/K45</f>
        <v>0.12062033314187248</v>
      </c>
      <c r="M40" s="5">
        <v>74</v>
      </c>
      <c r="N40" s="6">
        <f>M40/M45</f>
        <v>7.6683937823834203E-2</v>
      </c>
      <c r="O40" s="5">
        <v>851</v>
      </c>
      <c r="P40" s="6">
        <f>O40/O45</f>
        <v>0.67060677698975568</v>
      </c>
      <c r="Q40" s="5">
        <v>1580</v>
      </c>
      <c r="R40" s="6">
        <f>Q40/Q45</f>
        <v>0.59065420560747661</v>
      </c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15">
      <c r="A41" s="23"/>
      <c r="B41" s="5" t="s">
        <v>15</v>
      </c>
      <c r="C41" s="5">
        <v>0</v>
      </c>
      <c r="D41" s="6">
        <f>C41/C45</f>
        <v>0</v>
      </c>
      <c r="E41" s="5">
        <v>0</v>
      </c>
      <c r="F41" s="6">
        <f>E41/E45</f>
        <v>0</v>
      </c>
      <c r="G41" s="5">
        <v>26</v>
      </c>
      <c r="H41" s="6">
        <f>G41/G45</f>
        <v>5.1689860834990059E-3</v>
      </c>
      <c r="I41" s="5">
        <v>17</v>
      </c>
      <c r="J41" s="6">
        <f>I41/I45</f>
        <v>4.3103448275862068E-3</v>
      </c>
      <c r="K41" s="5">
        <v>0</v>
      </c>
      <c r="L41" s="6">
        <f>K41/K45</f>
        <v>0</v>
      </c>
      <c r="M41" s="5">
        <v>0</v>
      </c>
      <c r="N41" s="6">
        <f>M41/M45</f>
        <v>0</v>
      </c>
      <c r="O41" s="5">
        <v>7</v>
      </c>
      <c r="P41" s="6">
        <f>O41/O45</f>
        <v>5.5161544523246652E-3</v>
      </c>
      <c r="Q41" s="5">
        <v>10</v>
      </c>
      <c r="R41" s="6">
        <f>Q41/Q45</f>
        <v>3.7383177570093459E-3</v>
      </c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15">
      <c r="A42" s="23"/>
      <c r="B42" s="5" t="s">
        <v>16</v>
      </c>
      <c r="C42" s="5">
        <v>0</v>
      </c>
      <c r="D42" s="6">
        <f>C42/C45</f>
        <v>0</v>
      </c>
      <c r="E42" s="5">
        <v>0</v>
      </c>
      <c r="F42" s="6">
        <f>E42/E45</f>
        <v>0</v>
      </c>
      <c r="G42" s="5">
        <v>17</v>
      </c>
      <c r="H42" s="6">
        <f>G42/G45</f>
        <v>3.3797216699801192E-3</v>
      </c>
      <c r="I42" s="5">
        <v>13</v>
      </c>
      <c r="J42" s="6">
        <f>I42/I45</f>
        <v>3.2961460446247464E-3</v>
      </c>
      <c r="K42" s="5">
        <v>0</v>
      </c>
      <c r="L42" s="6">
        <f>K42/K45</f>
        <v>0</v>
      </c>
      <c r="M42" s="5">
        <v>0</v>
      </c>
      <c r="N42" s="6">
        <f>M42/M45</f>
        <v>0</v>
      </c>
      <c r="O42" s="5">
        <v>4</v>
      </c>
      <c r="P42" s="6">
        <f>O42/O45</f>
        <v>3.1520882584712374E-3</v>
      </c>
      <c r="Q42" s="5">
        <v>9</v>
      </c>
      <c r="R42" s="6">
        <f>Q42/Q45</f>
        <v>3.3644859813084112E-3</v>
      </c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15">
      <c r="A43" s="23"/>
      <c r="B43" s="5" t="s">
        <v>18</v>
      </c>
      <c r="C43" s="5">
        <v>2161</v>
      </c>
      <c r="D43" s="6">
        <f>C43/C45</f>
        <v>0.2715165221761528</v>
      </c>
      <c r="E43" s="5">
        <v>2159</v>
      </c>
      <c r="F43" s="6">
        <f>E43/E45</f>
        <v>0.27229158784209861</v>
      </c>
      <c r="G43" s="5">
        <v>1108</v>
      </c>
      <c r="H43" s="6">
        <f>G43/G45</f>
        <v>0.2202783300198807</v>
      </c>
      <c r="I43" s="5">
        <v>879</v>
      </c>
      <c r="J43" s="6">
        <f>I43/I45</f>
        <v>0.22287018255578092</v>
      </c>
      <c r="K43" s="5">
        <v>1951</v>
      </c>
      <c r="L43" s="6">
        <f>K43/K45</f>
        <v>0.28015508328546812</v>
      </c>
      <c r="M43" s="5">
        <v>208</v>
      </c>
      <c r="N43" s="6">
        <f>M43/M45</f>
        <v>0.21554404145077721</v>
      </c>
      <c r="O43" s="5">
        <v>224</v>
      </c>
      <c r="P43" s="6">
        <f>O43/O45</f>
        <v>0.17651694247438929</v>
      </c>
      <c r="Q43" s="5">
        <v>655</v>
      </c>
      <c r="R43" s="6">
        <f>Q43/Q45</f>
        <v>0.24485981308411214</v>
      </c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15">
      <c r="A44" s="23"/>
      <c r="B44" s="5" t="s">
        <v>20</v>
      </c>
      <c r="C44" s="5">
        <v>4884</v>
      </c>
      <c r="D44" s="6">
        <f>C44/C45</f>
        <v>0.61364493026762157</v>
      </c>
      <c r="E44" s="5">
        <v>4856</v>
      </c>
      <c r="F44" s="6">
        <f>E44/E45</f>
        <v>0.61243536385420605</v>
      </c>
      <c r="G44" s="5">
        <v>782</v>
      </c>
      <c r="H44" s="6">
        <f>G44/G45</f>
        <v>0.1554671968190855</v>
      </c>
      <c r="I44" s="5">
        <v>604</v>
      </c>
      <c r="J44" s="6">
        <f>I44/I45</f>
        <v>0.15314401622718052</v>
      </c>
      <c r="K44" s="5">
        <v>4173</v>
      </c>
      <c r="L44" s="6">
        <f>K44/K45</f>
        <v>0.5992245835726594</v>
      </c>
      <c r="M44" s="5">
        <v>683</v>
      </c>
      <c r="N44" s="6">
        <f>M44/M45</f>
        <v>0.70777202072538858</v>
      </c>
      <c r="O44" s="5">
        <v>183</v>
      </c>
      <c r="P44" s="6">
        <f>O44/O45</f>
        <v>0.14420803782505912</v>
      </c>
      <c r="Q44" s="5">
        <v>421</v>
      </c>
      <c r="R44" s="6">
        <f>Q44/Q45</f>
        <v>0.15738317757009346</v>
      </c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15">
      <c r="A45" s="23"/>
      <c r="B45" s="5" t="s">
        <v>21</v>
      </c>
      <c r="C45" s="5">
        <f>SUM(C40:C44)</f>
        <v>7959</v>
      </c>
      <c r="D45" s="5"/>
      <c r="E45" s="5">
        <f>SUM(E40:E44)</f>
        <v>7929</v>
      </c>
      <c r="F45" s="5"/>
      <c r="G45" s="5">
        <f>SUM(G40:G44)</f>
        <v>5030</v>
      </c>
      <c r="H45" s="5"/>
      <c r="I45" s="5">
        <f>SUM(I40:I44)</f>
        <v>3944</v>
      </c>
      <c r="J45" s="5"/>
      <c r="K45" s="5">
        <f>SUM(K40:K44)</f>
        <v>6964</v>
      </c>
      <c r="L45" s="5"/>
      <c r="M45" s="5">
        <f>SUM(M40:M44)</f>
        <v>965</v>
      </c>
      <c r="N45" s="5"/>
      <c r="O45" s="5">
        <f>SUM(O40:O44)</f>
        <v>1269</v>
      </c>
      <c r="P45" s="5"/>
      <c r="Q45" s="5">
        <f>SUM(Q40:Q44)</f>
        <v>2675</v>
      </c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15">
      <c r="A46" s="23"/>
      <c r="B46" s="5" t="s">
        <v>22</v>
      </c>
      <c r="C46" s="5">
        <f>C34</f>
        <v>9195355</v>
      </c>
      <c r="D46" s="5"/>
      <c r="E46" s="5">
        <f>E34</f>
        <v>8957075</v>
      </c>
      <c r="F46" s="5"/>
      <c r="G46" s="5">
        <f>G34</f>
        <v>144498</v>
      </c>
      <c r="H46" s="5"/>
      <c r="I46" s="5">
        <f>I34</f>
        <v>121002</v>
      </c>
      <c r="J46" s="5"/>
      <c r="K46" s="5">
        <f>K34</f>
        <v>7520889</v>
      </c>
      <c r="L46" s="5"/>
      <c r="M46" s="5">
        <f>M34</f>
        <v>1436186</v>
      </c>
      <c r="N46" s="5"/>
      <c r="O46" s="5">
        <f>O34</f>
        <v>36373</v>
      </c>
      <c r="P46" s="5"/>
      <c r="Q46" s="5">
        <f>Q34</f>
        <v>84629</v>
      </c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15">
      <c r="A47" s="23"/>
      <c r="B47" s="5" t="s">
        <v>23</v>
      </c>
      <c r="C47" s="5">
        <f>SUM(C40:C41)+C42/2</f>
        <v>914</v>
      </c>
      <c r="D47" s="10">
        <f>C47/C45</f>
        <v>0.11483854755622566</v>
      </c>
      <c r="E47" s="5">
        <f>SUM(E40:E41)+E42/2</f>
        <v>914</v>
      </c>
      <c r="F47" s="10">
        <f>E47/E45</f>
        <v>0.11527304830369529</v>
      </c>
      <c r="G47" s="5">
        <f>SUM(G40:G41)+G42/2</f>
        <v>3131.5</v>
      </c>
      <c r="H47" s="10">
        <f>G47/G45</f>
        <v>0.62256461232604376</v>
      </c>
      <c r="I47" s="5">
        <f>SUM(I40:I41)+I42/2</f>
        <v>2454.5</v>
      </c>
      <c r="J47" s="10">
        <f>I47/I45</f>
        <v>0.62233772819472621</v>
      </c>
      <c r="K47" s="5">
        <f>SUM(K40:K41)+K42/2</f>
        <v>840</v>
      </c>
      <c r="L47" s="10">
        <f>K47/K45</f>
        <v>0.12062033314187248</v>
      </c>
      <c r="M47" s="5">
        <f>SUM(M40:M41)+M42/2</f>
        <v>74</v>
      </c>
      <c r="N47" s="10">
        <f>M47/M45</f>
        <v>7.6683937823834203E-2</v>
      </c>
      <c r="O47" s="5">
        <f>SUM(O40:O41)+O42/2</f>
        <v>860</v>
      </c>
      <c r="P47" s="10">
        <f>O47/O45</f>
        <v>0.67769897557131598</v>
      </c>
      <c r="Q47" s="5">
        <f>SUM(Q40:Q41)+Q42/2</f>
        <v>1594.5</v>
      </c>
      <c r="R47" s="10">
        <f>Q47/Q45</f>
        <v>0.59607476635514023</v>
      </c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15">
      <c r="A48" s="23"/>
      <c r="B48" s="11" t="s">
        <v>24</v>
      </c>
      <c r="C48" s="12">
        <f>C47/C46*1000</f>
        <v>9.9398011278520521E-2</v>
      </c>
      <c r="D48" s="6"/>
      <c r="E48" s="12">
        <f>E47/E46*1000</f>
        <v>0.1020422403519006</v>
      </c>
      <c r="F48" s="6"/>
      <c r="G48" s="12">
        <f>G47/G46*1000</f>
        <v>21.671580229484146</v>
      </c>
      <c r="H48" s="6"/>
      <c r="I48" s="12">
        <f>I47/I46*1000</f>
        <v>20.284788681178824</v>
      </c>
      <c r="J48" s="6"/>
      <c r="K48" s="12">
        <f>K47/K46*1000</f>
        <v>0.11168892400885054</v>
      </c>
      <c r="L48" s="6"/>
      <c r="M48" s="12">
        <f>M47/M46*1000</f>
        <v>5.1525359528640437E-2</v>
      </c>
      <c r="N48" s="6"/>
      <c r="O48" s="12">
        <f>O47/O46*1000</f>
        <v>23.64391169273912</v>
      </c>
      <c r="P48" s="6"/>
      <c r="Q48" s="12">
        <f>Q47/Q46*1000</f>
        <v>18.841059211381442</v>
      </c>
      <c r="R48" s="6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15">
      <c r="A49" s="23"/>
      <c r="B49" s="5" t="s">
        <v>25</v>
      </c>
      <c r="C49" s="5">
        <f>SUM(C43:C44)+C42/2</f>
        <v>7045</v>
      </c>
      <c r="D49" s="13">
        <f>C49/C45</f>
        <v>0.88516145244377431</v>
      </c>
      <c r="E49" s="5">
        <f>SUM(E43:E44)+E42/2</f>
        <v>7015</v>
      </c>
      <c r="F49" s="13">
        <f>E49/E45</f>
        <v>0.88472695169630466</v>
      </c>
      <c r="G49" s="5">
        <f>SUM(G43:G44)+G42/2</f>
        <v>1898.5</v>
      </c>
      <c r="H49" s="13">
        <f>G49/G45</f>
        <v>0.37743538767395624</v>
      </c>
      <c r="I49" s="5">
        <f>SUM(I43:I44)+I42/2</f>
        <v>1489.5</v>
      </c>
      <c r="J49" s="13">
        <f>I49/I45</f>
        <v>0.37766227180527384</v>
      </c>
      <c r="K49" s="5">
        <f>SUM(K43:K44)+K42/2</f>
        <v>6124</v>
      </c>
      <c r="L49" s="13">
        <f>K49/K45</f>
        <v>0.87937966685812752</v>
      </c>
      <c r="M49" s="5">
        <f>SUM(M43:M44)+M42/2</f>
        <v>891</v>
      </c>
      <c r="N49" s="13">
        <f>M49/M45</f>
        <v>0.9233160621761658</v>
      </c>
      <c r="O49" s="5">
        <f>SUM(O43:O44)+O42/2</f>
        <v>409</v>
      </c>
      <c r="P49" s="13">
        <f>O49/O45</f>
        <v>0.32230102442868402</v>
      </c>
      <c r="Q49" s="5">
        <f>SUM(Q43:Q44)+Q42/2</f>
        <v>1080.5</v>
      </c>
      <c r="R49" s="13">
        <f>Q49/Q45</f>
        <v>0.40392523364485983</v>
      </c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15">
      <c r="A50" s="23"/>
      <c r="B50" s="11" t="s">
        <v>24</v>
      </c>
      <c r="C50" s="12">
        <f>C49/C46*1000</f>
        <v>0.76614769087218493</v>
      </c>
      <c r="D50" s="5"/>
      <c r="E50" s="12">
        <f>E49/E46*1000</f>
        <v>0.78317977688028739</v>
      </c>
      <c r="F50" s="5"/>
      <c r="G50" s="12">
        <f>G49/G46*1000</f>
        <v>13.138590153496935</v>
      </c>
      <c r="H50" s="5"/>
      <c r="I50" s="12">
        <f>I49/I46*1000</f>
        <v>12.309713889026629</v>
      </c>
      <c r="J50" s="5"/>
      <c r="K50" s="12">
        <f>K49/K46*1000</f>
        <v>0.81426544122642952</v>
      </c>
      <c r="L50" s="5"/>
      <c r="M50" s="12">
        <f>M49/M46*1000</f>
        <v>0.62039318027052204</v>
      </c>
      <c r="N50" s="5"/>
      <c r="O50" s="12">
        <f>O49/O46*1000</f>
        <v>11.244604514337558</v>
      </c>
      <c r="P50" s="5"/>
      <c r="Q50" s="12">
        <f>Q49/Q46*1000</f>
        <v>12.767491049167544</v>
      </c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15">
      <c r="A52" s="24" t="s">
        <v>35</v>
      </c>
      <c r="B52" s="5" t="s">
        <v>13</v>
      </c>
      <c r="C52" s="5">
        <f t="shared" ref="C52:C56" si="1">AVERAGE(C4,C16,C28,C40)</f>
        <v>883.75</v>
      </c>
      <c r="D52" s="6">
        <f>C52/C57</f>
        <v>0.12875145687645687</v>
      </c>
      <c r="E52" s="5">
        <f t="shared" ref="E52:E56" si="2">AVERAGE(E4,E16,E28,E40)</f>
        <v>883.75</v>
      </c>
      <c r="F52" s="6">
        <f>E52/E57</f>
        <v>0.12942080984110713</v>
      </c>
      <c r="G52" s="5">
        <f t="shared" ref="G52:G56" si="3">AVERAGE(G4,G16,G28,G40)</f>
        <v>3087.75</v>
      </c>
      <c r="H52" s="6">
        <f>G52/G57</f>
        <v>0.61869458498221708</v>
      </c>
      <c r="I52" s="5">
        <f t="shared" ref="I52:I56" si="4">AVERAGE(I4,I16,I28,I40)</f>
        <v>2423.25</v>
      </c>
      <c r="J52" s="6">
        <f>I52/I57</f>
        <v>0.61488200964222284</v>
      </c>
      <c r="K52" s="5">
        <f t="shared" ref="K52:K56" si="5">AVERAGE(K4,K16,K28,K40)</f>
        <v>816</v>
      </c>
      <c r="L52" s="6">
        <f>K52/K57</f>
        <v>0.13598300212473441</v>
      </c>
      <c r="M52" s="5">
        <f t="shared" ref="M52:M56" si="6">AVERAGE(M4,M16,M28,M40)</f>
        <v>67.75</v>
      </c>
      <c r="N52" s="6">
        <f>M52/M57</f>
        <v>8.1848384173965574E-2</v>
      </c>
      <c r="O52" s="5">
        <f t="shared" ref="O52:O56" si="7">AVERAGE(O4,O16,O28,O40)</f>
        <v>841.75</v>
      </c>
      <c r="P52" s="6">
        <f>O52/O57</f>
        <v>0.66058465764175001</v>
      </c>
      <c r="Q52" s="5">
        <f t="shared" ref="Q52:Q56" si="8">AVERAGE(Q4,Q16,Q28,Q40)</f>
        <v>1581.5</v>
      </c>
      <c r="R52" s="6">
        <f>Q52/Q57</f>
        <v>0.5930439673760195</v>
      </c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15">
      <c r="A53" s="23"/>
      <c r="B53" s="5" t="s">
        <v>15</v>
      </c>
      <c r="C53" s="5">
        <f t="shared" si="1"/>
        <v>1</v>
      </c>
      <c r="D53" s="6">
        <f>C53/C57</f>
        <v>1.4568764568764569E-4</v>
      </c>
      <c r="E53" s="5">
        <f t="shared" si="2"/>
        <v>1</v>
      </c>
      <c r="F53" s="6">
        <f>E53/E57</f>
        <v>1.4644504649630226E-4</v>
      </c>
      <c r="G53" s="5">
        <f t="shared" si="3"/>
        <v>22</v>
      </c>
      <c r="H53" s="6">
        <f>G53/G57</f>
        <v>4.4081550869107845E-3</v>
      </c>
      <c r="I53" s="5">
        <f t="shared" si="4"/>
        <v>16.5</v>
      </c>
      <c r="J53" s="6">
        <f>I53/I57</f>
        <v>4.1867546308043645E-3</v>
      </c>
      <c r="K53" s="5">
        <f t="shared" si="5"/>
        <v>1</v>
      </c>
      <c r="L53" s="6">
        <f>K53/K57</f>
        <v>1.6664583593717453E-4</v>
      </c>
      <c r="M53" s="5">
        <f t="shared" si="6"/>
        <v>0</v>
      </c>
      <c r="N53" s="6">
        <f>M53/M57</f>
        <v>0</v>
      </c>
      <c r="O53" s="5">
        <f t="shared" si="7"/>
        <v>8</v>
      </c>
      <c r="P53" s="6">
        <f>O53/O57</f>
        <v>6.2782028644300571E-3</v>
      </c>
      <c r="Q53" s="5">
        <f t="shared" si="8"/>
        <v>8.5</v>
      </c>
      <c r="R53" s="6">
        <f>Q53/Q57</f>
        <v>3.1874003937376956E-3</v>
      </c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15">
      <c r="A54" s="23"/>
      <c r="B54" s="5" t="s">
        <v>16</v>
      </c>
      <c r="C54" s="5">
        <f t="shared" si="1"/>
        <v>0</v>
      </c>
      <c r="D54" s="6">
        <f>C54/C57</f>
        <v>0</v>
      </c>
      <c r="E54" s="5">
        <f t="shared" si="2"/>
        <v>0</v>
      </c>
      <c r="F54" s="6">
        <f>E54/E57</f>
        <v>0</v>
      </c>
      <c r="G54" s="5">
        <f t="shared" si="3"/>
        <v>17</v>
      </c>
      <c r="H54" s="6">
        <f>G54/G57</f>
        <v>3.4063016580674248E-3</v>
      </c>
      <c r="I54" s="5">
        <f t="shared" si="4"/>
        <v>13</v>
      </c>
      <c r="J54" s="6">
        <f>I54/I57</f>
        <v>3.2986551636640447E-3</v>
      </c>
      <c r="K54" s="5">
        <f t="shared" si="5"/>
        <v>0</v>
      </c>
      <c r="L54" s="6">
        <f>K54/K57</f>
        <v>0</v>
      </c>
      <c r="M54" s="5">
        <f t="shared" si="6"/>
        <v>0</v>
      </c>
      <c r="N54" s="6">
        <f>M54/M57</f>
        <v>0</v>
      </c>
      <c r="O54" s="5">
        <f t="shared" si="7"/>
        <v>4</v>
      </c>
      <c r="P54" s="6">
        <f>O54/O57</f>
        <v>3.1391014322150286E-3</v>
      </c>
      <c r="Q54" s="5">
        <f t="shared" si="8"/>
        <v>9</v>
      </c>
      <c r="R54" s="6">
        <f>Q54/Q57</f>
        <v>3.3748945345457955E-3</v>
      </c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15">
      <c r="A55" s="23"/>
      <c r="B55" s="5" t="s">
        <v>18</v>
      </c>
      <c r="C55" s="5">
        <f t="shared" si="1"/>
        <v>1966.5</v>
      </c>
      <c r="D55" s="6">
        <f>C55/C57</f>
        <v>0.28649475524475526</v>
      </c>
      <c r="E55" s="5">
        <f t="shared" si="2"/>
        <v>1964</v>
      </c>
      <c r="F55" s="6">
        <f>E55/E57</f>
        <v>0.28761807131873762</v>
      </c>
      <c r="G55" s="5">
        <f t="shared" si="3"/>
        <v>1128.5</v>
      </c>
      <c r="H55" s="6">
        <f>G55/G57</f>
        <v>0.22611831888994641</v>
      </c>
      <c r="I55" s="5">
        <f t="shared" si="4"/>
        <v>901.25</v>
      </c>
      <c r="J55" s="6">
        <f>I55/I57</f>
        <v>0.22868561278863234</v>
      </c>
      <c r="K55" s="5">
        <f t="shared" si="5"/>
        <v>1758.75</v>
      </c>
      <c r="L55" s="6">
        <f>K55/K57</f>
        <v>0.29308836395450566</v>
      </c>
      <c r="M55" s="5">
        <f t="shared" si="6"/>
        <v>205.25</v>
      </c>
      <c r="N55" s="6">
        <f>M55/M57</f>
        <v>0.2479613409845968</v>
      </c>
      <c r="O55" s="5">
        <f t="shared" si="7"/>
        <v>246.75</v>
      </c>
      <c r="P55" s="6">
        <f>O55/O57</f>
        <v>0.19364331959976458</v>
      </c>
      <c r="Q55" s="5">
        <f t="shared" si="8"/>
        <v>654.5</v>
      </c>
      <c r="R55" s="6">
        <f>Q55/Q57</f>
        <v>0.24542983031780258</v>
      </c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15">
      <c r="A56" s="23"/>
      <c r="B56" s="5" t="s">
        <v>20</v>
      </c>
      <c r="C56" s="5">
        <f t="shared" si="1"/>
        <v>4012.75</v>
      </c>
      <c r="D56" s="6">
        <f>C56/C57</f>
        <v>0.58460810023310028</v>
      </c>
      <c r="E56" s="5">
        <f t="shared" si="2"/>
        <v>3979.75</v>
      </c>
      <c r="F56" s="6">
        <f>E56/E57</f>
        <v>0.58281467379365892</v>
      </c>
      <c r="G56" s="5">
        <f t="shared" si="3"/>
        <v>735.5</v>
      </c>
      <c r="H56" s="6">
        <f>G56/G57</f>
        <v>0.1473726393828583</v>
      </c>
      <c r="I56" s="5">
        <f t="shared" si="4"/>
        <v>587</v>
      </c>
      <c r="J56" s="6">
        <f>I56/I57</f>
        <v>0.14894696777467648</v>
      </c>
      <c r="K56" s="5">
        <f t="shared" si="5"/>
        <v>3425</v>
      </c>
      <c r="L56" s="6">
        <f>K56/K57</f>
        <v>0.5707619880848227</v>
      </c>
      <c r="M56" s="5">
        <f t="shared" si="6"/>
        <v>554.75</v>
      </c>
      <c r="N56" s="6">
        <f>M56/M57</f>
        <v>0.67019027484143767</v>
      </c>
      <c r="O56" s="5">
        <f t="shared" si="7"/>
        <v>173.75</v>
      </c>
      <c r="P56" s="6">
        <f>O56/O57</f>
        <v>0.1363547184618403</v>
      </c>
      <c r="Q56" s="5">
        <f t="shared" si="8"/>
        <v>413.25</v>
      </c>
      <c r="R56" s="6">
        <f>Q56/Q57</f>
        <v>0.15496390737789445</v>
      </c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15">
      <c r="A57" s="23"/>
      <c r="B57" s="5" t="s">
        <v>21</v>
      </c>
      <c r="C57" s="5">
        <f>SUM(C52:C56)</f>
        <v>6864</v>
      </c>
      <c r="D57" s="5"/>
      <c r="E57" s="5">
        <f>SUM(E52:E56)</f>
        <v>6828.5</v>
      </c>
      <c r="F57" s="5"/>
      <c r="G57" s="5">
        <f>SUM(G52:G56)</f>
        <v>4990.75</v>
      </c>
      <c r="H57" s="5"/>
      <c r="I57" s="5">
        <f>SUM(I52:I56)</f>
        <v>3941</v>
      </c>
      <c r="J57" s="5"/>
      <c r="K57" s="5">
        <f>SUM(K52:K56)</f>
        <v>6000.75</v>
      </c>
      <c r="L57" s="5"/>
      <c r="M57" s="5">
        <f>SUM(M52:M56)</f>
        <v>827.75</v>
      </c>
      <c r="N57" s="5"/>
      <c r="O57" s="5">
        <f>SUM(O52:O56)</f>
        <v>1274.25</v>
      </c>
      <c r="P57" s="5"/>
      <c r="Q57" s="5">
        <f>SUM(Q52:Q56)</f>
        <v>2666.75</v>
      </c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15">
      <c r="A58" s="23"/>
      <c r="B58" s="5" t="s">
        <v>22</v>
      </c>
      <c r="C58" s="5">
        <f>C46</f>
        <v>9195355</v>
      </c>
      <c r="D58" s="5"/>
      <c r="E58" s="5">
        <f>E46</f>
        <v>8957075</v>
      </c>
      <c r="F58" s="5"/>
      <c r="G58" s="5">
        <f>G46</f>
        <v>144498</v>
      </c>
      <c r="H58" s="5"/>
      <c r="I58" s="5">
        <f>I46</f>
        <v>121002</v>
      </c>
      <c r="J58" s="5"/>
      <c r="K58" s="5">
        <f>K46</f>
        <v>7520889</v>
      </c>
      <c r="L58" s="5"/>
      <c r="M58" s="5">
        <f>M46</f>
        <v>1436186</v>
      </c>
      <c r="N58" s="5"/>
      <c r="O58" s="5">
        <f>O46</f>
        <v>36373</v>
      </c>
      <c r="P58" s="5"/>
      <c r="Q58" s="5">
        <f>Q46</f>
        <v>84629</v>
      </c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15">
      <c r="A59" s="23"/>
      <c r="B59" s="5" t="s">
        <v>23</v>
      </c>
      <c r="C59" s="5">
        <f>SUM(C52:C53)+C54/2</f>
        <v>884.75</v>
      </c>
      <c r="D59" s="10">
        <f>C59/C57</f>
        <v>0.12889714452214451</v>
      </c>
      <c r="E59" s="5">
        <f>SUM(E52:E53)+E54/2</f>
        <v>884.75</v>
      </c>
      <c r="F59" s="10">
        <f>E59/E57</f>
        <v>0.12956725488760343</v>
      </c>
      <c r="G59" s="5">
        <f>SUM(G52:G53)+G54/2</f>
        <v>3118.25</v>
      </c>
      <c r="H59" s="10">
        <f>G59/G57</f>
        <v>0.62480589089816163</v>
      </c>
      <c r="I59" s="5">
        <f>SUM(I52:I53)+I54/2</f>
        <v>2446.25</v>
      </c>
      <c r="J59" s="10">
        <f>I59/I57</f>
        <v>0.62071809185485916</v>
      </c>
      <c r="K59" s="5">
        <f>SUM(K52:K53)+K54/2</f>
        <v>817</v>
      </c>
      <c r="L59" s="10">
        <f>K59/K57</f>
        <v>0.13614964796067158</v>
      </c>
      <c r="M59" s="5">
        <f>SUM(M52:M53)+M54/2</f>
        <v>67.75</v>
      </c>
      <c r="N59" s="10">
        <f>M59/M57</f>
        <v>8.1848384173965574E-2</v>
      </c>
      <c r="O59" s="5">
        <f>SUM(O52:O53)+O54/2</f>
        <v>851.75</v>
      </c>
      <c r="P59" s="10">
        <f>O59/O57</f>
        <v>0.66843241122228758</v>
      </c>
      <c r="Q59" s="5">
        <f>SUM(Q52:Q53)+Q54/2</f>
        <v>1594.5</v>
      </c>
      <c r="R59" s="10">
        <f>Q59/Q57</f>
        <v>0.59791881503703004</v>
      </c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15">
      <c r="A60" s="23"/>
      <c r="B60" s="11" t="s">
        <v>24</v>
      </c>
      <c r="C60" s="12">
        <f>C59/C58*1000</f>
        <v>9.6217057416489088E-2</v>
      </c>
      <c r="D60" s="6"/>
      <c r="E60" s="12">
        <f>E59/E58*1000</f>
        <v>9.8776665373461761E-2</v>
      </c>
      <c r="F60" s="6"/>
      <c r="G60" s="12">
        <f>G59/G58*1000</f>
        <v>21.579883458594583</v>
      </c>
      <c r="H60" s="6"/>
      <c r="I60" s="12">
        <f>I59/I58*1000</f>
        <v>20.216607989950582</v>
      </c>
      <c r="J60" s="6"/>
      <c r="K60" s="12">
        <f>K59/K58*1000</f>
        <v>0.1086307748990844</v>
      </c>
      <c r="L60" s="6"/>
      <c r="M60" s="12">
        <f>M59/M58*1000</f>
        <v>4.7173555514397163E-2</v>
      </c>
      <c r="N60" s="6"/>
      <c r="O60" s="12">
        <f>O59/O58*1000</f>
        <v>23.417095098012261</v>
      </c>
      <c r="P60" s="6"/>
      <c r="Q60" s="12">
        <f>Q59/Q58*1000</f>
        <v>18.841059211381442</v>
      </c>
      <c r="R60" s="6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15">
      <c r="A61" s="23"/>
      <c r="B61" s="5" t="s">
        <v>25</v>
      </c>
      <c r="C61" s="5">
        <f>SUM(C55:C56)+C54/2</f>
        <v>5979.25</v>
      </c>
      <c r="D61" s="13">
        <f>C61/C57</f>
        <v>0.87110285547785549</v>
      </c>
      <c r="E61" s="5">
        <f>SUM(E55:E56)+E54/2</f>
        <v>5943.75</v>
      </c>
      <c r="F61" s="13">
        <f>E61/E57</f>
        <v>0.87043274511239654</v>
      </c>
      <c r="G61" s="5">
        <f>SUM(G55:G56)+G54/2</f>
        <v>1872.5</v>
      </c>
      <c r="H61" s="13">
        <f>G61/G57</f>
        <v>0.37519410910183842</v>
      </c>
      <c r="I61" s="5">
        <f>SUM(I55:I56)+I54/2</f>
        <v>1494.75</v>
      </c>
      <c r="J61" s="13">
        <f>I61/I57</f>
        <v>0.37928190814514084</v>
      </c>
      <c r="K61" s="5">
        <f>SUM(K55:K56)+K54/2</f>
        <v>5183.75</v>
      </c>
      <c r="L61" s="13">
        <f>K61/K57</f>
        <v>0.86385035203932836</v>
      </c>
      <c r="M61" s="5">
        <f>SUM(M55:M56)+M54/2</f>
        <v>760</v>
      </c>
      <c r="N61" s="13">
        <f>M61/M57</f>
        <v>0.91815161582603444</v>
      </c>
      <c r="O61" s="5">
        <f>SUM(O55:O56)+O54/2</f>
        <v>422.5</v>
      </c>
      <c r="P61" s="13">
        <f>O61/O57</f>
        <v>0.33156758877771236</v>
      </c>
      <c r="Q61" s="5">
        <f>SUM(Q55:Q56)+Q54/2</f>
        <v>1072.25</v>
      </c>
      <c r="R61" s="13">
        <f>Q61/Q57</f>
        <v>0.40208118496296991</v>
      </c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15">
      <c r="A62" s="23"/>
      <c r="B62" s="11" t="s">
        <v>24</v>
      </c>
      <c r="C62" s="12">
        <f>C61/C58*1000</f>
        <v>0.65024678220688603</v>
      </c>
      <c r="D62" s="5"/>
      <c r="E62" s="12">
        <f>E61/E58*1000</f>
        <v>0.6635815821571216</v>
      </c>
      <c r="F62" s="5"/>
      <c r="G62" s="12">
        <f>G61/G58*1000</f>
        <v>12.958656867223075</v>
      </c>
      <c r="H62" s="5"/>
      <c r="I62" s="12">
        <f>I61/I58*1000</f>
        <v>12.353101601626419</v>
      </c>
      <c r="J62" s="5"/>
      <c r="K62" s="12">
        <f>K61/K58*1000</f>
        <v>0.68924697598914175</v>
      </c>
      <c r="L62" s="5"/>
      <c r="M62" s="12">
        <f>M61/M58*1000</f>
        <v>0.52917936813198285</v>
      </c>
      <c r="N62" s="5"/>
      <c r="O62" s="12">
        <f>O61/O58*1000</f>
        <v>11.615758942072416</v>
      </c>
      <c r="P62" s="5"/>
      <c r="Q62" s="12">
        <f>Q61/Q58*1000</f>
        <v>12.67000673527987</v>
      </c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15">
      <c r="A65" s="22" t="s">
        <v>36</v>
      </c>
      <c r="B65" s="14" t="s">
        <v>37</v>
      </c>
      <c r="C65" s="14"/>
      <c r="D65" s="10">
        <f>(C52+C53+C54/2)/(C52+C53+C54+C56)</f>
        <v>0.18065339458907606</v>
      </c>
      <c r="E65" s="14"/>
      <c r="F65" s="10">
        <f>(E52+E53+E54/2)/(E52+E53+E54+E56)</f>
        <v>0.18187891869668002</v>
      </c>
      <c r="G65" s="14"/>
      <c r="H65" s="10">
        <f>(G52+G53+G54/2)/(G52+G53+G54+G56)</f>
        <v>0.80736617256780374</v>
      </c>
      <c r="I65" s="14"/>
      <c r="J65" s="10">
        <f>(I52+I53+I54/2)/(I52+I53+I54+I56)</f>
        <v>0.80475368040134876</v>
      </c>
      <c r="K65" s="14"/>
      <c r="L65" s="10">
        <f>(K52+K53+K54/2)/(K52+K53+K54+K56)</f>
        <v>0.19259783121169261</v>
      </c>
      <c r="M65" s="14"/>
      <c r="N65" s="10">
        <f>(M52+M53+M54/2)/(M52+M53+M54+M56)</f>
        <v>0.10883534136546184</v>
      </c>
      <c r="O65" s="14"/>
      <c r="P65" s="10">
        <f>(O52+O53+O54/2)/(O52+O53+O54+O56)</f>
        <v>0.82895377128953773</v>
      </c>
      <c r="Q65" s="14"/>
      <c r="R65" s="10">
        <f>(Q52+Q53+Q54/2)/(Q52+Q53+Q54+Q56)</f>
        <v>0.79239657100260907</v>
      </c>
      <c r="S65" s="5"/>
      <c r="T65" s="5"/>
      <c r="U65" s="5"/>
      <c r="V65" s="5"/>
      <c r="W65" s="5"/>
      <c r="X65" s="5"/>
      <c r="Y65" s="5"/>
      <c r="Z65" s="5"/>
      <c r="AA65" s="5"/>
    </row>
    <row r="66" spans="1:27" ht="17.25" customHeight="1" x14ac:dyDescent="0.15">
      <c r="A66" s="23"/>
      <c r="B66" s="15" t="s">
        <v>38</v>
      </c>
      <c r="C66" s="15"/>
      <c r="D66" s="13">
        <f>(C56+C54/2)/(C52+C53+C54+C56)</f>
        <v>0.81934660541092397</v>
      </c>
      <c r="E66" s="15"/>
      <c r="F66" s="13">
        <f>(E56+E54/2)/(E52+E53+E54+E56)</f>
        <v>0.81812108130331995</v>
      </c>
      <c r="G66" s="15"/>
      <c r="H66" s="13">
        <f>(G56+G54/2)/(G52+G53+G54+G56)</f>
        <v>0.19263382743219626</v>
      </c>
      <c r="I66" s="15"/>
      <c r="J66" s="13">
        <f>(I56+I54/2)/(I52+I53+I54+I56)</f>
        <v>0.19524631959865121</v>
      </c>
      <c r="K66" s="15"/>
      <c r="L66" s="13">
        <f>(K56+K54/2)/(K52+K53+K54+K56)</f>
        <v>0.80740216878830739</v>
      </c>
      <c r="M66" s="15"/>
      <c r="N66" s="13">
        <f>(M56+M54/2)/(M52+M53+M54+M56)</f>
        <v>0.8911646586345382</v>
      </c>
      <c r="O66" s="15"/>
      <c r="P66" s="13">
        <f>(O56+O54/2)/(O52+O53+O54+O56)</f>
        <v>0.17104622871046229</v>
      </c>
      <c r="Q66" s="15"/>
      <c r="R66" s="13">
        <f>(Q56+Q54/2)/(Q52+Q53+Q54+Q56)</f>
        <v>0.20760342899739098</v>
      </c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15">
      <c r="A67" s="3"/>
      <c r="B67" s="5"/>
      <c r="C67" s="5"/>
      <c r="D67" s="6"/>
      <c r="E67" s="5"/>
      <c r="F67" s="6"/>
      <c r="G67" s="5"/>
      <c r="H67" s="6"/>
      <c r="I67" s="5"/>
      <c r="J67" s="6"/>
      <c r="K67" s="5"/>
      <c r="L67" s="6"/>
      <c r="M67" s="5"/>
      <c r="N67" s="6"/>
      <c r="O67" s="5"/>
      <c r="P67" s="6"/>
      <c r="Q67" s="5"/>
      <c r="R67" s="6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15">
      <c r="A68" s="22" t="s">
        <v>39</v>
      </c>
      <c r="B68" s="5" t="s">
        <v>40</v>
      </c>
      <c r="C68" s="5"/>
      <c r="D68" s="6">
        <f>(C59)/(C59+C61-C55)*D55</f>
        <v>5.175625006693154E-2</v>
      </c>
      <c r="E68" s="5"/>
      <c r="F68" s="6">
        <f>(E59)/(E59+E61-E55)*F55</f>
        <v>5.2311663809076599E-2</v>
      </c>
      <c r="G68" s="5"/>
      <c r="H68" s="6">
        <f>(G59)/(G59+G61-G55)*H55</f>
        <v>0.18256028166964214</v>
      </c>
      <c r="I68" s="5"/>
      <c r="J68" s="6">
        <f>(I59)/(I59+I61-I55)*J55</f>
        <v>0.18403558854648963</v>
      </c>
      <c r="K68" s="5"/>
      <c r="L68" s="6">
        <f>(K59)/(K59+K61-K55)*L55</f>
        <v>5.6448183251021009E-2</v>
      </c>
      <c r="M68" s="5"/>
      <c r="N68" s="6">
        <f>(M59)/(M59+M61-M55)*N55</f>
        <v>2.6986957191496276E-2</v>
      </c>
      <c r="O68" s="5"/>
      <c r="P68" s="6">
        <f>(O59)/(O59+O61-O55)*P55</f>
        <v>0.1605213600672501</v>
      </c>
      <c r="Q68" s="5"/>
      <c r="R68" s="6">
        <f>(Q59)/(Q59+Q61-Q55)*R55</f>
        <v>0.19447775596557895</v>
      </c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15">
      <c r="A69" s="23"/>
      <c r="B69" s="5" t="s">
        <v>41</v>
      </c>
      <c r="C69" s="5"/>
      <c r="D69" s="6">
        <f>(C61-C55)/(C61-C55+C59)*D55</f>
        <v>0.23473850517782374</v>
      </c>
      <c r="E69" s="5"/>
      <c r="F69" s="6">
        <f>(E61-E55)/(E61-E55+E59)*F55</f>
        <v>0.23530640750966103</v>
      </c>
      <c r="G69" s="5"/>
      <c r="H69" s="6">
        <f>(G61-G55)/(G61-G55+G59)*H55</f>
        <v>4.3558037220304262E-2</v>
      </c>
      <c r="I69" s="5"/>
      <c r="J69" s="6">
        <f>(I61-I55)/(I61-I55+I59)*J55</f>
        <v>4.4650024242142705E-2</v>
      </c>
      <c r="K69" s="5"/>
      <c r="L69" s="6">
        <f>(K61-K55)/(K61-K55+K59)*L55</f>
        <v>0.23664018070348464</v>
      </c>
      <c r="M69" s="5"/>
      <c r="N69" s="6">
        <f>(M61-M55)/(M61-M55+M59)*N55</f>
        <v>0.22097438379310053</v>
      </c>
      <c r="O69" s="5"/>
      <c r="P69" s="6">
        <f>(O61-O55)/(O61-O55+O59)*P55</f>
        <v>3.3121959532514476E-2</v>
      </c>
      <c r="Q69" s="5"/>
      <c r="R69" s="6">
        <f>(Q61-Q55)/(Q61-Q55+Q59)*R55</f>
        <v>5.0952074352223646E-2</v>
      </c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15">
      <c r="A70" s="23"/>
      <c r="B70" s="14" t="s">
        <v>37</v>
      </c>
      <c r="C70" s="14"/>
      <c r="D70" s="10">
        <f>D59+D68</f>
        <v>0.18065339458907606</v>
      </c>
      <c r="E70" s="14"/>
      <c r="F70" s="10">
        <f>F59+F68</f>
        <v>0.18187891869668002</v>
      </c>
      <c r="G70" s="14"/>
      <c r="H70" s="10">
        <f>H59+H68</f>
        <v>0.80736617256780374</v>
      </c>
      <c r="I70" s="14"/>
      <c r="J70" s="10">
        <f>J59+J68</f>
        <v>0.80475368040134876</v>
      </c>
      <c r="K70" s="14"/>
      <c r="L70" s="10">
        <f>L59+L68</f>
        <v>0.19259783121169261</v>
      </c>
      <c r="M70" s="14"/>
      <c r="N70" s="10">
        <f>N59+N68</f>
        <v>0.10883534136546186</v>
      </c>
      <c r="O70" s="14"/>
      <c r="P70" s="10">
        <f>P59+P68</f>
        <v>0.82895377128953762</v>
      </c>
      <c r="Q70" s="14"/>
      <c r="R70" s="10">
        <f>R59+R68</f>
        <v>0.79239657100260896</v>
      </c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15">
      <c r="A71" s="23"/>
      <c r="B71" s="15" t="s">
        <v>38</v>
      </c>
      <c r="C71" s="15"/>
      <c r="D71" s="13">
        <f>D61+D69-D55</f>
        <v>0.81934660541092397</v>
      </c>
      <c r="E71" s="15"/>
      <c r="F71" s="13">
        <f>F61+F69-F55</f>
        <v>0.81812108130331984</v>
      </c>
      <c r="G71" s="15"/>
      <c r="H71" s="13">
        <f>H61+H69-H55</f>
        <v>0.19263382743219629</v>
      </c>
      <c r="I71" s="15"/>
      <c r="J71" s="13">
        <f>J61+J69-J55</f>
        <v>0.19524631959865121</v>
      </c>
      <c r="K71" s="15"/>
      <c r="L71" s="13">
        <f>L61+L69-L55</f>
        <v>0.80740216878830728</v>
      </c>
      <c r="M71" s="15"/>
      <c r="N71" s="13">
        <f>N61+N69-N55</f>
        <v>0.8911646586345382</v>
      </c>
      <c r="O71" s="15"/>
      <c r="P71" s="13">
        <f>P61+P69-P55</f>
        <v>0.17104622871046224</v>
      </c>
      <c r="Q71" s="15"/>
      <c r="R71" s="13">
        <f>R61+R69-R55</f>
        <v>0.20760342899739098</v>
      </c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15">
      <c r="A72" s="5"/>
      <c r="B72" s="16"/>
      <c r="C72" s="18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 x14ac:dyDescent="0.15">
      <c r="A73" s="5"/>
      <c r="B73" s="16"/>
      <c r="C73" s="18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 x14ac:dyDescent="0.15">
      <c r="A76" s="5"/>
      <c r="B76" s="5"/>
      <c r="C76" s="5"/>
      <c r="D76" s="19"/>
      <c r="E76" s="19"/>
      <c r="F76" s="1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 x14ac:dyDescent="0.15">
      <c r="A77" s="5"/>
      <c r="B77" s="5"/>
      <c r="C77" s="19"/>
      <c r="D77" s="20"/>
      <c r="E77" s="20"/>
      <c r="F77" s="20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 x14ac:dyDescent="0.15">
      <c r="A78" s="5"/>
      <c r="B78" s="19"/>
      <c r="C78" s="19"/>
      <c r="D78" s="21"/>
      <c r="E78" s="21"/>
      <c r="F78" s="21"/>
      <c r="G78" s="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 x14ac:dyDescent="0.15">
      <c r="A79" s="5"/>
      <c r="B79" s="19"/>
      <c r="C79" s="19"/>
      <c r="D79" s="21"/>
      <c r="E79" s="21"/>
      <c r="F79" s="21"/>
      <c r="G79" s="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 x14ac:dyDescent="0.15">
      <c r="A80" s="5"/>
      <c r="B80" s="19"/>
      <c r="C80" s="5"/>
      <c r="D80" s="6"/>
      <c r="E80" s="6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 x14ac:dyDescent="0.15">
      <c r="A81" s="5"/>
      <c r="B81" s="5"/>
      <c r="C81" s="6"/>
      <c r="D81" s="6"/>
      <c r="E81" s="6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 x14ac:dyDescent="0.15">
      <c r="A82" s="5"/>
      <c r="B82" s="5"/>
      <c r="C82" s="19"/>
      <c r="D82" s="19"/>
      <c r="E82" s="19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 x14ac:dyDescent="0.15">
      <c r="A83" s="5"/>
      <c r="B83" s="19"/>
      <c r="C83" s="6"/>
      <c r="D83" s="6"/>
      <c r="E83" s="6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 x14ac:dyDescent="0.15">
      <c r="A84" s="5"/>
      <c r="B84" s="19"/>
      <c r="C84" s="6"/>
      <c r="D84" s="6"/>
      <c r="E84" s="6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 x14ac:dyDescent="0.15">
      <c r="A85" s="5"/>
      <c r="B85" s="19"/>
      <c r="C85" s="6"/>
      <c r="D85" s="6"/>
      <c r="E85" s="6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 x14ac:dyDescent="0.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 x14ac:dyDescent="0.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 x14ac:dyDescent="0.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 x14ac:dyDescent="0.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 x14ac:dyDescent="0.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 x14ac:dyDescent="0.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 x14ac:dyDescent="0.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 x14ac:dyDescent="0.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 x14ac:dyDescent="0.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 x14ac:dyDescent="0.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 x14ac:dyDescent="0.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 x14ac:dyDescent="0.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 x14ac:dyDescent="0.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 x14ac:dyDescent="0.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 x14ac:dyDescent="0.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 x14ac:dyDescent="0.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 x14ac:dyDescent="0.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 x14ac:dyDescent="0.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 x14ac:dyDescent="0.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 x14ac:dyDescent="0.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 x14ac:dyDescent="0.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 x14ac:dyDescent="0.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 x14ac:dyDescent="0.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customHeight="1" x14ac:dyDescent="0.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customHeight="1" x14ac:dyDescent="0.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customHeight="1" x14ac:dyDescent="0.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customHeight="1" x14ac:dyDescent="0.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customHeight="1" x14ac:dyDescent="0.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customHeight="1" x14ac:dyDescent="0.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customHeight="1" x14ac:dyDescent="0.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customHeight="1" x14ac:dyDescent="0.1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customHeight="1" x14ac:dyDescent="0.1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customHeight="1" x14ac:dyDescent="0.1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customHeight="1" x14ac:dyDescent="0.1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customHeight="1" x14ac:dyDescent="0.1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customHeight="1" x14ac:dyDescent="0.1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customHeight="1" x14ac:dyDescent="0.1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customHeight="1" x14ac:dyDescent="0.1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 x14ac:dyDescent="0.1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 x14ac:dyDescent="0.1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 x14ac:dyDescent="0.1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 x14ac:dyDescent="0.1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 x14ac:dyDescent="0.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 x14ac:dyDescent="0.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 x14ac:dyDescent="0.1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 x14ac:dyDescent="0.1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 x14ac:dyDescent="0.1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customHeight="1" x14ac:dyDescent="0.1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customHeight="1" x14ac:dyDescent="0.1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customHeight="1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customHeight="1" x14ac:dyDescent="0.1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customHeight="1" x14ac:dyDescent="0.1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customHeight="1" x14ac:dyDescent="0.1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customHeight="1" x14ac:dyDescent="0.1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customHeight="1" x14ac:dyDescent="0.1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customHeight="1" x14ac:dyDescent="0.1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customHeight="1" x14ac:dyDescent="0.1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customHeight="1" x14ac:dyDescent="0.1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customHeight="1" x14ac:dyDescent="0.1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customHeight="1" x14ac:dyDescent="0.1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customHeight="1" x14ac:dyDescent="0.1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customHeight="1" x14ac:dyDescent="0.1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customHeight="1" x14ac:dyDescent="0.1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customHeight="1" x14ac:dyDescent="0.1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customHeight="1" x14ac:dyDescent="0.1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customHeight="1" x14ac:dyDescent="0.1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customHeight="1" x14ac:dyDescent="0.1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customHeight="1" x14ac:dyDescent="0.1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customHeight="1" x14ac:dyDescent="0.1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 x14ac:dyDescent="0.1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 x14ac:dyDescent="0.1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 x14ac:dyDescent="0.1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 x14ac:dyDescent="0.1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 x14ac:dyDescent="0.1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 x14ac:dyDescent="0.1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 x14ac:dyDescent="0.1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 x14ac:dyDescent="0.1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 x14ac:dyDescent="0.1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 x14ac:dyDescent="0.1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 x14ac:dyDescent="0.1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 x14ac:dyDescent="0.1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 x14ac:dyDescent="0.1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5">
    <mergeCell ref="A68:A71"/>
    <mergeCell ref="A65:A66"/>
    <mergeCell ref="A4:A14"/>
    <mergeCell ref="A16:A26"/>
    <mergeCell ref="A28:A38"/>
    <mergeCell ref="A40:A50"/>
    <mergeCell ref="A52:A62"/>
    <mergeCell ref="C3:D3"/>
    <mergeCell ref="G3:H3"/>
    <mergeCell ref="I3:J3"/>
    <mergeCell ref="Q3:R3"/>
    <mergeCell ref="O3:P3"/>
    <mergeCell ref="K3:L3"/>
    <mergeCell ref="M3:N3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workbookViewId="0"/>
  </sheetViews>
  <sheetFormatPr baseColWidth="10" defaultColWidth="14.5" defaultRowHeight="15" customHeight="1" x14ac:dyDescent="0.15"/>
  <cols>
    <col min="1" max="1" width="13.1640625" customWidth="1"/>
    <col min="2" max="2" width="27" customWidth="1"/>
    <col min="3" max="18" width="10.5" customWidth="1"/>
  </cols>
  <sheetData>
    <row r="1" spans="1:27" ht="15.75" customHeight="1" x14ac:dyDescent="0.15">
      <c r="A1" s="1" t="s">
        <v>1</v>
      </c>
    </row>
    <row r="2" spans="1:27" ht="15.75" customHeight="1" x14ac:dyDescent="0.15"/>
    <row r="3" spans="1:27" ht="15.75" customHeight="1" x14ac:dyDescent="0.15">
      <c r="A3" s="2" t="s">
        <v>2</v>
      </c>
      <c r="B3" s="2" t="s">
        <v>3</v>
      </c>
      <c r="C3" s="22" t="s">
        <v>4</v>
      </c>
      <c r="D3" s="23"/>
      <c r="E3" s="22" t="s">
        <v>5</v>
      </c>
      <c r="F3" s="23"/>
      <c r="G3" s="22" t="s">
        <v>6</v>
      </c>
      <c r="H3" s="23"/>
      <c r="I3" s="22" t="s">
        <v>7</v>
      </c>
      <c r="J3" s="23"/>
      <c r="K3" s="22" t="s">
        <v>8</v>
      </c>
      <c r="L3" s="23"/>
      <c r="M3" s="22" t="s">
        <v>9</v>
      </c>
      <c r="N3" s="23"/>
      <c r="O3" s="22" t="s">
        <v>10</v>
      </c>
      <c r="P3" s="23"/>
      <c r="Q3" s="22" t="s">
        <v>11</v>
      </c>
      <c r="R3" s="23"/>
      <c r="S3" s="4"/>
      <c r="T3" s="4"/>
      <c r="U3" s="4"/>
      <c r="V3" s="4"/>
      <c r="W3" s="4"/>
      <c r="X3" s="4"/>
      <c r="Y3" s="4"/>
      <c r="Z3" s="4"/>
      <c r="AA3" s="4"/>
    </row>
    <row r="4" spans="1:27" ht="15.75" customHeight="1" x14ac:dyDescent="0.15">
      <c r="A4" s="24" t="s">
        <v>14</v>
      </c>
      <c r="B4" s="5" t="s">
        <v>13</v>
      </c>
      <c r="C4" s="5">
        <v>981</v>
      </c>
      <c r="D4" s="6">
        <f>C4/C9</f>
        <v>0.13974358974358975</v>
      </c>
      <c r="E4" s="5">
        <v>981</v>
      </c>
      <c r="F4" s="6">
        <f>E4/E9</f>
        <v>0.14064516129032259</v>
      </c>
      <c r="G4" s="5">
        <v>3010</v>
      </c>
      <c r="H4" s="6">
        <f>G4/G9</f>
        <v>0.66607656561186102</v>
      </c>
      <c r="I4" s="5">
        <v>2362</v>
      </c>
      <c r="J4" s="6">
        <f>I4/I9</f>
        <v>0.6657271702367531</v>
      </c>
      <c r="K4" s="5">
        <v>908</v>
      </c>
      <c r="L4" s="6">
        <f>K4/K9</f>
        <v>0.14822069866144302</v>
      </c>
      <c r="M4" s="5">
        <v>73</v>
      </c>
      <c r="N4" s="6">
        <f>M4/M9</f>
        <v>8.5983510011778563E-2</v>
      </c>
      <c r="O4" s="5">
        <v>901</v>
      </c>
      <c r="P4" s="6">
        <f>O4/O9</f>
        <v>0.7596964586846543</v>
      </c>
      <c r="Q4" s="5">
        <v>1461</v>
      </c>
      <c r="R4" s="6">
        <f>Q4/Q9</f>
        <v>0.61854360711261647</v>
      </c>
      <c r="S4" s="5"/>
      <c r="T4" s="5"/>
      <c r="U4" s="5"/>
      <c r="V4" s="5"/>
      <c r="W4" s="5"/>
      <c r="X4" s="5"/>
      <c r="Y4" s="5"/>
      <c r="Z4" s="5"/>
      <c r="AA4" s="5"/>
    </row>
    <row r="5" spans="1:27" ht="15.75" customHeight="1" x14ac:dyDescent="0.15">
      <c r="A5" s="23"/>
      <c r="B5" s="5" t="s">
        <v>15</v>
      </c>
      <c r="C5" s="5">
        <v>1</v>
      </c>
      <c r="D5" s="6">
        <f>C5/C9</f>
        <v>1.4245014245014244E-4</v>
      </c>
      <c r="E5" s="5">
        <v>1</v>
      </c>
      <c r="F5" s="6">
        <f>E5/E9</f>
        <v>1.4336917562724014E-4</v>
      </c>
      <c r="G5" s="5">
        <v>18</v>
      </c>
      <c r="H5" s="6">
        <f>G5/G9</f>
        <v>3.9831821199380396E-3</v>
      </c>
      <c r="I5" s="5">
        <v>13</v>
      </c>
      <c r="J5" s="6">
        <f>I5/I9</f>
        <v>3.6640360766629085E-3</v>
      </c>
      <c r="K5" s="5">
        <v>1</v>
      </c>
      <c r="L5" s="6">
        <f>K5/K9</f>
        <v>1.6323865491348351E-4</v>
      </c>
      <c r="M5" s="5">
        <v>0</v>
      </c>
      <c r="N5" s="6">
        <f>M5/M9</f>
        <v>0</v>
      </c>
      <c r="O5" s="5">
        <v>4</v>
      </c>
      <c r="P5" s="6">
        <f>O5/O9</f>
        <v>3.3726812816188868E-3</v>
      </c>
      <c r="Q5" s="5">
        <v>9</v>
      </c>
      <c r="R5" s="6">
        <f>Q5/Q9</f>
        <v>3.8103302286198138E-3</v>
      </c>
      <c r="S5" s="5"/>
      <c r="T5" s="5"/>
      <c r="U5" s="5"/>
      <c r="V5" s="5"/>
      <c r="W5" s="5"/>
      <c r="X5" s="5"/>
      <c r="Y5" s="5"/>
      <c r="Z5" s="5"/>
      <c r="AA5" s="5"/>
    </row>
    <row r="6" spans="1:27" ht="15.75" customHeight="1" x14ac:dyDescent="0.15">
      <c r="A6" s="23"/>
      <c r="B6" s="5" t="s">
        <v>16</v>
      </c>
      <c r="C6" s="5">
        <v>0</v>
      </c>
      <c r="D6" s="6">
        <f>C6/C9</f>
        <v>0</v>
      </c>
      <c r="E6" s="5">
        <v>0</v>
      </c>
      <c r="F6" s="6">
        <f>E6/E9</f>
        <v>0</v>
      </c>
      <c r="G6" s="5">
        <v>13</v>
      </c>
      <c r="H6" s="6">
        <f>G6/G9</f>
        <v>2.8767426421774729E-3</v>
      </c>
      <c r="I6" s="5">
        <v>8</v>
      </c>
      <c r="J6" s="6">
        <f>I6/I9</f>
        <v>2.2547914317925591E-3</v>
      </c>
      <c r="K6" s="5">
        <v>0</v>
      </c>
      <c r="L6" s="6">
        <f>K6/K9</f>
        <v>0</v>
      </c>
      <c r="M6" s="5">
        <v>0</v>
      </c>
      <c r="N6" s="6">
        <f>M6/M9</f>
        <v>0</v>
      </c>
      <c r="O6" s="5">
        <v>4</v>
      </c>
      <c r="P6" s="6">
        <f>O6/O9</f>
        <v>3.3726812816188868E-3</v>
      </c>
      <c r="Q6" s="5">
        <v>4</v>
      </c>
      <c r="R6" s="6">
        <f>Q6/Q9</f>
        <v>1.693480101608806E-3</v>
      </c>
      <c r="S6" s="5"/>
      <c r="T6" s="5"/>
      <c r="U6" s="5"/>
      <c r="V6" s="5"/>
      <c r="W6" s="5"/>
      <c r="X6" s="5"/>
      <c r="Y6" s="5"/>
      <c r="Z6" s="5"/>
      <c r="AA6" s="5"/>
    </row>
    <row r="7" spans="1:27" ht="15.75" customHeight="1" x14ac:dyDescent="0.15">
      <c r="A7" s="23"/>
      <c r="B7" s="5" t="s">
        <v>18</v>
      </c>
      <c r="C7" s="5">
        <v>2077</v>
      </c>
      <c r="D7" s="6">
        <f>C7/C9</f>
        <v>0.29586894586894585</v>
      </c>
      <c r="E7" s="5">
        <v>2072</v>
      </c>
      <c r="F7" s="6">
        <f>E7/E9</f>
        <v>0.29706093189964156</v>
      </c>
      <c r="G7" s="5">
        <v>967</v>
      </c>
      <c r="H7" s="6">
        <f>G7/G9</f>
        <v>0.21398539499889357</v>
      </c>
      <c r="I7" s="5">
        <v>743</v>
      </c>
      <c r="J7" s="6">
        <f>I7/I9</f>
        <v>0.20941375422773392</v>
      </c>
      <c r="K7" s="5">
        <v>1846</v>
      </c>
      <c r="L7" s="6">
        <f>K7/K9</f>
        <v>0.30133855697029055</v>
      </c>
      <c r="M7" s="5">
        <v>226</v>
      </c>
      <c r="N7" s="6">
        <f>M7/M9</f>
        <v>0.26619552414605419</v>
      </c>
      <c r="O7" s="5">
        <v>181</v>
      </c>
      <c r="P7" s="6">
        <f>O7/O9</f>
        <v>0.15261382799325462</v>
      </c>
      <c r="Q7" s="5">
        <v>562</v>
      </c>
      <c r="R7" s="6">
        <f>Q7/Q9</f>
        <v>0.23793395427603725</v>
      </c>
      <c r="S7" s="5"/>
      <c r="T7" s="5"/>
      <c r="U7" s="5"/>
      <c r="V7" s="5"/>
      <c r="W7" s="5"/>
      <c r="X7" s="5"/>
      <c r="Y7" s="5"/>
      <c r="Z7" s="5"/>
      <c r="AA7" s="5"/>
    </row>
    <row r="8" spans="1:27" ht="15.75" customHeight="1" x14ac:dyDescent="0.15">
      <c r="A8" s="23"/>
      <c r="B8" s="5" t="s">
        <v>20</v>
      </c>
      <c r="C8" s="5">
        <v>3961</v>
      </c>
      <c r="D8" s="6">
        <f>C8/C9</f>
        <v>0.56424501424501428</v>
      </c>
      <c r="E8" s="5">
        <v>3921</v>
      </c>
      <c r="F8" s="6">
        <f>E8/E9</f>
        <v>0.56215053763440859</v>
      </c>
      <c r="G8" s="5">
        <v>511</v>
      </c>
      <c r="H8" s="6">
        <f>G8/G9</f>
        <v>0.1130781146271299</v>
      </c>
      <c r="I8" s="5">
        <v>422</v>
      </c>
      <c r="J8" s="6">
        <f>I8/I9</f>
        <v>0.11894024802705749</v>
      </c>
      <c r="K8" s="5">
        <v>3371</v>
      </c>
      <c r="L8" s="6">
        <f>K8/K9</f>
        <v>0.55027750571335288</v>
      </c>
      <c r="M8" s="5">
        <v>550</v>
      </c>
      <c r="N8" s="6">
        <f>M8/M9</f>
        <v>0.64782096584216731</v>
      </c>
      <c r="O8" s="5">
        <v>96</v>
      </c>
      <c r="P8" s="6">
        <f>O8/O9</f>
        <v>8.0944350758853284E-2</v>
      </c>
      <c r="Q8" s="5">
        <v>326</v>
      </c>
      <c r="R8" s="6">
        <f>Q8/Q9</f>
        <v>0.13801862828111769</v>
      </c>
      <c r="S8" s="5"/>
      <c r="T8" s="5"/>
      <c r="U8" s="5"/>
      <c r="V8" s="5"/>
      <c r="W8" s="5"/>
      <c r="X8" s="5"/>
      <c r="Y8" s="5"/>
      <c r="Z8" s="5"/>
      <c r="AA8" s="5"/>
    </row>
    <row r="9" spans="1:27" ht="15.75" customHeight="1" x14ac:dyDescent="0.15">
      <c r="A9" s="23"/>
      <c r="B9" s="5" t="s">
        <v>21</v>
      </c>
      <c r="C9" s="5">
        <f>SUM(C4:C8)</f>
        <v>7020</v>
      </c>
      <c r="D9" s="5"/>
      <c r="E9" s="5">
        <f>SUM(E4:E8)</f>
        <v>6975</v>
      </c>
      <c r="F9" s="5"/>
      <c r="G9" s="5">
        <f>SUM(G4:G8)</f>
        <v>4519</v>
      </c>
      <c r="H9" s="5"/>
      <c r="I9" s="5">
        <f>SUM(I4:I8)</f>
        <v>3548</v>
      </c>
      <c r="J9" s="5"/>
      <c r="K9" s="5">
        <f>SUM(K4:K8)</f>
        <v>6126</v>
      </c>
      <c r="L9" s="5"/>
      <c r="M9" s="5">
        <f>SUM(M4:M8)</f>
        <v>849</v>
      </c>
      <c r="N9" s="5"/>
      <c r="O9" s="5">
        <f>SUM(O4:O8)</f>
        <v>1186</v>
      </c>
      <c r="P9" s="5"/>
      <c r="Q9" s="5">
        <f>SUM(Q4:Q8)</f>
        <v>2362</v>
      </c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75" customHeight="1" x14ac:dyDescent="0.15">
      <c r="A10" s="23"/>
      <c r="B10" s="5" t="s">
        <v>22</v>
      </c>
      <c r="C10" s="5">
        <v>9249212</v>
      </c>
      <c r="D10" s="5"/>
      <c r="E10" s="5">
        <v>9013791</v>
      </c>
      <c r="F10" s="5"/>
      <c r="G10" s="5">
        <v>132694</v>
      </c>
      <c r="H10" s="5"/>
      <c r="I10" s="5">
        <v>109844</v>
      </c>
      <c r="J10" s="5"/>
      <c r="K10" s="5">
        <v>7555016</v>
      </c>
      <c r="L10" s="5"/>
      <c r="M10" s="5">
        <v>1458775</v>
      </c>
      <c r="N10" s="5"/>
      <c r="O10" s="5">
        <v>34755</v>
      </c>
      <c r="P10" s="5"/>
      <c r="Q10" s="5">
        <v>75089</v>
      </c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75" customHeight="1" x14ac:dyDescent="0.15">
      <c r="A11" s="23"/>
      <c r="B11" s="5" t="s">
        <v>23</v>
      </c>
      <c r="C11" s="5">
        <f>SUM(C4:C5)+C6/2</f>
        <v>982</v>
      </c>
      <c r="D11" s="10">
        <f>C11/C9</f>
        <v>0.1398860398860399</v>
      </c>
      <c r="E11" s="5">
        <f>SUM(E4:E5)+E6/2</f>
        <v>982</v>
      </c>
      <c r="F11" s="10">
        <f>E11/E9</f>
        <v>0.14078853046594983</v>
      </c>
      <c r="G11" s="5">
        <f>SUM(G4:G5)+G6/2</f>
        <v>3034.5</v>
      </c>
      <c r="H11" s="10">
        <f>G11/G9</f>
        <v>0.67149811905288781</v>
      </c>
      <c r="I11" s="5">
        <f>SUM(I4:I5)+I6/2</f>
        <v>2379</v>
      </c>
      <c r="J11" s="10">
        <f>I11/I9</f>
        <v>0.67051860202931224</v>
      </c>
      <c r="K11" s="5">
        <f>SUM(K4:K5)+K6/2</f>
        <v>909</v>
      </c>
      <c r="L11" s="10">
        <f>K11/K9</f>
        <v>0.14838393731635652</v>
      </c>
      <c r="M11" s="5">
        <f>SUM(M4:M5)+M6/2</f>
        <v>73</v>
      </c>
      <c r="N11" s="10">
        <f>M11/M9</f>
        <v>8.5983510011778563E-2</v>
      </c>
      <c r="O11" s="5">
        <f>SUM(O4:O5)+O6/2</f>
        <v>907</v>
      </c>
      <c r="P11" s="10">
        <f>O11/O9</f>
        <v>0.76475548060708265</v>
      </c>
      <c r="Q11" s="5">
        <f>SUM(Q4:Q5)+Q6/2</f>
        <v>1472</v>
      </c>
      <c r="R11" s="10">
        <f>Q11/Q9</f>
        <v>0.62320067739204066</v>
      </c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15">
      <c r="A12" s="23"/>
      <c r="B12" s="11" t="s">
        <v>24</v>
      </c>
      <c r="C12" s="12">
        <f>C11/C10*1000</f>
        <v>0.10617120680118479</v>
      </c>
      <c r="D12" s="6"/>
      <c r="E12" s="12">
        <f>E11/E10*1000</f>
        <v>0.10894417232438605</v>
      </c>
      <c r="F12" s="6"/>
      <c r="G12" s="12">
        <f>G11/G10*1000</f>
        <v>22.868403997166414</v>
      </c>
      <c r="H12" s="6"/>
      <c r="I12" s="12">
        <f>I11/I10*1000</f>
        <v>21.657987691635409</v>
      </c>
      <c r="J12" s="6"/>
      <c r="K12" s="12">
        <f>K11/K10*1000</f>
        <v>0.12031741560838521</v>
      </c>
      <c r="L12" s="6"/>
      <c r="M12" s="12">
        <f>M11/M10*1000</f>
        <v>5.0041987283851175E-2</v>
      </c>
      <c r="N12" s="6"/>
      <c r="O12" s="12">
        <f>O11/O10*1000</f>
        <v>26.096964465544527</v>
      </c>
      <c r="P12" s="6"/>
      <c r="Q12" s="12">
        <f>Q11/Q10*1000</f>
        <v>19.603403960633379</v>
      </c>
      <c r="R12" s="6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15">
      <c r="A13" s="23"/>
      <c r="B13" s="5" t="s">
        <v>25</v>
      </c>
      <c r="C13" s="5">
        <f>SUM(C7:C8)+C6/2</f>
        <v>6038</v>
      </c>
      <c r="D13" s="13">
        <f>C13/C9</f>
        <v>0.86011396011396013</v>
      </c>
      <c r="E13" s="5">
        <f>SUM(E7:E8)+E6/2</f>
        <v>5993</v>
      </c>
      <c r="F13" s="13">
        <f>E13/E9</f>
        <v>0.85921146953405014</v>
      </c>
      <c r="G13" s="5">
        <f>SUM(G7:G8)+G6/2</f>
        <v>1484.5</v>
      </c>
      <c r="H13" s="13">
        <f>G13/G9</f>
        <v>0.32850188094711219</v>
      </c>
      <c r="I13" s="5">
        <f>SUM(I7:I8)+I6/2</f>
        <v>1169</v>
      </c>
      <c r="J13" s="13">
        <f>I13/I9</f>
        <v>0.32948139797068771</v>
      </c>
      <c r="K13" s="5">
        <f>SUM(K7:K8)+K6/2</f>
        <v>5217</v>
      </c>
      <c r="L13" s="13">
        <f>K13/K9</f>
        <v>0.85161606268364354</v>
      </c>
      <c r="M13" s="5">
        <f>SUM(M7:M8)+M6/2</f>
        <v>776</v>
      </c>
      <c r="N13" s="13">
        <f>M13/M9</f>
        <v>0.91401648998822149</v>
      </c>
      <c r="O13" s="5">
        <f>SUM(O7:O8)+O6/2</f>
        <v>279</v>
      </c>
      <c r="P13" s="13">
        <f>O13/O9</f>
        <v>0.23524451939291738</v>
      </c>
      <c r="Q13" s="5">
        <f>SUM(Q7:Q8)+Q6/2</f>
        <v>890</v>
      </c>
      <c r="R13" s="13">
        <f>Q13/Q9</f>
        <v>0.37679932260795934</v>
      </c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15">
      <c r="A14" s="23"/>
      <c r="B14" s="11" t="s">
        <v>24</v>
      </c>
      <c r="C14" s="12">
        <f>C13/C10*1000</f>
        <v>0.65281236931319131</v>
      </c>
      <c r="D14" s="5"/>
      <c r="E14" s="12">
        <f>E13/E10*1000</f>
        <v>0.66487008629332534</v>
      </c>
      <c r="F14" s="5"/>
      <c r="G14" s="12">
        <f>G13/G10*1000</f>
        <v>11.187393552082234</v>
      </c>
      <c r="H14" s="5"/>
      <c r="I14" s="12">
        <f>I13/I10*1000</f>
        <v>10.642365536579149</v>
      </c>
      <c r="J14" s="5"/>
      <c r="K14" s="12">
        <f>K13/K10*1000</f>
        <v>0.69053460641248143</v>
      </c>
      <c r="L14" s="5"/>
      <c r="M14" s="12">
        <f>M13/M10*1000</f>
        <v>0.5319531798940893</v>
      </c>
      <c r="N14" s="5"/>
      <c r="O14" s="12">
        <f>O13/O10*1000</f>
        <v>8.0276219249028919</v>
      </c>
      <c r="P14" s="5"/>
      <c r="Q14" s="12">
        <f>Q13/Q10*1000</f>
        <v>11.852601579459042</v>
      </c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15">
      <c r="A16" s="24" t="s">
        <v>26</v>
      </c>
      <c r="B16" s="5" t="s">
        <v>13</v>
      </c>
      <c r="C16" s="5">
        <v>1044</v>
      </c>
      <c r="D16" s="6">
        <f>C16/C21</f>
        <v>0.15010783608914449</v>
      </c>
      <c r="E16" s="5">
        <v>1044</v>
      </c>
      <c r="F16" s="6">
        <f>E16/E21</f>
        <v>0.15097613882863339</v>
      </c>
      <c r="G16" s="5">
        <v>2975</v>
      </c>
      <c r="H16" s="6">
        <f>G16/G21</f>
        <v>0.67613636363636365</v>
      </c>
      <c r="I16" s="5">
        <v>2357</v>
      </c>
      <c r="J16" s="6">
        <f>I16/I21</f>
        <v>0.6814108123735183</v>
      </c>
      <c r="K16" s="5">
        <v>961</v>
      </c>
      <c r="L16" s="6">
        <f>K16/K21</f>
        <v>0.15879048248512889</v>
      </c>
      <c r="M16" s="5">
        <v>83</v>
      </c>
      <c r="N16" s="6">
        <f>M16/M21</f>
        <v>9.6176129779837777E-2</v>
      </c>
      <c r="O16" s="5">
        <v>929</v>
      </c>
      <c r="P16" s="6">
        <f>O16/O21</f>
        <v>0.78067226890756303</v>
      </c>
      <c r="Q16" s="5">
        <v>1428</v>
      </c>
      <c r="R16" s="6">
        <f>Q16/Q21</f>
        <v>0.629352137505509</v>
      </c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15">
      <c r="A17" s="23"/>
      <c r="B17" s="5" t="s">
        <v>15</v>
      </c>
      <c r="C17" s="5">
        <v>2</v>
      </c>
      <c r="D17" s="6">
        <f>C17/C21</f>
        <v>2.875629043853343E-4</v>
      </c>
      <c r="E17" s="5">
        <v>2</v>
      </c>
      <c r="F17" s="6">
        <f>E17/E21</f>
        <v>2.8922631959508316E-4</v>
      </c>
      <c r="G17" s="5">
        <v>14</v>
      </c>
      <c r="H17" s="6">
        <f>G17/G21</f>
        <v>3.1818181818181819E-3</v>
      </c>
      <c r="I17" s="5">
        <v>12</v>
      </c>
      <c r="J17" s="6">
        <f>I17/I21</f>
        <v>3.469210754553339E-3</v>
      </c>
      <c r="K17" s="5">
        <v>2</v>
      </c>
      <c r="L17" s="6">
        <f>K17/K21</f>
        <v>3.3046926635822867E-4</v>
      </c>
      <c r="M17" s="5">
        <v>0</v>
      </c>
      <c r="N17" s="6">
        <f>M17/M21</f>
        <v>0</v>
      </c>
      <c r="O17" s="5">
        <v>1</v>
      </c>
      <c r="P17" s="6">
        <f>O17/O21</f>
        <v>8.4033613445378156E-4</v>
      </c>
      <c r="Q17" s="5">
        <v>11</v>
      </c>
      <c r="R17" s="6">
        <f>Q17/Q21</f>
        <v>4.8479506390480386E-3</v>
      </c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15">
      <c r="A18" s="23"/>
      <c r="B18" s="5" t="s">
        <v>16</v>
      </c>
      <c r="C18" s="5">
        <v>0</v>
      </c>
      <c r="D18" s="6">
        <f>C18/C21</f>
        <v>0</v>
      </c>
      <c r="E18" s="5">
        <v>0</v>
      </c>
      <c r="F18" s="6">
        <f>E18/E21</f>
        <v>0</v>
      </c>
      <c r="G18" s="5">
        <v>13</v>
      </c>
      <c r="H18" s="6">
        <f>G18/G21</f>
        <v>2.9545454545454545E-3</v>
      </c>
      <c r="I18" s="5">
        <v>8</v>
      </c>
      <c r="J18" s="6">
        <f>I18/I21</f>
        <v>2.3128071697022263E-3</v>
      </c>
      <c r="K18" s="5">
        <v>0</v>
      </c>
      <c r="L18" s="6">
        <f>K18/K21</f>
        <v>0</v>
      </c>
      <c r="M18" s="5">
        <v>0</v>
      </c>
      <c r="N18" s="6">
        <f>M18/M21</f>
        <v>0</v>
      </c>
      <c r="O18" s="5">
        <v>4</v>
      </c>
      <c r="P18" s="6">
        <f>O18/O21</f>
        <v>3.3613445378151263E-3</v>
      </c>
      <c r="Q18" s="5">
        <v>4</v>
      </c>
      <c r="R18" s="6">
        <f>Q18/Q21</f>
        <v>1.7628911414720142E-3</v>
      </c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15">
      <c r="A19" s="23"/>
      <c r="B19" s="5" t="s">
        <v>18</v>
      </c>
      <c r="C19" s="5">
        <v>2348</v>
      </c>
      <c r="D19" s="6">
        <f>C19/C21</f>
        <v>0.33759884974838245</v>
      </c>
      <c r="E19" s="5">
        <v>2342</v>
      </c>
      <c r="F19" s="6">
        <f>E19/E21</f>
        <v>0.33868402024584238</v>
      </c>
      <c r="G19" s="5">
        <v>888</v>
      </c>
      <c r="H19" s="6">
        <f>G19/G21</f>
        <v>0.20181818181818181</v>
      </c>
      <c r="I19" s="5">
        <v>683</v>
      </c>
      <c r="J19" s="6">
        <f>I19/I21</f>
        <v>0.19745591211332755</v>
      </c>
      <c r="K19" s="5">
        <v>2089</v>
      </c>
      <c r="L19" s="6">
        <f>K19/K21</f>
        <v>0.34517514871116989</v>
      </c>
      <c r="M19" s="5">
        <v>253</v>
      </c>
      <c r="N19" s="6">
        <f>M19/M21</f>
        <v>0.29316338354577059</v>
      </c>
      <c r="O19" s="5">
        <v>162</v>
      </c>
      <c r="P19" s="6">
        <f>O19/O21</f>
        <v>0.13613445378151259</v>
      </c>
      <c r="Q19" s="5">
        <v>521</v>
      </c>
      <c r="R19" s="6">
        <f>Q19/Q21</f>
        <v>0.22961657117672984</v>
      </c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15">
      <c r="A20" s="23"/>
      <c r="B20" s="5" t="s">
        <v>20</v>
      </c>
      <c r="C20" s="5">
        <v>3561</v>
      </c>
      <c r="D20" s="6">
        <f>C20/C21</f>
        <v>0.51200575125808767</v>
      </c>
      <c r="E20" s="5">
        <v>3527</v>
      </c>
      <c r="F20" s="6">
        <f>E20/E21</f>
        <v>0.51005061460592915</v>
      </c>
      <c r="G20" s="5">
        <v>510</v>
      </c>
      <c r="H20" s="6">
        <f>G20/G21</f>
        <v>0.11590909090909091</v>
      </c>
      <c r="I20" s="5">
        <v>399</v>
      </c>
      <c r="J20" s="6">
        <f>I20/I21</f>
        <v>0.11535125758889853</v>
      </c>
      <c r="K20" s="5">
        <v>3000</v>
      </c>
      <c r="L20" s="6">
        <f>K20/K21</f>
        <v>0.49570389953734301</v>
      </c>
      <c r="M20" s="5">
        <v>527</v>
      </c>
      <c r="N20" s="6">
        <f>M20/M21</f>
        <v>0.61066048667439166</v>
      </c>
      <c r="O20" s="5">
        <v>94</v>
      </c>
      <c r="P20" s="6">
        <f>O20/O21</f>
        <v>7.8991596638655459E-2</v>
      </c>
      <c r="Q20" s="5">
        <v>305</v>
      </c>
      <c r="R20" s="6">
        <f>Q20/Q21</f>
        <v>0.13442044953724108</v>
      </c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15">
      <c r="A21" s="23"/>
      <c r="B21" s="5" t="s">
        <v>21</v>
      </c>
      <c r="C21" s="5">
        <f>SUM(C16:C20)</f>
        <v>6955</v>
      </c>
      <c r="D21" s="5"/>
      <c r="E21" s="5">
        <f>SUM(E16:E20)</f>
        <v>6915</v>
      </c>
      <c r="F21" s="5"/>
      <c r="G21" s="5">
        <f>SUM(G16:G20)</f>
        <v>4400</v>
      </c>
      <c r="H21" s="5"/>
      <c r="I21" s="5">
        <f>SUM(I16:I20)</f>
        <v>3459</v>
      </c>
      <c r="J21" s="5"/>
      <c r="K21" s="5">
        <f>SUM(K16:K20)</f>
        <v>6052</v>
      </c>
      <c r="L21" s="5"/>
      <c r="M21" s="5">
        <f>SUM(M16:M20)</f>
        <v>863</v>
      </c>
      <c r="N21" s="5"/>
      <c r="O21" s="5">
        <f>SUM(O16:O20)</f>
        <v>1190</v>
      </c>
      <c r="P21" s="5"/>
      <c r="Q21" s="5">
        <f>SUM(Q16:Q20)</f>
        <v>2269</v>
      </c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15">
      <c r="A22" s="23"/>
      <c r="B22" s="5" t="s">
        <v>22</v>
      </c>
      <c r="C22" s="5">
        <f>C10</f>
        <v>9249212</v>
      </c>
      <c r="D22" s="5"/>
      <c r="E22" s="5">
        <f>E10</f>
        <v>9013791</v>
      </c>
      <c r="F22" s="5"/>
      <c r="G22" s="5">
        <f>G10</f>
        <v>132694</v>
      </c>
      <c r="H22" s="5"/>
      <c r="I22" s="5">
        <f>I10</f>
        <v>109844</v>
      </c>
      <c r="J22" s="5"/>
      <c r="K22" s="5">
        <f t="shared" ref="K22:M22" si="0">K10</f>
        <v>7555016</v>
      </c>
      <c r="L22" s="5">
        <f t="shared" si="0"/>
        <v>0</v>
      </c>
      <c r="M22" s="5">
        <f t="shared" si="0"/>
        <v>1458775</v>
      </c>
      <c r="N22" s="5"/>
      <c r="O22" s="5">
        <f>O10</f>
        <v>34755</v>
      </c>
      <c r="P22" s="5"/>
      <c r="Q22" s="5">
        <f>Q10</f>
        <v>75089</v>
      </c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15">
      <c r="A23" s="23"/>
      <c r="B23" s="5" t="s">
        <v>23</v>
      </c>
      <c r="C23" s="5">
        <f>SUM(C16:C17)+C18/2</f>
        <v>1046</v>
      </c>
      <c r="D23" s="10">
        <f>C23/C21</f>
        <v>0.15039539899352983</v>
      </c>
      <c r="E23" s="5">
        <f>SUM(E16:E17)+E18/2</f>
        <v>1046</v>
      </c>
      <c r="F23" s="10">
        <f>E23/E21</f>
        <v>0.1512653651482285</v>
      </c>
      <c r="G23" s="5">
        <f>SUM(G16:G17)+G18/2</f>
        <v>2995.5</v>
      </c>
      <c r="H23" s="10">
        <f>G23/G21</f>
        <v>0.68079545454545454</v>
      </c>
      <c r="I23" s="5">
        <f>SUM(I16:I17)+I18/2</f>
        <v>2373</v>
      </c>
      <c r="J23" s="10">
        <f>I23/I21</f>
        <v>0.68603642671292286</v>
      </c>
      <c r="K23" s="5">
        <f>SUM(K16:K17)+K18/2</f>
        <v>963</v>
      </c>
      <c r="L23" s="10">
        <f>K23/K21</f>
        <v>0.15912095175148711</v>
      </c>
      <c r="M23" s="5">
        <f>SUM(M16:M17)+M18/2</f>
        <v>83</v>
      </c>
      <c r="N23" s="10">
        <f>M23/M21</f>
        <v>9.6176129779837777E-2</v>
      </c>
      <c r="O23" s="5">
        <f>SUM(O16:O17)+O18/2</f>
        <v>932</v>
      </c>
      <c r="P23" s="10">
        <f>O23/O21</f>
        <v>0.78319327731092436</v>
      </c>
      <c r="Q23" s="5">
        <f>SUM(Q16:Q17)+Q18/2</f>
        <v>1441</v>
      </c>
      <c r="R23" s="10">
        <f>Q23/Q21</f>
        <v>0.63508153371529308</v>
      </c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15">
      <c r="A24" s="23"/>
      <c r="B24" s="11" t="s">
        <v>24</v>
      </c>
      <c r="C24" s="12">
        <f>C23/C22*1000</f>
        <v>0.11309071518741273</v>
      </c>
      <c r="D24" s="6"/>
      <c r="E24" s="12">
        <f>E23/E22*1000</f>
        <v>0.11604440351457007</v>
      </c>
      <c r="F24" s="6"/>
      <c r="G24" s="12">
        <f>G23/G22*1000</f>
        <v>22.574494702096551</v>
      </c>
      <c r="H24" s="6"/>
      <c r="I24" s="12">
        <f>I23/I22*1000</f>
        <v>21.603364771858271</v>
      </c>
      <c r="J24" s="6"/>
      <c r="K24" s="12">
        <f>K23/K22*1000</f>
        <v>0.1274649848524477</v>
      </c>
      <c r="L24" s="6"/>
      <c r="M24" s="12">
        <f>M23/M22*1000</f>
        <v>5.689705403506367E-2</v>
      </c>
      <c r="N24" s="6"/>
      <c r="O24" s="12">
        <f>O23/O22*1000</f>
        <v>26.816285426557329</v>
      </c>
      <c r="P24" s="6"/>
      <c r="Q24" s="12">
        <f>Q23/Q22*1000</f>
        <v>19.190560534831999</v>
      </c>
      <c r="R24" s="6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15">
      <c r="A25" s="23"/>
      <c r="B25" s="5" t="s">
        <v>25</v>
      </c>
      <c r="C25" s="5">
        <f>SUM(C19:C20)+C18/2</f>
        <v>5909</v>
      </c>
      <c r="D25" s="13">
        <f>C25/C21</f>
        <v>0.84960460100647017</v>
      </c>
      <c r="E25" s="5">
        <f>SUM(E19:E20)+E18/2</f>
        <v>5869</v>
      </c>
      <c r="F25" s="13">
        <f>E25/E21</f>
        <v>0.84873463485177147</v>
      </c>
      <c r="G25" s="5">
        <f>SUM(G19:G20)+G18/2</f>
        <v>1404.5</v>
      </c>
      <c r="H25" s="13">
        <f>G25/G21</f>
        <v>0.31920454545454546</v>
      </c>
      <c r="I25" s="5">
        <f>SUM(I19:I20)+I18/2</f>
        <v>1086</v>
      </c>
      <c r="J25" s="13">
        <f>I25/I21</f>
        <v>0.31396357328707719</v>
      </c>
      <c r="K25" s="5">
        <f>SUM(K19:K20)+K18/2</f>
        <v>5089</v>
      </c>
      <c r="L25" s="13">
        <f>K25/K21</f>
        <v>0.84087904824851289</v>
      </c>
      <c r="M25" s="5">
        <f>SUM(M19:M20)+M18/2</f>
        <v>780</v>
      </c>
      <c r="N25" s="13">
        <f>M25/M21</f>
        <v>0.9038238702201622</v>
      </c>
      <c r="O25" s="5">
        <f>SUM(O19:O20)+O18/2</f>
        <v>258</v>
      </c>
      <c r="P25" s="13">
        <f>O25/O21</f>
        <v>0.21680672268907564</v>
      </c>
      <c r="Q25" s="5">
        <f>SUM(Q19:Q20)+Q18/2</f>
        <v>828</v>
      </c>
      <c r="R25" s="13">
        <f>Q25/Q21</f>
        <v>0.36491846628470692</v>
      </c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15">
      <c r="A26" s="23"/>
      <c r="B26" s="11" t="s">
        <v>24</v>
      </c>
      <c r="C26" s="12">
        <f>C25/C22*1000</f>
        <v>0.63886523522220051</v>
      </c>
      <c r="D26" s="5"/>
      <c r="E26" s="12">
        <f>E25/E22*1000</f>
        <v>0.65111338836234389</v>
      </c>
      <c r="F26" s="5"/>
      <c r="G26" s="12">
        <f>G25/G22*1000</f>
        <v>10.58450269040047</v>
      </c>
      <c r="H26" s="5"/>
      <c r="I26" s="12">
        <f>I25/I22*1000</f>
        <v>9.8867484796620655</v>
      </c>
      <c r="J26" s="5"/>
      <c r="K26" s="12">
        <f>K25/K22*1000</f>
        <v>0.67359222005618513</v>
      </c>
      <c r="L26" s="5"/>
      <c r="M26" s="12">
        <f>M25/M22*1000</f>
        <v>0.53469520659457415</v>
      </c>
      <c r="N26" s="5"/>
      <c r="O26" s="12">
        <f>O25/O22*1000</f>
        <v>7.4233923176521364</v>
      </c>
      <c r="P26" s="5"/>
      <c r="Q26" s="12">
        <f>Q25/Q22*1000</f>
        <v>11.026914727856278</v>
      </c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15">
      <c r="A28" s="24" t="s">
        <v>29</v>
      </c>
      <c r="B28" s="5" t="s">
        <v>13</v>
      </c>
      <c r="C28" s="5">
        <v>894</v>
      </c>
      <c r="D28" s="6">
        <f>C28/C33</f>
        <v>0.1357424840570908</v>
      </c>
      <c r="E28" s="5">
        <v>894</v>
      </c>
      <c r="F28" s="6">
        <f>E28/E33</f>
        <v>0.13673906393392474</v>
      </c>
      <c r="G28" s="5">
        <v>2868</v>
      </c>
      <c r="H28" s="6">
        <f>G28/G33</f>
        <v>0.63592017738359197</v>
      </c>
      <c r="I28" s="5">
        <v>2252</v>
      </c>
      <c r="J28" s="6">
        <f>I28/I33</f>
        <v>0.63383056571911056</v>
      </c>
      <c r="K28" s="5">
        <v>825</v>
      </c>
      <c r="L28" s="6">
        <f>K28/K33</f>
        <v>0.14345331246739698</v>
      </c>
      <c r="M28" s="5">
        <v>69</v>
      </c>
      <c r="N28" s="6">
        <f>M28/M33</f>
        <v>8.7674714104193141E-2</v>
      </c>
      <c r="O28" s="5">
        <v>867</v>
      </c>
      <c r="P28" s="6">
        <f>O28/O33</f>
        <v>0.7291841883936081</v>
      </c>
      <c r="Q28" s="5">
        <v>1385</v>
      </c>
      <c r="R28" s="6">
        <f>Q28/Q33</f>
        <v>0.58587140439932317</v>
      </c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15">
      <c r="A29" s="23"/>
      <c r="B29" s="5" t="s">
        <v>15</v>
      </c>
      <c r="C29" s="5">
        <v>2</v>
      </c>
      <c r="D29" s="6">
        <f>C29/C33</f>
        <v>3.0367446097783179E-4</v>
      </c>
      <c r="E29" s="5">
        <v>2</v>
      </c>
      <c r="F29" s="6">
        <f>E29/E33</f>
        <v>3.0590394616090549E-4</v>
      </c>
      <c r="G29" s="5">
        <v>16</v>
      </c>
      <c r="H29" s="6">
        <f>G29/G33</f>
        <v>3.5476718403547672E-3</v>
      </c>
      <c r="I29" s="5">
        <v>13</v>
      </c>
      <c r="J29" s="6">
        <f>I29/I33</f>
        <v>3.658879819870532E-3</v>
      </c>
      <c r="K29" s="5">
        <v>2</v>
      </c>
      <c r="L29" s="6">
        <f>K29/K33</f>
        <v>3.4776560598156841E-4</v>
      </c>
      <c r="M29" s="5">
        <v>0</v>
      </c>
      <c r="N29" s="6">
        <f>M29/M33</f>
        <v>0</v>
      </c>
      <c r="O29" s="5">
        <v>4</v>
      </c>
      <c r="P29" s="6">
        <f>O29/O33</f>
        <v>3.3641715727502101E-3</v>
      </c>
      <c r="Q29" s="5">
        <v>9</v>
      </c>
      <c r="R29" s="6">
        <f>Q29/Q33</f>
        <v>3.8071065989847717E-3</v>
      </c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15">
      <c r="A30" s="23"/>
      <c r="B30" s="5" t="s">
        <v>16</v>
      </c>
      <c r="C30" s="5">
        <v>0</v>
      </c>
      <c r="D30" s="6">
        <f>C30/C33</f>
        <v>0</v>
      </c>
      <c r="E30" s="5">
        <v>0</v>
      </c>
      <c r="F30" s="6">
        <f>E30/E33</f>
        <v>0</v>
      </c>
      <c r="G30" s="5">
        <v>13</v>
      </c>
      <c r="H30" s="6">
        <f>G30/G33</f>
        <v>2.8824833702882483E-3</v>
      </c>
      <c r="I30" s="5">
        <v>8</v>
      </c>
      <c r="J30" s="6">
        <f>I30/I33</f>
        <v>2.2516183506895581E-3</v>
      </c>
      <c r="K30" s="5">
        <v>0</v>
      </c>
      <c r="L30" s="6">
        <f>K30/K33</f>
        <v>0</v>
      </c>
      <c r="M30" s="5">
        <v>0</v>
      </c>
      <c r="N30" s="6">
        <f>M30/M33</f>
        <v>0</v>
      </c>
      <c r="O30" s="5">
        <v>4</v>
      </c>
      <c r="P30" s="6">
        <f>O30/O33</f>
        <v>3.3641715727502101E-3</v>
      </c>
      <c r="Q30" s="5">
        <v>4</v>
      </c>
      <c r="R30" s="6">
        <f>Q30/Q33</f>
        <v>1.6920473773265651E-3</v>
      </c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15">
      <c r="A31" s="23"/>
      <c r="B31" s="5" t="s">
        <v>18</v>
      </c>
      <c r="C31" s="5">
        <v>1680</v>
      </c>
      <c r="D31" s="6">
        <f>C31/C33</f>
        <v>0.25508654722137869</v>
      </c>
      <c r="E31" s="5">
        <v>1677</v>
      </c>
      <c r="F31" s="6">
        <f>E31/E33</f>
        <v>0.25650045885591927</v>
      </c>
      <c r="G31" s="5">
        <v>909</v>
      </c>
      <c r="H31" s="6">
        <f>G31/G33</f>
        <v>0.2015521064301552</v>
      </c>
      <c r="I31" s="5">
        <v>723</v>
      </c>
      <c r="J31" s="6">
        <f>I31/I33</f>
        <v>0.20349000844356882</v>
      </c>
      <c r="K31" s="5">
        <v>1516</v>
      </c>
      <c r="L31" s="6">
        <f>K31/K33</f>
        <v>0.26360632933402889</v>
      </c>
      <c r="M31" s="5">
        <v>161</v>
      </c>
      <c r="N31" s="6">
        <f>M31/M33</f>
        <v>0.204574332909784</v>
      </c>
      <c r="O31" s="5">
        <v>168</v>
      </c>
      <c r="P31" s="6">
        <f>O31/O33</f>
        <v>0.14129520605550883</v>
      </c>
      <c r="Q31" s="5">
        <v>555</v>
      </c>
      <c r="R31" s="6">
        <f>Q31/Q33</f>
        <v>0.23477157360406092</v>
      </c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15">
      <c r="A32" s="23"/>
      <c r="B32" s="5" t="s">
        <v>20</v>
      </c>
      <c r="C32" s="5">
        <v>4010</v>
      </c>
      <c r="D32" s="6">
        <f>C32/C33</f>
        <v>0.60886729426055264</v>
      </c>
      <c r="E32" s="5">
        <v>3965</v>
      </c>
      <c r="F32" s="6">
        <f>E32/E33</f>
        <v>0.6064545732639951</v>
      </c>
      <c r="G32" s="5">
        <v>704</v>
      </c>
      <c r="H32" s="6">
        <f>G32/G33</f>
        <v>0.15609756097560976</v>
      </c>
      <c r="I32" s="5">
        <v>557</v>
      </c>
      <c r="J32" s="6">
        <f>I32/I33</f>
        <v>0.15676892766676048</v>
      </c>
      <c r="K32" s="5">
        <v>3408</v>
      </c>
      <c r="L32" s="6">
        <f>K32/K33</f>
        <v>0.59259259259259256</v>
      </c>
      <c r="M32" s="5">
        <v>557</v>
      </c>
      <c r="N32" s="6">
        <f>M32/M33</f>
        <v>0.70775095298602286</v>
      </c>
      <c r="O32" s="5">
        <v>146</v>
      </c>
      <c r="P32" s="6">
        <f>O32/O33</f>
        <v>0.12279226240538267</v>
      </c>
      <c r="Q32" s="5">
        <v>411</v>
      </c>
      <c r="R32" s="6">
        <f>Q32/Q33</f>
        <v>0.17385786802030456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15">
      <c r="A33" s="23"/>
      <c r="B33" s="5" t="s">
        <v>21</v>
      </c>
      <c r="C33" s="5">
        <f>SUM(C28:C32)</f>
        <v>6586</v>
      </c>
      <c r="D33" s="5"/>
      <c r="E33" s="5">
        <f>SUM(E28:E32)</f>
        <v>6538</v>
      </c>
      <c r="F33" s="5"/>
      <c r="G33" s="5">
        <f>SUM(G28:G32)</f>
        <v>4510</v>
      </c>
      <c r="H33" s="5"/>
      <c r="I33" s="5">
        <f>SUM(I28:I32)</f>
        <v>3553</v>
      </c>
      <c r="J33" s="5"/>
      <c r="K33" s="5">
        <f>SUM(K28:K32)</f>
        <v>5751</v>
      </c>
      <c r="L33" s="5"/>
      <c r="M33" s="5">
        <f>SUM(M28:M32)</f>
        <v>787</v>
      </c>
      <c r="N33" s="5"/>
      <c r="O33" s="5">
        <f>SUM(O28:O32)</f>
        <v>1189</v>
      </c>
      <c r="P33" s="5"/>
      <c r="Q33" s="5">
        <f>SUM(Q28:Q32)</f>
        <v>2364</v>
      </c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15">
      <c r="A34" s="23"/>
      <c r="B34" s="5" t="s">
        <v>22</v>
      </c>
      <c r="C34" s="5">
        <f>C22</f>
        <v>9249212</v>
      </c>
      <c r="D34" s="5"/>
      <c r="E34" s="5">
        <f>E22</f>
        <v>9013791</v>
      </c>
      <c r="F34" s="5"/>
      <c r="G34" s="5">
        <f>G22</f>
        <v>132694</v>
      </c>
      <c r="H34" s="5"/>
      <c r="I34" s="5">
        <f>I22</f>
        <v>109844</v>
      </c>
      <c r="J34" s="5"/>
      <c r="K34" s="5">
        <f>K22</f>
        <v>7555016</v>
      </c>
      <c r="L34" s="5"/>
      <c r="M34" s="5">
        <f>M22</f>
        <v>1458775</v>
      </c>
      <c r="N34" s="5"/>
      <c r="O34" s="5">
        <f>O22</f>
        <v>34755</v>
      </c>
      <c r="P34" s="5"/>
      <c r="Q34" s="5">
        <f>Q22</f>
        <v>75089</v>
      </c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15">
      <c r="A35" s="23"/>
      <c r="B35" s="5" t="s">
        <v>23</v>
      </c>
      <c r="C35" s="5">
        <f>SUM(C28:C29)+C30/2</f>
        <v>896</v>
      </c>
      <c r="D35" s="10">
        <f>C35/C33</f>
        <v>0.13604615851806864</v>
      </c>
      <c r="E35" s="5">
        <f>SUM(E28:E29)+E30/2</f>
        <v>896</v>
      </c>
      <c r="F35" s="10">
        <f>E35/E33</f>
        <v>0.13704496788008566</v>
      </c>
      <c r="G35" s="5">
        <f>SUM(G28:G29)+G30/2</f>
        <v>2890.5</v>
      </c>
      <c r="H35" s="10">
        <f>G35/G33</f>
        <v>0.64090909090909087</v>
      </c>
      <c r="I35" s="5">
        <f>SUM(I28:I29)+I30/2</f>
        <v>2269</v>
      </c>
      <c r="J35" s="10">
        <f>I35/I33</f>
        <v>0.6386152547143259</v>
      </c>
      <c r="K35" s="5">
        <f>SUM(K28:K29)+K30/2</f>
        <v>827</v>
      </c>
      <c r="L35" s="10">
        <f>K35/K33</f>
        <v>0.14380107807337855</v>
      </c>
      <c r="M35" s="5">
        <f>SUM(M28:M29)+M30/2</f>
        <v>69</v>
      </c>
      <c r="N35" s="10">
        <f>M35/M33</f>
        <v>8.7674714104193141E-2</v>
      </c>
      <c r="O35" s="5">
        <f>SUM(O28:O29)+O30/2</f>
        <v>873</v>
      </c>
      <c r="P35" s="10">
        <f>O35/O33</f>
        <v>0.73423044575273344</v>
      </c>
      <c r="Q35" s="5">
        <f>SUM(Q28:Q29)+Q30/2</f>
        <v>1396</v>
      </c>
      <c r="R35" s="10">
        <f>Q35/Q33</f>
        <v>0.59052453468697119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15">
      <c r="A36" s="23"/>
      <c r="B36" s="11" t="s">
        <v>24</v>
      </c>
      <c r="C36" s="12">
        <f>C35/C34*1000</f>
        <v>9.6873117407191012E-2</v>
      </c>
      <c r="D36" s="6"/>
      <c r="E36" s="12">
        <f>E35/E34*1000</f>
        <v>9.9403236662576264E-2</v>
      </c>
      <c r="F36" s="6"/>
      <c r="G36" s="12">
        <f>G35/G34*1000</f>
        <v>21.78320044613924</v>
      </c>
      <c r="H36" s="6"/>
      <c r="I36" s="12">
        <f>I35/I34*1000</f>
        <v>20.656567495721205</v>
      </c>
      <c r="J36" s="6"/>
      <c r="K36" s="12">
        <f>K35/K34*1000</f>
        <v>0.10946369934888292</v>
      </c>
      <c r="L36" s="6"/>
      <c r="M36" s="12">
        <f>M35/M34*1000</f>
        <v>4.7299960583366184E-2</v>
      </c>
      <c r="N36" s="6"/>
      <c r="O36" s="12">
        <f>O35/O34*1000</f>
        <v>25.118687958567111</v>
      </c>
      <c r="P36" s="6"/>
      <c r="Q36" s="12">
        <f>Q35/Q34*1000</f>
        <v>18.591271690926767</v>
      </c>
      <c r="R36" s="6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15">
      <c r="A37" s="23"/>
      <c r="B37" s="5" t="s">
        <v>25</v>
      </c>
      <c r="C37" s="5">
        <f>SUM(C31:C32)+C30/2</f>
        <v>5690</v>
      </c>
      <c r="D37" s="13">
        <f>C37/C33</f>
        <v>0.86395384148193133</v>
      </c>
      <c r="E37" s="5">
        <f>SUM(E31:E32)+E30/2</f>
        <v>5642</v>
      </c>
      <c r="F37" s="13">
        <f>E37/E33</f>
        <v>0.86295503211991431</v>
      </c>
      <c r="G37" s="5">
        <f>SUM(G31:G32)+G30/2</f>
        <v>1619.5</v>
      </c>
      <c r="H37" s="13">
        <f>G37/G33</f>
        <v>0.35909090909090907</v>
      </c>
      <c r="I37" s="5">
        <f>SUM(I31:I32)+I30/2</f>
        <v>1284</v>
      </c>
      <c r="J37" s="13">
        <f>I37/I33</f>
        <v>0.3613847452856741</v>
      </c>
      <c r="K37" s="5">
        <f>SUM(K31:K32)+K30/2</f>
        <v>4924</v>
      </c>
      <c r="L37" s="13">
        <f>K37/K33</f>
        <v>0.8561989219266215</v>
      </c>
      <c r="M37" s="5">
        <f>SUM(M31:M32)+M30/2</f>
        <v>718</v>
      </c>
      <c r="N37" s="13">
        <f>M37/M33</f>
        <v>0.91232528589580686</v>
      </c>
      <c r="O37" s="5">
        <f>SUM(O31:O32)+O30/2</f>
        <v>316</v>
      </c>
      <c r="P37" s="13">
        <f>O37/O33</f>
        <v>0.26576955424726662</v>
      </c>
      <c r="Q37" s="5">
        <f>SUM(Q31:Q32)+Q30/2</f>
        <v>968</v>
      </c>
      <c r="R37" s="13">
        <f>Q37/Q33</f>
        <v>0.40947546531302875</v>
      </c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15">
      <c r="A38" s="23"/>
      <c r="B38" s="11" t="s">
        <v>24</v>
      </c>
      <c r="C38" s="12">
        <f>C37/C34*1000</f>
        <v>0.61518754246307683</v>
      </c>
      <c r="D38" s="5"/>
      <c r="E38" s="12">
        <f>E37/E34*1000</f>
        <v>0.62592975585965993</v>
      </c>
      <c r="F38" s="5"/>
      <c r="G38" s="12">
        <f>G37/G34*1000</f>
        <v>12.204771881170212</v>
      </c>
      <c r="H38" s="5"/>
      <c r="I38" s="12">
        <f>I37/I34*1000</f>
        <v>11.689304832307638</v>
      </c>
      <c r="J38" s="5"/>
      <c r="K38" s="12">
        <f>K37/K34*1000</f>
        <v>0.65175242514377196</v>
      </c>
      <c r="L38" s="5"/>
      <c r="M38" s="12">
        <f>M37/M34*1000</f>
        <v>0.49219379273705682</v>
      </c>
      <c r="N38" s="5"/>
      <c r="O38" s="12">
        <f>O37/O34*1000</f>
        <v>9.092216947201841</v>
      </c>
      <c r="P38" s="5"/>
      <c r="Q38" s="12">
        <f>Q37/Q34*1000</f>
        <v>12.891368908894778</v>
      </c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15">
      <c r="A40" s="24" t="s">
        <v>32</v>
      </c>
      <c r="B40" s="5" t="s">
        <v>13</v>
      </c>
      <c r="C40" s="5">
        <v>1040</v>
      </c>
      <c r="D40" s="6">
        <f>C40/C45</f>
        <v>0.14036982048859495</v>
      </c>
      <c r="E40" s="5">
        <v>1040</v>
      </c>
      <c r="F40" s="6">
        <f>E40/E45</f>
        <v>0.14090231675924672</v>
      </c>
      <c r="G40" s="5">
        <v>2962</v>
      </c>
      <c r="H40" s="6">
        <f>G40/G45</f>
        <v>0.66278809577086595</v>
      </c>
      <c r="I40" s="5">
        <v>2350</v>
      </c>
      <c r="J40" s="6">
        <f>I40/I45</f>
        <v>0.66951566951566954</v>
      </c>
      <c r="K40" s="5">
        <v>962</v>
      </c>
      <c r="L40" s="6">
        <f>K40/K45</f>
        <v>0.14752338598374481</v>
      </c>
      <c r="M40" s="5">
        <v>78</v>
      </c>
      <c r="N40" s="6">
        <f>M40/M45</f>
        <v>9.0697674418604657E-2</v>
      </c>
      <c r="O40" s="5">
        <v>910</v>
      </c>
      <c r="P40" s="6">
        <f>O40/O45</f>
        <v>0.76663858466722834</v>
      </c>
      <c r="Q40" s="5">
        <v>1440</v>
      </c>
      <c r="R40" s="6">
        <f>Q40/Q45</f>
        <v>0.6198880757640981</v>
      </c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15">
      <c r="A41" s="23"/>
      <c r="B41" s="5" t="s">
        <v>15</v>
      </c>
      <c r="C41" s="5">
        <v>1</v>
      </c>
      <c r="D41" s="6">
        <f>C41/C45</f>
        <v>1.3497098123903362E-4</v>
      </c>
      <c r="E41" s="5">
        <v>1</v>
      </c>
      <c r="F41" s="6">
        <f>E41/E45</f>
        <v>1.3548299688389108E-4</v>
      </c>
      <c r="G41" s="5">
        <v>16</v>
      </c>
      <c r="H41" s="6">
        <f>G41/G45</f>
        <v>3.5802192884314163E-3</v>
      </c>
      <c r="I41" s="5">
        <v>12</v>
      </c>
      <c r="J41" s="6">
        <f>I41/I45</f>
        <v>3.4188034188034188E-3</v>
      </c>
      <c r="K41" s="5">
        <v>1</v>
      </c>
      <c r="L41" s="6">
        <f>K41/K45</f>
        <v>1.5335071308081582E-4</v>
      </c>
      <c r="M41" s="5">
        <v>0</v>
      </c>
      <c r="N41" s="6">
        <f>M41/M45</f>
        <v>0</v>
      </c>
      <c r="O41" s="5">
        <v>1</v>
      </c>
      <c r="P41" s="6">
        <f>O41/O45</f>
        <v>8.4245998315080029E-4</v>
      </c>
      <c r="Q41" s="5">
        <v>11</v>
      </c>
      <c r="R41" s="6">
        <f>Q41/Q45</f>
        <v>4.7352561343090831E-3</v>
      </c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15">
      <c r="A42" s="23"/>
      <c r="B42" s="5" t="s">
        <v>16</v>
      </c>
      <c r="C42" s="5">
        <v>0</v>
      </c>
      <c r="D42" s="6">
        <f>C42/C45</f>
        <v>0</v>
      </c>
      <c r="E42" s="5">
        <v>0</v>
      </c>
      <c r="F42" s="6">
        <f>E42/E45</f>
        <v>0</v>
      </c>
      <c r="G42" s="5">
        <v>13</v>
      </c>
      <c r="H42" s="6">
        <f>G42/G45</f>
        <v>2.9089281718505259E-3</v>
      </c>
      <c r="I42" s="5">
        <v>8</v>
      </c>
      <c r="J42" s="6">
        <f>I42/I45</f>
        <v>2.2792022792022791E-3</v>
      </c>
      <c r="K42" s="5">
        <v>0</v>
      </c>
      <c r="L42" s="6">
        <f>K42/K45</f>
        <v>0</v>
      </c>
      <c r="M42" s="5">
        <v>0</v>
      </c>
      <c r="N42" s="6">
        <f>M42/M45</f>
        <v>0</v>
      </c>
      <c r="O42" s="5">
        <v>4</v>
      </c>
      <c r="P42" s="6">
        <f>O42/O45</f>
        <v>3.3698399326032012E-3</v>
      </c>
      <c r="Q42" s="5">
        <v>4</v>
      </c>
      <c r="R42" s="6">
        <f>Q42/Q45</f>
        <v>1.7219113215669393E-3</v>
      </c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15">
      <c r="A43" s="23"/>
      <c r="B43" s="5" t="s">
        <v>18</v>
      </c>
      <c r="C43" s="5">
        <v>1994</v>
      </c>
      <c r="D43" s="6">
        <f>C43/C45</f>
        <v>0.26913213659063301</v>
      </c>
      <c r="E43" s="5">
        <v>1992</v>
      </c>
      <c r="F43" s="6">
        <f>E43/E45</f>
        <v>0.26988212979271103</v>
      </c>
      <c r="G43" s="5">
        <v>851</v>
      </c>
      <c r="H43" s="6">
        <f>G43/G45</f>
        <v>0.19042291340344597</v>
      </c>
      <c r="I43" s="5">
        <v>658</v>
      </c>
      <c r="J43" s="6">
        <f>I43/I45</f>
        <v>0.18746438746438746</v>
      </c>
      <c r="K43" s="5">
        <v>1808</v>
      </c>
      <c r="L43" s="6">
        <f>K43/K45</f>
        <v>0.27725808925011503</v>
      </c>
      <c r="M43" s="5">
        <v>184</v>
      </c>
      <c r="N43" s="6">
        <f>M43/M45</f>
        <v>0.21395348837209302</v>
      </c>
      <c r="O43" s="5">
        <v>145</v>
      </c>
      <c r="P43" s="6">
        <f>O43/O45</f>
        <v>0.12215669755686605</v>
      </c>
      <c r="Q43" s="5">
        <v>513</v>
      </c>
      <c r="R43" s="6">
        <f>Q43/Q45</f>
        <v>0.22083512699095997</v>
      </c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15">
      <c r="A44" s="23"/>
      <c r="B44" s="5" t="s">
        <v>20</v>
      </c>
      <c r="C44" s="5">
        <v>4374</v>
      </c>
      <c r="D44" s="6">
        <f>C44/C45</f>
        <v>0.59036307193953297</v>
      </c>
      <c r="E44" s="5">
        <v>4348</v>
      </c>
      <c r="F44" s="6">
        <f>E44/E45</f>
        <v>0.5890800704511584</v>
      </c>
      <c r="G44" s="5">
        <v>627</v>
      </c>
      <c r="H44" s="6">
        <f>G44/G45</f>
        <v>0.14029984336540613</v>
      </c>
      <c r="I44" s="5">
        <v>482</v>
      </c>
      <c r="J44" s="6">
        <f>I44/I45</f>
        <v>0.13732193732193732</v>
      </c>
      <c r="K44" s="5">
        <v>3750</v>
      </c>
      <c r="L44" s="6">
        <f>K44/K45</f>
        <v>0.57506517405305935</v>
      </c>
      <c r="M44" s="5">
        <v>598</v>
      </c>
      <c r="N44" s="6">
        <f>M44/M45</f>
        <v>0.6953488372093023</v>
      </c>
      <c r="O44" s="5">
        <v>127</v>
      </c>
      <c r="P44" s="6">
        <f>O44/O45</f>
        <v>0.10699241786015164</v>
      </c>
      <c r="Q44" s="5">
        <v>355</v>
      </c>
      <c r="R44" s="6">
        <f>Q44/Q45</f>
        <v>0.15281962978906585</v>
      </c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15">
      <c r="A45" s="23"/>
      <c r="B45" s="5" t="s">
        <v>21</v>
      </c>
      <c r="C45" s="5">
        <f>SUM(C40:C44)</f>
        <v>7409</v>
      </c>
      <c r="D45" s="5"/>
      <c r="E45" s="5">
        <f>SUM(E40:E44)</f>
        <v>7381</v>
      </c>
      <c r="F45" s="5"/>
      <c r="G45" s="5">
        <f>SUM(G40:G44)</f>
        <v>4469</v>
      </c>
      <c r="H45" s="5"/>
      <c r="I45" s="5">
        <f>SUM(I40:I44)</f>
        <v>3510</v>
      </c>
      <c r="J45" s="5"/>
      <c r="K45" s="5">
        <f>SUM(K40:K44)</f>
        <v>6521</v>
      </c>
      <c r="L45" s="5"/>
      <c r="M45" s="5">
        <f>SUM(M40:M44)</f>
        <v>860</v>
      </c>
      <c r="N45" s="5"/>
      <c r="O45" s="5">
        <f>SUM(O40:O44)</f>
        <v>1187</v>
      </c>
      <c r="P45" s="5"/>
      <c r="Q45" s="5">
        <f>SUM(Q40:Q44)</f>
        <v>2323</v>
      </c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15">
      <c r="A46" s="23"/>
      <c r="B46" s="5" t="s">
        <v>22</v>
      </c>
      <c r="C46" s="5">
        <f>C34</f>
        <v>9249212</v>
      </c>
      <c r="D46" s="5"/>
      <c r="E46" s="5">
        <f>E34</f>
        <v>9013791</v>
      </c>
      <c r="F46" s="5"/>
      <c r="G46" s="5">
        <f>G34</f>
        <v>132694</v>
      </c>
      <c r="H46" s="5"/>
      <c r="I46" s="5">
        <f>I34</f>
        <v>109844</v>
      </c>
      <c r="J46" s="5"/>
      <c r="K46" s="5">
        <f>K34</f>
        <v>7555016</v>
      </c>
      <c r="L46" s="5"/>
      <c r="M46" s="5">
        <f>M34</f>
        <v>1458775</v>
      </c>
      <c r="N46" s="5"/>
      <c r="O46" s="5">
        <f>O34</f>
        <v>34755</v>
      </c>
      <c r="P46" s="5"/>
      <c r="Q46" s="5">
        <f>Q34</f>
        <v>75089</v>
      </c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15">
      <c r="A47" s="23"/>
      <c r="B47" s="5" t="s">
        <v>23</v>
      </c>
      <c r="C47" s="5">
        <f>SUM(C40:C41)+C42/2</f>
        <v>1041</v>
      </c>
      <c r="D47" s="10">
        <f>C47/C45</f>
        <v>0.140504791469834</v>
      </c>
      <c r="E47" s="5">
        <f>SUM(E40:E41)+E42/2</f>
        <v>1041</v>
      </c>
      <c r="F47" s="10">
        <f>E47/E45</f>
        <v>0.14103779975613059</v>
      </c>
      <c r="G47" s="5">
        <f>SUM(G40:G41)+G42/2</f>
        <v>2984.5</v>
      </c>
      <c r="H47" s="10">
        <f>G47/G45</f>
        <v>0.6678227791452227</v>
      </c>
      <c r="I47" s="5">
        <f>SUM(I40:I41)+I42/2</f>
        <v>2366</v>
      </c>
      <c r="J47" s="10">
        <f>I47/I45</f>
        <v>0.67407407407407405</v>
      </c>
      <c r="K47" s="5">
        <f>SUM(K40:K41)+K42/2</f>
        <v>963</v>
      </c>
      <c r="L47" s="10">
        <f>K47/K45</f>
        <v>0.14767673669682563</v>
      </c>
      <c r="M47" s="5">
        <f>SUM(M40:M41)+M42/2</f>
        <v>78</v>
      </c>
      <c r="N47" s="10">
        <f>M47/M45</f>
        <v>9.0697674418604657E-2</v>
      </c>
      <c r="O47" s="5">
        <f>SUM(O40:O41)+O42/2</f>
        <v>913</v>
      </c>
      <c r="P47" s="10">
        <f>O47/O45</f>
        <v>0.76916596461668074</v>
      </c>
      <c r="Q47" s="5">
        <f>SUM(Q40:Q41)+Q42/2</f>
        <v>1453</v>
      </c>
      <c r="R47" s="10">
        <f>Q47/Q45</f>
        <v>0.62548428755919072</v>
      </c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15">
      <c r="A48" s="23"/>
      <c r="B48" s="11" t="s">
        <v>24</v>
      </c>
      <c r="C48" s="12">
        <f>C47/C46*1000</f>
        <v>0.11255012859473867</v>
      </c>
      <c r="D48" s="6"/>
      <c r="E48" s="12">
        <f>E47/E46*1000</f>
        <v>0.11548969795283694</v>
      </c>
      <c r="F48" s="6"/>
      <c r="G48" s="12">
        <f>G47/G46*1000</f>
        <v>22.49159720861531</v>
      </c>
      <c r="H48" s="6"/>
      <c r="I48" s="12">
        <f>I47/I46*1000</f>
        <v>21.539638032118276</v>
      </c>
      <c r="J48" s="6"/>
      <c r="K48" s="12">
        <f>K47/K46*1000</f>
        <v>0.1274649848524477</v>
      </c>
      <c r="L48" s="6"/>
      <c r="M48" s="12">
        <f>M47/M46*1000</f>
        <v>5.3469520659457419E-2</v>
      </c>
      <c r="N48" s="6"/>
      <c r="O48" s="12">
        <f>O47/O46*1000</f>
        <v>26.269601496187597</v>
      </c>
      <c r="P48" s="6"/>
      <c r="Q48" s="12">
        <f>Q47/Q46*1000</f>
        <v>19.35037089320673</v>
      </c>
      <c r="R48" s="6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15">
      <c r="A49" s="23"/>
      <c r="B49" s="5" t="s">
        <v>25</v>
      </c>
      <c r="C49" s="5">
        <f>SUM(C43:C44)+C42/2</f>
        <v>6368</v>
      </c>
      <c r="D49" s="13">
        <f>C49/C45</f>
        <v>0.85949520853016603</v>
      </c>
      <c r="E49" s="5">
        <f>SUM(E43:E44)+E42/2</f>
        <v>6340</v>
      </c>
      <c r="F49" s="13">
        <f>E49/E45</f>
        <v>0.85896220024386938</v>
      </c>
      <c r="G49" s="5">
        <f>SUM(G43:G44)+G42/2</f>
        <v>1484.5</v>
      </c>
      <c r="H49" s="13">
        <f>G49/G45</f>
        <v>0.33217722085477736</v>
      </c>
      <c r="I49" s="5">
        <f>SUM(I43:I44)+I42/2</f>
        <v>1144</v>
      </c>
      <c r="J49" s="13">
        <f>I49/I45</f>
        <v>0.32592592592592595</v>
      </c>
      <c r="K49" s="5">
        <f>SUM(K43:K44)+K42/2</f>
        <v>5558</v>
      </c>
      <c r="L49" s="13">
        <f>K49/K45</f>
        <v>0.85232326330317432</v>
      </c>
      <c r="M49" s="5">
        <f>SUM(M43:M44)+M42/2</f>
        <v>782</v>
      </c>
      <c r="N49" s="13">
        <f>M49/M45</f>
        <v>0.90930232558139534</v>
      </c>
      <c r="O49" s="5">
        <f>SUM(O43:O44)+O42/2</f>
        <v>274</v>
      </c>
      <c r="P49" s="13">
        <f>O49/O45</f>
        <v>0.23083403538331929</v>
      </c>
      <c r="Q49" s="5">
        <f>SUM(Q43:Q44)+Q42/2</f>
        <v>870</v>
      </c>
      <c r="R49" s="13">
        <f>Q49/Q45</f>
        <v>0.37451571244080928</v>
      </c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15">
      <c r="A50" s="23"/>
      <c r="B50" s="11" t="s">
        <v>24</v>
      </c>
      <c r="C50" s="12">
        <f>C49/C46*1000</f>
        <v>0.68849108442967899</v>
      </c>
      <c r="D50" s="5"/>
      <c r="E50" s="12">
        <f>E49/E46*1000</f>
        <v>0.70336665227760442</v>
      </c>
      <c r="F50" s="5"/>
      <c r="G50" s="12">
        <f>G49/G46*1000</f>
        <v>11.187393552082234</v>
      </c>
      <c r="H50" s="5"/>
      <c r="I50" s="12">
        <f>I49/I46*1000</f>
        <v>10.414770037507738</v>
      </c>
      <c r="J50" s="5"/>
      <c r="K50" s="12">
        <f>K49/K46*1000</f>
        <v>0.73567018256480199</v>
      </c>
      <c r="L50" s="5"/>
      <c r="M50" s="12">
        <f>M49/M46*1000</f>
        <v>0.53606621994481662</v>
      </c>
      <c r="N50" s="5"/>
      <c r="O50" s="12">
        <f>O49/O46*1000</f>
        <v>7.8837577327003308</v>
      </c>
      <c r="P50" s="5"/>
      <c r="Q50" s="12">
        <f>Q49/Q46*1000</f>
        <v>11.586250982167828</v>
      </c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15">
      <c r="A52" s="24" t="s">
        <v>35</v>
      </c>
      <c r="B52" s="5" t="s">
        <v>13</v>
      </c>
      <c r="C52" s="5">
        <f t="shared" ref="C52:C56" si="1">AVERAGE(C4,C16,C28,C40)</f>
        <v>989.75</v>
      </c>
      <c r="D52" s="6">
        <f>C52/C57</f>
        <v>0.14154451197711834</v>
      </c>
      <c r="E52" s="5">
        <f t="shared" ref="E52:E56" si="2">AVERAGE(E4,E16,E28,E40)</f>
        <v>989.75</v>
      </c>
      <c r="F52" s="6">
        <f>E52/E57</f>
        <v>0.14236398288323923</v>
      </c>
      <c r="G52" s="5">
        <f t="shared" ref="G52:G56" si="3">AVERAGE(G4,G16,G28,G40)</f>
        <v>2953.75</v>
      </c>
      <c r="H52" s="6">
        <f>G52/G57</f>
        <v>0.6601296234216113</v>
      </c>
      <c r="I52" s="5">
        <f t="shared" ref="I52:I56" si="4">AVERAGE(I4,I16,I28,I40)</f>
        <v>2330.25</v>
      </c>
      <c r="J52" s="6">
        <f>I52/I57</f>
        <v>0.66247334754797438</v>
      </c>
      <c r="K52" s="5">
        <f t="shared" ref="K52:K56" si="5">AVERAGE(K4,K16,K28,K40)</f>
        <v>914</v>
      </c>
      <c r="L52" s="6">
        <f>K52/K57</f>
        <v>0.14952965235173823</v>
      </c>
      <c r="M52" s="5">
        <f t="shared" ref="M52:M56" si="6">AVERAGE(M4,M16,M28,M40)</f>
        <v>75.75</v>
      </c>
      <c r="N52" s="6">
        <f>M52/M57</f>
        <v>9.0205418279249772E-2</v>
      </c>
      <c r="O52" s="5">
        <f t="shared" ref="O52:O56" si="7">AVERAGE(O4,O16,O28,O40)</f>
        <v>901.75</v>
      </c>
      <c r="P52" s="6">
        <f>O52/O57</f>
        <v>0.75904882154882158</v>
      </c>
      <c r="Q52" s="5">
        <f t="shared" ref="Q52:Q56" si="8">AVERAGE(Q4,Q16,Q28,Q40)</f>
        <v>1428.5</v>
      </c>
      <c r="R52" s="6">
        <f>Q52/Q57</f>
        <v>0.61322172139944198</v>
      </c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15">
      <c r="A53" s="23"/>
      <c r="B53" s="5" t="s">
        <v>15</v>
      </c>
      <c r="C53" s="5">
        <f t="shared" si="1"/>
        <v>1.5</v>
      </c>
      <c r="D53" s="6">
        <f>C53/C57</f>
        <v>2.1451555237754738E-4</v>
      </c>
      <c r="E53" s="5">
        <f t="shared" si="2"/>
        <v>1.5</v>
      </c>
      <c r="F53" s="6">
        <f>E53/E57</f>
        <v>2.157574885828329E-4</v>
      </c>
      <c r="G53" s="5">
        <f t="shared" si="3"/>
        <v>16</v>
      </c>
      <c r="H53" s="6">
        <f>G53/G57</f>
        <v>3.5758185272097443E-3</v>
      </c>
      <c r="I53" s="5">
        <f t="shared" si="4"/>
        <v>12.5</v>
      </c>
      <c r="J53" s="6">
        <f>I53/I57</f>
        <v>3.5536602700781805E-3</v>
      </c>
      <c r="K53" s="5">
        <f t="shared" si="5"/>
        <v>1.5</v>
      </c>
      <c r="L53" s="6">
        <f>K53/K57</f>
        <v>2.4539877300613498E-4</v>
      </c>
      <c r="M53" s="5">
        <f t="shared" si="6"/>
        <v>0</v>
      </c>
      <c r="N53" s="6">
        <f>M53/M57</f>
        <v>0</v>
      </c>
      <c r="O53" s="5">
        <f t="shared" si="7"/>
        <v>2.5</v>
      </c>
      <c r="P53" s="6">
        <f>O53/O57</f>
        <v>2.1043771043771043E-3</v>
      </c>
      <c r="Q53" s="5">
        <f t="shared" si="8"/>
        <v>10</v>
      </c>
      <c r="R53" s="6">
        <f>Q53/Q57</f>
        <v>4.2927666881305004E-3</v>
      </c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15">
      <c r="A54" s="23"/>
      <c r="B54" s="5" t="s">
        <v>16</v>
      </c>
      <c r="C54" s="5">
        <f t="shared" si="1"/>
        <v>0</v>
      </c>
      <c r="D54" s="6">
        <f>C54/C57</f>
        <v>0</v>
      </c>
      <c r="E54" s="5">
        <f t="shared" si="2"/>
        <v>0</v>
      </c>
      <c r="F54" s="6">
        <f>E54/E57</f>
        <v>0</v>
      </c>
      <c r="G54" s="5">
        <f t="shared" si="3"/>
        <v>13</v>
      </c>
      <c r="H54" s="6">
        <f>G54/G57</f>
        <v>2.9053525533579171E-3</v>
      </c>
      <c r="I54" s="5">
        <f t="shared" si="4"/>
        <v>8</v>
      </c>
      <c r="J54" s="6">
        <f>I54/I57</f>
        <v>2.2743425728500356E-3</v>
      </c>
      <c r="K54" s="5">
        <f t="shared" si="5"/>
        <v>0</v>
      </c>
      <c r="L54" s="6">
        <f>K54/K57</f>
        <v>0</v>
      </c>
      <c r="M54" s="5">
        <f t="shared" si="6"/>
        <v>0</v>
      </c>
      <c r="N54" s="6">
        <f>M54/M57</f>
        <v>0</v>
      </c>
      <c r="O54" s="5">
        <f t="shared" si="7"/>
        <v>4</v>
      </c>
      <c r="P54" s="6">
        <f>O54/O57</f>
        <v>3.3670033670033669E-3</v>
      </c>
      <c r="Q54" s="5">
        <f t="shared" si="8"/>
        <v>4</v>
      </c>
      <c r="R54" s="6">
        <f>Q54/Q57</f>
        <v>1.7171066752522E-3</v>
      </c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15">
      <c r="A55" s="23"/>
      <c r="B55" s="5" t="s">
        <v>18</v>
      </c>
      <c r="C55" s="5">
        <f t="shared" si="1"/>
        <v>2024.75</v>
      </c>
      <c r="D55" s="6">
        <f>C55/C57</f>
        <v>0.28956024311762601</v>
      </c>
      <c r="E55" s="5">
        <f t="shared" si="2"/>
        <v>2020.75</v>
      </c>
      <c r="F55" s="6">
        <f>E55/E57</f>
        <v>0.2906612967025064</v>
      </c>
      <c r="G55" s="5">
        <f t="shared" si="3"/>
        <v>903.75</v>
      </c>
      <c r="H55" s="6">
        <f>G55/G57</f>
        <v>0.2019778746228629</v>
      </c>
      <c r="I55" s="5">
        <f t="shared" si="4"/>
        <v>701.75</v>
      </c>
      <c r="J55" s="6">
        <f>I55/I57</f>
        <v>0.19950248756218905</v>
      </c>
      <c r="K55" s="5">
        <f t="shared" si="5"/>
        <v>1814.75</v>
      </c>
      <c r="L55" s="6">
        <f>K55/K57</f>
        <v>0.29689161554192228</v>
      </c>
      <c r="M55" s="5">
        <f t="shared" si="6"/>
        <v>206</v>
      </c>
      <c r="N55" s="6">
        <f>M55/M57</f>
        <v>0.24531110449538554</v>
      </c>
      <c r="O55" s="5">
        <f t="shared" si="7"/>
        <v>164</v>
      </c>
      <c r="P55" s="6">
        <f>O55/O57</f>
        <v>0.13804713804713806</v>
      </c>
      <c r="Q55" s="5">
        <f t="shared" si="8"/>
        <v>537.75</v>
      </c>
      <c r="R55" s="6">
        <f>Q55/Q57</f>
        <v>0.23084352865421764</v>
      </c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15">
      <c r="A56" s="23"/>
      <c r="B56" s="5" t="s">
        <v>20</v>
      </c>
      <c r="C56" s="5">
        <f t="shared" si="1"/>
        <v>3976.5</v>
      </c>
      <c r="D56" s="6">
        <f>C56/C57</f>
        <v>0.56868072935287806</v>
      </c>
      <c r="E56" s="5">
        <f t="shared" si="2"/>
        <v>3940.25</v>
      </c>
      <c r="F56" s="6">
        <f>E56/E57</f>
        <v>0.56675896292567152</v>
      </c>
      <c r="G56" s="5">
        <f t="shared" si="3"/>
        <v>588</v>
      </c>
      <c r="H56" s="6">
        <f>G56/G57</f>
        <v>0.1314113308749581</v>
      </c>
      <c r="I56" s="5">
        <f t="shared" si="4"/>
        <v>465</v>
      </c>
      <c r="J56" s="6">
        <f>I56/I57</f>
        <v>0.13219616204690832</v>
      </c>
      <c r="K56" s="5">
        <f t="shared" si="5"/>
        <v>3382.25</v>
      </c>
      <c r="L56" s="6">
        <f>K56/K57</f>
        <v>0.55333333333333334</v>
      </c>
      <c r="M56" s="5">
        <f t="shared" si="6"/>
        <v>558</v>
      </c>
      <c r="N56" s="6">
        <f>M56/M57</f>
        <v>0.66448347722536472</v>
      </c>
      <c r="O56" s="5">
        <f t="shared" si="7"/>
        <v>115.75</v>
      </c>
      <c r="P56" s="6">
        <f>O56/O57</f>
        <v>9.7432659932659926E-2</v>
      </c>
      <c r="Q56" s="5">
        <f t="shared" si="8"/>
        <v>349.25</v>
      </c>
      <c r="R56" s="6">
        <f>Q56/Q57</f>
        <v>0.14992487658295772</v>
      </c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15">
      <c r="A57" s="23"/>
      <c r="B57" s="5" t="s">
        <v>21</v>
      </c>
      <c r="C57" s="5">
        <f>SUM(C52:C56)</f>
        <v>6992.5</v>
      </c>
      <c r="D57" s="5"/>
      <c r="E57" s="5">
        <f>SUM(E52:E56)</f>
        <v>6952.25</v>
      </c>
      <c r="F57" s="5"/>
      <c r="G57" s="5">
        <f>SUM(G52:G56)</f>
        <v>4474.5</v>
      </c>
      <c r="H57" s="5"/>
      <c r="I57" s="5">
        <f>SUM(I52:I56)</f>
        <v>3517.5</v>
      </c>
      <c r="J57" s="5"/>
      <c r="K57" s="5">
        <f>SUM(K52:K56)</f>
        <v>6112.5</v>
      </c>
      <c r="L57" s="5"/>
      <c r="M57" s="5">
        <f>SUM(M52:M56)</f>
        <v>839.75</v>
      </c>
      <c r="N57" s="5"/>
      <c r="O57" s="5">
        <f>SUM(O52:O56)</f>
        <v>1188</v>
      </c>
      <c r="P57" s="5"/>
      <c r="Q57" s="5">
        <f>SUM(Q52:Q56)</f>
        <v>2329.5</v>
      </c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15">
      <c r="A58" s="23"/>
      <c r="B58" s="5" t="s">
        <v>22</v>
      </c>
      <c r="C58" s="5">
        <f>C46</f>
        <v>9249212</v>
      </c>
      <c r="D58" s="5"/>
      <c r="E58" s="5">
        <f>E46</f>
        <v>9013791</v>
      </c>
      <c r="F58" s="5"/>
      <c r="G58" s="5">
        <f>G46</f>
        <v>132694</v>
      </c>
      <c r="H58" s="5"/>
      <c r="I58" s="5">
        <f>I46</f>
        <v>109844</v>
      </c>
      <c r="J58" s="5"/>
      <c r="K58" s="5">
        <f>K46</f>
        <v>7555016</v>
      </c>
      <c r="L58" s="5"/>
      <c r="M58" s="5">
        <f>M46</f>
        <v>1458775</v>
      </c>
      <c r="N58" s="5"/>
      <c r="O58" s="5">
        <f>O46</f>
        <v>34755</v>
      </c>
      <c r="P58" s="5"/>
      <c r="Q58" s="5">
        <f>Q46</f>
        <v>75089</v>
      </c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15">
      <c r="A59" s="23"/>
      <c r="B59" s="5" t="s">
        <v>23</v>
      </c>
      <c r="C59" s="5">
        <f>SUM(C52:C53)+C54/2</f>
        <v>991.25</v>
      </c>
      <c r="D59" s="10">
        <f>C59/C57</f>
        <v>0.1417590275294959</v>
      </c>
      <c r="E59" s="5">
        <f>SUM(E52:E53)+E54/2</f>
        <v>991.25</v>
      </c>
      <c r="F59" s="10">
        <f>E59/E57</f>
        <v>0.14257974037182208</v>
      </c>
      <c r="G59" s="5">
        <f>SUM(G52:G53)+G54/2</f>
        <v>2976.25</v>
      </c>
      <c r="H59" s="10">
        <f>G59/G57</f>
        <v>0.66515811822550008</v>
      </c>
      <c r="I59" s="5">
        <f>SUM(I52:I53)+I54/2</f>
        <v>2346.75</v>
      </c>
      <c r="J59" s="10">
        <f>I59/I57</f>
        <v>0.66716417910447756</v>
      </c>
      <c r="K59" s="5">
        <f>SUM(K52:K53)+K54/2</f>
        <v>915.5</v>
      </c>
      <c r="L59" s="10">
        <f>K59/K57</f>
        <v>0.14977505112474437</v>
      </c>
      <c r="M59" s="5">
        <f>SUM(M52:M53)+M54/2</f>
        <v>75.75</v>
      </c>
      <c r="N59" s="10">
        <f>M59/M57</f>
        <v>9.0205418279249772E-2</v>
      </c>
      <c r="O59" s="5">
        <f>SUM(O52:O53)+O54/2</f>
        <v>906.25</v>
      </c>
      <c r="P59" s="10">
        <f>O59/O57</f>
        <v>0.76283670033670037</v>
      </c>
      <c r="Q59" s="5">
        <f>SUM(Q52:Q53)+Q54/2</f>
        <v>1440.5</v>
      </c>
      <c r="R59" s="10">
        <f>Q59/Q57</f>
        <v>0.61837304142519856</v>
      </c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15">
      <c r="A60" s="23"/>
      <c r="B60" s="11" t="s">
        <v>24</v>
      </c>
      <c r="C60" s="12">
        <f>C59/C58*1000</f>
        <v>0.1071712919976318</v>
      </c>
      <c r="D60" s="6"/>
      <c r="E60" s="12">
        <f>E59/E58*1000</f>
        <v>0.10997037761359232</v>
      </c>
      <c r="F60" s="6"/>
      <c r="G60" s="12">
        <f>G59/G58*1000</f>
        <v>22.429424088504376</v>
      </c>
      <c r="H60" s="6"/>
      <c r="I60" s="12">
        <f>I59/I58*1000</f>
        <v>21.36438949783329</v>
      </c>
      <c r="J60" s="6"/>
      <c r="K60" s="12">
        <f>K59/K58*1000</f>
        <v>0.12117777116554089</v>
      </c>
      <c r="L60" s="6"/>
      <c r="M60" s="12">
        <f>M59/M58*1000</f>
        <v>5.192713064043461E-2</v>
      </c>
      <c r="N60" s="6"/>
      <c r="O60" s="12">
        <f>O59/O58*1000</f>
        <v>26.075384836714143</v>
      </c>
      <c r="P60" s="6"/>
      <c r="Q60" s="12">
        <f>Q59/Q58*1000</f>
        <v>19.18390176989972</v>
      </c>
      <c r="R60" s="6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15">
      <c r="A61" s="23"/>
      <c r="B61" s="5" t="s">
        <v>25</v>
      </c>
      <c r="C61" s="5">
        <f>SUM(C55:C56)+C54/2</f>
        <v>6001.25</v>
      </c>
      <c r="D61" s="13">
        <f>C61/C57</f>
        <v>0.85824097247050413</v>
      </c>
      <c r="E61" s="5">
        <f>SUM(E55:E56)+E54/2</f>
        <v>5961</v>
      </c>
      <c r="F61" s="13">
        <f>E61/E57</f>
        <v>0.85742025962817792</v>
      </c>
      <c r="G61" s="5">
        <f>SUM(G55:G56)+G54/2</f>
        <v>1498.25</v>
      </c>
      <c r="H61" s="13">
        <f>G61/G57</f>
        <v>0.33484188177449992</v>
      </c>
      <c r="I61" s="5">
        <f>SUM(I55:I56)+I54/2</f>
        <v>1170.75</v>
      </c>
      <c r="J61" s="13">
        <f>I61/I57</f>
        <v>0.33283582089552238</v>
      </c>
      <c r="K61" s="5">
        <f>SUM(K55:K56)+K54/2</f>
        <v>5197</v>
      </c>
      <c r="L61" s="13">
        <f>K61/K57</f>
        <v>0.85022494887525557</v>
      </c>
      <c r="M61" s="5">
        <f>SUM(M55:M56)+M54/2</f>
        <v>764</v>
      </c>
      <c r="N61" s="13">
        <f>M61/M57</f>
        <v>0.90979458172075023</v>
      </c>
      <c r="O61" s="5">
        <f>SUM(O55:O56)+O54/2</f>
        <v>281.75</v>
      </c>
      <c r="P61" s="13">
        <f>O61/O57</f>
        <v>0.23716329966329966</v>
      </c>
      <c r="Q61" s="5">
        <f>SUM(Q55:Q56)+Q54/2</f>
        <v>889</v>
      </c>
      <c r="R61" s="13">
        <f>Q61/Q57</f>
        <v>0.38162695857480144</v>
      </c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15">
      <c r="A62" s="23"/>
      <c r="B62" s="11" t="s">
        <v>24</v>
      </c>
      <c r="C62" s="12">
        <f>C61/C58*1000</f>
        <v>0.64883905785703688</v>
      </c>
      <c r="D62" s="5"/>
      <c r="E62" s="12">
        <f>E61/E58*1000</f>
        <v>0.66131997069823345</v>
      </c>
      <c r="F62" s="5"/>
      <c r="G62" s="12">
        <f>G61/G58*1000</f>
        <v>11.291015418933787</v>
      </c>
      <c r="H62" s="5"/>
      <c r="I62" s="12">
        <f>I61/I58*1000</f>
        <v>10.658297221514148</v>
      </c>
      <c r="J62" s="5"/>
      <c r="K62" s="12">
        <f>K61/K58*1000</f>
        <v>0.68788735854431027</v>
      </c>
      <c r="L62" s="5"/>
      <c r="M62" s="12">
        <f>M61/M58*1000</f>
        <v>0.52372709979263421</v>
      </c>
      <c r="N62" s="5"/>
      <c r="O62" s="12">
        <f>O61/O58*1000</f>
        <v>8.1067472306142996</v>
      </c>
      <c r="P62" s="5"/>
      <c r="Q62" s="12">
        <f>Q61/Q58*1000</f>
        <v>11.839284049594482</v>
      </c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15"/>
    <row r="64" spans="1:27" ht="15.75" customHeight="1" x14ac:dyDescent="0.15">
      <c r="A64" s="3"/>
      <c r="B64" s="5"/>
      <c r="C64" s="5"/>
      <c r="D64" s="6"/>
      <c r="E64" s="5"/>
      <c r="F64" s="6"/>
      <c r="G64" s="5"/>
      <c r="H64" s="6"/>
      <c r="I64" s="5"/>
      <c r="J64" s="6"/>
      <c r="K64" s="5"/>
      <c r="L64" s="6"/>
      <c r="M64" s="5"/>
      <c r="N64" s="6"/>
      <c r="O64" s="5"/>
      <c r="P64" s="6"/>
      <c r="Q64" s="5"/>
      <c r="R64" s="6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15">
      <c r="A65" s="22" t="s">
        <v>36</v>
      </c>
      <c r="B65" s="14" t="s">
        <v>37</v>
      </c>
      <c r="C65" s="14"/>
      <c r="D65" s="10">
        <f>(C52+C53+C54/2)/(C52+C53+C54+C56)</f>
        <v>0.19953701373861407</v>
      </c>
      <c r="E65" s="14"/>
      <c r="F65" s="10">
        <f>(E52+E53+E54/2)/(E52+E53+E54+E56)</f>
        <v>0.20100375139409915</v>
      </c>
      <c r="G65" s="14"/>
      <c r="H65" s="10">
        <f>(G52+G53+G54/2)/(G52+G53+G54+G56)</f>
        <v>0.83350836658965199</v>
      </c>
      <c r="I65" s="14"/>
      <c r="J65" s="10">
        <f>(I52+I53+I54/2)/(I52+I53+I54+I56)</f>
        <v>0.83343691733996272</v>
      </c>
      <c r="K65" s="14"/>
      <c r="L65" s="10">
        <f>(K52+K53+K54/2)/(K52+K53+K54+K56)</f>
        <v>0.21301843988133326</v>
      </c>
      <c r="M65" s="14"/>
      <c r="N65" s="10">
        <f>(M52+M53+M54/2)/(M52+M53+M54+M56)</f>
        <v>0.11952662721893491</v>
      </c>
      <c r="O65" s="14"/>
      <c r="P65" s="10">
        <f>(O52+O53+O54/2)/(O52+O53+O54+O56)</f>
        <v>0.885009765625</v>
      </c>
      <c r="Q65" s="14"/>
      <c r="R65" s="10">
        <f>(Q52+Q53+Q54/2)/(Q52+Q53+Q54+Q56)</f>
        <v>0.8039626063904004</v>
      </c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15">
      <c r="A66" s="23"/>
      <c r="B66" s="15" t="s">
        <v>38</v>
      </c>
      <c r="C66" s="15"/>
      <c r="D66" s="13">
        <f>(C56+C54/2)/(C52+C53+C54+C56)</f>
        <v>0.8004629862613859</v>
      </c>
      <c r="E66" s="15"/>
      <c r="F66" s="13">
        <f>(E56+E54/2)/(E52+E53+E54+E56)</f>
        <v>0.79899624860590079</v>
      </c>
      <c r="G66" s="15"/>
      <c r="H66" s="13">
        <f>(G56+G54/2)/(G52+G53+G54+G56)</f>
        <v>0.16649163341034798</v>
      </c>
      <c r="I66" s="15"/>
      <c r="J66" s="13">
        <f>(I56+I54/2)/(I52+I53+I54+I56)</f>
        <v>0.1665630826600373</v>
      </c>
      <c r="K66" s="15"/>
      <c r="L66" s="13">
        <f>(K56+K54/2)/(K52+K53+K54+K56)</f>
        <v>0.78698156011866671</v>
      </c>
      <c r="M66" s="15"/>
      <c r="N66" s="13">
        <f>(M56+M54/2)/(M52+M53+M54+M56)</f>
        <v>0.88047337278106508</v>
      </c>
      <c r="O66" s="15"/>
      <c r="P66" s="13">
        <f>(O56+O54/2)/(O52+O53+O54+O56)</f>
        <v>0.114990234375</v>
      </c>
      <c r="Q66" s="15"/>
      <c r="R66" s="13">
        <f>(Q56+Q54/2)/(Q52+Q53+Q54+Q56)</f>
        <v>0.19603739360959954</v>
      </c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15">
      <c r="A67" s="3"/>
      <c r="B67" s="5"/>
      <c r="C67" s="5"/>
      <c r="D67" s="6"/>
      <c r="E67" s="5"/>
      <c r="F67" s="6"/>
      <c r="G67" s="5"/>
      <c r="H67" s="6"/>
      <c r="I67" s="5"/>
      <c r="J67" s="6"/>
      <c r="K67" s="5"/>
      <c r="L67" s="6"/>
      <c r="M67" s="5"/>
      <c r="N67" s="6"/>
      <c r="O67" s="5"/>
      <c r="P67" s="6"/>
      <c r="Q67" s="5"/>
      <c r="R67" s="6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15">
      <c r="A68" s="22" t="s">
        <v>39</v>
      </c>
      <c r="B68" s="5" t="s">
        <v>40</v>
      </c>
      <c r="C68" s="5"/>
      <c r="D68" s="6">
        <f>(C59)/(C59+C61-C55)*D55</f>
        <v>5.7777986209118171E-2</v>
      </c>
      <c r="E68" s="5"/>
      <c r="F68" s="6">
        <f>(E59)/(E59+E61-E55)*F55</f>
        <v>5.8424011022277088E-2</v>
      </c>
      <c r="G68" s="5"/>
      <c r="H68" s="6">
        <f>(G59)/(G59+G61-G55)*H55</f>
        <v>0.16835024836415197</v>
      </c>
      <c r="I68" s="5"/>
      <c r="J68" s="6">
        <f>(I59)/(I59+I61-I55)*J55</f>
        <v>0.16627273823548511</v>
      </c>
      <c r="K68" s="5"/>
      <c r="L68" s="6">
        <f>(K59)/(K59+K61-K55)*L55</f>
        <v>6.3243388756588872E-2</v>
      </c>
      <c r="M68" s="5"/>
      <c r="N68" s="6">
        <f>(M59)/(M59+M61-M55)*N55</f>
        <v>2.9321208939685133E-2</v>
      </c>
      <c r="O68" s="5"/>
      <c r="P68" s="6">
        <f>(O59)/(O59+O61-O55)*P55</f>
        <v>0.12217306528829967</v>
      </c>
      <c r="Q68" s="5"/>
      <c r="R68" s="6">
        <f>(Q59)/(Q59+Q61-Q55)*R55</f>
        <v>0.1855895649652019</v>
      </c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15">
      <c r="A69" s="23"/>
      <c r="B69" s="5" t="s">
        <v>41</v>
      </c>
      <c r="C69" s="5"/>
      <c r="D69" s="6">
        <f>(C61-C55)/(C61-C55+C59)*D55</f>
        <v>0.23178225690850784</v>
      </c>
      <c r="E69" s="5"/>
      <c r="F69" s="6">
        <f>(E61-E55)/(E61-E55+E59)*F55</f>
        <v>0.23223728568022931</v>
      </c>
      <c r="G69" s="5"/>
      <c r="H69" s="6">
        <f>(G61-G55)/(G61-G55+G59)*H55</f>
        <v>3.3627626258710915E-2</v>
      </c>
      <c r="I69" s="5"/>
      <c r="J69" s="6">
        <f>(I61-I55)/(I61-I55+I59)*J55</f>
        <v>3.3229749326703958E-2</v>
      </c>
      <c r="K69" s="5"/>
      <c r="L69" s="6">
        <f>(K61-K55)/(K61-K55+K59)*L55</f>
        <v>0.2336482267853334</v>
      </c>
      <c r="M69" s="5"/>
      <c r="N69" s="6">
        <f>(M61-M55)/(M61-M55+M59)*N55</f>
        <v>0.21598989555570039</v>
      </c>
      <c r="O69" s="5"/>
      <c r="P69" s="6">
        <f>(O61-O55)/(O61-O55+O59)*P55</f>
        <v>1.5874072758838384E-2</v>
      </c>
      <c r="Q69" s="5"/>
      <c r="R69" s="6">
        <f>(Q61-Q55)/(Q61-Q55+Q59)*R55</f>
        <v>4.5253963689015735E-2</v>
      </c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15">
      <c r="A70" s="23"/>
      <c r="B70" s="14" t="s">
        <v>37</v>
      </c>
      <c r="C70" s="14"/>
      <c r="D70" s="10">
        <f>D59+D68</f>
        <v>0.19953701373861407</v>
      </c>
      <c r="E70" s="14"/>
      <c r="F70" s="10">
        <f>F59+F68</f>
        <v>0.20100375139409918</v>
      </c>
      <c r="G70" s="14"/>
      <c r="H70" s="10">
        <f>H59+H68</f>
        <v>0.83350836658965211</v>
      </c>
      <c r="I70" s="14"/>
      <c r="J70" s="10">
        <f>J59+J68</f>
        <v>0.83343691733996272</v>
      </c>
      <c r="K70" s="14"/>
      <c r="L70" s="10">
        <f>L59+L68</f>
        <v>0.21301843988133323</v>
      </c>
      <c r="M70" s="14"/>
      <c r="N70" s="10">
        <f>N59+N68</f>
        <v>0.11952662721893491</v>
      </c>
      <c r="O70" s="14"/>
      <c r="P70" s="10">
        <f>P59+P68</f>
        <v>0.885009765625</v>
      </c>
      <c r="Q70" s="14"/>
      <c r="R70" s="10">
        <f>R59+R68</f>
        <v>0.8039626063904004</v>
      </c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15">
      <c r="A71" s="23"/>
      <c r="B71" s="15" t="s">
        <v>38</v>
      </c>
      <c r="C71" s="15"/>
      <c r="D71" s="13">
        <f>D61+D69-D55</f>
        <v>0.8004629862613859</v>
      </c>
      <c r="E71" s="15"/>
      <c r="F71" s="13">
        <f>F61+F69-F55</f>
        <v>0.79899624860590079</v>
      </c>
      <c r="G71" s="15"/>
      <c r="H71" s="13">
        <f>H61+H69-H55</f>
        <v>0.16649163341034792</v>
      </c>
      <c r="I71" s="15"/>
      <c r="J71" s="13">
        <f>J61+J69-J55</f>
        <v>0.1665630826600373</v>
      </c>
      <c r="K71" s="15"/>
      <c r="L71" s="13">
        <f>L61+L69-L55</f>
        <v>0.78698156011866671</v>
      </c>
      <c r="M71" s="15"/>
      <c r="N71" s="13">
        <f>N61+N69-N55</f>
        <v>0.88047337278106519</v>
      </c>
      <c r="O71" s="15"/>
      <c r="P71" s="13">
        <f>P61+P69-P55</f>
        <v>0.11499023437499997</v>
      </c>
      <c r="Q71" s="15"/>
      <c r="R71" s="13">
        <f>R61+R69-R55</f>
        <v>0.19603739360959954</v>
      </c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15">
      <c r="C72" s="5"/>
      <c r="D72" s="5"/>
    </row>
    <row r="73" spans="1:27" ht="15.75" customHeight="1" x14ac:dyDescent="0.15"/>
    <row r="74" spans="1:27" ht="15.75" customHeight="1" x14ac:dyDescent="0.15"/>
    <row r="75" spans="1:27" ht="15.75" customHeight="1" x14ac:dyDescent="0.15">
      <c r="B75" s="16"/>
      <c r="C75" s="16"/>
    </row>
    <row r="76" spans="1:27" ht="15.75" customHeight="1" x14ac:dyDescent="0.15">
      <c r="B76" s="16"/>
      <c r="C76" s="16"/>
    </row>
    <row r="77" spans="1:27" ht="15.75" customHeight="1" x14ac:dyDescent="0.15">
      <c r="B77" s="16"/>
      <c r="C77" s="16"/>
      <c r="D77" s="20"/>
      <c r="E77" s="20"/>
      <c r="F77" s="20"/>
    </row>
    <row r="78" spans="1:27" ht="15.75" customHeight="1" x14ac:dyDescent="0.15">
      <c r="B78" s="16"/>
      <c r="C78" s="16"/>
    </row>
    <row r="79" spans="1:27" ht="15.75" customHeight="1" x14ac:dyDescent="0.15">
      <c r="B79" s="16"/>
      <c r="C79" s="16"/>
    </row>
    <row r="80" spans="1:27" ht="15.75" customHeight="1" x14ac:dyDescent="0.15">
      <c r="B80" s="16"/>
      <c r="C80" s="18"/>
    </row>
    <row r="81" spans="2:3" ht="15.75" customHeight="1" x14ac:dyDescent="0.15">
      <c r="B81" s="16"/>
      <c r="C81" s="18"/>
    </row>
    <row r="82" spans="2:3" ht="15.75" customHeight="1" x14ac:dyDescent="0.15"/>
    <row r="83" spans="2:3" ht="15.75" customHeight="1" x14ac:dyDescent="0.15"/>
    <row r="84" spans="2:3" ht="15.75" customHeight="1" x14ac:dyDescent="0.15"/>
    <row r="85" spans="2:3" ht="15.75" customHeight="1" x14ac:dyDescent="0.15"/>
    <row r="86" spans="2:3" ht="15.75" customHeight="1" x14ac:dyDescent="0.15"/>
    <row r="87" spans="2:3" ht="15.75" customHeight="1" x14ac:dyDescent="0.15"/>
    <row r="88" spans="2:3" ht="15.75" customHeight="1" x14ac:dyDescent="0.15"/>
    <row r="89" spans="2:3" ht="15.75" customHeight="1" x14ac:dyDescent="0.15"/>
    <row r="90" spans="2:3" ht="15.75" customHeight="1" x14ac:dyDescent="0.15"/>
    <row r="91" spans="2:3" ht="15.75" customHeight="1" x14ac:dyDescent="0.15"/>
    <row r="92" spans="2:3" ht="15.75" customHeight="1" x14ac:dyDescent="0.15"/>
    <row r="93" spans="2:3" ht="15.75" customHeight="1" x14ac:dyDescent="0.15"/>
    <row r="94" spans="2:3" ht="15.75" customHeight="1" x14ac:dyDescent="0.15"/>
    <row r="95" spans="2:3" ht="15.75" customHeight="1" x14ac:dyDescent="0.15"/>
    <row r="96" spans="2:3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5">
    <mergeCell ref="Q3:R3"/>
    <mergeCell ref="A68:A71"/>
    <mergeCell ref="A65:A66"/>
    <mergeCell ref="A52:A62"/>
    <mergeCell ref="O3:P3"/>
    <mergeCell ref="M3:N3"/>
    <mergeCell ref="K3:L3"/>
    <mergeCell ref="E3:F3"/>
    <mergeCell ref="G3:H3"/>
    <mergeCell ref="I3:J3"/>
    <mergeCell ref="C3:D3"/>
    <mergeCell ref="A40:A50"/>
    <mergeCell ref="A4:A14"/>
    <mergeCell ref="A16:A26"/>
    <mergeCell ref="A28:A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1000"/>
  <sheetViews>
    <sheetView workbookViewId="0"/>
  </sheetViews>
  <sheetFormatPr baseColWidth="10" defaultColWidth="14.5" defaultRowHeight="15" customHeight="1" x14ac:dyDescent="0.15"/>
  <cols>
    <col min="1" max="1" width="12.83203125" customWidth="1"/>
    <col min="2" max="2" width="27.33203125" customWidth="1"/>
    <col min="3" max="18" width="11.33203125" customWidth="1"/>
  </cols>
  <sheetData>
    <row r="1" spans="1:27" ht="15.75" customHeight="1" x14ac:dyDescent="0.15">
      <c r="A1" s="1" t="s">
        <v>0</v>
      </c>
    </row>
    <row r="2" spans="1:27" ht="15.75" customHeight="1" x14ac:dyDescent="0.15"/>
    <row r="3" spans="1:27" ht="15.75" customHeight="1" x14ac:dyDescent="0.15">
      <c r="A3" s="2" t="s">
        <v>2</v>
      </c>
      <c r="B3" s="2" t="s">
        <v>3</v>
      </c>
      <c r="C3" s="22" t="s">
        <v>4</v>
      </c>
      <c r="D3" s="23"/>
      <c r="E3" s="22" t="s">
        <v>5</v>
      </c>
      <c r="F3" s="23"/>
      <c r="G3" s="22" t="s">
        <v>6</v>
      </c>
      <c r="H3" s="23"/>
      <c r="I3" s="22" t="s">
        <v>7</v>
      </c>
      <c r="J3" s="23"/>
      <c r="K3" s="22" t="s">
        <v>8</v>
      </c>
      <c r="L3" s="23"/>
      <c r="M3" s="22" t="s">
        <v>9</v>
      </c>
      <c r="N3" s="23"/>
      <c r="O3" s="22" t="s">
        <v>10</v>
      </c>
      <c r="P3" s="23"/>
      <c r="Q3" s="22" t="s">
        <v>11</v>
      </c>
      <c r="R3" s="23"/>
      <c r="S3" s="4"/>
      <c r="T3" s="4"/>
      <c r="U3" s="4"/>
      <c r="V3" s="4"/>
      <c r="W3" s="4"/>
      <c r="X3" s="4"/>
      <c r="Y3" s="4"/>
      <c r="Z3" s="4"/>
      <c r="AA3" s="4"/>
    </row>
    <row r="4" spans="1:27" ht="15.75" customHeight="1" x14ac:dyDescent="0.15">
      <c r="A4" s="24" t="s">
        <v>12</v>
      </c>
      <c r="B4" s="5" t="s">
        <v>13</v>
      </c>
      <c r="C4" s="5">
        <v>752</v>
      </c>
      <c r="D4" s="6">
        <f>C4/C9</f>
        <v>0.12384716732542819</v>
      </c>
      <c r="E4" s="5">
        <v>752</v>
      </c>
      <c r="F4" s="6">
        <f>E4/E9</f>
        <v>0.12460646230323115</v>
      </c>
      <c r="G4" s="5">
        <v>2051</v>
      </c>
      <c r="H4" s="6">
        <f>G4/G9</f>
        <v>0.61888955944477975</v>
      </c>
      <c r="I4" s="5">
        <v>1640</v>
      </c>
      <c r="J4" s="6">
        <f>I4/I9</f>
        <v>0.62428625808907501</v>
      </c>
      <c r="K4" s="5">
        <v>687</v>
      </c>
      <c r="L4" s="6">
        <f>K4/K9</f>
        <v>0.13163441272274382</v>
      </c>
      <c r="M4" s="5">
        <v>65</v>
      </c>
      <c r="N4" s="6">
        <f>M4/M9</f>
        <v>7.9656862745098034E-2</v>
      </c>
      <c r="O4" s="5">
        <v>653</v>
      </c>
      <c r="P4" s="6">
        <f>O4/O9</f>
        <v>0.6802083333333333</v>
      </c>
      <c r="Q4" s="5">
        <v>987</v>
      </c>
      <c r="R4" s="6">
        <f>Q4/Q9</f>
        <v>0.59208158368326336</v>
      </c>
      <c r="S4" s="5"/>
      <c r="T4" s="5"/>
      <c r="U4" s="5"/>
      <c r="V4" s="5"/>
      <c r="W4" s="5"/>
      <c r="X4" s="5"/>
      <c r="Y4" s="5"/>
      <c r="Z4" s="5"/>
      <c r="AA4" s="5"/>
    </row>
    <row r="5" spans="1:27" ht="15.75" customHeight="1" x14ac:dyDescent="0.15">
      <c r="A5" s="23"/>
      <c r="B5" s="5" t="s">
        <v>15</v>
      </c>
      <c r="C5" s="5">
        <v>1</v>
      </c>
      <c r="D5" s="6">
        <f>C5/C9</f>
        <v>1.6469038208168644E-4</v>
      </c>
      <c r="E5" s="5">
        <v>1</v>
      </c>
      <c r="F5" s="6">
        <f>E5/E9</f>
        <v>1.6570008285004143E-4</v>
      </c>
      <c r="G5" s="5">
        <v>17</v>
      </c>
      <c r="H5" s="6">
        <f>G5/G9</f>
        <v>5.1297525648762825E-3</v>
      </c>
      <c r="I5" s="5">
        <v>12</v>
      </c>
      <c r="J5" s="6">
        <f>I5/I9</f>
        <v>4.5679482299200609E-3</v>
      </c>
      <c r="K5" s="5">
        <v>0</v>
      </c>
      <c r="L5" s="6">
        <f>K5/K9</f>
        <v>0</v>
      </c>
      <c r="M5" s="5">
        <v>1</v>
      </c>
      <c r="N5" s="6">
        <f>M5/M9</f>
        <v>1.2254901960784314E-3</v>
      </c>
      <c r="O5" s="5">
        <v>4</v>
      </c>
      <c r="P5" s="6">
        <f>O5/O9</f>
        <v>4.1666666666666666E-3</v>
      </c>
      <c r="Q5" s="5">
        <v>8</v>
      </c>
      <c r="R5" s="6">
        <f>Q5/Q9</f>
        <v>4.7990401919616073E-3</v>
      </c>
      <c r="S5" s="5"/>
      <c r="T5" s="5"/>
      <c r="U5" s="5"/>
      <c r="V5" s="5"/>
      <c r="W5" s="5"/>
      <c r="X5" s="5"/>
      <c r="Y5" s="5"/>
      <c r="Z5" s="5"/>
      <c r="AA5" s="5"/>
    </row>
    <row r="6" spans="1:27" ht="15.75" customHeight="1" x14ac:dyDescent="0.15">
      <c r="A6" s="23"/>
      <c r="B6" s="5" t="s">
        <v>16</v>
      </c>
      <c r="C6" s="5">
        <v>1</v>
      </c>
      <c r="D6" s="6">
        <f>C6/C9</f>
        <v>1.6469038208168644E-4</v>
      </c>
      <c r="E6" s="5">
        <v>1</v>
      </c>
      <c r="F6" s="6">
        <f>E6/E9</f>
        <v>1.6570008285004143E-4</v>
      </c>
      <c r="G6" s="5">
        <v>16</v>
      </c>
      <c r="H6" s="6">
        <f>G6/G9</f>
        <v>4.8280024140012071E-3</v>
      </c>
      <c r="I6" s="5">
        <v>14</v>
      </c>
      <c r="J6" s="6">
        <f>I6/I9</f>
        <v>5.3292729349067374E-3</v>
      </c>
      <c r="K6" s="5">
        <v>1</v>
      </c>
      <c r="L6" s="6">
        <f>K6/K9</f>
        <v>1.9160758766047136E-4</v>
      </c>
      <c r="M6" s="5">
        <v>0</v>
      </c>
      <c r="N6" s="6">
        <f>M6/M9</f>
        <v>0</v>
      </c>
      <c r="O6" s="5">
        <v>5</v>
      </c>
      <c r="P6" s="6">
        <f>O6/O9</f>
        <v>5.208333333333333E-3</v>
      </c>
      <c r="Q6" s="5">
        <v>9</v>
      </c>
      <c r="R6" s="6">
        <f>Q6/Q9</f>
        <v>5.3989202159568086E-3</v>
      </c>
      <c r="S6" s="5"/>
      <c r="T6" s="5"/>
      <c r="U6" s="5"/>
      <c r="V6" s="5"/>
      <c r="W6" s="5"/>
      <c r="X6" s="5"/>
      <c r="Y6" s="5"/>
      <c r="Z6" s="5"/>
      <c r="AA6" s="5"/>
    </row>
    <row r="7" spans="1:27" ht="15.75" customHeight="1" x14ac:dyDescent="0.15">
      <c r="A7" s="23"/>
      <c r="B7" s="5" t="s">
        <v>18</v>
      </c>
      <c r="C7" s="5">
        <v>2008</v>
      </c>
      <c r="D7" s="6">
        <f>C7/C9</f>
        <v>0.33069828722002637</v>
      </c>
      <c r="E7" s="5">
        <v>2007</v>
      </c>
      <c r="F7" s="6">
        <f>E7/E9</f>
        <v>0.33256006628003315</v>
      </c>
      <c r="G7" s="5">
        <v>821</v>
      </c>
      <c r="H7" s="6">
        <f>G7/G9</f>
        <v>0.24773687386843693</v>
      </c>
      <c r="I7" s="5">
        <v>649</v>
      </c>
      <c r="J7" s="6">
        <f>I7/I9</f>
        <v>0.24704986676817664</v>
      </c>
      <c r="K7" s="5">
        <v>1794</v>
      </c>
      <c r="L7" s="6">
        <f>K7/K9</f>
        <v>0.34374401226288559</v>
      </c>
      <c r="M7" s="5">
        <v>213</v>
      </c>
      <c r="N7" s="6">
        <f>M7/M9</f>
        <v>0.2610294117647059</v>
      </c>
      <c r="O7" s="5">
        <v>190</v>
      </c>
      <c r="P7" s="6">
        <f>O7/O9</f>
        <v>0.19791666666666666</v>
      </c>
      <c r="Q7" s="5">
        <v>459</v>
      </c>
      <c r="R7" s="6">
        <f>Q7/Q9</f>
        <v>0.27534493101379726</v>
      </c>
      <c r="S7" s="5"/>
      <c r="T7" s="5"/>
      <c r="U7" s="5"/>
      <c r="V7" s="5"/>
      <c r="W7" s="5"/>
      <c r="X7" s="5"/>
      <c r="Y7" s="5"/>
      <c r="Z7" s="5"/>
      <c r="AA7" s="5"/>
    </row>
    <row r="8" spans="1:27" ht="15.75" customHeight="1" x14ac:dyDescent="0.15">
      <c r="A8" s="23"/>
      <c r="B8" s="5" t="s">
        <v>20</v>
      </c>
      <c r="C8" s="5">
        <v>3310</v>
      </c>
      <c r="D8" s="6">
        <f>C8/C9</f>
        <v>0.54512516469038208</v>
      </c>
      <c r="E8" s="5">
        <v>3274</v>
      </c>
      <c r="F8" s="6">
        <f>E8/E9</f>
        <v>0.54250207125103567</v>
      </c>
      <c r="G8" s="5">
        <v>409</v>
      </c>
      <c r="H8" s="6">
        <f>G8/G9</f>
        <v>0.12341581170790586</v>
      </c>
      <c r="I8" s="5">
        <v>312</v>
      </c>
      <c r="J8" s="6">
        <f>I8/I9</f>
        <v>0.11876665397792158</v>
      </c>
      <c r="K8" s="5">
        <v>2737</v>
      </c>
      <c r="L8" s="6">
        <f>K8/K9</f>
        <v>0.52442996742671011</v>
      </c>
      <c r="M8" s="5">
        <v>537</v>
      </c>
      <c r="N8" s="6">
        <f>M8/M9</f>
        <v>0.65808823529411764</v>
      </c>
      <c r="O8" s="5">
        <v>108</v>
      </c>
      <c r="P8" s="6">
        <f>O8/O9</f>
        <v>0.1125</v>
      </c>
      <c r="Q8" s="5">
        <v>204</v>
      </c>
      <c r="R8" s="6">
        <f>Q8/Q9</f>
        <v>0.122375524895021</v>
      </c>
      <c r="S8" s="5"/>
      <c r="T8" s="5"/>
      <c r="U8" s="5"/>
      <c r="V8" s="5"/>
      <c r="W8" s="5"/>
      <c r="X8" s="5"/>
      <c r="Y8" s="5"/>
      <c r="Z8" s="5"/>
      <c r="AA8" s="5"/>
    </row>
    <row r="9" spans="1:27" ht="15.75" customHeight="1" x14ac:dyDescent="0.15">
      <c r="A9" s="23"/>
      <c r="B9" s="5" t="s">
        <v>21</v>
      </c>
      <c r="C9" s="5">
        <f>SUM(C4:C8)</f>
        <v>6072</v>
      </c>
      <c r="D9" s="5"/>
      <c r="E9" s="5">
        <f>SUM(E4:E8)</f>
        <v>6035</v>
      </c>
      <c r="F9" s="5"/>
      <c r="G9" s="5">
        <f>SUM(G4:G8)</f>
        <v>3314</v>
      </c>
      <c r="H9" s="5"/>
      <c r="I9" s="5">
        <f>SUM(I4:I8)</f>
        <v>2627</v>
      </c>
      <c r="J9" s="5"/>
      <c r="K9" s="5">
        <f>SUM(K4:K8)</f>
        <v>5219</v>
      </c>
      <c r="L9" s="5"/>
      <c r="M9" s="5">
        <f>SUM(M4:M8)</f>
        <v>816</v>
      </c>
      <c r="N9" s="5"/>
      <c r="O9" s="5">
        <f>SUM(O4:O8)</f>
        <v>960</v>
      </c>
      <c r="P9" s="5"/>
      <c r="Q9" s="5">
        <f>SUM(Q4:Q8)</f>
        <v>1667</v>
      </c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75" customHeight="1" x14ac:dyDescent="0.15">
      <c r="A10" s="23"/>
      <c r="B10" s="5" t="s">
        <v>22</v>
      </c>
      <c r="C10" s="8">
        <v>9484013</v>
      </c>
      <c r="D10" s="9"/>
      <c r="E10" s="8">
        <v>9256181</v>
      </c>
      <c r="F10" s="9"/>
      <c r="G10" s="8">
        <v>93451</v>
      </c>
      <c r="H10" s="9"/>
      <c r="I10" s="8">
        <v>78619</v>
      </c>
      <c r="J10" s="9"/>
      <c r="K10" s="8">
        <v>7765894</v>
      </c>
      <c r="L10" s="9"/>
      <c r="M10" s="8">
        <v>1490287</v>
      </c>
      <c r="N10" s="9"/>
      <c r="O10" s="8">
        <v>26392</v>
      </c>
      <c r="P10" s="9"/>
      <c r="Q10" s="8">
        <v>52227</v>
      </c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75" customHeight="1" x14ac:dyDescent="0.15">
      <c r="A11" s="23"/>
      <c r="B11" s="5" t="s">
        <v>23</v>
      </c>
      <c r="C11" s="5">
        <f>SUM(C4:C5)+C6/2</f>
        <v>753.5</v>
      </c>
      <c r="D11" s="10">
        <f>C11/C9</f>
        <v>0.12409420289855072</v>
      </c>
      <c r="E11" s="5">
        <f>SUM(E4:E5)+E6/2</f>
        <v>753.5</v>
      </c>
      <c r="F11" s="10">
        <f>E11/E9</f>
        <v>0.12485501242750621</v>
      </c>
      <c r="G11" s="5">
        <f>SUM(G4:G5)+G6/2</f>
        <v>2076</v>
      </c>
      <c r="H11" s="10">
        <f>G11/G9</f>
        <v>0.62643331321665663</v>
      </c>
      <c r="I11" s="5">
        <f>SUM(I4:I5)+I6/2</f>
        <v>1659</v>
      </c>
      <c r="J11" s="10">
        <f>I11/I9</f>
        <v>0.63151884278644843</v>
      </c>
      <c r="K11" s="5">
        <f>SUM(K4:K5)+K6/2</f>
        <v>687.5</v>
      </c>
      <c r="L11" s="10">
        <f>K11/K9</f>
        <v>0.13173021651657404</v>
      </c>
      <c r="M11" s="5">
        <f>SUM(M4:M5)+M6/2</f>
        <v>66</v>
      </c>
      <c r="N11" s="10">
        <f>M11/M9</f>
        <v>8.0882352941176475E-2</v>
      </c>
      <c r="O11" s="5">
        <f>SUM(O4:O5)+O6/2</f>
        <v>659.5</v>
      </c>
      <c r="P11" s="10">
        <f>O11/O9</f>
        <v>0.6869791666666667</v>
      </c>
      <c r="Q11" s="5">
        <f>SUM(Q4:Q5)+Q6/2</f>
        <v>999.5</v>
      </c>
      <c r="R11" s="10">
        <f>Q11/Q9</f>
        <v>0.59958008398320339</v>
      </c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15">
      <c r="A12" s="23"/>
      <c r="B12" s="11" t="s">
        <v>24</v>
      </c>
      <c r="C12" s="12">
        <f>C11/C10*1000</f>
        <v>7.944949042140706E-2</v>
      </c>
      <c r="D12" s="6"/>
      <c r="E12" s="12">
        <f>E11/E10*1000</f>
        <v>8.1405063276096257E-2</v>
      </c>
      <c r="F12" s="6"/>
      <c r="G12" s="12">
        <f>G11/G10*1000</f>
        <v>22.214850563396862</v>
      </c>
      <c r="H12" s="6"/>
      <c r="I12" s="12">
        <f>I11/I10*1000</f>
        <v>21.101769292410232</v>
      </c>
      <c r="J12" s="6"/>
      <c r="K12" s="12">
        <f>K11/K10*1000</f>
        <v>8.8528120522891496E-2</v>
      </c>
      <c r="L12" s="6"/>
      <c r="M12" s="12">
        <f>M11/M10*1000</f>
        <v>4.4286771608421732E-2</v>
      </c>
      <c r="N12" s="6"/>
      <c r="O12" s="12">
        <f>O11/O10*1000</f>
        <v>24.988632919066383</v>
      </c>
      <c r="P12" s="6"/>
      <c r="Q12" s="12">
        <f>Q11/Q10*1000</f>
        <v>19.137610814329751</v>
      </c>
      <c r="R12" s="6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15">
      <c r="A13" s="23"/>
      <c r="B13" s="5" t="s">
        <v>25</v>
      </c>
      <c r="C13" s="5">
        <f>SUM(C7:C8)+C6/2</f>
        <v>5318.5</v>
      </c>
      <c r="D13" s="13">
        <f>C13/C9</f>
        <v>0.87590579710144922</v>
      </c>
      <c r="E13" s="5">
        <f>SUM(E7:E8)+E6/2</f>
        <v>5281.5</v>
      </c>
      <c r="F13" s="13">
        <f>E13/E9</f>
        <v>0.87514498757249382</v>
      </c>
      <c r="G13" s="5">
        <f>SUM(G7:G8)+G6/2</f>
        <v>1238</v>
      </c>
      <c r="H13" s="13">
        <f>G13/G9</f>
        <v>0.37356668678334337</v>
      </c>
      <c r="I13" s="5">
        <f>SUM(I7:I8)+I6/2</f>
        <v>968</v>
      </c>
      <c r="J13" s="13">
        <f>I13/I9</f>
        <v>0.36848115721355157</v>
      </c>
      <c r="K13" s="5">
        <f>SUM(K7:K8)+K6/2</f>
        <v>4531.5</v>
      </c>
      <c r="L13" s="13">
        <f>K13/K9</f>
        <v>0.86826978348342598</v>
      </c>
      <c r="M13" s="5">
        <f>SUM(M7:M8)+M6/2</f>
        <v>750</v>
      </c>
      <c r="N13" s="13">
        <f>M13/M9</f>
        <v>0.91911764705882348</v>
      </c>
      <c r="O13" s="5">
        <f>SUM(O7:O8)+O6/2</f>
        <v>300.5</v>
      </c>
      <c r="P13" s="13">
        <f>O13/O9</f>
        <v>0.31302083333333336</v>
      </c>
      <c r="Q13" s="5">
        <f>SUM(Q7:Q8)+Q6/2</f>
        <v>667.5</v>
      </c>
      <c r="R13" s="13">
        <f>Q13/Q9</f>
        <v>0.40041991601679666</v>
      </c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15">
      <c r="A14" s="23"/>
      <c r="B14" s="11" t="s">
        <v>24</v>
      </c>
      <c r="C14" s="12">
        <f>C13/C10*1000</f>
        <v>0.56078581925182946</v>
      </c>
      <c r="D14" s="5"/>
      <c r="E14" s="12">
        <f>E13/E10*1000</f>
        <v>0.57059169434997004</v>
      </c>
      <c r="F14" s="5"/>
      <c r="G14" s="12">
        <f>G13/G10*1000</f>
        <v>13.247584295513157</v>
      </c>
      <c r="H14" s="5"/>
      <c r="I14" s="12">
        <f>I13/I10*1000</f>
        <v>12.312545313473843</v>
      </c>
      <c r="J14" s="5"/>
      <c r="K14" s="12">
        <f>K13/K10*1000</f>
        <v>0.58351298639924776</v>
      </c>
      <c r="L14" s="5"/>
      <c r="M14" s="12">
        <f>M13/M10*1000</f>
        <v>0.50325876827751981</v>
      </c>
      <c r="N14" s="5"/>
      <c r="O14" s="12">
        <f>O13/O10*1000</f>
        <v>11.386026068505608</v>
      </c>
      <c r="P14" s="5"/>
      <c r="Q14" s="12">
        <f>Q13/Q10*1000</f>
        <v>12.780745591360789</v>
      </c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15">
      <c r="A16" s="24" t="s">
        <v>27</v>
      </c>
      <c r="B16" s="5" t="s">
        <v>13</v>
      </c>
      <c r="C16" s="5">
        <v>774</v>
      </c>
      <c r="D16" s="6">
        <f>C16/C21</f>
        <v>0.1026252983293556</v>
      </c>
      <c r="E16" s="5">
        <v>774</v>
      </c>
      <c r="F16" s="6">
        <f>E16/E21</f>
        <v>0.10311750599520383</v>
      </c>
      <c r="G16" s="5">
        <v>1993</v>
      </c>
      <c r="H16" s="6">
        <f>G16/G21</f>
        <v>0.62048567870485682</v>
      </c>
      <c r="I16" s="5">
        <v>1589</v>
      </c>
      <c r="J16" s="6">
        <f>I16/I21</f>
        <v>0.62264890282131657</v>
      </c>
      <c r="K16" s="5">
        <v>713</v>
      </c>
      <c r="L16" s="6">
        <f>K16/K21</f>
        <v>0.10908812729498164</v>
      </c>
      <c r="M16" s="5">
        <v>61</v>
      </c>
      <c r="N16" s="6">
        <f>M16/M21</f>
        <v>6.2886597938144329E-2</v>
      </c>
      <c r="O16" s="5">
        <v>616</v>
      </c>
      <c r="P16" s="6">
        <f>O16/O21</f>
        <v>0.66307857911733048</v>
      </c>
      <c r="Q16" s="5">
        <v>973</v>
      </c>
      <c r="R16" s="6">
        <f>Q16/Q21</f>
        <v>0.59950708564386934</v>
      </c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15">
      <c r="A17" s="23"/>
      <c r="B17" s="5" t="s">
        <v>15</v>
      </c>
      <c r="C17" s="5">
        <v>1</v>
      </c>
      <c r="D17" s="6">
        <f>C17/C21</f>
        <v>1.3259082471492973E-4</v>
      </c>
      <c r="E17" s="5">
        <v>1</v>
      </c>
      <c r="F17" s="6">
        <f>E17/E21</f>
        <v>1.332267519317879E-4</v>
      </c>
      <c r="G17" s="5">
        <v>11</v>
      </c>
      <c r="H17" s="6">
        <f>G17/G21</f>
        <v>3.4246575342465752E-3</v>
      </c>
      <c r="I17" s="5">
        <v>10</v>
      </c>
      <c r="J17" s="6">
        <f>I17/I21</f>
        <v>3.9184952978056423E-3</v>
      </c>
      <c r="K17" s="5">
        <v>1</v>
      </c>
      <c r="L17" s="6">
        <f>K17/K21</f>
        <v>1.5299877600979191E-4</v>
      </c>
      <c r="M17" s="5">
        <v>0</v>
      </c>
      <c r="N17" s="6">
        <f>M17/M21</f>
        <v>0</v>
      </c>
      <c r="O17" s="5">
        <v>5</v>
      </c>
      <c r="P17" s="6">
        <f>O17/O21</f>
        <v>5.3821313240043061E-3</v>
      </c>
      <c r="Q17" s="5">
        <v>5</v>
      </c>
      <c r="R17" s="6">
        <f>Q17/Q21</f>
        <v>3.0807147258163892E-3</v>
      </c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15">
      <c r="A18" s="23"/>
      <c r="B18" s="5" t="s">
        <v>16</v>
      </c>
      <c r="C18" s="5">
        <v>1</v>
      </c>
      <c r="D18" s="6">
        <f>C18/C21</f>
        <v>1.3259082471492973E-4</v>
      </c>
      <c r="E18" s="5">
        <v>1</v>
      </c>
      <c r="F18" s="6">
        <f>E18/E21</f>
        <v>1.332267519317879E-4</v>
      </c>
      <c r="G18" s="5">
        <v>16</v>
      </c>
      <c r="H18" s="6">
        <f>G18/G21</f>
        <v>4.9813200498132005E-3</v>
      </c>
      <c r="I18" s="5">
        <v>14</v>
      </c>
      <c r="J18" s="6">
        <f>I18/I21</f>
        <v>5.4858934169278997E-3</v>
      </c>
      <c r="K18" s="5">
        <v>1</v>
      </c>
      <c r="L18" s="6">
        <f>K18/K21</f>
        <v>1.5299877600979191E-4</v>
      </c>
      <c r="M18" s="5">
        <v>0</v>
      </c>
      <c r="N18" s="6">
        <f>M18/M21</f>
        <v>0</v>
      </c>
      <c r="O18" s="5">
        <v>5</v>
      </c>
      <c r="P18" s="6">
        <f>O18/O21</f>
        <v>5.3821313240043061E-3</v>
      </c>
      <c r="Q18" s="5">
        <v>9</v>
      </c>
      <c r="R18" s="6">
        <f>Q18/Q21</f>
        <v>5.5452865064695009E-3</v>
      </c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15">
      <c r="A19" s="23"/>
      <c r="B19" s="5" t="s">
        <v>18</v>
      </c>
      <c r="C19" s="5">
        <v>2214</v>
      </c>
      <c r="D19" s="6">
        <f>C19/C21</f>
        <v>0.2935560859188544</v>
      </c>
      <c r="E19" s="5">
        <v>2213</v>
      </c>
      <c r="F19" s="6">
        <f>E19/E21</f>
        <v>0.29483080202504663</v>
      </c>
      <c r="G19" s="5">
        <v>720</v>
      </c>
      <c r="H19" s="6">
        <f>G19/G21</f>
        <v>0.22415940224159403</v>
      </c>
      <c r="I19" s="5">
        <v>575</v>
      </c>
      <c r="J19" s="6">
        <f>I19/I21</f>
        <v>0.22531347962382445</v>
      </c>
      <c r="K19" s="5">
        <v>1968</v>
      </c>
      <c r="L19" s="6">
        <f>K19/K21</f>
        <v>0.30110159118727048</v>
      </c>
      <c r="M19" s="5">
        <v>245</v>
      </c>
      <c r="N19" s="6">
        <f>M19/M21</f>
        <v>0.25257731958762886</v>
      </c>
      <c r="O19" s="5">
        <v>183</v>
      </c>
      <c r="P19" s="6">
        <f>O19/O21</f>
        <v>0.1969860064585576</v>
      </c>
      <c r="Q19" s="5">
        <v>392</v>
      </c>
      <c r="R19" s="6">
        <f>Q19/Q21</f>
        <v>0.24152803450400492</v>
      </c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15">
      <c r="A20" s="23"/>
      <c r="B20" s="5" t="s">
        <v>20</v>
      </c>
      <c r="C20" s="5">
        <v>4552</v>
      </c>
      <c r="D20" s="6">
        <f>C20/C21</f>
        <v>0.60355343410236006</v>
      </c>
      <c r="E20" s="5">
        <v>4517</v>
      </c>
      <c r="F20" s="6">
        <f>E20/E21</f>
        <v>0.60178523847588594</v>
      </c>
      <c r="G20" s="5">
        <v>472</v>
      </c>
      <c r="H20" s="6">
        <f>G20/G21</f>
        <v>0.14694894146948942</v>
      </c>
      <c r="I20" s="5">
        <v>364</v>
      </c>
      <c r="J20" s="6">
        <f>I20/I21</f>
        <v>0.14263322884012539</v>
      </c>
      <c r="K20" s="5">
        <v>3853</v>
      </c>
      <c r="L20" s="6">
        <f>K20/K21</f>
        <v>0.58950428396572829</v>
      </c>
      <c r="M20" s="5">
        <v>664</v>
      </c>
      <c r="N20" s="6">
        <f>M20/M21</f>
        <v>0.68453608247422681</v>
      </c>
      <c r="O20" s="5">
        <v>120</v>
      </c>
      <c r="P20" s="6">
        <f>O20/O21</f>
        <v>0.12917115177610333</v>
      </c>
      <c r="Q20" s="5">
        <v>244</v>
      </c>
      <c r="R20" s="6">
        <f>Q20/Q21</f>
        <v>0.1503388786198398</v>
      </c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15">
      <c r="A21" s="23"/>
      <c r="B21" s="5" t="s">
        <v>21</v>
      </c>
      <c r="C21" s="5">
        <f>SUM(C16:C20)</f>
        <v>7542</v>
      </c>
      <c r="D21" s="5"/>
      <c r="E21" s="5">
        <f>SUM(E16:E20)</f>
        <v>7506</v>
      </c>
      <c r="F21" s="5"/>
      <c r="G21" s="5">
        <f>SUM(G16:G20)</f>
        <v>3212</v>
      </c>
      <c r="H21" s="5"/>
      <c r="I21" s="5">
        <f>SUM(I16:I20)</f>
        <v>2552</v>
      </c>
      <c r="J21" s="5"/>
      <c r="K21" s="5">
        <f>SUM(K16:K20)</f>
        <v>6536</v>
      </c>
      <c r="L21" s="5"/>
      <c r="M21" s="5">
        <f>SUM(M16:M20)</f>
        <v>970</v>
      </c>
      <c r="N21" s="5"/>
      <c r="O21" s="5">
        <f>SUM(O16:O20)</f>
        <v>929</v>
      </c>
      <c r="P21" s="5"/>
      <c r="Q21" s="5">
        <f>SUM(Q16:Q20)</f>
        <v>1623</v>
      </c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15">
      <c r="A22" s="23"/>
      <c r="B22" s="5" t="s">
        <v>22</v>
      </c>
      <c r="C22" s="5">
        <f>C10</f>
        <v>9484013</v>
      </c>
      <c r="D22" s="5"/>
      <c r="E22" s="5">
        <f>E10</f>
        <v>9256181</v>
      </c>
      <c r="F22" s="5"/>
      <c r="G22" s="5">
        <f>G10</f>
        <v>93451</v>
      </c>
      <c r="H22" s="5"/>
      <c r="I22" s="5">
        <f>I10</f>
        <v>78619</v>
      </c>
      <c r="J22" s="5"/>
      <c r="K22" s="5">
        <f t="shared" ref="K22:M22" si="0">K10</f>
        <v>7765894</v>
      </c>
      <c r="L22" s="6">
        <f t="shared" si="0"/>
        <v>0</v>
      </c>
      <c r="M22" s="5">
        <f t="shared" si="0"/>
        <v>1490287</v>
      </c>
      <c r="N22" s="5"/>
      <c r="O22" s="5">
        <f>O10</f>
        <v>26392</v>
      </c>
      <c r="P22" s="5"/>
      <c r="Q22" s="5">
        <f>Q10</f>
        <v>52227</v>
      </c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15">
      <c r="A23" s="23"/>
      <c r="B23" s="5" t="s">
        <v>23</v>
      </c>
      <c r="C23" s="5">
        <f>SUM(C16:C17)+C18/2</f>
        <v>775.5</v>
      </c>
      <c r="D23" s="10">
        <f>C23/C21</f>
        <v>0.102824184566428</v>
      </c>
      <c r="E23" s="5">
        <f>SUM(E16:E17)+E18/2</f>
        <v>775.5</v>
      </c>
      <c r="F23" s="10">
        <f>E23/E21</f>
        <v>0.10331734612310152</v>
      </c>
      <c r="G23" s="5">
        <f>SUM(G16:G17)+G18/2</f>
        <v>2012</v>
      </c>
      <c r="H23" s="10">
        <f>G23/G21</f>
        <v>0.62640099626400991</v>
      </c>
      <c r="I23" s="5">
        <f>SUM(I16:I17)+I18/2</f>
        <v>1606</v>
      </c>
      <c r="J23" s="10">
        <f>I23/I21</f>
        <v>0.62931034482758619</v>
      </c>
      <c r="K23" s="5">
        <f>SUM(K16:K17)+K18/2</f>
        <v>714.5</v>
      </c>
      <c r="L23" s="10">
        <f>K23/K21</f>
        <v>0.10931762545899633</v>
      </c>
      <c r="M23" s="5">
        <f>SUM(M16:M17)+M18/2</f>
        <v>61</v>
      </c>
      <c r="N23" s="10">
        <f>M23/M21</f>
        <v>6.2886597938144329E-2</v>
      </c>
      <c r="O23" s="5">
        <f>SUM(O16:O17)+O18/2</f>
        <v>623.5</v>
      </c>
      <c r="P23" s="10">
        <f>O23/O21</f>
        <v>0.67115177610333687</v>
      </c>
      <c r="Q23" s="5">
        <f>SUM(Q16:Q17)+Q18/2</f>
        <v>982.5</v>
      </c>
      <c r="R23" s="10">
        <f>Q23/Q21</f>
        <v>0.60536044362292052</v>
      </c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15">
      <c r="A24" s="23"/>
      <c r="B24" s="11" t="s">
        <v>24</v>
      </c>
      <c r="C24" s="12">
        <f>C23/C22*1000</f>
        <v>8.1769183572397042E-2</v>
      </c>
      <c r="D24" s="6"/>
      <c r="E24" s="12">
        <f>E23/E22*1000</f>
        <v>8.3781853444741414E-2</v>
      </c>
      <c r="F24" s="6"/>
      <c r="G24" s="12">
        <f>G23/G22*1000</f>
        <v>21.529999678976147</v>
      </c>
      <c r="H24" s="6"/>
      <c r="I24" s="12">
        <f>I23/I22*1000</f>
        <v>20.427631997354329</v>
      </c>
      <c r="J24" s="6"/>
      <c r="K24" s="12">
        <f>K23/K22*1000</f>
        <v>9.2004861256154161E-2</v>
      </c>
      <c r="L24" s="6"/>
      <c r="M24" s="12">
        <f>M23/M22*1000</f>
        <v>4.0931713153238271E-2</v>
      </c>
      <c r="N24" s="6"/>
      <c r="O24" s="12">
        <f>O23/O22*1000</f>
        <v>23.624583207032433</v>
      </c>
      <c r="P24" s="6"/>
      <c r="Q24" s="12">
        <f>Q23/Q22*1000</f>
        <v>18.812108679418692</v>
      </c>
      <c r="R24" s="6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15">
      <c r="A25" s="23"/>
      <c r="B25" s="5" t="s">
        <v>25</v>
      </c>
      <c r="C25" s="5">
        <f>SUM(C19:C20)+C18/2</f>
        <v>6766.5</v>
      </c>
      <c r="D25" s="13">
        <f>C25/C21</f>
        <v>0.89717581543357194</v>
      </c>
      <c r="E25" s="5">
        <f>SUM(E19:E20)+E18/2</f>
        <v>6730.5</v>
      </c>
      <c r="F25" s="13">
        <f>E25/E21</f>
        <v>0.89668265387689849</v>
      </c>
      <c r="G25" s="5">
        <f>SUM(G19:G20)+G18/2</f>
        <v>1200</v>
      </c>
      <c r="H25" s="13">
        <f>G25/G21</f>
        <v>0.37359900373599003</v>
      </c>
      <c r="I25" s="5">
        <f>SUM(I19:I20)+I18/2</f>
        <v>946</v>
      </c>
      <c r="J25" s="13">
        <f>I25/I21</f>
        <v>0.37068965517241381</v>
      </c>
      <c r="K25" s="5">
        <f>SUM(K19:K20)+K18/2</f>
        <v>5821.5</v>
      </c>
      <c r="L25" s="13">
        <f>K25/K21</f>
        <v>0.89068237454100363</v>
      </c>
      <c r="M25" s="5">
        <f>SUM(M19:M20)+M18/2</f>
        <v>909</v>
      </c>
      <c r="N25" s="13">
        <f>M25/M21</f>
        <v>0.93711340206185567</v>
      </c>
      <c r="O25" s="5">
        <f>SUM(O19:O20)+O18/2</f>
        <v>305.5</v>
      </c>
      <c r="P25" s="13">
        <f>O25/O21</f>
        <v>0.32884822389666307</v>
      </c>
      <c r="Q25" s="5">
        <f>SUM(Q19:Q20)+Q18/2</f>
        <v>640.5</v>
      </c>
      <c r="R25" s="13">
        <f>Q25/Q21</f>
        <v>0.39463955637707948</v>
      </c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15">
      <c r="A26" s="23"/>
      <c r="B26" s="11" t="s">
        <v>24</v>
      </c>
      <c r="C26" s="12">
        <f>C25/C22*1000</f>
        <v>0.71346380482607941</v>
      </c>
      <c r="D26" s="5"/>
      <c r="E26" s="12">
        <f>E25/E22*1000</f>
        <v>0.72713573773027995</v>
      </c>
      <c r="F26" s="5"/>
      <c r="G26" s="12">
        <f>G25/G22*1000</f>
        <v>12.840954082888359</v>
      </c>
      <c r="H26" s="5"/>
      <c r="I26" s="12">
        <f>I25/I22*1000</f>
        <v>12.03271473816762</v>
      </c>
      <c r="J26" s="5"/>
      <c r="K26" s="12">
        <f>K25/K22*1000</f>
        <v>0.74962393254401871</v>
      </c>
      <c r="L26" s="5"/>
      <c r="M26" s="12">
        <f>M25/M22*1000</f>
        <v>0.6099496271523539</v>
      </c>
      <c r="N26" s="5"/>
      <c r="O26" s="12">
        <f>O25/O22*1000</f>
        <v>11.575477417399211</v>
      </c>
      <c r="P26" s="5"/>
      <c r="Q26" s="12">
        <f>Q25/Q22*1000</f>
        <v>12.263771612384398</v>
      </c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15">
      <c r="A28" s="24" t="s">
        <v>30</v>
      </c>
      <c r="B28" s="5" t="s">
        <v>13</v>
      </c>
      <c r="C28" s="5">
        <v>626</v>
      </c>
      <c r="D28" s="6">
        <f>C28/C33</f>
        <v>9.8660362490149728E-2</v>
      </c>
      <c r="E28" s="5">
        <v>626</v>
      </c>
      <c r="F28" s="6">
        <f>E28/E33</f>
        <v>9.9144757681343051E-2</v>
      </c>
      <c r="G28" s="5">
        <v>1999</v>
      </c>
      <c r="H28" s="6">
        <f>G28/G33</f>
        <v>0.58828722778104769</v>
      </c>
      <c r="I28" s="5">
        <v>1594</v>
      </c>
      <c r="J28" s="6">
        <f>I28/I33</f>
        <v>0.59037037037037032</v>
      </c>
      <c r="K28" s="5">
        <v>580</v>
      </c>
      <c r="L28" s="6">
        <f>K28/K33</f>
        <v>0.10426029120977889</v>
      </c>
      <c r="M28" s="5">
        <v>46</v>
      </c>
      <c r="N28" s="6">
        <f>M28/M33</f>
        <v>6.1251664447403459E-2</v>
      </c>
      <c r="O28" s="5">
        <v>631</v>
      </c>
      <c r="P28" s="6">
        <f>O28/O33</f>
        <v>0.62661370407149952</v>
      </c>
      <c r="Q28" s="5">
        <v>963</v>
      </c>
      <c r="R28" s="6">
        <f>Q28/Q33</f>
        <v>0.56881275841701118</v>
      </c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15">
      <c r="A29" s="23"/>
      <c r="B29" s="5" t="s">
        <v>15</v>
      </c>
      <c r="C29" s="5">
        <v>1</v>
      </c>
      <c r="D29" s="6">
        <f>C29/C33</f>
        <v>1.5760441292356187E-4</v>
      </c>
      <c r="E29" s="5">
        <v>1</v>
      </c>
      <c r="F29" s="6">
        <f>E29/E33</f>
        <v>1.5837820715869496E-4</v>
      </c>
      <c r="G29" s="5">
        <v>8</v>
      </c>
      <c r="H29" s="6">
        <f>G29/G33</f>
        <v>2.3543260741612712E-3</v>
      </c>
      <c r="I29" s="5">
        <v>8</v>
      </c>
      <c r="J29" s="6">
        <f>I29/I33</f>
        <v>2.9629629629629628E-3</v>
      </c>
      <c r="K29" s="5">
        <v>1</v>
      </c>
      <c r="L29" s="6">
        <f>K29/K33</f>
        <v>1.7975912277548085E-4</v>
      </c>
      <c r="M29" s="5">
        <v>0</v>
      </c>
      <c r="N29" s="6">
        <f>M29/M33</f>
        <v>0</v>
      </c>
      <c r="O29" s="5">
        <v>2</v>
      </c>
      <c r="P29" s="6">
        <f>O29/O33</f>
        <v>1.9860973187686196E-3</v>
      </c>
      <c r="Q29" s="5">
        <v>6</v>
      </c>
      <c r="R29" s="6">
        <f>Q29/Q33</f>
        <v>3.5440047253396337E-3</v>
      </c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15">
      <c r="A30" s="23"/>
      <c r="B30" s="5" t="s">
        <v>16</v>
      </c>
      <c r="C30" s="5">
        <v>1</v>
      </c>
      <c r="D30" s="6">
        <f>C30/C33</f>
        <v>1.5760441292356187E-4</v>
      </c>
      <c r="E30" s="5">
        <v>1</v>
      </c>
      <c r="F30" s="6">
        <f>E30/E33</f>
        <v>1.5837820715869496E-4</v>
      </c>
      <c r="G30" s="5">
        <v>16</v>
      </c>
      <c r="H30" s="6">
        <f>G30/G33</f>
        <v>4.7086521483225424E-3</v>
      </c>
      <c r="I30" s="5">
        <v>14</v>
      </c>
      <c r="J30" s="6">
        <f>I30/I33</f>
        <v>5.185185185185185E-3</v>
      </c>
      <c r="K30" s="5">
        <v>1</v>
      </c>
      <c r="L30" s="6">
        <f>K30/K33</f>
        <v>1.7975912277548085E-4</v>
      </c>
      <c r="M30" s="5">
        <v>0</v>
      </c>
      <c r="N30" s="6">
        <f>M30/M33</f>
        <v>0</v>
      </c>
      <c r="O30" s="5">
        <v>5</v>
      </c>
      <c r="P30" s="6">
        <f>O30/O33</f>
        <v>4.9652432969215492E-3</v>
      </c>
      <c r="Q30" s="5">
        <v>9</v>
      </c>
      <c r="R30" s="6">
        <f>Q30/Q33</f>
        <v>5.3160070880094506E-3</v>
      </c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15">
      <c r="A31" s="23"/>
      <c r="B31" s="5" t="s">
        <v>18</v>
      </c>
      <c r="C31" s="5">
        <v>1547</v>
      </c>
      <c r="D31" s="6">
        <f>C31/C33</f>
        <v>0.24381402679275019</v>
      </c>
      <c r="E31" s="5">
        <v>1546</v>
      </c>
      <c r="F31" s="6">
        <f>E31/E33</f>
        <v>0.2448527082673424</v>
      </c>
      <c r="G31" s="5">
        <v>771</v>
      </c>
      <c r="H31" s="6">
        <f>G31/G33</f>
        <v>0.22689817539729251</v>
      </c>
      <c r="I31" s="5">
        <v>590</v>
      </c>
      <c r="J31" s="6">
        <f>I31/I33</f>
        <v>0.21851851851851853</v>
      </c>
      <c r="K31" s="5">
        <v>1401</v>
      </c>
      <c r="L31" s="6">
        <f>K31/K33</f>
        <v>0.25184253100844867</v>
      </c>
      <c r="M31" s="5">
        <v>145</v>
      </c>
      <c r="N31" s="6">
        <f>M31/M33</f>
        <v>0.19307589880159787</v>
      </c>
      <c r="O31" s="5">
        <v>197</v>
      </c>
      <c r="P31" s="6">
        <f>O31/O33</f>
        <v>0.19563058589870905</v>
      </c>
      <c r="Q31" s="5">
        <v>393</v>
      </c>
      <c r="R31" s="6">
        <f>Q31/Q33</f>
        <v>0.232132309509746</v>
      </c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15">
      <c r="A32" s="23"/>
      <c r="B32" s="5" t="s">
        <v>20</v>
      </c>
      <c r="C32" s="5">
        <v>4170</v>
      </c>
      <c r="D32" s="6">
        <f>C32/C33</f>
        <v>0.6572104018912529</v>
      </c>
      <c r="E32" s="5">
        <v>4140</v>
      </c>
      <c r="F32" s="6">
        <f>E32/E33</f>
        <v>0.6556857776369972</v>
      </c>
      <c r="G32" s="5">
        <v>604</v>
      </c>
      <c r="H32" s="6">
        <f>G32/G33</f>
        <v>0.17775161859917599</v>
      </c>
      <c r="I32" s="5">
        <v>494</v>
      </c>
      <c r="J32" s="6">
        <f>I32/I33</f>
        <v>0.18296296296296297</v>
      </c>
      <c r="K32" s="5">
        <v>3580</v>
      </c>
      <c r="L32" s="6">
        <f>K32/K33</f>
        <v>0.64353765953622144</v>
      </c>
      <c r="M32" s="5">
        <v>560</v>
      </c>
      <c r="N32" s="6">
        <f>M32/M33</f>
        <v>0.7456724367509987</v>
      </c>
      <c r="O32" s="5">
        <v>172</v>
      </c>
      <c r="P32" s="6">
        <f>O32/O33</f>
        <v>0.17080436941410129</v>
      </c>
      <c r="Q32" s="5">
        <v>322</v>
      </c>
      <c r="R32" s="6">
        <f>Q32/Q33</f>
        <v>0.19019492025989368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15">
      <c r="A33" s="23"/>
      <c r="B33" s="5" t="s">
        <v>21</v>
      </c>
      <c r="C33" s="5">
        <f>SUM(C28:C32)</f>
        <v>6345</v>
      </c>
      <c r="D33" s="5"/>
      <c r="E33" s="5">
        <f>SUM(E28:E32)</f>
        <v>6314</v>
      </c>
      <c r="F33" s="5"/>
      <c r="G33" s="5">
        <f>SUM(G28:G32)</f>
        <v>3398</v>
      </c>
      <c r="H33" s="5"/>
      <c r="I33" s="5">
        <f>SUM(I28:I32)</f>
        <v>2700</v>
      </c>
      <c r="J33" s="5"/>
      <c r="K33" s="5">
        <f>SUM(K28:K32)</f>
        <v>5563</v>
      </c>
      <c r="L33" s="5"/>
      <c r="M33" s="5">
        <f>SUM(M28:M32)</f>
        <v>751</v>
      </c>
      <c r="N33" s="5"/>
      <c r="O33" s="5">
        <f>SUM(O28:O32)</f>
        <v>1007</v>
      </c>
      <c r="P33" s="5"/>
      <c r="Q33" s="5">
        <f>SUM(Q28:Q32)</f>
        <v>1693</v>
      </c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15">
      <c r="A34" s="23"/>
      <c r="B34" s="5" t="s">
        <v>22</v>
      </c>
      <c r="C34" s="5">
        <f>C22</f>
        <v>9484013</v>
      </c>
      <c r="D34" s="5"/>
      <c r="E34" s="5">
        <f>E22</f>
        <v>9256181</v>
      </c>
      <c r="F34" s="5"/>
      <c r="G34" s="5">
        <f>G22</f>
        <v>93451</v>
      </c>
      <c r="H34" s="5"/>
      <c r="I34" s="5">
        <f>I22</f>
        <v>78619</v>
      </c>
      <c r="J34" s="5"/>
      <c r="K34" s="5">
        <f>K22</f>
        <v>7765894</v>
      </c>
      <c r="L34" s="5"/>
      <c r="M34" s="5">
        <f>M22</f>
        <v>1490287</v>
      </c>
      <c r="N34" s="5"/>
      <c r="O34" s="5">
        <f>O22</f>
        <v>26392</v>
      </c>
      <c r="P34" s="5"/>
      <c r="Q34" s="5">
        <f>Q22</f>
        <v>52227</v>
      </c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15">
      <c r="A35" s="23"/>
      <c r="B35" s="5" t="s">
        <v>23</v>
      </c>
      <c r="C35" s="5">
        <f>SUM(C28:C29)+C30/2</f>
        <v>627.5</v>
      </c>
      <c r="D35" s="10">
        <f>C35/C33</f>
        <v>9.8896769109535071E-2</v>
      </c>
      <c r="E35" s="5">
        <f>SUM(E28:E29)+E30/2</f>
        <v>627.5</v>
      </c>
      <c r="F35" s="10">
        <f>E35/E33</f>
        <v>9.9382324992081092E-2</v>
      </c>
      <c r="G35" s="5">
        <f>SUM(G28:G29)+G30/2</f>
        <v>2015</v>
      </c>
      <c r="H35" s="10">
        <f>G35/G33</f>
        <v>0.5929958799293702</v>
      </c>
      <c r="I35" s="5">
        <f>SUM(I28:I29)+I30/2</f>
        <v>1609</v>
      </c>
      <c r="J35" s="10">
        <f>I35/I33</f>
        <v>0.59592592592592597</v>
      </c>
      <c r="K35" s="5">
        <f>SUM(K28:K29)+K30/2</f>
        <v>581.5</v>
      </c>
      <c r="L35" s="10">
        <f>K35/K33</f>
        <v>0.10452992989394212</v>
      </c>
      <c r="M35" s="5">
        <f>SUM(M28:M29)+M30/2</f>
        <v>46</v>
      </c>
      <c r="N35" s="10">
        <f>M35/M33</f>
        <v>6.1251664447403459E-2</v>
      </c>
      <c r="O35" s="5">
        <f>SUM(O28:O29)+O30/2</f>
        <v>635.5</v>
      </c>
      <c r="P35" s="10">
        <f>O35/O33</f>
        <v>0.63108242303872886</v>
      </c>
      <c r="Q35" s="5">
        <f>SUM(Q28:Q29)+Q30/2</f>
        <v>973.5</v>
      </c>
      <c r="R35" s="10">
        <f>Q35/Q33</f>
        <v>0.57501476668635554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15">
      <c r="A36" s="23"/>
      <c r="B36" s="11" t="s">
        <v>24</v>
      </c>
      <c r="C36" s="12">
        <f>C35/C34*1000</f>
        <v>6.6163975102100772E-2</v>
      </c>
      <c r="D36" s="6"/>
      <c r="E36" s="12">
        <f>E35/E34*1000</f>
        <v>6.7792537764764974E-2</v>
      </c>
      <c r="F36" s="6"/>
      <c r="G36" s="12">
        <f>G35/G34*1000</f>
        <v>21.562102064183371</v>
      </c>
      <c r="H36" s="6"/>
      <c r="I36" s="12">
        <f>I35/I34*1000</f>
        <v>20.465790712168815</v>
      </c>
      <c r="J36" s="6"/>
      <c r="K36" s="12">
        <f>K35/K34*1000</f>
        <v>7.4878693940452962E-2</v>
      </c>
      <c r="L36" s="6"/>
      <c r="M36" s="12">
        <f>M35/M34*1000</f>
        <v>3.0866537787687876E-2</v>
      </c>
      <c r="N36" s="6"/>
      <c r="O36" s="12">
        <f>O35/O34*1000</f>
        <v>24.079266444377087</v>
      </c>
      <c r="P36" s="6"/>
      <c r="Q36" s="12">
        <f>Q35/Q34*1000</f>
        <v>18.639784019759894</v>
      </c>
      <c r="R36" s="6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15">
      <c r="A37" s="23"/>
      <c r="B37" s="5" t="s">
        <v>25</v>
      </c>
      <c r="C37" s="5">
        <f>SUM(C31:C32)+C30/2</f>
        <v>5717.5</v>
      </c>
      <c r="D37" s="13">
        <f>C37/C33</f>
        <v>0.90110323089046496</v>
      </c>
      <c r="E37" s="5">
        <f>SUM(E31:E32)+E30/2</f>
        <v>5686.5</v>
      </c>
      <c r="F37" s="13">
        <f>E37/E33</f>
        <v>0.90061767500791889</v>
      </c>
      <c r="G37" s="5">
        <f>SUM(G31:G32)+G30/2</f>
        <v>1383</v>
      </c>
      <c r="H37" s="13">
        <f>G37/G33</f>
        <v>0.4070041200706298</v>
      </c>
      <c r="I37" s="5">
        <f>SUM(I31:I32)+I30/2</f>
        <v>1091</v>
      </c>
      <c r="J37" s="13">
        <f>I37/I33</f>
        <v>0.40407407407407409</v>
      </c>
      <c r="K37" s="5">
        <f>SUM(K31:K32)+K30/2</f>
        <v>4981.5</v>
      </c>
      <c r="L37" s="13">
        <f>K37/K33</f>
        <v>0.89547007010605784</v>
      </c>
      <c r="M37" s="5">
        <f>SUM(M31:M32)+M30/2</f>
        <v>705</v>
      </c>
      <c r="N37" s="13">
        <f>M37/M33</f>
        <v>0.93874833555259651</v>
      </c>
      <c r="O37" s="5">
        <f>SUM(O31:O32)+O30/2</f>
        <v>371.5</v>
      </c>
      <c r="P37" s="13">
        <f>O37/O33</f>
        <v>0.36891757696127109</v>
      </c>
      <c r="Q37" s="5">
        <f>SUM(Q31:Q32)+Q30/2</f>
        <v>719.5</v>
      </c>
      <c r="R37" s="13">
        <f>Q37/Q33</f>
        <v>0.42498523331364441</v>
      </c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15">
      <c r="A38" s="23"/>
      <c r="B38" s="11" t="s">
        <v>24</v>
      </c>
      <c r="C38" s="12">
        <f>C37/C34*1000</f>
        <v>0.60285661776296595</v>
      </c>
      <c r="D38" s="5"/>
      <c r="E38" s="12">
        <f>E37/E34*1000</f>
        <v>0.61434624063639209</v>
      </c>
      <c r="F38" s="5"/>
      <c r="G38" s="12">
        <f>G37/G34*1000</f>
        <v>14.799199580528834</v>
      </c>
      <c r="H38" s="5"/>
      <c r="I38" s="12">
        <f>I37/I34*1000</f>
        <v>13.87705262086773</v>
      </c>
      <c r="J38" s="5"/>
      <c r="K38" s="12">
        <f>K37/K34*1000</f>
        <v>0.64145866528695861</v>
      </c>
      <c r="L38" s="5"/>
      <c r="M38" s="12">
        <f>M37/M34*1000</f>
        <v>0.47306324218086854</v>
      </c>
      <c r="N38" s="5"/>
      <c r="O38" s="12">
        <f>O37/O34*1000</f>
        <v>14.076235222794786</v>
      </c>
      <c r="P38" s="5"/>
      <c r="Q38" s="12">
        <f>Q37/Q34*1000</f>
        <v>13.776399180500507</v>
      </c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15">
      <c r="A40" s="24" t="s">
        <v>34</v>
      </c>
      <c r="B40" s="5" t="s">
        <v>13</v>
      </c>
      <c r="C40" s="5">
        <v>720</v>
      </c>
      <c r="D40" s="6">
        <f>C40/C45</f>
        <v>0.10602267707259608</v>
      </c>
      <c r="E40" s="5">
        <v>720</v>
      </c>
      <c r="F40" s="6">
        <f>E40/E45</f>
        <v>0.10644589000591366</v>
      </c>
      <c r="G40" s="5">
        <v>2027</v>
      </c>
      <c r="H40" s="6">
        <f>G40/G45</f>
        <v>0.59670297321165733</v>
      </c>
      <c r="I40" s="5">
        <v>1621</v>
      </c>
      <c r="J40" s="6">
        <f>I40/I45</f>
        <v>0.5911743253099927</v>
      </c>
      <c r="K40" s="5">
        <v>664</v>
      </c>
      <c r="L40" s="6">
        <f>K40/K45</f>
        <v>0.11116691779675206</v>
      </c>
      <c r="M40" s="5">
        <v>56</v>
      </c>
      <c r="N40" s="6">
        <f>M40/M45</f>
        <v>7.0796460176991149E-2</v>
      </c>
      <c r="O40" s="5">
        <v>630</v>
      </c>
      <c r="P40" s="6">
        <f>O40/O45</f>
        <v>0.63063063063063063</v>
      </c>
      <c r="Q40" s="5">
        <v>991</v>
      </c>
      <c r="R40" s="6">
        <f>Q40/Q45</f>
        <v>0.56855995410212279</v>
      </c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15">
      <c r="A41" s="23"/>
      <c r="B41" s="5" t="s">
        <v>15</v>
      </c>
      <c r="C41" s="5">
        <v>1</v>
      </c>
      <c r="D41" s="6">
        <f>C41/C45</f>
        <v>1.4725371815638345E-4</v>
      </c>
      <c r="E41" s="5">
        <v>1</v>
      </c>
      <c r="F41" s="6">
        <f>E41/E45</f>
        <v>1.4784151389710232E-4</v>
      </c>
      <c r="G41" s="5">
        <v>20</v>
      </c>
      <c r="H41" s="6">
        <f>G41/G45</f>
        <v>5.8875478363261706E-3</v>
      </c>
      <c r="I41" s="5">
        <v>14</v>
      </c>
      <c r="J41" s="6">
        <f>I41/I45</f>
        <v>5.1057622173595919E-3</v>
      </c>
      <c r="K41" s="5">
        <v>0</v>
      </c>
      <c r="L41" s="6">
        <f>K41/K45</f>
        <v>0</v>
      </c>
      <c r="M41" s="5">
        <v>1</v>
      </c>
      <c r="N41" s="6">
        <f>M41/M45</f>
        <v>1.2642225031605564E-3</v>
      </c>
      <c r="O41" s="5">
        <v>7</v>
      </c>
      <c r="P41" s="6">
        <f>O41/O45</f>
        <v>7.0070070070070069E-3</v>
      </c>
      <c r="Q41" s="5">
        <v>7</v>
      </c>
      <c r="R41" s="6">
        <f>Q41/Q45</f>
        <v>4.0160642570281121E-3</v>
      </c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15">
      <c r="A42" s="23"/>
      <c r="B42" s="5" t="s">
        <v>16</v>
      </c>
      <c r="C42" s="5">
        <v>1</v>
      </c>
      <c r="D42" s="6">
        <f>C42/C45</f>
        <v>1.4725371815638345E-4</v>
      </c>
      <c r="E42" s="5">
        <v>1</v>
      </c>
      <c r="F42" s="6">
        <f>E42/E45</f>
        <v>1.4784151389710232E-4</v>
      </c>
      <c r="G42" s="5">
        <v>16</v>
      </c>
      <c r="H42" s="6">
        <f>G42/G45</f>
        <v>4.7100382690609364E-3</v>
      </c>
      <c r="I42" s="5">
        <v>14</v>
      </c>
      <c r="J42" s="6">
        <f>I42/I45</f>
        <v>5.1057622173595919E-3</v>
      </c>
      <c r="K42" s="5">
        <v>1</v>
      </c>
      <c r="L42" s="6">
        <f>K42/K45</f>
        <v>1.6742005692281934E-4</v>
      </c>
      <c r="M42" s="5">
        <v>0</v>
      </c>
      <c r="N42" s="6">
        <f>M42/M45</f>
        <v>0</v>
      </c>
      <c r="O42" s="5">
        <v>5</v>
      </c>
      <c r="P42" s="6">
        <f>O42/O45</f>
        <v>5.005005005005005E-3</v>
      </c>
      <c r="Q42" s="5">
        <v>9</v>
      </c>
      <c r="R42" s="6">
        <f>Q42/Q45</f>
        <v>5.1635111876075735E-3</v>
      </c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15">
      <c r="A43" s="23"/>
      <c r="B43" s="5" t="s">
        <v>18</v>
      </c>
      <c r="C43" s="5">
        <v>2024</v>
      </c>
      <c r="D43" s="6">
        <f>C43/C45</f>
        <v>0.29804152554852009</v>
      </c>
      <c r="E43" s="5">
        <v>2023</v>
      </c>
      <c r="F43" s="6">
        <f>E43/E45</f>
        <v>0.29908338261383799</v>
      </c>
      <c r="G43" s="5">
        <v>810</v>
      </c>
      <c r="H43" s="6">
        <f>G43/G45</f>
        <v>0.23844568737120989</v>
      </c>
      <c r="I43" s="5">
        <v>655</v>
      </c>
      <c r="J43" s="6">
        <f>I43/I45</f>
        <v>0.2388767323121809</v>
      </c>
      <c r="K43" s="5">
        <v>1838</v>
      </c>
      <c r="L43" s="6">
        <f>K43/K45</f>
        <v>0.30771806462414197</v>
      </c>
      <c r="M43" s="5">
        <v>185</v>
      </c>
      <c r="N43" s="6">
        <f>M43/M45</f>
        <v>0.23388116308470291</v>
      </c>
      <c r="O43" s="5">
        <v>217</v>
      </c>
      <c r="P43" s="6">
        <f>O43/O45</f>
        <v>0.21721721721721721</v>
      </c>
      <c r="Q43" s="5">
        <v>438</v>
      </c>
      <c r="R43" s="6">
        <f>Q43/Q45</f>
        <v>0.2512908777969019</v>
      </c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15">
      <c r="A44" s="23"/>
      <c r="B44" s="5" t="s">
        <v>20</v>
      </c>
      <c r="C44" s="5">
        <v>4045</v>
      </c>
      <c r="D44" s="6">
        <f>C44/C45</f>
        <v>0.59564128994257104</v>
      </c>
      <c r="E44" s="5">
        <v>4019</v>
      </c>
      <c r="F44" s="6">
        <f>E44/E45</f>
        <v>0.59417504435245416</v>
      </c>
      <c r="G44" s="5">
        <v>524</v>
      </c>
      <c r="H44" s="6">
        <f>G44/G45</f>
        <v>0.15425375331174565</v>
      </c>
      <c r="I44" s="5">
        <v>438</v>
      </c>
      <c r="J44" s="6">
        <f>I44/I45</f>
        <v>0.15973741794310722</v>
      </c>
      <c r="K44" s="5">
        <v>3470</v>
      </c>
      <c r="L44" s="6">
        <f>K44/K45</f>
        <v>0.58094759752218317</v>
      </c>
      <c r="M44" s="5">
        <v>549</v>
      </c>
      <c r="N44" s="6">
        <f>M44/M45</f>
        <v>0.69405815423514539</v>
      </c>
      <c r="O44" s="5">
        <v>140</v>
      </c>
      <c r="P44" s="6">
        <f>O44/O45</f>
        <v>0.14014014014014015</v>
      </c>
      <c r="Q44" s="5">
        <v>298</v>
      </c>
      <c r="R44" s="6">
        <f>Q44/Q45</f>
        <v>0.17096959265633965</v>
      </c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15">
      <c r="A45" s="23"/>
      <c r="B45" s="5" t="s">
        <v>21</v>
      </c>
      <c r="C45" s="5">
        <f>SUM(C40:C44)</f>
        <v>6791</v>
      </c>
      <c r="D45" s="5"/>
      <c r="E45" s="5">
        <f>SUM(E40:E44)</f>
        <v>6764</v>
      </c>
      <c r="F45" s="5"/>
      <c r="G45" s="5">
        <f>SUM(G40:G44)</f>
        <v>3397</v>
      </c>
      <c r="H45" s="5"/>
      <c r="I45" s="5">
        <f>SUM(I40:I44)</f>
        <v>2742</v>
      </c>
      <c r="J45" s="5"/>
      <c r="K45" s="5">
        <f>SUM(K40:K44)</f>
        <v>5973</v>
      </c>
      <c r="L45" s="5"/>
      <c r="M45" s="5">
        <f>SUM(M40:M44)</f>
        <v>791</v>
      </c>
      <c r="N45" s="5"/>
      <c r="O45" s="5">
        <f>SUM(O40:O44)</f>
        <v>999</v>
      </c>
      <c r="P45" s="5"/>
      <c r="Q45" s="5">
        <f>SUM(Q40:Q44)</f>
        <v>1743</v>
      </c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15">
      <c r="A46" s="23"/>
      <c r="B46" s="5" t="s">
        <v>22</v>
      </c>
      <c r="C46" s="5">
        <f>C34</f>
        <v>9484013</v>
      </c>
      <c r="D46" s="5"/>
      <c r="E46" s="5">
        <f>E34</f>
        <v>9256181</v>
      </c>
      <c r="F46" s="5"/>
      <c r="G46" s="5">
        <f>G34</f>
        <v>93451</v>
      </c>
      <c r="H46" s="5"/>
      <c r="I46" s="5">
        <f>I34</f>
        <v>78619</v>
      </c>
      <c r="J46" s="5"/>
      <c r="K46" s="5">
        <f>K34</f>
        <v>7765894</v>
      </c>
      <c r="L46" s="5"/>
      <c r="M46" s="5">
        <f>M34</f>
        <v>1490287</v>
      </c>
      <c r="N46" s="5"/>
      <c r="O46" s="5">
        <f>O34</f>
        <v>26392</v>
      </c>
      <c r="P46" s="5"/>
      <c r="Q46" s="5">
        <f>Q34</f>
        <v>52227</v>
      </c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15">
      <c r="A47" s="23"/>
      <c r="B47" s="5" t="s">
        <v>23</v>
      </c>
      <c r="C47" s="5">
        <f>SUM(C40:C41)+C42/2</f>
        <v>721.5</v>
      </c>
      <c r="D47" s="10">
        <f>C47/C45</f>
        <v>0.10624355764983066</v>
      </c>
      <c r="E47" s="5">
        <f>SUM(E40:E41)+E42/2</f>
        <v>721.5</v>
      </c>
      <c r="F47" s="10">
        <f>E47/E45</f>
        <v>0.10666765227675931</v>
      </c>
      <c r="G47" s="5">
        <f>SUM(G40:G41)+G42/2</f>
        <v>2055</v>
      </c>
      <c r="H47" s="10">
        <f>G47/G45</f>
        <v>0.60494554018251401</v>
      </c>
      <c r="I47" s="5">
        <f>SUM(I40:I41)+I42/2</f>
        <v>1642</v>
      </c>
      <c r="J47" s="10">
        <f>I47/I45</f>
        <v>0.59883296863603208</v>
      </c>
      <c r="K47" s="5">
        <f>SUM(K40:K41)+K42/2</f>
        <v>664.5</v>
      </c>
      <c r="L47" s="10">
        <f>K47/K45</f>
        <v>0.11125062782521346</v>
      </c>
      <c r="M47" s="5">
        <f>SUM(M40:M41)+M42/2</f>
        <v>57</v>
      </c>
      <c r="N47" s="10">
        <f>M47/M45</f>
        <v>7.2060682680151714E-2</v>
      </c>
      <c r="O47" s="5">
        <f>SUM(O40:O41)+O42/2</f>
        <v>639.5</v>
      </c>
      <c r="P47" s="10">
        <f>O47/O45</f>
        <v>0.64014014014014009</v>
      </c>
      <c r="Q47" s="5">
        <f>SUM(Q40:Q41)+Q42/2</f>
        <v>1002.5</v>
      </c>
      <c r="R47" s="10">
        <f>Q47/Q45</f>
        <v>0.57515777395295464</v>
      </c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15">
      <c r="A48" s="23"/>
      <c r="B48" s="11" t="s">
        <v>24</v>
      </c>
      <c r="C48" s="12">
        <f>C47/C46*1000</f>
        <v>7.6075391292694347E-2</v>
      </c>
      <c r="D48" s="6"/>
      <c r="E48" s="12">
        <f>E47/E46*1000</f>
        <v>7.7947913939885149E-2</v>
      </c>
      <c r="F48" s="6"/>
      <c r="G48" s="12">
        <f>G47/G46*1000</f>
        <v>21.990133866946316</v>
      </c>
      <c r="H48" s="6"/>
      <c r="I48" s="12">
        <f>I47/I46*1000</f>
        <v>20.88553657512815</v>
      </c>
      <c r="J48" s="6"/>
      <c r="K48" s="12">
        <f>K47/K46*1000</f>
        <v>8.5566452490852943E-2</v>
      </c>
      <c r="L48" s="6"/>
      <c r="M48" s="12">
        <f>M47/M46*1000</f>
        <v>3.8247666389091502E-2</v>
      </c>
      <c r="N48" s="6"/>
      <c r="O48" s="12">
        <f>O47/O46*1000</f>
        <v>24.230827523491968</v>
      </c>
      <c r="P48" s="6"/>
      <c r="Q48" s="12">
        <f>Q47/Q46*1000</f>
        <v>19.195052367549351</v>
      </c>
      <c r="R48" s="6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15">
      <c r="A49" s="23"/>
      <c r="B49" s="5" t="s">
        <v>25</v>
      </c>
      <c r="C49" s="5">
        <f>SUM(C43:C44)+C42/2</f>
        <v>6069.5</v>
      </c>
      <c r="D49" s="13">
        <f>C49/C45</f>
        <v>0.89375644235016938</v>
      </c>
      <c r="E49" s="5">
        <f>SUM(E43:E44)+E42/2</f>
        <v>6042.5</v>
      </c>
      <c r="F49" s="13">
        <f>E49/E45</f>
        <v>0.89333234772324066</v>
      </c>
      <c r="G49" s="5">
        <f>SUM(G43:G44)+G42/2</f>
        <v>1342</v>
      </c>
      <c r="H49" s="13">
        <f>G49/G45</f>
        <v>0.39505445981748599</v>
      </c>
      <c r="I49" s="5">
        <f>SUM(I43:I44)+I42/2</f>
        <v>1100</v>
      </c>
      <c r="J49" s="13">
        <f>I49/I45</f>
        <v>0.40116703136396792</v>
      </c>
      <c r="K49" s="5">
        <f>SUM(K43:K44)+K42/2</f>
        <v>5308.5</v>
      </c>
      <c r="L49" s="13">
        <f>K49/K45</f>
        <v>0.88874937217478656</v>
      </c>
      <c r="M49" s="5">
        <f>SUM(M43:M44)+M42/2</f>
        <v>734</v>
      </c>
      <c r="N49" s="13">
        <f>M49/M45</f>
        <v>0.92793931731984824</v>
      </c>
      <c r="O49" s="5">
        <f>SUM(O43:O44)+O42/2</f>
        <v>359.5</v>
      </c>
      <c r="P49" s="13">
        <f>O49/O45</f>
        <v>0.35985985985985985</v>
      </c>
      <c r="Q49" s="5">
        <f>SUM(Q43:Q44)+Q42/2</f>
        <v>740.5</v>
      </c>
      <c r="R49" s="13">
        <f>Q49/Q45</f>
        <v>0.4248422260470453</v>
      </c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15">
      <c r="A50" s="23"/>
      <c r="B50" s="11" t="s">
        <v>24</v>
      </c>
      <c r="C50" s="12">
        <f>C49/C46*1000</f>
        <v>0.63997170817880578</v>
      </c>
      <c r="D50" s="5"/>
      <c r="E50" s="12">
        <f>E49/E46*1000</f>
        <v>0.65280702700174087</v>
      </c>
      <c r="F50" s="5"/>
      <c r="G50" s="12">
        <f>G49/G46*1000</f>
        <v>14.360466982696815</v>
      </c>
      <c r="H50" s="5"/>
      <c r="I50" s="12">
        <f>I49/I46*1000</f>
        <v>13.991528765311184</v>
      </c>
      <c r="J50" s="5"/>
      <c r="K50" s="12">
        <f>K49/K46*1000</f>
        <v>0.68356585861202834</v>
      </c>
      <c r="L50" s="5"/>
      <c r="M50" s="12">
        <f>M49/M46*1000</f>
        <v>0.49252258122093262</v>
      </c>
      <c r="N50" s="5"/>
      <c r="O50" s="12">
        <f>O49/O46*1000</f>
        <v>13.621551985450138</v>
      </c>
      <c r="P50" s="5"/>
      <c r="Q50" s="12">
        <f>Q49/Q46*1000</f>
        <v>14.1784900530377</v>
      </c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15">
      <c r="A52" s="24" t="s">
        <v>35</v>
      </c>
      <c r="B52" s="5" t="s">
        <v>13</v>
      </c>
      <c r="C52" s="5">
        <f t="shared" ref="C52:C56" si="1">AVERAGE(C4,C16,C28,C40)</f>
        <v>718</v>
      </c>
      <c r="D52" s="6">
        <f>C52/C57</f>
        <v>0.10736448598130841</v>
      </c>
      <c r="E52" s="5">
        <f t="shared" ref="E52:E56" si="2">AVERAGE(E4,E16,E28,E40)</f>
        <v>718</v>
      </c>
      <c r="F52" s="6">
        <f>E52/E57</f>
        <v>0.10789285848454112</v>
      </c>
      <c r="G52" s="5">
        <f t="shared" ref="G52:G56" si="3">AVERAGE(G4,G16,G28,G40)</f>
        <v>2017.5</v>
      </c>
      <c r="H52" s="6">
        <f>G52/G57</f>
        <v>0.60581037459650178</v>
      </c>
      <c r="I52" s="5">
        <f t="shared" ref="I52:I56" si="4">AVERAGE(I4,I16,I28,I40)</f>
        <v>1611</v>
      </c>
      <c r="J52" s="6">
        <f>I52/I57</f>
        <v>0.60672253083513794</v>
      </c>
      <c r="K52" s="5">
        <f t="shared" ref="K52:K56" si="5">AVERAGE(K4,K16,K28,K40)</f>
        <v>661</v>
      </c>
      <c r="L52" s="6">
        <f>K52/K57</f>
        <v>0.11352024387102314</v>
      </c>
      <c r="M52" s="5">
        <f t="shared" ref="M52:M56" si="6">AVERAGE(M4,M16,M28,M40)</f>
        <v>57</v>
      </c>
      <c r="N52" s="6">
        <f>M52/M57</f>
        <v>6.8509615384615391E-2</v>
      </c>
      <c r="O52" s="5">
        <f t="shared" ref="O52:O56" si="7">AVERAGE(O4,O16,O28,O40)</f>
        <v>632.5</v>
      </c>
      <c r="P52" s="6">
        <f>O52/O57</f>
        <v>0.64955070603337617</v>
      </c>
      <c r="Q52" s="5">
        <f t="shared" ref="Q52:Q56" si="8">AVERAGE(Q4,Q16,Q28,Q40)</f>
        <v>978.5</v>
      </c>
      <c r="R52" s="6">
        <f>Q52/Q57</f>
        <v>0.58192090395480223</v>
      </c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15">
      <c r="A53" s="23"/>
      <c r="B53" s="5" t="s">
        <v>15</v>
      </c>
      <c r="C53" s="5">
        <f t="shared" si="1"/>
        <v>1</v>
      </c>
      <c r="D53" s="6">
        <f>C53/C57</f>
        <v>1.4953271028037384E-4</v>
      </c>
      <c r="E53" s="5">
        <f t="shared" si="2"/>
        <v>1</v>
      </c>
      <c r="F53" s="6">
        <f>E53/E57</f>
        <v>1.5026860513167286E-4</v>
      </c>
      <c r="G53" s="5">
        <f t="shared" si="3"/>
        <v>14</v>
      </c>
      <c r="H53" s="6">
        <f>G53/G57</f>
        <v>4.2038885969521806E-3</v>
      </c>
      <c r="I53" s="5">
        <f t="shared" si="4"/>
        <v>11</v>
      </c>
      <c r="J53" s="6">
        <f>I53/I57</f>
        <v>4.1427360888805194E-3</v>
      </c>
      <c r="K53" s="5">
        <f t="shared" si="5"/>
        <v>0.5</v>
      </c>
      <c r="L53" s="6">
        <f>K53/K57</f>
        <v>8.5870078571121888E-5</v>
      </c>
      <c r="M53" s="5">
        <f t="shared" si="6"/>
        <v>0.5</v>
      </c>
      <c r="N53" s="6">
        <f>M53/M57</f>
        <v>6.0096153846153849E-4</v>
      </c>
      <c r="O53" s="5">
        <f t="shared" si="7"/>
        <v>4.5</v>
      </c>
      <c r="P53" s="6">
        <f>O53/O57</f>
        <v>4.6213093709884471E-3</v>
      </c>
      <c r="Q53" s="5">
        <f t="shared" si="8"/>
        <v>6.5</v>
      </c>
      <c r="R53" s="6">
        <f>Q53/Q57</f>
        <v>3.8655961938745169E-3</v>
      </c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15">
      <c r="A54" s="23"/>
      <c r="B54" s="5" t="s">
        <v>16</v>
      </c>
      <c r="C54" s="5">
        <f t="shared" si="1"/>
        <v>1</v>
      </c>
      <c r="D54" s="6">
        <f>C54/C57</f>
        <v>1.4953271028037384E-4</v>
      </c>
      <c r="E54" s="5">
        <f t="shared" si="2"/>
        <v>1</v>
      </c>
      <c r="F54" s="6">
        <f>E54/E57</f>
        <v>1.5026860513167286E-4</v>
      </c>
      <c r="G54" s="5">
        <f t="shared" si="3"/>
        <v>16</v>
      </c>
      <c r="H54" s="6">
        <f>G54/G57</f>
        <v>4.8044441108024919E-3</v>
      </c>
      <c r="I54" s="5">
        <f t="shared" si="4"/>
        <v>14</v>
      </c>
      <c r="J54" s="6">
        <f>I54/I57</f>
        <v>5.2725732040297523E-3</v>
      </c>
      <c r="K54" s="5">
        <f t="shared" si="5"/>
        <v>1</v>
      </c>
      <c r="L54" s="6">
        <f>K54/K57</f>
        <v>1.7174015714224378E-4</v>
      </c>
      <c r="M54" s="5">
        <f t="shared" si="6"/>
        <v>0</v>
      </c>
      <c r="N54" s="6">
        <f>M54/M57</f>
        <v>0</v>
      </c>
      <c r="O54" s="5">
        <f t="shared" si="7"/>
        <v>5</v>
      </c>
      <c r="P54" s="6">
        <f>O54/O57</f>
        <v>5.1347881899871627E-3</v>
      </c>
      <c r="Q54" s="5">
        <f t="shared" si="8"/>
        <v>9</v>
      </c>
      <c r="R54" s="6">
        <f>Q54/Q57</f>
        <v>5.3523639607493305E-3</v>
      </c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15">
      <c r="A55" s="23"/>
      <c r="B55" s="5" t="s">
        <v>18</v>
      </c>
      <c r="C55" s="5">
        <f t="shared" si="1"/>
        <v>1948.25</v>
      </c>
      <c r="D55" s="6">
        <f>C55/C57</f>
        <v>0.2913271028037383</v>
      </c>
      <c r="E55" s="5">
        <f t="shared" si="2"/>
        <v>1947.25</v>
      </c>
      <c r="F55" s="6">
        <f>E55/E57</f>
        <v>0.29261054134264997</v>
      </c>
      <c r="G55" s="5">
        <f t="shared" si="3"/>
        <v>780.5</v>
      </c>
      <c r="H55" s="6">
        <f>G55/G57</f>
        <v>0.23436678928008409</v>
      </c>
      <c r="I55" s="5">
        <f t="shared" si="4"/>
        <v>617.25</v>
      </c>
      <c r="J55" s="6">
        <f>I55/I57</f>
        <v>0.23246398644195462</v>
      </c>
      <c r="K55" s="5">
        <f t="shared" si="5"/>
        <v>1750.25</v>
      </c>
      <c r="L55" s="6">
        <f>K55/K57</f>
        <v>0.30058821003821218</v>
      </c>
      <c r="M55" s="5">
        <f t="shared" si="6"/>
        <v>197</v>
      </c>
      <c r="N55" s="6">
        <f>M55/M57</f>
        <v>0.23677884615384615</v>
      </c>
      <c r="O55" s="5">
        <f t="shared" si="7"/>
        <v>196.75</v>
      </c>
      <c r="P55" s="6">
        <f>O55/O57</f>
        <v>0.20205391527599487</v>
      </c>
      <c r="Q55" s="5">
        <f t="shared" si="8"/>
        <v>420.5</v>
      </c>
      <c r="R55" s="6">
        <f>Q55/Q57</f>
        <v>0.25007433838834375</v>
      </c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15">
      <c r="A56" s="23"/>
      <c r="B56" s="5" t="s">
        <v>20</v>
      </c>
      <c r="C56" s="5">
        <f t="shared" si="1"/>
        <v>4019.25</v>
      </c>
      <c r="D56" s="6">
        <f>C56/C57</f>
        <v>0.60100934579439247</v>
      </c>
      <c r="E56" s="5">
        <f t="shared" si="2"/>
        <v>3987.5</v>
      </c>
      <c r="F56" s="6">
        <f>E56/E57</f>
        <v>0.59919606296254557</v>
      </c>
      <c r="G56" s="5">
        <f t="shared" si="3"/>
        <v>502.25</v>
      </c>
      <c r="H56" s="6">
        <f>G56/G57</f>
        <v>0.1508145034156595</v>
      </c>
      <c r="I56" s="5">
        <f t="shared" si="4"/>
        <v>402</v>
      </c>
      <c r="J56" s="6">
        <f>I56/I57</f>
        <v>0.15139817342999717</v>
      </c>
      <c r="K56" s="5">
        <f t="shared" si="5"/>
        <v>3410</v>
      </c>
      <c r="L56" s="6">
        <f>K56/K57</f>
        <v>0.5856339358550513</v>
      </c>
      <c r="M56" s="5">
        <f t="shared" si="6"/>
        <v>577.5</v>
      </c>
      <c r="N56" s="6">
        <f>M56/M57</f>
        <v>0.69411057692307687</v>
      </c>
      <c r="O56" s="5">
        <f t="shared" si="7"/>
        <v>135</v>
      </c>
      <c r="P56" s="6">
        <f>O56/O57</f>
        <v>0.1386392811296534</v>
      </c>
      <c r="Q56" s="5">
        <f t="shared" si="8"/>
        <v>267</v>
      </c>
      <c r="R56" s="6">
        <f>Q56/Q57</f>
        <v>0.15878679750223015</v>
      </c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15">
      <c r="A57" s="23"/>
      <c r="B57" s="5" t="s">
        <v>21</v>
      </c>
      <c r="C57" s="5">
        <f>SUM(C52:C56)</f>
        <v>6687.5</v>
      </c>
      <c r="D57" s="5"/>
      <c r="E57" s="5">
        <f>SUM(E52:E56)</f>
        <v>6654.75</v>
      </c>
      <c r="F57" s="5"/>
      <c r="G57" s="5">
        <f>SUM(G52:G56)</f>
        <v>3330.25</v>
      </c>
      <c r="H57" s="5"/>
      <c r="I57" s="5">
        <f>SUM(I52:I56)</f>
        <v>2655.25</v>
      </c>
      <c r="J57" s="5"/>
      <c r="K57" s="5">
        <f>SUM(K52:K56)</f>
        <v>5822.75</v>
      </c>
      <c r="L57" s="5"/>
      <c r="M57" s="5">
        <f>SUM(M52:M56)</f>
        <v>832</v>
      </c>
      <c r="N57" s="5"/>
      <c r="O57" s="5">
        <f>SUM(O52:O56)</f>
        <v>973.75</v>
      </c>
      <c r="P57" s="5"/>
      <c r="Q57" s="5">
        <f>SUM(Q52:Q56)</f>
        <v>1681.5</v>
      </c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15">
      <c r="A58" s="23"/>
      <c r="B58" s="5" t="s">
        <v>22</v>
      </c>
      <c r="C58" s="5">
        <f>C46</f>
        <v>9484013</v>
      </c>
      <c r="D58" s="5"/>
      <c r="E58" s="5">
        <f>E46</f>
        <v>9256181</v>
      </c>
      <c r="F58" s="5"/>
      <c r="G58" s="5">
        <f>G46</f>
        <v>93451</v>
      </c>
      <c r="H58" s="5"/>
      <c r="I58" s="5">
        <f>I46</f>
        <v>78619</v>
      </c>
      <c r="J58" s="5"/>
      <c r="K58" s="5">
        <f>K46</f>
        <v>7765894</v>
      </c>
      <c r="L58" s="5"/>
      <c r="M58" s="5">
        <f>M46</f>
        <v>1490287</v>
      </c>
      <c r="N58" s="5"/>
      <c r="O58" s="5">
        <f>O46</f>
        <v>26392</v>
      </c>
      <c r="P58" s="5"/>
      <c r="Q58" s="5">
        <f>Q46</f>
        <v>52227</v>
      </c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15">
      <c r="A59" s="23"/>
      <c r="B59" s="5" t="s">
        <v>23</v>
      </c>
      <c r="C59" s="5">
        <f>SUM(C52:C53)+C54/2</f>
        <v>719.5</v>
      </c>
      <c r="D59" s="10">
        <f>C59/C57</f>
        <v>0.10758878504672897</v>
      </c>
      <c r="E59" s="5">
        <f>SUM(E52:E53)+E54/2</f>
        <v>719.5</v>
      </c>
      <c r="F59" s="10">
        <f>E59/E57</f>
        <v>0.10811826139223862</v>
      </c>
      <c r="G59" s="5">
        <f>SUM(G52:G53)+G54/2</f>
        <v>2039.5</v>
      </c>
      <c r="H59" s="10">
        <f>G59/G57</f>
        <v>0.61241648524885517</v>
      </c>
      <c r="I59" s="5">
        <f>SUM(I52:I53)+I54/2</f>
        <v>1629</v>
      </c>
      <c r="J59" s="10">
        <f>I59/I57</f>
        <v>0.61350155352603331</v>
      </c>
      <c r="K59" s="5">
        <f>SUM(K52:K53)+K54/2</f>
        <v>662</v>
      </c>
      <c r="L59" s="10">
        <f>K59/K57</f>
        <v>0.11369198402816538</v>
      </c>
      <c r="M59" s="5">
        <f>SUM(M52:M53)+M54/2</f>
        <v>57.5</v>
      </c>
      <c r="N59" s="10">
        <f>M59/M57</f>
        <v>6.9110576923076927E-2</v>
      </c>
      <c r="O59" s="5">
        <f>SUM(O52:O53)+O54/2</f>
        <v>639.5</v>
      </c>
      <c r="P59" s="10">
        <f>O59/O57</f>
        <v>0.65673940949935816</v>
      </c>
      <c r="Q59" s="5">
        <f>SUM(Q52:Q53)+Q54/2</f>
        <v>989.5</v>
      </c>
      <c r="R59" s="10">
        <f>Q59/Q57</f>
        <v>0.5884626821290514</v>
      </c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15">
      <c r="A60" s="23"/>
      <c r="B60" s="11" t="s">
        <v>24</v>
      </c>
      <c r="C60" s="12">
        <f>C59/C58*1000</f>
        <v>7.5864510097149798E-2</v>
      </c>
      <c r="D60" s="6"/>
      <c r="E60" s="12">
        <f>E59/E58*1000</f>
        <v>7.7731842106371948E-2</v>
      </c>
      <c r="F60" s="6"/>
      <c r="G60" s="12">
        <f>G59/G58*1000</f>
        <v>21.824271543375673</v>
      </c>
      <c r="H60" s="6"/>
      <c r="I60" s="12">
        <f>I59/I58*1000</f>
        <v>20.72018214426538</v>
      </c>
      <c r="J60" s="6"/>
      <c r="K60" s="12">
        <f>K59/K58*1000</f>
        <v>8.5244532052587904E-2</v>
      </c>
      <c r="L60" s="6"/>
      <c r="M60" s="12">
        <f>M59/M58*1000</f>
        <v>3.8583172234609844E-2</v>
      </c>
      <c r="N60" s="6"/>
      <c r="O60" s="12">
        <f>O59/O58*1000</f>
        <v>24.230827523491968</v>
      </c>
      <c r="P60" s="6"/>
      <c r="Q60" s="12">
        <f>Q59/Q58*1000</f>
        <v>18.946138970264421</v>
      </c>
      <c r="R60" s="6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15">
      <c r="A61" s="23"/>
      <c r="B61" s="5" t="s">
        <v>25</v>
      </c>
      <c r="C61" s="5">
        <f>SUM(C55:C56)+C54/2</f>
        <v>5968</v>
      </c>
      <c r="D61" s="13">
        <f>C61/C57</f>
        <v>0.89241121495327103</v>
      </c>
      <c r="E61" s="5">
        <f>SUM(E55:E56)+E54/2</f>
        <v>5935.25</v>
      </c>
      <c r="F61" s="13">
        <f>E61/E57</f>
        <v>0.89188173860776132</v>
      </c>
      <c r="G61" s="5">
        <f>SUM(G55:G56)+G54/2</f>
        <v>1290.75</v>
      </c>
      <c r="H61" s="13">
        <f>G61/G57</f>
        <v>0.38758351475114483</v>
      </c>
      <c r="I61" s="5">
        <f>SUM(I55:I56)+I54/2</f>
        <v>1026.25</v>
      </c>
      <c r="J61" s="13">
        <f>I61/I57</f>
        <v>0.38649844647396669</v>
      </c>
      <c r="K61" s="5">
        <f>SUM(K55:K56)+K54/2</f>
        <v>5160.75</v>
      </c>
      <c r="L61" s="13">
        <f>K61/K57</f>
        <v>0.88630801597183462</v>
      </c>
      <c r="M61" s="5">
        <f>SUM(M55:M56)+M54/2</f>
        <v>774.5</v>
      </c>
      <c r="N61" s="13">
        <f>M61/M57</f>
        <v>0.93088942307692313</v>
      </c>
      <c r="O61" s="5">
        <f>SUM(O55:O56)+O54/2</f>
        <v>334.25</v>
      </c>
      <c r="P61" s="13">
        <f>O61/O57</f>
        <v>0.34326059050064184</v>
      </c>
      <c r="Q61" s="5">
        <f>SUM(Q55:Q56)+Q54/2</f>
        <v>692</v>
      </c>
      <c r="R61" s="13">
        <f>Q61/Q57</f>
        <v>0.41153731787094855</v>
      </c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15">
      <c r="A62" s="23"/>
      <c r="B62" s="11" t="s">
        <v>24</v>
      </c>
      <c r="C62" s="12">
        <f>C61/C58*1000</f>
        <v>0.62926948750492007</v>
      </c>
      <c r="D62" s="5"/>
      <c r="E62" s="12">
        <f>E61/E58*1000</f>
        <v>0.64122017492959571</v>
      </c>
      <c r="F62" s="5"/>
      <c r="G62" s="12">
        <f>G61/G58*1000</f>
        <v>13.812051235406789</v>
      </c>
      <c r="H62" s="5"/>
      <c r="I62" s="12">
        <f>I61/I58*1000</f>
        <v>13.053460359455094</v>
      </c>
      <c r="J62" s="5"/>
      <c r="K62" s="12">
        <f>K61/K58*1000</f>
        <v>0.66454036071056344</v>
      </c>
      <c r="L62" s="5"/>
      <c r="M62" s="12">
        <f>M61/M58*1000</f>
        <v>0.5196985547079187</v>
      </c>
      <c r="N62" s="5"/>
      <c r="O62" s="12">
        <f>O61/O58*1000</f>
        <v>12.664822673537435</v>
      </c>
      <c r="P62" s="5"/>
      <c r="Q62" s="12">
        <f>Q61/Q58*1000</f>
        <v>13.249851609320849</v>
      </c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1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27" ht="15.75" customHeight="1" x14ac:dyDescent="0.15">
      <c r="A64" s="16"/>
      <c r="B64" s="17"/>
      <c r="C64" s="5"/>
      <c r="D64" s="5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spans="1:27" ht="15.75" customHeight="1" x14ac:dyDescent="0.15">
      <c r="A65" s="22" t="s">
        <v>36</v>
      </c>
      <c r="B65" s="14" t="s">
        <v>37</v>
      </c>
      <c r="C65" s="14"/>
      <c r="D65" s="10">
        <f>(C52+C53+C54/2)/(C52+C53+C54+C56)</f>
        <v>0.15181727066518963</v>
      </c>
      <c r="E65" s="14"/>
      <c r="F65" s="10">
        <f>(E52+E53+E54/2)/(E52+E53+E54+E56)</f>
        <v>0.15284121083377589</v>
      </c>
      <c r="G65" s="14"/>
      <c r="H65" s="10">
        <f>(G52+G53+G54/2)/(G52+G53+G54+G56)</f>
        <v>0.79988234140602021</v>
      </c>
      <c r="I65" s="14"/>
      <c r="J65" s="10">
        <f>(I52+I53+I54/2)/(I52+I53+I54+I56)</f>
        <v>0.79931305201177627</v>
      </c>
      <c r="K65" s="14"/>
      <c r="L65" s="10">
        <f>(K52+K53+K54/2)/(K52+K53+K54+K56)</f>
        <v>0.1625537139349294</v>
      </c>
      <c r="M65" s="14"/>
      <c r="N65" s="10">
        <f>(M52+M53+M54/2)/(M52+M53+M54+M56)</f>
        <v>9.055118110236221E-2</v>
      </c>
      <c r="O65" s="14"/>
      <c r="P65" s="10">
        <f>(O52+O53+O54/2)/(O52+O53+O54+O56)</f>
        <v>0.82303732303732302</v>
      </c>
      <c r="Q65" s="14"/>
      <c r="R65" s="10">
        <f>(Q52+Q53+Q54/2)/(Q52+Q53+Q54+Q56)</f>
        <v>0.78469468675654241</v>
      </c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15">
      <c r="A66" s="23"/>
      <c r="B66" s="15" t="s">
        <v>38</v>
      </c>
      <c r="C66" s="15"/>
      <c r="D66" s="13">
        <f>(C56+C54/2)/(C52+C53+C54+C56)</f>
        <v>0.84818272933481031</v>
      </c>
      <c r="E66" s="15"/>
      <c r="F66" s="13">
        <f>(E56+E54/2)/(E52+E53+E54+E56)</f>
        <v>0.84715878916622411</v>
      </c>
      <c r="G66" s="15"/>
      <c r="H66" s="13">
        <f>(G56+G54/2)/(G52+G53+G54+G56)</f>
        <v>0.20011765859397981</v>
      </c>
      <c r="I66" s="15"/>
      <c r="J66" s="13">
        <f>(I56+I54/2)/(I52+I53+I54+I56)</f>
        <v>0.20068694798822376</v>
      </c>
      <c r="K66" s="15"/>
      <c r="L66" s="13">
        <f>(K56+K54/2)/(K52+K53+K54+K56)</f>
        <v>0.83744628606507054</v>
      </c>
      <c r="M66" s="15"/>
      <c r="N66" s="13">
        <f>(M56+M54/2)/(M52+M53+M54+M56)</f>
        <v>0.90944881889763785</v>
      </c>
      <c r="O66" s="15"/>
      <c r="P66" s="13">
        <f>(O56+O54/2)/(O52+O53+O54+O56)</f>
        <v>0.17696267696267695</v>
      </c>
      <c r="Q66" s="15"/>
      <c r="R66" s="13">
        <f>(Q56+Q54/2)/(Q52+Q53+Q54+Q56)</f>
        <v>0.21530531324345759</v>
      </c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15">
      <c r="A67" s="3"/>
      <c r="B67" s="5"/>
      <c r="C67" s="5"/>
      <c r="D67" s="6"/>
      <c r="E67" s="5"/>
      <c r="F67" s="6"/>
      <c r="G67" s="5"/>
      <c r="H67" s="6"/>
      <c r="I67" s="5"/>
      <c r="J67" s="6"/>
      <c r="K67" s="5"/>
      <c r="L67" s="6"/>
      <c r="M67" s="5"/>
      <c r="N67" s="6"/>
      <c r="O67" s="5"/>
      <c r="P67" s="6"/>
      <c r="Q67" s="5"/>
      <c r="R67" s="6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15">
      <c r="A68" s="22" t="s">
        <v>39</v>
      </c>
      <c r="B68" s="5" t="s">
        <v>40</v>
      </c>
      <c r="C68" s="5"/>
      <c r="D68" s="6">
        <f>(C59)/(C59+C61-C55)*D55</f>
        <v>4.4228485618460663E-2</v>
      </c>
      <c r="E68" s="5"/>
      <c r="F68" s="6">
        <f>(E59)/(E59+E61-E55)*F55</f>
        <v>4.4722949441537256E-2</v>
      </c>
      <c r="G68" s="5"/>
      <c r="H68" s="6">
        <f>(G59)/(G59+G61-G55)*H55</f>
        <v>0.18746585615716502</v>
      </c>
      <c r="I68" s="5"/>
      <c r="J68" s="6">
        <f>(I59)/(I59+I61-I55)*J55</f>
        <v>0.18581149848574294</v>
      </c>
      <c r="K68" s="5"/>
      <c r="L68" s="6">
        <f>(K59)/(K59+K61-K55)*L55</f>
        <v>4.8861729906764018E-2</v>
      </c>
      <c r="M68" s="5"/>
      <c r="N68" s="6">
        <f>(M59)/(M59+M61-M55)*N55</f>
        <v>2.1440604179285283E-2</v>
      </c>
      <c r="O68" s="5"/>
      <c r="P68" s="6">
        <f>(O59)/(O59+O61-O55)*P55</f>
        <v>0.16629791353796489</v>
      </c>
      <c r="Q68" s="5"/>
      <c r="R68" s="6">
        <f>(Q59)/(Q59+Q61-Q55)*R55</f>
        <v>0.19623200462749099</v>
      </c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15">
      <c r="A69" s="23"/>
      <c r="B69" s="5" t="s">
        <v>41</v>
      </c>
      <c r="C69" s="5"/>
      <c r="D69" s="6">
        <f>(C61-C55)/(C61-C55+C59)*D55</f>
        <v>0.24709861718527762</v>
      </c>
      <c r="E69" s="5"/>
      <c r="F69" s="6">
        <f>(E61-E55)/(E61-E55+E59)*F55</f>
        <v>0.2478875919011127</v>
      </c>
      <c r="G69" s="5"/>
      <c r="H69" s="6">
        <f>(G61-G55)/(G61-G55+G59)*H55</f>
        <v>4.6900933122919077E-2</v>
      </c>
      <c r="I69" s="5"/>
      <c r="J69" s="6">
        <f>(I61-I55)/(I61-I55+I59)*J55</f>
        <v>4.66524879562117E-2</v>
      </c>
      <c r="K69" s="5"/>
      <c r="L69" s="6">
        <f>(K61-K55)/(K61-K55+K59)*L55</f>
        <v>0.25172648013144816</v>
      </c>
      <c r="M69" s="5"/>
      <c r="N69" s="6">
        <f>(M61-M55)/(M61-M55+M59)*N55</f>
        <v>0.21533824197456089</v>
      </c>
      <c r="O69" s="5"/>
      <c r="P69" s="6">
        <f>(O61-O55)/(O61-O55+O59)*P55</f>
        <v>3.575600173802998E-2</v>
      </c>
      <c r="Q69" s="5"/>
      <c r="R69" s="6">
        <f>(Q61-Q55)/(Q61-Q55+Q59)*R55</f>
        <v>5.3842333760852762E-2</v>
      </c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15">
      <c r="A70" s="23"/>
      <c r="B70" s="14" t="s">
        <v>37</v>
      </c>
      <c r="C70" s="14"/>
      <c r="D70" s="10">
        <f>D59+D68</f>
        <v>0.15181727066518963</v>
      </c>
      <c r="E70" s="14"/>
      <c r="F70" s="10">
        <f>F59+F68</f>
        <v>0.15284121083377589</v>
      </c>
      <c r="G70" s="14"/>
      <c r="H70" s="10">
        <f>H59+H68</f>
        <v>0.79988234140602021</v>
      </c>
      <c r="I70" s="14"/>
      <c r="J70" s="10">
        <f>J59+J68</f>
        <v>0.79931305201177627</v>
      </c>
      <c r="K70" s="14"/>
      <c r="L70" s="10">
        <f>L59+L68</f>
        <v>0.1625537139349294</v>
      </c>
      <c r="M70" s="14"/>
      <c r="N70" s="10">
        <f>N59+N68</f>
        <v>9.055118110236221E-2</v>
      </c>
      <c r="O70" s="14"/>
      <c r="P70" s="10">
        <f>P59+P68</f>
        <v>0.82303732303732302</v>
      </c>
      <c r="Q70" s="14"/>
      <c r="R70" s="10">
        <f>R59+R68</f>
        <v>0.78469468675654241</v>
      </c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15">
      <c r="A71" s="23"/>
      <c r="B71" s="15" t="s">
        <v>38</v>
      </c>
      <c r="C71" s="15"/>
      <c r="D71" s="13">
        <f>D61+D69-D55</f>
        <v>0.84818272933481031</v>
      </c>
      <c r="E71" s="15"/>
      <c r="F71" s="13">
        <f>F61+F69-F55</f>
        <v>0.84715878916622411</v>
      </c>
      <c r="G71" s="15"/>
      <c r="H71" s="13">
        <f>H61+H69-H55</f>
        <v>0.20011765859397984</v>
      </c>
      <c r="I71" s="15"/>
      <c r="J71" s="13">
        <f>J61+J69-J55</f>
        <v>0.20068694798822376</v>
      </c>
      <c r="K71" s="15"/>
      <c r="L71" s="13">
        <f>L61+L69-L55</f>
        <v>0.83744628606507043</v>
      </c>
      <c r="M71" s="15"/>
      <c r="N71" s="13">
        <f>N61+N69-N55</f>
        <v>0.90944881889763785</v>
      </c>
      <c r="O71" s="15"/>
      <c r="P71" s="13">
        <f>P61+P69-P55</f>
        <v>0.17696267696267692</v>
      </c>
      <c r="Q71" s="15"/>
      <c r="R71" s="13">
        <f>R61+R69-R55</f>
        <v>0.21530531324345753</v>
      </c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15">
      <c r="A72" s="16"/>
      <c r="B72" s="16"/>
      <c r="C72" s="18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</row>
    <row r="73" spans="1:27" ht="15.75" customHeight="1" x14ac:dyDescent="0.15">
      <c r="A73" s="16"/>
      <c r="B73" s="16"/>
      <c r="C73" s="18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 spans="1:27" ht="15.75" customHeight="1" x14ac:dyDescent="0.15"/>
    <row r="75" spans="1:27" ht="15.75" customHeight="1" x14ac:dyDescent="0.15"/>
    <row r="76" spans="1:27" ht="15.75" customHeight="1" x14ac:dyDescent="0.15"/>
    <row r="77" spans="1:27" ht="15.75" customHeight="1" x14ac:dyDescent="0.15">
      <c r="D77" s="20"/>
      <c r="E77" s="20"/>
      <c r="F77" s="20"/>
    </row>
    <row r="78" spans="1:27" ht="15.75" customHeight="1" x14ac:dyDescent="0.15"/>
    <row r="79" spans="1:27" ht="15.75" customHeight="1" x14ac:dyDescent="0.15"/>
    <row r="80" spans="1:27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5">
    <mergeCell ref="A68:A71"/>
    <mergeCell ref="A65:A66"/>
    <mergeCell ref="C3:D3"/>
    <mergeCell ref="O3:P3"/>
    <mergeCell ref="Q3:R3"/>
    <mergeCell ref="K3:L3"/>
    <mergeCell ref="M3:N3"/>
    <mergeCell ref="I3:J3"/>
    <mergeCell ref="G3:H3"/>
    <mergeCell ref="E3:F3"/>
    <mergeCell ref="A52:A62"/>
    <mergeCell ref="A40:A50"/>
    <mergeCell ref="A28:A38"/>
    <mergeCell ref="A4:A14"/>
    <mergeCell ref="A16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GROUP1</vt:lpstr>
      <vt:lpstr>GROUP2</vt:lpstr>
      <vt:lpstr>GROUP3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2019-10-17T15:37:01Z</dcterms:modified>
</cp:coreProperties>
</file>