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esb\Dropbox (The Francis Crick)\Ben Davies’s files\Papers\AAV pipeline\Final Submission\"/>
    </mc:Choice>
  </mc:AlternateContent>
  <xr:revisionPtr revIDLastSave="0" documentId="13_ncr:1_{322C548C-3F1F-442A-8593-03B923C1D96F}" xr6:coauthVersionLast="47" xr6:coauthVersionMax="47" xr10:uidLastSave="{00000000-0000-0000-0000-000000000000}"/>
  <bookViews>
    <workbookView xWindow="-120" yWindow="-120" windowWidth="29040" windowHeight="17640" xr2:uid="{65F13024-4F9F-4F62-98F4-268AAAC5D6BC}"/>
  </bookViews>
  <sheets>
    <sheet name="Table S1" sheetId="1" r:id="rId1"/>
    <sheet name="Table S2" sheetId="5" r:id="rId2"/>
    <sheet name="Table S3" sheetId="4" r:id="rId3"/>
    <sheet name="Table S4" sheetId="3" r:id="rId4"/>
    <sheet name="Table S5" sheetId="2" r:id="rId5"/>
  </sheets>
  <definedNames>
    <definedName name="_xlnm._FilterDatabase" localSheetId="0" hidden="1">'Table S1'!$A$2:$Q$42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5" l="1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1" i="5"/>
  <c r="L9" i="5"/>
  <c r="L8" i="5"/>
  <c r="L7" i="5"/>
  <c r="L6" i="5"/>
  <c r="L5" i="5"/>
  <c r="L4" i="5"/>
  <c r="L3" i="5"/>
  <c r="I17" i="5"/>
  <c r="F17" i="5"/>
  <c r="C43" i="4" l="1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G19" i="4"/>
  <c r="H19" i="4" s="1"/>
  <c r="D19" i="4"/>
  <c r="G18" i="4"/>
  <c r="H18" i="4" s="1"/>
  <c r="D18" i="4"/>
  <c r="H17" i="4"/>
  <c r="D17" i="4"/>
  <c r="H16" i="4"/>
  <c r="D16" i="4"/>
  <c r="G15" i="4"/>
  <c r="H15" i="4" s="1"/>
  <c r="D15" i="4"/>
  <c r="G14" i="4"/>
  <c r="H14" i="4" s="1"/>
  <c r="D14" i="4"/>
  <c r="G13" i="4"/>
  <c r="H13" i="4" s="1"/>
  <c r="D13" i="4"/>
  <c r="G12" i="4"/>
  <c r="H12" i="4" s="1"/>
  <c r="D12" i="4"/>
  <c r="G11" i="4"/>
  <c r="H11" i="4" s="1"/>
  <c r="D11" i="4"/>
  <c r="H10" i="4"/>
  <c r="D10" i="4"/>
  <c r="H9" i="4"/>
  <c r="D9" i="4"/>
  <c r="H8" i="4"/>
  <c r="D8" i="4"/>
  <c r="H7" i="4"/>
  <c r="D7" i="4"/>
  <c r="H6" i="4"/>
  <c r="D6" i="4"/>
  <c r="H5" i="4"/>
  <c r="D5" i="4"/>
  <c r="H4" i="4"/>
  <c r="D4" i="4"/>
  <c r="H3" i="4"/>
  <c r="D3" i="4"/>
  <c r="B31" i="3"/>
  <c r="I7" i="3"/>
  <c r="I19" i="3"/>
  <c r="G31" i="3"/>
  <c r="G15" i="3"/>
  <c r="I14" i="3" l="1"/>
  <c r="I13" i="3"/>
  <c r="I12" i="3"/>
  <c r="I11" i="3"/>
  <c r="I10" i="3"/>
  <c r="I9" i="3"/>
  <c r="I8" i="3"/>
  <c r="I6" i="3"/>
  <c r="I5" i="3"/>
  <c r="I4" i="3"/>
  <c r="I3" i="3"/>
  <c r="F15" i="3"/>
  <c r="E31" i="3"/>
  <c r="C31" i="3"/>
  <c r="H31" i="3"/>
  <c r="F31" i="3"/>
  <c r="D31" i="3"/>
  <c r="I30" i="3"/>
  <c r="I29" i="3"/>
  <c r="I28" i="3"/>
  <c r="I27" i="3"/>
  <c r="I26" i="3"/>
  <c r="I25" i="3"/>
  <c r="I24" i="3"/>
  <c r="I23" i="3"/>
  <c r="I22" i="3"/>
  <c r="I21" i="3"/>
  <c r="I20" i="3"/>
  <c r="I15" i="3" l="1"/>
  <c r="I31" i="3"/>
  <c r="H15" i="3"/>
  <c r="E15" i="3"/>
  <c r="D15" i="3"/>
  <c r="C15" i="3"/>
  <c r="M26" i="1" l="1"/>
  <c r="J26" i="1"/>
</calcChain>
</file>

<file path=xl/sharedStrings.xml><?xml version="1.0" encoding="utf-8"?>
<sst xmlns="http://schemas.openxmlformats.org/spreadsheetml/2006/main" count="570" uniqueCount="279">
  <si>
    <t>Colony Prefix</t>
  </si>
  <si>
    <t>Allele Type</t>
  </si>
  <si>
    <t>No of guides/guide format</t>
  </si>
  <si>
    <t>VGC/ml</t>
  </si>
  <si>
    <t>Embryos Electroporated</t>
  </si>
  <si>
    <t>Embryos tranferred</t>
  </si>
  <si>
    <t>F0 Born</t>
  </si>
  <si>
    <t>%birth rate</t>
  </si>
  <si>
    <t>GMAJ</t>
  </si>
  <si>
    <t>Syn sgRNA(v1)</t>
  </si>
  <si>
    <t>Syn sgRNA(v2)</t>
  </si>
  <si>
    <t>GMAF</t>
  </si>
  <si>
    <t>2 X Syn sgRNA(V1)</t>
  </si>
  <si>
    <t>GMAL</t>
  </si>
  <si>
    <t>2 X Syn sgRNA</t>
  </si>
  <si>
    <t>GMAM</t>
  </si>
  <si>
    <t>IRDB</t>
  </si>
  <si>
    <t>RLEB</t>
  </si>
  <si>
    <t>Syn sgRNA</t>
  </si>
  <si>
    <t>GMAG</t>
  </si>
  <si>
    <t>GMAN</t>
  </si>
  <si>
    <t>GMAZ</t>
  </si>
  <si>
    <t>GMAR</t>
  </si>
  <si>
    <t>4 X Syn sgRNA</t>
  </si>
  <si>
    <t>Not Done</t>
  </si>
  <si>
    <t>GMAW</t>
  </si>
  <si>
    <t>IRCU</t>
  </si>
  <si>
    <t>IRCK</t>
  </si>
  <si>
    <t>2 X Syn cr+tracr RNA(V1)</t>
  </si>
  <si>
    <t>Session identifier</t>
  </si>
  <si>
    <t>Simple KI</t>
  </si>
  <si>
    <t>Complex KI</t>
  </si>
  <si>
    <t>No. embryos survived</t>
  </si>
  <si>
    <t>% embryos survived</t>
  </si>
  <si>
    <t>No. of F0 founders genotyped</t>
  </si>
  <si>
    <t>No F0 founders scored positive by qPCR analysis</t>
  </si>
  <si>
    <t>No. of validated F0 Knock-in founders</t>
  </si>
  <si>
    <r>
      <t>1x10</t>
    </r>
    <r>
      <rPr>
        <vertAlign val="superscript"/>
        <sz val="12"/>
        <rFont val="Verdana"/>
        <family val="2"/>
      </rPr>
      <t>10</t>
    </r>
  </si>
  <si>
    <r>
      <t>1x10</t>
    </r>
    <r>
      <rPr>
        <vertAlign val="superscript"/>
        <sz val="12"/>
        <rFont val="Verdana"/>
        <family val="2"/>
      </rPr>
      <t>9</t>
    </r>
  </si>
  <si>
    <r>
      <t>1x10</t>
    </r>
    <r>
      <rPr>
        <vertAlign val="superscript"/>
        <sz val="12"/>
        <rFont val="Verdana"/>
        <family val="2"/>
      </rPr>
      <t>11</t>
    </r>
  </si>
  <si>
    <t>Insert size (kb)</t>
  </si>
  <si>
    <t>Homology arm length (kb)</t>
  </si>
  <si>
    <t>% Fully validated F0 Knock-in founders</t>
  </si>
  <si>
    <t>sgRNA WGE IDs</t>
  </si>
  <si>
    <t>sgRNA sequences</t>
  </si>
  <si>
    <t>qPCR Loss-of-Allele Assay</t>
  </si>
  <si>
    <t>qPCR Copy Number Variation Assay</t>
  </si>
  <si>
    <t>Insertion details</t>
  </si>
  <si>
    <t>fwd primer</t>
  </si>
  <si>
    <t>probe</t>
  </si>
  <si>
    <t>rev primer</t>
  </si>
  <si>
    <t>ROI</t>
  </si>
  <si>
    <t>Complex</t>
  </si>
  <si>
    <t>4 X Syn sgRNA(V1)</t>
  </si>
  <si>
    <t>349693958, 349693959, 349693914, 349693915</t>
  </si>
  <si>
    <t>TTGGGTAGCAGTATAGTAGA GGG, GTTGGGTAGCAGTATAGTAG AGG, CCTGTTTCATTGATGGACAA TGG, CCATTGTCCATCAATGAAAC AGG</t>
  </si>
  <si>
    <t>TCATAGTTGTGCTGGTGAGAAA</t>
  </si>
  <si>
    <t>AGTTGGGTAGCAGTATAGTAGAGGG</t>
  </si>
  <si>
    <t>GACTGCTCTACCGACGAAAC</t>
  </si>
  <si>
    <t>mScarlet</t>
  </si>
  <si>
    <t>CATCTGCACGGGCTTCTT</t>
  </si>
  <si>
    <t>CCTTGTAGGTGGTCTTGAAGTCCGC</t>
  </si>
  <si>
    <t>GTGCTGAAGGGCGACATTA</t>
  </si>
  <si>
    <t>Flex allele - Ex2 conditional deletion / mScarlet inversion</t>
  </si>
  <si>
    <t>Simple</t>
  </si>
  <si>
    <t>398102405, 398102408</t>
  </si>
  <si>
    <t>GTGCTGAGGGGCCTGCCTCA TGG, CAAACAGTTCCCCATGAGGC AGG</t>
  </si>
  <si>
    <t>GAGACTACCAGAGGGAAGGT</t>
  </si>
  <si>
    <t>CCTCATGTCCAACCTGCTGACTGT</t>
  </si>
  <si>
    <t>CTTCCTGACTTCATCAGAGGTG</t>
  </si>
  <si>
    <t>BFP</t>
  </si>
  <si>
    <t>CTATGTGGACTACAGACTGGAAAG</t>
  </si>
  <si>
    <t>ATCAAGGAGGCCAACAACGAGACC</t>
  </si>
  <si>
    <t>CTAGGGAGGTCGCAGTATCT</t>
  </si>
  <si>
    <t>iCre-T2A-BFP</t>
  </si>
  <si>
    <t>ATGTGCAGGTAACAGTCACT TGG</t>
  </si>
  <si>
    <t>GGCCTTTCCTCTGATCTAAGC</t>
  </si>
  <si>
    <t>AGTCACTTGGTCTTCATCCCACACC</t>
  </si>
  <si>
    <t>CCCAGAGCATCCTTGCATAA</t>
  </si>
  <si>
    <t>iCre</t>
  </si>
  <si>
    <t>TCCTGGGCATTGCCTACAAC</t>
  </si>
  <si>
    <t>ACCCTGCTGCGCATTG</t>
  </si>
  <si>
    <t>CTTCACTCTGATTCTGGCAATTTCG</t>
  </si>
  <si>
    <t>T2A-iCre-P2A-mApple</t>
  </si>
  <si>
    <t>506034986, 506034987</t>
  </si>
  <si>
    <t>CGCCCATCTTCTAGAAAGAC TGG, CTCCAGTCTTTCTAGAAGAT GGG</t>
  </si>
  <si>
    <t>GTGATCTGCAACTCCAGTCTT</t>
  </si>
  <si>
    <t>TCTAGAAGATGGGCGGGAGTCTTCT</t>
  </si>
  <si>
    <t>CACACACCAGGTTAGCCTTTA</t>
  </si>
  <si>
    <t xml:space="preserve">CAG </t>
  </si>
  <si>
    <t>CCCACTTGGCAGTACATCAA</t>
  </si>
  <si>
    <t>GTAAATGGCCCGCCTGGCATTATG</t>
  </si>
  <si>
    <t>GCCAAGTAGGAAAGTCCCATAA</t>
  </si>
  <si>
    <t>CAG-LoxP-STOP-loxP-cDNA</t>
  </si>
  <si>
    <t>GACAGCAAGGAAACAGGTAGT</t>
  </si>
  <si>
    <t>AGCCCTTGTCCACACAACTGGATT</t>
  </si>
  <si>
    <t>TCCCAGCGTTCAAAGACATAG</t>
  </si>
  <si>
    <t xml:space="preserve"> 300005901, 300005902</t>
  </si>
  <si>
    <t>TCTCCCTATTCTAACTGACC AGG, CAAACAGTTCCCCATGAGGC AGG</t>
  </si>
  <si>
    <t>CAAAGAGGTCAGTGCTTAGGT</t>
  </si>
  <si>
    <t>TGAGAGTTGGCCGTCTCCCTATTCT</t>
  </si>
  <si>
    <t>GAACCATCCTCACTGAATCGT</t>
  </si>
  <si>
    <t>Neomycin</t>
  </si>
  <si>
    <t>GGTGGAGAGGCTATTCGGC</t>
  </si>
  <si>
    <t>TGGGCACAACAGACAATCGGCTG</t>
  </si>
  <si>
    <t>CTGATGCCGCCGTGTTC</t>
  </si>
  <si>
    <t>PGK-Hprt-LoxP-Neo</t>
  </si>
  <si>
    <t>363841648, 363841647, 363841482, 363841480</t>
  </si>
  <si>
    <t>AATAAAAGATTGCCCCTGTG TGG, CTCGAGTTATCGCCACACAG GGG, AGGCCTCAGTGTAACCGGGC GGG, CACCCCGCCCGGTTACACTG AGG</t>
  </si>
  <si>
    <t>CCTGTGTGGCGATAACTCGAG</t>
  </si>
  <si>
    <t>TCCCTGAACCCTCTGCTGCTACTC</t>
  </si>
  <si>
    <t>CTCTCCAGCCTCAGCTCAGG</t>
  </si>
  <si>
    <t>CTTTGAGCACCAGGAGTCAG</t>
  </si>
  <si>
    <t>TACTGACCACCTTCGACTCTGCCC</t>
  </si>
  <si>
    <t>GGCTCCTTCTATGACGAAGATG</t>
  </si>
  <si>
    <t>Floxed exons 7 and 8</t>
  </si>
  <si>
    <t>555675495, 555675497</t>
  </si>
  <si>
    <t>TCTCCAGGCATGTACCAGTT CGG, AACCCGAACTGGTACATGCC TGG</t>
  </si>
  <si>
    <t>CACAGATCACTAGCAAGGACTAA</t>
  </si>
  <si>
    <t>CCAGGCATGTACCAGTTCGGGTTAA</t>
  </si>
  <si>
    <t>AAATGATGCCACTTGTGTCTTT</t>
  </si>
  <si>
    <t>CTAGATGGAACTCCTGCTGTTT</t>
  </si>
  <si>
    <t>ACATTACTACAGACCTCTCAGAATGGCT</t>
  </si>
  <si>
    <t>GCATCCTTACTATTATTGAGGTGTTG</t>
  </si>
  <si>
    <t>loxP flanked cDNA insertion</t>
  </si>
  <si>
    <t>GAATACCAGTCCCGACACTAAC</t>
  </si>
  <si>
    <t>CTCTACTATTGGCACAGAAGCCTGGA</t>
  </si>
  <si>
    <t>ACCAAAGTATTGGCCTTCTCTAA</t>
  </si>
  <si>
    <t>539967479, 539967465, 539967522, 539967529</t>
  </si>
  <si>
    <t>AAAGTCAACCCAATTACATG AGG, TCCCAGTTTCTAAGGTGCTG GGG, AAGAGCATCATAATTTCAGG TGG, CAGTACTCAAGCCATGACAC TGG</t>
  </si>
  <si>
    <t>GCTGTGACTCACACTTTCAACAGTACT</t>
  </si>
  <si>
    <t>CTAGAGTAAAGCTGTTGAGAGGAAGAGA</t>
  </si>
  <si>
    <t>CCAGTGTCATGGCTTG</t>
  </si>
  <si>
    <t>CCAAGAGTGAACGTGGTTTGC</t>
  </si>
  <si>
    <t>CGCCAGTGCAACCCTAGATAACTTCGTATAATGTATG</t>
  </si>
  <si>
    <t>ATTATAAGTGTATGCTGTGACTC</t>
  </si>
  <si>
    <t>Floxed exon 2</t>
  </si>
  <si>
    <t>TTGTCATGTCATCAGCTTGC TGG</t>
  </si>
  <si>
    <t>AGCTCTTCATTTAGAAACACGAGAAGT</t>
  </si>
  <si>
    <t>CCCAGCAAGCTGATGAC</t>
  </si>
  <si>
    <t>AGCAAATCTTGACCTATGTATAAGAAACTATATTTCAATT</t>
  </si>
  <si>
    <t>GGAAAATGTGTAGAGGGCATGGT</t>
  </si>
  <si>
    <t>CATGTCGAAGATCTCC</t>
  </si>
  <si>
    <t>ATGCGGAACCGAGATGATGTAG</t>
  </si>
  <si>
    <t>T2A-iCreERT2</t>
  </si>
  <si>
    <t>303878493, 303878494</t>
  </si>
  <si>
    <t>GTCCAGCCGCAATCCACTAG CGG, GCCGCAATCCACTAGCGGAG TGG</t>
  </si>
  <si>
    <t>ACAACTACCTGTTCTGCCG</t>
  </si>
  <si>
    <t>TTCTGCCACCTCCCAACTGTCC</t>
  </si>
  <si>
    <t>GCCTCAAAGATCCCTTCCAG</t>
  </si>
  <si>
    <t>iCreERT2</t>
  </si>
  <si>
    <t>ATAAATACAGCTCGTCTTGA AGG</t>
  </si>
  <si>
    <t>CGCCCAACAGAGAAACAGTA</t>
  </si>
  <si>
    <t>AAATCAGCTCGCGTTCCTGTGTCA</t>
  </si>
  <si>
    <t>ATACGCAGCCCAGTGTAAAG</t>
  </si>
  <si>
    <t>T2a-rtTA3</t>
  </si>
  <si>
    <t>cDNA</t>
  </si>
  <si>
    <t>loxP flanked Retroviral LTR insertion</t>
  </si>
  <si>
    <t>Retroviral LTR</t>
  </si>
  <si>
    <t>GMAR loxP specific</t>
  </si>
  <si>
    <t>IRCK loxP specific</t>
  </si>
  <si>
    <t>ERT2</t>
  </si>
  <si>
    <t>rtTA3</t>
  </si>
  <si>
    <t>Project (allele)</t>
  </si>
  <si>
    <t>ITR backbone</t>
  </si>
  <si>
    <t>GAAACAGCTATGACCATGATTACG</t>
  </si>
  <si>
    <t>AATTGCCTGCAGGCAGCTGC</t>
  </si>
  <si>
    <t>TTGGCCACTCCCTCTCT</t>
  </si>
  <si>
    <t>ITR</t>
  </si>
  <si>
    <t>Number of Donor Females</t>
  </si>
  <si>
    <t>Number of Recipients</t>
  </si>
  <si>
    <t>Total Animal Usage</t>
  </si>
  <si>
    <t xml:space="preserve"> Project</t>
  </si>
  <si>
    <t>Average</t>
  </si>
  <si>
    <t>ESC project</t>
  </si>
  <si>
    <t>Number of donors set up</t>
  </si>
  <si>
    <t>Number of recipients used</t>
  </si>
  <si>
    <t>Number of chimeras</t>
  </si>
  <si>
    <t>Number of F1 offspring</t>
  </si>
  <si>
    <t>Number of F0 born</t>
  </si>
  <si>
    <t>Number of validated F0 knock-in mice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</si>
  <si>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</si>
  <si>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</si>
  <si>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</si>
  <si>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</si>
  <si>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</si>
  <si>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</si>
  <si>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</si>
  <si>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</si>
  <si>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</si>
  <si>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</si>
  <si>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</si>
  <si>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</si>
  <si>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Number of FO  born</t>
  </si>
  <si>
    <t>Number of breeding females</t>
  </si>
  <si>
    <t>555454989,
555675988</t>
  </si>
  <si>
    <t>PCR screening primers</t>
  </si>
  <si>
    <t>5' Homology Arm</t>
  </si>
  <si>
    <t>3' Homology Arm</t>
  </si>
  <si>
    <t>Long-Range confirmation</t>
  </si>
  <si>
    <t>Fwd: AGTCTGGGCCTCTGAAATGC
Rev: GTTGTTCAGCTTGCACCAGG</t>
  </si>
  <si>
    <t>Fwd: GAAATCATGCAGGCTGGTGG 
Rev: AAGGATGCCTTTCCCCAGC</t>
  </si>
  <si>
    <t>Fwd: AGTCCCCATCCTGCTGTTTG
Rev: CAACAGGTGCCAGCATAGGA</t>
  </si>
  <si>
    <t>Fwd: ATGGGAGGAGGGCAGAAGAT
Rev: GGTCCTGCCAATGTGGATCA</t>
  </si>
  <si>
    <t>Fwd: GGTGCAAGCTGAACAACAGG
Rev: GCCCAAGTGTGATCCCAGAA</t>
  </si>
  <si>
    <t>Fwd: ATGGGAGGAGGGCAGAAGAT
Rev: GCCCAAGTGTGATCCCAGAA</t>
  </si>
  <si>
    <t>Fwd: GCTGGACGGGTCAATACACA
Rev: TCGCACACATTCCACATCCA</t>
  </si>
  <si>
    <t>Fwd: CCACTCCCACTGTCCTTTCC
Rev: GGGGCTGAGGAAGTCATACG</t>
  </si>
  <si>
    <t>Fwd: GACACACCGCTCTGAGAACA
Rev: AAGGGTTCCGGATCAGCTTG
Fwd: AAGGGTTCCGGATCAGCTTG
Rev: GTTGCCAGCCTGTAGGTGAT</t>
  </si>
  <si>
    <t>Fwd: ACTCCTGGTGCTCAAAGGTG
Rev: CAATCATCTTCTCAAACCTACGGTGG</t>
  </si>
  <si>
    <t>Fwd: CCCTCGCAGGATACATGAGC
Rev: AAACTCGGGGTTCTAGCACG</t>
  </si>
  <si>
    <t>Fwd: CCCTCGCAGGATACATG
Rev: AAACTCGGGGTTCTAGCACG</t>
  </si>
  <si>
    <t>Fwd: TCTTGTCTCCTTGGCTGCTG
Rev: TGGTGGTGGATGGGATTGTG</t>
  </si>
  <si>
    <t>Fwd: TGGGAGTGGATGGGTAGGAG
Rev: CAGCAGCCAAGGAGACAAGA</t>
  </si>
  <si>
    <t>ATGTGCTTGCAGACAGGAG</t>
  </si>
  <si>
    <t>TGCTGGTAGAGCCTGTCAGAAGAGA</t>
  </si>
  <si>
    <t>GACCTCAGTCCAATGGCTATAAG</t>
  </si>
  <si>
    <t>CCTGTCAGAAGAGACATGTC AGG
CCTGACATGTCTCTTCTGAC AGG</t>
  </si>
  <si>
    <t>Fwd: TGGGAGTGGATGGGTAGGAG
Rev: TGGTGGTGGATGGGATTGTG</t>
  </si>
  <si>
    <t>Fwd: GGGTCTGGACTCAGGTAAGTAA
Rev: CCTGATCATGGAGGGTCAAATC</t>
  </si>
  <si>
    <t>Fwd: ATGATCCTACCAGACCCTTCA
Rev: AGTCACCAGAGGAGGCTAAT</t>
  </si>
  <si>
    <t>Fwd: GGGTCTGGACTCAGGTAAGTAA
Rev: AGTCACCAGAGGAGGCTAAT</t>
  </si>
  <si>
    <t>Fwd: GTCTTTGACCCCTCTGGCTC
Rev: CGGCACCCTGATCTACAAGG</t>
  </si>
  <si>
    <t>Fwd: CCCTCTCACCTTCTACCCCA
Rev: GCTTGCAGAAGGGGAGACTT</t>
  </si>
  <si>
    <t>Fwd: TTATTCCCCCACCGTGTGTG
Rev: TCACCTGTCTCTCGACCCTT
Fwd: TCTTTCTGGCCTCGTTTGCA
Rev: AAGCATGATCCCACCACTGT</t>
  </si>
  <si>
    <t>Fwd: CTGGGGGAGTCGTTTTACCC
Rev: AGAGTGAAGCAGAACGTGGG</t>
  </si>
  <si>
    <t>Fwd: GTTGCCAGCAGAAAGACAGC
Rev: ACAGCCTCGATTTGTGGTGT</t>
  </si>
  <si>
    <t>Fwd: TTATGGAGGGGAGGACTGGG
Rev: CAATAACCAGCACGTTGCCC
Fwd: TTGTCCCAAATCTGTGCGGA
Rev: ACAAGAGACCACATGGCAGG</t>
  </si>
  <si>
    <t>Fwd: GCTTATGTCCCACTGTGCCT
Rev: CAACTCACAACGTGGCACTG</t>
  </si>
  <si>
    <t>Fwd: CAGTGCCACGTTGTGAGTTG
Rev: AGCATGGCTGAAAGGATGCT</t>
  </si>
  <si>
    <t>Fwd: GGAGCAGTGGTCAGGTTTGA
Rev: CAACTCACAACGTGGCACTG
Fwd: ACGAGCATTCCTAGGGGTCT
Rev: AGCATGGGCACACACATACA</t>
  </si>
  <si>
    <t>Fwd: AACAACAATTGCAGGCGACC
Rev: GCACAGTGAACTCAGCTCCT</t>
  </si>
  <si>
    <t xml:space="preserve">Fwd: CTGGTGCTCGACTTCCTTGT
Rev: AGCATTGGAGTCAGAAGGGC
</t>
  </si>
  <si>
    <t>Fwd: CGGGCTCTACTTCATCGCAT
Rev: CAAAGCAGGGCTCAGTACCA</t>
  </si>
  <si>
    <t>Fwd: TGCCCAAGAATAGCAAGCGA
Rev: GGTTGGCAGCTCTCATGTC
Fwd: GACATGAGAGCTGCCAACCT
Rev: TGGGCAGTTTACGAAGCACA</t>
  </si>
  <si>
    <t>Fwd: TGGCTTTCGGGGCTAAAGAG 
Rev: GTCGCGATGTGAGAGGAGAG</t>
  </si>
  <si>
    <t>Fwd: CTCTCCTCTCACATCGCGAC
Rev: AGCATGGCTGAAAGGATGCT</t>
  </si>
  <si>
    <t>Fwd: GCCTTGGGAATGTAGGCACA
Rev: CGGTCGAACAGCTCAATTGC
Fwd: TGAGCAGCCTACCCTGTACT
Rev: TTAGCAACGACACAAGCTGC</t>
  </si>
  <si>
    <t>N/A*</t>
  </si>
  <si>
    <t>* Screening was performed only with LR-PCR primers that span the entire targeted allele, rathen than LR-PCRs over the specific 5' and 3' homology arms</t>
  </si>
  <si>
    <t>Insert size</t>
  </si>
  <si>
    <t>TGAGGCTGAAGGGTAGGT**</t>
  </si>
  <si>
    <t>ACGTCCAGCCGCAATCCACTAG**</t>
  </si>
  <si>
    <t>CCTTGTGGGCGGTCTCAG**</t>
  </si>
  <si>
    <t>AGAAGCAGTCCTGCCTGAA**</t>
  </si>
  <si>
    <t>CCGGTCCAGCAATAAATACAGCTCGT**</t>
  </si>
  <si>
    <t>GCGAGTGTTCTTGCCTTCAA**</t>
  </si>
  <si>
    <t>** Loss-of-allele qPCR assay was designed and performed by Transnetyx</t>
  </si>
  <si>
    <t>Surived</t>
  </si>
  <si>
    <t>% survived</t>
  </si>
  <si>
    <t>Transferred</t>
  </si>
  <si>
    <t>Recipients</t>
  </si>
  <si>
    <t>Born</t>
  </si>
  <si>
    <t>% born</t>
  </si>
  <si>
    <t>GMAD</t>
  </si>
  <si>
    <t>GMAA</t>
  </si>
  <si>
    <t>IRDE</t>
  </si>
  <si>
    <t>GMAP</t>
  </si>
  <si>
    <t>GMAX</t>
  </si>
  <si>
    <t>GMAQ</t>
  </si>
  <si>
    <t>VTHX</t>
  </si>
  <si>
    <t>GMAT</t>
  </si>
  <si>
    <t>GMAS</t>
  </si>
  <si>
    <t>VTGU</t>
  </si>
  <si>
    <t>Embryos Microinjected</t>
  </si>
  <si>
    <t>% birth rate</t>
  </si>
  <si>
    <t>% HDR</t>
  </si>
  <si>
    <t>No. embryos Electroporated</t>
  </si>
  <si>
    <t>Embryos transferred</t>
  </si>
  <si>
    <r>
      <t>1x10</t>
    </r>
    <r>
      <rPr>
        <vertAlign val="superscript"/>
        <sz val="12"/>
        <color theme="1"/>
        <rFont val="Verdana"/>
        <family val="2"/>
      </rPr>
      <t>10</t>
    </r>
  </si>
  <si>
    <r>
      <t>1x10</t>
    </r>
    <r>
      <rPr>
        <vertAlign val="superscript"/>
        <sz val="12"/>
        <color theme="1"/>
        <rFont val="Verdana"/>
        <family val="2"/>
      </rPr>
      <t>9</t>
    </r>
  </si>
  <si>
    <r>
      <t>1x10</t>
    </r>
    <r>
      <rPr>
        <vertAlign val="superscript"/>
        <sz val="12"/>
        <color theme="1"/>
        <rFont val="Verdana"/>
        <family val="2"/>
      </rPr>
      <t>11</t>
    </r>
  </si>
  <si>
    <t>Table S4a - Animal usage details for rAAV / CRISPR electroporation experiments</t>
  </si>
  <si>
    <t>Table S4b - Animal usage details for model generation via the ES cell pipeline</t>
  </si>
  <si>
    <t>Table S3a - Embryo Survival and Birth Rate Following Electroporation</t>
  </si>
  <si>
    <t>Table S3b - Embryo Survival Following Pronuclear Microinjection</t>
  </si>
  <si>
    <t>Table S2 - Production details per allele generated, listed by titre of rAAV used</t>
  </si>
  <si>
    <t>Table S1 - Production details for all of the individual embryo manipulation sessions</t>
  </si>
  <si>
    <t>Table S5 – Genotyping primers, qPCR assays, CRISPR sgRNA target sequences and construct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</si>
</sst>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2"/>
      <name val="Verdana"/>
      <family val="2"/>
    </font>
    <font>
      <u/>
      <sz val="12"/>
      <name val="Verdana"/>
      <family val="2"/>
    </font>
    <font>
      <vertAlign val="superscript"/>
      <sz val="12"/>
      <name val="Verdana"/>
      <family val="2"/>
    </font>
    <font>
      <sz val="12"/>
      <color theme="0"/>
      <name val="Verdana"/>
      <family val="2"/>
    </font>
    <font>
      <sz val="12"/>
      <color theme="1"/>
      <name val="Verdana"/>
      <family val="2"/>
    </font>
    <font>
      <sz val="12"/>
      <color rgb="FF000000"/>
      <name val="Verdana"/>
      <family val="2"/>
    </font>
    <font>
      <sz val="12"/>
      <color rgb="FF333333"/>
      <name val="Verdana"/>
      <family val="2"/>
    </font>
    <font>
      <sz val="12"/>
      <color rgb="FFFF0000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vertAlign val="superscript"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indexed="64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164" fontId="6" fillId="3" borderId="5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14" fontId="5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14" fontId="5" fillId="2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/>
    </xf>
    <xf numFmtId="0" fontId="11" fillId="0" borderId="0" xfId="0" applyFont="1"/>
    <xf numFmtId="0" fontId="6" fillId="0" borderId="0" xfId="0" applyFont="1" applyBorder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5" fontId="6" fillId="0" borderId="8" xfId="1" applyNumberFormat="1" applyFont="1" applyBorder="1" applyAlignment="1">
      <alignment horizontal="center"/>
    </xf>
    <xf numFmtId="14" fontId="5" fillId="2" borderId="9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65" fontId="6" fillId="0" borderId="10" xfId="1" applyNumberFormat="1" applyFont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14" fontId="6" fillId="0" borderId="0" xfId="0" applyNumberFormat="1" applyFont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0" fillId="0" borderId="8" xfId="0" applyBorder="1"/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6" fillId="0" borderId="10" xfId="0" applyFont="1" applyBorder="1"/>
    <xf numFmtId="0" fontId="2" fillId="0" borderId="10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8" xfId="0" applyFont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4" fontId="5" fillId="2" borderId="13" xfId="0" applyNumberFormat="1" applyFont="1" applyFill="1" applyBorder="1" applyAlignment="1">
      <alignment horizontal="center" vertical="center" wrapText="1"/>
    </xf>
    <xf numFmtId="14" fontId="5" fillId="2" borderId="14" xfId="0" applyNumberFormat="1" applyFont="1" applyFill="1" applyBorder="1" applyAlignment="1">
      <alignment horizontal="center" vertical="center" wrapText="1"/>
    </xf>
    <xf numFmtId="14" fontId="5" fillId="2" borderId="15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14" fontId="5" fillId="2" borderId="9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E6C3-448C-481B-9520-BA0A7CBBB1A7}">
  <dimension ref="A1:Q42"/>
  <sheetViews>
    <sheetView tabSelected="1" zoomScale="70" zoomScaleNormal="70" workbookViewId="0"/>
  </sheetViews>
  <sheetFormatPr defaultColWidth="12.85546875" defaultRowHeight="15" x14ac:dyDescent="0.25"/>
  <cols>
    <col min="1" max="1" width="14.140625" style="2" bestFit="1" customWidth="1"/>
    <col min="2" max="2" width="12.28515625" style="2" bestFit="1" customWidth="1"/>
    <col min="3" max="3" width="15.28515625" style="2" bestFit="1" customWidth="1"/>
    <col min="4" max="4" width="32.5703125" style="2" customWidth="1"/>
    <col min="5" max="5" width="19.7109375" style="14" bestFit="1" customWidth="1"/>
    <col min="6" max="6" width="20.28515625" style="14" bestFit="1" customWidth="1"/>
    <col min="7" max="7" width="13" style="2" bestFit="1" customWidth="1"/>
    <col min="8" max="8" width="19.42578125" style="2" customWidth="1"/>
    <col min="9" max="9" width="20.5703125" style="2" customWidth="1"/>
    <col min="10" max="10" width="15.140625" style="2" customWidth="1"/>
    <col min="11" max="11" width="16.7109375" style="2" customWidth="1"/>
    <col min="12" max="12" width="15.28515625" style="2" bestFit="1" customWidth="1"/>
    <col min="13" max="13" width="18" style="2" customWidth="1"/>
    <col min="14" max="14" width="19.140625" style="2" customWidth="1"/>
    <col min="15" max="15" width="17.42578125" style="2" customWidth="1"/>
    <col min="16" max="16" width="17.28515625" style="2" customWidth="1"/>
    <col min="17" max="17" width="14.140625" style="2" customWidth="1"/>
    <col min="18" max="16384" width="12.85546875" style="2"/>
  </cols>
  <sheetData>
    <row r="1" spans="1:17" ht="17.45" customHeight="1" x14ac:dyDescent="0.25">
      <c r="A1" s="73" t="s">
        <v>277</v>
      </c>
    </row>
    <row r="2" spans="1:17" s="1" customFormat="1" ht="90" x14ac:dyDescent="0.25">
      <c r="A2" s="44" t="s">
        <v>163</v>
      </c>
      <c r="B2" s="44" t="s">
        <v>29</v>
      </c>
      <c r="C2" s="44" t="s">
        <v>1</v>
      </c>
      <c r="D2" s="44" t="s">
        <v>2</v>
      </c>
      <c r="E2" s="44" t="s">
        <v>40</v>
      </c>
      <c r="F2" s="44" t="s">
        <v>41</v>
      </c>
      <c r="G2" s="44" t="s">
        <v>3</v>
      </c>
      <c r="H2" s="44" t="s">
        <v>267</v>
      </c>
      <c r="I2" s="44" t="s">
        <v>32</v>
      </c>
      <c r="J2" s="44" t="s">
        <v>33</v>
      </c>
      <c r="K2" s="44" t="s">
        <v>5</v>
      </c>
      <c r="L2" s="44" t="s">
        <v>6</v>
      </c>
      <c r="M2" s="44" t="s">
        <v>7</v>
      </c>
      <c r="N2" s="44" t="s">
        <v>34</v>
      </c>
      <c r="O2" s="44" t="s">
        <v>35</v>
      </c>
      <c r="P2" s="44" t="s">
        <v>36</v>
      </c>
      <c r="Q2" s="44" t="s">
        <v>42</v>
      </c>
    </row>
    <row r="3" spans="1:17" s="6" customFormat="1" ht="18" x14ac:dyDescent="0.25">
      <c r="A3" s="47" t="s">
        <v>11</v>
      </c>
      <c r="B3" s="47">
        <v>5</v>
      </c>
      <c r="C3" s="47" t="s">
        <v>31</v>
      </c>
      <c r="D3" s="47" t="s">
        <v>12</v>
      </c>
      <c r="E3" s="48">
        <v>2.2999999999999998</v>
      </c>
      <c r="F3" s="48">
        <v>0.4</v>
      </c>
      <c r="G3" s="47" t="s">
        <v>37</v>
      </c>
      <c r="H3" s="47">
        <v>37</v>
      </c>
      <c r="I3" s="47">
        <v>37</v>
      </c>
      <c r="J3" s="48">
        <v>100</v>
      </c>
      <c r="K3" s="47">
        <v>35</v>
      </c>
      <c r="L3" s="47">
        <v>9</v>
      </c>
      <c r="M3" s="48">
        <v>25.714285714285712</v>
      </c>
      <c r="N3" s="49">
        <v>9</v>
      </c>
      <c r="O3" s="47">
        <v>5</v>
      </c>
      <c r="P3" s="47">
        <v>1</v>
      </c>
      <c r="Q3" s="48">
        <v>11.111111111111111</v>
      </c>
    </row>
    <row r="4" spans="1:17" s="6" customFormat="1" ht="18" x14ac:dyDescent="0.25">
      <c r="A4" s="3" t="s">
        <v>11</v>
      </c>
      <c r="B4" s="3">
        <v>7</v>
      </c>
      <c r="C4" s="3" t="s">
        <v>31</v>
      </c>
      <c r="D4" s="3" t="s">
        <v>12</v>
      </c>
      <c r="E4" s="7">
        <v>2.2999999999999998</v>
      </c>
      <c r="F4" s="7">
        <v>0.4</v>
      </c>
      <c r="G4" s="3" t="s">
        <v>37</v>
      </c>
      <c r="H4" s="3">
        <v>58</v>
      </c>
      <c r="I4" s="3">
        <v>58</v>
      </c>
      <c r="J4" s="7">
        <v>100</v>
      </c>
      <c r="K4" s="3">
        <v>58</v>
      </c>
      <c r="L4" s="3">
        <v>13</v>
      </c>
      <c r="M4" s="7">
        <v>22.413793103448278</v>
      </c>
      <c r="N4" s="4">
        <v>13</v>
      </c>
      <c r="O4" s="3">
        <v>6</v>
      </c>
      <c r="P4" s="3">
        <v>1</v>
      </c>
      <c r="Q4" s="7">
        <v>7.6923076923076925</v>
      </c>
    </row>
    <row r="5" spans="1:17" s="6" customFormat="1" ht="18" x14ac:dyDescent="0.25">
      <c r="A5" s="3" t="s">
        <v>11</v>
      </c>
      <c r="B5" s="3">
        <v>6</v>
      </c>
      <c r="C5" s="3" t="s">
        <v>31</v>
      </c>
      <c r="D5" s="3" t="s">
        <v>12</v>
      </c>
      <c r="E5" s="7">
        <v>2.2999999999999998</v>
      </c>
      <c r="F5" s="7">
        <v>0.4</v>
      </c>
      <c r="G5" s="5" t="s">
        <v>38</v>
      </c>
      <c r="H5" s="3">
        <v>35</v>
      </c>
      <c r="I5" s="3">
        <v>35</v>
      </c>
      <c r="J5" s="7">
        <v>100</v>
      </c>
      <c r="K5" s="3">
        <v>35</v>
      </c>
      <c r="L5" s="3">
        <v>7</v>
      </c>
      <c r="M5" s="7">
        <v>20</v>
      </c>
      <c r="N5" s="4">
        <v>7</v>
      </c>
      <c r="O5" s="3">
        <v>1</v>
      </c>
      <c r="P5" s="3">
        <v>1</v>
      </c>
      <c r="Q5" s="7">
        <v>14.285714285714285</v>
      </c>
    </row>
    <row r="6" spans="1:17" s="6" customFormat="1" ht="18" x14ac:dyDescent="0.25">
      <c r="A6" s="3" t="s">
        <v>11</v>
      </c>
      <c r="B6" s="3">
        <v>8</v>
      </c>
      <c r="C6" s="3" t="s">
        <v>31</v>
      </c>
      <c r="D6" s="3" t="s">
        <v>12</v>
      </c>
      <c r="E6" s="7">
        <v>2.2999999999999998</v>
      </c>
      <c r="F6" s="7">
        <v>0.4</v>
      </c>
      <c r="G6" s="5" t="s">
        <v>38</v>
      </c>
      <c r="H6" s="3">
        <v>43</v>
      </c>
      <c r="I6" s="3">
        <v>43</v>
      </c>
      <c r="J6" s="7">
        <v>100</v>
      </c>
      <c r="K6" s="3">
        <v>43</v>
      </c>
      <c r="L6" s="3">
        <v>5</v>
      </c>
      <c r="M6" s="7">
        <v>11.627906976744185</v>
      </c>
      <c r="N6" s="4">
        <v>5</v>
      </c>
      <c r="O6" s="3">
        <v>2</v>
      </c>
      <c r="P6" s="3">
        <v>2</v>
      </c>
      <c r="Q6" s="7">
        <v>40</v>
      </c>
    </row>
    <row r="7" spans="1:17" s="6" customFormat="1" ht="18" x14ac:dyDescent="0.25">
      <c r="A7" s="3" t="s">
        <v>19</v>
      </c>
      <c r="B7" s="3">
        <v>32</v>
      </c>
      <c r="C7" s="3" t="s">
        <v>30</v>
      </c>
      <c r="D7" s="3" t="s">
        <v>14</v>
      </c>
      <c r="E7" s="7">
        <v>2</v>
      </c>
      <c r="F7" s="7">
        <v>1</v>
      </c>
      <c r="G7" s="3" t="s">
        <v>37</v>
      </c>
      <c r="H7" s="3">
        <v>60</v>
      </c>
      <c r="I7" s="3">
        <v>55</v>
      </c>
      <c r="J7" s="7">
        <v>91.666666666666657</v>
      </c>
      <c r="K7" s="3">
        <v>55</v>
      </c>
      <c r="L7" s="3">
        <v>7</v>
      </c>
      <c r="M7" s="7">
        <v>12.727272727272727</v>
      </c>
      <c r="N7" s="4">
        <v>7</v>
      </c>
      <c r="O7" s="3">
        <v>2</v>
      </c>
      <c r="P7" s="3">
        <v>2</v>
      </c>
      <c r="Q7" s="7">
        <v>28.571428571428569</v>
      </c>
    </row>
    <row r="8" spans="1:17" s="6" customFormat="1" ht="18" x14ac:dyDescent="0.25">
      <c r="A8" s="3" t="s">
        <v>19</v>
      </c>
      <c r="B8" s="3">
        <v>33</v>
      </c>
      <c r="C8" s="3" t="s">
        <v>30</v>
      </c>
      <c r="D8" s="3" t="s">
        <v>14</v>
      </c>
      <c r="E8" s="7">
        <v>2</v>
      </c>
      <c r="F8" s="7">
        <v>1</v>
      </c>
      <c r="G8" s="5" t="s">
        <v>38</v>
      </c>
      <c r="H8" s="3">
        <v>60</v>
      </c>
      <c r="I8" s="3">
        <v>55</v>
      </c>
      <c r="J8" s="7">
        <v>91.666666666666657</v>
      </c>
      <c r="K8" s="3">
        <v>55</v>
      </c>
      <c r="L8" s="3">
        <v>2</v>
      </c>
      <c r="M8" s="7">
        <v>3.6363636363636362</v>
      </c>
      <c r="N8" s="4">
        <v>2</v>
      </c>
      <c r="O8" s="3">
        <v>0</v>
      </c>
      <c r="P8" s="3">
        <v>0</v>
      </c>
      <c r="Q8" s="7">
        <v>0</v>
      </c>
    </row>
    <row r="9" spans="1:17" s="6" customFormat="1" ht="18" x14ac:dyDescent="0.25">
      <c r="A9" s="3" t="s">
        <v>8</v>
      </c>
      <c r="B9" s="3">
        <v>1</v>
      </c>
      <c r="C9" s="3" t="s">
        <v>30</v>
      </c>
      <c r="D9" s="3" t="s">
        <v>9</v>
      </c>
      <c r="E9" s="7">
        <v>2.6</v>
      </c>
      <c r="F9" s="7">
        <v>0.4</v>
      </c>
      <c r="G9" s="3" t="s">
        <v>37</v>
      </c>
      <c r="H9" s="3">
        <v>70</v>
      </c>
      <c r="I9" s="3">
        <v>70</v>
      </c>
      <c r="J9" s="7">
        <v>100</v>
      </c>
      <c r="K9" s="3">
        <v>53</v>
      </c>
      <c r="L9" s="3">
        <v>9</v>
      </c>
      <c r="M9" s="7">
        <v>16.981132075471699</v>
      </c>
      <c r="N9" s="4">
        <v>9</v>
      </c>
      <c r="O9" s="3">
        <v>3</v>
      </c>
      <c r="P9" s="3">
        <v>2</v>
      </c>
      <c r="Q9" s="7">
        <v>22.222222222222221</v>
      </c>
    </row>
    <row r="10" spans="1:17" s="6" customFormat="1" ht="18" x14ac:dyDescent="0.25">
      <c r="A10" s="3" t="s">
        <v>8</v>
      </c>
      <c r="B10" s="3">
        <v>2</v>
      </c>
      <c r="C10" s="3" t="s">
        <v>30</v>
      </c>
      <c r="D10" s="3" t="s">
        <v>10</v>
      </c>
      <c r="E10" s="7">
        <v>2.6</v>
      </c>
      <c r="F10" s="7">
        <v>0.4</v>
      </c>
      <c r="G10" s="3" t="s">
        <v>37</v>
      </c>
      <c r="H10" s="3">
        <v>70</v>
      </c>
      <c r="I10" s="3">
        <v>70</v>
      </c>
      <c r="J10" s="7">
        <v>100</v>
      </c>
      <c r="K10" s="3">
        <v>49</v>
      </c>
      <c r="L10" s="3">
        <v>3</v>
      </c>
      <c r="M10" s="7">
        <v>6.1224489795918364</v>
      </c>
      <c r="N10" s="4">
        <v>3</v>
      </c>
      <c r="O10" s="3">
        <v>0</v>
      </c>
      <c r="P10" s="3">
        <v>0</v>
      </c>
      <c r="Q10" s="7">
        <v>0</v>
      </c>
    </row>
    <row r="11" spans="1:17" s="6" customFormat="1" ht="18" x14ac:dyDescent="0.25">
      <c r="A11" s="3" t="s">
        <v>8</v>
      </c>
      <c r="B11" s="3">
        <v>4</v>
      </c>
      <c r="C11" s="3" t="s">
        <v>30</v>
      </c>
      <c r="D11" s="3" t="s">
        <v>10</v>
      </c>
      <c r="E11" s="7">
        <v>2.6</v>
      </c>
      <c r="F11" s="7">
        <v>0.4</v>
      </c>
      <c r="G11" s="3" t="s">
        <v>37</v>
      </c>
      <c r="H11" s="3">
        <v>121</v>
      </c>
      <c r="I11" s="3">
        <v>121</v>
      </c>
      <c r="J11" s="7">
        <v>100</v>
      </c>
      <c r="K11" s="3">
        <v>101</v>
      </c>
      <c r="L11" s="3">
        <v>14</v>
      </c>
      <c r="M11" s="7">
        <v>13.861386138613863</v>
      </c>
      <c r="N11" s="4">
        <v>14</v>
      </c>
      <c r="O11" s="3">
        <v>10</v>
      </c>
      <c r="P11" s="3">
        <v>9</v>
      </c>
      <c r="Q11" s="7">
        <v>64.285714285714292</v>
      </c>
    </row>
    <row r="12" spans="1:17" s="6" customFormat="1" ht="18" x14ac:dyDescent="0.25">
      <c r="A12" s="3" t="s">
        <v>8</v>
      </c>
      <c r="B12" s="3">
        <v>3</v>
      </c>
      <c r="C12" s="3" t="s">
        <v>30</v>
      </c>
      <c r="D12" s="3" t="s">
        <v>10</v>
      </c>
      <c r="E12" s="7">
        <v>2.6</v>
      </c>
      <c r="F12" s="7">
        <v>0.4</v>
      </c>
      <c r="G12" s="5" t="s">
        <v>38</v>
      </c>
      <c r="H12" s="3">
        <v>162</v>
      </c>
      <c r="I12" s="3">
        <v>133</v>
      </c>
      <c r="J12" s="7">
        <v>82.098765432098759</v>
      </c>
      <c r="K12" s="3">
        <v>132</v>
      </c>
      <c r="L12" s="3">
        <v>25</v>
      </c>
      <c r="M12" s="7">
        <v>18.939393939393938</v>
      </c>
      <c r="N12" s="4">
        <v>25</v>
      </c>
      <c r="O12" s="3">
        <v>8</v>
      </c>
      <c r="P12" s="3">
        <v>8</v>
      </c>
      <c r="Q12" s="7">
        <v>32</v>
      </c>
    </row>
    <row r="13" spans="1:17" s="6" customFormat="1" ht="18" x14ac:dyDescent="0.25">
      <c r="A13" s="3" t="s">
        <v>13</v>
      </c>
      <c r="B13" s="3">
        <v>9</v>
      </c>
      <c r="C13" s="3" t="s">
        <v>30</v>
      </c>
      <c r="D13" s="3" t="s">
        <v>14</v>
      </c>
      <c r="E13" s="7">
        <v>4.7</v>
      </c>
      <c r="F13" s="7">
        <v>0.4</v>
      </c>
      <c r="G13" s="3" t="s">
        <v>37</v>
      </c>
      <c r="H13" s="3">
        <v>40</v>
      </c>
      <c r="I13" s="3">
        <v>37</v>
      </c>
      <c r="J13" s="7">
        <v>92.5</v>
      </c>
      <c r="K13" s="3">
        <v>37</v>
      </c>
      <c r="L13" s="3">
        <v>9</v>
      </c>
      <c r="M13" s="7">
        <v>24.324324324324326</v>
      </c>
      <c r="N13" s="4">
        <v>9</v>
      </c>
      <c r="O13" s="3">
        <v>9</v>
      </c>
      <c r="P13" s="3">
        <v>4</v>
      </c>
      <c r="Q13" s="7">
        <v>44.444444444444443</v>
      </c>
    </row>
    <row r="14" spans="1:17" s="6" customFormat="1" ht="17.25" customHeight="1" x14ac:dyDescent="0.25">
      <c r="A14" s="3" t="s">
        <v>13</v>
      </c>
      <c r="B14" s="3">
        <v>10</v>
      </c>
      <c r="C14" s="3" t="s">
        <v>30</v>
      </c>
      <c r="D14" s="3" t="s">
        <v>14</v>
      </c>
      <c r="E14" s="7">
        <v>4.7</v>
      </c>
      <c r="F14" s="7">
        <v>0.4</v>
      </c>
      <c r="G14" s="5" t="s">
        <v>38</v>
      </c>
      <c r="H14" s="3">
        <v>85</v>
      </c>
      <c r="I14" s="3">
        <v>85</v>
      </c>
      <c r="J14" s="7">
        <v>100</v>
      </c>
      <c r="K14" s="3">
        <v>70</v>
      </c>
      <c r="L14" s="3">
        <v>9</v>
      </c>
      <c r="M14" s="7">
        <v>12.857142857142856</v>
      </c>
      <c r="N14" s="4">
        <v>0</v>
      </c>
      <c r="O14" s="3">
        <v>0</v>
      </c>
      <c r="P14" s="3">
        <v>0</v>
      </c>
      <c r="Q14" s="37">
        <v>0</v>
      </c>
    </row>
    <row r="15" spans="1:17" s="6" customFormat="1" ht="17.25" customHeight="1" x14ac:dyDescent="0.25">
      <c r="A15" s="3" t="s">
        <v>15</v>
      </c>
      <c r="B15" s="3">
        <v>11</v>
      </c>
      <c r="C15" s="3" t="s">
        <v>30</v>
      </c>
      <c r="D15" s="3" t="s">
        <v>14</v>
      </c>
      <c r="E15" s="7">
        <v>4.7</v>
      </c>
      <c r="F15" s="7">
        <v>0.4</v>
      </c>
      <c r="G15" s="3" t="s">
        <v>37</v>
      </c>
      <c r="H15" s="3">
        <v>60</v>
      </c>
      <c r="I15" s="3">
        <v>53</v>
      </c>
      <c r="J15" s="7">
        <v>88.333333333333329</v>
      </c>
      <c r="K15" s="3">
        <v>52</v>
      </c>
      <c r="L15" s="3">
        <v>8</v>
      </c>
      <c r="M15" s="7">
        <v>15.384615384615385</v>
      </c>
      <c r="N15" s="4">
        <v>8</v>
      </c>
      <c r="O15" s="3">
        <v>3</v>
      </c>
      <c r="P15" s="3">
        <v>2</v>
      </c>
      <c r="Q15" s="7">
        <v>25</v>
      </c>
    </row>
    <row r="16" spans="1:17" s="6" customFormat="1" ht="16.899999999999999" customHeight="1" x14ac:dyDescent="0.25">
      <c r="A16" s="3" t="s">
        <v>15</v>
      </c>
      <c r="B16" s="3">
        <v>13</v>
      </c>
      <c r="C16" s="3" t="s">
        <v>30</v>
      </c>
      <c r="D16" s="3" t="s">
        <v>14</v>
      </c>
      <c r="E16" s="7">
        <v>4.7</v>
      </c>
      <c r="F16" s="7">
        <v>0.4</v>
      </c>
      <c r="G16" s="3" t="s">
        <v>37</v>
      </c>
      <c r="H16" s="3">
        <v>50</v>
      </c>
      <c r="I16" s="3">
        <v>50</v>
      </c>
      <c r="J16" s="7">
        <v>100</v>
      </c>
      <c r="K16" s="3">
        <v>46</v>
      </c>
      <c r="L16" s="3">
        <v>5</v>
      </c>
      <c r="M16" s="7">
        <v>10.869565217391305</v>
      </c>
      <c r="N16" s="4">
        <v>3</v>
      </c>
      <c r="O16" s="3">
        <v>3</v>
      </c>
      <c r="P16" s="3">
        <v>2</v>
      </c>
      <c r="Q16" s="7">
        <v>66.666666666666657</v>
      </c>
    </row>
    <row r="17" spans="1:17" s="6" customFormat="1" ht="18" x14ac:dyDescent="0.25">
      <c r="A17" s="3" t="s">
        <v>15</v>
      </c>
      <c r="B17" s="3">
        <v>14</v>
      </c>
      <c r="C17" s="3" t="s">
        <v>30</v>
      </c>
      <c r="D17" s="3" t="s">
        <v>14</v>
      </c>
      <c r="E17" s="7">
        <v>4.7</v>
      </c>
      <c r="F17" s="7">
        <v>0.4</v>
      </c>
      <c r="G17" s="3" t="s">
        <v>37</v>
      </c>
      <c r="H17" s="3">
        <v>50</v>
      </c>
      <c r="I17" s="3">
        <v>50</v>
      </c>
      <c r="J17" s="7">
        <v>100</v>
      </c>
      <c r="K17" s="3">
        <v>43</v>
      </c>
      <c r="L17" s="3">
        <v>1</v>
      </c>
      <c r="M17" s="7">
        <v>2.3255813953488373</v>
      </c>
      <c r="N17" s="4">
        <v>0</v>
      </c>
      <c r="O17" s="3">
        <v>0</v>
      </c>
      <c r="P17" s="3">
        <v>0</v>
      </c>
      <c r="Q17" s="37">
        <v>0</v>
      </c>
    </row>
    <row r="18" spans="1:17" s="6" customFormat="1" ht="18" x14ac:dyDescent="0.25">
      <c r="A18" s="3" t="s">
        <v>15</v>
      </c>
      <c r="B18" s="3">
        <v>12</v>
      </c>
      <c r="C18" s="3" t="s">
        <v>30</v>
      </c>
      <c r="D18" s="3" t="s">
        <v>14</v>
      </c>
      <c r="E18" s="7">
        <v>4.7</v>
      </c>
      <c r="F18" s="7">
        <v>0.4</v>
      </c>
      <c r="G18" s="5" t="s">
        <v>38</v>
      </c>
      <c r="H18" s="3">
        <v>85</v>
      </c>
      <c r="I18" s="3">
        <v>83</v>
      </c>
      <c r="J18" s="7">
        <v>97.647058823529406</v>
      </c>
      <c r="K18" s="3">
        <v>64</v>
      </c>
      <c r="L18" s="3">
        <v>6</v>
      </c>
      <c r="M18" s="7">
        <v>9.375</v>
      </c>
      <c r="N18" s="4">
        <v>0</v>
      </c>
      <c r="O18" s="3">
        <v>0</v>
      </c>
      <c r="P18" s="3">
        <v>0</v>
      </c>
      <c r="Q18" s="37">
        <v>0</v>
      </c>
    </row>
    <row r="19" spans="1:17" s="6" customFormat="1" ht="18" x14ac:dyDescent="0.25">
      <c r="A19" s="3" t="s">
        <v>20</v>
      </c>
      <c r="B19" s="3">
        <v>34</v>
      </c>
      <c r="C19" s="3" t="s">
        <v>30</v>
      </c>
      <c r="D19" s="3" t="s">
        <v>14</v>
      </c>
      <c r="E19" s="7">
        <v>3.4</v>
      </c>
      <c r="F19" s="7">
        <v>1</v>
      </c>
      <c r="G19" s="3" t="s">
        <v>37</v>
      </c>
      <c r="H19" s="3">
        <v>142</v>
      </c>
      <c r="I19" s="3">
        <v>142</v>
      </c>
      <c r="J19" s="7">
        <v>100</v>
      </c>
      <c r="K19" s="3">
        <v>72</v>
      </c>
      <c r="L19" s="3">
        <v>4</v>
      </c>
      <c r="M19" s="7">
        <v>5.5555555555555554</v>
      </c>
      <c r="N19" s="4">
        <v>4</v>
      </c>
      <c r="O19" s="3">
        <v>3</v>
      </c>
      <c r="P19" s="3">
        <v>1</v>
      </c>
      <c r="Q19" s="7">
        <v>25</v>
      </c>
    </row>
    <row r="20" spans="1:17" s="6" customFormat="1" ht="18" x14ac:dyDescent="0.25">
      <c r="A20" s="3" t="s">
        <v>20</v>
      </c>
      <c r="B20" s="3">
        <v>36</v>
      </c>
      <c r="C20" s="3" t="s">
        <v>30</v>
      </c>
      <c r="D20" s="3" t="s">
        <v>14</v>
      </c>
      <c r="E20" s="7">
        <v>3.4</v>
      </c>
      <c r="F20" s="7">
        <v>1</v>
      </c>
      <c r="G20" s="3" t="s">
        <v>37</v>
      </c>
      <c r="H20" s="3">
        <v>80</v>
      </c>
      <c r="I20" s="3">
        <v>80</v>
      </c>
      <c r="J20" s="7">
        <v>100</v>
      </c>
      <c r="K20" s="3">
        <v>69</v>
      </c>
      <c r="L20" s="3">
        <v>8</v>
      </c>
      <c r="M20" s="7">
        <v>11.594202898550725</v>
      </c>
      <c r="N20" s="4">
        <v>8</v>
      </c>
      <c r="O20" s="3">
        <v>3</v>
      </c>
      <c r="P20" s="3">
        <v>3</v>
      </c>
      <c r="Q20" s="7">
        <v>37.5</v>
      </c>
    </row>
    <row r="21" spans="1:17" s="6" customFormat="1" ht="18" x14ac:dyDescent="0.25">
      <c r="A21" s="3" t="s">
        <v>20</v>
      </c>
      <c r="B21" s="3">
        <v>35</v>
      </c>
      <c r="C21" s="3" t="s">
        <v>30</v>
      </c>
      <c r="D21" s="3" t="s">
        <v>14</v>
      </c>
      <c r="E21" s="7">
        <v>3.4</v>
      </c>
      <c r="F21" s="7">
        <v>1</v>
      </c>
      <c r="G21" s="5" t="s">
        <v>38</v>
      </c>
      <c r="H21" s="3">
        <v>118</v>
      </c>
      <c r="I21" s="3">
        <v>118</v>
      </c>
      <c r="J21" s="7">
        <v>100</v>
      </c>
      <c r="K21" s="3">
        <v>72</v>
      </c>
      <c r="L21" s="3">
        <v>3</v>
      </c>
      <c r="M21" s="7">
        <v>4.1666666666666661</v>
      </c>
      <c r="N21" s="4">
        <v>3</v>
      </c>
      <c r="O21" s="3">
        <v>0</v>
      </c>
      <c r="P21" s="3">
        <v>0</v>
      </c>
      <c r="Q21" s="7">
        <v>0</v>
      </c>
    </row>
    <row r="22" spans="1:17" s="6" customFormat="1" ht="18" x14ac:dyDescent="0.25">
      <c r="A22" s="3" t="s">
        <v>20</v>
      </c>
      <c r="B22" s="3">
        <v>37</v>
      </c>
      <c r="C22" s="3" t="s">
        <v>30</v>
      </c>
      <c r="D22" s="3" t="s">
        <v>14</v>
      </c>
      <c r="E22" s="7">
        <v>3.4</v>
      </c>
      <c r="F22" s="7">
        <v>1</v>
      </c>
      <c r="G22" s="5" t="s">
        <v>38</v>
      </c>
      <c r="H22" s="3">
        <v>81</v>
      </c>
      <c r="I22" s="3">
        <v>81</v>
      </c>
      <c r="J22" s="7">
        <v>100</v>
      </c>
      <c r="K22" s="3">
        <v>65</v>
      </c>
      <c r="L22" s="3">
        <v>11</v>
      </c>
      <c r="M22" s="7">
        <v>16.923076923076923</v>
      </c>
      <c r="N22" s="4">
        <v>11</v>
      </c>
      <c r="O22" s="3">
        <v>0</v>
      </c>
      <c r="P22" s="3">
        <v>0</v>
      </c>
      <c r="Q22" s="7">
        <v>0</v>
      </c>
    </row>
    <row r="23" spans="1:17" s="6" customFormat="1" ht="18" x14ac:dyDescent="0.25">
      <c r="A23" s="3" t="s">
        <v>22</v>
      </c>
      <c r="B23" s="3">
        <v>40</v>
      </c>
      <c r="C23" s="3" t="s">
        <v>31</v>
      </c>
      <c r="D23" s="3" t="s">
        <v>23</v>
      </c>
      <c r="E23" s="7">
        <v>0.9</v>
      </c>
      <c r="F23" s="7">
        <v>0.4</v>
      </c>
      <c r="G23" s="3" t="s">
        <v>37</v>
      </c>
      <c r="H23" s="3">
        <v>79</v>
      </c>
      <c r="I23" s="3">
        <v>79</v>
      </c>
      <c r="J23" s="7">
        <v>100</v>
      </c>
      <c r="K23" s="3">
        <v>66</v>
      </c>
      <c r="L23" s="3">
        <v>0</v>
      </c>
      <c r="M23" s="7">
        <v>0</v>
      </c>
      <c r="N23" s="4">
        <v>0</v>
      </c>
      <c r="O23" s="3" t="s">
        <v>24</v>
      </c>
      <c r="P23" s="4">
        <v>0</v>
      </c>
      <c r="Q23" s="37">
        <v>0</v>
      </c>
    </row>
    <row r="24" spans="1:17" s="6" customFormat="1" ht="18" x14ac:dyDescent="0.25">
      <c r="A24" s="5" t="s">
        <v>22</v>
      </c>
      <c r="B24" s="3">
        <v>42</v>
      </c>
      <c r="C24" s="3" t="s">
        <v>31</v>
      </c>
      <c r="D24" s="5" t="s">
        <v>23</v>
      </c>
      <c r="E24" s="7">
        <v>0.9</v>
      </c>
      <c r="F24" s="7">
        <v>0.4</v>
      </c>
      <c r="G24" s="3" t="s">
        <v>37</v>
      </c>
      <c r="H24" s="5">
        <v>191</v>
      </c>
      <c r="I24" s="5">
        <v>191</v>
      </c>
      <c r="J24" s="9">
        <v>100</v>
      </c>
      <c r="K24" s="5">
        <v>191</v>
      </c>
      <c r="L24" s="5">
        <v>20</v>
      </c>
      <c r="M24" s="9">
        <v>10.471204188481675</v>
      </c>
      <c r="N24" s="4">
        <v>20</v>
      </c>
      <c r="O24" s="5">
        <v>0</v>
      </c>
      <c r="P24" s="10">
        <v>0</v>
      </c>
      <c r="Q24" s="7">
        <v>0</v>
      </c>
    </row>
    <row r="25" spans="1:17" s="11" customFormat="1" ht="18" x14ac:dyDescent="0.25">
      <c r="A25" s="5" t="s">
        <v>22</v>
      </c>
      <c r="B25" s="3">
        <v>41</v>
      </c>
      <c r="C25" s="5" t="s">
        <v>31</v>
      </c>
      <c r="D25" s="5" t="s">
        <v>23</v>
      </c>
      <c r="E25" s="7">
        <v>0.9</v>
      </c>
      <c r="F25" s="7">
        <v>0.4</v>
      </c>
      <c r="G25" s="5" t="s">
        <v>38</v>
      </c>
      <c r="H25" s="5">
        <v>73</v>
      </c>
      <c r="I25" s="5">
        <v>73</v>
      </c>
      <c r="J25" s="9">
        <v>100</v>
      </c>
      <c r="K25" s="5">
        <v>73</v>
      </c>
      <c r="L25" s="5">
        <v>13</v>
      </c>
      <c r="M25" s="9">
        <v>17.80821917808219</v>
      </c>
      <c r="N25" s="4">
        <v>13</v>
      </c>
      <c r="O25" s="5" t="s">
        <v>24</v>
      </c>
      <c r="P25" s="10">
        <v>0</v>
      </c>
      <c r="Q25" s="7">
        <v>0</v>
      </c>
    </row>
    <row r="26" spans="1:17" s="6" customFormat="1" ht="18" x14ac:dyDescent="0.25">
      <c r="A26" s="5" t="s">
        <v>22</v>
      </c>
      <c r="B26" s="3">
        <v>43</v>
      </c>
      <c r="C26" s="3" t="s">
        <v>31</v>
      </c>
      <c r="D26" s="5" t="s">
        <v>23</v>
      </c>
      <c r="E26" s="7">
        <v>0.9</v>
      </c>
      <c r="F26" s="7">
        <v>0.4</v>
      </c>
      <c r="G26" s="5" t="s">
        <v>39</v>
      </c>
      <c r="H26" s="5">
        <v>90</v>
      </c>
      <c r="I26" s="5">
        <v>90</v>
      </c>
      <c r="J26" s="9">
        <f>I26/H26*100</f>
        <v>100</v>
      </c>
      <c r="K26" s="5">
        <v>68</v>
      </c>
      <c r="L26" s="5">
        <v>5</v>
      </c>
      <c r="M26" s="9">
        <f>L26/K26*100</f>
        <v>7.3529411764705888</v>
      </c>
      <c r="N26" s="4">
        <v>5</v>
      </c>
      <c r="O26" s="5">
        <v>1</v>
      </c>
      <c r="P26" s="10">
        <v>1</v>
      </c>
      <c r="Q26" s="7">
        <v>20</v>
      </c>
    </row>
    <row r="27" spans="1:17" s="6" customFormat="1" ht="18" x14ac:dyDescent="0.25">
      <c r="A27" s="5" t="s">
        <v>25</v>
      </c>
      <c r="B27" s="3">
        <v>44</v>
      </c>
      <c r="C27" s="5" t="s">
        <v>30</v>
      </c>
      <c r="D27" s="8" t="s">
        <v>14</v>
      </c>
      <c r="E27" s="9">
        <v>1</v>
      </c>
      <c r="F27" s="9">
        <v>0.4</v>
      </c>
      <c r="G27" s="3" t="s">
        <v>37</v>
      </c>
      <c r="H27" s="5">
        <v>88</v>
      </c>
      <c r="I27" s="5">
        <v>88</v>
      </c>
      <c r="J27" s="9">
        <v>100</v>
      </c>
      <c r="K27" s="5">
        <v>75</v>
      </c>
      <c r="L27" s="5">
        <v>21</v>
      </c>
      <c r="M27" s="9">
        <v>28</v>
      </c>
      <c r="N27" s="4">
        <v>21</v>
      </c>
      <c r="O27" s="5">
        <v>1</v>
      </c>
      <c r="P27" s="10">
        <v>0</v>
      </c>
      <c r="Q27" s="7">
        <v>0</v>
      </c>
    </row>
    <row r="28" spans="1:17" s="6" customFormat="1" ht="18" x14ac:dyDescent="0.25">
      <c r="A28" s="5" t="s">
        <v>25</v>
      </c>
      <c r="B28" s="3">
        <v>45</v>
      </c>
      <c r="C28" s="5" t="s">
        <v>30</v>
      </c>
      <c r="D28" s="8" t="s">
        <v>14</v>
      </c>
      <c r="E28" s="9">
        <v>1</v>
      </c>
      <c r="F28" s="9">
        <v>0.4</v>
      </c>
      <c r="G28" s="5" t="s">
        <v>38</v>
      </c>
      <c r="H28" s="5">
        <v>100</v>
      </c>
      <c r="I28" s="5">
        <v>100</v>
      </c>
      <c r="J28" s="9">
        <v>100</v>
      </c>
      <c r="K28" s="5">
        <v>75</v>
      </c>
      <c r="L28" s="5">
        <v>13</v>
      </c>
      <c r="M28" s="9">
        <v>17.3</v>
      </c>
      <c r="N28" s="4">
        <v>13</v>
      </c>
      <c r="O28" s="5">
        <v>8</v>
      </c>
      <c r="P28" s="10">
        <v>4</v>
      </c>
      <c r="Q28" s="7">
        <v>30.76923076923077</v>
      </c>
    </row>
    <row r="29" spans="1:17" s="6" customFormat="1" ht="18" x14ac:dyDescent="0.25">
      <c r="A29" s="5" t="s">
        <v>21</v>
      </c>
      <c r="B29" s="3">
        <v>38</v>
      </c>
      <c r="C29" s="5" t="s">
        <v>31</v>
      </c>
      <c r="D29" s="8" t="s">
        <v>14</v>
      </c>
      <c r="E29" s="9">
        <v>2.6</v>
      </c>
      <c r="F29" s="9">
        <v>0.6</v>
      </c>
      <c r="G29" s="3" t="s">
        <v>37</v>
      </c>
      <c r="H29" s="5">
        <v>85</v>
      </c>
      <c r="I29" s="5">
        <v>85</v>
      </c>
      <c r="J29" s="9">
        <v>100</v>
      </c>
      <c r="K29" s="5">
        <v>63</v>
      </c>
      <c r="L29" s="5">
        <v>19</v>
      </c>
      <c r="M29" s="9">
        <v>30.158730158730158</v>
      </c>
      <c r="N29" s="4">
        <v>19</v>
      </c>
      <c r="O29" s="5">
        <v>3</v>
      </c>
      <c r="P29" s="5">
        <v>2</v>
      </c>
      <c r="Q29" s="7">
        <v>10.526315789473683</v>
      </c>
    </row>
    <row r="30" spans="1:17" s="6" customFormat="1" ht="18" x14ac:dyDescent="0.25">
      <c r="A30" s="5" t="s">
        <v>21</v>
      </c>
      <c r="B30" s="3">
        <v>39</v>
      </c>
      <c r="C30" s="5" t="s">
        <v>31</v>
      </c>
      <c r="D30" s="8" t="s">
        <v>14</v>
      </c>
      <c r="E30" s="9">
        <v>2.6</v>
      </c>
      <c r="F30" s="9">
        <v>0.6</v>
      </c>
      <c r="G30" s="5" t="s">
        <v>38</v>
      </c>
      <c r="H30" s="5">
        <v>100</v>
      </c>
      <c r="I30" s="5">
        <v>100</v>
      </c>
      <c r="J30" s="9">
        <v>100</v>
      </c>
      <c r="K30" s="5">
        <v>75</v>
      </c>
      <c r="L30" s="5">
        <v>12</v>
      </c>
      <c r="M30" s="9">
        <v>16</v>
      </c>
      <c r="N30" s="4">
        <v>12</v>
      </c>
      <c r="O30" s="5">
        <v>0</v>
      </c>
      <c r="P30" s="5">
        <v>0</v>
      </c>
      <c r="Q30" s="7">
        <v>0</v>
      </c>
    </row>
    <row r="31" spans="1:17" s="6" customFormat="1" ht="18" x14ac:dyDescent="0.25">
      <c r="A31" s="5" t="s">
        <v>27</v>
      </c>
      <c r="B31" s="3">
        <v>18</v>
      </c>
      <c r="C31" s="5" t="s">
        <v>31</v>
      </c>
      <c r="D31" s="8" t="s">
        <v>12</v>
      </c>
      <c r="E31" s="9">
        <v>1.8</v>
      </c>
      <c r="F31" s="9">
        <v>0.6</v>
      </c>
      <c r="G31" s="5" t="s">
        <v>38</v>
      </c>
      <c r="H31" s="5">
        <v>54</v>
      </c>
      <c r="I31" s="5">
        <v>49</v>
      </c>
      <c r="J31" s="9">
        <v>90.740740740740748</v>
      </c>
      <c r="K31" s="5">
        <v>39</v>
      </c>
      <c r="L31" s="5">
        <v>12</v>
      </c>
      <c r="M31" s="9">
        <v>30.76923076923077</v>
      </c>
      <c r="N31" s="4">
        <v>12</v>
      </c>
      <c r="O31" s="5">
        <v>5</v>
      </c>
      <c r="P31" s="5">
        <v>2</v>
      </c>
      <c r="Q31" s="7">
        <v>16.666666666666664</v>
      </c>
    </row>
    <row r="32" spans="1:17" s="6" customFormat="1" ht="18" x14ac:dyDescent="0.25">
      <c r="A32" s="5" t="s">
        <v>27</v>
      </c>
      <c r="B32" s="3">
        <v>19</v>
      </c>
      <c r="C32" s="5" t="s">
        <v>31</v>
      </c>
      <c r="D32" s="8" t="s">
        <v>12</v>
      </c>
      <c r="E32" s="9">
        <v>1.8</v>
      </c>
      <c r="F32" s="9">
        <v>0.6</v>
      </c>
      <c r="G32" s="5" t="s">
        <v>38</v>
      </c>
      <c r="H32" s="5">
        <v>57</v>
      </c>
      <c r="I32" s="5">
        <v>48</v>
      </c>
      <c r="J32" s="9">
        <v>84.210526315789465</v>
      </c>
      <c r="K32" s="5">
        <v>38</v>
      </c>
      <c r="L32" s="5">
        <v>8</v>
      </c>
      <c r="M32" s="9">
        <v>21.052631578947366</v>
      </c>
      <c r="N32" s="4">
        <v>8</v>
      </c>
      <c r="O32" s="5">
        <v>2</v>
      </c>
      <c r="P32" s="5">
        <v>2</v>
      </c>
      <c r="Q32" s="7">
        <v>25</v>
      </c>
    </row>
    <row r="33" spans="1:17" s="6" customFormat="1" ht="18" x14ac:dyDescent="0.25">
      <c r="A33" s="5" t="s">
        <v>27</v>
      </c>
      <c r="B33" s="3">
        <v>20</v>
      </c>
      <c r="C33" s="5" t="s">
        <v>31</v>
      </c>
      <c r="D33" s="8" t="s">
        <v>28</v>
      </c>
      <c r="E33" s="9">
        <v>1.8</v>
      </c>
      <c r="F33" s="9">
        <v>0.6</v>
      </c>
      <c r="G33" s="5" t="s">
        <v>38</v>
      </c>
      <c r="H33" s="5">
        <v>104</v>
      </c>
      <c r="I33" s="5">
        <v>78</v>
      </c>
      <c r="J33" s="9">
        <v>75</v>
      </c>
      <c r="K33" s="5">
        <v>54</v>
      </c>
      <c r="L33" s="5">
        <v>3</v>
      </c>
      <c r="M33" s="9">
        <v>5.5555555555555554</v>
      </c>
      <c r="N33" s="4">
        <v>3</v>
      </c>
      <c r="O33" s="5">
        <v>1</v>
      </c>
      <c r="P33" s="5">
        <v>1</v>
      </c>
      <c r="Q33" s="7">
        <v>33.333333333333329</v>
      </c>
    </row>
    <row r="34" spans="1:17" s="6" customFormat="1" ht="18" x14ac:dyDescent="0.25">
      <c r="A34" s="5" t="s">
        <v>27</v>
      </c>
      <c r="B34" s="3">
        <v>21</v>
      </c>
      <c r="C34" s="5" t="s">
        <v>31</v>
      </c>
      <c r="D34" s="8" t="s">
        <v>28</v>
      </c>
      <c r="E34" s="9">
        <v>1.8</v>
      </c>
      <c r="F34" s="9">
        <v>0.6</v>
      </c>
      <c r="G34" s="5" t="s">
        <v>38</v>
      </c>
      <c r="H34" s="5">
        <v>102</v>
      </c>
      <c r="I34" s="5">
        <v>83</v>
      </c>
      <c r="J34" s="9">
        <v>81.372549019607845</v>
      </c>
      <c r="K34" s="5">
        <v>54</v>
      </c>
      <c r="L34" s="5">
        <v>8</v>
      </c>
      <c r="M34" s="9">
        <v>14.814814814814813</v>
      </c>
      <c r="N34" s="4">
        <v>8</v>
      </c>
      <c r="O34" s="5">
        <v>5</v>
      </c>
      <c r="P34" s="5">
        <v>3</v>
      </c>
      <c r="Q34" s="7">
        <v>37.5</v>
      </c>
    </row>
    <row r="35" spans="1:17" s="6" customFormat="1" ht="18" x14ac:dyDescent="0.25">
      <c r="A35" s="5" t="s">
        <v>26</v>
      </c>
      <c r="B35" s="3">
        <v>15</v>
      </c>
      <c r="C35" s="5" t="s">
        <v>30</v>
      </c>
      <c r="D35" s="8" t="s">
        <v>18</v>
      </c>
      <c r="E35" s="9">
        <v>3.9</v>
      </c>
      <c r="F35" s="9">
        <v>0.9</v>
      </c>
      <c r="G35" s="5" t="s">
        <v>38</v>
      </c>
      <c r="H35" s="5">
        <v>84</v>
      </c>
      <c r="I35" s="5">
        <v>74</v>
      </c>
      <c r="J35" s="9">
        <v>88.095238095238088</v>
      </c>
      <c r="K35" s="5">
        <v>54</v>
      </c>
      <c r="L35" s="5">
        <v>5</v>
      </c>
      <c r="M35" s="9">
        <v>9.2592592592592595</v>
      </c>
      <c r="N35" s="4">
        <v>5</v>
      </c>
      <c r="O35" s="5">
        <v>2</v>
      </c>
      <c r="P35" s="5">
        <v>2</v>
      </c>
      <c r="Q35" s="7">
        <v>40</v>
      </c>
    </row>
    <row r="36" spans="1:17" s="6" customFormat="1" ht="18" x14ac:dyDescent="0.25">
      <c r="A36" s="5" t="s">
        <v>26</v>
      </c>
      <c r="B36" s="3">
        <v>16</v>
      </c>
      <c r="C36" s="12" t="s">
        <v>30</v>
      </c>
      <c r="D36" s="13" t="s">
        <v>18</v>
      </c>
      <c r="E36" s="9">
        <v>3.9</v>
      </c>
      <c r="F36" s="9">
        <v>0.9</v>
      </c>
      <c r="G36" s="5" t="s">
        <v>38</v>
      </c>
      <c r="H36" s="5">
        <v>51</v>
      </c>
      <c r="I36" s="5">
        <v>33</v>
      </c>
      <c r="J36" s="9">
        <v>64.705882352941174</v>
      </c>
      <c r="K36" s="5">
        <v>33</v>
      </c>
      <c r="L36" s="5">
        <v>2</v>
      </c>
      <c r="M36" s="9">
        <v>6.0606060606060606</v>
      </c>
      <c r="N36" s="4">
        <v>2</v>
      </c>
      <c r="O36" s="5">
        <v>1</v>
      </c>
      <c r="P36" s="5">
        <v>1</v>
      </c>
      <c r="Q36" s="7">
        <v>50</v>
      </c>
    </row>
    <row r="37" spans="1:17" s="6" customFormat="1" ht="18" x14ac:dyDescent="0.25">
      <c r="A37" s="5" t="s">
        <v>16</v>
      </c>
      <c r="B37" s="3">
        <v>22</v>
      </c>
      <c r="C37" s="3" t="s">
        <v>30</v>
      </c>
      <c r="D37" s="3" t="s">
        <v>14</v>
      </c>
      <c r="E37" s="9">
        <v>4.4000000000000004</v>
      </c>
      <c r="F37" s="9">
        <v>1</v>
      </c>
      <c r="G37" s="3" t="s">
        <v>37</v>
      </c>
      <c r="H37" s="5">
        <v>79</v>
      </c>
      <c r="I37" s="5">
        <v>78</v>
      </c>
      <c r="J37" s="9">
        <v>98.734177215189874</v>
      </c>
      <c r="K37" s="5">
        <v>57</v>
      </c>
      <c r="L37" s="5">
        <v>5</v>
      </c>
      <c r="M37" s="9">
        <v>8.7719298245614024</v>
      </c>
      <c r="N37" s="4">
        <v>5</v>
      </c>
      <c r="O37" s="5">
        <v>1</v>
      </c>
      <c r="P37" s="5">
        <v>1</v>
      </c>
      <c r="Q37" s="7">
        <v>20</v>
      </c>
    </row>
    <row r="38" spans="1:17" s="6" customFormat="1" ht="18" x14ac:dyDescent="0.25">
      <c r="A38" s="5" t="s">
        <v>16</v>
      </c>
      <c r="B38" s="3">
        <v>25</v>
      </c>
      <c r="C38" s="3" t="s">
        <v>30</v>
      </c>
      <c r="D38" s="3" t="s">
        <v>14</v>
      </c>
      <c r="E38" s="9">
        <v>4.4000000000000004</v>
      </c>
      <c r="F38" s="9">
        <v>1</v>
      </c>
      <c r="G38" s="3" t="s">
        <v>37</v>
      </c>
      <c r="H38" s="5">
        <v>104</v>
      </c>
      <c r="I38" s="5">
        <v>88</v>
      </c>
      <c r="J38" s="9">
        <v>84.615384615384613</v>
      </c>
      <c r="K38" s="5">
        <v>80</v>
      </c>
      <c r="L38" s="5">
        <v>5</v>
      </c>
      <c r="M38" s="9">
        <v>6.25</v>
      </c>
      <c r="N38" s="4">
        <v>5</v>
      </c>
      <c r="O38" s="5">
        <v>4</v>
      </c>
      <c r="P38" s="5">
        <v>4</v>
      </c>
      <c r="Q38" s="7">
        <v>80</v>
      </c>
    </row>
    <row r="39" spans="1:17" s="6" customFormat="1" ht="18" x14ac:dyDescent="0.25">
      <c r="A39" s="5" t="s">
        <v>16</v>
      </c>
      <c r="B39" s="3">
        <v>23</v>
      </c>
      <c r="C39" s="3" t="s">
        <v>30</v>
      </c>
      <c r="D39" s="3" t="s">
        <v>14</v>
      </c>
      <c r="E39" s="9">
        <v>4.4000000000000004</v>
      </c>
      <c r="F39" s="9">
        <v>1</v>
      </c>
      <c r="G39" s="5" t="s">
        <v>38</v>
      </c>
      <c r="H39" s="5">
        <v>86</v>
      </c>
      <c r="I39" s="5">
        <v>86</v>
      </c>
      <c r="J39" s="9">
        <v>100</v>
      </c>
      <c r="K39" s="5">
        <v>63</v>
      </c>
      <c r="L39" s="5">
        <v>5</v>
      </c>
      <c r="M39" s="9">
        <v>7.9365079365079358</v>
      </c>
      <c r="N39" s="4">
        <v>5</v>
      </c>
      <c r="O39" s="5">
        <v>1</v>
      </c>
      <c r="P39" s="5">
        <v>0</v>
      </c>
      <c r="Q39" s="7">
        <v>0</v>
      </c>
    </row>
    <row r="40" spans="1:17" s="6" customFormat="1" ht="18" x14ac:dyDescent="0.25">
      <c r="A40" s="5" t="s">
        <v>16</v>
      </c>
      <c r="B40" s="3">
        <v>24</v>
      </c>
      <c r="C40" s="5" t="s">
        <v>30</v>
      </c>
      <c r="D40" s="5" t="s">
        <v>14</v>
      </c>
      <c r="E40" s="9">
        <v>4.4000000000000004</v>
      </c>
      <c r="F40" s="9">
        <v>1</v>
      </c>
      <c r="G40" s="5" t="s">
        <v>38</v>
      </c>
      <c r="H40" s="5">
        <v>100</v>
      </c>
      <c r="I40" s="5">
        <v>79</v>
      </c>
      <c r="J40" s="9">
        <v>79</v>
      </c>
      <c r="K40" s="5">
        <v>78</v>
      </c>
      <c r="L40" s="5">
        <v>11</v>
      </c>
      <c r="M40" s="9">
        <v>14.102564102564102</v>
      </c>
      <c r="N40" s="4">
        <v>10</v>
      </c>
      <c r="O40" s="5">
        <v>3</v>
      </c>
      <c r="P40" s="5">
        <v>1</v>
      </c>
      <c r="Q40" s="7">
        <v>10</v>
      </c>
    </row>
    <row r="41" spans="1:17" s="6" customFormat="1" ht="18" x14ac:dyDescent="0.25">
      <c r="A41" s="5" t="s">
        <v>17</v>
      </c>
      <c r="B41" s="3">
        <v>26</v>
      </c>
      <c r="C41" s="5" t="s">
        <v>30</v>
      </c>
      <c r="D41" s="5" t="s">
        <v>18</v>
      </c>
      <c r="E41" s="9">
        <v>1.7</v>
      </c>
      <c r="F41" s="9">
        <v>0.5</v>
      </c>
      <c r="G41" s="3" t="s">
        <v>37</v>
      </c>
      <c r="H41" s="5">
        <v>99</v>
      </c>
      <c r="I41" s="5">
        <v>99</v>
      </c>
      <c r="J41" s="9">
        <v>100</v>
      </c>
      <c r="K41" s="5">
        <v>71</v>
      </c>
      <c r="L41" s="5">
        <v>12</v>
      </c>
      <c r="M41" s="9">
        <v>16.901408450704224</v>
      </c>
      <c r="N41" s="4">
        <v>12</v>
      </c>
      <c r="O41" s="5">
        <v>7</v>
      </c>
      <c r="P41" s="5">
        <v>5</v>
      </c>
      <c r="Q41" s="7">
        <v>41.666666666666671</v>
      </c>
    </row>
    <row r="42" spans="1:17" s="6" customFormat="1" ht="18" x14ac:dyDescent="0.25">
      <c r="A42" s="50" t="s">
        <v>17</v>
      </c>
      <c r="B42" s="51">
        <v>27</v>
      </c>
      <c r="C42" s="50" t="s">
        <v>30</v>
      </c>
      <c r="D42" s="50" t="s">
        <v>18</v>
      </c>
      <c r="E42" s="52">
        <v>1.7</v>
      </c>
      <c r="F42" s="52">
        <v>0.5</v>
      </c>
      <c r="G42" s="50" t="s">
        <v>38</v>
      </c>
      <c r="H42" s="50">
        <v>132</v>
      </c>
      <c r="I42" s="50">
        <v>132</v>
      </c>
      <c r="J42" s="52">
        <v>100</v>
      </c>
      <c r="K42" s="50">
        <v>96</v>
      </c>
      <c r="L42" s="50">
        <v>9</v>
      </c>
      <c r="M42" s="52">
        <v>9.375</v>
      </c>
      <c r="N42" s="53">
        <v>9</v>
      </c>
      <c r="O42" s="50">
        <v>2</v>
      </c>
      <c r="P42" s="50">
        <v>2</v>
      </c>
      <c r="Q42" s="54">
        <v>22.222222222222221</v>
      </c>
    </row>
  </sheetData>
  <sortState xmlns:xlrd2="http://schemas.microsoft.com/office/spreadsheetml/2017/richdata2" ref="A3:Q42">
    <sortCondition ref="A3:A4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B3353-E4F3-4011-B67F-7D6BF4B1740E}">
  <dimension ref="A1:M27"/>
  <sheetViews>
    <sheetView zoomScale="70" zoomScaleNormal="70" workbookViewId="0">
      <selection activeCell="A2" sqref="A2"/>
    </sheetView>
  </sheetViews>
  <sheetFormatPr defaultRowHeight="15" x14ac:dyDescent="0.25"/>
  <cols>
    <col min="1" max="1" width="10.5703125" customWidth="1"/>
    <col min="2" max="2" width="14.5703125" bestFit="1" customWidth="1"/>
    <col min="3" max="3" width="11.42578125" customWidth="1"/>
    <col min="4" max="4" width="17.85546875" customWidth="1"/>
    <col min="5" max="5" width="18.140625" customWidth="1"/>
    <col min="6" max="6" width="12" customWidth="1"/>
    <col min="7" max="7" width="14.85546875" customWidth="1"/>
    <col min="8" max="8" width="12" customWidth="1"/>
    <col min="9" max="9" width="13" customWidth="1"/>
    <col min="10" max="10" width="13.5703125" customWidth="1"/>
    <col min="11" max="12" width="15.7109375" customWidth="1"/>
  </cols>
  <sheetData>
    <row r="1" spans="1:12" s="2" customFormat="1" ht="17.45" customHeight="1" x14ac:dyDescent="0.25">
      <c r="A1" s="73" t="s">
        <v>276</v>
      </c>
      <c r="B1" s="73"/>
      <c r="F1" s="14"/>
      <c r="G1" s="14"/>
    </row>
    <row r="2" spans="1:12" ht="72.599999999999994" customHeight="1" x14ac:dyDescent="0.25">
      <c r="A2" s="44" t="s">
        <v>163</v>
      </c>
      <c r="B2" s="44" t="s">
        <v>1</v>
      </c>
      <c r="C2" s="44" t="s">
        <v>3</v>
      </c>
      <c r="D2" s="44" t="s">
        <v>267</v>
      </c>
      <c r="E2" s="44" t="s">
        <v>32</v>
      </c>
      <c r="F2" s="44" t="s">
        <v>249</v>
      </c>
      <c r="G2" s="44" t="s">
        <v>268</v>
      </c>
      <c r="H2" s="44" t="s">
        <v>6</v>
      </c>
      <c r="I2" s="44" t="s">
        <v>265</v>
      </c>
      <c r="J2" s="44" t="s">
        <v>34</v>
      </c>
      <c r="K2" s="44" t="s">
        <v>36</v>
      </c>
      <c r="L2" s="44" t="s">
        <v>266</v>
      </c>
    </row>
    <row r="3" spans="1:12" ht="18.75" x14ac:dyDescent="0.25">
      <c r="A3" s="74" t="s">
        <v>11</v>
      </c>
      <c r="B3" s="75" t="s">
        <v>31</v>
      </c>
      <c r="C3" s="74" t="s">
        <v>269</v>
      </c>
      <c r="D3" s="45">
        <v>95</v>
      </c>
      <c r="E3" s="45">
        <v>95</v>
      </c>
      <c r="F3" s="46">
        <v>1</v>
      </c>
      <c r="G3" s="45">
        <v>93</v>
      </c>
      <c r="H3" s="45">
        <v>22</v>
      </c>
      <c r="I3" s="46">
        <v>0.23655913978494625</v>
      </c>
      <c r="J3" s="45">
        <v>22</v>
      </c>
      <c r="K3" s="45">
        <v>2</v>
      </c>
      <c r="L3" s="46">
        <f>K3/J3</f>
        <v>9.0909090909090912E-2</v>
      </c>
    </row>
    <row r="4" spans="1:12" ht="18.75" x14ac:dyDescent="0.25">
      <c r="A4" s="76" t="s">
        <v>11</v>
      </c>
      <c r="B4" s="12" t="s">
        <v>31</v>
      </c>
      <c r="C4" s="76" t="s">
        <v>270</v>
      </c>
      <c r="D4" s="40">
        <v>78</v>
      </c>
      <c r="E4" s="40">
        <v>78</v>
      </c>
      <c r="F4" s="41">
        <v>1</v>
      </c>
      <c r="G4" s="40">
        <v>78</v>
      </c>
      <c r="H4" s="40">
        <v>12</v>
      </c>
      <c r="I4" s="41">
        <v>0.15384615384615385</v>
      </c>
      <c r="J4" s="40">
        <v>12</v>
      </c>
      <c r="K4" s="40">
        <v>3</v>
      </c>
      <c r="L4" s="41">
        <f t="shared" ref="L4:L27" si="0">K4/J4</f>
        <v>0.25</v>
      </c>
    </row>
    <row r="5" spans="1:12" ht="18.75" x14ac:dyDescent="0.25">
      <c r="A5" s="76" t="s">
        <v>19</v>
      </c>
      <c r="B5" s="5" t="s">
        <v>30</v>
      </c>
      <c r="C5" s="76" t="s">
        <v>269</v>
      </c>
      <c r="D5" s="40">
        <v>60</v>
      </c>
      <c r="E5" s="40">
        <v>55</v>
      </c>
      <c r="F5" s="41">
        <v>0.91666666666666663</v>
      </c>
      <c r="G5" s="40">
        <v>55</v>
      </c>
      <c r="H5" s="40">
        <v>7</v>
      </c>
      <c r="I5" s="41">
        <v>0.12727272727272726</v>
      </c>
      <c r="J5" s="40">
        <v>7</v>
      </c>
      <c r="K5" s="40">
        <v>2</v>
      </c>
      <c r="L5" s="41">
        <f t="shared" si="0"/>
        <v>0.2857142857142857</v>
      </c>
    </row>
    <row r="6" spans="1:12" ht="18.75" x14ac:dyDescent="0.25">
      <c r="A6" s="76" t="s">
        <v>19</v>
      </c>
      <c r="B6" s="5" t="s">
        <v>30</v>
      </c>
      <c r="C6" s="76" t="s">
        <v>270</v>
      </c>
      <c r="D6" s="40">
        <v>60</v>
      </c>
      <c r="E6" s="40">
        <v>55</v>
      </c>
      <c r="F6" s="41">
        <v>0.91666666666666663</v>
      </c>
      <c r="G6" s="40">
        <v>55</v>
      </c>
      <c r="H6" s="40">
        <v>2</v>
      </c>
      <c r="I6" s="41">
        <v>3.6363636363636362E-2</v>
      </c>
      <c r="J6" s="40">
        <v>2</v>
      </c>
      <c r="K6" s="40">
        <v>0</v>
      </c>
      <c r="L6" s="41">
        <f t="shared" si="0"/>
        <v>0</v>
      </c>
    </row>
    <row r="7" spans="1:12" ht="18.75" x14ac:dyDescent="0.25">
      <c r="A7" s="76" t="s">
        <v>8</v>
      </c>
      <c r="B7" s="5" t="s">
        <v>30</v>
      </c>
      <c r="C7" s="76" t="s">
        <v>269</v>
      </c>
      <c r="D7" s="40">
        <v>261</v>
      </c>
      <c r="E7" s="40">
        <v>261</v>
      </c>
      <c r="F7" s="41">
        <v>1</v>
      </c>
      <c r="G7" s="40">
        <v>203</v>
      </c>
      <c r="H7" s="40">
        <v>26</v>
      </c>
      <c r="I7" s="41">
        <v>0.12807881773399016</v>
      </c>
      <c r="J7" s="40">
        <v>26</v>
      </c>
      <c r="K7" s="40">
        <v>11</v>
      </c>
      <c r="L7" s="41">
        <f t="shared" si="0"/>
        <v>0.42307692307692307</v>
      </c>
    </row>
    <row r="8" spans="1:12" ht="18.75" x14ac:dyDescent="0.25">
      <c r="A8" s="76" t="s">
        <v>8</v>
      </c>
      <c r="B8" s="5" t="s">
        <v>30</v>
      </c>
      <c r="C8" s="76" t="s">
        <v>270</v>
      </c>
      <c r="D8" s="40">
        <v>162</v>
      </c>
      <c r="E8" s="40">
        <v>133</v>
      </c>
      <c r="F8" s="41">
        <v>0.82098765432098764</v>
      </c>
      <c r="G8" s="40">
        <v>132</v>
      </c>
      <c r="H8" s="40">
        <v>25</v>
      </c>
      <c r="I8" s="41">
        <v>0.18939393939393939</v>
      </c>
      <c r="J8" s="40">
        <v>25</v>
      </c>
      <c r="K8" s="40">
        <v>8</v>
      </c>
      <c r="L8" s="41">
        <f t="shared" si="0"/>
        <v>0.32</v>
      </c>
    </row>
    <row r="9" spans="1:12" ht="18.75" x14ac:dyDescent="0.25">
      <c r="A9" s="76" t="s">
        <v>13</v>
      </c>
      <c r="B9" s="5" t="s">
        <v>30</v>
      </c>
      <c r="C9" s="76" t="s">
        <v>269</v>
      </c>
      <c r="D9" s="40">
        <v>40</v>
      </c>
      <c r="E9" s="40">
        <v>37</v>
      </c>
      <c r="F9" s="41">
        <v>0.92500000000000004</v>
      </c>
      <c r="G9" s="40">
        <v>37</v>
      </c>
      <c r="H9" s="40">
        <v>9</v>
      </c>
      <c r="I9" s="41">
        <v>0.24324324324324326</v>
      </c>
      <c r="J9" s="40">
        <v>9</v>
      </c>
      <c r="K9" s="40">
        <v>4</v>
      </c>
      <c r="L9" s="41">
        <f t="shared" si="0"/>
        <v>0.44444444444444442</v>
      </c>
    </row>
    <row r="10" spans="1:12" ht="18.75" x14ac:dyDescent="0.25">
      <c r="A10" s="76" t="s">
        <v>13</v>
      </c>
      <c r="B10" s="5" t="s">
        <v>30</v>
      </c>
      <c r="C10" s="76" t="s">
        <v>270</v>
      </c>
      <c r="D10" s="40">
        <v>85</v>
      </c>
      <c r="E10" s="40">
        <v>85</v>
      </c>
      <c r="F10" s="41">
        <v>1</v>
      </c>
      <c r="G10" s="40">
        <v>70</v>
      </c>
      <c r="H10" s="40">
        <v>9</v>
      </c>
      <c r="I10" s="41">
        <v>0.12857142857142856</v>
      </c>
      <c r="J10" s="40">
        <v>0</v>
      </c>
      <c r="K10" s="40">
        <v>0</v>
      </c>
      <c r="L10" s="41">
        <v>0</v>
      </c>
    </row>
    <row r="11" spans="1:12" ht="18.75" x14ac:dyDescent="0.25">
      <c r="A11" s="76" t="s">
        <v>15</v>
      </c>
      <c r="B11" s="5" t="s">
        <v>30</v>
      </c>
      <c r="C11" s="76" t="s">
        <v>269</v>
      </c>
      <c r="D11" s="40">
        <v>160</v>
      </c>
      <c r="E11" s="40">
        <v>153</v>
      </c>
      <c r="F11" s="41">
        <v>0.95625000000000004</v>
      </c>
      <c r="G11" s="40">
        <v>141</v>
      </c>
      <c r="H11" s="40">
        <v>14</v>
      </c>
      <c r="I11" s="41">
        <v>9.9290780141843976E-2</v>
      </c>
      <c r="J11" s="40">
        <v>11</v>
      </c>
      <c r="K11" s="40">
        <v>4</v>
      </c>
      <c r="L11" s="41">
        <f t="shared" si="0"/>
        <v>0.36363636363636365</v>
      </c>
    </row>
    <row r="12" spans="1:12" ht="18.75" x14ac:dyDescent="0.25">
      <c r="A12" s="76" t="s">
        <v>15</v>
      </c>
      <c r="B12" s="5" t="s">
        <v>30</v>
      </c>
      <c r="C12" s="76" t="s">
        <v>270</v>
      </c>
      <c r="D12" s="40">
        <v>85</v>
      </c>
      <c r="E12" s="40">
        <v>83</v>
      </c>
      <c r="F12" s="41">
        <v>0.97647058823529409</v>
      </c>
      <c r="G12" s="40">
        <v>64</v>
      </c>
      <c r="H12" s="40">
        <v>6</v>
      </c>
      <c r="I12" s="41">
        <v>9.375E-2</v>
      </c>
      <c r="J12" s="40">
        <v>0</v>
      </c>
      <c r="K12" s="40">
        <v>0</v>
      </c>
      <c r="L12" s="41">
        <v>0</v>
      </c>
    </row>
    <row r="13" spans="1:12" ht="18.75" x14ac:dyDescent="0.25">
      <c r="A13" s="76" t="s">
        <v>20</v>
      </c>
      <c r="B13" s="5" t="s">
        <v>30</v>
      </c>
      <c r="C13" s="76" t="s">
        <v>269</v>
      </c>
      <c r="D13" s="40">
        <v>222</v>
      </c>
      <c r="E13" s="40">
        <v>222</v>
      </c>
      <c r="F13" s="41">
        <v>1</v>
      </c>
      <c r="G13" s="40">
        <v>141</v>
      </c>
      <c r="H13" s="40">
        <v>12</v>
      </c>
      <c r="I13" s="41">
        <v>8.5106382978723402E-2</v>
      </c>
      <c r="J13" s="40">
        <v>12</v>
      </c>
      <c r="K13" s="40">
        <v>4</v>
      </c>
      <c r="L13" s="41">
        <f t="shared" si="0"/>
        <v>0.33333333333333331</v>
      </c>
    </row>
    <row r="14" spans="1:12" ht="18.75" x14ac:dyDescent="0.25">
      <c r="A14" s="76" t="s">
        <v>20</v>
      </c>
      <c r="B14" s="5" t="s">
        <v>30</v>
      </c>
      <c r="C14" s="76" t="s">
        <v>270</v>
      </c>
      <c r="D14" s="40">
        <v>199</v>
      </c>
      <c r="E14" s="40">
        <v>199</v>
      </c>
      <c r="F14" s="41">
        <v>1</v>
      </c>
      <c r="G14" s="40">
        <v>137</v>
      </c>
      <c r="H14" s="40">
        <v>14</v>
      </c>
      <c r="I14" s="41">
        <v>0.10218978102189781</v>
      </c>
      <c r="J14" s="40">
        <v>14</v>
      </c>
      <c r="K14" s="40">
        <v>0</v>
      </c>
      <c r="L14" s="41">
        <f t="shared" si="0"/>
        <v>0</v>
      </c>
    </row>
    <row r="15" spans="1:12" ht="18.75" x14ac:dyDescent="0.25">
      <c r="A15" s="76" t="s">
        <v>22</v>
      </c>
      <c r="B15" s="3" t="s">
        <v>31</v>
      </c>
      <c r="C15" s="76" t="s">
        <v>269</v>
      </c>
      <c r="D15" s="40">
        <v>270</v>
      </c>
      <c r="E15" s="40">
        <v>270</v>
      </c>
      <c r="F15" s="41">
        <v>1</v>
      </c>
      <c r="G15" s="40">
        <v>257</v>
      </c>
      <c r="H15" s="40">
        <v>20</v>
      </c>
      <c r="I15" s="41">
        <v>7.7821011673151752E-2</v>
      </c>
      <c r="J15" s="40">
        <v>20</v>
      </c>
      <c r="K15" s="40">
        <v>0</v>
      </c>
      <c r="L15" s="41">
        <f t="shared" si="0"/>
        <v>0</v>
      </c>
    </row>
    <row r="16" spans="1:12" ht="18.75" x14ac:dyDescent="0.25">
      <c r="A16" s="76" t="s">
        <v>22</v>
      </c>
      <c r="B16" s="3" t="s">
        <v>31</v>
      </c>
      <c r="C16" s="76" t="s">
        <v>270</v>
      </c>
      <c r="D16" s="40">
        <v>73</v>
      </c>
      <c r="E16" s="40">
        <v>73</v>
      </c>
      <c r="F16" s="41">
        <v>1</v>
      </c>
      <c r="G16" s="40">
        <v>73</v>
      </c>
      <c r="H16" s="40">
        <v>13</v>
      </c>
      <c r="I16" s="41">
        <v>0.17808219178082191</v>
      </c>
      <c r="J16" s="40">
        <v>13</v>
      </c>
      <c r="K16" s="40">
        <v>0</v>
      </c>
      <c r="L16" s="41">
        <f t="shared" si="0"/>
        <v>0</v>
      </c>
    </row>
    <row r="17" spans="1:13" ht="18.75" x14ac:dyDescent="0.25">
      <c r="A17" s="76" t="s">
        <v>22</v>
      </c>
      <c r="B17" s="3" t="s">
        <v>31</v>
      </c>
      <c r="C17" s="76" t="s">
        <v>271</v>
      </c>
      <c r="D17" s="40">
        <v>90</v>
      </c>
      <c r="E17" s="40">
        <v>90</v>
      </c>
      <c r="F17" s="41">
        <f t="shared" ref="F17" si="1">E17/D17</f>
        <v>1</v>
      </c>
      <c r="G17" s="40">
        <v>68</v>
      </c>
      <c r="H17" s="40">
        <v>5</v>
      </c>
      <c r="I17" s="41">
        <f t="shared" ref="I17" si="2">H17/G17</f>
        <v>7.3529411764705885E-2</v>
      </c>
      <c r="J17" s="40">
        <v>5</v>
      </c>
      <c r="K17" s="40">
        <v>1</v>
      </c>
      <c r="L17" s="41">
        <f t="shared" si="0"/>
        <v>0.2</v>
      </c>
      <c r="M17" s="38"/>
    </row>
    <row r="18" spans="1:13" ht="18.75" x14ac:dyDescent="0.25">
      <c r="A18" s="76" t="s">
        <v>25</v>
      </c>
      <c r="B18" s="5" t="s">
        <v>30</v>
      </c>
      <c r="C18" s="76" t="s">
        <v>269</v>
      </c>
      <c r="D18" s="40">
        <v>88</v>
      </c>
      <c r="E18" s="40">
        <v>88</v>
      </c>
      <c r="F18" s="41">
        <v>1</v>
      </c>
      <c r="G18" s="40">
        <v>75</v>
      </c>
      <c r="H18" s="40">
        <v>21</v>
      </c>
      <c r="I18" s="41">
        <v>0.28000000000000003</v>
      </c>
      <c r="J18" s="40">
        <v>21</v>
      </c>
      <c r="K18" s="40">
        <v>0</v>
      </c>
      <c r="L18" s="41">
        <f t="shared" si="0"/>
        <v>0</v>
      </c>
    </row>
    <row r="19" spans="1:13" ht="18.75" x14ac:dyDescent="0.25">
      <c r="A19" s="76" t="s">
        <v>25</v>
      </c>
      <c r="B19" s="5" t="s">
        <v>30</v>
      </c>
      <c r="C19" s="76" t="s">
        <v>270</v>
      </c>
      <c r="D19" s="40">
        <v>100</v>
      </c>
      <c r="E19" s="40">
        <v>100</v>
      </c>
      <c r="F19" s="41">
        <v>1</v>
      </c>
      <c r="G19" s="40">
        <v>75</v>
      </c>
      <c r="H19" s="40">
        <v>13</v>
      </c>
      <c r="I19" s="41">
        <v>0.17333333333333334</v>
      </c>
      <c r="J19" s="40">
        <v>13</v>
      </c>
      <c r="K19" s="40">
        <v>4</v>
      </c>
      <c r="L19" s="41">
        <f t="shared" si="0"/>
        <v>0.30769230769230771</v>
      </c>
    </row>
    <row r="20" spans="1:13" ht="18.75" x14ac:dyDescent="0.25">
      <c r="A20" s="76" t="s">
        <v>21</v>
      </c>
      <c r="B20" s="5" t="s">
        <v>31</v>
      </c>
      <c r="C20" s="76" t="s">
        <v>269</v>
      </c>
      <c r="D20" s="40">
        <v>85</v>
      </c>
      <c r="E20" s="40">
        <v>85</v>
      </c>
      <c r="F20" s="41">
        <v>1</v>
      </c>
      <c r="G20" s="40">
        <v>63</v>
      </c>
      <c r="H20" s="40">
        <v>19</v>
      </c>
      <c r="I20" s="41">
        <v>0.30158730158730157</v>
      </c>
      <c r="J20" s="40">
        <v>19</v>
      </c>
      <c r="K20" s="40">
        <v>2</v>
      </c>
      <c r="L20" s="41">
        <f t="shared" si="0"/>
        <v>0.10526315789473684</v>
      </c>
    </row>
    <row r="21" spans="1:13" ht="18.75" x14ac:dyDescent="0.25">
      <c r="A21" s="76" t="s">
        <v>21</v>
      </c>
      <c r="B21" s="5" t="s">
        <v>31</v>
      </c>
      <c r="C21" s="76" t="s">
        <v>270</v>
      </c>
      <c r="D21" s="40">
        <v>100</v>
      </c>
      <c r="E21" s="40">
        <v>100</v>
      </c>
      <c r="F21" s="41">
        <v>1</v>
      </c>
      <c r="G21" s="40">
        <v>75</v>
      </c>
      <c r="H21" s="40">
        <v>12</v>
      </c>
      <c r="I21" s="41">
        <v>0.16</v>
      </c>
      <c r="J21" s="40">
        <v>12</v>
      </c>
      <c r="K21" s="40">
        <v>0</v>
      </c>
      <c r="L21" s="41">
        <f t="shared" si="0"/>
        <v>0</v>
      </c>
    </row>
    <row r="22" spans="1:13" ht="18.75" x14ac:dyDescent="0.25">
      <c r="A22" s="76" t="s">
        <v>16</v>
      </c>
      <c r="B22" s="5" t="s">
        <v>30</v>
      </c>
      <c r="C22" s="76" t="s">
        <v>269</v>
      </c>
      <c r="D22" s="40">
        <v>183</v>
      </c>
      <c r="E22" s="40">
        <v>166</v>
      </c>
      <c r="F22" s="41">
        <v>0.90710382513661203</v>
      </c>
      <c r="G22" s="40">
        <v>137</v>
      </c>
      <c r="H22" s="40">
        <v>10</v>
      </c>
      <c r="I22" s="41">
        <v>7.2992700729927001E-2</v>
      </c>
      <c r="J22" s="40">
        <v>10</v>
      </c>
      <c r="K22" s="40">
        <v>5</v>
      </c>
      <c r="L22" s="41">
        <f t="shared" si="0"/>
        <v>0.5</v>
      </c>
    </row>
    <row r="23" spans="1:13" ht="18.75" x14ac:dyDescent="0.25">
      <c r="A23" s="76" t="s">
        <v>16</v>
      </c>
      <c r="B23" s="5" t="s">
        <v>30</v>
      </c>
      <c r="C23" s="76" t="s">
        <v>270</v>
      </c>
      <c r="D23" s="40">
        <v>186</v>
      </c>
      <c r="E23" s="40">
        <v>165</v>
      </c>
      <c r="F23" s="41">
        <v>0.88709677419354838</v>
      </c>
      <c r="G23" s="40">
        <v>141</v>
      </c>
      <c r="H23" s="40">
        <v>16</v>
      </c>
      <c r="I23" s="41">
        <v>0.11347517730496454</v>
      </c>
      <c r="J23" s="40">
        <v>15</v>
      </c>
      <c r="K23" s="40">
        <v>1</v>
      </c>
      <c r="L23" s="41">
        <f t="shared" si="0"/>
        <v>6.6666666666666666E-2</v>
      </c>
    </row>
    <row r="24" spans="1:13" ht="18.75" x14ac:dyDescent="0.25">
      <c r="A24" s="76" t="s">
        <v>17</v>
      </c>
      <c r="B24" s="5" t="s">
        <v>30</v>
      </c>
      <c r="C24" s="76" t="s">
        <v>269</v>
      </c>
      <c r="D24" s="40">
        <v>99</v>
      </c>
      <c r="E24" s="40">
        <v>99</v>
      </c>
      <c r="F24" s="41">
        <v>1</v>
      </c>
      <c r="G24" s="40">
        <v>71</v>
      </c>
      <c r="H24" s="40">
        <v>12</v>
      </c>
      <c r="I24" s="41">
        <v>0.16901408450704225</v>
      </c>
      <c r="J24" s="40">
        <v>12</v>
      </c>
      <c r="K24" s="40">
        <v>5</v>
      </c>
      <c r="L24" s="41">
        <f t="shared" si="0"/>
        <v>0.41666666666666669</v>
      </c>
    </row>
    <row r="25" spans="1:13" ht="18.75" x14ac:dyDescent="0.25">
      <c r="A25" s="76" t="s">
        <v>17</v>
      </c>
      <c r="B25" s="5" t="s">
        <v>30</v>
      </c>
      <c r="C25" s="76" t="s">
        <v>270</v>
      </c>
      <c r="D25" s="40">
        <v>132</v>
      </c>
      <c r="E25" s="40">
        <v>132</v>
      </c>
      <c r="F25" s="41">
        <v>1</v>
      </c>
      <c r="G25" s="40">
        <v>96</v>
      </c>
      <c r="H25" s="40">
        <v>9</v>
      </c>
      <c r="I25" s="41">
        <v>9.375E-2</v>
      </c>
      <c r="J25" s="40">
        <v>9</v>
      </c>
      <c r="K25" s="40">
        <v>2</v>
      </c>
      <c r="L25" s="41">
        <f t="shared" si="0"/>
        <v>0.22222222222222221</v>
      </c>
    </row>
    <row r="26" spans="1:13" ht="18.75" x14ac:dyDescent="0.25">
      <c r="A26" s="76" t="s">
        <v>27</v>
      </c>
      <c r="B26" s="5" t="s">
        <v>31</v>
      </c>
      <c r="C26" s="76" t="s">
        <v>270</v>
      </c>
      <c r="D26" s="40">
        <v>317</v>
      </c>
      <c r="E26" s="40">
        <v>258</v>
      </c>
      <c r="F26" s="41">
        <v>0.81388012618296535</v>
      </c>
      <c r="G26" s="40">
        <v>185</v>
      </c>
      <c r="H26" s="40">
        <v>31</v>
      </c>
      <c r="I26" s="41">
        <v>0.16756756756756758</v>
      </c>
      <c r="J26" s="40">
        <v>31</v>
      </c>
      <c r="K26" s="40">
        <v>8</v>
      </c>
      <c r="L26" s="41">
        <f t="shared" si="0"/>
        <v>0.25806451612903225</v>
      </c>
    </row>
    <row r="27" spans="1:13" ht="18.75" x14ac:dyDescent="0.25">
      <c r="A27" s="77" t="s">
        <v>26</v>
      </c>
      <c r="B27" s="50" t="s">
        <v>30</v>
      </c>
      <c r="C27" s="77" t="s">
        <v>270</v>
      </c>
      <c r="D27" s="42">
        <v>135</v>
      </c>
      <c r="E27" s="42">
        <v>107</v>
      </c>
      <c r="F27" s="43">
        <v>0.79259259259259263</v>
      </c>
      <c r="G27" s="42">
        <v>87</v>
      </c>
      <c r="H27" s="42">
        <v>7</v>
      </c>
      <c r="I27" s="43">
        <v>8.0459770114942528E-2</v>
      </c>
      <c r="J27" s="42">
        <v>7</v>
      </c>
      <c r="K27" s="42">
        <v>3</v>
      </c>
      <c r="L27" s="43">
        <f t="shared" si="0"/>
        <v>0.42857142857142855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2BADD-B529-426C-977F-4A4B0A38EB7E}">
  <dimension ref="A1:H43"/>
  <sheetViews>
    <sheetView zoomScale="70" zoomScaleNormal="70" workbookViewId="0">
      <selection activeCell="G30" sqref="G30"/>
    </sheetView>
  </sheetViews>
  <sheetFormatPr defaultRowHeight="15" x14ac:dyDescent="0.25"/>
  <cols>
    <col min="1" max="1" width="29" customWidth="1"/>
    <col min="2" max="2" width="18.28515625" customWidth="1"/>
    <col min="3" max="3" width="12.85546875" customWidth="1"/>
    <col min="4" max="4" width="11.42578125" customWidth="1"/>
    <col min="5" max="5" width="14.140625" customWidth="1"/>
    <col min="6" max="6" width="12.7109375" customWidth="1"/>
    <col min="7" max="7" width="11.85546875" customWidth="1"/>
    <col min="8" max="8" width="12.7109375" customWidth="1"/>
  </cols>
  <sheetData>
    <row r="1" spans="1:8" ht="15.75" x14ac:dyDescent="0.25">
      <c r="A1" s="39" t="s">
        <v>274</v>
      </c>
    </row>
    <row r="2" spans="1:8" ht="45" x14ac:dyDescent="0.25">
      <c r="A2" s="44" t="s">
        <v>163</v>
      </c>
      <c r="B2" s="44" t="s">
        <v>4</v>
      </c>
      <c r="C2" s="44" t="s">
        <v>248</v>
      </c>
      <c r="D2" s="44" t="s">
        <v>249</v>
      </c>
      <c r="E2" s="44" t="s">
        <v>250</v>
      </c>
      <c r="F2" s="44" t="s">
        <v>251</v>
      </c>
      <c r="G2" s="44" t="s">
        <v>252</v>
      </c>
      <c r="H2" s="44" t="s">
        <v>253</v>
      </c>
    </row>
    <row r="3" spans="1:8" ht="15.75" x14ac:dyDescent="0.25">
      <c r="A3" s="45" t="s">
        <v>254</v>
      </c>
      <c r="B3" s="45">
        <v>95</v>
      </c>
      <c r="C3" s="45">
        <v>95</v>
      </c>
      <c r="D3" s="46">
        <f>C3/B3</f>
        <v>1</v>
      </c>
      <c r="E3" s="45">
        <v>83</v>
      </c>
      <c r="F3" s="45">
        <v>4</v>
      </c>
      <c r="G3" s="45">
        <v>12</v>
      </c>
      <c r="H3" s="46">
        <f t="shared" ref="H3:H19" si="0">G3/E3</f>
        <v>0.14457831325301204</v>
      </c>
    </row>
    <row r="4" spans="1:8" ht="15.75" x14ac:dyDescent="0.25">
      <c r="A4" s="40" t="s">
        <v>254</v>
      </c>
      <c r="B4" s="40">
        <v>100</v>
      </c>
      <c r="C4" s="40">
        <v>99</v>
      </c>
      <c r="D4" s="41">
        <f>C4/B4</f>
        <v>0.99</v>
      </c>
      <c r="E4" s="40">
        <v>99</v>
      </c>
      <c r="F4" s="40">
        <v>4</v>
      </c>
      <c r="G4" s="40">
        <v>27</v>
      </c>
      <c r="H4" s="41">
        <f t="shared" si="0"/>
        <v>0.27272727272727271</v>
      </c>
    </row>
    <row r="5" spans="1:8" ht="15.75" x14ac:dyDescent="0.25">
      <c r="A5" s="40" t="s">
        <v>255</v>
      </c>
      <c r="B5" s="40">
        <v>108</v>
      </c>
      <c r="C5" s="40">
        <v>108</v>
      </c>
      <c r="D5" s="41">
        <f>C5/B5</f>
        <v>1</v>
      </c>
      <c r="E5" s="40">
        <v>108</v>
      </c>
      <c r="F5" s="40">
        <v>5</v>
      </c>
      <c r="G5" s="40">
        <v>20</v>
      </c>
      <c r="H5" s="41">
        <f t="shared" si="0"/>
        <v>0.18518518518518517</v>
      </c>
    </row>
    <row r="6" spans="1:8" ht="15.75" x14ac:dyDescent="0.25">
      <c r="A6" s="40" t="s">
        <v>255</v>
      </c>
      <c r="B6" s="40">
        <v>85</v>
      </c>
      <c r="C6" s="40">
        <v>85</v>
      </c>
      <c r="D6" s="41">
        <f t="shared" ref="D6:D19" si="1">C6/B6</f>
        <v>1</v>
      </c>
      <c r="E6" s="40">
        <v>85</v>
      </c>
      <c r="F6" s="40">
        <v>4</v>
      </c>
      <c r="G6" s="40">
        <v>14</v>
      </c>
      <c r="H6" s="41">
        <f t="shared" si="0"/>
        <v>0.16470588235294117</v>
      </c>
    </row>
    <row r="7" spans="1:8" ht="15.75" x14ac:dyDescent="0.25">
      <c r="A7" s="40" t="s">
        <v>255</v>
      </c>
      <c r="B7" s="40">
        <v>120</v>
      </c>
      <c r="C7" s="40">
        <v>120</v>
      </c>
      <c r="D7" s="41">
        <f t="shared" si="1"/>
        <v>1</v>
      </c>
      <c r="E7" s="40">
        <v>92</v>
      </c>
      <c r="F7" s="40">
        <v>4</v>
      </c>
      <c r="G7" s="40">
        <v>20</v>
      </c>
      <c r="H7" s="41">
        <f t="shared" si="0"/>
        <v>0.21739130434782608</v>
      </c>
    </row>
    <row r="8" spans="1:8" ht="15.75" x14ac:dyDescent="0.25">
      <c r="A8" s="40" t="s">
        <v>256</v>
      </c>
      <c r="B8" s="40">
        <v>50</v>
      </c>
      <c r="C8" s="40">
        <v>50</v>
      </c>
      <c r="D8" s="41">
        <f t="shared" si="1"/>
        <v>1</v>
      </c>
      <c r="E8" s="40">
        <v>50</v>
      </c>
      <c r="F8" s="40">
        <v>2</v>
      </c>
      <c r="G8" s="40">
        <v>15</v>
      </c>
      <c r="H8" s="41">
        <f t="shared" si="0"/>
        <v>0.3</v>
      </c>
    </row>
    <row r="9" spans="1:8" ht="15.75" x14ac:dyDescent="0.25">
      <c r="A9" s="40" t="s">
        <v>257</v>
      </c>
      <c r="B9" s="40">
        <v>80</v>
      </c>
      <c r="C9" s="40">
        <v>77</v>
      </c>
      <c r="D9" s="41">
        <f t="shared" si="1"/>
        <v>0.96250000000000002</v>
      </c>
      <c r="E9" s="40">
        <v>61</v>
      </c>
      <c r="F9" s="40">
        <v>4</v>
      </c>
      <c r="G9" s="40">
        <v>12</v>
      </c>
      <c r="H9" s="41">
        <f t="shared" si="0"/>
        <v>0.19672131147540983</v>
      </c>
    </row>
    <row r="10" spans="1:8" ht="15.75" x14ac:dyDescent="0.25">
      <c r="A10" s="40" t="s">
        <v>257</v>
      </c>
      <c r="B10" s="40">
        <v>120</v>
      </c>
      <c r="C10" s="40">
        <v>120</v>
      </c>
      <c r="D10" s="41">
        <f t="shared" si="1"/>
        <v>1</v>
      </c>
      <c r="E10" s="40">
        <v>90</v>
      </c>
      <c r="F10" s="40">
        <v>5</v>
      </c>
      <c r="G10" s="40">
        <v>16</v>
      </c>
      <c r="H10" s="41">
        <f t="shared" si="0"/>
        <v>0.17777777777777778</v>
      </c>
    </row>
    <row r="11" spans="1:8" ht="15.75" x14ac:dyDescent="0.25">
      <c r="A11" s="40" t="s">
        <v>257</v>
      </c>
      <c r="B11" s="40">
        <v>122</v>
      </c>
      <c r="C11" s="40">
        <v>99</v>
      </c>
      <c r="D11" s="41">
        <f t="shared" si="1"/>
        <v>0.81147540983606559</v>
      </c>
      <c r="E11" s="40">
        <v>99</v>
      </c>
      <c r="F11" s="40">
        <v>6</v>
      </c>
      <c r="G11" s="40">
        <f>9+8+9+8</f>
        <v>34</v>
      </c>
      <c r="H11" s="41">
        <f t="shared" si="0"/>
        <v>0.34343434343434343</v>
      </c>
    </row>
    <row r="12" spans="1:8" ht="15.75" x14ac:dyDescent="0.25">
      <c r="A12" s="40" t="s">
        <v>258</v>
      </c>
      <c r="B12" s="40">
        <v>75</v>
      </c>
      <c r="C12" s="40">
        <v>75</v>
      </c>
      <c r="D12" s="41">
        <f t="shared" si="1"/>
        <v>1</v>
      </c>
      <c r="E12" s="40">
        <v>60</v>
      </c>
      <c r="F12" s="40">
        <v>3</v>
      </c>
      <c r="G12" s="40">
        <f>2+6+5</f>
        <v>13</v>
      </c>
      <c r="H12" s="41">
        <f t="shared" si="0"/>
        <v>0.21666666666666667</v>
      </c>
    </row>
    <row r="13" spans="1:8" ht="15.75" x14ac:dyDescent="0.25">
      <c r="A13" s="40" t="s">
        <v>259</v>
      </c>
      <c r="B13" s="40">
        <v>149</v>
      </c>
      <c r="C13" s="40">
        <v>145</v>
      </c>
      <c r="D13" s="41">
        <f t="shared" si="1"/>
        <v>0.97315436241610742</v>
      </c>
      <c r="E13" s="40">
        <v>145</v>
      </c>
      <c r="F13" s="40">
        <v>8</v>
      </c>
      <c r="G13" s="40">
        <f>14+10+12+6</f>
        <v>42</v>
      </c>
      <c r="H13" s="41">
        <f t="shared" si="0"/>
        <v>0.28965517241379313</v>
      </c>
    </row>
    <row r="14" spans="1:8" ht="15.75" x14ac:dyDescent="0.25">
      <c r="A14" s="40" t="s">
        <v>260</v>
      </c>
      <c r="B14" s="40">
        <v>125</v>
      </c>
      <c r="C14" s="40">
        <v>122</v>
      </c>
      <c r="D14" s="41">
        <f t="shared" si="1"/>
        <v>0.97599999999999998</v>
      </c>
      <c r="E14" s="40">
        <v>122</v>
      </c>
      <c r="F14" s="40">
        <v>5</v>
      </c>
      <c r="G14" s="40">
        <f>14+10+10</f>
        <v>34</v>
      </c>
      <c r="H14" s="41">
        <f t="shared" si="0"/>
        <v>0.27868852459016391</v>
      </c>
    </row>
    <row r="15" spans="1:8" ht="15.75" x14ac:dyDescent="0.25">
      <c r="A15" s="40" t="s">
        <v>260</v>
      </c>
      <c r="B15" s="40">
        <v>95</v>
      </c>
      <c r="C15" s="40">
        <v>82</v>
      </c>
      <c r="D15" s="41">
        <f t="shared" si="1"/>
        <v>0.86315789473684212</v>
      </c>
      <c r="E15" s="40">
        <v>82</v>
      </c>
      <c r="F15" s="40">
        <v>4</v>
      </c>
      <c r="G15" s="40">
        <f>10</f>
        <v>10</v>
      </c>
      <c r="H15" s="41">
        <f t="shared" si="0"/>
        <v>0.12195121951219512</v>
      </c>
    </row>
    <row r="16" spans="1:8" ht="15.75" x14ac:dyDescent="0.25">
      <c r="A16" s="40" t="s">
        <v>261</v>
      </c>
      <c r="B16" s="40">
        <v>114</v>
      </c>
      <c r="C16" s="40">
        <v>114</v>
      </c>
      <c r="D16" s="41">
        <f t="shared" si="1"/>
        <v>1</v>
      </c>
      <c r="E16" s="40">
        <v>114</v>
      </c>
      <c r="F16" s="40">
        <v>6</v>
      </c>
      <c r="G16" s="40">
        <v>25</v>
      </c>
      <c r="H16" s="41">
        <f t="shared" si="0"/>
        <v>0.21929824561403508</v>
      </c>
    </row>
    <row r="17" spans="1:8" ht="15.75" x14ac:dyDescent="0.25">
      <c r="A17" s="40" t="s">
        <v>262</v>
      </c>
      <c r="B17" s="40">
        <v>76</v>
      </c>
      <c r="C17" s="40">
        <v>76</v>
      </c>
      <c r="D17" s="41">
        <f t="shared" si="1"/>
        <v>1</v>
      </c>
      <c r="E17" s="40">
        <v>64</v>
      </c>
      <c r="F17" s="40">
        <v>3</v>
      </c>
      <c r="G17" s="40">
        <v>17</v>
      </c>
      <c r="H17" s="41">
        <f t="shared" si="0"/>
        <v>0.265625</v>
      </c>
    </row>
    <row r="18" spans="1:8" ht="15.75" x14ac:dyDescent="0.25">
      <c r="A18" s="40" t="s">
        <v>262</v>
      </c>
      <c r="B18" s="40">
        <v>100</v>
      </c>
      <c r="C18" s="40">
        <v>100</v>
      </c>
      <c r="D18" s="41">
        <f t="shared" si="1"/>
        <v>1</v>
      </c>
      <c r="E18" s="40">
        <v>100</v>
      </c>
      <c r="F18" s="40">
        <v>4</v>
      </c>
      <c r="G18" s="40">
        <f>10+9+13</f>
        <v>32</v>
      </c>
      <c r="H18" s="41">
        <f t="shared" si="0"/>
        <v>0.32</v>
      </c>
    </row>
    <row r="19" spans="1:8" ht="15.75" x14ac:dyDescent="0.25">
      <c r="A19" s="42" t="s">
        <v>263</v>
      </c>
      <c r="B19" s="42">
        <v>152</v>
      </c>
      <c r="C19" s="42">
        <v>152</v>
      </c>
      <c r="D19" s="43">
        <f t="shared" si="1"/>
        <v>1</v>
      </c>
      <c r="E19" s="42">
        <v>152</v>
      </c>
      <c r="F19" s="42">
        <v>8</v>
      </c>
      <c r="G19" s="42">
        <f>13+11+14+10</f>
        <v>48</v>
      </c>
      <c r="H19" s="43">
        <f t="shared" si="0"/>
        <v>0.31578947368421051</v>
      </c>
    </row>
    <row r="21" spans="1:8" ht="15.75" x14ac:dyDescent="0.25">
      <c r="A21" s="39" t="s">
        <v>275</v>
      </c>
    </row>
    <row r="22" spans="1:8" ht="30" x14ac:dyDescent="0.25">
      <c r="A22" s="44" t="s">
        <v>264</v>
      </c>
      <c r="B22" s="44" t="s">
        <v>248</v>
      </c>
      <c r="C22" s="44" t="s">
        <v>249</v>
      </c>
    </row>
    <row r="23" spans="1:8" ht="15.75" x14ac:dyDescent="0.25">
      <c r="A23" s="45">
        <v>109</v>
      </c>
      <c r="B23" s="45">
        <v>50</v>
      </c>
      <c r="C23" s="46">
        <f>B23/A23</f>
        <v>0.45871559633027525</v>
      </c>
    </row>
    <row r="24" spans="1:8" ht="15.75" x14ac:dyDescent="0.25">
      <c r="A24" s="40">
        <v>92</v>
      </c>
      <c r="B24" s="40">
        <v>88</v>
      </c>
      <c r="C24" s="41">
        <f t="shared" ref="C24:C43" si="2">B24/A24</f>
        <v>0.95652173913043481</v>
      </c>
    </row>
    <row r="25" spans="1:8" ht="15.75" x14ac:dyDescent="0.25">
      <c r="A25" s="40">
        <v>120</v>
      </c>
      <c r="B25" s="40">
        <v>71</v>
      </c>
      <c r="C25" s="41">
        <f t="shared" si="2"/>
        <v>0.59166666666666667</v>
      </c>
    </row>
    <row r="26" spans="1:8" ht="15.75" x14ac:dyDescent="0.25">
      <c r="A26" s="40">
        <v>48</v>
      </c>
      <c r="B26" s="40">
        <v>40</v>
      </c>
      <c r="C26" s="41">
        <f t="shared" si="2"/>
        <v>0.83333333333333337</v>
      </c>
    </row>
    <row r="27" spans="1:8" ht="15.75" x14ac:dyDescent="0.25">
      <c r="A27" s="40">
        <v>71</v>
      </c>
      <c r="B27" s="40">
        <v>40</v>
      </c>
      <c r="C27" s="41">
        <f t="shared" si="2"/>
        <v>0.56338028169014087</v>
      </c>
    </row>
    <row r="28" spans="1:8" ht="15.75" x14ac:dyDescent="0.25">
      <c r="A28" s="40">
        <v>45</v>
      </c>
      <c r="B28" s="40">
        <v>38</v>
      </c>
      <c r="C28" s="41">
        <f t="shared" si="2"/>
        <v>0.84444444444444444</v>
      </c>
    </row>
    <row r="29" spans="1:8" ht="15.75" x14ac:dyDescent="0.25">
      <c r="A29" s="40">
        <v>34</v>
      </c>
      <c r="B29" s="40">
        <v>15</v>
      </c>
      <c r="C29" s="41">
        <f t="shared" si="2"/>
        <v>0.44117647058823528</v>
      </c>
    </row>
    <row r="30" spans="1:8" ht="15.75" x14ac:dyDescent="0.25">
      <c r="A30" s="40">
        <v>82</v>
      </c>
      <c r="B30" s="40">
        <v>71</v>
      </c>
      <c r="C30" s="41">
        <f t="shared" si="2"/>
        <v>0.86585365853658536</v>
      </c>
    </row>
    <row r="31" spans="1:8" ht="15.75" x14ac:dyDescent="0.25">
      <c r="A31" s="40">
        <v>17</v>
      </c>
      <c r="B31" s="40">
        <v>14</v>
      </c>
      <c r="C31" s="41">
        <f t="shared" si="2"/>
        <v>0.82352941176470584</v>
      </c>
    </row>
    <row r="32" spans="1:8" ht="15.75" x14ac:dyDescent="0.25">
      <c r="A32" s="40">
        <v>61</v>
      </c>
      <c r="B32" s="40">
        <v>54</v>
      </c>
      <c r="C32" s="41">
        <f t="shared" si="2"/>
        <v>0.88524590163934425</v>
      </c>
    </row>
    <row r="33" spans="1:3" ht="15.75" x14ac:dyDescent="0.25">
      <c r="A33" s="40">
        <v>64</v>
      </c>
      <c r="B33" s="40">
        <v>57</v>
      </c>
      <c r="C33" s="41">
        <f t="shared" si="2"/>
        <v>0.890625</v>
      </c>
    </row>
    <row r="34" spans="1:3" ht="15.75" x14ac:dyDescent="0.25">
      <c r="A34" s="40">
        <v>57</v>
      </c>
      <c r="B34" s="40">
        <v>42</v>
      </c>
      <c r="C34" s="41">
        <f t="shared" si="2"/>
        <v>0.73684210526315785</v>
      </c>
    </row>
    <row r="35" spans="1:3" ht="15.75" x14ac:dyDescent="0.25">
      <c r="A35" s="40">
        <v>194</v>
      </c>
      <c r="B35" s="40">
        <v>178</v>
      </c>
      <c r="C35" s="41">
        <f t="shared" si="2"/>
        <v>0.91752577319587625</v>
      </c>
    </row>
    <row r="36" spans="1:3" ht="15.75" x14ac:dyDescent="0.25">
      <c r="A36" s="40">
        <v>103</v>
      </c>
      <c r="B36" s="40">
        <v>89</v>
      </c>
      <c r="C36" s="41">
        <f t="shared" si="2"/>
        <v>0.86407766990291257</v>
      </c>
    </row>
    <row r="37" spans="1:3" ht="15.75" x14ac:dyDescent="0.25">
      <c r="A37" s="40">
        <v>53</v>
      </c>
      <c r="B37" s="40">
        <v>25</v>
      </c>
      <c r="C37" s="41">
        <f t="shared" si="2"/>
        <v>0.47169811320754718</v>
      </c>
    </row>
    <row r="38" spans="1:3" ht="15.75" x14ac:dyDescent="0.25">
      <c r="A38" s="40">
        <v>105</v>
      </c>
      <c r="B38" s="40">
        <v>89</v>
      </c>
      <c r="C38" s="41">
        <f t="shared" si="2"/>
        <v>0.84761904761904761</v>
      </c>
    </row>
    <row r="39" spans="1:3" ht="15.75" x14ac:dyDescent="0.25">
      <c r="A39" s="40">
        <v>79</v>
      </c>
      <c r="B39" s="40">
        <v>61</v>
      </c>
      <c r="C39" s="41">
        <f t="shared" si="2"/>
        <v>0.77215189873417722</v>
      </c>
    </row>
    <row r="40" spans="1:3" ht="15.75" x14ac:dyDescent="0.25">
      <c r="A40" s="40">
        <v>80</v>
      </c>
      <c r="B40" s="40">
        <v>31</v>
      </c>
      <c r="C40" s="41">
        <f t="shared" si="2"/>
        <v>0.38750000000000001</v>
      </c>
    </row>
    <row r="41" spans="1:3" ht="15.75" x14ac:dyDescent="0.25">
      <c r="A41" s="40">
        <v>74</v>
      </c>
      <c r="B41" s="40">
        <v>67</v>
      </c>
      <c r="C41" s="41">
        <f t="shared" si="2"/>
        <v>0.90540540540540537</v>
      </c>
    </row>
    <row r="42" spans="1:3" ht="15.75" x14ac:dyDescent="0.25">
      <c r="A42" s="40">
        <v>77</v>
      </c>
      <c r="B42" s="40">
        <v>66</v>
      </c>
      <c r="C42" s="41">
        <f t="shared" si="2"/>
        <v>0.8571428571428571</v>
      </c>
    </row>
    <row r="43" spans="1:3" ht="15.75" x14ac:dyDescent="0.25">
      <c r="A43" s="42">
        <v>63</v>
      </c>
      <c r="B43" s="42">
        <v>52</v>
      </c>
      <c r="C43" s="43">
        <f t="shared" si="2"/>
        <v>0.82539682539682535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AAEDE-3CF2-4ABE-B04E-708FA4C8AD87}">
  <dimension ref="A1:M32"/>
  <sheetViews>
    <sheetView zoomScale="70" zoomScaleNormal="70" workbookViewId="0"/>
  </sheetViews>
  <sheetFormatPr defaultRowHeight="15" x14ac:dyDescent="0.25"/>
  <cols>
    <col min="1" max="1" width="13.140625" style="19" customWidth="1"/>
    <col min="2" max="2" width="23.5703125" bestFit="1" customWidth="1"/>
    <col min="3" max="3" width="19.7109375" bestFit="1" customWidth="1"/>
    <col min="4" max="4" width="21.5703125" customWidth="1"/>
    <col min="5" max="5" width="24" customWidth="1"/>
    <col min="6" max="6" width="14.42578125" bestFit="1" customWidth="1"/>
    <col min="7" max="7" width="16.42578125" bestFit="1" customWidth="1"/>
    <col min="8" max="8" width="16.5703125" customWidth="1"/>
    <col min="11" max="11" width="27.140625" bestFit="1" customWidth="1"/>
  </cols>
  <sheetData>
    <row r="1" spans="1:13" ht="15.75" x14ac:dyDescent="0.25">
      <c r="A1" s="39" t="s">
        <v>272</v>
      </c>
    </row>
    <row r="2" spans="1:13" ht="60" x14ac:dyDescent="0.25">
      <c r="A2" s="18" t="s">
        <v>172</v>
      </c>
      <c r="B2" s="33" t="s">
        <v>240</v>
      </c>
      <c r="C2" s="18" t="s">
        <v>169</v>
      </c>
      <c r="D2" s="18" t="s">
        <v>170</v>
      </c>
      <c r="E2" s="18" t="s">
        <v>193</v>
      </c>
      <c r="F2" s="18" t="s">
        <v>180</v>
      </c>
      <c r="G2" s="18" t="s">
        <v>194</v>
      </c>
      <c r="H2" s="18" t="s">
        <v>178</v>
      </c>
      <c r="I2" s="18" t="s">
        <v>171</v>
      </c>
    </row>
    <row r="3" spans="1:13" ht="15.75" x14ac:dyDescent="0.25">
      <c r="A3" s="32" t="s">
        <v>11</v>
      </c>
      <c r="B3" s="20">
        <v>2.2999999999999998</v>
      </c>
      <c r="C3" s="20">
        <v>20</v>
      </c>
      <c r="D3" s="20">
        <v>9</v>
      </c>
      <c r="E3" s="20">
        <v>35</v>
      </c>
      <c r="F3" s="20">
        <v>5</v>
      </c>
      <c r="G3" s="20">
        <v>3</v>
      </c>
      <c r="H3" s="20">
        <v>28</v>
      </c>
      <c r="I3" s="20">
        <f>(C3+D3+E3+G3+H3)</f>
        <v>95</v>
      </c>
      <c r="K3" s="27"/>
      <c r="L3" s="27"/>
      <c r="M3" s="34"/>
    </row>
    <row r="4" spans="1:13" ht="15.75" x14ac:dyDescent="0.25">
      <c r="A4" s="32" t="s">
        <v>8</v>
      </c>
      <c r="B4" s="20">
        <v>2.6</v>
      </c>
      <c r="C4" s="20">
        <v>60</v>
      </c>
      <c r="D4" s="20">
        <v>11</v>
      </c>
      <c r="E4" s="20">
        <v>58</v>
      </c>
      <c r="F4" s="20">
        <v>19</v>
      </c>
      <c r="G4" s="20">
        <v>7</v>
      </c>
      <c r="H4" s="20">
        <v>32</v>
      </c>
      <c r="I4" s="20">
        <f t="shared" ref="I4:I14" si="0">(C4+D4+E4+G4+H4)</f>
        <v>168</v>
      </c>
      <c r="K4" s="27"/>
      <c r="L4" s="27"/>
      <c r="M4" s="20"/>
    </row>
    <row r="5" spans="1:13" ht="15.75" x14ac:dyDescent="0.25">
      <c r="A5" s="32" t="s">
        <v>13</v>
      </c>
      <c r="B5" s="20">
        <v>4.7</v>
      </c>
      <c r="C5" s="20">
        <v>20</v>
      </c>
      <c r="D5" s="20">
        <v>6</v>
      </c>
      <c r="E5" s="20">
        <v>18</v>
      </c>
      <c r="F5" s="20">
        <v>4</v>
      </c>
      <c r="G5" s="20">
        <v>8</v>
      </c>
      <c r="H5" s="20">
        <v>50</v>
      </c>
      <c r="I5" s="20">
        <f t="shared" si="0"/>
        <v>102</v>
      </c>
      <c r="K5" s="27"/>
      <c r="L5" s="27"/>
      <c r="M5" s="20"/>
    </row>
    <row r="6" spans="1:13" ht="15.75" x14ac:dyDescent="0.25">
      <c r="A6" s="32" t="s">
        <v>15</v>
      </c>
      <c r="B6" s="20">
        <v>4.7</v>
      </c>
      <c r="C6" s="20">
        <v>20</v>
      </c>
      <c r="D6" s="20">
        <v>13</v>
      </c>
      <c r="E6" s="20">
        <v>34</v>
      </c>
      <c r="F6" s="20">
        <v>4</v>
      </c>
      <c r="G6" s="20">
        <v>3</v>
      </c>
      <c r="H6" s="20">
        <v>27</v>
      </c>
      <c r="I6" s="20">
        <f t="shared" si="0"/>
        <v>97</v>
      </c>
      <c r="K6" s="27"/>
      <c r="L6" s="27"/>
      <c r="M6" s="20"/>
    </row>
    <row r="7" spans="1:13" ht="15.75" x14ac:dyDescent="0.25">
      <c r="A7" s="32" t="s">
        <v>26</v>
      </c>
      <c r="B7" s="20">
        <v>3.9</v>
      </c>
      <c r="C7" s="20">
        <v>40</v>
      </c>
      <c r="D7" s="20">
        <v>7</v>
      </c>
      <c r="E7" s="20">
        <v>11</v>
      </c>
      <c r="F7" s="20">
        <v>3</v>
      </c>
      <c r="G7" s="20">
        <v>2</v>
      </c>
      <c r="H7" s="20">
        <v>41</v>
      </c>
      <c r="I7" s="20">
        <f>(C7+D7+E7+G7+H7)</f>
        <v>101</v>
      </c>
      <c r="K7" s="27"/>
      <c r="L7" s="27"/>
      <c r="M7" s="20"/>
    </row>
    <row r="8" spans="1:13" ht="15.75" x14ac:dyDescent="0.25">
      <c r="A8" s="32" t="s">
        <v>16</v>
      </c>
      <c r="B8" s="20">
        <v>4.4000000000000004</v>
      </c>
      <c r="C8" s="20">
        <v>40</v>
      </c>
      <c r="D8" s="20">
        <v>14</v>
      </c>
      <c r="E8" s="20">
        <v>26</v>
      </c>
      <c r="F8" s="20">
        <v>6</v>
      </c>
      <c r="G8" s="20">
        <v>1</v>
      </c>
      <c r="H8" s="20">
        <v>10</v>
      </c>
      <c r="I8" s="20">
        <f t="shared" si="0"/>
        <v>91</v>
      </c>
      <c r="K8" s="27"/>
      <c r="L8" s="27"/>
      <c r="M8" s="20"/>
    </row>
    <row r="9" spans="1:13" ht="15.75" x14ac:dyDescent="0.25">
      <c r="A9" s="32" t="s">
        <v>17</v>
      </c>
      <c r="B9" s="20">
        <v>1.7</v>
      </c>
      <c r="C9" s="20">
        <v>20</v>
      </c>
      <c r="D9" s="20">
        <v>7</v>
      </c>
      <c r="E9" s="20">
        <v>21</v>
      </c>
      <c r="F9" s="20">
        <v>7</v>
      </c>
      <c r="G9" s="20">
        <v>3</v>
      </c>
      <c r="H9" s="20">
        <v>35</v>
      </c>
      <c r="I9" s="20">
        <f t="shared" si="0"/>
        <v>86</v>
      </c>
      <c r="K9" s="27"/>
      <c r="L9" s="27"/>
      <c r="M9" s="20"/>
    </row>
    <row r="10" spans="1:13" ht="15.75" x14ac:dyDescent="0.25">
      <c r="A10" s="32" t="s">
        <v>19</v>
      </c>
      <c r="B10" s="20">
        <v>2</v>
      </c>
      <c r="C10" s="20">
        <v>20</v>
      </c>
      <c r="D10" s="20">
        <v>6</v>
      </c>
      <c r="E10" s="20">
        <v>9</v>
      </c>
      <c r="F10" s="20">
        <v>2</v>
      </c>
      <c r="G10" s="20">
        <v>2</v>
      </c>
      <c r="H10" s="20">
        <v>34</v>
      </c>
      <c r="I10" s="20">
        <f t="shared" si="0"/>
        <v>71</v>
      </c>
      <c r="K10" s="27"/>
      <c r="L10" s="27"/>
      <c r="M10" s="20"/>
    </row>
    <row r="11" spans="1:13" ht="15.75" x14ac:dyDescent="0.25">
      <c r="A11" s="32" t="s">
        <v>20</v>
      </c>
      <c r="B11" s="20">
        <v>3.4</v>
      </c>
      <c r="C11" s="20">
        <v>40</v>
      </c>
      <c r="D11" s="20">
        <v>14</v>
      </c>
      <c r="E11" s="20">
        <v>26</v>
      </c>
      <c r="F11" s="20">
        <v>4</v>
      </c>
      <c r="G11" s="20">
        <v>4</v>
      </c>
      <c r="H11" s="20">
        <v>58</v>
      </c>
      <c r="I11" s="20">
        <f t="shared" si="0"/>
        <v>142</v>
      </c>
      <c r="K11" s="27"/>
      <c r="L11" s="27"/>
      <c r="M11" s="20"/>
    </row>
    <row r="12" spans="1:13" ht="15.75" x14ac:dyDescent="0.25">
      <c r="A12" s="32" t="s">
        <v>21</v>
      </c>
      <c r="B12" s="20">
        <v>2.6</v>
      </c>
      <c r="C12" s="20">
        <v>20</v>
      </c>
      <c r="D12" s="20">
        <v>6</v>
      </c>
      <c r="E12" s="20">
        <v>31</v>
      </c>
      <c r="F12" s="20">
        <v>2</v>
      </c>
      <c r="G12" s="20">
        <v>2</v>
      </c>
      <c r="H12" s="20">
        <v>32</v>
      </c>
      <c r="I12" s="20">
        <f t="shared" si="0"/>
        <v>91</v>
      </c>
      <c r="K12" s="27"/>
      <c r="L12" s="27"/>
      <c r="M12" s="34"/>
    </row>
    <row r="13" spans="1:13" ht="15.75" x14ac:dyDescent="0.25">
      <c r="A13" s="32" t="s">
        <v>22</v>
      </c>
      <c r="B13" s="20">
        <v>0.9</v>
      </c>
      <c r="C13" s="20">
        <v>80</v>
      </c>
      <c r="D13" s="20">
        <v>22</v>
      </c>
      <c r="E13" s="20">
        <v>49</v>
      </c>
      <c r="F13" s="20">
        <v>1</v>
      </c>
      <c r="G13" s="20">
        <v>1</v>
      </c>
      <c r="H13" s="20">
        <v>3</v>
      </c>
      <c r="I13" s="20">
        <f t="shared" si="0"/>
        <v>155</v>
      </c>
      <c r="K13" s="27"/>
      <c r="L13" s="27"/>
      <c r="M13" s="34"/>
    </row>
    <row r="14" spans="1:13" ht="15.75" x14ac:dyDescent="0.25">
      <c r="A14" s="32" t="s">
        <v>25</v>
      </c>
      <c r="B14" s="20">
        <v>1</v>
      </c>
      <c r="C14" s="20">
        <v>20</v>
      </c>
      <c r="D14" s="20">
        <v>6</v>
      </c>
      <c r="E14" s="20">
        <v>34</v>
      </c>
      <c r="F14" s="20">
        <v>4</v>
      </c>
      <c r="G14" s="20">
        <v>3</v>
      </c>
      <c r="H14" s="20">
        <v>36</v>
      </c>
      <c r="I14" s="20">
        <f t="shared" si="0"/>
        <v>99</v>
      </c>
      <c r="K14" s="27"/>
      <c r="L14" s="27"/>
      <c r="M14" s="20"/>
    </row>
    <row r="15" spans="1:13" ht="16.5" thickBot="1" x14ac:dyDescent="0.3">
      <c r="A15" s="21" t="s">
        <v>173</v>
      </c>
      <c r="B15" s="22">
        <v>1.7</v>
      </c>
      <c r="C15" s="22">
        <f t="shared" ref="C15:H15" si="1">AVERAGE(C3:C14)</f>
        <v>33.333333333333336</v>
      </c>
      <c r="D15" s="22">
        <f t="shared" si="1"/>
        <v>10.083333333333334</v>
      </c>
      <c r="E15" s="22">
        <f t="shared" si="1"/>
        <v>29.333333333333332</v>
      </c>
      <c r="F15" s="22">
        <f t="shared" si="1"/>
        <v>5.083333333333333</v>
      </c>
      <c r="G15" s="22">
        <f>AVERAGE(G3:G14)</f>
        <v>3.25</v>
      </c>
      <c r="H15" s="22">
        <f t="shared" si="1"/>
        <v>32.166666666666664</v>
      </c>
      <c r="I15" s="22">
        <f>AVERAGE(I3:I14)</f>
        <v>108.16666666666667</v>
      </c>
      <c r="K15" s="27"/>
      <c r="L15" s="27"/>
      <c r="M15" s="35"/>
    </row>
    <row r="16" spans="1:13" ht="16.5" thickTop="1" x14ac:dyDescent="0.25">
      <c r="K16" s="27"/>
      <c r="L16" s="27"/>
      <c r="M16" s="35"/>
    </row>
    <row r="17" spans="1:9" ht="15.75" x14ac:dyDescent="0.25">
      <c r="A17" s="39" t="s">
        <v>273</v>
      </c>
    </row>
    <row r="18" spans="1:9" ht="60" x14ac:dyDescent="0.25">
      <c r="A18" s="18" t="s">
        <v>174</v>
      </c>
      <c r="B18" s="33" t="s">
        <v>240</v>
      </c>
      <c r="C18" s="18" t="s">
        <v>175</v>
      </c>
      <c r="D18" s="18" t="s">
        <v>176</v>
      </c>
      <c r="E18" s="18" t="s">
        <v>179</v>
      </c>
      <c r="F18" s="18" t="s">
        <v>177</v>
      </c>
      <c r="G18" s="18" t="s">
        <v>194</v>
      </c>
      <c r="H18" s="18" t="s">
        <v>178</v>
      </c>
      <c r="I18" s="18" t="s">
        <v>171</v>
      </c>
    </row>
    <row r="19" spans="1:9" ht="15.75" x14ac:dyDescent="0.25">
      <c r="A19" s="20" t="s">
        <v>181</v>
      </c>
      <c r="B19" s="20">
        <v>2.5</v>
      </c>
      <c r="C19" s="20">
        <v>20</v>
      </c>
      <c r="D19" s="20">
        <v>6</v>
      </c>
      <c r="E19" s="20">
        <v>7</v>
      </c>
      <c r="F19" s="20">
        <v>4</v>
      </c>
      <c r="G19" s="20">
        <v>3</v>
      </c>
      <c r="H19" s="20">
        <v>22</v>
      </c>
      <c r="I19" s="20">
        <f>(C19+D19+E19+G19+H19)</f>
        <v>58</v>
      </c>
    </row>
    <row r="20" spans="1:9" ht="15.75" x14ac:dyDescent="0.25">
      <c r="A20" s="20" t="s">
        <v>182</v>
      </c>
      <c r="B20" s="20">
        <v>2.7</v>
      </c>
      <c r="C20" s="20">
        <v>75</v>
      </c>
      <c r="D20" s="20">
        <v>8</v>
      </c>
      <c r="E20" s="20">
        <v>31</v>
      </c>
      <c r="F20" s="20">
        <v>12</v>
      </c>
      <c r="G20" s="20">
        <v>4</v>
      </c>
      <c r="H20" s="20">
        <v>26</v>
      </c>
      <c r="I20" s="20">
        <f t="shared" ref="I20:I30" si="2">(C20+D20+E20+G20+H20)</f>
        <v>144</v>
      </c>
    </row>
    <row r="21" spans="1:9" ht="15.75" x14ac:dyDescent="0.25">
      <c r="A21" s="20" t="s">
        <v>183</v>
      </c>
      <c r="B21" s="20">
        <v>0.7</v>
      </c>
      <c r="C21" s="20">
        <v>59</v>
      </c>
      <c r="D21" s="20">
        <v>10</v>
      </c>
      <c r="E21" s="20">
        <v>31</v>
      </c>
      <c r="F21" s="20">
        <v>19</v>
      </c>
      <c r="G21" s="20">
        <v>8</v>
      </c>
      <c r="H21" s="20">
        <v>65</v>
      </c>
      <c r="I21" s="20">
        <f t="shared" si="2"/>
        <v>173</v>
      </c>
    </row>
    <row r="22" spans="1:9" ht="15.75" x14ac:dyDescent="0.25">
      <c r="A22" s="20" t="s">
        <v>184</v>
      </c>
      <c r="B22" s="20">
        <v>0.8</v>
      </c>
      <c r="C22" s="20">
        <v>70</v>
      </c>
      <c r="D22" s="20">
        <v>15</v>
      </c>
      <c r="E22" s="20">
        <v>12</v>
      </c>
      <c r="F22" s="20">
        <v>9</v>
      </c>
      <c r="G22" s="20">
        <v>8</v>
      </c>
      <c r="H22" s="20">
        <v>83</v>
      </c>
      <c r="I22" s="20">
        <f t="shared" si="2"/>
        <v>188</v>
      </c>
    </row>
    <row r="23" spans="1:9" ht="15.75" x14ac:dyDescent="0.25">
      <c r="A23" s="20" t="s">
        <v>185</v>
      </c>
      <c r="B23" s="20">
        <v>0.7</v>
      </c>
      <c r="C23" s="20">
        <v>78</v>
      </c>
      <c r="D23" s="20">
        <v>12</v>
      </c>
      <c r="E23" s="20">
        <v>51</v>
      </c>
      <c r="F23" s="20">
        <v>40</v>
      </c>
      <c r="G23" s="20">
        <v>7</v>
      </c>
      <c r="H23" s="20">
        <v>47</v>
      </c>
      <c r="I23" s="20">
        <f t="shared" si="2"/>
        <v>195</v>
      </c>
    </row>
    <row r="24" spans="1:9" ht="15.75" x14ac:dyDescent="0.25">
      <c r="A24" s="20" t="s">
        <v>186</v>
      </c>
      <c r="B24" s="20">
        <v>0.7</v>
      </c>
      <c r="C24" s="20">
        <v>60</v>
      </c>
      <c r="D24" s="20">
        <v>13</v>
      </c>
      <c r="E24" s="20">
        <v>21</v>
      </c>
      <c r="F24" s="20">
        <v>15</v>
      </c>
      <c r="G24" s="20">
        <v>9</v>
      </c>
      <c r="H24" s="20">
        <v>29</v>
      </c>
      <c r="I24" s="20">
        <f t="shared" si="2"/>
        <v>132</v>
      </c>
    </row>
    <row r="25" spans="1:9" ht="15.75" x14ac:dyDescent="0.25">
      <c r="A25" s="20" t="s">
        <v>187</v>
      </c>
      <c r="B25" s="20">
        <v>0.8</v>
      </c>
      <c r="C25" s="20">
        <v>61</v>
      </c>
      <c r="D25" s="20">
        <v>14</v>
      </c>
      <c r="E25" s="20">
        <v>58</v>
      </c>
      <c r="F25" s="20">
        <v>43</v>
      </c>
      <c r="G25" s="20">
        <v>15</v>
      </c>
      <c r="H25" s="20">
        <v>29</v>
      </c>
      <c r="I25" s="20">
        <f t="shared" si="2"/>
        <v>177</v>
      </c>
    </row>
    <row r="26" spans="1:9" ht="15.75" x14ac:dyDescent="0.25">
      <c r="A26" s="20" t="s">
        <v>188</v>
      </c>
      <c r="B26" s="20">
        <v>1.4</v>
      </c>
      <c r="C26" s="20">
        <v>25</v>
      </c>
      <c r="D26" s="20">
        <v>3</v>
      </c>
      <c r="E26" s="20">
        <v>11</v>
      </c>
      <c r="F26" s="20">
        <v>11</v>
      </c>
      <c r="G26" s="20">
        <v>4</v>
      </c>
      <c r="H26" s="20">
        <v>10</v>
      </c>
      <c r="I26" s="20">
        <f t="shared" si="2"/>
        <v>53</v>
      </c>
    </row>
    <row r="27" spans="1:9" ht="15.75" x14ac:dyDescent="0.25">
      <c r="A27" s="20" t="s">
        <v>189</v>
      </c>
      <c r="B27" s="20">
        <v>3</v>
      </c>
      <c r="C27" s="20">
        <v>105</v>
      </c>
      <c r="D27" s="20">
        <v>24</v>
      </c>
      <c r="E27" s="20">
        <v>72</v>
      </c>
      <c r="F27" s="20">
        <v>40</v>
      </c>
      <c r="G27" s="20">
        <v>19</v>
      </c>
      <c r="H27" s="20">
        <v>127</v>
      </c>
      <c r="I27" s="20">
        <f t="shared" si="2"/>
        <v>347</v>
      </c>
    </row>
    <row r="28" spans="1:9" ht="15.75" x14ac:dyDescent="0.25">
      <c r="A28" s="20" t="s">
        <v>190</v>
      </c>
      <c r="B28" s="20">
        <v>2</v>
      </c>
      <c r="C28" s="20">
        <v>105</v>
      </c>
      <c r="D28" s="20">
        <v>18</v>
      </c>
      <c r="E28" s="20">
        <v>41</v>
      </c>
      <c r="F28" s="20">
        <v>25</v>
      </c>
      <c r="G28" s="20">
        <v>15</v>
      </c>
      <c r="H28" s="20">
        <v>117</v>
      </c>
      <c r="I28" s="20">
        <f t="shared" si="2"/>
        <v>296</v>
      </c>
    </row>
    <row r="29" spans="1:9" ht="15.75" x14ac:dyDescent="0.25">
      <c r="A29" s="20" t="s">
        <v>191</v>
      </c>
      <c r="B29" s="20">
        <v>2</v>
      </c>
      <c r="C29" s="20">
        <v>108</v>
      </c>
      <c r="D29" s="20">
        <v>19</v>
      </c>
      <c r="E29" s="20">
        <v>34</v>
      </c>
      <c r="F29" s="20">
        <v>20</v>
      </c>
      <c r="G29" s="20">
        <v>8</v>
      </c>
      <c r="H29" s="20">
        <v>92</v>
      </c>
      <c r="I29" s="20">
        <f t="shared" si="2"/>
        <v>261</v>
      </c>
    </row>
    <row r="30" spans="1:9" ht="15.75" x14ac:dyDescent="0.25">
      <c r="A30" s="20" t="s">
        <v>192</v>
      </c>
      <c r="B30" s="20">
        <v>1</v>
      </c>
      <c r="C30" s="20">
        <v>120</v>
      </c>
      <c r="D30" s="20">
        <v>18</v>
      </c>
      <c r="E30" s="20">
        <v>44</v>
      </c>
      <c r="F30" s="20">
        <v>14</v>
      </c>
      <c r="G30" s="20">
        <v>3</v>
      </c>
      <c r="H30" s="20">
        <v>14</v>
      </c>
      <c r="I30" s="20">
        <f t="shared" si="2"/>
        <v>199</v>
      </c>
    </row>
    <row r="31" spans="1:9" ht="16.5" thickBot="1" x14ac:dyDescent="0.3">
      <c r="A31" s="21" t="s">
        <v>173</v>
      </c>
      <c r="B31" s="22">
        <f t="shared" ref="B31:I31" si="3">AVERAGE(B19:B30)</f>
        <v>1.5250000000000001</v>
      </c>
      <c r="C31" s="22">
        <f t="shared" si="3"/>
        <v>73.833333333333329</v>
      </c>
      <c r="D31" s="22">
        <f t="shared" si="3"/>
        <v>13.333333333333334</v>
      </c>
      <c r="E31" s="22">
        <f t="shared" si="3"/>
        <v>34.416666666666664</v>
      </c>
      <c r="F31" s="22">
        <f t="shared" si="3"/>
        <v>21</v>
      </c>
      <c r="G31" s="22">
        <f t="shared" si="3"/>
        <v>8.5833333333333339</v>
      </c>
      <c r="H31" s="22">
        <f t="shared" si="3"/>
        <v>55.083333333333336</v>
      </c>
      <c r="I31" s="22">
        <f t="shared" si="3"/>
        <v>185.25</v>
      </c>
    </row>
    <row r="32" spans="1:9" ht="15.75" thickTop="1" x14ac:dyDescent="0.25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F6E0F-A987-4F81-8C8B-BDE4D3F5B181}">
  <dimension ref="A1:Q21"/>
  <sheetViews>
    <sheetView zoomScale="70" zoomScaleNormal="70" workbookViewId="0">
      <selection activeCell="A2" sqref="A2:A3"/>
    </sheetView>
  </sheetViews>
  <sheetFormatPr defaultRowHeight="15" x14ac:dyDescent="0.25"/>
  <cols>
    <col min="1" max="1" width="27.42578125" bestFit="1" customWidth="1"/>
    <col min="2" max="2" width="26.5703125" bestFit="1" customWidth="1"/>
    <col min="3" max="3" width="43.28515625" bestFit="1" customWidth="1"/>
    <col min="4" max="4" width="17.5703125" customWidth="1"/>
    <col min="5" max="5" width="52.85546875" customWidth="1"/>
    <col min="6" max="6" width="19.42578125" customWidth="1"/>
    <col min="7" max="7" width="19" customWidth="1"/>
    <col min="8" max="12" width="19.5703125" customWidth="1"/>
    <col min="13" max="13" width="61.140625" customWidth="1"/>
    <col min="14" max="14" width="46.5703125" customWidth="1"/>
    <col min="15" max="15" width="43.7109375" customWidth="1"/>
    <col min="16" max="16" width="44.85546875" customWidth="1"/>
  </cols>
  <sheetData>
    <row r="1" spans="1:17" ht="18.75" customHeight="1" x14ac:dyDescent="0.25">
      <c r="A1" s="39" t="s">
        <v>278</v>
      </c>
    </row>
    <row r="2" spans="1:17" ht="33.75" customHeight="1" x14ac:dyDescent="0.25">
      <c r="A2" s="87" t="s">
        <v>0</v>
      </c>
      <c r="B2" s="87" t="s">
        <v>1</v>
      </c>
      <c r="C2" s="89" t="s">
        <v>2</v>
      </c>
      <c r="D2" s="85" t="s">
        <v>43</v>
      </c>
      <c r="E2" s="85" t="s">
        <v>44</v>
      </c>
      <c r="F2" s="80" t="s">
        <v>45</v>
      </c>
      <c r="G2" s="81"/>
      <c r="H2" s="82"/>
      <c r="I2" s="80" t="s">
        <v>46</v>
      </c>
      <c r="J2" s="81"/>
      <c r="K2" s="81"/>
      <c r="L2" s="82"/>
      <c r="M2" s="85" t="s">
        <v>47</v>
      </c>
      <c r="N2" s="83" t="s">
        <v>196</v>
      </c>
      <c r="O2" s="84"/>
      <c r="P2" s="84"/>
    </row>
    <row r="3" spans="1:17" ht="25.5" customHeight="1" x14ac:dyDescent="0.25">
      <c r="A3" s="88"/>
      <c r="B3" s="88"/>
      <c r="C3" s="90"/>
      <c r="D3" s="86"/>
      <c r="E3" s="86"/>
      <c r="F3" s="36" t="s">
        <v>48</v>
      </c>
      <c r="G3" s="36" t="s">
        <v>49</v>
      </c>
      <c r="H3" s="36" t="s">
        <v>50</v>
      </c>
      <c r="I3" s="36" t="s">
        <v>51</v>
      </c>
      <c r="J3" s="36" t="s">
        <v>48</v>
      </c>
      <c r="K3" s="36" t="s">
        <v>49</v>
      </c>
      <c r="L3" s="36" t="s">
        <v>50</v>
      </c>
      <c r="M3" s="86"/>
      <c r="N3" s="24" t="s">
        <v>197</v>
      </c>
      <c r="O3" s="24" t="s">
        <v>198</v>
      </c>
      <c r="P3" s="24" t="s">
        <v>199</v>
      </c>
    </row>
    <row r="4" spans="1:17" s="27" customFormat="1" ht="75" x14ac:dyDescent="0.25">
      <c r="A4" s="55" t="s">
        <v>11</v>
      </c>
      <c r="B4" s="55" t="s">
        <v>52</v>
      </c>
      <c r="C4" s="55" t="s">
        <v>53</v>
      </c>
      <c r="D4" s="56" t="s">
        <v>54</v>
      </c>
      <c r="E4" s="56" t="s">
        <v>55</v>
      </c>
      <c r="F4" s="57" t="s">
        <v>56</v>
      </c>
      <c r="G4" s="57" t="s">
        <v>57</v>
      </c>
      <c r="H4" s="57" t="s">
        <v>58</v>
      </c>
      <c r="I4" s="56" t="s">
        <v>59</v>
      </c>
      <c r="J4" s="57" t="s">
        <v>60</v>
      </c>
      <c r="K4" s="57" t="s">
        <v>61</v>
      </c>
      <c r="L4" s="57" t="s">
        <v>62</v>
      </c>
      <c r="M4" s="56" t="s">
        <v>63</v>
      </c>
      <c r="N4" s="26" t="s">
        <v>222</v>
      </c>
      <c r="O4" s="26" t="s">
        <v>223</v>
      </c>
      <c r="P4" s="26" t="s">
        <v>224</v>
      </c>
    </row>
    <row r="5" spans="1:17" ht="45" x14ac:dyDescent="0.25">
      <c r="A5" s="58" t="s">
        <v>19</v>
      </c>
      <c r="B5" s="58" t="s">
        <v>64</v>
      </c>
      <c r="C5" s="58" t="s">
        <v>14</v>
      </c>
      <c r="D5" s="59" t="s">
        <v>65</v>
      </c>
      <c r="E5" s="59" t="s">
        <v>66</v>
      </c>
      <c r="F5" s="60" t="s">
        <v>67</v>
      </c>
      <c r="G5" s="60" t="s">
        <v>68</v>
      </c>
      <c r="H5" s="60" t="s">
        <v>69</v>
      </c>
      <c r="I5" s="61" t="s">
        <v>70</v>
      </c>
      <c r="J5" s="60" t="s">
        <v>71</v>
      </c>
      <c r="K5" s="60" t="s">
        <v>72</v>
      </c>
      <c r="L5" s="60" t="s">
        <v>73</v>
      </c>
      <c r="M5" s="59" t="s">
        <v>74</v>
      </c>
      <c r="N5" s="16" t="s">
        <v>200</v>
      </c>
      <c r="O5" s="16" t="s">
        <v>201</v>
      </c>
      <c r="P5" s="16" t="s">
        <v>202</v>
      </c>
    </row>
    <row r="6" spans="1:17" ht="45" x14ac:dyDescent="0.25">
      <c r="A6" s="58" t="s">
        <v>8</v>
      </c>
      <c r="B6" s="58" t="s">
        <v>64</v>
      </c>
      <c r="C6" s="58" t="s">
        <v>9</v>
      </c>
      <c r="D6" s="59">
        <v>545454016</v>
      </c>
      <c r="E6" s="62" t="s">
        <v>75</v>
      </c>
      <c r="F6" s="63" t="s">
        <v>76</v>
      </c>
      <c r="G6" s="63" t="s">
        <v>77</v>
      </c>
      <c r="H6" s="63" t="s">
        <v>78</v>
      </c>
      <c r="I6" s="59" t="s">
        <v>79</v>
      </c>
      <c r="J6" s="63" t="s">
        <v>80</v>
      </c>
      <c r="K6" s="63" t="s">
        <v>81</v>
      </c>
      <c r="L6" s="63" t="s">
        <v>82</v>
      </c>
      <c r="M6" s="59" t="s">
        <v>83</v>
      </c>
      <c r="N6" s="15" t="s">
        <v>203</v>
      </c>
      <c r="O6" s="25" t="s">
        <v>204</v>
      </c>
      <c r="P6" s="15" t="s">
        <v>205</v>
      </c>
    </row>
    <row r="7" spans="1:17" s="27" customFormat="1" ht="75" x14ac:dyDescent="0.25">
      <c r="A7" s="55" t="s">
        <v>13</v>
      </c>
      <c r="B7" s="55" t="s">
        <v>64</v>
      </c>
      <c r="C7" s="55" t="s">
        <v>14</v>
      </c>
      <c r="D7" s="78" t="s">
        <v>84</v>
      </c>
      <c r="E7" s="78" t="s">
        <v>85</v>
      </c>
      <c r="F7" s="78" t="s">
        <v>86</v>
      </c>
      <c r="G7" s="78" t="s">
        <v>87</v>
      </c>
      <c r="H7" s="78" t="s">
        <v>88</v>
      </c>
      <c r="I7" s="78" t="s">
        <v>89</v>
      </c>
      <c r="J7" s="78" t="s">
        <v>90</v>
      </c>
      <c r="K7" s="78" t="s">
        <v>91</v>
      </c>
      <c r="L7" s="78" t="s">
        <v>92</v>
      </c>
      <c r="M7" s="78" t="s">
        <v>93</v>
      </c>
      <c r="N7" s="28" t="s">
        <v>225</v>
      </c>
      <c r="O7" s="28" t="s">
        <v>226</v>
      </c>
      <c r="P7" s="28" t="s">
        <v>227</v>
      </c>
    </row>
    <row r="8" spans="1:17" s="27" customFormat="1" ht="5.45" customHeight="1" x14ac:dyDescent="0.25">
      <c r="A8" s="79" t="s">
        <v>15</v>
      </c>
      <c r="B8" s="79" t="s">
        <v>64</v>
      </c>
      <c r="C8" s="79" t="s">
        <v>14</v>
      </c>
      <c r="D8" s="78"/>
      <c r="E8" s="78"/>
      <c r="F8" s="78"/>
      <c r="G8" s="78"/>
      <c r="H8" s="78"/>
      <c r="I8" s="78"/>
      <c r="J8" s="78"/>
      <c r="K8" s="78"/>
      <c r="L8" s="78"/>
      <c r="M8" s="78"/>
      <c r="P8" s="31"/>
    </row>
    <row r="9" spans="1:17" s="27" customFormat="1" ht="75" x14ac:dyDescent="0.25">
      <c r="A9" s="79"/>
      <c r="B9" s="79"/>
      <c r="C9" s="79"/>
      <c r="D9" s="78"/>
      <c r="E9" s="78"/>
      <c r="F9" s="78"/>
      <c r="G9" s="78"/>
      <c r="H9" s="78"/>
      <c r="I9" s="56" t="s">
        <v>156</v>
      </c>
      <c r="J9" s="57" t="s">
        <v>94</v>
      </c>
      <c r="K9" s="57" t="s">
        <v>95</v>
      </c>
      <c r="L9" s="57" t="s">
        <v>96</v>
      </c>
      <c r="M9" s="78"/>
      <c r="N9" s="28" t="s">
        <v>225</v>
      </c>
      <c r="O9" s="28" t="s">
        <v>226</v>
      </c>
      <c r="P9" s="28" t="s">
        <v>227</v>
      </c>
    </row>
    <row r="10" spans="1:17" ht="75" x14ac:dyDescent="0.25">
      <c r="A10" s="58" t="s">
        <v>20</v>
      </c>
      <c r="B10" s="58" t="s">
        <v>64</v>
      </c>
      <c r="C10" s="58" t="s">
        <v>14</v>
      </c>
      <c r="D10" s="59" t="s">
        <v>97</v>
      </c>
      <c r="E10" s="59" t="s">
        <v>98</v>
      </c>
      <c r="F10" s="60" t="s">
        <v>99</v>
      </c>
      <c r="G10" s="60" t="s">
        <v>100</v>
      </c>
      <c r="H10" s="60" t="s">
        <v>101</v>
      </c>
      <c r="I10" s="61" t="s">
        <v>102</v>
      </c>
      <c r="J10" s="60" t="s">
        <v>103</v>
      </c>
      <c r="K10" s="60" t="s">
        <v>104</v>
      </c>
      <c r="L10" s="60" t="s">
        <v>105</v>
      </c>
      <c r="M10" s="59" t="s">
        <v>106</v>
      </c>
      <c r="N10" s="16" t="s">
        <v>206</v>
      </c>
      <c r="O10" s="16" t="s">
        <v>207</v>
      </c>
      <c r="P10" s="16" t="s">
        <v>208</v>
      </c>
    </row>
    <row r="11" spans="1:17" ht="60" x14ac:dyDescent="0.25">
      <c r="A11" s="58" t="s">
        <v>22</v>
      </c>
      <c r="B11" s="58" t="s">
        <v>52</v>
      </c>
      <c r="C11" s="58" t="s">
        <v>23</v>
      </c>
      <c r="D11" s="59" t="s">
        <v>107</v>
      </c>
      <c r="E11" s="59" t="s">
        <v>108</v>
      </c>
      <c r="F11" s="63" t="s">
        <v>109</v>
      </c>
      <c r="G11" s="63" t="s">
        <v>110</v>
      </c>
      <c r="H11" s="63" t="s">
        <v>111</v>
      </c>
      <c r="I11" s="59" t="s">
        <v>159</v>
      </c>
      <c r="J11" s="63" t="s">
        <v>112</v>
      </c>
      <c r="K11" s="63" t="s">
        <v>113</v>
      </c>
      <c r="L11" s="63" t="s">
        <v>114</v>
      </c>
      <c r="M11" s="59" t="s">
        <v>115</v>
      </c>
      <c r="N11" s="16" t="s">
        <v>210</v>
      </c>
      <c r="O11" s="16" t="s">
        <v>209</v>
      </c>
      <c r="P11" s="16" t="s">
        <v>211</v>
      </c>
      <c r="Q11" s="23"/>
    </row>
    <row r="12" spans="1:17" ht="45" x14ac:dyDescent="0.25">
      <c r="A12" s="58" t="s">
        <v>25</v>
      </c>
      <c r="B12" s="58" t="s">
        <v>64</v>
      </c>
      <c r="C12" s="64" t="s">
        <v>14</v>
      </c>
      <c r="D12" s="59" t="s">
        <v>195</v>
      </c>
      <c r="E12" s="59" t="s">
        <v>217</v>
      </c>
      <c r="F12" s="63" t="s">
        <v>214</v>
      </c>
      <c r="G12" s="63" t="s">
        <v>215</v>
      </c>
      <c r="H12" s="63" t="s">
        <v>216</v>
      </c>
      <c r="I12" s="59" t="s">
        <v>158</v>
      </c>
      <c r="J12" s="63" t="s">
        <v>121</v>
      </c>
      <c r="K12" s="63" t="s">
        <v>122</v>
      </c>
      <c r="L12" s="63" t="s">
        <v>123</v>
      </c>
      <c r="M12" s="59" t="s">
        <v>157</v>
      </c>
      <c r="N12" s="16" t="s">
        <v>212</v>
      </c>
      <c r="O12" s="16" t="s">
        <v>213</v>
      </c>
      <c r="P12" s="16" t="s">
        <v>218</v>
      </c>
    </row>
    <row r="13" spans="1:17" s="27" customFormat="1" ht="75" x14ac:dyDescent="0.25">
      <c r="A13" s="55" t="s">
        <v>21</v>
      </c>
      <c r="B13" s="55" t="s">
        <v>52</v>
      </c>
      <c r="C13" s="65" t="s">
        <v>14</v>
      </c>
      <c r="D13" s="66" t="s">
        <v>116</v>
      </c>
      <c r="E13" s="66" t="s">
        <v>117</v>
      </c>
      <c r="F13" s="66" t="s">
        <v>118</v>
      </c>
      <c r="G13" s="66" t="s">
        <v>119</v>
      </c>
      <c r="H13" s="66" t="s">
        <v>120</v>
      </c>
      <c r="I13" s="56" t="s">
        <v>156</v>
      </c>
      <c r="J13" s="57" t="s">
        <v>125</v>
      </c>
      <c r="K13" s="57" t="s">
        <v>126</v>
      </c>
      <c r="L13" s="57" t="s">
        <v>127</v>
      </c>
      <c r="M13" s="56" t="s">
        <v>124</v>
      </c>
      <c r="N13" s="29" t="s">
        <v>228</v>
      </c>
      <c r="O13" s="29" t="s">
        <v>229</v>
      </c>
      <c r="P13" s="28" t="s">
        <v>230</v>
      </c>
    </row>
    <row r="14" spans="1:17" s="27" customFormat="1" ht="60" x14ac:dyDescent="0.25">
      <c r="A14" s="55" t="s">
        <v>27</v>
      </c>
      <c r="B14" s="55" t="s">
        <v>52</v>
      </c>
      <c r="C14" s="65" t="s">
        <v>12</v>
      </c>
      <c r="D14" s="56" t="s">
        <v>128</v>
      </c>
      <c r="E14" s="56" t="s">
        <v>129</v>
      </c>
      <c r="F14" s="57" t="s">
        <v>130</v>
      </c>
      <c r="G14" s="57" t="s">
        <v>131</v>
      </c>
      <c r="H14" s="57" t="s">
        <v>132</v>
      </c>
      <c r="I14" s="56" t="s">
        <v>160</v>
      </c>
      <c r="J14" s="57" t="s">
        <v>133</v>
      </c>
      <c r="K14" s="57" t="s">
        <v>134</v>
      </c>
      <c r="L14" s="57" t="s">
        <v>135</v>
      </c>
      <c r="M14" s="56" t="s">
        <v>136</v>
      </c>
      <c r="N14" s="30" t="s">
        <v>238</v>
      </c>
      <c r="O14" s="30" t="s">
        <v>238</v>
      </c>
      <c r="P14" s="28" t="s">
        <v>231</v>
      </c>
    </row>
    <row r="15" spans="1:17" s="27" customFormat="1" ht="60" x14ac:dyDescent="0.25">
      <c r="A15" s="55" t="s">
        <v>26</v>
      </c>
      <c r="B15" s="55" t="s">
        <v>64</v>
      </c>
      <c r="C15" s="65" t="s">
        <v>18</v>
      </c>
      <c r="D15" s="56">
        <v>319460240</v>
      </c>
      <c r="E15" s="56" t="s">
        <v>137</v>
      </c>
      <c r="F15" s="57" t="s">
        <v>138</v>
      </c>
      <c r="G15" s="57" t="s">
        <v>139</v>
      </c>
      <c r="H15" s="57" t="s">
        <v>140</v>
      </c>
      <c r="I15" s="56" t="s">
        <v>161</v>
      </c>
      <c r="J15" s="57" t="s">
        <v>141</v>
      </c>
      <c r="K15" s="57" t="s">
        <v>142</v>
      </c>
      <c r="L15" s="57" t="s">
        <v>143</v>
      </c>
      <c r="M15" s="56" t="s">
        <v>144</v>
      </c>
      <c r="N15" s="26" t="s">
        <v>219</v>
      </c>
      <c r="O15" s="26" t="s">
        <v>220</v>
      </c>
      <c r="P15" s="26" t="s">
        <v>221</v>
      </c>
    </row>
    <row r="16" spans="1:17" s="27" customFormat="1" ht="75" x14ac:dyDescent="0.25">
      <c r="A16" s="55" t="s">
        <v>16</v>
      </c>
      <c r="B16" s="55" t="s">
        <v>64</v>
      </c>
      <c r="C16" s="55" t="s">
        <v>14</v>
      </c>
      <c r="D16" s="56" t="s">
        <v>145</v>
      </c>
      <c r="E16" s="56" t="s">
        <v>146</v>
      </c>
      <c r="F16" s="57" t="s">
        <v>241</v>
      </c>
      <c r="G16" s="57" t="s">
        <v>242</v>
      </c>
      <c r="H16" s="57" t="s">
        <v>243</v>
      </c>
      <c r="I16" s="56" t="s">
        <v>79</v>
      </c>
      <c r="J16" s="67" t="s">
        <v>147</v>
      </c>
      <c r="K16" s="67" t="s">
        <v>148</v>
      </c>
      <c r="L16" s="67" t="s">
        <v>149</v>
      </c>
      <c r="M16" s="56" t="s">
        <v>150</v>
      </c>
      <c r="N16" s="29" t="s">
        <v>232</v>
      </c>
      <c r="O16" s="29" t="s">
        <v>233</v>
      </c>
      <c r="P16" s="28" t="s">
        <v>234</v>
      </c>
    </row>
    <row r="17" spans="1:16" s="27" customFormat="1" ht="75" x14ac:dyDescent="0.25">
      <c r="A17" s="55" t="s">
        <v>17</v>
      </c>
      <c r="B17" s="55" t="s">
        <v>64</v>
      </c>
      <c r="C17" s="55" t="s">
        <v>18</v>
      </c>
      <c r="D17" s="56">
        <v>380875674</v>
      </c>
      <c r="E17" s="56" t="s">
        <v>151</v>
      </c>
      <c r="F17" s="57" t="s">
        <v>244</v>
      </c>
      <c r="G17" s="57" t="s">
        <v>245</v>
      </c>
      <c r="H17" s="57" t="s">
        <v>246</v>
      </c>
      <c r="I17" s="56" t="s">
        <v>162</v>
      </c>
      <c r="J17" s="68" t="s">
        <v>152</v>
      </c>
      <c r="K17" s="68" t="s">
        <v>153</v>
      </c>
      <c r="L17" s="57" t="s">
        <v>154</v>
      </c>
      <c r="M17" s="56" t="s">
        <v>155</v>
      </c>
      <c r="N17" s="29" t="s">
        <v>235</v>
      </c>
      <c r="O17" s="29" t="s">
        <v>236</v>
      </c>
      <c r="P17" s="28" t="s">
        <v>237</v>
      </c>
    </row>
    <row r="18" spans="1:16" ht="45" x14ac:dyDescent="0.25">
      <c r="A18" s="69" t="s">
        <v>164</v>
      </c>
      <c r="B18" s="70"/>
      <c r="C18" s="70"/>
      <c r="D18" s="70"/>
      <c r="E18" s="70"/>
      <c r="F18" s="70"/>
      <c r="G18" s="70"/>
      <c r="H18" s="70"/>
      <c r="I18" s="71" t="s">
        <v>168</v>
      </c>
      <c r="J18" s="72" t="s">
        <v>165</v>
      </c>
      <c r="K18" s="72" t="s">
        <v>166</v>
      </c>
      <c r="L18" s="72" t="s">
        <v>167</v>
      </c>
      <c r="M18" s="70"/>
    </row>
    <row r="20" spans="1:16" x14ac:dyDescent="0.25">
      <c r="A20" s="17" t="s">
        <v>239</v>
      </c>
    </row>
    <row r="21" spans="1:16" x14ac:dyDescent="0.25">
      <c r="A21" s="17" t="s">
        <v>247</v>
      </c>
    </row>
  </sheetData>
  <mergeCells count="22">
    <mergeCell ref="F2:H2"/>
    <mergeCell ref="N2:P2"/>
    <mergeCell ref="I2:L2"/>
    <mergeCell ref="M2:M3"/>
    <mergeCell ref="A2:A3"/>
    <mergeCell ref="B2:B3"/>
    <mergeCell ref="C2:C3"/>
    <mergeCell ref="D2:D3"/>
    <mergeCell ref="E2:E3"/>
    <mergeCell ref="M7:M9"/>
    <mergeCell ref="C8:C9"/>
    <mergeCell ref="B8:B9"/>
    <mergeCell ref="A8:A9"/>
    <mergeCell ref="L7:L8"/>
    <mergeCell ref="K7:K8"/>
    <mergeCell ref="J7:J8"/>
    <mergeCell ref="I7:I8"/>
    <mergeCell ref="H7:H9"/>
    <mergeCell ref="D7:D9"/>
    <mergeCell ref="E7:E9"/>
    <mergeCell ref="F7:F9"/>
    <mergeCell ref="G7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Davies</dc:creator>
  <cp:lastModifiedBy>Ben Davies</cp:lastModifiedBy>
  <dcterms:created xsi:type="dcterms:W3CDTF">2023-08-04T17:28:24Z</dcterms:created>
  <dcterms:modified xsi:type="dcterms:W3CDTF">2024-01-22T13:39:01Z</dcterms:modified>
</cp:coreProperties>
</file>