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d9018/Desktop/"/>
    </mc:Choice>
  </mc:AlternateContent>
  <xr:revisionPtr revIDLastSave="0" documentId="8_{822E7559-EAFC-9845-8F0F-999C86E74102}" xr6:coauthVersionLast="47" xr6:coauthVersionMax="47" xr10:uidLastSave="{00000000-0000-0000-0000-000000000000}"/>
  <bookViews>
    <workbookView xWindow="0" yWindow="500" windowWidth="28800" windowHeight="15800" activeTab="7" xr2:uid="{226CE36F-DE9E-204C-BCF7-FB87CBC30E73}"/>
  </bookViews>
  <sheets>
    <sheet name="Fig 1" sheetId="9" r:id="rId1"/>
    <sheet name="Fig 2" sheetId="10" r:id="rId2"/>
    <sheet name="Sup Fig 2" sheetId="11" r:id="rId3"/>
    <sheet name="Sup Fig 4" sheetId="12" r:id="rId4"/>
    <sheet name="Sup Fig 5" sheetId="13" r:id="rId5"/>
    <sheet name="Sup Fig 6" sheetId="8" r:id="rId6"/>
    <sheet name="Sup Fig 7" sheetId="1" r:id="rId7"/>
    <sheet name="Sup Fig 9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3" i="12" l="1"/>
  <c r="G92" i="12"/>
  <c r="G83" i="12"/>
  <c r="E24" i="11"/>
  <c r="C24" i="11"/>
  <c r="B24" i="11"/>
  <c r="E23" i="11"/>
  <c r="C23" i="11"/>
  <c r="B23" i="11"/>
  <c r="E17" i="11"/>
  <c r="C17" i="11"/>
  <c r="B17" i="11"/>
  <c r="E16" i="11"/>
  <c r="C16" i="11"/>
  <c r="B16" i="11"/>
  <c r="E15" i="11"/>
  <c r="D15" i="11"/>
  <c r="C15" i="11"/>
  <c r="B15" i="11"/>
  <c r="E14" i="11"/>
  <c r="C14" i="11"/>
  <c r="B14" i="11"/>
  <c r="E8" i="11"/>
  <c r="B8" i="11"/>
  <c r="E7" i="11"/>
  <c r="B7" i="11"/>
  <c r="B6" i="11"/>
  <c r="E5" i="11"/>
  <c r="B5" i="11"/>
  <c r="C10" i="9" l="1"/>
  <c r="C8" i="9"/>
  <c r="C6" i="9"/>
  <c r="C5" i="9"/>
  <c r="C4" i="9"/>
  <c r="N11" i="8" l="1"/>
  <c r="O11" i="8" s="1"/>
  <c r="N10" i="8"/>
  <c r="O10" i="8" s="1"/>
  <c r="N9" i="8"/>
  <c r="Q9" i="8" s="1"/>
  <c r="N8" i="8"/>
  <c r="O8" i="8" s="1"/>
  <c r="O7" i="8"/>
  <c r="N7" i="8"/>
  <c r="O6" i="8"/>
  <c r="R6" i="8" s="1"/>
  <c r="N6" i="8"/>
  <c r="Q6" i="8" s="1"/>
  <c r="N5" i="8"/>
  <c r="P5" i="8" s="1"/>
  <c r="N4" i="8"/>
  <c r="P4" i="8" s="1"/>
  <c r="O3" i="8"/>
  <c r="N3" i="8"/>
  <c r="Q3" i="8" s="1"/>
  <c r="O9" i="8" l="1"/>
  <c r="R9" i="8" s="1"/>
  <c r="P3" i="8"/>
  <c r="S3" i="8" s="1"/>
</calcChain>
</file>

<file path=xl/sharedStrings.xml><?xml version="1.0" encoding="utf-8"?>
<sst xmlns="http://schemas.openxmlformats.org/spreadsheetml/2006/main" count="895" uniqueCount="98">
  <si>
    <t>CcNos.1</t>
  </si>
  <si>
    <t>CcNos.2</t>
  </si>
  <si>
    <t>CcNos.3</t>
  </si>
  <si>
    <t>CcNos.4</t>
  </si>
  <si>
    <t>DmPub.1</t>
  </si>
  <si>
    <t>DmPub.2</t>
  </si>
  <si>
    <t>DmPub.3</t>
  </si>
  <si>
    <t>DmPub.4</t>
  </si>
  <si>
    <t>CcPub.1</t>
  </si>
  <si>
    <t>GuideA.1</t>
  </si>
  <si>
    <t>GuideA.2</t>
  </si>
  <si>
    <t>GuideB.1</t>
  </si>
  <si>
    <t>GuideB.2</t>
  </si>
  <si>
    <t>Cross</t>
  </si>
  <si>
    <t>Replicate</t>
  </si>
  <si>
    <t>eggs</t>
  </si>
  <si>
    <t>pupae</t>
  </si>
  <si>
    <t>adult</t>
  </si>
  <si>
    <t>WT</t>
  </si>
  <si>
    <t>DmPub.2_WT</t>
  </si>
  <si>
    <t>DmPub.4_WT</t>
  </si>
  <si>
    <t>CcPub.1_WT</t>
  </si>
  <si>
    <t>WT_GuideA.1</t>
  </si>
  <si>
    <t>WT_GuideA.2</t>
  </si>
  <si>
    <t>WT_GuideB.1</t>
  </si>
  <si>
    <t>WT_GuideB.2</t>
  </si>
  <si>
    <t>DmPub.2_GuideA.1</t>
  </si>
  <si>
    <t>DmPub.2_GuideA.2</t>
  </si>
  <si>
    <t>DmPub.2_GuideB.1</t>
  </si>
  <si>
    <t>DmPub.2_GuideB.2</t>
  </si>
  <si>
    <t>DmPub.4_GuideA.1</t>
  </si>
  <si>
    <t>DmPub.4_GuideA.2</t>
  </si>
  <si>
    <t>DmPub.4_GuideB.1</t>
  </si>
  <si>
    <t>DmPub.4_GuideB.2</t>
  </si>
  <si>
    <t>CcPub.1_GuideA.1</t>
  </si>
  <si>
    <t>CcPub.1_GuideA.2</t>
  </si>
  <si>
    <t>CcPub.1_GuideB.1</t>
  </si>
  <si>
    <t>CcPub.1_GuideB.2</t>
  </si>
  <si>
    <t>Hatched</t>
  </si>
  <si>
    <t>Adults</t>
  </si>
  <si>
    <t>Recovery rates</t>
  </si>
  <si>
    <t> Strain</t>
  </si>
  <si>
    <t xml:space="preserve">Replicate </t>
  </si>
  <si>
    <t>Eggs laid</t>
  </si>
  <si>
    <t>Eggs hatched</t>
  </si>
  <si>
    <t>Total pupae</t>
  </si>
  <si>
    <t xml:space="preserve">Male </t>
  </si>
  <si>
    <t xml:space="preserve">Intersexes </t>
  </si>
  <si>
    <t>Females</t>
  </si>
  <si>
    <t>Total</t>
  </si>
  <si>
    <t xml:space="preserve">Hatching rate </t>
  </si>
  <si>
    <t>Hatched larvae- pupae</t>
  </si>
  <si>
    <t>Pupae-adult</t>
  </si>
  <si>
    <t>Egg-adult</t>
  </si>
  <si>
    <t>Adult male %</t>
  </si>
  <si>
    <t>Adult intersex %</t>
  </si>
  <si>
    <t>Adult female %</t>
  </si>
  <si>
    <t>Average male</t>
  </si>
  <si>
    <t>Average intersex</t>
  </si>
  <si>
    <t>Average female</t>
  </si>
  <si>
    <t>Wild type</t>
  </si>
  <si>
    <t>DmPub.2 x GuideA.2</t>
  </si>
  <si>
    <t>CcPub.1 x GuideA.2</t>
  </si>
  <si>
    <t>red</t>
  </si>
  <si>
    <t>mosaic</t>
  </si>
  <si>
    <t>orange</t>
  </si>
  <si>
    <t>white</t>
  </si>
  <si>
    <t xml:space="preserve">DmPub.2 </t>
  </si>
  <si>
    <t>1E eye colour phenotypes (DsRed+/GFP+)</t>
  </si>
  <si>
    <t>Cas9 strain</t>
  </si>
  <si>
    <t>F1 eye colour</t>
  </si>
  <si>
    <t>Count</t>
  </si>
  <si>
    <t>2B Maternal DsRed+/GFP+ Cas9 F1 phenotypes</t>
  </si>
  <si>
    <t>Repeat</t>
  </si>
  <si>
    <t>Sex Phenotype</t>
  </si>
  <si>
    <t>Male</t>
  </si>
  <si>
    <t>Intersex</t>
  </si>
  <si>
    <t>Female</t>
  </si>
  <si>
    <t>2C Paternal DsRed+/GFP+ Cas9 F1 phenotypes</t>
  </si>
  <si>
    <t>hatched</t>
  </si>
  <si>
    <t>Eggs</t>
  </si>
  <si>
    <t>Male/Intersex</t>
  </si>
  <si>
    <t>Sample number</t>
  </si>
  <si>
    <t>XX/XY</t>
  </si>
  <si>
    <t>XY</t>
  </si>
  <si>
    <t>XX</t>
  </si>
  <si>
    <t>(A) CcNos F2</t>
  </si>
  <si>
    <t>eye colour</t>
  </si>
  <si>
    <t xml:space="preserve">red </t>
  </si>
  <si>
    <t>(B) DmPub 1st round without fluorescence screening</t>
  </si>
  <si>
    <t>(C) DmPub F2</t>
  </si>
  <si>
    <t>N/A</t>
  </si>
  <si>
    <r>
      <rPr>
        <i/>
        <sz val="12"/>
        <color theme="1"/>
        <rFont val="Calibri"/>
        <family val="2"/>
        <scheme val="minor"/>
      </rPr>
      <t>tra</t>
    </r>
    <r>
      <rPr>
        <sz val="12"/>
        <color theme="1"/>
        <rFont val="Calibri"/>
        <family val="2"/>
        <scheme val="minor"/>
      </rPr>
      <t xml:space="preserve"> WT %</t>
    </r>
  </si>
  <si>
    <r>
      <rPr>
        <i/>
        <sz val="12"/>
        <color theme="1"/>
        <rFont val="Calibri"/>
        <family val="2"/>
        <scheme val="minor"/>
      </rPr>
      <t>tra</t>
    </r>
    <r>
      <rPr>
        <sz val="12"/>
        <color theme="1"/>
        <rFont val="Calibri"/>
        <family val="2"/>
        <scheme val="minor"/>
      </rPr>
      <t xml:space="preserve"> in-frame %</t>
    </r>
  </si>
  <si>
    <r>
      <rPr>
        <i/>
        <sz val="12"/>
        <color theme="1"/>
        <rFont val="Calibri"/>
        <family val="2"/>
        <scheme val="minor"/>
      </rPr>
      <t>tra</t>
    </r>
    <r>
      <rPr>
        <sz val="12"/>
        <color theme="1"/>
        <rFont val="Calibri"/>
        <family val="2"/>
        <scheme val="minor"/>
      </rPr>
      <t xml:space="preserve"> frameshift %</t>
    </r>
  </si>
  <si>
    <r>
      <rPr>
        <i/>
        <sz val="12"/>
        <color theme="1"/>
        <rFont val="Calibri"/>
        <family val="2"/>
        <scheme val="minor"/>
      </rPr>
      <t>B2tub</t>
    </r>
    <r>
      <rPr>
        <sz val="12"/>
        <color theme="1"/>
        <rFont val="Calibri"/>
        <family val="2"/>
        <scheme val="minor"/>
      </rPr>
      <t xml:space="preserve"> WT %</t>
    </r>
  </si>
  <si>
    <r>
      <rPr>
        <i/>
        <sz val="12"/>
        <color theme="1"/>
        <rFont val="Calibri"/>
        <family val="2"/>
        <scheme val="minor"/>
      </rPr>
      <t>B2tub</t>
    </r>
    <r>
      <rPr>
        <sz val="12"/>
        <color theme="1"/>
        <rFont val="Calibri"/>
        <family val="2"/>
        <scheme val="minor"/>
      </rPr>
      <t xml:space="preserve"> in-frame %</t>
    </r>
  </si>
  <si>
    <r>
      <rPr>
        <i/>
        <sz val="12"/>
        <color theme="1"/>
        <rFont val="Calibri"/>
        <family val="2"/>
        <scheme val="minor"/>
      </rPr>
      <t>B2tub</t>
    </r>
    <r>
      <rPr>
        <sz val="12"/>
        <color theme="1"/>
        <rFont val="Calibri"/>
        <family val="2"/>
        <scheme val="minor"/>
      </rPr>
      <t xml:space="preserve"> frameshift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</si>
</sst>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000000"/>
      <name val="Aptos Narrow"/>
      <family val="2"/>
    </font>
    <font>
      <sz val="12"/>
      <color rgb="FF00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ptos Narrow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3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23" xfId="0" applyFont="1" applyBorder="1" applyAlignment="1">
      <alignment horizontal="center" vertical="center" wrapText="1" readingOrder="1"/>
    </xf>
    <xf numFmtId="0" fontId="3" fillId="0" borderId="24" xfId="0" applyFont="1" applyBorder="1" applyAlignment="1">
      <alignment horizontal="center" vertical="center" wrapText="1" readingOrder="1"/>
    </xf>
    <xf numFmtId="0" fontId="6" fillId="0" borderId="2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 readingOrder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 readingOrder="1"/>
    </xf>
    <xf numFmtId="0" fontId="6" fillId="0" borderId="2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 readingOrder="1"/>
    </xf>
    <xf numFmtId="0" fontId="6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38" xfId="0" applyFont="1" applyFill="1" applyBorder="1" applyAlignment="1">
      <alignment horizontal="center"/>
    </xf>
    <xf numFmtId="0" fontId="2" fillId="0" borderId="3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1" fillId="0" borderId="38" xfId="0" applyFont="1" applyFill="1" applyBorder="1" applyAlignment="1">
      <alignment horizontal="center"/>
    </xf>
    <xf numFmtId="0" fontId="8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38" xfId="0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0" xfId="0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FE27-2944-6341-99D2-2351A62B8AF7}">
  <dimension ref="A1:C14"/>
  <sheetViews>
    <sheetView workbookViewId="0">
      <selection activeCell="G18" sqref="G18"/>
    </sheetView>
  </sheetViews>
  <sheetFormatPr baseColWidth="10" defaultRowHeight="16" x14ac:dyDescent="0.2"/>
  <cols>
    <col min="1" max="1" width="12.83203125" customWidth="1"/>
    <col min="2" max="3" width="15.5" customWidth="1"/>
  </cols>
  <sheetData>
    <row r="1" spans="1:3" x14ac:dyDescent="0.2">
      <c r="A1" s="44" t="s">
        <v>68</v>
      </c>
      <c r="B1" s="40"/>
      <c r="C1" s="40"/>
    </row>
    <row r="2" spans="1:3" x14ac:dyDescent="0.2">
      <c r="A2" s="43" t="s">
        <v>69</v>
      </c>
      <c r="B2" s="43" t="s">
        <v>70</v>
      </c>
      <c r="C2" s="43" t="s">
        <v>71</v>
      </c>
    </row>
    <row r="3" spans="1:3" x14ac:dyDescent="0.2">
      <c r="A3" s="74" t="s">
        <v>67</v>
      </c>
      <c r="B3" s="41" t="s">
        <v>63</v>
      </c>
      <c r="C3" s="41">
        <v>0</v>
      </c>
    </row>
    <row r="4" spans="1:3" x14ac:dyDescent="0.2">
      <c r="A4" s="74"/>
      <c r="B4" s="41" t="s">
        <v>64</v>
      </c>
      <c r="C4" s="41">
        <f>26+8+10+7+1+2</f>
        <v>54</v>
      </c>
    </row>
    <row r="5" spans="1:3" x14ac:dyDescent="0.2">
      <c r="A5" s="74"/>
      <c r="B5" s="41" t="s">
        <v>65</v>
      </c>
      <c r="C5" s="41">
        <f>78+35+45+13+5+10</f>
        <v>186</v>
      </c>
    </row>
    <row r="6" spans="1:3" x14ac:dyDescent="0.2">
      <c r="A6" s="74"/>
      <c r="B6" s="41" t="s">
        <v>66</v>
      </c>
      <c r="C6" s="41">
        <f>4+3+1</f>
        <v>8</v>
      </c>
    </row>
    <row r="7" spans="1:3" x14ac:dyDescent="0.2">
      <c r="A7" s="74" t="s">
        <v>7</v>
      </c>
      <c r="B7" s="41" t="s">
        <v>63</v>
      </c>
      <c r="C7" s="41">
        <v>0</v>
      </c>
    </row>
    <row r="8" spans="1:3" x14ac:dyDescent="0.2">
      <c r="A8" s="74"/>
      <c r="B8" s="41" t="s">
        <v>64</v>
      </c>
      <c r="C8" s="41">
        <f>1</f>
        <v>1</v>
      </c>
    </row>
    <row r="9" spans="1:3" x14ac:dyDescent="0.2">
      <c r="A9" s="74"/>
      <c r="B9" s="41" t="s">
        <v>65</v>
      </c>
      <c r="C9" s="41">
        <v>0</v>
      </c>
    </row>
    <row r="10" spans="1:3" x14ac:dyDescent="0.2">
      <c r="A10" s="74"/>
      <c r="B10" s="41" t="s">
        <v>66</v>
      </c>
      <c r="C10" s="41">
        <f>38+2+25+7+81+4</f>
        <v>157</v>
      </c>
    </row>
    <row r="11" spans="1:3" x14ac:dyDescent="0.2">
      <c r="A11" s="74" t="s">
        <v>8</v>
      </c>
      <c r="B11" s="41" t="s">
        <v>63</v>
      </c>
      <c r="C11" s="41">
        <v>0</v>
      </c>
    </row>
    <row r="12" spans="1:3" x14ac:dyDescent="0.2">
      <c r="A12" s="74"/>
      <c r="B12" s="41" t="s">
        <v>64</v>
      </c>
      <c r="C12" s="42">
        <v>0</v>
      </c>
    </row>
    <row r="13" spans="1:3" x14ac:dyDescent="0.2">
      <c r="A13" s="74"/>
      <c r="B13" s="41" t="s">
        <v>65</v>
      </c>
      <c r="C13" s="42">
        <v>0</v>
      </c>
    </row>
    <row r="14" spans="1:3" x14ac:dyDescent="0.2">
      <c r="A14" s="74"/>
      <c r="B14" s="41" t="s">
        <v>66</v>
      </c>
      <c r="C14" s="41">
        <v>182</v>
      </c>
    </row>
  </sheetData>
  <mergeCells count="3">
    <mergeCell ref="A3:A6"/>
    <mergeCell ref="A7:A10"/>
    <mergeCell ref="A11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118A7-BB95-2344-9E09-26FC7931985F}">
  <dimension ref="A1:H75"/>
  <sheetViews>
    <sheetView topLeftCell="A20" workbookViewId="0">
      <selection activeCell="E13" sqref="E13"/>
    </sheetView>
  </sheetViews>
  <sheetFormatPr baseColWidth="10" defaultRowHeight="16" x14ac:dyDescent="0.2"/>
  <cols>
    <col min="1" max="1" width="25.6640625" customWidth="1"/>
    <col min="3" max="3" width="14.83203125" customWidth="1"/>
    <col min="6" max="6" width="27.6640625" customWidth="1"/>
    <col min="7" max="7" width="18.1640625" customWidth="1"/>
  </cols>
  <sheetData>
    <row r="1" spans="1:8" x14ac:dyDescent="0.2">
      <c r="A1" t="s">
        <v>72</v>
      </c>
      <c r="F1" t="s">
        <v>78</v>
      </c>
    </row>
    <row r="2" spans="1:8" x14ac:dyDescent="0.2">
      <c r="A2" s="47" t="s">
        <v>13</v>
      </c>
      <c r="B2" s="47" t="s">
        <v>73</v>
      </c>
      <c r="C2" s="47" t="s">
        <v>74</v>
      </c>
      <c r="D2" s="47" t="s">
        <v>71</v>
      </c>
      <c r="F2" s="47" t="s">
        <v>13</v>
      </c>
      <c r="G2" s="47" t="s">
        <v>74</v>
      </c>
      <c r="H2" s="47" t="s">
        <v>71</v>
      </c>
    </row>
    <row r="3" spans="1:8" x14ac:dyDescent="0.2">
      <c r="A3" s="75" t="s">
        <v>26</v>
      </c>
      <c r="B3" s="75">
        <v>1</v>
      </c>
      <c r="C3" s="42" t="s">
        <v>75</v>
      </c>
      <c r="D3" s="46">
        <v>49</v>
      </c>
      <c r="F3" s="75" t="s">
        <v>26</v>
      </c>
      <c r="G3" s="42" t="s">
        <v>75</v>
      </c>
      <c r="H3" s="45">
        <v>43</v>
      </c>
    </row>
    <row r="4" spans="1:8" x14ac:dyDescent="0.2">
      <c r="A4" s="75"/>
      <c r="B4" s="75"/>
      <c r="C4" s="42" t="s">
        <v>76</v>
      </c>
      <c r="D4" s="46">
        <v>40</v>
      </c>
      <c r="F4" s="75"/>
      <c r="G4" s="42" t="s">
        <v>76</v>
      </c>
      <c r="H4" s="45">
        <v>61</v>
      </c>
    </row>
    <row r="5" spans="1:8" x14ac:dyDescent="0.2">
      <c r="A5" s="75"/>
      <c r="B5" s="75"/>
      <c r="C5" s="42" t="s">
        <v>77</v>
      </c>
      <c r="D5" s="42">
        <v>0</v>
      </c>
      <c r="F5" s="75"/>
      <c r="G5" s="42" t="s">
        <v>77</v>
      </c>
      <c r="H5" s="45">
        <v>0</v>
      </c>
    </row>
    <row r="6" spans="1:8" x14ac:dyDescent="0.2">
      <c r="A6" s="75"/>
      <c r="B6" s="75">
        <v>2</v>
      </c>
      <c r="C6" s="42" t="s">
        <v>75</v>
      </c>
      <c r="D6" s="46">
        <v>35</v>
      </c>
      <c r="F6" s="75" t="s">
        <v>27</v>
      </c>
      <c r="G6" s="42" t="s">
        <v>75</v>
      </c>
      <c r="H6" s="45">
        <v>192</v>
      </c>
    </row>
    <row r="7" spans="1:8" x14ac:dyDescent="0.2">
      <c r="A7" s="75"/>
      <c r="B7" s="75"/>
      <c r="C7" s="42" t="s">
        <v>76</v>
      </c>
      <c r="D7" s="46">
        <v>25</v>
      </c>
      <c r="F7" s="75"/>
      <c r="G7" s="42" t="s">
        <v>76</v>
      </c>
      <c r="H7" s="45">
        <v>164</v>
      </c>
    </row>
    <row r="8" spans="1:8" x14ac:dyDescent="0.2">
      <c r="A8" s="75"/>
      <c r="B8" s="75"/>
      <c r="C8" s="42" t="s">
        <v>77</v>
      </c>
      <c r="D8" s="46">
        <v>0</v>
      </c>
      <c r="F8" s="75"/>
      <c r="G8" s="42" t="s">
        <v>77</v>
      </c>
      <c r="H8" s="45">
        <v>0</v>
      </c>
    </row>
    <row r="9" spans="1:8" x14ac:dyDescent="0.2">
      <c r="A9" s="75" t="s">
        <v>27</v>
      </c>
      <c r="B9" s="75">
        <v>1</v>
      </c>
      <c r="C9" s="42" t="s">
        <v>75</v>
      </c>
      <c r="D9" s="46">
        <v>35</v>
      </c>
      <c r="F9" s="75" t="s">
        <v>28</v>
      </c>
      <c r="G9" s="42" t="s">
        <v>75</v>
      </c>
      <c r="H9" s="45">
        <v>101</v>
      </c>
    </row>
    <row r="10" spans="1:8" x14ac:dyDescent="0.2">
      <c r="A10" s="75"/>
      <c r="B10" s="75"/>
      <c r="C10" s="42" t="s">
        <v>76</v>
      </c>
      <c r="D10" s="46">
        <v>41</v>
      </c>
      <c r="F10" s="75"/>
      <c r="G10" s="42" t="s">
        <v>76</v>
      </c>
      <c r="H10" s="45">
        <v>78</v>
      </c>
    </row>
    <row r="11" spans="1:8" x14ac:dyDescent="0.2">
      <c r="A11" s="75"/>
      <c r="B11" s="75"/>
      <c r="C11" s="42" t="s">
        <v>77</v>
      </c>
      <c r="D11" s="46">
        <v>0</v>
      </c>
      <c r="F11" s="75"/>
      <c r="G11" s="42" t="s">
        <v>77</v>
      </c>
      <c r="H11" s="45">
        <v>0</v>
      </c>
    </row>
    <row r="12" spans="1:8" x14ac:dyDescent="0.2">
      <c r="A12" s="75"/>
      <c r="B12" s="75">
        <v>2</v>
      </c>
      <c r="C12" s="42" t="s">
        <v>75</v>
      </c>
      <c r="D12" s="46">
        <v>4</v>
      </c>
      <c r="F12" s="75" t="s">
        <v>29</v>
      </c>
      <c r="G12" s="42" t="s">
        <v>75</v>
      </c>
      <c r="H12" s="45">
        <v>77</v>
      </c>
    </row>
    <row r="13" spans="1:8" x14ac:dyDescent="0.2">
      <c r="A13" s="75"/>
      <c r="B13" s="75"/>
      <c r="C13" s="42" t="s">
        <v>76</v>
      </c>
      <c r="D13" s="46">
        <v>4</v>
      </c>
      <c r="F13" s="75"/>
      <c r="G13" s="42" t="s">
        <v>76</v>
      </c>
      <c r="H13" s="45">
        <v>76</v>
      </c>
    </row>
    <row r="14" spans="1:8" x14ac:dyDescent="0.2">
      <c r="A14" s="75"/>
      <c r="B14" s="75"/>
      <c r="C14" s="42" t="s">
        <v>77</v>
      </c>
      <c r="D14" s="46">
        <v>0</v>
      </c>
      <c r="F14" s="75"/>
      <c r="G14" s="42" t="s">
        <v>77</v>
      </c>
      <c r="H14" s="45">
        <v>0</v>
      </c>
    </row>
    <row r="15" spans="1:8" x14ac:dyDescent="0.2">
      <c r="A15" s="75" t="s">
        <v>28</v>
      </c>
      <c r="B15" s="75">
        <v>1</v>
      </c>
      <c r="C15" s="42" t="s">
        <v>75</v>
      </c>
      <c r="D15" s="46">
        <v>43</v>
      </c>
      <c r="F15" s="75" t="s">
        <v>30</v>
      </c>
      <c r="G15" s="42" t="s">
        <v>75</v>
      </c>
      <c r="H15" s="45">
        <v>51</v>
      </c>
    </row>
    <row r="16" spans="1:8" x14ac:dyDescent="0.2">
      <c r="A16" s="75"/>
      <c r="B16" s="75"/>
      <c r="C16" s="42" t="s">
        <v>76</v>
      </c>
      <c r="D16" s="46">
        <v>47</v>
      </c>
      <c r="F16" s="75"/>
      <c r="G16" s="42" t="s">
        <v>76</v>
      </c>
      <c r="H16" s="45">
        <v>26</v>
      </c>
    </row>
    <row r="17" spans="1:8" x14ac:dyDescent="0.2">
      <c r="A17" s="75"/>
      <c r="B17" s="75"/>
      <c r="C17" s="42" t="s">
        <v>77</v>
      </c>
      <c r="D17" s="46">
        <v>0</v>
      </c>
      <c r="F17" s="75"/>
      <c r="G17" s="42" t="s">
        <v>77</v>
      </c>
      <c r="H17" s="45">
        <v>0</v>
      </c>
    </row>
    <row r="18" spans="1:8" x14ac:dyDescent="0.2">
      <c r="A18" s="75"/>
      <c r="B18" s="75">
        <v>2</v>
      </c>
      <c r="C18" s="42" t="s">
        <v>75</v>
      </c>
      <c r="D18" s="46">
        <v>70</v>
      </c>
      <c r="F18" s="75" t="s">
        <v>31</v>
      </c>
      <c r="G18" s="42" t="s">
        <v>75</v>
      </c>
      <c r="H18" s="45">
        <v>68</v>
      </c>
    </row>
    <row r="19" spans="1:8" x14ac:dyDescent="0.2">
      <c r="A19" s="75"/>
      <c r="B19" s="75"/>
      <c r="C19" s="42" t="s">
        <v>76</v>
      </c>
      <c r="D19" s="46">
        <v>48</v>
      </c>
      <c r="F19" s="75"/>
      <c r="G19" s="42" t="s">
        <v>76</v>
      </c>
      <c r="H19" s="45">
        <v>35</v>
      </c>
    </row>
    <row r="20" spans="1:8" x14ac:dyDescent="0.2">
      <c r="A20" s="75"/>
      <c r="B20" s="75"/>
      <c r="C20" s="42" t="s">
        <v>77</v>
      </c>
      <c r="D20" s="46">
        <v>0</v>
      </c>
      <c r="F20" s="75"/>
      <c r="G20" s="42" t="s">
        <v>77</v>
      </c>
      <c r="H20" s="45">
        <v>0</v>
      </c>
    </row>
    <row r="21" spans="1:8" x14ac:dyDescent="0.2">
      <c r="A21" s="75" t="s">
        <v>29</v>
      </c>
      <c r="B21" s="75">
        <v>1</v>
      </c>
      <c r="C21" s="42" t="s">
        <v>75</v>
      </c>
      <c r="D21" s="46">
        <v>140</v>
      </c>
      <c r="F21" s="75" t="s">
        <v>32</v>
      </c>
      <c r="G21" s="42" t="s">
        <v>75</v>
      </c>
      <c r="H21" s="45">
        <v>28</v>
      </c>
    </row>
    <row r="22" spans="1:8" x14ac:dyDescent="0.2">
      <c r="A22" s="75"/>
      <c r="B22" s="75"/>
      <c r="C22" s="42" t="s">
        <v>76</v>
      </c>
      <c r="D22" s="46">
        <v>149</v>
      </c>
      <c r="F22" s="75"/>
      <c r="G22" s="42" t="s">
        <v>76</v>
      </c>
      <c r="H22" s="45">
        <v>37</v>
      </c>
    </row>
    <row r="23" spans="1:8" x14ac:dyDescent="0.2">
      <c r="A23" s="75"/>
      <c r="B23" s="75"/>
      <c r="C23" s="42" t="s">
        <v>77</v>
      </c>
      <c r="D23" s="46">
        <v>0</v>
      </c>
      <c r="F23" s="75"/>
      <c r="G23" s="42" t="s">
        <v>77</v>
      </c>
      <c r="H23" s="45">
        <v>0</v>
      </c>
    </row>
    <row r="24" spans="1:8" x14ac:dyDescent="0.2">
      <c r="A24" s="75"/>
      <c r="B24" s="75">
        <v>2</v>
      </c>
      <c r="C24" s="42" t="s">
        <v>75</v>
      </c>
      <c r="D24" s="46">
        <v>20</v>
      </c>
      <c r="F24" s="75" t="s">
        <v>33</v>
      </c>
      <c r="G24" s="42" t="s">
        <v>75</v>
      </c>
      <c r="H24" s="45">
        <v>72</v>
      </c>
    </row>
    <row r="25" spans="1:8" x14ac:dyDescent="0.2">
      <c r="A25" s="75"/>
      <c r="B25" s="75"/>
      <c r="C25" s="42" t="s">
        <v>76</v>
      </c>
      <c r="D25" s="46">
        <v>17</v>
      </c>
      <c r="F25" s="75"/>
      <c r="G25" s="42" t="s">
        <v>76</v>
      </c>
      <c r="H25" s="45">
        <v>65</v>
      </c>
    </row>
    <row r="26" spans="1:8" x14ac:dyDescent="0.2">
      <c r="A26" s="75"/>
      <c r="B26" s="75"/>
      <c r="C26" s="42" t="s">
        <v>77</v>
      </c>
      <c r="D26" s="46">
        <v>0</v>
      </c>
      <c r="F26" s="75"/>
      <c r="G26" s="42" t="s">
        <v>77</v>
      </c>
      <c r="H26" s="45">
        <v>0</v>
      </c>
    </row>
    <row r="27" spans="1:8" x14ac:dyDescent="0.2">
      <c r="A27" s="75" t="s">
        <v>30</v>
      </c>
      <c r="B27" s="75">
        <v>1</v>
      </c>
      <c r="C27" s="42" t="s">
        <v>75</v>
      </c>
      <c r="D27" s="46">
        <v>133</v>
      </c>
      <c r="F27" s="75" t="s">
        <v>34</v>
      </c>
      <c r="G27" s="42" t="s">
        <v>75</v>
      </c>
      <c r="H27" s="51">
        <v>94</v>
      </c>
    </row>
    <row r="28" spans="1:8" x14ac:dyDescent="0.2">
      <c r="A28" s="75"/>
      <c r="B28" s="75"/>
      <c r="C28" s="42" t="s">
        <v>76</v>
      </c>
      <c r="D28" s="46">
        <v>39</v>
      </c>
      <c r="F28" s="75"/>
      <c r="G28" s="42" t="s">
        <v>76</v>
      </c>
      <c r="H28" s="51">
        <v>76</v>
      </c>
    </row>
    <row r="29" spans="1:8" x14ac:dyDescent="0.2">
      <c r="A29" s="75"/>
      <c r="B29" s="75"/>
      <c r="C29" s="42" t="s">
        <v>77</v>
      </c>
      <c r="D29" s="46">
        <v>0</v>
      </c>
      <c r="F29" s="75"/>
      <c r="G29" s="42" t="s">
        <v>77</v>
      </c>
      <c r="H29" s="51">
        <v>0</v>
      </c>
    </row>
    <row r="30" spans="1:8" x14ac:dyDescent="0.2">
      <c r="A30" s="75"/>
      <c r="B30" s="75">
        <v>2</v>
      </c>
      <c r="C30" s="42" t="s">
        <v>75</v>
      </c>
      <c r="D30" s="46">
        <v>24</v>
      </c>
      <c r="F30" s="75" t="s">
        <v>35</v>
      </c>
      <c r="G30" s="42" t="s">
        <v>75</v>
      </c>
      <c r="H30" s="51">
        <v>132</v>
      </c>
    </row>
    <row r="31" spans="1:8" x14ac:dyDescent="0.2">
      <c r="A31" s="75"/>
      <c r="B31" s="75"/>
      <c r="C31" s="42" t="s">
        <v>76</v>
      </c>
      <c r="D31" s="46">
        <v>4</v>
      </c>
      <c r="F31" s="75"/>
      <c r="G31" s="42" t="s">
        <v>76</v>
      </c>
      <c r="H31" s="51">
        <v>126</v>
      </c>
    </row>
    <row r="32" spans="1:8" x14ac:dyDescent="0.2">
      <c r="A32" s="75"/>
      <c r="B32" s="75"/>
      <c r="C32" s="42" t="s">
        <v>77</v>
      </c>
      <c r="D32" s="46">
        <v>0</v>
      </c>
      <c r="F32" s="75"/>
      <c r="G32" s="42" t="s">
        <v>77</v>
      </c>
      <c r="H32" s="51">
        <v>0</v>
      </c>
    </row>
    <row r="33" spans="1:8" x14ac:dyDescent="0.2">
      <c r="A33" s="75" t="s">
        <v>31</v>
      </c>
      <c r="B33" s="75">
        <v>1</v>
      </c>
      <c r="C33" s="42" t="s">
        <v>75</v>
      </c>
      <c r="D33" s="46">
        <v>175</v>
      </c>
      <c r="F33" s="75" t="s">
        <v>36</v>
      </c>
      <c r="G33" s="42" t="s">
        <v>75</v>
      </c>
      <c r="H33" s="51">
        <v>92</v>
      </c>
    </row>
    <row r="34" spans="1:8" x14ac:dyDescent="0.2">
      <c r="A34" s="75"/>
      <c r="B34" s="75"/>
      <c r="C34" s="42" t="s">
        <v>76</v>
      </c>
      <c r="D34" s="46">
        <v>28</v>
      </c>
      <c r="F34" s="75"/>
      <c r="G34" s="42" t="s">
        <v>76</v>
      </c>
      <c r="H34" s="51">
        <v>91</v>
      </c>
    </row>
    <row r="35" spans="1:8" x14ac:dyDescent="0.2">
      <c r="A35" s="75"/>
      <c r="B35" s="75"/>
      <c r="C35" s="42" t="s">
        <v>77</v>
      </c>
      <c r="D35" s="46">
        <v>0</v>
      </c>
      <c r="F35" s="75"/>
      <c r="G35" s="42" t="s">
        <v>77</v>
      </c>
      <c r="H35" s="51">
        <v>0</v>
      </c>
    </row>
    <row r="36" spans="1:8" x14ac:dyDescent="0.2">
      <c r="A36" s="75"/>
      <c r="B36" s="75">
        <v>2</v>
      </c>
      <c r="C36" s="42" t="s">
        <v>75</v>
      </c>
      <c r="D36" s="46">
        <v>97</v>
      </c>
      <c r="F36" s="75" t="s">
        <v>37</v>
      </c>
      <c r="G36" s="42" t="s">
        <v>75</v>
      </c>
      <c r="H36" s="51">
        <v>92</v>
      </c>
    </row>
    <row r="37" spans="1:8" x14ac:dyDescent="0.2">
      <c r="A37" s="75"/>
      <c r="B37" s="75"/>
      <c r="C37" s="42" t="s">
        <v>76</v>
      </c>
      <c r="D37" s="46">
        <v>32</v>
      </c>
      <c r="F37" s="75"/>
      <c r="G37" s="42" t="s">
        <v>76</v>
      </c>
      <c r="H37" s="51">
        <v>89</v>
      </c>
    </row>
    <row r="38" spans="1:8" x14ac:dyDescent="0.2">
      <c r="A38" s="75"/>
      <c r="B38" s="75"/>
      <c r="C38" s="42" t="s">
        <v>77</v>
      </c>
      <c r="D38" s="46">
        <v>0</v>
      </c>
      <c r="F38" s="75"/>
      <c r="G38" s="42" t="s">
        <v>77</v>
      </c>
      <c r="H38" s="51">
        <v>0</v>
      </c>
    </row>
    <row r="39" spans="1:8" x14ac:dyDescent="0.2">
      <c r="A39" s="75" t="s">
        <v>32</v>
      </c>
      <c r="B39" s="75">
        <v>1</v>
      </c>
      <c r="C39" s="42" t="s">
        <v>75</v>
      </c>
      <c r="D39" s="46">
        <v>70</v>
      </c>
      <c r="F39" s="48"/>
      <c r="G39" s="39"/>
      <c r="H39" s="49"/>
    </row>
    <row r="40" spans="1:8" x14ac:dyDescent="0.2">
      <c r="A40" s="75"/>
      <c r="B40" s="75"/>
      <c r="C40" s="42" t="s">
        <v>76</v>
      </c>
      <c r="D40" s="46">
        <v>38</v>
      </c>
      <c r="F40" s="48"/>
      <c r="G40" s="39"/>
      <c r="H40" s="49"/>
    </row>
    <row r="41" spans="1:8" x14ac:dyDescent="0.2">
      <c r="A41" s="75"/>
      <c r="B41" s="75"/>
      <c r="C41" s="42" t="s">
        <v>77</v>
      </c>
      <c r="D41" s="46">
        <v>0</v>
      </c>
      <c r="F41" s="48"/>
      <c r="G41" s="39"/>
      <c r="H41" s="49"/>
    </row>
    <row r="42" spans="1:8" x14ac:dyDescent="0.2">
      <c r="A42" s="75"/>
      <c r="B42" s="75">
        <v>2</v>
      </c>
      <c r="C42" s="42" t="s">
        <v>75</v>
      </c>
      <c r="D42" s="46">
        <v>26</v>
      </c>
      <c r="F42" s="50"/>
      <c r="G42" s="39"/>
      <c r="H42" s="49"/>
    </row>
    <row r="43" spans="1:8" x14ac:dyDescent="0.2">
      <c r="A43" s="75"/>
      <c r="B43" s="75"/>
      <c r="C43" s="42" t="s">
        <v>76</v>
      </c>
      <c r="D43" s="46">
        <v>18</v>
      </c>
      <c r="F43" s="50"/>
      <c r="G43" s="39"/>
      <c r="H43" s="49"/>
    </row>
    <row r="44" spans="1:8" x14ac:dyDescent="0.2">
      <c r="A44" s="75"/>
      <c r="B44" s="75"/>
      <c r="C44" s="42" t="s">
        <v>77</v>
      </c>
      <c r="D44" s="46">
        <v>0</v>
      </c>
      <c r="F44" s="50"/>
      <c r="G44" s="39"/>
      <c r="H44" s="49"/>
    </row>
    <row r="45" spans="1:8" x14ac:dyDescent="0.2">
      <c r="A45" s="75" t="s">
        <v>33</v>
      </c>
      <c r="B45" s="75">
        <v>1</v>
      </c>
      <c r="C45" s="42" t="s">
        <v>75</v>
      </c>
      <c r="D45" s="46">
        <v>114</v>
      </c>
      <c r="F45" s="48"/>
      <c r="G45" s="39"/>
      <c r="H45" s="49"/>
    </row>
    <row r="46" spans="1:8" x14ac:dyDescent="0.2">
      <c r="A46" s="75"/>
      <c r="B46" s="75"/>
      <c r="C46" s="42" t="s">
        <v>76</v>
      </c>
      <c r="D46" s="46">
        <v>104</v>
      </c>
      <c r="F46" s="48"/>
      <c r="G46" s="39"/>
      <c r="H46" s="49"/>
    </row>
    <row r="47" spans="1:8" x14ac:dyDescent="0.2">
      <c r="A47" s="75"/>
      <c r="B47" s="75"/>
      <c r="C47" s="42" t="s">
        <v>77</v>
      </c>
      <c r="D47" s="46">
        <v>0</v>
      </c>
      <c r="F47" s="48"/>
      <c r="G47" s="39"/>
      <c r="H47" s="49"/>
    </row>
    <row r="48" spans="1:8" x14ac:dyDescent="0.2">
      <c r="A48" s="75"/>
      <c r="B48" s="75">
        <v>2</v>
      </c>
      <c r="C48" s="42" t="s">
        <v>75</v>
      </c>
      <c r="D48" s="46">
        <v>54</v>
      </c>
      <c r="F48" s="50"/>
      <c r="G48" s="39"/>
      <c r="H48" s="49"/>
    </row>
    <row r="49" spans="1:8" x14ac:dyDescent="0.2">
      <c r="A49" s="75"/>
      <c r="B49" s="75"/>
      <c r="C49" s="42" t="s">
        <v>76</v>
      </c>
      <c r="D49" s="46">
        <v>60</v>
      </c>
      <c r="F49" s="50"/>
      <c r="G49" s="39"/>
      <c r="H49" s="49"/>
    </row>
    <row r="50" spans="1:8" x14ac:dyDescent="0.2">
      <c r="A50" s="75"/>
      <c r="B50" s="75"/>
      <c r="C50" s="42" t="s">
        <v>77</v>
      </c>
      <c r="D50" s="46">
        <v>0</v>
      </c>
      <c r="F50" s="50"/>
      <c r="G50" s="39"/>
      <c r="H50" s="49"/>
    </row>
    <row r="51" spans="1:8" x14ac:dyDescent="0.2">
      <c r="A51" s="75" t="s">
        <v>34</v>
      </c>
      <c r="B51" s="75">
        <v>1</v>
      </c>
      <c r="C51" s="42" t="s">
        <v>75</v>
      </c>
      <c r="D51" s="46">
        <v>3</v>
      </c>
      <c r="F51" s="48"/>
      <c r="G51" s="39"/>
      <c r="H51" s="49"/>
    </row>
    <row r="52" spans="1:8" x14ac:dyDescent="0.2">
      <c r="A52" s="75"/>
      <c r="B52" s="75"/>
      <c r="C52" s="42" t="s">
        <v>76</v>
      </c>
      <c r="D52" s="46">
        <v>4</v>
      </c>
      <c r="F52" s="48"/>
      <c r="G52" s="39"/>
      <c r="H52" s="49"/>
    </row>
    <row r="53" spans="1:8" x14ac:dyDescent="0.2">
      <c r="A53" s="75"/>
      <c r="B53" s="75"/>
      <c r="C53" s="42" t="s">
        <v>77</v>
      </c>
      <c r="D53" s="46">
        <v>0</v>
      </c>
      <c r="F53" s="48"/>
      <c r="G53" s="39"/>
      <c r="H53" s="49"/>
    </row>
    <row r="54" spans="1:8" x14ac:dyDescent="0.2">
      <c r="A54" s="75"/>
      <c r="B54" s="75">
        <v>2</v>
      </c>
      <c r="C54" s="42" t="s">
        <v>75</v>
      </c>
      <c r="D54" s="46">
        <v>56</v>
      </c>
      <c r="F54" s="50"/>
      <c r="G54" s="39"/>
      <c r="H54" s="49"/>
    </row>
    <row r="55" spans="1:8" x14ac:dyDescent="0.2">
      <c r="A55" s="75"/>
      <c r="B55" s="75"/>
      <c r="C55" s="42" t="s">
        <v>76</v>
      </c>
      <c r="D55" s="46">
        <v>17</v>
      </c>
      <c r="F55" s="50"/>
      <c r="G55" s="39"/>
      <c r="H55" s="49"/>
    </row>
    <row r="56" spans="1:8" x14ac:dyDescent="0.2">
      <c r="A56" s="75"/>
      <c r="B56" s="75"/>
      <c r="C56" s="42" t="s">
        <v>77</v>
      </c>
      <c r="D56" s="46">
        <v>0</v>
      </c>
      <c r="F56" s="50"/>
      <c r="G56" s="39"/>
      <c r="H56" s="49"/>
    </row>
    <row r="57" spans="1:8" x14ac:dyDescent="0.2">
      <c r="A57" s="75" t="s">
        <v>35</v>
      </c>
      <c r="B57" s="75">
        <v>1</v>
      </c>
      <c r="C57" s="42" t="s">
        <v>75</v>
      </c>
      <c r="D57" s="46">
        <v>34</v>
      </c>
      <c r="F57" s="48"/>
      <c r="G57" s="39"/>
      <c r="H57" s="49"/>
    </row>
    <row r="58" spans="1:8" x14ac:dyDescent="0.2">
      <c r="A58" s="75"/>
      <c r="B58" s="75"/>
      <c r="C58" s="42" t="s">
        <v>76</v>
      </c>
      <c r="D58" s="46">
        <v>5</v>
      </c>
      <c r="F58" s="48"/>
      <c r="G58" s="39"/>
      <c r="H58" s="49"/>
    </row>
    <row r="59" spans="1:8" x14ac:dyDescent="0.2">
      <c r="A59" s="75"/>
      <c r="B59" s="75"/>
      <c r="C59" s="42" t="s">
        <v>77</v>
      </c>
      <c r="D59" s="46">
        <v>0</v>
      </c>
      <c r="F59" s="48"/>
      <c r="G59" s="39"/>
      <c r="H59" s="49"/>
    </row>
    <row r="60" spans="1:8" x14ac:dyDescent="0.2">
      <c r="A60" s="75"/>
      <c r="B60" s="75">
        <v>2</v>
      </c>
      <c r="C60" s="42" t="s">
        <v>75</v>
      </c>
      <c r="D60" s="46">
        <v>169</v>
      </c>
      <c r="F60" s="50"/>
      <c r="G60" s="39"/>
      <c r="H60" s="49"/>
    </row>
    <row r="61" spans="1:8" x14ac:dyDescent="0.2">
      <c r="A61" s="75"/>
      <c r="B61" s="75"/>
      <c r="C61" s="42" t="s">
        <v>76</v>
      </c>
      <c r="D61" s="46">
        <v>43</v>
      </c>
      <c r="F61" s="50"/>
      <c r="G61" s="39"/>
      <c r="H61" s="49"/>
    </row>
    <row r="62" spans="1:8" x14ac:dyDescent="0.2">
      <c r="A62" s="75"/>
      <c r="B62" s="75"/>
      <c r="C62" s="42" t="s">
        <v>77</v>
      </c>
      <c r="D62" s="46">
        <v>0</v>
      </c>
      <c r="F62" s="50"/>
      <c r="G62" s="39"/>
      <c r="H62" s="49"/>
    </row>
    <row r="63" spans="1:8" x14ac:dyDescent="0.2">
      <c r="A63" s="75" t="s">
        <v>36</v>
      </c>
      <c r="B63" s="75">
        <v>1</v>
      </c>
      <c r="C63" s="42" t="s">
        <v>75</v>
      </c>
      <c r="D63" s="46">
        <v>58</v>
      </c>
      <c r="F63" s="48"/>
      <c r="G63" s="39"/>
      <c r="H63" s="49"/>
    </row>
    <row r="64" spans="1:8" x14ac:dyDescent="0.2">
      <c r="A64" s="75"/>
      <c r="B64" s="75"/>
      <c r="C64" s="42" t="s">
        <v>76</v>
      </c>
      <c r="D64" s="46">
        <v>43</v>
      </c>
      <c r="F64" s="48"/>
      <c r="G64" s="39"/>
      <c r="H64" s="49"/>
    </row>
    <row r="65" spans="1:8" x14ac:dyDescent="0.2">
      <c r="A65" s="75"/>
      <c r="B65" s="75"/>
      <c r="C65" s="42" t="s">
        <v>77</v>
      </c>
      <c r="D65" s="46">
        <v>0</v>
      </c>
      <c r="F65" s="48"/>
      <c r="G65" s="39"/>
      <c r="H65" s="49"/>
    </row>
    <row r="66" spans="1:8" x14ac:dyDescent="0.2">
      <c r="A66" s="75"/>
      <c r="B66" s="75">
        <v>2</v>
      </c>
      <c r="C66" s="42" t="s">
        <v>75</v>
      </c>
      <c r="D66" s="46">
        <v>50</v>
      </c>
      <c r="F66" s="50"/>
      <c r="G66" s="39"/>
      <c r="H66" s="49"/>
    </row>
    <row r="67" spans="1:8" x14ac:dyDescent="0.2">
      <c r="A67" s="75"/>
      <c r="B67" s="75"/>
      <c r="C67" s="42" t="s">
        <v>76</v>
      </c>
      <c r="D67" s="46">
        <v>47</v>
      </c>
      <c r="F67" s="50"/>
      <c r="G67" s="39"/>
      <c r="H67" s="49"/>
    </row>
    <row r="68" spans="1:8" x14ac:dyDescent="0.2">
      <c r="A68" s="75"/>
      <c r="B68" s="75"/>
      <c r="C68" s="42" t="s">
        <v>77</v>
      </c>
      <c r="D68" s="46">
        <v>0</v>
      </c>
      <c r="F68" s="50"/>
      <c r="G68" s="39"/>
      <c r="H68" s="49"/>
    </row>
    <row r="69" spans="1:8" x14ac:dyDescent="0.2">
      <c r="A69" s="75" t="s">
        <v>37</v>
      </c>
      <c r="B69" s="75">
        <v>1</v>
      </c>
      <c r="C69" s="42" t="s">
        <v>75</v>
      </c>
      <c r="D69" s="46">
        <v>76</v>
      </c>
      <c r="F69" s="48"/>
      <c r="G69" s="39"/>
      <c r="H69" s="49"/>
    </row>
    <row r="70" spans="1:8" x14ac:dyDescent="0.2">
      <c r="A70" s="75"/>
      <c r="B70" s="75"/>
      <c r="C70" s="42" t="s">
        <v>76</v>
      </c>
      <c r="D70" s="46">
        <v>67</v>
      </c>
      <c r="F70" s="48"/>
      <c r="G70" s="39"/>
      <c r="H70" s="49"/>
    </row>
    <row r="71" spans="1:8" x14ac:dyDescent="0.2">
      <c r="A71" s="75"/>
      <c r="B71" s="75"/>
      <c r="C71" s="42" t="s">
        <v>77</v>
      </c>
      <c r="D71" s="46">
        <v>0</v>
      </c>
      <c r="F71" s="48"/>
      <c r="G71" s="39"/>
      <c r="H71" s="49"/>
    </row>
    <row r="72" spans="1:8" x14ac:dyDescent="0.2">
      <c r="A72" s="75"/>
      <c r="B72" s="75">
        <v>2</v>
      </c>
      <c r="C72" s="42" t="s">
        <v>75</v>
      </c>
      <c r="D72" s="46">
        <v>66</v>
      </c>
      <c r="F72" s="50"/>
      <c r="G72" s="39"/>
      <c r="H72" s="49"/>
    </row>
    <row r="73" spans="1:8" x14ac:dyDescent="0.2">
      <c r="A73" s="75"/>
      <c r="B73" s="75"/>
      <c r="C73" s="42" t="s">
        <v>76</v>
      </c>
      <c r="D73" s="46">
        <v>60</v>
      </c>
      <c r="F73" s="50"/>
      <c r="G73" s="39"/>
      <c r="H73" s="49"/>
    </row>
    <row r="74" spans="1:8" x14ac:dyDescent="0.2">
      <c r="A74" s="75"/>
      <c r="B74" s="75"/>
      <c r="C74" s="42" t="s">
        <v>77</v>
      </c>
      <c r="D74" s="46">
        <v>0</v>
      </c>
      <c r="F74" s="50"/>
      <c r="G74" s="39"/>
      <c r="H74" s="49"/>
    </row>
    <row r="75" spans="1:8" x14ac:dyDescent="0.2">
      <c r="F75" s="48"/>
      <c r="G75" s="48"/>
      <c r="H75" s="48"/>
    </row>
  </sheetData>
  <mergeCells count="48">
    <mergeCell ref="B18:B20"/>
    <mergeCell ref="B21:B23"/>
    <mergeCell ref="B24:B26"/>
    <mergeCell ref="B27:B29"/>
    <mergeCell ref="A3:A8"/>
    <mergeCell ref="A9:A14"/>
    <mergeCell ref="A15:A20"/>
    <mergeCell ref="A21:A26"/>
    <mergeCell ref="A27:A32"/>
    <mergeCell ref="B3:B5"/>
    <mergeCell ref="B6:B8"/>
    <mergeCell ref="B9:B11"/>
    <mergeCell ref="B12:B14"/>
    <mergeCell ref="B15:B17"/>
    <mergeCell ref="A69:A74"/>
    <mergeCell ref="B33:B35"/>
    <mergeCell ref="B36:B38"/>
    <mergeCell ref="B39:B41"/>
    <mergeCell ref="B42:B44"/>
    <mergeCell ref="A39:A44"/>
    <mergeCell ref="A33:A38"/>
    <mergeCell ref="B30:B32"/>
    <mergeCell ref="A45:A50"/>
    <mergeCell ref="A51:A56"/>
    <mergeCell ref="A57:A62"/>
    <mergeCell ref="A63:A68"/>
    <mergeCell ref="B63:B65"/>
    <mergeCell ref="B66:B68"/>
    <mergeCell ref="B69:B71"/>
    <mergeCell ref="B72:B74"/>
    <mergeCell ref="B45:B47"/>
    <mergeCell ref="B48:B50"/>
    <mergeCell ref="B51:B53"/>
    <mergeCell ref="B54:B56"/>
    <mergeCell ref="B57:B59"/>
    <mergeCell ref="B60:B62"/>
    <mergeCell ref="F18:F20"/>
    <mergeCell ref="F27:F29"/>
    <mergeCell ref="F30:F32"/>
    <mergeCell ref="F33:F35"/>
    <mergeCell ref="F36:F38"/>
    <mergeCell ref="F21:F23"/>
    <mergeCell ref="F24:F26"/>
    <mergeCell ref="F3:F5"/>
    <mergeCell ref="F6:F8"/>
    <mergeCell ref="F9:F11"/>
    <mergeCell ref="F12:F14"/>
    <mergeCell ref="F15:F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307EE-4775-5B4E-B37A-2C4668C2C5C7}">
  <dimension ref="A1:E24"/>
  <sheetViews>
    <sheetView workbookViewId="0">
      <selection activeCell="D29" sqref="D29"/>
    </sheetView>
  </sheetViews>
  <sheetFormatPr baseColWidth="10" defaultRowHeight="16" x14ac:dyDescent="0.2"/>
  <sheetData>
    <row r="1" spans="1:5" x14ac:dyDescent="0.2">
      <c r="A1" t="s">
        <v>86</v>
      </c>
    </row>
    <row r="2" spans="1:5" ht="17" thickBot="1" x14ac:dyDescent="0.25"/>
    <row r="3" spans="1:5" x14ac:dyDescent="0.2">
      <c r="B3" s="76" t="s">
        <v>87</v>
      </c>
      <c r="C3" s="77"/>
      <c r="D3" s="77"/>
      <c r="E3" s="78"/>
    </row>
    <row r="4" spans="1:5" ht="17" thickBot="1" x14ac:dyDescent="0.25">
      <c r="A4" s="28"/>
      <c r="B4" s="31" t="s">
        <v>88</v>
      </c>
      <c r="C4" s="55" t="s">
        <v>64</v>
      </c>
      <c r="D4" s="55" t="s">
        <v>65</v>
      </c>
      <c r="E4" s="56" t="s">
        <v>66</v>
      </c>
    </row>
    <row r="5" spans="1:5" x14ac:dyDescent="0.2">
      <c r="A5" s="32" t="s">
        <v>0</v>
      </c>
      <c r="B5" s="57">
        <f>21+92+53</f>
        <v>166</v>
      </c>
      <c r="C5" s="58">
        <v>0</v>
      </c>
      <c r="D5" s="58">
        <v>0</v>
      </c>
      <c r="E5" s="59">
        <f>1</f>
        <v>1</v>
      </c>
    </row>
    <row r="6" spans="1:5" x14ac:dyDescent="0.2">
      <c r="A6" s="33" t="s">
        <v>1</v>
      </c>
      <c r="B6" s="34">
        <f>13+129+156</f>
        <v>298</v>
      </c>
      <c r="C6" s="54">
        <v>0</v>
      </c>
      <c r="D6" s="54">
        <v>0</v>
      </c>
      <c r="E6" s="60">
        <v>0</v>
      </c>
    </row>
    <row r="7" spans="1:5" x14ac:dyDescent="0.2">
      <c r="A7" s="33" t="s">
        <v>2</v>
      </c>
      <c r="B7" s="34">
        <f>34+63+129</f>
        <v>226</v>
      </c>
      <c r="C7" s="54">
        <v>0</v>
      </c>
      <c r="D7" s="54">
        <v>0</v>
      </c>
      <c r="E7" s="60">
        <f>1+4</f>
        <v>5</v>
      </c>
    </row>
    <row r="8" spans="1:5" ht="17" thickBot="1" x14ac:dyDescent="0.25">
      <c r="A8" s="35" t="s">
        <v>3</v>
      </c>
      <c r="B8" s="36">
        <f>12+23</f>
        <v>35</v>
      </c>
      <c r="C8" s="55">
        <v>0</v>
      </c>
      <c r="D8" s="55">
        <v>0</v>
      </c>
      <c r="E8" s="56">
        <f>3+2</f>
        <v>5</v>
      </c>
    </row>
    <row r="10" spans="1:5" x14ac:dyDescent="0.2">
      <c r="A10" s="61" t="s">
        <v>89</v>
      </c>
    </row>
    <row r="11" spans="1:5" ht="17" thickBot="1" x14ac:dyDescent="0.25"/>
    <row r="12" spans="1:5" x14ac:dyDescent="0.2">
      <c r="B12" s="79" t="s">
        <v>87</v>
      </c>
      <c r="C12" s="80"/>
      <c r="D12" s="80"/>
      <c r="E12" s="81"/>
    </row>
    <row r="13" spans="1:5" ht="17" thickBot="1" x14ac:dyDescent="0.25">
      <c r="A13" s="28"/>
      <c r="B13" s="31" t="s">
        <v>88</v>
      </c>
      <c r="C13" s="55" t="s">
        <v>64</v>
      </c>
      <c r="D13" s="55" t="s">
        <v>65</v>
      </c>
      <c r="E13" s="56" t="s">
        <v>66</v>
      </c>
    </row>
    <row r="14" spans="1:5" x14ac:dyDescent="0.2">
      <c r="A14" s="62" t="s">
        <v>4</v>
      </c>
      <c r="B14" s="63">
        <f>13+34+3+33+27+1</f>
        <v>111</v>
      </c>
      <c r="C14" s="58">
        <f>88+132+20+20+97+79+6</f>
        <v>442</v>
      </c>
      <c r="D14" s="58">
        <v>0</v>
      </c>
      <c r="E14" s="59">
        <f>25+36+7+3+10+16+4</f>
        <v>101</v>
      </c>
    </row>
    <row r="15" spans="1:5" x14ac:dyDescent="0.2">
      <c r="A15" s="64" t="s">
        <v>5</v>
      </c>
      <c r="B15" s="30">
        <f>2+11+2+6+8+3</f>
        <v>32</v>
      </c>
      <c r="C15" s="54">
        <f>32+37+7+14+36+8</f>
        <v>134</v>
      </c>
      <c r="D15" s="54">
        <f>92+88+22+14+69+14</f>
        <v>299</v>
      </c>
      <c r="E15" s="60">
        <f>4+10+4+4+2</f>
        <v>24</v>
      </c>
    </row>
    <row r="16" spans="1:5" x14ac:dyDescent="0.2">
      <c r="A16" s="64" t="s">
        <v>6</v>
      </c>
      <c r="B16" s="30">
        <f>6+18+1+7+24+22+1</f>
        <v>79</v>
      </c>
      <c r="C16" s="54">
        <f>18+27+6+14+28+20+4</f>
        <v>117</v>
      </c>
      <c r="D16" s="54">
        <v>0</v>
      </c>
      <c r="E16" s="60">
        <f>4+5+2+3+1+3</f>
        <v>18</v>
      </c>
    </row>
    <row r="17" spans="1:5" ht="17" thickBot="1" x14ac:dyDescent="0.25">
      <c r="A17" s="65" t="s">
        <v>7</v>
      </c>
      <c r="B17" s="31">
        <f>27+25+6+3+18+17+2</f>
        <v>98</v>
      </c>
      <c r="C17" s="55">
        <f>6+5+1+3+1</f>
        <v>16</v>
      </c>
      <c r="D17" s="55">
        <v>0</v>
      </c>
      <c r="E17" s="56">
        <f>164+294+51+37+93+110+18</f>
        <v>767</v>
      </c>
    </row>
    <row r="19" spans="1:5" x14ac:dyDescent="0.2">
      <c r="A19" s="37" t="s">
        <v>90</v>
      </c>
    </row>
    <row r="20" spans="1:5" ht="17" thickBot="1" x14ac:dyDescent="0.25"/>
    <row r="21" spans="1:5" x14ac:dyDescent="0.2">
      <c r="B21" s="79" t="s">
        <v>87</v>
      </c>
      <c r="C21" s="80"/>
      <c r="D21" s="80"/>
      <c r="E21" s="81"/>
    </row>
    <row r="22" spans="1:5" ht="17" thickBot="1" x14ac:dyDescent="0.25">
      <c r="A22" s="28"/>
      <c r="B22" s="31" t="s">
        <v>88</v>
      </c>
      <c r="C22" s="55" t="s">
        <v>64</v>
      </c>
      <c r="D22" s="55" t="s">
        <v>65</v>
      </c>
      <c r="E22" s="56" t="s">
        <v>66</v>
      </c>
    </row>
    <row r="23" spans="1:5" x14ac:dyDescent="0.2">
      <c r="A23" s="62" t="s">
        <v>4</v>
      </c>
      <c r="B23" s="29">
        <f>4+29+35</f>
        <v>68</v>
      </c>
      <c r="C23" s="66">
        <f>3+8+4</f>
        <v>15</v>
      </c>
      <c r="D23" s="66">
        <v>0</v>
      </c>
      <c r="E23" s="67">
        <f>18+31+26</f>
        <v>75</v>
      </c>
    </row>
    <row r="24" spans="1:5" ht="17" thickBot="1" x14ac:dyDescent="0.25">
      <c r="A24" s="65" t="s">
        <v>6</v>
      </c>
      <c r="B24" s="31">
        <f>34+3+23</f>
        <v>60</v>
      </c>
      <c r="C24" s="55">
        <f>5+2</f>
        <v>7</v>
      </c>
      <c r="D24" s="55">
        <v>0</v>
      </c>
      <c r="E24" s="56">
        <f>15+2+21</f>
        <v>38</v>
      </c>
    </row>
  </sheetData>
  <mergeCells count="3">
    <mergeCell ref="B3:E3"/>
    <mergeCell ref="B12:E12"/>
    <mergeCell ref="B21:E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18D2F-F96F-4347-8F4F-34A95E7E2123}">
  <dimension ref="A1:J233"/>
  <sheetViews>
    <sheetView topLeftCell="A208" workbookViewId="0">
      <selection activeCell="F237" sqref="F237"/>
    </sheetView>
  </sheetViews>
  <sheetFormatPr baseColWidth="10" defaultRowHeight="16" x14ac:dyDescent="0.2"/>
  <cols>
    <col min="1" max="1" width="22.1640625" customWidth="1"/>
  </cols>
  <sheetData>
    <row r="1" spans="1:10" ht="51" x14ac:dyDescent="0.2">
      <c r="A1" s="68" t="s">
        <v>13</v>
      </c>
      <c r="B1" s="68" t="s">
        <v>81</v>
      </c>
      <c r="C1" s="68" t="s">
        <v>82</v>
      </c>
      <c r="D1" s="68" t="s">
        <v>83</v>
      </c>
      <c r="E1" s="68" t="s">
        <v>92</v>
      </c>
      <c r="F1" s="68" t="s">
        <v>93</v>
      </c>
      <c r="G1" s="68" t="s">
        <v>94</v>
      </c>
      <c r="H1" s="68" t="s">
        <v>95</v>
      </c>
      <c r="I1" s="68" t="s">
        <v>96</v>
      </c>
      <c r="J1" s="68" t="s">
        <v>97</v>
      </c>
    </row>
    <row r="2" spans="1:10" x14ac:dyDescent="0.2">
      <c r="A2" s="88" t="s">
        <v>26</v>
      </c>
      <c r="B2" s="42" t="s">
        <v>75</v>
      </c>
      <c r="C2" s="42">
        <v>1</v>
      </c>
      <c r="D2" s="42" t="s">
        <v>84</v>
      </c>
      <c r="E2" s="42">
        <v>22</v>
      </c>
      <c r="F2" s="42">
        <v>19.100000000000001</v>
      </c>
      <c r="G2" s="42">
        <v>58.9</v>
      </c>
      <c r="H2" s="42">
        <v>26.6</v>
      </c>
      <c r="I2" s="42">
        <v>31.9</v>
      </c>
      <c r="J2" s="42">
        <v>41.5</v>
      </c>
    </row>
    <row r="3" spans="1:10" x14ac:dyDescent="0.2">
      <c r="A3" s="89"/>
      <c r="B3" s="42" t="s">
        <v>75</v>
      </c>
      <c r="C3" s="42">
        <v>2</v>
      </c>
      <c r="D3" s="42" t="s">
        <v>84</v>
      </c>
      <c r="E3" s="42">
        <v>11</v>
      </c>
      <c r="F3" s="42">
        <v>15.4</v>
      </c>
      <c r="G3" s="42">
        <v>73.599999999999994</v>
      </c>
      <c r="H3" s="42">
        <v>13.2</v>
      </c>
      <c r="I3" s="42">
        <v>32.6</v>
      </c>
      <c r="J3" s="42">
        <v>54.2</v>
      </c>
    </row>
    <row r="4" spans="1:10" x14ac:dyDescent="0.2">
      <c r="A4" s="89"/>
      <c r="B4" s="42" t="s">
        <v>75</v>
      </c>
      <c r="C4" s="42">
        <v>3</v>
      </c>
      <c r="D4" s="42" t="s">
        <v>84</v>
      </c>
      <c r="E4" s="42">
        <v>10.3</v>
      </c>
      <c r="F4" s="42">
        <v>20.6</v>
      </c>
      <c r="G4" s="42">
        <v>69.099999999999994</v>
      </c>
      <c r="H4" s="42">
        <v>15</v>
      </c>
      <c r="I4" s="42">
        <v>30.7</v>
      </c>
      <c r="J4" s="42">
        <v>54.3</v>
      </c>
    </row>
    <row r="5" spans="1:10" x14ac:dyDescent="0.2">
      <c r="A5" s="89"/>
      <c r="B5" s="42" t="s">
        <v>75</v>
      </c>
      <c r="C5" s="42">
        <v>4</v>
      </c>
      <c r="D5" s="42" t="s">
        <v>84</v>
      </c>
      <c r="E5" s="42">
        <v>15.6</v>
      </c>
      <c r="F5" s="42">
        <v>11.8</v>
      </c>
      <c r="G5" s="42">
        <v>72.599999999999994</v>
      </c>
      <c r="H5" s="42">
        <v>17.5</v>
      </c>
      <c r="I5" s="42">
        <v>27.5</v>
      </c>
      <c r="J5" s="42">
        <v>55</v>
      </c>
    </row>
    <row r="6" spans="1:10" x14ac:dyDescent="0.2">
      <c r="A6" s="89"/>
      <c r="B6" s="42" t="s">
        <v>75</v>
      </c>
      <c r="C6" s="42">
        <v>5</v>
      </c>
      <c r="D6" s="42" t="s">
        <v>84</v>
      </c>
      <c r="E6" s="42">
        <v>7.3</v>
      </c>
      <c r="F6" s="42">
        <v>10.8</v>
      </c>
      <c r="G6" s="42">
        <v>81.900000000000006</v>
      </c>
      <c r="H6" s="42">
        <v>11.8</v>
      </c>
      <c r="I6" s="42">
        <v>35</v>
      </c>
      <c r="J6" s="42">
        <v>53.2</v>
      </c>
    </row>
    <row r="7" spans="1:10" x14ac:dyDescent="0.2">
      <c r="A7" s="89"/>
      <c r="B7" s="42" t="s">
        <v>75</v>
      </c>
      <c r="C7" s="42">
        <v>6</v>
      </c>
      <c r="D7" s="42" t="s">
        <v>84</v>
      </c>
      <c r="E7" s="42">
        <v>0</v>
      </c>
      <c r="F7" s="42">
        <v>18.2</v>
      </c>
      <c r="G7" s="42">
        <v>81.8</v>
      </c>
      <c r="H7" s="69"/>
      <c r="I7" s="69"/>
      <c r="J7" s="69"/>
    </row>
    <row r="8" spans="1:10" x14ac:dyDescent="0.2">
      <c r="A8" s="89"/>
      <c r="B8" s="42" t="s">
        <v>75</v>
      </c>
      <c r="C8" s="42">
        <v>7</v>
      </c>
      <c r="D8" s="42" t="s">
        <v>84</v>
      </c>
      <c r="E8" s="42">
        <v>0</v>
      </c>
      <c r="F8" s="42">
        <v>18.3</v>
      </c>
      <c r="G8" s="42">
        <v>81.7</v>
      </c>
      <c r="H8" s="42">
        <v>3.7</v>
      </c>
      <c r="I8" s="42">
        <v>37.799999999999997</v>
      </c>
      <c r="J8" s="42">
        <v>58.5</v>
      </c>
    </row>
    <row r="9" spans="1:10" x14ac:dyDescent="0.2">
      <c r="A9" s="89"/>
      <c r="B9" s="42" t="s">
        <v>75</v>
      </c>
      <c r="C9" s="42">
        <v>8</v>
      </c>
      <c r="D9" s="42" t="s">
        <v>84</v>
      </c>
      <c r="E9" s="42">
        <v>13.1</v>
      </c>
      <c r="F9" s="42">
        <v>14.2</v>
      </c>
      <c r="G9" s="42">
        <v>72.7</v>
      </c>
      <c r="H9" s="42">
        <v>4.3</v>
      </c>
      <c r="I9" s="42">
        <v>35.799999999999997</v>
      </c>
      <c r="J9" s="42">
        <v>59.9</v>
      </c>
    </row>
    <row r="10" spans="1:10" x14ac:dyDescent="0.2">
      <c r="A10" s="89"/>
      <c r="B10" s="42" t="s">
        <v>75</v>
      </c>
      <c r="C10" s="42">
        <v>9</v>
      </c>
      <c r="D10" s="42" t="s">
        <v>84</v>
      </c>
      <c r="E10" s="69"/>
      <c r="F10" s="69"/>
      <c r="G10" s="69"/>
      <c r="H10" s="42">
        <v>18.8</v>
      </c>
      <c r="I10" s="42">
        <v>34.1</v>
      </c>
      <c r="J10" s="42">
        <v>47.1</v>
      </c>
    </row>
    <row r="11" spans="1:10" x14ac:dyDescent="0.2">
      <c r="A11" s="90"/>
      <c r="B11" s="42" t="s">
        <v>75</v>
      </c>
      <c r="C11" s="42">
        <v>10</v>
      </c>
      <c r="D11" s="42" t="s">
        <v>84</v>
      </c>
      <c r="E11" s="69"/>
      <c r="F11" s="69"/>
      <c r="G11" s="69"/>
      <c r="H11" s="42">
        <v>15.4</v>
      </c>
      <c r="I11" s="42">
        <v>34.799999999999997</v>
      </c>
      <c r="J11" s="42">
        <v>49.8</v>
      </c>
    </row>
    <row r="12" spans="1:10" x14ac:dyDescent="0.2">
      <c r="A12" s="82" t="s">
        <v>27</v>
      </c>
      <c r="B12" s="42" t="s">
        <v>75</v>
      </c>
      <c r="C12" s="42">
        <v>1</v>
      </c>
      <c r="D12" s="42" t="s">
        <v>84</v>
      </c>
      <c r="E12" s="42">
        <v>0.6</v>
      </c>
      <c r="F12" s="42">
        <v>31.7</v>
      </c>
      <c r="G12" s="42">
        <v>67.7</v>
      </c>
      <c r="H12" s="42">
        <v>10.3</v>
      </c>
      <c r="I12" s="42">
        <v>38.299999999999997</v>
      </c>
      <c r="J12" s="42">
        <v>51.4</v>
      </c>
    </row>
    <row r="13" spans="1:10" x14ac:dyDescent="0.2">
      <c r="A13" s="83"/>
      <c r="B13" s="42" t="s">
        <v>75</v>
      </c>
      <c r="C13" s="42">
        <v>2</v>
      </c>
      <c r="D13" s="42" t="s">
        <v>84</v>
      </c>
      <c r="E13" s="69"/>
      <c r="F13" s="69"/>
      <c r="G13" s="69"/>
      <c r="H13" s="42">
        <v>12.3</v>
      </c>
      <c r="I13" s="42">
        <v>41.1</v>
      </c>
      <c r="J13" s="42">
        <v>46.6</v>
      </c>
    </row>
    <row r="14" spans="1:10" x14ac:dyDescent="0.2">
      <c r="A14" s="83"/>
      <c r="B14" s="42" t="s">
        <v>75</v>
      </c>
      <c r="C14" s="42">
        <v>3</v>
      </c>
      <c r="D14" s="42" t="s">
        <v>84</v>
      </c>
      <c r="E14" s="42">
        <v>10.8</v>
      </c>
      <c r="F14" s="42">
        <v>10</v>
      </c>
      <c r="G14" s="42">
        <v>79.2</v>
      </c>
      <c r="H14" s="42">
        <v>16.2</v>
      </c>
      <c r="I14" s="42">
        <v>21.8</v>
      </c>
      <c r="J14" s="42">
        <v>62</v>
      </c>
    </row>
    <row r="15" spans="1:10" x14ac:dyDescent="0.2">
      <c r="A15" s="83"/>
      <c r="B15" s="42" t="s">
        <v>75</v>
      </c>
      <c r="C15" s="42">
        <v>4</v>
      </c>
      <c r="D15" s="42" t="s">
        <v>84</v>
      </c>
      <c r="E15" s="69"/>
      <c r="F15" s="69"/>
      <c r="G15" s="69"/>
      <c r="H15" s="42">
        <v>17.8</v>
      </c>
      <c r="I15" s="42">
        <v>34.9</v>
      </c>
      <c r="J15" s="42">
        <v>47.3</v>
      </c>
    </row>
    <row r="16" spans="1:10" x14ac:dyDescent="0.2">
      <c r="A16" s="83"/>
      <c r="B16" s="42" t="s">
        <v>75</v>
      </c>
      <c r="C16" s="42">
        <v>5</v>
      </c>
      <c r="D16" s="42" t="s">
        <v>84</v>
      </c>
      <c r="E16" s="42">
        <v>10.4</v>
      </c>
      <c r="F16" s="42">
        <v>21.5</v>
      </c>
      <c r="G16" s="42">
        <v>68.099999999999994</v>
      </c>
      <c r="H16" s="42">
        <v>13.8</v>
      </c>
      <c r="I16" s="42">
        <v>26.4</v>
      </c>
      <c r="J16" s="42">
        <v>59.8</v>
      </c>
    </row>
    <row r="17" spans="1:10" x14ac:dyDescent="0.2">
      <c r="A17" s="83"/>
      <c r="B17" s="42" t="s">
        <v>75</v>
      </c>
      <c r="C17" s="42">
        <v>6</v>
      </c>
      <c r="D17" s="42" t="s">
        <v>84</v>
      </c>
      <c r="E17" s="42">
        <v>19.100000000000001</v>
      </c>
      <c r="F17" s="42">
        <v>11.4</v>
      </c>
      <c r="G17" s="42">
        <v>69.5</v>
      </c>
      <c r="H17" s="42">
        <v>19.399999999999999</v>
      </c>
      <c r="I17" s="42">
        <v>33.1</v>
      </c>
      <c r="J17" s="42">
        <v>47.5</v>
      </c>
    </row>
    <row r="18" spans="1:10" x14ac:dyDescent="0.2">
      <c r="A18" s="83"/>
      <c r="B18" s="42" t="s">
        <v>75</v>
      </c>
      <c r="C18" s="42">
        <v>7</v>
      </c>
      <c r="D18" s="42" t="s">
        <v>84</v>
      </c>
      <c r="E18" s="42">
        <v>10</v>
      </c>
      <c r="F18" s="42">
        <v>15.6</v>
      </c>
      <c r="G18" s="42">
        <v>74.400000000000006</v>
      </c>
      <c r="H18" s="42">
        <v>23.1</v>
      </c>
      <c r="I18" s="42">
        <v>37.299999999999997</v>
      </c>
      <c r="J18" s="42">
        <v>39.6</v>
      </c>
    </row>
    <row r="19" spans="1:10" x14ac:dyDescent="0.2">
      <c r="A19" s="83"/>
      <c r="B19" s="42" t="s">
        <v>75</v>
      </c>
      <c r="C19" s="42">
        <v>8</v>
      </c>
      <c r="D19" s="42" t="s">
        <v>84</v>
      </c>
      <c r="E19" s="42">
        <v>0</v>
      </c>
      <c r="F19" s="42">
        <v>21</v>
      </c>
      <c r="G19" s="42">
        <v>79</v>
      </c>
      <c r="H19" s="42">
        <v>15.5</v>
      </c>
      <c r="I19" s="42">
        <v>33.5</v>
      </c>
      <c r="J19" s="42">
        <v>51</v>
      </c>
    </row>
    <row r="20" spans="1:10" x14ac:dyDescent="0.2">
      <c r="A20" s="83"/>
      <c r="B20" s="42" t="s">
        <v>75</v>
      </c>
      <c r="C20" s="42">
        <v>9</v>
      </c>
      <c r="D20" s="42" t="s">
        <v>84</v>
      </c>
      <c r="E20" s="69"/>
      <c r="F20" s="69"/>
      <c r="G20" s="69"/>
      <c r="H20" s="42">
        <v>11.3</v>
      </c>
      <c r="I20" s="42">
        <v>38.6</v>
      </c>
      <c r="J20" s="42">
        <v>50.1</v>
      </c>
    </row>
    <row r="21" spans="1:10" x14ac:dyDescent="0.2">
      <c r="A21" s="84"/>
      <c r="B21" s="42" t="s">
        <v>75</v>
      </c>
      <c r="C21" s="42">
        <v>10</v>
      </c>
      <c r="D21" s="42" t="s">
        <v>84</v>
      </c>
      <c r="E21" s="42">
        <v>7.3</v>
      </c>
      <c r="F21" s="42">
        <v>17.3</v>
      </c>
      <c r="G21" s="42">
        <v>75.400000000000006</v>
      </c>
      <c r="H21" s="42">
        <v>15.3</v>
      </c>
      <c r="I21" s="42">
        <v>34.799999999999997</v>
      </c>
      <c r="J21" s="42">
        <v>49.9</v>
      </c>
    </row>
    <row r="22" spans="1:10" x14ac:dyDescent="0.2">
      <c r="A22" s="82" t="s">
        <v>28</v>
      </c>
      <c r="B22" s="42" t="s">
        <v>75</v>
      </c>
      <c r="C22" s="42">
        <v>1</v>
      </c>
      <c r="D22" s="42" t="s">
        <v>84</v>
      </c>
      <c r="E22" s="42">
        <v>5.7</v>
      </c>
      <c r="F22" s="42">
        <v>21.9</v>
      </c>
      <c r="G22" s="42">
        <v>72.400000000000006</v>
      </c>
      <c r="H22" s="42">
        <v>35.799999999999997</v>
      </c>
      <c r="I22" s="42">
        <v>22.4</v>
      </c>
      <c r="J22" s="42">
        <v>41.8</v>
      </c>
    </row>
    <row r="23" spans="1:10" x14ac:dyDescent="0.2">
      <c r="A23" s="83"/>
      <c r="B23" s="42" t="s">
        <v>75</v>
      </c>
      <c r="C23" s="42">
        <v>2</v>
      </c>
      <c r="D23" s="42" t="s">
        <v>84</v>
      </c>
      <c r="E23" s="42">
        <v>8.1999999999999993</v>
      </c>
      <c r="F23" s="42">
        <v>23.7</v>
      </c>
      <c r="G23" s="42">
        <v>68.099999999999994</v>
      </c>
      <c r="H23" s="42">
        <v>32.200000000000003</v>
      </c>
      <c r="I23" s="42">
        <v>17.8</v>
      </c>
      <c r="J23" s="42">
        <v>50</v>
      </c>
    </row>
    <row r="24" spans="1:10" x14ac:dyDescent="0.2">
      <c r="A24" s="83"/>
      <c r="B24" s="42" t="s">
        <v>75</v>
      </c>
      <c r="C24" s="42">
        <v>3</v>
      </c>
      <c r="D24" s="42" t="s">
        <v>84</v>
      </c>
      <c r="E24" s="42">
        <v>11.7</v>
      </c>
      <c r="F24" s="42">
        <v>25.8</v>
      </c>
      <c r="G24" s="42">
        <v>62.5</v>
      </c>
      <c r="H24" s="42">
        <v>57.9</v>
      </c>
      <c r="I24" s="42">
        <v>8.3000000000000007</v>
      </c>
      <c r="J24" s="42">
        <v>33.799999999999997</v>
      </c>
    </row>
    <row r="25" spans="1:10" x14ac:dyDescent="0.2">
      <c r="A25" s="83"/>
      <c r="B25" s="42" t="s">
        <v>75</v>
      </c>
      <c r="C25" s="42">
        <v>4</v>
      </c>
      <c r="D25" s="42" t="s">
        <v>84</v>
      </c>
      <c r="E25" s="42">
        <v>8.1999999999999993</v>
      </c>
      <c r="F25" s="42">
        <v>23.7</v>
      </c>
      <c r="G25" s="42">
        <v>68.099999999999994</v>
      </c>
      <c r="H25" s="42">
        <v>36.9</v>
      </c>
      <c r="I25" s="42">
        <v>19.100000000000001</v>
      </c>
      <c r="J25" s="42">
        <v>44</v>
      </c>
    </row>
    <row r="26" spans="1:10" x14ac:dyDescent="0.2">
      <c r="A26" s="83"/>
      <c r="B26" s="42" t="s">
        <v>75</v>
      </c>
      <c r="C26" s="42">
        <v>5</v>
      </c>
      <c r="D26" s="42" t="s">
        <v>84</v>
      </c>
      <c r="E26" s="69"/>
      <c r="F26" s="69"/>
      <c r="G26" s="69"/>
      <c r="H26" s="42">
        <v>36.6</v>
      </c>
      <c r="I26" s="42">
        <v>15</v>
      </c>
      <c r="J26" s="42">
        <v>48.4</v>
      </c>
    </row>
    <row r="27" spans="1:10" x14ac:dyDescent="0.2">
      <c r="A27" s="83"/>
      <c r="B27" s="42" t="s">
        <v>75</v>
      </c>
      <c r="C27" s="42">
        <v>6</v>
      </c>
      <c r="D27" s="42" t="s">
        <v>84</v>
      </c>
      <c r="E27" s="42">
        <v>5.8</v>
      </c>
      <c r="F27" s="42">
        <v>21.9</v>
      </c>
      <c r="G27" s="42">
        <v>72.3</v>
      </c>
      <c r="H27" s="69"/>
      <c r="I27" s="69"/>
      <c r="J27" s="69"/>
    </row>
    <row r="28" spans="1:10" x14ac:dyDescent="0.2">
      <c r="A28" s="83"/>
      <c r="B28" s="42" t="s">
        <v>75</v>
      </c>
      <c r="C28" s="42">
        <v>7</v>
      </c>
      <c r="D28" s="42" t="s">
        <v>84</v>
      </c>
      <c r="E28" s="42">
        <v>5.3</v>
      </c>
      <c r="F28" s="42">
        <v>21.3</v>
      </c>
      <c r="G28" s="42">
        <v>73.400000000000006</v>
      </c>
      <c r="H28" s="42">
        <v>38.9</v>
      </c>
      <c r="I28" s="42">
        <v>18.100000000000001</v>
      </c>
      <c r="J28" s="42">
        <v>43</v>
      </c>
    </row>
    <row r="29" spans="1:10" x14ac:dyDescent="0.2">
      <c r="A29" s="83"/>
      <c r="B29" s="42" t="s">
        <v>75</v>
      </c>
      <c r="C29" s="42">
        <v>8</v>
      </c>
      <c r="D29" s="42" t="s">
        <v>84</v>
      </c>
      <c r="E29" s="42">
        <v>100</v>
      </c>
      <c r="F29" s="42">
        <v>0</v>
      </c>
      <c r="G29" s="42">
        <v>0</v>
      </c>
      <c r="H29" s="42">
        <v>100</v>
      </c>
      <c r="I29" s="42">
        <v>0</v>
      </c>
      <c r="J29" s="42">
        <v>0</v>
      </c>
    </row>
    <row r="30" spans="1:10" x14ac:dyDescent="0.2">
      <c r="A30" s="83"/>
      <c r="B30" s="42" t="s">
        <v>75</v>
      </c>
      <c r="C30" s="42">
        <v>9</v>
      </c>
      <c r="D30" s="42" t="s">
        <v>84</v>
      </c>
      <c r="E30" s="42">
        <v>7.6</v>
      </c>
      <c r="F30" s="42">
        <v>20</v>
      </c>
      <c r="G30" s="42">
        <v>72.400000000000006</v>
      </c>
      <c r="H30" s="42">
        <v>29</v>
      </c>
      <c r="I30" s="42">
        <v>17.600000000000001</v>
      </c>
      <c r="J30" s="42">
        <v>53.4</v>
      </c>
    </row>
    <row r="31" spans="1:10" x14ac:dyDescent="0.2">
      <c r="A31" s="83"/>
      <c r="B31" s="42" t="s">
        <v>75</v>
      </c>
      <c r="C31" s="42">
        <v>10</v>
      </c>
      <c r="D31" s="42" t="s">
        <v>84</v>
      </c>
      <c r="E31" s="69"/>
      <c r="F31" s="69"/>
      <c r="G31" s="69"/>
      <c r="H31" s="42">
        <v>47.4</v>
      </c>
      <c r="I31" s="42">
        <v>17.100000000000001</v>
      </c>
      <c r="J31" s="42">
        <v>35.5</v>
      </c>
    </row>
    <row r="32" spans="1:10" x14ac:dyDescent="0.2">
      <c r="A32" s="84"/>
      <c r="B32" s="42" t="s">
        <v>75</v>
      </c>
      <c r="C32" s="42">
        <v>11</v>
      </c>
      <c r="D32" s="42" t="s">
        <v>84</v>
      </c>
      <c r="E32" s="42">
        <v>11.2</v>
      </c>
      <c r="F32" s="42">
        <v>20.3</v>
      </c>
      <c r="G32" s="42">
        <v>68.5</v>
      </c>
      <c r="H32" s="42">
        <v>21.6</v>
      </c>
      <c r="I32" s="42">
        <v>20.7</v>
      </c>
      <c r="J32" s="42">
        <v>57.7</v>
      </c>
    </row>
    <row r="33" spans="1:10" x14ac:dyDescent="0.2">
      <c r="A33" s="82" t="s">
        <v>29</v>
      </c>
      <c r="B33" s="42" t="s">
        <v>75</v>
      </c>
      <c r="C33" s="42">
        <v>1</v>
      </c>
      <c r="D33" s="69" t="s">
        <v>91</v>
      </c>
      <c r="E33" s="69"/>
      <c r="F33" s="69"/>
      <c r="G33" s="69"/>
      <c r="H33" s="69"/>
      <c r="I33" s="69"/>
      <c r="J33" s="69"/>
    </row>
    <row r="34" spans="1:10" x14ac:dyDescent="0.2">
      <c r="A34" s="83"/>
      <c r="B34" s="42" t="s">
        <v>75</v>
      </c>
      <c r="C34" s="42">
        <v>2</v>
      </c>
      <c r="D34" s="42" t="s">
        <v>84</v>
      </c>
      <c r="E34" s="42">
        <v>10.4</v>
      </c>
      <c r="F34" s="42">
        <v>28.9</v>
      </c>
      <c r="G34" s="42">
        <v>60.7</v>
      </c>
      <c r="H34" s="42">
        <v>47</v>
      </c>
      <c r="I34" s="42">
        <v>11.9</v>
      </c>
      <c r="J34" s="42">
        <v>41.1</v>
      </c>
    </row>
    <row r="35" spans="1:10" x14ac:dyDescent="0.2">
      <c r="A35" s="83"/>
      <c r="B35" s="42" t="s">
        <v>75</v>
      </c>
      <c r="C35" s="42">
        <v>3</v>
      </c>
      <c r="D35" s="42" t="s">
        <v>84</v>
      </c>
      <c r="E35" s="42">
        <v>3.7</v>
      </c>
      <c r="F35" s="42">
        <v>23.2</v>
      </c>
      <c r="G35" s="42">
        <v>73.099999999999994</v>
      </c>
      <c r="H35" s="42">
        <v>33.200000000000003</v>
      </c>
      <c r="I35" s="42">
        <v>15.8</v>
      </c>
      <c r="J35" s="42">
        <v>51</v>
      </c>
    </row>
    <row r="36" spans="1:10" x14ac:dyDescent="0.2">
      <c r="A36" s="83"/>
      <c r="B36" s="42" t="s">
        <v>75</v>
      </c>
      <c r="C36" s="42">
        <v>4</v>
      </c>
      <c r="D36" s="42" t="s">
        <v>84</v>
      </c>
      <c r="E36" s="69"/>
      <c r="F36" s="69"/>
      <c r="G36" s="69"/>
      <c r="H36" s="42">
        <v>64.3</v>
      </c>
      <c r="I36" s="42">
        <v>5.2</v>
      </c>
      <c r="J36" s="42">
        <v>30.5</v>
      </c>
    </row>
    <row r="37" spans="1:10" x14ac:dyDescent="0.2">
      <c r="A37" s="83"/>
      <c r="B37" s="42" t="s">
        <v>75</v>
      </c>
      <c r="C37" s="42">
        <v>5</v>
      </c>
      <c r="D37" s="42" t="s">
        <v>84</v>
      </c>
      <c r="E37" s="42">
        <v>12</v>
      </c>
      <c r="F37" s="42">
        <v>20.3</v>
      </c>
      <c r="G37" s="42">
        <v>67.7</v>
      </c>
      <c r="H37" s="42">
        <v>57.6</v>
      </c>
      <c r="I37" s="42">
        <v>5.8</v>
      </c>
      <c r="J37" s="42">
        <v>36.6</v>
      </c>
    </row>
    <row r="38" spans="1:10" x14ac:dyDescent="0.2">
      <c r="A38" s="83"/>
      <c r="B38" s="42" t="s">
        <v>75</v>
      </c>
      <c r="C38" s="42">
        <v>6</v>
      </c>
      <c r="D38" s="42" t="s">
        <v>85</v>
      </c>
      <c r="E38" s="42">
        <v>19.3</v>
      </c>
      <c r="F38" s="42">
        <v>25</v>
      </c>
      <c r="G38" s="42">
        <v>55.7</v>
      </c>
      <c r="H38" s="42">
        <v>59.1</v>
      </c>
      <c r="I38" s="42">
        <v>11.1</v>
      </c>
      <c r="J38" s="42">
        <v>29.8</v>
      </c>
    </row>
    <row r="39" spans="1:10" x14ac:dyDescent="0.2">
      <c r="A39" s="83"/>
      <c r="B39" s="42" t="s">
        <v>75</v>
      </c>
      <c r="C39" s="42">
        <v>7</v>
      </c>
      <c r="D39" s="42" t="s">
        <v>84</v>
      </c>
      <c r="E39" s="42">
        <v>4.5999999999999996</v>
      </c>
      <c r="F39" s="42">
        <v>25.3</v>
      </c>
      <c r="G39" s="42">
        <v>70.099999999999994</v>
      </c>
      <c r="H39" s="42">
        <v>45.3</v>
      </c>
      <c r="I39" s="42">
        <v>13.5</v>
      </c>
      <c r="J39" s="42">
        <v>41.2</v>
      </c>
    </row>
    <row r="40" spans="1:10" x14ac:dyDescent="0.2">
      <c r="A40" s="83"/>
      <c r="B40" s="42" t="s">
        <v>75</v>
      </c>
      <c r="C40" s="42">
        <v>8</v>
      </c>
      <c r="D40" s="42" t="s">
        <v>84</v>
      </c>
      <c r="E40" s="42">
        <v>19.7</v>
      </c>
      <c r="F40" s="42">
        <v>15.7</v>
      </c>
      <c r="G40" s="42">
        <v>64.599999999999994</v>
      </c>
      <c r="H40" s="42">
        <v>75.5</v>
      </c>
      <c r="I40" s="42">
        <v>4.0999999999999996</v>
      </c>
      <c r="J40" s="42">
        <v>20.399999999999999</v>
      </c>
    </row>
    <row r="41" spans="1:10" x14ac:dyDescent="0.2">
      <c r="A41" s="83"/>
      <c r="B41" s="42" t="s">
        <v>75</v>
      </c>
      <c r="C41" s="42">
        <v>9</v>
      </c>
      <c r="D41" s="42" t="s">
        <v>85</v>
      </c>
      <c r="E41" s="42">
        <v>16</v>
      </c>
      <c r="F41" s="42">
        <v>14.5</v>
      </c>
      <c r="G41" s="42">
        <v>69.5</v>
      </c>
      <c r="H41" s="42">
        <v>48.1</v>
      </c>
      <c r="I41" s="42">
        <v>13.9</v>
      </c>
      <c r="J41" s="42">
        <v>38</v>
      </c>
    </row>
    <row r="42" spans="1:10" x14ac:dyDescent="0.2">
      <c r="A42" s="84"/>
      <c r="B42" s="42" t="s">
        <v>75</v>
      </c>
      <c r="C42" s="42">
        <v>10</v>
      </c>
      <c r="D42" s="42" t="s">
        <v>84</v>
      </c>
      <c r="E42" s="69"/>
      <c r="F42" s="69"/>
      <c r="G42" s="69"/>
      <c r="H42" s="42">
        <v>42.5</v>
      </c>
      <c r="I42" s="42">
        <v>12.4</v>
      </c>
      <c r="J42" s="42">
        <v>45.1</v>
      </c>
    </row>
    <row r="43" spans="1:10" x14ac:dyDescent="0.2">
      <c r="A43" s="88" t="s">
        <v>30</v>
      </c>
      <c r="B43" s="42" t="s">
        <v>75</v>
      </c>
      <c r="C43" s="42">
        <v>1</v>
      </c>
      <c r="D43" s="42" t="s">
        <v>84</v>
      </c>
      <c r="E43" s="42">
        <v>0</v>
      </c>
      <c r="F43" s="42">
        <v>0</v>
      </c>
      <c r="G43" s="42">
        <v>100</v>
      </c>
      <c r="H43" s="42">
        <v>0</v>
      </c>
      <c r="I43" s="42">
        <v>44.2</v>
      </c>
      <c r="J43" s="42">
        <v>55.8</v>
      </c>
    </row>
    <row r="44" spans="1:10" x14ac:dyDescent="0.2">
      <c r="A44" s="89"/>
      <c r="B44" s="42" t="s">
        <v>75</v>
      </c>
      <c r="C44" s="42">
        <v>2</v>
      </c>
      <c r="D44" s="42" t="s">
        <v>84</v>
      </c>
      <c r="E44" s="42">
        <v>0</v>
      </c>
      <c r="F44" s="42">
        <v>0</v>
      </c>
      <c r="G44" s="42">
        <v>100</v>
      </c>
      <c r="H44" s="42">
        <v>0</v>
      </c>
      <c r="I44" s="42">
        <v>51.5</v>
      </c>
      <c r="J44" s="42">
        <v>48.5</v>
      </c>
    </row>
    <row r="45" spans="1:10" x14ac:dyDescent="0.2">
      <c r="A45" s="89"/>
      <c r="B45" s="42" t="s">
        <v>75</v>
      </c>
      <c r="C45" s="42">
        <v>3</v>
      </c>
      <c r="D45" s="42" t="s">
        <v>85</v>
      </c>
      <c r="E45" s="42">
        <v>0</v>
      </c>
      <c r="F45" s="42">
        <v>0</v>
      </c>
      <c r="G45" s="42">
        <v>100</v>
      </c>
      <c r="H45" s="42">
        <v>0</v>
      </c>
      <c r="I45" s="42">
        <v>47</v>
      </c>
      <c r="J45" s="42">
        <v>53</v>
      </c>
    </row>
    <row r="46" spans="1:10" x14ac:dyDescent="0.2">
      <c r="A46" s="89"/>
      <c r="B46" s="42" t="s">
        <v>75</v>
      </c>
      <c r="C46" s="42">
        <v>4</v>
      </c>
      <c r="D46" s="42" t="s">
        <v>84</v>
      </c>
      <c r="E46" s="42">
        <v>0</v>
      </c>
      <c r="F46" s="42">
        <v>0</v>
      </c>
      <c r="G46" s="42">
        <v>100</v>
      </c>
      <c r="H46" s="42">
        <v>0</v>
      </c>
      <c r="I46" s="42">
        <v>45.2</v>
      </c>
      <c r="J46" s="42">
        <v>54.8</v>
      </c>
    </row>
    <row r="47" spans="1:10" x14ac:dyDescent="0.2">
      <c r="A47" s="89"/>
      <c r="B47" s="42" t="s">
        <v>75</v>
      </c>
      <c r="C47" s="42">
        <v>5</v>
      </c>
      <c r="D47" s="42" t="s">
        <v>84</v>
      </c>
      <c r="E47" s="42">
        <v>0</v>
      </c>
      <c r="F47" s="42">
        <v>0</v>
      </c>
      <c r="G47" s="42">
        <v>100</v>
      </c>
      <c r="H47" s="42">
        <v>0</v>
      </c>
      <c r="I47" s="42">
        <v>51.7</v>
      </c>
      <c r="J47" s="42">
        <v>48.3</v>
      </c>
    </row>
    <row r="48" spans="1:10" x14ac:dyDescent="0.2">
      <c r="A48" s="89"/>
      <c r="B48" s="42" t="s">
        <v>75</v>
      </c>
      <c r="C48" s="42">
        <v>6</v>
      </c>
      <c r="D48" s="42" t="s">
        <v>84</v>
      </c>
      <c r="E48" s="42">
        <v>0</v>
      </c>
      <c r="F48" s="42">
        <v>0</v>
      </c>
      <c r="G48" s="42">
        <v>100</v>
      </c>
      <c r="H48" s="42">
        <v>0</v>
      </c>
      <c r="I48" s="42">
        <v>47.2</v>
      </c>
      <c r="J48" s="42">
        <v>52.8</v>
      </c>
    </row>
    <row r="49" spans="1:10" x14ac:dyDescent="0.2">
      <c r="A49" s="89"/>
      <c r="B49" s="42" t="s">
        <v>75</v>
      </c>
      <c r="C49" s="42">
        <v>7</v>
      </c>
      <c r="D49" s="42" t="s">
        <v>85</v>
      </c>
      <c r="E49" s="69"/>
      <c r="F49" s="69"/>
      <c r="G49" s="69"/>
      <c r="H49" s="42">
        <v>0</v>
      </c>
      <c r="I49" s="42">
        <v>35.9</v>
      </c>
      <c r="J49" s="42">
        <v>64.099999999999994</v>
      </c>
    </row>
    <row r="50" spans="1:10" x14ac:dyDescent="0.2">
      <c r="A50" s="89"/>
      <c r="B50" s="42" t="s">
        <v>75</v>
      </c>
      <c r="C50" s="42">
        <v>8</v>
      </c>
      <c r="D50" s="42" t="s">
        <v>84</v>
      </c>
      <c r="E50" s="42">
        <v>0</v>
      </c>
      <c r="F50" s="42">
        <v>0</v>
      </c>
      <c r="G50" s="42">
        <v>100</v>
      </c>
      <c r="H50" s="42">
        <v>0</v>
      </c>
      <c r="I50" s="42">
        <v>49.2</v>
      </c>
      <c r="J50" s="42">
        <v>50.8</v>
      </c>
    </row>
    <row r="51" spans="1:10" x14ac:dyDescent="0.2">
      <c r="A51" s="89"/>
      <c r="B51" s="42" t="s">
        <v>75</v>
      </c>
      <c r="C51" s="42">
        <v>9</v>
      </c>
      <c r="D51" s="42" t="s">
        <v>84</v>
      </c>
      <c r="E51" s="69"/>
      <c r="F51" s="69"/>
      <c r="G51" s="69"/>
      <c r="H51" s="42">
        <v>0</v>
      </c>
      <c r="I51" s="42">
        <v>40.5</v>
      </c>
      <c r="J51" s="42">
        <v>59.5</v>
      </c>
    </row>
    <row r="52" spans="1:10" x14ac:dyDescent="0.2">
      <c r="A52" s="90"/>
      <c r="B52" s="42" t="s">
        <v>75</v>
      </c>
      <c r="C52" s="42">
        <v>10</v>
      </c>
      <c r="D52" s="42" t="s">
        <v>84</v>
      </c>
      <c r="E52" s="69"/>
      <c r="F52" s="69"/>
      <c r="G52" s="69"/>
      <c r="H52" s="42">
        <v>0</v>
      </c>
      <c r="I52" s="42">
        <v>46.3</v>
      </c>
      <c r="J52" s="42">
        <v>53.7</v>
      </c>
    </row>
    <row r="53" spans="1:10" x14ac:dyDescent="0.2">
      <c r="A53" s="88" t="s">
        <v>31</v>
      </c>
      <c r="B53" s="42" t="s">
        <v>75</v>
      </c>
      <c r="C53" s="42">
        <v>1</v>
      </c>
      <c r="D53" s="42" t="s">
        <v>85</v>
      </c>
      <c r="E53" s="42">
        <v>0</v>
      </c>
      <c r="F53" s="42">
        <v>0</v>
      </c>
      <c r="G53" s="42">
        <v>100</v>
      </c>
      <c r="H53" s="42">
        <v>0</v>
      </c>
      <c r="I53" s="42">
        <v>49.2</v>
      </c>
      <c r="J53" s="42">
        <v>50.8</v>
      </c>
    </row>
    <row r="54" spans="1:10" x14ac:dyDescent="0.2">
      <c r="A54" s="89"/>
      <c r="B54" s="42" t="s">
        <v>75</v>
      </c>
      <c r="C54" s="42">
        <v>2</v>
      </c>
      <c r="D54" s="42" t="s">
        <v>85</v>
      </c>
      <c r="E54" s="69"/>
      <c r="F54" s="69"/>
      <c r="G54" s="69"/>
      <c r="H54" s="42">
        <v>0</v>
      </c>
      <c r="I54" s="42">
        <v>51.6</v>
      </c>
      <c r="J54" s="42">
        <v>48.4</v>
      </c>
    </row>
    <row r="55" spans="1:10" x14ac:dyDescent="0.2">
      <c r="A55" s="89"/>
      <c r="B55" s="42" t="s">
        <v>75</v>
      </c>
      <c r="C55" s="42">
        <v>3</v>
      </c>
      <c r="D55" s="42" t="s">
        <v>84</v>
      </c>
      <c r="E55" s="42">
        <v>0</v>
      </c>
      <c r="F55" s="42">
        <v>0</v>
      </c>
      <c r="G55" s="42">
        <v>100</v>
      </c>
      <c r="H55" s="42">
        <v>0</v>
      </c>
      <c r="I55" s="42">
        <v>38.799999999999997</v>
      </c>
      <c r="J55" s="42">
        <v>61.2</v>
      </c>
    </row>
    <row r="56" spans="1:10" x14ac:dyDescent="0.2">
      <c r="A56" s="89"/>
      <c r="B56" s="42" t="s">
        <v>75</v>
      </c>
      <c r="C56" s="42">
        <v>4</v>
      </c>
      <c r="D56" s="42" t="s">
        <v>84</v>
      </c>
      <c r="E56" s="42">
        <v>0</v>
      </c>
      <c r="F56" s="42">
        <v>0</v>
      </c>
      <c r="G56" s="42">
        <v>100</v>
      </c>
      <c r="H56" s="42">
        <v>0</v>
      </c>
      <c r="I56" s="42">
        <v>47.4</v>
      </c>
      <c r="J56" s="42">
        <v>52.6</v>
      </c>
    </row>
    <row r="57" spans="1:10" x14ac:dyDescent="0.2">
      <c r="A57" s="89"/>
      <c r="B57" s="42" t="s">
        <v>75</v>
      </c>
      <c r="C57" s="42">
        <v>5</v>
      </c>
      <c r="D57" s="42" t="s">
        <v>84</v>
      </c>
      <c r="E57" s="42">
        <v>0</v>
      </c>
      <c r="F57" s="42">
        <v>0</v>
      </c>
      <c r="G57" s="42">
        <v>100</v>
      </c>
      <c r="H57" s="42">
        <v>0</v>
      </c>
      <c r="I57" s="42">
        <v>46.9</v>
      </c>
      <c r="J57" s="42">
        <v>53.1</v>
      </c>
    </row>
    <row r="58" spans="1:10" x14ac:dyDescent="0.2">
      <c r="A58" s="89"/>
      <c r="B58" s="42" t="s">
        <v>75</v>
      </c>
      <c r="C58" s="42">
        <v>6</v>
      </c>
      <c r="D58" s="42" t="s">
        <v>84</v>
      </c>
      <c r="E58" s="42">
        <v>0</v>
      </c>
      <c r="F58" s="42">
        <v>0</v>
      </c>
      <c r="G58" s="42">
        <v>100</v>
      </c>
      <c r="H58" s="42">
        <v>0</v>
      </c>
      <c r="I58" s="42">
        <v>50.8</v>
      </c>
      <c r="J58" s="42">
        <v>49.2</v>
      </c>
    </row>
    <row r="59" spans="1:10" x14ac:dyDescent="0.2">
      <c r="A59" s="89"/>
      <c r="B59" s="42" t="s">
        <v>75</v>
      </c>
      <c r="C59" s="42">
        <v>7</v>
      </c>
      <c r="D59" s="42" t="s">
        <v>84</v>
      </c>
      <c r="E59" s="42">
        <v>0</v>
      </c>
      <c r="F59" s="42">
        <v>0</v>
      </c>
      <c r="G59" s="42">
        <v>100</v>
      </c>
      <c r="H59" s="42">
        <v>0</v>
      </c>
      <c r="I59" s="42">
        <v>48.2</v>
      </c>
      <c r="J59" s="42">
        <v>51.8</v>
      </c>
    </row>
    <row r="60" spans="1:10" x14ac:dyDescent="0.2">
      <c r="A60" s="89"/>
      <c r="B60" s="42" t="s">
        <v>75</v>
      </c>
      <c r="C60" s="42">
        <v>8</v>
      </c>
      <c r="D60" s="42" t="s">
        <v>85</v>
      </c>
      <c r="E60" s="42">
        <v>0</v>
      </c>
      <c r="F60" s="42">
        <v>0</v>
      </c>
      <c r="G60" s="42">
        <v>100</v>
      </c>
      <c r="H60" s="42">
        <v>0</v>
      </c>
      <c r="I60" s="42">
        <v>40.6</v>
      </c>
      <c r="J60" s="42">
        <v>59.4</v>
      </c>
    </row>
    <row r="61" spans="1:10" x14ac:dyDescent="0.2">
      <c r="A61" s="90"/>
      <c r="B61" s="42" t="s">
        <v>75</v>
      </c>
      <c r="C61" s="42">
        <v>9</v>
      </c>
      <c r="D61" s="42" t="s">
        <v>84</v>
      </c>
      <c r="E61" s="42">
        <v>0</v>
      </c>
      <c r="F61" s="42">
        <v>0</v>
      </c>
      <c r="G61" s="42">
        <v>100</v>
      </c>
      <c r="H61" s="42">
        <v>0</v>
      </c>
      <c r="I61" s="42">
        <v>45</v>
      </c>
      <c r="J61" s="42">
        <v>55</v>
      </c>
    </row>
    <row r="62" spans="1:10" x14ac:dyDescent="0.2">
      <c r="A62" s="88" t="s">
        <v>32</v>
      </c>
      <c r="B62" s="42" t="s">
        <v>75</v>
      </c>
      <c r="C62" s="42">
        <v>1</v>
      </c>
      <c r="D62" s="42" t="s">
        <v>84</v>
      </c>
      <c r="E62" s="42">
        <v>9.9</v>
      </c>
      <c r="F62" s="42">
        <v>23.2</v>
      </c>
      <c r="G62" s="42">
        <v>66.900000000000006</v>
      </c>
      <c r="H62" s="42">
        <v>0</v>
      </c>
      <c r="I62" s="42">
        <v>25.1</v>
      </c>
      <c r="J62" s="42">
        <v>74.900000000000006</v>
      </c>
    </row>
    <row r="63" spans="1:10" x14ac:dyDescent="0.2">
      <c r="A63" s="89"/>
      <c r="B63" s="42" t="s">
        <v>75</v>
      </c>
      <c r="C63" s="42">
        <v>2</v>
      </c>
      <c r="D63" s="42" t="s">
        <v>84</v>
      </c>
      <c r="E63" s="42">
        <v>11.1</v>
      </c>
      <c r="F63" s="42">
        <v>22.8</v>
      </c>
      <c r="G63" s="42">
        <v>66.099999999999994</v>
      </c>
      <c r="H63" s="42">
        <v>0</v>
      </c>
      <c r="I63" s="42">
        <v>24.7</v>
      </c>
      <c r="J63" s="42">
        <v>75.3</v>
      </c>
    </row>
    <row r="64" spans="1:10" x14ac:dyDescent="0.2">
      <c r="A64" s="89"/>
      <c r="B64" s="42" t="s">
        <v>75</v>
      </c>
      <c r="C64" s="42">
        <v>3</v>
      </c>
      <c r="D64" s="42" t="s">
        <v>84</v>
      </c>
      <c r="E64" s="42">
        <v>13.2</v>
      </c>
      <c r="F64" s="42">
        <v>20.3</v>
      </c>
      <c r="G64" s="42">
        <v>66.5</v>
      </c>
      <c r="H64" s="42">
        <v>0</v>
      </c>
      <c r="I64" s="42">
        <v>26.3</v>
      </c>
      <c r="J64" s="42">
        <v>73.7</v>
      </c>
    </row>
    <row r="65" spans="1:10" x14ac:dyDescent="0.2">
      <c r="A65" s="89"/>
      <c r="B65" s="42" t="s">
        <v>75</v>
      </c>
      <c r="C65" s="42">
        <v>4</v>
      </c>
      <c r="D65" s="42" t="s">
        <v>84</v>
      </c>
      <c r="E65" s="42">
        <v>9.5</v>
      </c>
      <c r="F65" s="42">
        <v>21.9</v>
      </c>
      <c r="G65" s="42">
        <v>68.599999999999994</v>
      </c>
      <c r="H65" s="42">
        <v>0</v>
      </c>
      <c r="I65" s="42">
        <v>21.8</v>
      </c>
      <c r="J65" s="42">
        <v>78.2</v>
      </c>
    </row>
    <row r="66" spans="1:10" x14ac:dyDescent="0.2">
      <c r="A66" s="89"/>
      <c r="B66" s="42" t="s">
        <v>75</v>
      </c>
      <c r="C66" s="42">
        <v>5</v>
      </c>
      <c r="D66" s="42" t="s">
        <v>84</v>
      </c>
      <c r="E66" s="42">
        <v>10</v>
      </c>
      <c r="F66" s="42">
        <v>18.3</v>
      </c>
      <c r="G66" s="42">
        <v>71.7</v>
      </c>
      <c r="H66" s="42">
        <v>0</v>
      </c>
      <c r="I66" s="42">
        <v>22.7</v>
      </c>
      <c r="J66" s="42">
        <v>77.3</v>
      </c>
    </row>
    <row r="67" spans="1:10" x14ac:dyDescent="0.2">
      <c r="A67" s="89"/>
      <c r="B67" s="42" t="s">
        <v>75</v>
      </c>
      <c r="C67" s="42">
        <v>6</v>
      </c>
      <c r="D67" s="42" t="s">
        <v>84</v>
      </c>
      <c r="E67" s="42">
        <v>10.3</v>
      </c>
      <c r="F67" s="42">
        <v>22.5</v>
      </c>
      <c r="G67" s="42">
        <v>67.2</v>
      </c>
      <c r="H67" s="42">
        <v>0</v>
      </c>
      <c r="I67" s="42">
        <v>33.700000000000003</v>
      </c>
      <c r="J67" s="42">
        <v>66.3</v>
      </c>
    </row>
    <row r="68" spans="1:10" x14ac:dyDescent="0.2">
      <c r="A68" s="89"/>
      <c r="B68" s="42" t="s">
        <v>75</v>
      </c>
      <c r="C68" s="42">
        <v>7</v>
      </c>
      <c r="D68" s="42" t="s">
        <v>85</v>
      </c>
      <c r="E68" s="42">
        <v>10.7</v>
      </c>
      <c r="F68" s="42">
        <v>15.2</v>
      </c>
      <c r="G68" s="42">
        <v>74.099999999999994</v>
      </c>
      <c r="H68" s="42">
        <v>3</v>
      </c>
      <c r="I68" s="42">
        <v>21.3</v>
      </c>
      <c r="J68" s="42">
        <v>75.7</v>
      </c>
    </row>
    <row r="69" spans="1:10" x14ac:dyDescent="0.2">
      <c r="A69" s="89"/>
      <c r="B69" s="42" t="s">
        <v>75</v>
      </c>
      <c r="C69" s="42">
        <v>8</v>
      </c>
      <c r="D69" s="42" t="s">
        <v>84</v>
      </c>
      <c r="E69" s="42">
        <v>10.6</v>
      </c>
      <c r="F69" s="42">
        <v>21.9</v>
      </c>
      <c r="G69" s="42">
        <v>67.5</v>
      </c>
      <c r="H69" s="42">
        <v>0</v>
      </c>
      <c r="I69" s="42">
        <v>13.8</v>
      </c>
      <c r="J69" s="42">
        <v>86.2</v>
      </c>
    </row>
    <row r="70" spans="1:10" x14ac:dyDescent="0.2">
      <c r="A70" s="89"/>
      <c r="B70" s="42" t="s">
        <v>75</v>
      </c>
      <c r="C70" s="42">
        <v>9</v>
      </c>
      <c r="D70" s="42" t="s">
        <v>84</v>
      </c>
      <c r="E70" s="42">
        <v>11.2</v>
      </c>
      <c r="F70" s="42">
        <v>20.5</v>
      </c>
      <c r="G70" s="42">
        <v>68.3</v>
      </c>
      <c r="H70" s="42">
        <v>0</v>
      </c>
      <c r="I70" s="42">
        <v>20.8</v>
      </c>
      <c r="J70" s="42">
        <v>79.2</v>
      </c>
    </row>
    <row r="71" spans="1:10" x14ac:dyDescent="0.2">
      <c r="A71" s="90"/>
      <c r="B71" s="42" t="s">
        <v>75</v>
      </c>
      <c r="C71" s="42">
        <v>10</v>
      </c>
      <c r="D71" s="42" t="s">
        <v>84</v>
      </c>
      <c r="E71" s="42">
        <v>6.8</v>
      </c>
      <c r="F71" s="42">
        <v>20.3</v>
      </c>
      <c r="G71" s="42">
        <v>72.900000000000006</v>
      </c>
      <c r="H71" s="42">
        <v>0</v>
      </c>
      <c r="I71" s="42">
        <v>28.9</v>
      </c>
      <c r="J71" s="42">
        <v>71.099999999999994</v>
      </c>
    </row>
    <row r="72" spans="1:10" x14ac:dyDescent="0.2">
      <c r="A72" s="88" t="s">
        <v>33</v>
      </c>
      <c r="B72" s="42" t="s">
        <v>75</v>
      </c>
      <c r="C72" s="42">
        <v>1</v>
      </c>
      <c r="D72" s="42" t="s">
        <v>84</v>
      </c>
      <c r="E72" s="42">
        <v>10.4</v>
      </c>
      <c r="F72" s="42">
        <v>21</v>
      </c>
      <c r="G72" s="42">
        <v>68.599999999999994</v>
      </c>
      <c r="H72" s="42">
        <v>2</v>
      </c>
      <c r="I72" s="42">
        <v>28.9</v>
      </c>
      <c r="J72" s="42">
        <v>69.099999999999994</v>
      </c>
    </row>
    <row r="73" spans="1:10" x14ac:dyDescent="0.2">
      <c r="A73" s="89"/>
      <c r="B73" s="42" t="s">
        <v>75</v>
      </c>
      <c r="C73" s="42">
        <v>2</v>
      </c>
      <c r="D73" s="42" t="s">
        <v>84</v>
      </c>
      <c r="E73" s="42">
        <v>12.2</v>
      </c>
      <c r="F73" s="42">
        <v>22.3</v>
      </c>
      <c r="G73" s="42">
        <v>65.5</v>
      </c>
      <c r="H73" s="42">
        <v>0</v>
      </c>
      <c r="I73" s="42">
        <v>24.8</v>
      </c>
      <c r="J73" s="42">
        <v>75.2</v>
      </c>
    </row>
    <row r="74" spans="1:10" x14ac:dyDescent="0.2">
      <c r="A74" s="89"/>
      <c r="B74" s="42" t="s">
        <v>75</v>
      </c>
      <c r="C74" s="42">
        <v>3</v>
      </c>
      <c r="D74" s="42" t="s">
        <v>84</v>
      </c>
      <c r="E74" s="42">
        <v>10.7</v>
      </c>
      <c r="F74" s="42">
        <v>21.6</v>
      </c>
      <c r="G74" s="42">
        <v>67.7</v>
      </c>
      <c r="H74" s="42">
        <v>0</v>
      </c>
      <c r="I74" s="42">
        <v>30.1</v>
      </c>
      <c r="J74" s="42">
        <v>69.900000000000006</v>
      </c>
    </row>
    <row r="75" spans="1:10" x14ac:dyDescent="0.2">
      <c r="A75" s="89"/>
      <c r="B75" s="42" t="s">
        <v>75</v>
      </c>
      <c r="C75" s="42">
        <v>4</v>
      </c>
      <c r="D75" s="42" t="s">
        <v>84</v>
      </c>
      <c r="E75" s="42">
        <v>10.4</v>
      </c>
      <c r="F75" s="42">
        <v>21.8</v>
      </c>
      <c r="G75" s="42">
        <v>67.8</v>
      </c>
      <c r="H75" s="42">
        <v>5.4</v>
      </c>
      <c r="I75" s="42">
        <v>20.8</v>
      </c>
      <c r="J75" s="42">
        <v>73.8</v>
      </c>
    </row>
    <row r="76" spans="1:10" x14ac:dyDescent="0.2">
      <c r="A76" s="89"/>
      <c r="B76" s="42" t="s">
        <v>75</v>
      </c>
      <c r="C76" s="42">
        <v>5</v>
      </c>
      <c r="D76" s="42" t="s">
        <v>84</v>
      </c>
      <c r="E76" s="42">
        <v>12</v>
      </c>
      <c r="F76" s="42">
        <v>20.9</v>
      </c>
      <c r="G76" s="42">
        <v>67.099999999999994</v>
      </c>
      <c r="H76" s="42">
        <v>2.4</v>
      </c>
      <c r="I76" s="42">
        <v>25.1</v>
      </c>
      <c r="J76" s="42">
        <v>72.5</v>
      </c>
    </row>
    <row r="77" spans="1:10" x14ac:dyDescent="0.2">
      <c r="A77" s="89"/>
      <c r="B77" s="42" t="s">
        <v>75</v>
      </c>
      <c r="C77" s="42">
        <v>6</v>
      </c>
      <c r="D77" s="42" t="s">
        <v>84</v>
      </c>
      <c r="E77" s="42">
        <v>13.4</v>
      </c>
      <c r="F77" s="42">
        <v>21.4</v>
      </c>
      <c r="G77" s="42">
        <v>65.2</v>
      </c>
      <c r="H77" s="42">
        <v>0</v>
      </c>
      <c r="I77" s="42">
        <v>24.3</v>
      </c>
      <c r="J77" s="42">
        <v>75.7</v>
      </c>
    </row>
    <row r="78" spans="1:10" x14ac:dyDescent="0.2">
      <c r="A78" s="89"/>
      <c r="B78" s="42" t="s">
        <v>75</v>
      </c>
      <c r="C78" s="42">
        <v>7</v>
      </c>
      <c r="D78" s="42" t="s">
        <v>84</v>
      </c>
      <c r="E78" s="69"/>
      <c r="F78" s="69"/>
      <c r="G78" s="69"/>
      <c r="H78" s="42">
        <v>2.1</v>
      </c>
      <c r="I78" s="42">
        <v>24.4</v>
      </c>
      <c r="J78" s="42">
        <v>73.5</v>
      </c>
    </row>
    <row r="79" spans="1:10" x14ac:dyDescent="0.2">
      <c r="A79" s="89"/>
      <c r="B79" s="42" t="s">
        <v>75</v>
      </c>
      <c r="C79" s="42">
        <v>8</v>
      </c>
      <c r="D79" s="42" t="s">
        <v>84</v>
      </c>
      <c r="E79" s="42">
        <v>11.2</v>
      </c>
      <c r="F79" s="42">
        <v>21.2</v>
      </c>
      <c r="G79" s="42">
        <v>67.599999999999994</v>
      </c>
      <c r="H79" s="42">
        <v>0</v>
      </c>
      <c r="I79" s="42">
        <v>27.3</v>
      </c>
      <c r="J79" s="42">
        <v>72.7</v>
      </c>
    </row>
    <row r="80" spans="1:10" x14ac:dyDescent="0.2">
      <c r="A80" s="89"/>
      <c r="B80" s="42" t="s">
        <v>75</v>
      </c>
      <c r="C80" s="42">
        <v>9</v>
      </c>
      <c r="D80" s="42" t="s">
        <v>84</v>
      </c>
      <c r="E80" s="42">
        <v>10.3</v>
      </c>
      <c r="F80" s="42">
        <v>22.2</v>
      </c>
      <c r="G80" s="42">
        <v>67.5</v>
      </c>
      <c r="H80" s="42">
        <v>4.2</v>
      </c>
      <c r="I80" s="42">
        <v>21.6</v>
      </c>
      <c r="J80" s="42">
        <v>74.2</v>
      </c>
    </row>
    <row r="81" spans="1:10" x14ac:dyDescent="0.2">
      <c r="A81" s="90"/>
      <c r="B81" s="42" t="s">
        <v>75</v>
      </c>
      <c r="C81" s="42">
        <v>10</v>
      </c>
      <c r="D81" s="42" t="s">
        <v>84</v>
      </c>
      <c r="E81" s="42">
        <v>15.2</v>
      </c>
      <c r="F81" s="42">
        <v>17.399999999999999</v>
      </c>
      <c r="G81" s="42">
        <v>67.400000000000006</v>
      </c>
      <c r="H81" s="42">
        <v>0</v>
      </c>
      <c r="I81" s="42">
        <v>28.8</v>
      </c>
      <c r="J81" s="42">
        <v>71.2</v>
      </c>
    </row>
    <row r="82" spans="1:10" x14ac:dyDescent="0.2">
      <c r="A82" s="88" t="s">
        <v>26</v>
      </c>
      <c r="B82" s="42" t="s">
        <v>76</v>
      </c>
      <c r="C82" s="42">
        <v>1</v>
      </c>
      <c r="D82" s="42" t="s">
        <v>85</v>
      </c>
      <c r="E82" s="69"/>
      <c r="F82" s="69"/>
      <c r="G82" s="69"/>
      <c r="H82" s="42">
        <v>32.200000000000003</v>
      </c>
      <c r="I82" s="42">
        <v>24</v>
      </c>
      <c r="J82" s="42">
        <v>43.8</v>
      </c>
    </row>
    <row r="83" spans="1:10" x14ac:dyDescent="0.2">
      <c r="A83" s="89"/>
      <c r="B83" s="42" t="s">
        <v>76</v>
      </c>
      <c r="C83" s="42">
        <v>2</v>
      </c>
      <c r="D83" s="42" t="s">
        <v>85</v>
      </c>
      <c r="E83" s="42">
        <v>49.2</v>
      </c>
      <c r="F83" s="42">
        <v>10</v>
      </c>
      <c r="G83" s="42">
        <f>100-E83-F83</f>
        <v>40.799999999999997</v>
      </c>
      <c r="H83" s="42">
        <v>27.1</v>
      </c>
      <c r="I83" s="42">
        <v>26.5</v>
      </c>
      <c r="J83" s="42">
        <v>46.4</v>
      </c>
    </row>
    <row r="84" spans="1:10" x14ac:dyDescent="0.2">
      <c r="A84" s="89"/>
      <c r="B84" s="42" t="s">
        <v>76</v>
      </c>
      <c r="C84" s="42">
        <v>3</v>
      </c>
      <c r="D84" s="42" t="s">
        <v>85</v>
      </c>
      <c r="E84" s="42">
        <v>17.7</v>
      </c>
      <c r="F84" s="42">
        <v>0</v>
      </c>
      <c r="G84" s="42">
        <v>82.3</v>
      </c>
      <c r="H84" s="42">
        <v>23.5</v>
      </c>
      <c r="I84" s="42">
        <v>26.8</v>
      </c>
      <c r="J84" s="42">
        <v>49.7</v>
      </c>
    </row>
    <row r="85" spans="1:10" x14ac:dyDescent="0.2">
      <c r="A85" s="89"/>
      <c r="B85" s="42" t="s">
        <v>76</v>
      </c>
      <c r="C85" s="42">
        <v>4</v>
      </c>
      <c r="D85" s="42" t="s">
        <v>85</v>
      </c>
      <c r="E85" s="69"/>
      <c r="F85" s="69"/>
      <c r="G85" s="69"/>
      <c r="H85" s="42">
        <v>19</v>
      </c>
      <c r="I85" s="42">
        <v>26.1</v>
      </c>
      <c r="J85" s="42">
        <v>54.9</v>
      </c>
    </row>
    <row r="86" spans="1:10" x14ac:dyDescent="0.2">
      <c r="A86" s="89"/>
      <c r="B86" s="42" t="s">
        <v>76</v>
      </c>
      <c r="C86" s="42">
        <v>5</v>
      </c>
      <c r="D86" s="42" t="s">
        <v>85</v>
      </c>
      <c r="E86" s="69"/>
      <c r="F86" s="69"/>
      <c r="G86" s="69"/>
      <c r="H86" s="42">
        <v>10.7</v>
      </c>
      <c r="I86" s="42">
        <v>34.299999999999997</v>
      </c>
      <c r="J86" s="42">
        <v>55</v>
      </c>
    </row>
    <row r="87" spans="1:10" x14ac:dyDescent="0.2">
      <c r="A87" s="89"/>
      <c r="B87" s="42" t="s">
        <v>76</v>
      </c>
      <c r="C87" s="42">
        <v>6</v>
      </c>
      <c r="D87" s="42" t="s">
        <v>85</v>
      </c>
      <c r="E87" s="42">
        <v>44</v>
      </c>
      <c r="F87" s="42">
        <v>8.4</v>
      </c>
      <c r="G87" s="42">
        <v>47.6</v>
      </c>
      <c r="H87" s="42">
        <v>39.4</v>
      </c>
      <c r="I87" s="42">
        <v>28</v>
      </c>
      <c r="J87" s="42">
        <v>32.6</v>
      </c>
    </row>
    <row r="88" spans="1:10" x14ac:dyDescent="0.2">
      <c r="A88" s="89"/>
      <c r="B88" s="42" t="s">
        <v>76</v>
      </c>
      <c r="C88" s="42">
        <v>7</v>
      </c>
      <c r="D88" s="42" t="s">
        <v>85</v>
      </c>
      <c r="E88" s="42">
        <v>68.099999999999994</v>
      </c>
      <c r="F88" s="42">
        <v>0</v>
      </c>
      <c r="G88" s="42">
        <v>31.9</v>
      </c>
      <c r="H88" s="42">
        <v>47.6</v>
      </c>
      <c r="I88" s="42">
        <v>25.1</v>
      </c>
      <c r="J88" s="42">
        <v>27.3</v>
      </c>
    </row>
    <row r="89" spans="1:10" x14ac:dyDescent="0.2">
      <c r="A89" s="89"/>
      <c r="B89" s="42" t="s">
        <v>76</v>
      </c>
      <c r="C89" s="42">
        <v>8</v>
      </c>
      <c r="D89" s="42" t="s">
        <v>85</v>
      </c>
      <c r="E89" s="69"/>
      <c r="F89" s="69"/>
      <c r="G89" s="69"/>
      <c r="H89" s="42">
        <v>27.5</v>
      </c>
      <c r="I89" s="42">
        <v>20</v>
      </c>
      <c r="J89" s="42">
        <v>52.5</v>
      </c>
    </row>
    <row r="90" spans="1:10" x14ac:dyDescent="0.2">
      <c r="A90" s="89"/>
      <c r="B90" s="42" t="s">
        <v>76</v>
      </c>
      <c r="C90" s="42">
        <v>9</v>
      </c>
      <c r="D90" s="42" t="s">
        <v>85</v>
      </c>
      <c r="E90" s="69"/>
      <c r="F90" s="69"/>
      <c r="G90" s="69"/>
      <c r="H90" s="42">
        <v>15.5</v>
      </c>
      <c r="I90" s="42">
        <v>34</v>
      </c>
      <c r="J90" s="42">
        <v>50.5</v>
      </c>
    </row>
    <row r="91" spans="1:10" x14ac:dyDescent="0.2">
      <c r="A91" s="90"/>
      <c r="B91" s="42" t="s">
        <v>76</v>
      </c>
      <c r="C91" s="42">
        <v>10</v>
      </c>
      <c r="D91" s="42" t="s">
        <v>85</v>
      </c>
      <c r="E91" s="69"/>
      <c r="F91" s="69"/>
      <c r="G91" s="69"/>
      <c r="H91" s="42">
        <v>24.6</v>
      </c>
      <c r="I91" s="42">
        <v>29.7</v>
      </c>
      <c r="J91" s="42">
        <v>45.7</v>
      </c>
    </row>
    <row r="92" spans="1:10" x14ac:dyDescent="0.2">
      <c r="A92" s="82" t="s">
        <v>27</v>
      </c>
      <c r="B92" s="42" t="s">
        <v>76</v>
      </c>
      <c r="C92" s="42">
        <v>1</v>
      </c>
      <c r="D92" s="42" t="s">
        <v>85</v>
      </c>
      <c r="E92" s="42">
        <v>44.6</v>
      </c>
      <c r="F92" s="42">
        <v>8.6</v>
      </c>
      <c r="G92" s="42">
        <f>100-E92-F92</f>
        <v>46.8</v>
      </c>
      <c r="H92" s="42">
        <v>38.6</v>
      </c>
      <c r="I92" s="42">
        <v>22.3</v>
      </c>
      <c r="J92" s="42">
        <v>39.1</v>
      </c>
    </row>
    <row r="93" spans="1:10" x14ac:dyDescent="0.2">
      <c r="A93" s="83"/>
      <c r="B93" s="42" t="s">
        <v>76</v>
      </c>
      <c r="C93" s="42">
        <v>2</v>
      </c>
      <c r="D93" s="42" t="s">
        <v>85</v>
      </c>
      <c r="E93" s="42">
        <v>49.8</v>
      </c>
      <c r="F93" s="42">
        <v>11.7</v>
      </c>
      <c r="G93" s="42">
        <f>100-E93-F93</f>
        <v>38.5</v>
      </c>
      <c r="H93" s="42">
        <v>31.2</v>
      </c>
      <c r="I93" s="42">
        <v>27.3</v>
      </c>
      <c r="J93" s="42">
        <v>41.5</v>
      </c>
    </row>
    <row r="94" spans="1:10" x14ac:dyDescent="0.2">
      <c r="A94" s="83"/>
      <c r="B94" s="42" t="s">
        <v>76</v>
      </c>
      <c r="C94" s="42">
        <v>3</v>
      </c>
      <c r="D94" s="42" t="s">
        <v>85</v>
      </c>
      <c r="E94" s="69"/>
      <c r="F94" s="69"/>
      <c r="G94" s="69"/>
      <c r="H94" s="42">
        <v>35</v>
      </c>
      <c r="I94" s="42">
        <v>21.7</v>
      </c>
      <c r="J94" s="42">
        <v>43.3</v>
      </c>
    </row>
    <row r="95" spans="1:10" x14ac:dyDescent="0.2">
      <c r="A95" s="83"/>
      <c r="B95" s="42" t="s">
        <v>76</v>
      </c>
      <c r="C95" s="42">
        <v>4</v>
      </c>
      <c r="D95" s="42" t="s">
        <v>85</v>
      </c>
      <c r="E95" s="69"/>
      <c r="F95" s="69"/>
      <c r="G95" s="69"/>
      <c r="H95" s="42">
        <v>22.2</v>
      </c>
      <c r="I95" s="42">
        <v>23.9</v>
      </c>
      <c r="J95" s="42">
        <v>53.9</v>
      </c>
    </row>
    <row r="96" spans="1:10" x14ac:dyDescent="0.2">
      <c r="A96" s="83"/>
      <c r="B96" s="42" t="s">
        <v>76</v>
      </c>
      <c r="C96" s="42">
        <v>5</v>
      </c>
      <c r="D96" s="42" t="s">
        <v>85</v>
      </c>
      <c r="E96" s="42">
        <v>25.6</v>
      </c>
      <c r="F96" s="42">
        <v>0</v>
      </c>
      <c r="G96" s="42">
        <v>74.400000000000006</v>
      </c>
      <c r="H96" s="42">
        <v>27.1</v>
      </c>
      <c r="I96" s="42">
        <v>23.4</v>
      </c>
      <c r="J96" s="42">
        <v>49.5</v>
      </c>
    </row>
    <row r="97" spans="1:10" x14ac:dyDescent="0.2">
      <c r="A97" s="83"/>
      <c r="B97" s="42" t="s">
        <v>76</v>
      </c>
      <c r="C97" s="42">
        <v>6</v>
      </c>
      <c r="D97" s="42" t="s">
        <v>85</v>
      </c>
      <c r="E97" s="69"/>
      <c r="F97" s="69"/>
      <c r="G97" s="69"/>
      <c r="H97" s="42">
        <v>11</v>
      </c>
      <c r="I97" s="42">
        <v>29.4</v>
      </c>
      <c r="J97" s="42">
        <v>59.6</v>
      </c>
    </row>
    <row r="98" spans="1:10" x14ac:dyDescent="0.2">
      <c r="A98" s="83"/>
      <c r="B98" s="42" t="s">
        <v>76</v>
      </c>
      <c r="C98" s="42">
        <v>7</v>
      </c>
      <c r="D98" s="42" t="s">
        <v>85</v>
      </c>
      <c r="E98" s="42">
        <v>43.6</v>
      </c>
      <c r="F98" s="42">
        <v>16.600000000000001</v>
      </c>
      <c r="G98" s="42">
        <v>39.799999999999997</v>
      </c>
      <c r="H98" s="42">
        <v>25.4</v>
      </c>
      <c r="I98" s="42">
        <v>28.5</v>
      </c>
      <c r="J98" s="42">
        <v>46.1</v>
      </c>
    </row>
    <row r="99" spans="1:10" x14ac:dyDescent="0.2">
      <c r="A99" s="84"/>
      <c r="B99" s="42" t="s">
        <v>76</v>
      </c>
      <c r="C99" s="42">
        <v>8</v>
      </c>
      <c r="D99" s="42" t="s">
        <v>85</v>
      </c>
      <c r="E99" s="69"/>
      <c r="F99" s="69"/>
      <c r="G99" s="69"/>
      <c r="H99" s="42">
        <v>27.4</v>
      </c>
      <c r="I99" s="42">
        <v>25.3</v>
      </c>
      <c r="J99" s="42">
        <v>47.3</v>
      </c>
    </row>
    <row r="100" spans="1:10" x14ac:dyDescent="0.2">
      <c r="A100" s="82" t="s">
        <v>28</v>
      </c>
      <c r="B100" s="42" t="s">
        <v>76</v>
      </c>
      <c r="C100" s="42">
        <v>1</v>
      </c>
      <c r="D100" s="42" t="s">
        <v>85</v>
      </c>
      <c r="E100" s="42">
        <v>10.5</v>
      </c>
      <c r="F100" s="42">
        <v>20.6</v>
      </c>
      <c r="G100" s="42">
        <v>68.900000000000006</v>
      </c>
      <c r="H100" s="42">
        <v>45.9</v>
      </c>
      <c r="I100" s="42">
        <v>15.5</v>
      </c>
      <c r="J100" s="42">
        <v>38.6</v>
      </c>
    </row>
    <row r="101" spans="1:10" x14ac:dyDescent="0.2">
      <c r="A101" s="83"/>
      <c r="B101" s="42" t="s">
        <v>76</v>
      </c>
      <c r="C101" s="42">
        <v>2</v>
      </c>
      <c r="D101" s="42" t="s">
        <v>85</v>
      </c>
      <c r="E101" s="42">
        <v>12.4</v>
      </c>
      <c r="F101" s="42">
        <v>20.6</v>
      </c>
      <c r="G101" s="42">
        <v>67</v>
      </c>
      <c r="H101" s="42">
        <v>32.6</v>
      </c>
      <c r="I101" s="42">
        <v>19.100000000000001</v>
      </c>
      <c r="J101" s="42">
        <v>48.3</v>
      </c>
    </row>
    <row r="102" spans="1:10" x14ac:dyDescent="0.2">
      <c r="A102" s="83"/>
      <c r="B102" s="42" t="s">
        <v>76</v>
      </c>
      <c r="C102" s="42">
        <v>4</v>
      </c>
      <c r="D102" s="42" t="s">
        <v>85</v>
      </c>
      <c r="E102" s="42">
        <v>10.9</v>
      </c>
      <c r="F102" s="42">
        <v>20.7</v>
      </c>
      <c r="G102" s="42">
        <v>68.400000000000006</v>
      </c>
      <c r="H102" s="42">
        <v>45.1</v>
      </c>
      <c r="I102" s="42">
        <v>9.6999999999999993</v>
      </c>
      <c r="J102" s="42">
        <v>45.2</v>
      </c>
    </row>
    <row r="103" spans="1:10" x14ac:dyDescent="0.2">
      <c r="A103" s="83"/>
      <c r="B103" s="42" t="s">
        <v>76</v>
      </c>
      <c r="C103" s="42">
        <v>5</v>
      </c>
      <c r="D103" s="42" t="s">
        <v>85</v>
      </c>
      <c r="E103" s="42">
        <v>10.9</v>
      </c>
      <c r="F103" s="42">
        <v>20.100000000000001</v>
      </c>
      <c r="G103" s="42">
        <v>69</v>
      </c>
      <c r="H103" s="42">
        <v>56.9</v>
      </c>
      <c r="I103" s="42">
        <v>7.3</v>
      </c>
      <c r="J103" s="42">
        <v>35.799999999999997</v>
      </c>
    </row>
    <row r="104" spans="1:10" x14ac:dyDescent="0.2">
      <c r="A104" s="83"/>
      <c r="B104" s="42" t="s">
        <v>76</v>
      </c>
      <c r="C104" s="42">
        <v>6</v>
      </c>
      <c r="D104" s="42" t="s">
        <v>85</v>
      </c>
      <c r="E104" s="42">
        <v>10.8</v>
      </c>
      <c r="F104" s="42">
        <v>20.7</v>
      </c>
      <c r="G104" s="42">
        <v>68.5</v>
      </c>
      <c r="H104" s="42">
        <v>56.9</v>
      </c>
      <c r="I104" s="42">
        <v>9.6999999999999993</v>
      </c>
      <c r="J104" s="42">
        <v>33.4</v>
      </c>
    </row>
    <row r="105" spans="1:10" x14ac:dyDescent="0.2">
      <c r="A105" s="83"/>
      <c r="B105" s="42" t="s">
        <v>76</v>
      </c>
      <c r="C105" s="42">
        <v>7</v>
      </c>
      <c r="D105" s="42" t="s">
        <v>85</v>
      </c>
      <c r="E105" s="42">
        <v>10.9</v>
      </c>
      <c r="F105" s="42">
        <v>21</v>
      </c>
      <c r="G105" s="42">
        <v>68.099999999999994</v>
      </c>
      <c r="H105" s="42">
        <v>61.3</v>
      </c>
      <c r="I105" s="42">
        <v>8.3000000000000007</v>
      </c>
      <c r="J105" s="42">
        <v>30.4</v>
      </c>
    </row>
    <row r="106" spans="1:10" x14ac:dyDescent="0.2">
      <c r="A106" s="83"/>
      <c r="B106" s="42" t="s">
        <v>76</v>
      </c>
      <c r="C106" s="42">
        <v>8</v>
      </c>
      <c r="D106" s="42" t="s">
        <v>85</v>
      </c>
      <c r="E106" s="42">
        <v>11.2</v>
      </c>
      <c r="F106" s="42">
        <v>20.6</v>
      </c>
      <c r="G106" s="42">
        <v>68.2</v>
      </c>
      <c r="H106" s="42">
        <v>67.599999999999994</v>
      </c>
      <c r="I106" s="42">
        <v>4.3</v>
      </c>
      <c r="J106" s="42">
        <v>28.1</v>
      </c>
    </row>
    <row r="107" spans="1:10" x14ac:dyDescent="0.2">
      <c r="A107" s="83"/>
      <c r="B107" s="42" t="s">
        <v>76</v>
      </c>
      <c r="C107" s="42">
        <v>9</v>
      </c>
      <c r="D107" s="42" t="s">
        <v>85</v>
      </c>
      <c r="E107" s="42">
        <v>10.8</v>
      </c>
      <c r="F107" s="42">
        <v>21.7</v>
      </c>
      <c r="G107" s="42">
        <v>67.5</v>
      </c>
      <c r="H107" s="42">
        <v>62.5</v>
      </c>
      <c r="I107" s="42">
        <v>7.5</v>
      </c>
      <c r="J107" s="42">
        <v>30</v>
      </c>
    </row>
    <row r="108" spans="1:10" x14ac:dyDescent="0.2">
      <c r="A108" s="84"/>
      <c r="B108" s="42" t="s">
        <v>76</v>
      </c>
      <c r="C108" s="42">
        <v>10</v>
      </c>
      <c r="D108" s="42" t="s">
        <v>85</v>
      </c>
      <c r="E108" s="42">
        <v>10.7</v>
      </c>
      <c r="F108" s="42">
        <v>20.6</v>
      </c>
      <c r="G108" s="42">
        <v>68.7</v>
      </c>
      <c r="H108" s="42">
        <v>72</v>
      </c>
      <c r="I108" s="42">
        <v>13.9</v>
      </c>
      <c r="J108" s="42">
        <v>14.1</v>
      </c>
    </row>
    <row r="109" spans="1:10" x14ac:dyDescent="0.2">
      <c r="A109" s="82" t="s">
        <v>29</v>
      </c>
      <c r="B109" s="42" t="s">
        <v>76</v>
      </c>
      <c r="C109" s="42">
        <v>1</v>
      </c>
      <c r="D109" s="42" t="s">
        <v>85</v>
      </c>
      <c r="E109" s="42">
        <v>10.1</v>
      </c>
      <c r="F109" s="42">
        <v>20.5</v>
      </c>
      <c r="G109" s="42">
        <v>69.400000000000006</v>
      </c>
      <c r="H109" s="42">
        <v>59.4</v>
      </c>
      <c r="I109" s="42">
        <v>10.4</v>
      </c>
      <c r="J109" s="42">
        <v>30.2</v>
      </c>
    </row>
    <row r="110" spans="1:10" x14ac:dyDescent="0.2">
      <c r="A110" s="83"/>
      <c r="B110" s="42" t="s">
        <v>76</v>
      </c>
      <c r="C110" s="42">
        <v>2</v>
      </c>
      <c r="D110" s="42" t="s">
        <v>85</v>
      </c>
      <c r="E110" s="42">
        <v>10.7</v>
      </c>
      <c r="F110" s="42">
        <v>20.399999999999999</v>
      </c>
      <c r="G110" s="42">
        <v>68.900000000000006</v>
      </c>
      <c r="H110" s="42">
        <v>69.099999999999994</v>
      </c>
      <c r="I110" s="42">
        <v>7.9</v>
      </c>
      <c r="J110" s="42">
        <v>23</v>
      </c>
    </row>
    <row r="111" spans="1:10" x14ac:dyDescent="0.2">
      <c r="A111" s="83"/>
      <c r="B111" s="42" t="s">
        <v>76</v>
      </c>
      <c r="C111" s="42">
        <v>3</v>
      </c>
      <c r="D111" s="42" t="s">
        <v>85</v>
      </c>
      <c r="E111" s="42">
        <v>11.8</v>
      </c>
      <c r="F111" s="42">
        <v>20.3</v>
      </c>
      <c r="G111" s="42">
        <v>67.900000000000006</v>
      </c>
      <c r="H111" s="42">
        <v>84.2</v>
      </c>
      <c r="I111" s="42">
        <v>4.3</v>
      </c>
      <c r="J111" s="42">
        <v>11.5</v>
      </c>
    </row>
    <row r="112" spans="1:10" x14ac:dyDescent="0.2">
      <c r="A112" s="83"/>
      <c r="B112" s="42" t="s">
        <v>76</v>
      </c>
      <c r="C112" s="42">
        <v>4</v>
      </c>
      <c r="D112" s="42" t="s">
        <v>85</v>
      </c>
      <c r="E112" s="42">
        <v>10.6</v>
      </c>
      <c r="F112" s="42">
        <v>20.399999999999999</v>
      </c>
      <c r="G112" s="42">
        <v>69</v>
      </c>
      <c r="H112" s="42">
        <v>75.900000000000006</v>
      </c>
      <c r="I112" s="42">
        <v>4.5999999999999996</v>
      </c>
      <c r="J112" s="42">
        <v>19.5</v>
      </c>
    </row>
    <row r="113" spans="1:10" x14ac:dyDescent="0.2">
      <c r="A113" s="83"/>
      <c r="B113" s="42" t="s">
        <v>76</v>
      </c>
      <c r="C113" s="42">
        <v>5</v>
      </c>
      <c r="D113" s="42" t="s">
        <v>85</v>
      </c>
      <c r="E113" s="42">
        <v>9.4</v>
      </c>
      <c r="F113" s="42">
        <v>19.899999999999999</v>
      </c>
      <c r="G113" s="42">
        <v>70.7</v>
      </c>
      <c r="H113" s="42">
        <v>70.099999999999994</v>
      </c>
      <c r="I113" s="42">
        <v>5.5</v>
      </c>
      <c r="J113" s="42">
        <v>24.4</v>
      </c>
    </row>
    <row r="114" spans="1:10" x14ac:dyDescent="0.2">
      <c r="A114" s="83"/>
      <c r="B114" s="42" t="s">
        <v>76</v>
      </c>
      <c r="C114" s="42">
        <v>6</v>
      </c>
      <c r="D114" s="42" t="s">
        <v>85</v>
      </c>
      <c r="E114" s="42">
        <v>19.8</v>
      </c>
      <c r="F114" s="42">
        <v>16</v>
      </c>
      <c r="G114" s="42">
        <v>64.2</v>
      </c>
      <c r="H114" s="42">
        <v>68.099999999999994</v>
      </c>
      <c r="I114" s="42">
        <v>7.8</v>
      </c>
      <c r="J114" s="42">
        <v>24.1</v>
      </c>
    </row>
    <row r="115" spans="1:10" x14ac:dyDescent="0.2">
      <c r="A115" s="83"/>
      <c r="B115" s="42" t="s">
        <v>76</v>
      </c>
      <c r="C115" s="42">
        <v>7</v>
      </c>
      <c r="D115" s="42" t="s">
        <v>85</v>
      </c>
      <c r="E115" s="42">
        <v>11.7</v>
      </c>
      <c r="F115" s="42">
        <v>20.399999999999999</v>
      </c>
      <c r="G115" s="42">
        <v>67.900000000000006</v>
      </c>
      <c r="H115" s="42">
        <v>67.2</v>
      </c>
      <c r="I115" s="42">
        <v>5.6</v>
      </c>
      <c r="J115" s="42">
        <v>27.2</v>
      </c>
    </row>
    <row r="116" spans="1:10" x14ac:dyDescent="0.2">
      <c r="A116" s="83"/>
      <c r="B116" s="42" t="s">
        <v>76</v>
      </c>
      <c r="C116" s="42">
        <v>8</v>
      </c>
      <c r="D116" s="42" t="s">
        <v>85</v>
      </c>
      <c r="E116" s="42">
        <v>11.3</v>
      </c>
      <c r="F116" s="42">
        <v>20.7</v>
      </c>
      <c r="G116" s="42">
        <v>68</v>
      </c>
      <c r="H116" s="42">
        <v>74.3</v>
      </c>
      <c r="I116" s="42">
        <v>8.8000000000000007</v>
      </c>
      <c r="J116" s="42">
        <v>26.9</v>
      </c>
    </row>
    <row r="117" spans="1:10" x14ac:dyDescent="0.2">
      <c r="A117" s="83"/>
      <c r="B117" s="42" t="s">
        <v>76</v>
      </c>
      <c r="C117" s="42">
        <v>9</v>
      </c>
      <c r="D117" s="42" t="s">
        <v>85</v>
      </c>
      <c r="E117" s="69"/>
      <c r="F117" s="69"/>
      <c r="G117" s="69"/>
      <c r="H117" s="42">
        <v>65.599999999999994</v>
      </c>
      <c r="I117" s="42">
        <v>9.3000000000000007</v>
      </c>
      <c r="J117" s="42">
        <v>25.1</v>
      </c>
    </row>
    <row r="118" spans="1:10" x14ac:dyDescent="0.2">
      <c r="A118" s="84"/>
      <c r="B118" s="42" t="s">
        <v>76</v>
      </c>
      <c r="C118" s="42">
        <v>10</v>
      </c>
      <c r="D118" s="42" t="s">
        <v>85</v>
      </c>
      <c r="E118" s="42">
        <v>10.9</v>
      </c>
      <c r="F118" s="42">
        <v>20.7</v>
      </c>
      <c r="G118" s="42">
        <v>68.400000000000006</v>
      </c>
      <c r="H118" s="42">
        <v>81.3</v>
      </c>
      <c r="I118" s="42">
        <v>7.5</v>
      </c>
      <c r="J118" s="42">
        <v>11.2</v>
      </c>
    </row>
    <row r="119" spans="1:10" x14ac:dyDescent="0.2">
      <c r="A119" s="82" t="s">
        <v>30</v>
      </c>
      <c r="B119" s="42" t="s">
        <v>76</v>
      </c>
      <c r="C119" s="42">
        <v>1</v>
      </c>
      <c r="D119" s="42" t="s">
        <v>85</v>
      </c>
      <c r="E119" s="42">
        <v>4.2</v>
      </c>
      <c r="F119" s="42">
        <v>0</v>
      </c>
      <c r="G119" s="42">
        <v>95.8</v>
      </c>
      <c r="H119" s="42">
        <v>2.6</v>
      </c>
      <c r="I119" s="42">
        <v>47.6</v>
      </c>
      <c r="J119" s="42">
        <v>49.8</v>
      </c>
    </row>
    <row r="120" spans="1:10" x14ac:dyDescent="0.2">
      <c r="A120" s="83"/>
      <c r="B120" s="42" t="s">
        <v>76</v>
      </c>
      <c r="C120" s="42">
        <v>2</v>
      </c>
      <c r="D120" s="42" t="s">
        <v>85</v>
      </c>
      <c r="E120" s="42">
        <v>0</v>
      </c>
      <c r="F120" s="42">
        <v>0</v>
      </c>
      <c r="G120" s="42">
        <v>100</v>
      </c>
      <c r="H120" s="42">
        <v>12.1</v>
      </c>
      <c r="I120" s="42">
        <v>44.9</v>
      </c>
      <c r="J120" s="42">
        <v>43</v>
      </c>
    </row>
    <row r="121" spans="1:10" x14ac:dyDescent="0.2">
      <c r="A121" s="83"/>
      <c r="B121" s="42" t="s">
        <v>76</v>
      </c>
      <c r="C121" s="42">
        <v>3</v>
      </c>
      <c r="D121" s="42" t="s">
        <v>85</v>
      </c>
      <c r="E121" s="42">
        <v>9.8000000000000007</v>
      </c>
      <c r="F121" s="42">
        <v>0</v>
      </c>
      <c r="G121" s="42">
        <v>90.2</v>
      </c>
      <c r="H121" s="42">
        <v>9.4</v>
      </c>
      <c r="I121" s="42">
        <v>41.9</v>
      </c>
      <c r="J121" s="42">
        <v>48.7</v>
      </c>
    </row>
    <row r="122" spans="1:10" x14ac:dyDescent="0.2">
      <c r="A122" s="83"/>
      <c r="B122" s="42" t="s">
        <v>76</v>
      </c>
      <c r="C122" s="42">
        <v>4</v>
      </c>
      <c r="D122" s="42" t="s">
        <v>85</v>
      </c>
      <c r="E122" s="42">
        <v>9.1</v>
      </c>
      <c r="F122" s="42">
        <v>0</v>
      </c>
      <c r="G122" s="42">
        <v>90.9</v>
      </c>
      <c r="H122" s="69"/>
      <c r="I122" s="69"/>
      <c r="J122" s="69"/>
    </row>
    <row r="123" spans="1:10" x14ac:dyDescent="0.2">
      <c r="A123" s="83"/>
      <c r="B123" s="42" t="s">
        <v>76</v>
      </c>
      <c r="C123" s="42">
        <v>5</v>
      </c>
      <c r="D123" s="42" t="s">
        <v>85</v>
      </c>
      <c r="E123" s="42">
        <v>25.6</v>
      </c>
      <c r="F123" s="42">
        <v>0</v>
      </c>
      <c r="G123" s="42">
        <v>74.400000000000006</v>
      </c>
      <c r="H123" s="42">
        <v>11.1</v>
      </c>
      <c r="I123" s="42">
        <v>45.1</v>
      </c>
      <c r="J123" s="42">
        <v>43.8</v>
      </c>
    </row>
    <row r="124" spans="1:10" x14ac:dyDescent="0.2">
      <c r="A124" s="83"/>
      <c r="B124" s="42" t="s">
        <v>76</v>
      </c>
      <c r="C124" s="42">
        <v>6</v>
      </c>
      <c r="D124" s="42" t="s">
        <v>85</v>
      </c>
      <c r="E124" s="42">
        <v>8</v>
      </c>
      <c r="F124" s="42">
        <v>0</v>
      </c>
      <c r="G124" s="42">
        <v>92</v>
      </c>
      <c r="H124" s="42">
        <v>3.6</v>
      </c>
      <c r="I124" s="42">
        <v>50.2</v>
      </c>
      <c r="J124" s="42">
        <v>46.2</v>
      </c>
    </row>
    <row r="125" spans="1:10" x14ac:dyDescent="0.2">
      <c r="A125" s="83"/>
      <c r="B125" s="42" t="s">
        <v>76</v>
      </c>
      <c r="C125" s="42">
        <v>7</v>
      </c>
      <c r="D125" s="42" t="s">
        <v>85</v>
      </c>
      <c r="E125" s="42">
        <v>8.9</v>
      </c>
      <c r="F125" s="42">
        <v>0</v>
      </c>
      <c r="G125" s="42">
        <v>91.1</v>
      </c>
      <c r="H125" s="42">
        <v>1.7</v>
      </c>
      <c r="I125" s="42">
        <v>37.5</v>
      </c>
      <c r="J125" s="42">
        <v>60.8</v>
      </c>
    </row>
    <row r="126" spans="1:10" x14ac:dyDescent="0.2">
      <c r="A126" s="84"/>
      <c r="B126" s="42" t="s">
        <v>76</v>
      </c>
      <c r="C126" s="42">
        <v>8</v>
      </c>
      <c r="D126" s="42" t="s">
        <v>85</v>
      </c>
      <c r="E126" s="42">
        <v>5.2</v>
      </c>
      <c r="F126" s="42">
        <v>0</v>
      </c>
      <c r="G126" s="42">
        <v>94.8</v>
      </c>
      <c r="H126" s="42">
        <v>1.2</v>
      </c>
      <c r="I126" s="42">
        <v>37.5</v>
      </c>
      <c r="J126" s="42">
        <v>61.3</v>
      </c>
    </row>
    <row r="127" spans="1:10" x14ac:dyDescent="0.2">
      <c r="A127" s="82" t="s">
        <v>31</v>
      </c>
      <c r="B127" s="42" t="s">
        <v>76</v>
      </c>
      <c r="C127" s="42">
        <v>1</v>
      </c>
      <c r="D127" s="42" t="s">
        <v>85</v>
      </c>
      <c r="E127" s="42">
        <v>0</v>
      </c>
      <c r="F127" s="42">
        <v>0</v>
      </c>
      <c r="G127" s="42">
        <v>100</v>
      </c>
      <c r="H127" s="42">
        <v>1.4</v>
      </c>
      <c r="I127" s="42">
        <v>45.9</v>
      </c>
      <c r="J127" s="42">
        <v>52.7</v>
      </c>
    </row>
    <row r="128" spans="1:10" x14ac:dyDescent="0.2">
      <c r="A128" s="83"/>
      <c r="B128" s="42" t="s">
        <v>76</v>
      </c>
      <c r="C128" s="42">
        <v>2</v>
      </c>
      <c r="D128" s="42" t="s">
        <v>85</v>
      </c>
      <c r="E128" s="42">
        <v>14.1</v>
      </c>
      <c r="F128" s="42">
        <v>12.5</v>
      </c>
      <c r="G128" s="42">
        <v>73.400000000000006</v>
      </c>
      <c r="H128" s="42">
        <v>5.3</v>
      </c>
      <c r="I128" s="42">
        <v>44.1</v>
      </c>
      <c r="J128" s="42">
        <v>50.6</v>
      </c>
    </row>
    <row r="129" spans="1:10" x14ac:dyDescent="0.2">
      <c r="A129" s="83"/>
      <c r="B129" s="42" t="s">
        <v>76</v>
      </c>
      <c r="C129" s="42">
        <v>3</v>
      </c>
      <c r="D129" s="42" t="s">
        <v>85</v>
      </c>
      <c r="E129" s="42">
        <v>6.3</v>
      </c>
      <c r="F129" s="42">
        <v>0</v>
      </c>
      <c r="G129" s="42">
        <v>93.7</v>
      </c>
      <c r="H129" s="42">
        <v>5.3</v>
      </c>
      <c r="I129" s="42">
        <v>41.8</v>
      </c>
      <c r="J129" s="42">
        <v>52.9</v>
      </c>
    </row>
    <row r="130" spans="1:10" x14ac:dyDescent="0.2">
      <c r="A130" s="83"/>
      <c r="B130" s="42" t="s">
        <v>76</v>
      </c>
      <c r="C130" s="42">
        <v>4</v>
      </c>
      <c r="D130" s="42" t="s">
        <v>85</v>
      </c>
      <c r="E130" s="42">
        <v>4.0999999999999996</v>
      </c>
      <c r="F130" s="42">
        <v>0</v>
      </c>
      <c r="G130" s="42">
        <v>95.9</v>
      </c>
      <c r="H130" s="42">
        <v>3.5</v>
      </c>
      <c r="I130" s="42">
        <v>45.5</v>
      </c>
      <c r="J130" s="42">
        <v>54.5</v>
      </c>
    </row>
    <row r="131" spans="1:10" x14ac:dyDescent="0.2">
      <c r="A131" s="83"/>
      <c r="B131" s="42" t="s">
        <v>76</v>
      </c>
      <c r="C131" s="42">
        <v>5</v>
      </c>
      <c r="D131" s="42" t="s">
        <v>85</v>
      </c>
      <c r="E131" s="42">
        <v>0</v>
      </c>
      <c r="F131" s="42">
        <v>0</v>
      </c>
      <c r="G131" s="42">
        <v>100</v>
      </c>
      <c r="H131" s="42">
        <v>1.1000000000000001</v>
      </c>
      <c r="I131" s="42">
        <v>46</v>
      </c>
      <c r="J131" s="42">
        <v>52.9</v>
      </c>
    </row>
    <row r="132" spans="1:10" x14ac:dyDescent="0.2">
      <c r="A132" s="83"/>
      <c r="B132" s="42" t="s">
        <v>76</v>
      </c>
      <c r="C132" s="42">
        <v>6</v>
      </c>
      <c r="D132" s="42" t="s">
        <v>85</v>
      </c>
      <c r="E132" s="42">
        <v>0</v>
      </c>
      <c r="F132" s="42">
        <v>0</v>
      </c>
      <c r="G132" s="42">
        <v>100</v>
      </c>
      <c r="H132" s="42">
        <v>0</v>
      </c>
      <c r="I132" s="42">
        <v>45.5</v>
      </c>
      <c r="J132" s="42">
        <v>54.5</v>
      </c>
    </row>
    <row r="133" spans="1:10" x14ac:dyDescent="0.2">
      <c r="A133" s="83"/>
      <c r="B133" s="42" t="s">
        <v>76</v>
      </c>
      <c r="C133" s="42">
        <v>7</v>
      </c>
      <c r="D133" s="42" t="s">
        <v>85</v>
      </c>
      <c r="E133" s="42">
        <v>0</v>
      </c>
      <c r="F133" s="42">
        <v>0</v>
      </c>
      <c r="G133" s="42">
        <v>100</v>
      </c>
      <c r="H133" s="42">
        <v>1.6</v>
      </c>
      <c r="I133" s="42">
        <v>51.1</v>
      </c>
      <c r="J133" s="42">
        <v>47.3</v>
      </c>
    </row>
    <row r="134" spans="1:10" x14ac:dyDescent="0.2">
      <c r="A134" s="84"/>
      <c r="B134" s="42" t="s">
        <v>76</v>
      </c>
      <c r="C134" s="42">
        <v>8</v>
      </c>
      <c r="D134" s="42" t="s">
        <v>85</v>
      </c>
      <c r="E134" s="42">
        <v>0</v>
      </c>
      <c r="F134" s="42">
        <v>0</v>
      </c>
      <c r="G134" s="42">
        <v>100</v>
      </c>
      <c r="H134" s="69"/>
      <c r="I134" s="69"/>
      <c r="J134" s="69"/>
    </row>
    <row r="135" spans="1:10" x14ac:dyDescent="0.2">
      <c r="A135" s="82" t="s">
        <v>32</v>
      </c>
      <c r="B135" s="42" t="s">
        <v>76</v>
      </c>
      <c r="C135" s="42">
        <v>1</v>
      </c>
      <c r="D135" s="42" t="s">
        <v>85</v>
      </c>
      <c r="E135" s="42">
        <v>9.1999999999999993</v>
      </c>
      <c r="F135" s="42">
        <v>20.100000000000001</v>
      </c>
      <c r="G135" s="42">
        <v>70.7</v>
      </c>
      <c r="H135" s="42">
        <v>7.6</v>
      </c>
      <c r="I135" s="42">
        <v>19.7</v>
      </c>
      <c r="J135" s="42">
        <v>72.7</v>
      </c>
    </row>
    <row r="136" spans="1:10" x14ac:dyDescent="0.2">
      <c r="A136" s="83"/>
      <c r="B136" s="42" t="s">
        <v>76</v>
      </c>
      <c r="C136" s="42">
        <v>2</v>
      </c>
      <c r="D136" s="42" t="s">
        <v>85</v>
      </c>
      <c r="E136" s="42">
        <v>11.5</v>
      </c>
      <c r="F136" s="42">
        <v>21.5</v>
      </c>
      <c r="G136" s="42">
        <v>67</v>
      </c>
      <c r="H136" s="42">
        <v>0</v>
      </c>
      <c r="I136" s="42">
        <v>24</v>
      </c>
      <c r="J136" s="42">
        <v>76</v>
      </c>
    </row>
    <row r="137" spans="1:10" x14ac:dyDescent="0.2">
      <c r="A137" s="83"/>
      <c r="B137" s="42" t="s">
        <v>76</v>
      </c>
      <c r="C137" s="42">
        <v>3</v>
      </c>
      <c r="D137" s="42" t="s">
        <v>85</v>
      </c>
      <c r="E137" s="42">
        <v>11.6</v>
      </c>
      <c r="F137" s="42">
        <v>20.399999999999999</v>
      </c>
      <c r="G137" s="42">
        <v>68</v>
      </c>
      <c r="H137" s="42">
        <v>5.2</v>
      </c>
      <c r="I137" s="42">
        <v>28</v>
      </c>
      <c r="J137" s="42">
        <v>72</v>
      </c>
    </row>
    <row r="138" spans="1:10" x14ac:dyDescent="0.2">
      <c r="A138" s="83"/>
      <c r="B138" s="42" t="s">
        <v>76</v>
      </c>
      <c r="C138" s="42">
        <v>4</v>
      </c>
      <c r="D138" s="42" t="s">
        <v>85</v>
      </c>
      <c r="E138" s="42">
        <v>31</v>
      </c>
      <c r="F138" s="42">
        <v>7.8</v>
      </c>
      <c r="G138" s="42">
        <v>61.2</v>
      </c>
      <c r="H138" s="69"/>
      <c r="I138" s="69"/>
      <c r="J138" s="69"/>
    </row>
    <row r="139" spans="1:10" x14ac:dyDescent="0.2">
      <c r="A139" s="83"/>
      <c r="B139" s="42" t="s">
        <v>76</v>
      </c>
      <c r="C139" s="42">
        <v>5</v>
      </c>
      <c r="D139" s="42" t="s">
        <v>85</v>
      </c>
      <c r="E139" s="69"/>
      <c r="F139" s="69"/>
      <c r="G139" s="69"/>
      <c r="H139" s="42">
        <v>6.5</v>
      </c>
      <c r="I139" s="42">
        <v>20.8</v>
      </c>
      <c r="J139" s="42">
        <v>72.7</v>
      </c>
    </row>
    <row r="140" spans="1:10" x14ac:dyDescent="0.2">
      <c r="A140" s="83"/>
      <c r="B140" s="42" t="s">
        <v>76</v>
      </c>
      <c r="C140" s="42">
        <v>6</v>
      </c>
      <c r="D140" s="42" t="s">
        <v>85</v>
      </c>
      <c r="E140" s="42">
        <v>11</v>
      </c>
      <c r="F140" s="42">
        <v>22.6</v>
      </c>
      <c r="G140" s="42">
        <v>66.400000000000006</v>
      </c>
      <c r="H140" s="42">
        <v>0</v>
      </c>
      <c r="I140" s="42">
        <v>11.2</v>
      </c>
      <c r="J140" s="42">
        <v>88.8</v>
      </c>
    </row>
    <row r="141" spans="1:10" x14ac:dyDescent="0.2">
      <c r="A141" s="83"/>
      <c r="B141" s="42" t="s">
        <v>76</v>
      </c>
      <c r="C141" s="42">
        <v>7</v>
      </c>
      <c r="D141" s="42" t="s">
        <v>85</v>
      </c>
      <c r="E141" s="42">
        <v>10.7</v>
      </c>
      <c r="F141" s="42">
        <v>23.7</v>
      </c>
      <c r="G141" s="42">
        <v>65.599999999999994</v>
      </c>
      <c r="H141" s="42">
        <v>0</v>
      </c>
      <c r="I141" s="42">
        <v>25.1</v>
      </c>
      <c r="J141" s="42">
        <v>74.900000000000006</v>
      </c>
    </row>
    <row r="142" spans="1:10" x14ac:dyDescent="0.2">
      <c r="A142" s="83"/>
      <c r="B142" s="42" t="s">
        <v>76</v>
      </c>
      <c r="C142" s="42">
        <v>8</v>
      </c>
      <c r="D142" s="42" t="s">
        <v>85</v>
      </c>
      <c r="E142" s="42">
        <v>11.7</v>
      </c>
      <c r="F142" s="42">
        <v>22.4</v>
      </c>
      <c r="G142" s="42">
        <v>65.900000000000006</v>
      </c>
      <c r="H142" s="42">
        <v>0</v>
      </c>
      <c r="I142" s="42">
        <v>13.5</v>
      </c>
      <c r="J142" s="42">
        <v>86.5</v>
      </c>
    </row>
    <row r="143" spans="1:10" x14ac:dyDescent="0.2">
      <c r="A143" s="83"/>
      <c r="B143" s="42" t="s">
        <v>76</v>
      </c>
      <c r="C143" s="42">
        <v>9</v>
      </c>
      <c r="D143" s="42" t="s">
        <v>85</v>
      </c>
      <c r="E143" s="42">
        <v>10.5</v>
      </c>
      <c r="F143" s="42">
        <v>22.2</v>
      </c>
      <c r="G143" s="42">
        <v>67.3</v>
      </c>
      <c r="H143" s="42">
        <v>0</v>
      </c>
      <c r="I143" s="42">
        <v>35.200000000000003</v>
      </c>
      <c r="J143" s="42">
        <v>64.8</v>
      </c>
    </row>
    <row r="144" spans="1:10" x14ac:dyDescent="0.2">
      <c r="A144" s="84"/>
      <c r="B144" s="42" t="s">
        <v>76</v>
      </c>
      <c r="C144" s="42">
        <v>10</v>
      </c>
      <c r="D144" s="42" t="s">
        <v>85</v>
      </c>
      <c r="E144" s="42">
        <v>12.4</v>
      </c>
      <c r="F144" s="42">
        <v>20.3</v>
      </c>
      <c r="G144" s="42">
        <v>67.3</v>
      </c>
      <c r="H144" s="42">
        <v>0</v>
      </c>
      <c r="I144" s="42">
        <v>25.5</v>
      </c>
      <c r="J144" s="42">
        <v>74.5</v>
      </c>
    </row>
    <row r="145" spans="1:10" x14ac:dyDescent="0.2">
      <c r="A145" s="82" t="s">
        <v>33</v>
      </c>
      <c r="B145" s="42" t="s">
        <v>76</v>
      </c>
      <c r="C145" s="42">
        <v>1</v>
      </c>
      <c r="D145" s="42" t="s">
        <v>85</v>
      </c>
      <c r="E145" s="69"/>
      <c r="F145" s="69"/>
      <c r="G145" s="69"/>
      <c r="H145" s="42">
        <v>8.9</v>
      </c>
      <c r="I145" s="42">
        <v>22.2</v>
      </c>
      <c r="J145" s="42">
        <v>68.900000000000006</v>
      </c>
    </row>
    <row r="146" spans="1:10" x14ac:dyDescent="0.2">
      <c r="A146" s="83"/>
      <c r="B146" s="42" t="s">
        <v>76</v>
      </c>
      <c r="C146" s="42">
        <v>2</v>
      </c>
      <c r="D146" s="42" t="s">
        <v>85</v>
      </c>
      <c r="E146" s="42">
        <v>9.1999999999999993</v>
      </c>
      <c r="F146" s="42">
        <v>21.1</v>
      </c>
      <c r="G146" s="42">
        <v>69.7</v>
      </c>
      <c r="H146" s="42">
        <v>0</v>
      </c>
      <c r="I146" s="42">
        <v>20.9</v>
      </c>
      <c r="J146" s="42">
        <v>79.099999999999994</v>
      </c>
    </row>
    <row r="147" spans="1:10" x14ac:dyDescent="0.2">
      <c r="A147" s="83"/>
      <c r="B147" s="42" t="s">
        <v>76</v>
      </c>
      <c r="C147" s="42">
        <v>3</v>
      </c>
      <c r="D147" s="42" t="s">
        <v>85</v>
      </c>
      <c r="E147" s="42">
        <v>8</v>
      </c>
      <c r="F147" s="42">
        <v>22.1</v>
      </c>
      <c r="G147" s="42">
        <v>69.900000000000006</v>
      </c>
      <c r="H147" s="42">
        <v>5.9</v>
      </c>
      <c r="I147" s="42">
        <v>17.8</v>
      </c>
      <c r="J147" s="42">
        <v>77.3</v>
      </c>
    </row>
    <row r="148" spans="1:10" x14ac:dyDescent="0.2">
      <c r="A148" s="83"/>
      <c r="B148" s="42" t="s">
        <v>76</v>
      </c>
      <c r="C148" s="42">
        <v>4</v>
      </c>
      <c r="D148" s="42" t="s">
        <v>85</v>
      </c>
      <c r="E148" s="42">
        <v>11.7</v>
      </c>
      <c r="F148" s="42">
        <v>21.1</v>
      </c>
      <c r="G148" s="42">
        <v>67.2</v>
      </c>
      <c r="H148" s="42">
        <v>3.5</v>
      </c>
      <c r="I148" s="42">
        <v>22.9</v>
      </c>
      <c r="J148" s="42">
        <v>73.599999999999994</v>
      </c>
    </row>
    <row r="149" spans="1:10" x14ac:dyDescent="0.2">
      <c r="A149" s="83"/>
      <c r="B149" s="42" t="s">
        <v>76</v>
      </c>
      <c r="C149" s="42">
        <v>5</v>
      </c>
      <c r="D149" s="42" t="s">
        <v>85</v>
      </c>
      <c r="E149" s="42">
        <v>9.1</v>
      </c>
      <c r="F149" s="42">
        <v>21.8</v>
      </c>
      <c r="G149" s="42">
        <v>69.099999999999994</v>
      </c>
      <c r="H149" s="42">
        <v>2.1</v>
      </c>
      <c r="I149" s="42">
        <v>14.5</v>
      </c>
      <c r="J149" s="42">
        <v>83.4</v>
      </c>
    </row>
    <row r="150" spans="1:10" x14ac:dyDescent="0.2">
      <c r="A150" s="83"/>
      <c r="B150" s="42" t="s">
        <v>76</v>
      </c>
      <c r="C150" s="42">
        <v>6</v>
      </c>
      <c r="D150" s="42" t="s">
        <v>85</v>
      </c>
      <c r="E150" s="42">
        <v>10.4</v>
      </c>
      <c r="F150" s="42">
        <v>21.1</v>
      </c>
      <c r="G150" s="42">
        <v>68.5</v>
      </c>
      <c r="H150" s="42">
        <v>2.9</v>
      </c>
      <c r="I150" s="42">
        <v>20.6</v>
      </c>
      <c r="J150" s="42">
        <v>76.5</v>
      </c>
    </row>
    <row r="151" spans="1:10" x14ac:dyDescent="0.2">
      <c r="A151" s="83"/>
      <c r="B151" s="42" t="s">
        <v>76</v>
      </c>
      <c r="C151" s="42">
        <v>7</v>
      </c>
      <c r="D151" s="42" t="s">
        <v>85</v>
      </c>
      <c r="E151" s="42">
        <v>10.199999999999999</v>
      </c>
      <c r="F151" s="42">
        <v>20.2</v>
      </c>
      <c r="G151" s="42">
        <v>69.599999999999994</v>
      </c>
      <c r="H151" s="42">
        <v>7.4</v>
      </c>
      <c r="I151" s="42">
        <v>21.6</v>
      </c>
      <c r="J151" s="42">
        <v>71</v>
      </c>
    </row>
    <row r="152" spans="1:10" x14ac:dyDescent="0.2">
      <c r="A152" s="83"/>
      <c r="B152" s="42" t="s">
        <v>76</v>
      </c>
      <c r="C152" s="42">
        <v>8</v>
      </c>
      <c r="D152" s="42" t="s">
        <v>85</v>
      </c>
      <c r="E152" s="42">
        <v>10.7</v>
      </c>
      <c r="F152" s="42">
        <v>22</v>
      </c>
      <c r="G152" s="42">
        <v>67.3</v>
      </c>
      <c r="H152" s="42">
        <v>0.9</v>
      </c>
      <c r="I152" s="42">
        <v>25.1</v>
      </c>
      <c r="J152" s="42">
        <v>74</v>
      </c>
    </row>
    <row r="153" spans="1:10" x14ac:dyDescent="0.2">
      <c r="A153" s="83"/>
      <c r="B153" s="42" t="s">
        <v>76</v>
      </c>
      <c r="C153" s="42">
        <v>9</v>
      </c>
      <c r="D153" s="42" t="s">
        <v>85</v>
      </c>
      <c r="E153" s="42">
        <v>11.2</v>
      </c>
      <c r="F153" s="42">
        <v>21.4</v>
      </c>
      <c r="G153" s="42">
        <v>67.400000000000006</v>
      </c>
      <c r="H153" s="42">
        <v>3.4</v>
      </c>
      <c r="I153" s="42">
        <v>15</v>
      </c>
      <c r="J153" s="42">
        <v>81.599999999999994</v>
      </c>
    </row>
    <row r="154" spans="1:10" x14ac:dyDescent="0.2">
      <c r="A154" s="84"/>
      <c r="B154" s="42" t="s">
        <v>76</v>
      </c>
      <c r="C154" s="42">
        <v>10</v>
      </c>
      <c r="D154" s="42" t="s">
        <v>85</v>
      </c>
      <c r="E154" s="42">
        <v>10.4</v>
      </c>
      <c r="F154" s="42">
        <v>20.9</v>
      </c>
      <c r="G154" s="42">
        <v>68.7</v>
      </c>
      <c r="H154" s="42">
        <v>0</v>
      </c>
      <c r="I154" s="42">
        <v>24.1</v>
      </c>
      <c r="J154" s="42">
        <v>75.900000000000006</v>
      </c>
    </row>
    <row r="155" spans="1:10" x14ac:dyDescent="0.2">
      <c r="A155" s="82" t="s">
        <v>34</v>
      </c>
      <c r="B155" s="42" t="s">
        <v>75</v>
      </c>
      <c r="C155" s="42">
        <v>1</v>
      </c>
      <c r="D155" s="42" t="s">
        <v>84</v>
      </c>
      <c r="E155" s="42">
        <v>0</v>
      </c>
      <c r="F155" s="42">
        <v>0</v>
      </c>
      <c r="G155" s="42">
        <v>100</v>
      </c>
      <c r="H155" s="42">
        <v>0</v>
      </c>
      <c r="I155" s="42">
        <v>49</v>
      </c>
      <c r="J155" s="42">
        <v>51</v>
      </c>
    </row>
    <row r="156" spans="1:10" x14ac:dyDescent="0.2">
      <c r="A156" s="83"/>
      <c r="B156" s="42" t="s">
        <v>75</v>
      </c>
      <c r="C156" s="42">
        <v>2</v>
      </c>
      <c r="D156" s="42" t="s">
        <v>85</v>
      </c>
      <c r="E156" s="42">
        <v>0</v>
      </c>
      <c r="F156" s="42">
        <v>0</v>
      </c>
      <c r="G156" s="42">
        <v>100</v>
      </c>
      <c r="H156" s="42">
        <v>0.7</v>
      </c>
      <c r="I156" s="42">
        <v>43.2</v>
      </c>
      <c r="J156" s="42">
        <v>56.1</v>
      </c>
    </row>
    <row r="157" spans="1:10" x14ac:dyDescent="0.2">
      <c r="A157" s="83"/>
      <c r="B157" s="42" t="s">
        <v>75</v>
      </c>
      <c r="C157" s="42">
        <v>3</v>
      </c>
      <c r="D157" s="42" t="s">
        <v>84</v>
      </c>
      <c r="E157" s="42">
        <v>0</v>
      </c>
      <c r="F157" s="42">
        <v>0</v>
      </c>
      <c r="G157" s="42">
        <v>100</v>
      </c>
      <c r="H157" s="42">
        <v>0</v>
      </c>
      <c r="I157" s="42">
        <v>49.6</v>
      </c>
      <c r="J157" s="42">
        <v>50.4</v>
      </c>
    </row>
    <row r="158" spans="1:10" x14ac:dyDescent="0.2">
      <c r="A158" s="83"/>
      <c r="B158" s="42" t="s">
        <v>75</v>
      </c>
      <c r="C158" s="42">
        <v>4</v>
      </c>
      <c r="D158" s="42" t="s">
        <v>84</v>
      </c>
      <c r="E158" s="42">
        <v>0</v>
      </c>
      <c r="F158" s="42">
        <v>0</v>
      </c>
      <c r="G158" s="42">
        <v>100</v>
      </c>
      <c r="H158" s="42">
        <v>1.6</v>
      </c>
      <c r="I158" s="42">
        <v>49</v>
      </c>
      <c r="J158" s="42">
        <v>49.4</v>
      </c>
    </row>
    <row r="159" spans="1:10" x14ac:dyDescent="0.2">
      <c r="A159" s="83"/>
      <c r="B159" s="42" t="s">
        <v>75</v>
      </c>
      <c r="C159" s="42">
        <v>5</v>
      </c>
      <c r="D159" s="42" t="s">
        <v>84</v>
      </c>
      <c r="E159" s="42">
        <v>0</v>
      </c>
      <c r="F159" s="42">
        <v>0</v>
      </c>
      <c r="G159" s="42">
        <v>100</v>
      </c>
      <c r="H159" s="42">
        <v>19.899999999999999</v>
      </c>
      <c r="I159" s="42">
        <v>50.8</v>
      </c>
      <c r="J159" s="42">
        <v>29.3</v>
      </c>
    </row>
    <row r="160" spans="1:10" x14ac:dyDescent="0.2">
      <c r="A160" s="83"/>
      <c r="B160" s="42" t="s">
        <v>75</v>
      </c>
      <c r="C160" s="42">
        <v>6</v>
      </c>
      <c r="D160" s="42" t="s">
        <v>84</v>
      </c>
      <c r="E160" s="42">
        <v>0</v>
      </c>
      <c r="F160" s="42">
        <v>0</v>
      </c>
      <c r="G160" s="42">
        <v>100</v>
      </c>
      <c r="H160" s="42">
        <v>0</v>
      </c>
      <c r="I160" s="42">
        <v>58.7</v>
      </c>
      <c r="J160" s="42">
        <v>41.3</v>
      </c>
    </row>
    <row r="161" spans="1:10" x14ac:dyDescent="0.2">
      <c r="A161" s="83"/>
      <c r="B161" s="42" t="s">
        <v>75</v>
      </c>
      <c r="C161" s="42">
        <v>7</v>
      </c>
      <c r="D161" s="42" t="s">
        <v>84</v>
      </c>
      <c r="E161" s="42">
        <v>0</v>
      </c>
      <c r="F161" s="42">
        <v>0</v>
      </c>
      <c r="G161" s="42">
        <v>100</v>
      </c>
      <c r="H161" s="42">
        <v>1</v>
      </c>
      <c r="I161" s="42">
        <v>44.5</v>
      </c>
      <c r="J161" s="42">
        <v>54.5</v>
      </c>
    </row>
    <row r="162" spans="1:10" x14ac:dyDescent="0.2">
      <c r="A162" s="83"/>
      <c r="B162" s="42" t="s">
        <v>75</v>
      </c>
      <c r="C162" s="42">
        <v>8</v>
      </c>
      <c r="D162" s="42" t="s">
        <v>84</v>
      </c>
      <c r="E162" s="42">
        <v>0</v>
      </c>
      <c r="F162" s="42">
        <v>0</v>
      </c>
      <c r="G162" s="42">
        <v>100</v>
      </c>
      <c r="H162" s="42">
        <v>0</v>
      </c>
      <c r="I162" s="42">
        <v>54.6</v>
      </c>
      <c r="J162" s="42">
        <v>45.4</v>
      </c>
    </row>
    <row r="163" spans="1:10" x14ac:dyDescent="0.2">
      <c r="A163" s="83"/>
      <c r="B163" s="42" t="s">
        <v>75</v>
      </c>
      <c r="C163" s="42">
        <v>9</v>
      </c>
      <c r="D163" s="42" t="s">
        <v>84</v>
      </c>
      <c r="E163" s="42">
        <v>0</v>
      </c>
      <c r="F163" s="42">
        <v>0</v>
      </c>
      <c r="G163" s="42">
        <v>100</v>
      </c>
      <c r="H163" s="42">
        <v>0</v>
      </c>
      <c r="I163" s="42">
        <v>40</v>
      </c>
      <c r="J163" s="42">
        <v>60</v>
      </c>
    </row>
    <row r="164" spans="1:10" x14ac:dyDescent="0.2">
      <c r="A164" s="84"/>
      <c r="B164" s="42" t="s">
        <v>75</v>
      </c>
      <c r="C164" s="42">
        <v>10</v>
      </c>
      <c r="D164" s="42" t="s">
        <v>84</v>
      </c>
      <c r="E164" s="42">
        <v>0</v>
      </c>
      <c r="F164" s="42">
        <v>0</v>
      </c>
      <c r="G164" s="42">
        <v>100</v>
      </c>
      <c r="H164" s="42">
        <v>0</v>
      </c>
      <c r="I164" s="42">
        <v>53.8</v>
      </c>
      <c r="J164" s="42">
        <v>46.2</v>
      </c>
    </row>
    <row r="165" spans="1:10" x14ac:dyDescent="0.2">
      <c r="A165" s="82" t="s">
        <v>35</v>
      </c>
      <c r="B165" s="42" t="s">
        <v>75</v>
      </c>
      <c r="C165" s="42">
        <v>1</v>
      </c>
      <c r="D165" s="42" t="s">
        <v>84</v>
      </c>
      <c r="E165" s="69"/>
      <c r="F165" s="69"/>
      <c r="G165" s="69"/>
      <c r="H165" s="42">
        <v>0</v>
      </c>
      <c r="I165" s="42">
        <v>49.6</v>
      </c>
      <c r="J165" s="42">
        <v>50.4</v>
      </c>
    </row>
    <row r="166" spans="1:10" x14ac:dyDescent="0.2">
      <c r="A166" s="83"/>
      <c r="B166" s="42" t="s">
        <v>75</v>
      </c>
      <c r="C166" s="42">
        <v>2</v>
      </c>
      <c r="D166" s="42" t="s">
        <v>84</v>
      </c>
      <c r="E166" s="42">
        <v>13.2</v>
      </c>
      <c r="F166" s="42">
        <v>0</v>
      </c>
      <c r="G166" s="42">
        <v>86.8</v>
      </c>
      <c r="H166" s="42">
        <v>0</v>
      </c>
      <c r="I166" s="42">
        <v>61.3</v>
      </c>
      <c r="J166" s="42">
        <v>38.700000000000003</v>
      </c>
    </row>
    <row r="167" spans="1:10" x14ac:dyDescent="0.2">
      <c r="A167" s="83"/>
      <c r="B167" s="42" t="s">
        <v>75</v>
      </c>
      <c r="C167" s="42">
        <v>3</v>
      </c>
      <c r="D167" s="42" t="s">
        <v>84</v>
      </c>
      <c r="E167" s="69"/>
      <c r="F167" s="69"/>
      <c r="G167" s="69"/>
      <c r="H167" s="42">
        <v>0</v>
      </c>
      <c r="I167" s="42">
        <v>47.3</v>
      </c>
      <c r="J167" s="42">
        <v>52.7</v>
      </c>
    </row>
    <row r="168" spans="1:10" x14ac:dyDescent="0.2">
      <c r="A168" s="83"/>
      <c r="B168" s="42" t="s">
        <v>75</v>
      </c>
      <c r="C168" s="42">
        <v>4</v>
      </c>
      <c r="D168" s="42" t="s">
        <v>85</v>
      </c>
      <c r="E168" s="69"/>
      <c r="F168" s="69"/>
      <c r="G168" s="69"/>
      <c r="H168" s="42">
        <v>0</v>
      </c>
      <c r="I168" s="42">
        <v>60.1</v>
      </c>
      <c r="J168" s="42">
        <v>39.9</v>
      </c>
    </row>
    <row r="169" spans="1:10" x14ac:dyDescent="0.2">
      <c r="A169" s="83"/>
      <c r="B169" s="42" t="s">
        <v>75</v>
      </c>
      <c r="C169" s="42">
        <v>5</v>
      </c>
      <c r="D169" s="42" t="s">
        <v>84</v>
      </c>
      <c r="E169" s="42">
        <v>9.1</v>
      </c>
      <c r="F169" s="42">
        <v>5.8</v>
      </c>
      <c r="G169" s="42">
        <v>85.1</v>
      </c>
      <c r="H169" s="42">
        <v>5.9</v>
      </c>
      <c r="I169" s="42">
        <v>60.5</v>
      </c>
      <c r="J169" s="42">
        <v>33.6</v>
      </c>
    </row>
    <row r="170" spans="1:10" x14ac:dyDescent="0.2">
      <c r="A170" s="83"/>
      <c r="B170" s="42" t="s">
        <v>75</v>
      </c>
      <c r="C170" s="42">
        <v>6</v>
      </c>
      <c r="D170" s="42" t="s">
        <v>84</v>
      </c>
      <c r="E170" s="42">
        <v>24.1</v>
      </c>
      <c r="F170" s="42">
        <v>9.4</v>
      </c>
      <c r="G170" s="42">
        <v>66.5</v>
      </c>
      <c r="H170" s="42">
        <v>22.2</v>
      </c>
      <c r="I170" s="42">
        <v>27.1</v>
      </c>
      <c r="J170" s="42">
        <v>50.7</v>
      </c>
    </row>
    <row r="171" spans="1:10" x14ac:dyDescent="0.2">
      <c r="A171" s="83"/>
      <c r="B171" s="42" t="s">
        <v>75</v>
      </c>
      <c r="C171" s="42">
        <v>7</v>
      </c>
      <c r="D171" s="42" t="s">
        <v>84</v>
      </c>
      <c r="E171" s="69"/>
      <c r="F171" s="69"/>
      <c r="G171" s="69"/>
      <c r="H171" s="42">
        <v>0</v>
      </c>
      <c r="I171" s="42">
        <v>49.5</v>
      </c>
      <c r="J171" s="42">
        <v>50.5</v>
      </c>
    </row>
    <row r="172" spans="1:10" x14ac:dyDescent="0.2">
      <c r="A172" s="83"/>
      <c r="B172" s="42" t="s">
        <v>75</v>
      </c>
      <c r="C172" s="42">
        <v>8</v>
      </c>
      <c r="D172" s="42" t="s">
        <v>84</v>
      </c>
      <c r="E172" s="42">
        <v>0</v>
      </c>
      <c r="F172" s="42">
        <v>0</v>
      </c>
      <c r="G172" s="42">
        <v>100</v>
      </c>
      <c r="H172" s="42">
        <v>0</v>
      </c>
      <c r="I172" s="42">
        <v>43.4</v>
      </c>
      <c r="J172" s="42">
        <v>56.6</v>
      </c>
    </row>
    <row r="173" spans="1:10" x14ac:dyDescent="0.2">
      <c r="A173" s="83"/>
      <c r="B173" s="42" t="s">
        <v>75</v>
      </c>
      <c r="C173" s="42">
        <v>9</v>
      </c>
      <c r="D173" s="42" t="s">
        <v>85</v>
      </c>
      <c r="E173" s="42">
        <v>0</v>
      </c>
      <c r="F173" s="42">
        <v>0</v>
      </c>
      <c r="G173" s="42">
        <v>100</v>
      </c>
      <c r="H173" s="42">
        <v>0</v>
      </c>
      <c r="I173" s="42">
        <v>53.7</v>
      </c>
      <c r="J173" s="42">
        <v>46.3</v>
      </c>
    </row>
    <row r="174" spans="1:10" x14ac:dyDescent="0.2">
      <c r="A174" s="83"/>
      <c r="B174" s="42" t="s">
        <v>75</v>
      </c>
      <c r="C174" s="42">
        <v>10</v>
      </c>
      <c r="D174" s="42" t="s">
        <v>84</v>
      </c>
      <c r="E174" s="42">
        <v>0</v>
      </c>
      <c r="F174" s="42">
        <v>0</v>
      </c>
      <c r="G174" s="42">
        <v>100</v>
      </c>
      <c r="H174" s="42">
        <v>0</v>
      </c>
      <c r="I174" s="42">
        <v>57.2</v>
      </c>
      <c r="J174" s="42">
        <v>42.8</v>
      </c>
    </row>
    <row r="175" spans="1:10" x14ac:dyDescent="0.2">
      <c r="A175" s="84"/>
      <c r="B175" s="42" t="s">
        <v>75</v>
      </c>
      <c r="C175" s="42">
        <v>11</v>
      </c>
      <c r="D175" s="70" t="s">
        <v>84</v>
      </c>
      <c r="E175" s="42">
        <v>0</v>
      </c>
      <c r="F175" s="42">
        <v>0</v>
      </c>
      <c r="G175" s="42">
        <v>100</v>
      </c>
      <c r="H175" s="42">
        <v>0</v>
      </c>
      <c r="I175" s="42">
        <v>46.4</v>
      </c>
      <c r="J175" s="42">
        <v>53.6</v>
      </c>
    </row>
    <row r="176" spans="1:10" x14ac:dyDescent="0.2">
      <c r="A176" s="82" t="s">
        <v>36</v>
      </c>
      <c r="B176" s="42" t="s">
        <v>75</v>
      </c>
      <c r="C176" s="42">
        <v>1</v>
      </c>
      <c r="D176" s="42" t="s">
        <v>84</v>
      </c>
      <c r="E176" s="69"/>
      <c r="F176" s="69"/>
      <c r="G176" s="69"/>
      <c r="H176" s="42">
        <v>0</v>
      </c>
      <c r="I176" s="42">
        <v>27.2</v>
      </c>
      <c r="J176" s="42">
        <v>72.8</v>
      </c>
    </row>
    <row r="177" spans="1:10" x14ac:dyDescent="0.2">
      <c r="A177" s="83"/>
      <c r="B177" s="42" t="s">
        <v>75</v>
      </c>
      <c r="C177" s="42">
        <v>2</v>
      </c>
      <c r="D177" s="42" t="s">
        <v>84</v>
      </c>
      <c r="E177" s="42">
        <v>9.1</v>
      </c>
      <c r="F177" s="42">
        <v>59.3</v>
      </c>
      <c r="G177" s="42">
        <v>31.6</v>
      </c>
      <c r="H177" s="42">
        <v>0</v>
      </c>
      <c r="I177" s="42">
        <v>0</v>
      </c>
      <c r="J177" s="42">
        <v>100</v>
      </c>
    </row>
    <row r="178" spans="1:10" x14ac:dyDescent="0.2">
      <c r="A178" s="83"/>
      <c r="B178" s="42" t="s">
        <v>75</v>
      </c>
      <c r="C178" s="42">
        <v>3</v>
      </c>
      <c r="D178" s="42" t="s">
        <v>84</v>
      </c>
      <c r="E178" s="42">
        <v>2</v>
      </c>
      <c r="F178" s="42">
        <v>71.7</v>
      </c>
      <c r="G178" s="42">
        <v>26.3</v>
      </c>
      <c r="H178" s="42">
        <v>0</v>
      </c>
      <c r="I178" s="42">
        <v>27.9</v>
      </c>
      <c r="J178" s="42">
        <v>72.099999999999994</v>
      </c>
    </row>
    <row r="179" spans="1:10" x14ac:dyDescent="0.2">
      <c r="A179" s="83"/>
      <c r="B179" s="42" t="s">
        <v>75</v>
      </c>
      <c r="C179" s="42">
        <v>4</v>
      </c>
      <c r="D179" s="42" t="s">
        <v>84</v>
      </c>
      <c r="E179" s="42">
        <v>6</v>
      </c>
      <c r="F179" s="42">
        <v>53</v>
      </c>
      <c r="G179" s="42">
        <v>41</v>
      </c>
      <c r="H179" s="69"/>
      <c r="I179" s="69"/>
      <c r="J179" s="69"/>
    </row>
    <row r="180" spans="1:10" x14ac:dyDescent="0.2">
      <c r="A180" s="83"/>
      <c r="B180" s="42" t="s">
        <v>75</v>
      </c>
      <c r="C180" s="42">
        <v>5</v>
      </c>
      <c r="D180" s="42" t="s">
        <v>84</v>
      </c>
      <c r="E180" s="69"/>
      <c r="F180" s="69"/>
      <c r="G180" s="69"/>
      <c r="H180" s="69"/>
      <c r="I180" s="69"/>
      <c r="J180" s="69"/>
    </row>
    <row r="181" spans="1:10" x14ac:dyDescent="0.2">
      <c r="A181" s="83"/>
      <c r="B181" s="42" t="s">
        <v>75</v>
      </c>
      <c r="C181" s="42">
        <v>6</v>
      </c>
      <c r="D181" s="42" t="s">
        <v>84</v>
      </c>
      <c r="E181" s="69"/>
      <c r="F181" s="69"/>
      <c r="G181" s="69"/>
      <c r="H181" s="42">
        <v>0</v>
      </c>
      <c r="I181" s="42">
        <v>24.5</v>
      </c>
      <c r="J181" s="42">
        <v>75.5</v>
      </c>
    </row>
    <row r="182" spans="1:10" x14ac:dyDescent="0.2">
      <c r="A182" s="83"/>
      <c r="B182" s="42" t="s">
        <v>75</v>
      </c>
      <c r="C182" s="42">
        <v>7</v>
      </c>
      <c r="D182" s="42" t="s">
        <v>84</v>
      </c>
      <c r="E182" s="42">
        <v>5.0999999999999996</v>
      </c>
      <c r="F182" s="42">
        <v>59.5</v>
      </c>
      <c r="G182" s="42">
        <v>35.4</v>
      </c>
      <c r="H182" s="42">
        <v>0.7</v>
      </c>
      <c r="I182" s="42">
        <v>22.8</v>
      </c>
      <c r="J182" s="42">
        <v>76.5</v>
      </c>
    </row>
    <row r="183" spans="1:10" x14ac:dyDescent="0.2">
      <c r="A183" s="83"/>
      <c r="B183" s="42" t="s">
        <v>75</v>
      </c>
      <c r="C183" s="42">
        <v>8</v>
      </c>
      <c r="D183" s="42" t="s">
        <v>84</v>
      </c>
      <c r="E183" s="69"/>
      <c r="F183" s="69"/>
      <c r="G183" s="69"/>
      <c r="H183" s="69"/>
      <c r="I183" s="69"/>
      <c r="J183" s="69"/>
    </row>
    <row r="184" spans="1:10" x14ac:dyDescent="0.2">
      <c r="A184" s="83"/>
      <c r="B184" s="42" t="s">
        <v>75</v>
      </c>
      <c r="C184" s="42">
        <v>9</v>
      </c>
      <c r="D184" s="42" t="s">
        <v>84</v>
      </c>
      <c r="E184" s="69"/>
      <c r="F184" s="69"/>
      <c r="G184" s="69"/>
      <c r="H184" s="69"/>
      <c r="I184" s="69"/>
      <c r="J184" s="69"/>
    </row>
    <row r="185" spans="1:10" x14ac:dyDescent="0.2">
      <c r="A185" s="84"/>
      <c r="B185" s="42" t="s">
        <v>75</v>
      </c>
      <c r="C185" s="42">
        <v>10</v>
      </c>
      <c r="D185" s="42" t="s">
        <v>84</v>
      </c>
      <c r="E185" s="42">
        <v>10.4</v>
      </c>
      <c r="F185" s="42">
        <v>36.299999999999997</v>
      </c>
      <c r="G185" s="42">
        <v>53.3</v>
      </c>
      <c r="H185" s="69"/>
      <c r="I185" s="69"/>
      <c r="J185" s="69"/>
    </row>
    <row r="186" spans="1:10" x14ac:dyDescent="0.2">
      <c r="A186" s="82" t="s">
        <v>37</v>
      </c>
      <c r="B186" s="42" t="s">
        <v>75</v>
      </c>
      <c r="C186" s="42">
        <v>1</v>
      </c>
      <c r="D186" s="42" t="s">
        <v>84</v>
      </c>
      <c r="E186" s="69"/>
      <c r="F186" s="69"/>
      <c r="G186" s="69"/>
      <c r="H186" s="42">
        <v>0</v>
      </c>
      <c r="I186" s="42">
        <v>26.7</v>
      </c>
      <c r="J186" s="42">
        <v>73.3</v>
      </c>
    </row>
    <row r="187" spans="1:10" x14ac:dyDescent="0.2">
      <c r="A187" s="83"/>
      <c r="B187" s="42" t="s">
        <v>75</v>
      </c>
      <c r="C187" s="42">
        <v>2</v>
      </c>
      <c r="D187" s="42" t="s">
        <v>84</v>
      </c>
      <c r="E187" s="42">
        <v>2.2000000000000002</v>
      </c>
      <c r="F187" s="42">
        <v>69.3</v>
      </c>
      <c r="G187" s="42">
        <v>28.5</v>
      </c>
      <c r="H187" s="42">
        <v>0.6</v>
      </c>
      <c r="I187" s="42">
        <v>23.4</v>
      </c>
      <c r="J187" s="42">
        <v>76</v>
      </c>
    </row>
    <row r="188" spans="1:10" x14ac:dyDescent="0.2">
      <c r="A188" s="83"/>
      <c r="B188" s="42" t="s">
        <v>75</v>
      </c>
      <c r="C188" s="42">
        <v>3</v>
      </c>
      <c r="D188" s="42" t="s">
        <v>84</v>
      </c>
      <c r="E188" s="42">
        <v>0</v>
      </c>
      <c r="F188" s="42">
        <v>76.3</v>
      </c>
      <c r="G188" s="42">
        <v>23.7</v>
      </c>
      <c r="H188" s="42">
        <v>0</v>
      </c>
      <c r="I188" s="42">
        <v>19.7</v>
      </c>
      <c r="J188" s="42">
        <v>80.3</v>
      </c>
    </row>
    <row r="189" spans="1:10" x14ac:dyDescent="0.2">
      <c r="A189" s="83"/>
      <c r="B189" s="42" t="s">
        <v>75</v>
      </c>
      <c r="C189" s="42">
        <v>4</v>
      </c>
      <c r="D189" s="42" t="s">
        <v>84</v>
      </c>
      <c r="E189" s="69"/>
      <c r="F189" s="69"/>
      <c r="G189" s="69"/>
      <c r="H189" s="69"/>
      <c r="I189" s="69"/>
      <c r="J189" s="69"/>
    </row>
    <row r="190" spans="1:10" x14ac:dyDescent="0.2">
      <c r="A190" s="83"/>
      <c r="B190" s="42" t="s">
        <v>75</v>
      </c>
      <c r="C190" s="42">
        <v>5</v>
      </c>
      <c r="D190" s="42" t="s">
        <v>84</v>
      </c>
      <c r="E190" s="42">
        <v>3.1</v>
      </c>
      <c r="F190" s="42">
        <v>57.7</v>
      </c>
      <c r="G190" s="42">
        <v>39.200000000000003</v>
      </c>
      <c r="H190" s="69"/>
      <c r="I190" s="69"/>
      <c r="J190" s="69"/>
    </row>
    <row r="191" spans="1:10" x14ac:dyDescent="0.2">
      <c r="A191" s="83"/>
      <c r="B191" s="42" t="s">
        <v>75</v>
      </c>
      <c r="C191" s="42">
        <v>6</v>
      </c>
      <c r="D191" s="42" t="s">
        <v>84</v>
      </c>
      <c r="E191" s="69"/>
      <c r="F191" s="69"/>
      <c r="G191" s="69"/>
      <c r="H191" s="42">
        <v>2.6</v>
      </c>
      <c r="I191" s="42">
        <v>27.9</v>
      </c>
      <c r="J191" s="42">
        <v>69.5</v>
      </c>
    </row>
    <row r="192" spans="1:10" x14ac:dyDescent="0.2">
      <c r="A192" s="83"/>
      <c r="B192" s="42" t="s">
        <v>75</v>
      </c>
      <c r="C192" s="42">
        <v>7</v>
      </c>
      <c r="D192" s="42" t="s">
        <v>84</v>
      </c>
      <c r="E192" s="69"/>
      <c r="F192" s="69"/>
      <c r="G192" s="69"/>
      <c r="H192" s="42">
        <v>0</v>
      </c>
      <c r="I192" s="42">
        <v>19.5</v>
      </c>
      <c r="J192" s="42">
        <v>80.5</v>
      </c>
    </row>
    <row r="193" spans="1:10" x14ac:dyDescent="0.2">
      <c r="A193" s="83"/>
      <c r="B193" s="42" t="s">
        <v>75</v>
      </c>
      <c r="C193" s="42">
        <v>8</v>
      </c>
      <c r="D193" s="42" t="s">
        <v>84</v>
      </c>
      <c r="E193" s="42">
        <v>1.1000000000000001</v>
      </c>
      <c r="F193" s="42">
        <v>80.099999999999994</v>
      </c>
      <c r="G193" s="42">
        <v>18.8</v>
      </c>
      <c r="H193" s="42">
        <v>0</v>
      </c>
      <c r="I193" s="42">
        <v>16.8</v>
      </c>
      <c r="J193" s="42">
        <v>83.2</v>
      </c>
    </row>
    <row r="194" spans="1:10" x14ac:dyDescent="0.2">
      <c r="A194" s="83"/>
      <c r="B194" s="42" t="s">
        <v>75</v>
      </c>
      <c r="C194" s="42">
        <v>9</v>
      </c>
      <c r="D194" s="42" t="s">
        <v>84</v>
      </c>
      <c r="E194" s="42">
        <v>1.5</v>
      </c>
      <c r="F194" s="42">
        <v>72</v>
      </c>
      <c r="G194" s="42">
        <v>26.5</v>
      </c>
      <c r="H194" s="69"/>
      <c r="I194" s="69"/>
      <c r="J194" s="69"/>
    </row>
    <row r="195" spans="1:10" x14ac:dyDescent="0.2">
      <c r="A195" s="84"/>
      <c r="B195" s="42" t="s">
        <v>75</v>
      </c>
      <c r="C195" s="42">
        <v>10</v>
      </c>
      <c r="D195" s="42" t="s">
        <v>84</v>
      </c>
      <c r="E195" s="42">
        <v>1.7</v>
      </c>
      <c r="F195" s="42">
        <v>69</v>
      </c>
      <c r="G195" s="42">
        <v>29.3</v>
      </c>
      <c r="H195" s="42">
        <v>0</v>
      </c>
      <c r="I195" s="42">
        <v>17.100000000000001</v>
      </c>
      <c r="J195" s="42">
        <v>82.9</v>
      </c>
    </row>
    <row r="196" spans="1:10" x14ac:dyDescent="0.2">
      <c r="A196" s="85" t="s">
        <v>34</v>
      </c>
      <c r="B196" s="42" t="s">
        <v>76</v>
      </c>
      <c r="C196" s="42">
        <v>1</v>
      </c>
      <c r="D196" s="42" t="s">
        <v>85</v>
      </c>
      <c r="E196" s="42">
        <v>0</v>
      </c>
      <c r="F196" s="42">
        <v>0</v>
      </c>
      <c r="G196" s="42">
        <v>100</v>
      </c>
      <c r="H196" s="42">
        <v>0</v>
      </c>
      <c r="I196" s="42">
        <v>57.4</v>
      </c>
      <c r="J196" s="42">
        <v>42.6</v>
      </c>
    </row>
    <row r="197" spans="1:10" x14ac:dyDescent="0.2">
      <c r="A197" s="86"/>
      <c r="B197" s="42" t="s">
        <v>76</v>
      </c>
      <c r="C197" s="42">
        <v>2</v>
      </c>
      <c r="D197" s="42" t="s">
        <v>85</v>
      </c>
      <c r="E197" s="42">
        <v>0</v>
      </c>
      <c r="F197" s="42">
        <v>0</v>
      </c>
      <c r="G197" s="42">
        <v>100</v>
      </c>
      <c r="H197" s="42">
        <v>0</v>
      </c>
      <c r="I197" s="42">
        <v>50.3</v>
      </c>
      <c r="J197" s="42">
        <v>49.7</v>
      </c>
    </row>
    <row r="198" spans="1:10" x14ac:dyDescent="0.2">
      <c r="A198" s="86"/>
      <c r="B198" s="42" t="s">
        <v>76</v>
      </c>
      <c r="C198" s="42">
        <v>3</v>
      </c>
      <c r="D198" s="42" t="s">
        <v>85</v>
      </c>
      <c r="E198" s="69"/>
      <c r="F198" s="69"/>
      <c r="G198" s="69"/>
      <c r="H198" s="42">
        <v>0</v>
      </c>
      <c r="I198" s="42">
        <v>48.6</v>
      </c>
      <c r="J198" s="42">
        <v>51.4</v>
      </c>
    </row>
    <row r="199" spans="1:10" x14ac:dyDescent="0.2">
      <c r="A199" s="86"/>
      <c r="B199" s="42" t="s">
        <v>76</v>
      </c>
      <c r="C199" s="42">
        <v>4</v>
      </c>
      <c r="D199" s="42" t="s">
        <v>85</v>
      </c>
      <c r="E199" s="42">
        <v>0</v>
      </c>
      <c r="F199" s="42">
        <v>0</v>
      </c>
      <c r="G199" s="42">
        <v>100</v>
      </c>
      <c r="H199" s="42">
        <v>0</v>
      </c>
      <c r="I199" s="42">
        <v>47.6</v>
      </c>
      <c r="J199" s="42">
        <v>52.4</v>
      </c>
    </row>
    <row r="200" spans="1:10" x14ac:dyDescent="0.2">
      <c r="A200" s="86"/>
      <c r="B200" s="42" t="s">
        <v>76</v>
      </c>
      <c r="C200" s="42">
        <v>5</v>
      </c>
      <c r="D200" s="42" t="s">
        <v>85</v>
      </c>
      <c r="E200" s="42">
        <v>0</v>
      </c>
      <c r="F200" s="42">
        <v>0</v>
      </c>
      <c r="G200" s="42">
        <v>100</v>
      </c>
      <c r="H200" s="42">
        <v>0</v>
      </c>
      <c r="I200" s="42">
        <v>51</v>
      </c>
      <c r="J200" s="42">
        <v>49</v>
      </c>
    </row>
    <row r="201" spans="1:10" x14ac:dyDescent="0.2">
      <c r="A201" s="86"/>
      <c r="B201" s="42" t="s">
        <v>76</v>
      </c>
      <c r="C201" s="42">
        <v>6</v>
      </c>
      <c r="D201" s="42" t="s">
        <v>85</v>
      </c>
      <c r="E201" s="46">
        <v>0</v>
      </c>
      <c r="F201" s="71">
        <v>0</v>
      </c>
      <c r="G201" s="71">
        <v>100</v>
      </c>
      <c r="H201" s="42">
        <v>0</v>
      </c>
      <c r="I201" s="42">
        <v>51.2</v>
      </c>
      <c r="J201" s="42">
        <v>48.8</v>
      </c>
    </row>
    <row r="202" spans="1:10" x14ac:dyDescent="0.2">
      <c r="A202" s="86"/>
      <c r="B202" s="42" t="s">
        <v>76</v>
      </c>
      <c r="C202" s="42">
        <v>7</v>
      </c>
      <c r="D202" s="42" t="s">
        <v>85</v>
      </c>
      <c r="E202" s="72">
        <v>0</v>
      </c>
      <c r="F202" s="73">
        <v>0</v>
      </c>
      <c r="G202" s="73">
        <v>100</v>
      </c>
      <c r="H202" s="42">
        <v>0</v>
      </c>
      <c r="I202" s="42">
        <v>46.2</v>
      </c>
      <c r="J202" s="42">
        <v>53.8</v>
      </c>
    </row>
    <row r="203" spans="1:10" x14ac:dyDescent="0.2">
      <c r="A203" s="86"/>
      <c r="B203" s="42" t="s">
        <v>76</v>
      </c>
      <c r="C203" s="42">
        <v>8</v>
      </c>
      <c r="D203" s="42" t="s">
        <v>85</v>
      </c>
      <c r="E203" s="46">
        <v>0</v>
      </c>
      <c r="F203" s="71">
        <v>0</v>
      </c>
      <c r="G203" s="71">
        <v>100</v>
      </c>
      <c r="H203" s="42">
        <v>0</v>
      </c>
      <c r="I203" s="42">
        <v>61.7</v>
      </c>
      <c r="J203" s="42">
        <v>38.299999999999997</v>
      </c>
    </row>
    <row r="204" spans="1:10" x14ac:dyDescent="0.2">
      <c r="A204" s="86"/>
      <c r="B204" s="42" t="s">
        <v>76</v>
      </c>
      <c r="C204" s="42">
        <v>9</v>
      </c>
      <c r="D204" s="42" t="s">
        <v>85</v>
      </c>
      <c r="E204" s="72">
        <v>0</v>
      </c>
      <c r="F204" s="73">
        <v>0</v>
      </c>
      <c r="G204" s="73">
        <v>100</v>
      </c>
      <c r="H204" s="42">
        <v>2</v>
      </c>
      <c r="I204" s="42">
        <v>53.7</v>
      </c>
      <c r="J204" s="42">
        <v>44.3</v>
      </c>
    </row>
    <row r="205" spans="1:10" x14ac:dyDescent="0.2">
      <c r="A205" s="87"/>
      <c r="B205" s="42" t="s">
        <v>76</v>
      </c>
      <c r="C205" s="42">
        <v>10</v>
      </c>
      <c r="D205" s="42" t="s">
        <v>85</v>
      </c>
      <c r="E205" s="69"/>
      <c r="F205" s="69"/>
      <c r="G205" s="69"/>
      <c r="H205" s="42">
        <v>0</v>
      </c>
      <c r="I205" s="42">
        <v>51.6</v>
      </c>
      <c r="J205" s="42">
        <v>48.4</v>
      </c>
    </row>
    <row r="206" spans="1:10" x14ac:dyDescent="0.2">
      <c r="A206" s="85" t="s">
        <v>35</v>
      </c>
      <c r="B206" s="42" t="s">
        <v>76</v>
      </c>
      <c r="C206" s="42">
        <v>1</v>
      </c>
      <c r="D206" s="42" t="s">
        <v>85</v>
      </c>
      <c r="E206" s="42">
        <v>0</v>
      </c>
      <c r="F206" s="42">
        <v>0</v>
      </c>
      <c r="G206" s="42">
        <v>100</v>
      </c>
      <c r="H206" s="42">
        <v>0</v>
      </c>
      <c r="I206" s="42">
        <v>46.9</v>
      </c>
      <c r="J206" s="42">
        <v>53.1</v>
      </c>
    </row>
    <row r="207" spans="1:10" x14ac:dyDescent="0.2">
      <c r="A207" s="86"/>
      <c r="B207" s="42" t="s">
        <v>76</v>
      </c>
      <c r="C207" s="42">
        <v>2</v>
      </c>
      <c r="D207" s="42" t="s">
        <v>85</v>
      </c>
      <c r="E207" s="42">
        <v>0</v>
      </c>
      <c r="F207" s="42">
        <v>0</v>
      </c>
      <c r="G207" s="42">
        <v>100</v>
      </c>
      <c r="H207" s="69"/>
      <c r="I207" s="69"/>
      <c r="J207" s="69"/>
    </row>
    <row r="208" spans="1:10" x14ac:dyDescent="0.2">
      <c r="A208" s="86"/>
      <c r="B208" s="42" t="s">
        <v>76</v>
      </c>
      <c r="C208" s="42">
        <v>3</v>
      </c>
      <c r="D208" s="42" t="s">
        <v>85</v>
      </c>
      <c r="E208" s="46">
        <v>0</v>
      </c>
      <c r="F208" s="71">
        <v>0</v>
      </c>
      <c r="G208" s="71">
        <v>100</v>
      </c>
      <c r="H208" s="42">
        <v>0</v>
      </c>
      <c r="I208" s="42">
        <v>54.5</v>
      </c>
      <c r="J208" s="42">
        <v>45.5</v>
      </c>
    </row>
    <row r="209" spans="1:10" x14ac:dyDescent="0.2">
      <c r="A209" s="86"/>
      <c r="B209" s="42" t="s">
        <v>76</v>
      </c>
      <c r="C209" s="42">
        <v>4</v>
      </c>
      <c r="D209" s="42" t="s">
        <v>85</v>
      </c>
      <c r="E209" s="72">
        <v>0</v>
      </c>
      <c r="F209" s="73">
        <v>0</v>
      </c>
      <c r="G209" s="73">
        <v>100</v>
      </c>
      <c r="H209" s="42">
        <v>0</v>
      </c>
      <c r="I209" s="42">
        <v>51.7</v>
      </c>
      <c r="J209" s="42">
        <v>48.3</v>
      </c>
    </row>
    <row r="210" spans="1:10" x14ac:dyDescent="0.2">
      <c r="A210" s="86"/>
      <c r="B210" s="42" t="s">
        <v>76</v>
      </c>
      <c r="C210" s="42">
        <v>5</v>
      </c>
      <c r="D210" s="42" t="s">
        <v>85</v>
      </c>
      <c r="E210" s="69"/>
      <c r="F210" s="69"/>
      <c r="G210" s="69"/>
      <c r="H210" s="42">
        <v>0</v>
      </c>
      <c r="I210" s="42">
        <v>41.4</v>
      </c>
      <c r="J210" s="42">
        <v>58.6</v>
      </c>
    </row>
    <row r="211" spans="1:10" x14ac:dyDescent="0.2">
      <c r="A211" s="86"/>
      <c r="B211" s="42" t="s">
        <v>76</v>
      </c>
      <c r="C211" s="42">
        <v>7</v>
      </c>
      <c r="D211" s="42" t="s">
        <v>85</v>
      </c>
      <c r="E211" s="42">
        <v>0</v>
      </c>
      <c r="F211" s="42">
        <v>7.4</v>
      </c>
      <c r="G211" s="42">
        <v>92.6</v>
      </c>
      <c r="H211" s="69"/>
      <c r="I211" s="69"/>
      <c r="J211" s="69"/>
    </row>
    <row r="212" spans="1:10" x14ac:dyDescent="0.2">
      <c r="A212" s="86"/>
      <c r="B212" s="42" t="s">
        <v>76</v>
      </c>
      <c r="C212" s="42">
        <v>8</v>
      </c>
      <c r="D212" s="42" t="s">
        <v>85</v>
      </c>
      <c r="E212" s="42">
        <v>0</v>
      </c>
      <c r="F212" s="42">
        <v>0</v>
      </c>
      <c r="G212" s="42">
        <v>100</v>
      </c>
      <c r="H212" s="42">
        <v>0</v>
      </c>
      <c r="I212" s="42">
        <v>41.2</v>
      </c>
      <c r="J212" s="42">
        <v>58.8</v>
      </c>
    </row>
    <row r="213" spans="1:10" x14ac:dyDescent="0.2">
      <c r="A213" s="86"/>
      <c r="B213" s="42" t="s">
        <v>76</v>
      </c>
      <c r="C213" s="42">
        <v>9</v>
      </c>
      <c r="D213" s="42" t="s">
        <v>85</v>
      </c>
      <c r="E213" s="46">
        <v>0</v>
      </c>
      <c r="F213" s="71">
        <v>0</v>
      </c>
      <c r="G213" s="71">
        <v>100</v>
      </c>
      <c r="H213" s="42">
        <v>0</v>
      </c>
      <c r="I213" s="42">
        <v>44.1</v>
      </c>
      <c r="J213" s="42">
        <v>55.9</v>
      </c>
    </row>
    <row r="214" spans="1:10" x14ac:dyDescent="0.2">
      <c r="A214" s="87"/>
      <c r="B214" s="42" t="s">
        <v>76</v>
      </c>
      <c r="C214" s="42">
        <v>10</v>
      </c>
      <c r="D214" s="42" t="s">
        <v>85</v>
      </c>
      <c r="E214" s="72">
        <v>0</v>
      </c>
      <c r="F214" s="73">
        <v>0</v>
      </c>
      <c r="G214" s="73">
        <v>100</v>
      </c>
      <c r="H214" s="42">
        <v>0</v>
      </c>
      <c r="I214" s="42">
        <v>54.4</v>
      </c>
      <c r="J214" s="42">
        <v>45.6</v>
      </c>
    </row>
    <row r="215" spans="1:10" x14ac:dyDescent="0.2">
      <c r="A215" s="82" t="s">
        <v>36</v>
      </c>
      <c r="B215" s="42" t="s">
        <v>76</v>
      </c>
      <c r="C215" s="42">
        <v>1</v>
      </c>
      <c r="D215" s="42" t="s">
        <v>85</v>
      </c>
      <c r="E215" s="42">
        <v>2</v>
      </c>
      <c r="F215" s="42">
        <v>58.7</v>
      </c>
      <c r="G215" s="42">
        <v>39.299999999999997</v>
      </c>
      <c r="H215" s="69"/>
      <c r="I215" s="69"/>
      <c r="J215" s="69"/>
    </row>
    <row r="216" spans="1:10" x14ac:dyDescent="0.2">
      <c r="A216" s="83"/>
      <c r="B216" s="42" t="s">
        <v>76</v>
      </c>
      <c r="C216" s="42">
        <v>2</v>
      </c>
      <c r="D216" s="42" t="s">
        <v>85</v>
      </c>
      <c r="E216" s="69"/>
      <c r="F216" s="69"/>
      <c r="G216" s="69"/>
      <c r="H216" s="69"/>
      <c r="I216" s="69"/>
      <c r="J216" s="69"/>
    </row>
    <row r="217" spans="1:10" x14ac:dyDescent="0.2">
      <c r="A217" s="83"/>
      <c r="B217" s="42" t="s">
        <v>76</v>
      </c>
      <c r="C217" s="42">
        <v>3</v>
      </c>
      <c r="D217" s="42" t="s">
        <v>85</v>
      </c>
      <c r="E217" s="42">
        <v>2.1</v>
      </c>
      <c r="F217" s="42">
        <v>53.7</v>
      </c>
      <c r="G217" s="42">
        <v>44.2</v>
      </c>
      <c r="H217" s="69"/>
      <c r="I217" s="69"/>
      <c r="J217" s="69"/>
    </row>
    <row r="218" spans="1:10" x14ac:dyDescent="0.2">
      <c r="A218" s="83"/>
      <c r="B218" s="42" t="s">
        <v>76</v>
      </c>
      <c r="C218" s="42">
        <v>4</v>
      </c>
      <c r="D218" s="42" t="s">
        <v>85</v>
      </c>
      <c r="E218" s="42">
        <v>3.7</v>
      </c>
      <c r="F218" s="42">
        <v>47.1</v>
      </c>
      <c r="G218" s="42">
        <v>49.2</v>
      </c>
      <c r="H218" s="69"/>
      <c r="I218" s="69"/>
      <c r="J218" s="69"/>
    </row>
    <row r="219" spans="1:10" x14ac:dyDescent="0.2">
      <c r="A219" s="83"/>
      <c r="B219" s="42" t="s">
        <v>76</v>
      </c>
      <c r="C219" s="42">
        <v>5</v>
      </c>
      <c r="D219" s="42" t="s">
        <v>85</v>
      </c>
      <c r="E219" s="69"/>
      <c r="F219" s="69"/>
      <c r="G219" s="69"/>
      <c r="H219" s="69"/>
      <c r="I219" s="69"/>
      <c r="J219" s="69"/>
    </row>
    <row r="220" spans="1:10" x14ac:dyDescent="0.2">
      <c r="A220" s="83"/>
      <c r="B220" s="42" t="s">
        <v>76</v>
      </c>
      <c r="C220" s="42">
        <v>6</v>
      </c>
      <c r="D220" s="42" t="s">
        <v>85</v>
      </c>
      <c r="E220" s="69"/>
      <c r="F220" s="69"/>
      <c r="G220" s="69"/>
      <c r="H220" s="42">
        <v>0</v>
      </c>
      <c r="I220" s="42">
        <v>18.8</v>
      </c>
      <c r="J220" s="42">
        <v>81.2</v>
      </c>
    </row>
    <row r="221" spans="1:10" x14ac:dyDescent="0.2">
      <c r="A221" s="83"/>
      <c r="B221" s="42" t="s">
        <v>76</v>
      </c>
      <c r="C221" s="42">
        <v>7</v>
      </c>
      <c r="D221" s="42" t="s">
        <v>85</v>
      </c>
      <c r="E221" s="42">
        <v>3.1</v>
      </c>
      <c r="F221" s="42">
        <v>52.2</v>
      </c>
      <c r="G221" s="42">
        <v>44.7</v>
      </c>
      <c r="H221" s="42">
        <v>0</v>
      </c>
      <c r="I221" s="42">
        <v>27.9</v>
      </c>
      <c r="J221" s="42">
        <v>72.099999999999994</v>
      </c>
    </row>
    <row r="222" spans="1:10" x14ac:dyDescent="0.2">
      <c r="A222" s="83"/>
      <c r="B222" s="42" t="s">
        <v>76</v>
      </c>
      <c r="C222" s="42">
        <v>8</v>
      </c>
      <c r="D222" s="42" t="s">
        <v>85</v>
      </c>
      <c r="E222" s="42">
        <v>0</v>
      </c>
      <c r="F222" s="42">
        <v>63.9</v>
      </c>
      <c r="G222" s="42">
        <v>36.1</v>
      </c>
      <c r="H222" s="69"/>
      <c r="I222" s="69"/>
      <c r="J222" s="69"/>
    </row>
    <row r="223" spans="1:10" x14ac:dyDescent="0.2">
      <c r="A223" s="84"/>
      <c r="B223" s="42" t="s">
        <v>76</v>
      </c>
      <c r="C223" s="42">
        <v>9</v>
      </c>
      <c r="D223" s="42" t="s">
        <v>85</v>
      </c>
      <c r="E223" s="69"/>
      <c r="F223" s="69"/>
      <c r="G223" s="69"/>
      <c r="H223" s="42">
        <v>0</v>
      </c>
      <c r="I223" s="42">
        <v>12.1</v>
      </c>
      <c r="J223" s="42">
        <v>87.9</v>
      </c>
    </row>
    <row r="224" spans="1:10" x14ac:dyDescent="0.2">
      <c r="A224" s="82" t="s">
        <v>37</v>
      </c>
      <c r="B224" s="42" t="s">
        <v>76</v>
      </c>
      <c r="C224" s="42">
        <v>1</v>
      </c>
      <c r="D224" s="42" t="s">
        <v>85</v>
      </c>
      <c r="E224" s="42">
        <v>0.8</v>
      </c>
      <c r="F224" s="42">
        <v>66.2</v>
      </c>
      <c r="G224" s="42">
        <v>33</v>
      </c>
      <c r="H224" s="42">
        <v>0</v>
      </c>
      <c r="I224" s="42">
        <v>26.1</v>
      </c>
      <c r="J224" s="42">
        <v>73.900000000000006</v>
      </c>
    </row>
    <row r="225" spans="1:10" x14ac:dyDescent="0.2">
      <c r="A225" s="83"/>
      <c r="B225" s="42" t="s">
        <v>76</v>
      </c>
      <c r="C225" s="42">
        <v>2</v>
      </c>
      <c r="D225" s="42" t="s">
        <v>85</v>
      </c>
      <c r="E225" s="69"/>
      <c r="F225" s="69"/>
      <c r="G225" s="69"/>
      <c r="H225" s="42">
        <v>2.5</v>
      </c>
      <c r="I225" s="42">
        <v>28</v>
      </c>
      <c r="J225" s="42">
        <v>69.5</v>
      </c>
    </row>
    <row r="226" spans="1:10" x14ac:dyDescent="0.2">
      <c r="A226" s="83"/>
      <c r="B226" s="42" t="s">
        <v>76</v>
      </c>
      <c r="C226" s="42">
        <v>3</v>
      </c>
      <c r="D226" s="42" t="s">
        <v>85</v>
      </c>
      <c r="E226" s="42">
        <v>4.4000000000000004</v>
      </c>
      <c r="F226" s="42">
        <v>51.9</v>
      </c>
      <c r="G226" s="42">
        <v>43.7</v>
      </c>
      <c r="H226" s="69"/>
      <c r="I226" s="69"/>
      <c r="J226" s="69"/>
    </row>
    <row r="227" spans="1:10" x14ac:dyDescent="0.2">
      <c r="A227" s="83"/>
      <c r="B227" s="42" t="s">
        <v>76</v>
      </c>
      <c r="C227" s="42">
        <v>4</v>
      </c>
      <c r="D227" s="42" t="s">
        <v>85</v>
      </c>
      <c r="E227" s="69"/>
      <c r="F227" s="69"/>
      <c r="G227" s="69"/>
      <c r="H227" s="69"/>
      <c r="I227" s="69"/>
      <c r="J227" s="69"/>
    </row>
    <row r="228" spans="1:10" x14ac:dyDescent="0.2">
      <c r="A228" s="83"/>
      <c r="B228" s="42" t="s">
        <v>76</v>
      </c>
      <c r="C228" s="42">
        <v>5</v>
      </c>
      <c r="D228" s="42" t="s">
        <v>85</v>
      </c>
      <c r="E228" s="42">
        <v>2.9</v>
      </c>
      <c r="F228" s="42">
        <v>59</v>
      </c>
      <c r="G228" s="42">
        <v>38.1</v>
      </c>
      <c r="H228" s="69"/>
      <c r="I228" s="69"/>
      <c r="J228" s="69"/>
    </row>
    <row r="229" spans="1:10" x14ac:dyDescent="0.2">
      <c r="A229" s="83"/>
      <c r="B229" s="42" t="s">
        <v>76</v>
      </c>
      <c r="C229" s="42">
        <v>6</v>
      </c>
      <c r="D229" s="42" t="s">
        <v>85</v>
      </c>
      <c r="E229" s="42">
        <v>2.1</v>
      </c>
      <c r="F229" s="42">
        <v>66.400000000000006</v>
      </c>
      <c r="G229" s="42">
        <v>31.5</v>
      </c>
      <c r="H229" s="42">
        <v>3.9</v>
      </c>
      <c r="I229" s="42">
        <v>32.1</v>
      </c>
      <c r="J229" s="42">
        <v>67.900000000000006</v>
      </c>
    </row>
    <row r="230" spans="1:10" x14ac:dyDescent="0.2">
      <c r="A230" s="83"/>
      <c r="B230" s="42" t="s">
        <v>76</v>
      </c>
      <c r="C230" s="42">
        <v>7</v>
      </c>
      <c r="D230" s="42" t="s">
        <v>85</v>
      </c>
      <c r="E230" s="69"/>
      <c r="F230" s="69"/>
      <c r="G230" s="69"/>
      <c r="H230" s="69"/>
      <c r="I230" s="69"/>
      <c r="J230" s="69"/>
    </row>
    <row r="231" spans="1:10" x14ac:dyDescent="0.2">
      <c r="A231" s="83"/>
      <c r="B231" s="42" t="s">
        <v>76</v>
      </c>
      <c r="C231" s="42">
        <v>8</v>
      </c>
      <c r="D231" s="42" t="s">
        <v>85</v>
      </c>
      <c r="E231" s="42">
        <v>12.1</v>
      </c>
      <c r="F231" s="42">
        <v>49.9</v>
      </c>
      <c r="G231" s="42">
        <v>38</v>
      </c>
      <c r="H231" s="69"/>
      <c r="I231" s="69"/>
      <c r="J231" s="69"/>
    </row>
    <row r="232" spans="1:10" x14ac:dyDescent="0.2">
      <c r="A232" s="83"/>
      <c r="B232" s="42" t="s">
        <v>76</v>
      </c>
      <c r="C232" s="42">
        <v>9</v>
      </c>
      <c r="D232" s="42" t="s">
        <v>85</v>
      </c>
      <c r="E232" s="69"/>
      <c r="F232" s="69"/>
      <c r="G232" s="69"/>
      <c r="H232" s="69"/>
      <c r="I232" s="69"/>
      <c r="J232" s="69"/>
    </row>
    <row r="233" spans="1:10" x14ac:dyDescent="0.2">
      <c r="A233" s="84"/>
      <c r="B233" s="42" t="s">
        <v>76</v>
      </c>
      <c r="C233" s="42">
        <v>10</v>
      </c>
      <c r="D233" s="42" t="s">
        <v>85</v>
      </c>
      <c r="E233" s="69"/>
      <c r="F233" s="69"/>
      <c r="G233" s="69"/>
      <c r="H233" s="69"/>
      <c r="I233" s="69"/>
      <c r="J233" s="69"/>
    </row>
  </sheetData>
  <mergeCells count="24">
    <mergeCell ref="A2:A11"/>
    <mergeCell ref="A82:A91"/>
    <mergeCell ref="A12:A21"/>
    <mergeCell ref="A92:A99"/>
    <mergeCell ref="A22:A32"/>
    <mergeCell ref="A33:A42"/>
    <mergeCell ref="A176:A185"/>
    <mergeCell ref="A109:A118"/>
    <mergeCell ref="A43:A52"/>
    <mergeCell ref="A53:A61"/>
    <mergeCell ref="A62:A71"/>
    <mergeCell ref="A72:A81"/>
    <mergeCell ref="A119:A126"/>
    <mergeCell ref="A100:A108"/>
    <mergeCell ref="A127:A134"/>
    <mergeCell ref="A135:A144"/>
    <mergeCell ref="A145:A154"/>
    <mergeCell ref="A155:A164"/>
    <mergeCell ref="A165:A175"/>
    <mergeCell ref="A186:A195"/>
    <mergeCell ref="A196:A205"/>
    <mergeCell ref="A206:A214"/>
    <mergeCell ref="A215:A223"/>
    <mergeCell ref="A224:A2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B0A5-F0ED-4942-A67E-CD225A95A161}">
  <dimension ref="A1:F79"/>
  <sheetViews>
    <sheetView topLeftCell="A2" workbookViewId="0">
      <selection activeCell="G33" sqref="G33"/>
    </sheetView>
  </sheetViews>
  <sheetFormatPr baseColWidth="10" defaultRowHeight="16" x14ac:dyDescent="0.2"/>
  <cols>
    <col min="1" max="1" width="20" style="38" customWidth="1"/>
    <col min="2" max="6" width="10.83203125" style="38"/>
  </cols>
  <sheetData>
    <row r="1" spans="1:6" x14ac:dyDescent="0.2">
      <c r="A1" s="52" t="s">
        <v>13</v>
      </c>
      <c r="B1" s="52" t="s">
        <v>14</v>
      </c>
      <c r="C1" s="52" t="s">
        <v>15</v>
      </c>
      <c r="D1" s="52" t="s">
        <v>79</v>
      </c>
      <c r="E1" s="52" t="s">
        <v>16</v>
      </c>
      <c r="F1" s="52" t="s">
        <v>17</v>
      </c>
    </row>
    <row r="2" spans="1:6" x14ac:dyDescent="0.2">
      <c r="A2" s="53" t="s">
        <v>18</v>
      </c>
      <c r="B2" s="53">
        <v>1</v>
      </c>
      <c r="C2" s="53">
        <v>130</v>
      </c>
      <c r="D2" s="53">
        <v>110</v>
      </c>
      <c r="E2" s="53">
        <v>107</v>
      </c>
      <c r="F2" s="53">
        <v>99</v>
      </c>
    </row>
    <row r="3" spans="1:6" x14ac:dyDescent="0.2">
      <c r="A3" s="53" t="s">
        <v>18</v>
      </c>
      <c r="B3" s="53">
        <v>2</v>
      </c>
      <c r="C3" s="53">
        <v>108</v>
      </c>
      <c r="D3" s="53">
        <v>98</v>
      </c>
      <c r="E3" s="53">
        <v>98</v>
      </c>
      <c r="F3" s="53">
        <v>93</v>
      </c>
    </row>
    <row r="4" spans="1:6" x14ac:dyDescent="0.2">
      <c r="A4" s="53" t="s">
        <v>18</v>
      </c>
      <c r="B4" s="53">
        <v>3</v>
      </c>
      <c r="C4" s="53">
        <v>68</v>
      </c>
      <c r="D4" s="53">
        <v>54</v>
      </c>
      <c r="E4" s="53">
        <v>51</v>
      </c>
      <c r="F4" s="53">
        <v>49</v>
      </c>
    </row>
    <row r="5" spans="1:6" x14ac:dyDescent="0.2">
      <c r="A5" s="53" t="s">
        <v>26</v>
      </c>
      <c r="B5" s="53">
        <v>1</v>
      </c>
      <c r="C5" s="53">
        <v>270</v>
      </c>
      <c r="D5" s="53">
        <v>147</v>
      </c>
      <c r="E5" s="53">
        <v>124</v>
      </c>
      <c r="F5" s="53">
        <v>116</v>
      </c>
    </row>
    <row r="6" spans="1:6" x14ac:dyDescent="0.2">
      <c r="A6" s="53" t="s">
        <v>26</v>
      </c>
      <c r="B6" s="53">
        <v>2</v>
      </c>
      <c r="C6" s="53">
        <v>151</v>
      </c>
      <c r="D6" s="53">
        <v>93</v>
      </c>
      <c r="E6" s="53">
        <v>74</v>
      </c>
      <c r="F6" s="53">
        <v>68</v>
      </c>
    </row>
    <row r="7" spans="1:6" x14ac:dyDescent="0.2">
      <c r="A7" s="53" t="s">
        <v>26</v>
      </c>
      <c r="B7" s="53">
        <v>3</v>
      </c>
      <c r="C7" s="53">
        <v>160</v>
      </c>
      <c r="D7" s="53">
        <v>108</v>
      </c>
      <c r="E7" s="53">
        <v>96</v>
      </c>
      <c r="F7" s="53">
        <v>90</v>
      </c>
    </row>
    <row r="8" spans="1:6" x14ac:dyDescent="0.2">
      <c r="A8" s="53" t="s">
        <v>27</v>
      </c>
      <c r="B8" s="53">
        <v>1</v>
      </c>
      <c r="C8" s="53">
        <v>216</v>
      </c>
      <c r="D8" s="53">
        <v>184</v>
      </c>
      <c r="E8" s="53">
        <v>177</v>
      </c>
      <c r="F8" s="53">
        <v>171</v>
      </c>
    </row>
    <row r="9" spans="1:6" x14ac:dyDescent="0.2">
      <c r="A9" s="53" t="s">
        <v>27</v>
      </c>
      <c r="B9" s="53">
        <v>2</v>
      </c>
      <c r="C9" s="53">
        <v>187</v>
      </c>
      <c r="D9" s="53">
        <v>177</v>
      </c>
      <c r="E9" s="53">
        <v>174</v>
      </c>
      <c r="F9" s="53">
        <v>171</v>
      </c>
    </row>
    <row r="10" spans="1:6" x14ac:dyDescent="0.2">
      <c r="A10" s="53" t="s">
        <v>27</v>
      </c>
      <c r="B10" s="53">
        <v>3</v>
      </c>
      <c r="C10" s="53">
        <v>230</v>
      </c>
      <c r="D10" s="53">
        <v>224</v>
      </c>
      <c r="E10" s="53">
        <v>224</v>
      </c>
      <c r="F10" s="53">
        <v>223</v>
      </c>
    </row>
    <row r="11" spans="1:6" x14ac:dyDescent="0.2">
      <c r="A11" s="53" t="s">
        <v>28</v>
      </c>
      <c r="B11" s="53">
        <v>1</v>
      </c>
      <c r="C11" s="53">
        <v>153</v>
      </c>
      <c r="D11" s="53">
        <v>105</v>
      </c>
      <c r="E11" s="53">
        <v>94</v>
      </c>
      <c r="F11" s="53">
        <v>85</v>
      </c>
    </row>
    <row r="12" spans="1:6" x14ac:dyDescent="0.2">
      <c r="A12" s="53" t="s">
        <v>28</v>
      </c>
      <c r="B12" s="53">
        <v>2</v>
      </c>
      <c r="C12" s="53">
        <v>77</v>
      </c>
      <c r="D12" s="53">
        <v>43</v>
      </c>
      <c r="E12" s="53">
        <v>38</v>
      </c>
      <c r="F12" s="53">
        <v>35</v>
      </c>
    </row>
    <row r="13" spans="1:6" x14ac:dyDescent="0.2">
      <c r="A13" s="53" t="s">
        <v>28</v>
      </c>
      <c r="B13" s="53">
        <v>3</v>
      </c>
      <c r="C13" s="53">
        <v>103</v>
      </c>
      <c r="D13" s="53">
        <v>59</v>
      </c>
      <c r="E13" s="53">
        <v>51</v>
      </c>
      <c r="F13" s="53">
        <v>50</v>
      </c>
    </row>
    <row r="14" spans="1:6" x14ac:dyDescent="0.2">
      <c r="A14" s="53" t="s">
        <v>29</v>
      </c>
      <c r="B14" s="53">
        <v>1</v>
      </c>
      <c r="C14" s="53">
        <v>188</v>
      </c>
      <c r="D14" s="53">
        <v>97</v>
      </c>
      <c r="E14" s="53">
        <v>78</v>
      </c>
      <c r="F14" s="53">
        <v>70</v>
      </c>
    </row>
    <row r="15" spans="1:6" x14ac:dyDescent="0.2">
      <c r="A15" s="53" t="s">
        <v>29</v>
      </c>
      <c r="B15" s="53">
        <v>2</v>
      </c>
      <c r="C15" s="53">
        <v>54</v>
      </c>
      <c r="D15" s="53">
        <v>19</v>
      </c>
      <c r="E15" s="53">
        <v>18</v>
      </c>
      <c r="F15" s="53">
        <v>18</v>
      </c>
    </row>
    <row r="16" spans="1:6" x14ac:dyDescent="0.2">
      <c r="A16" s="53" t="s">
        <v>29</v>
      </c>
      <c r="B16" s="53">
        <v>3</v>
      </c>
      <c r="C16" s="53">
        <v>77</v>
      </c>
      <c r="D16" s="53">
        <v>69</v>
      </c>
      <c r="E16" s="53">
        <v>64</v>
      </c>
      <c r="F16" s="53">
        <v>64</v>
      </c>
    </row>
    <row r="17" spans="1:6" x14ac:dyDescent="0.2">
      <c r="A17" s="53" t="s">
        <v>30</v>
      </c>
      <c r="B17" s="53">
        <v>1</v>
      </c>
      <c r="C17" s="53">
        <v>115</v>
      </c>
      <c r="D17" s="53">
        <v>96</v>
      </c>
      <c r="E17" s="53">
        <v>85</v>
      </c>
      <c r="F17" s="53">
        <v>67</v>
      </c>
    </row>
    <row r="18" spans="1:6" x14ac:dyDescent="0.2">
      <c r="A18" s="53" t="s">
        <v>30</v>
      </c>
      <c r="B18" s="53">
        <v>2</v>
      </c>
      <c r="C18" s="53">
        <v>47</v>
      </c>
      <c r="D18" s="53">
        <v>43</v>
      </c>
      <c r="E18" s="53">
        <v>42</v>
      </c>
      <c r="F18" s="53">
        <v>38</v>
      </c>
    </row>
    <row r="19" spans="1:6" x14ac:dyDescent="0.2">
      <c r="A19" s="53" t="s">
        <v>30</v>
      </c>
      <c r="B19" s="53">
        <v>3</v>
      </c>
      <c r="C19" s="53">
        <v>26</v>
      </c>
      <c r="D19" s="53">
        <v>24</v>
      </c>
      <c r="E19" s="53">
        <v>24</v>
      </c>
      <c r="F19" s="53">
        <v>24</v>
      </c>
    </row>
    <row r="20" spans="1:6" x14ac:dyDescent="0.2">
      <c r="A20" s="53" t="s">
        <v>31</v>
      </c>
      <c r="B20" s="53">
        <v>1</v>
      </c>
      <c r="C20" s="53">
        <v>64</v>
      </c>
      <c r="D20" s="53">
        <v>52</v>
      </c>
      <c r="E20" s="53">
        <v>51</v>
      </c>
      <c r="F20" s="53">
        <v>38</v>
      </c>
    </row>
    <row r="21" spans="1:6" x14ac:dyDescent="0.2">
      <c r="A21" s="53" t="s">
        <v>31</v>
      </c>
      <c r="B21" s="53">
        <v>2</v>
      </c>
      <c r="C21" s="53">
        <v>61</v>
      </c>
      <c r="D21" s="53">
        <v>55</v>
      </c>
      <c r="E21" s="53">
        <v>55</v>
      </c>
      <c r="F21" s="53">
        <v>53</v>
      </c>
    </row>
    <row r="22" spans="1:6" x14ac:dyDescent="0.2">
      <c r="A22" s="53" t="s">
        <v>31</v>
      </c>
      <c r="B22" s="53">
        <v>3</v>
      </c>
      <c r="C22" s="53">
        <v>5</v>
      </c>
      <c r="D22" s="53">
        <v>5</v>
      </c>
      <c r="E22" s="53">
        <v>5</v>
      </c>
      <c r="F22" s="53">
        <v>5</v>
      </c>
    </row>
    <row r="23" spans="1:6" x14ac:dyDescent="0.2">
      <c r="A23" s="53" t="s">
        <v>32</v>
      </c>
      <c r="B23" s="53">
        <v>1</v>
      </c>
      <c r="C23" s="53">
        <v>245</v>
      </c>
      <c r="D23" s="53">
        <v>207</v>
      </c>
      <c r="E23" s="53">
        <v>174</v>
      </c>
      <c r="F23" s="53">
        <v>141</v>
      </c>
    </row>
    <row r="24" spans="1:6" x14ac:dyDescent="0.2">
      <c r="A24" s="53" t="s">
        <v>32</v>
      </c>
      <c r="B24" s="53">
        <v>2</v>
      </c>
      <c r="C24" s="53">
        <v>52</v>
      </c>
      <c r="D24" s="53">
        <v>42</v>
      </c>
      <c r="E24" s="53">
        <v>40</v>
      </c>
      <c r="F24" s="53">
        <v>36</v>
      </c>
    </row>
    <row r="25" spans="1:6" x14ac:dyDescent="0.2">
      <c r="A25" s="53" t="s">
        <v>32</v>
      </c>
      <c r="B25" s="53">
        <v>3</v>
      </c>
      <c r="C25" s="53">
        <v>164</v>
      </c>
      <c r="D25" s="53">
        <v>137</v>
      </c>
      <c r="E25" s="53">
        <v>120</v>
      </c>
      <c r="F25" s="53">
        <v>108</v>
      </c>
    </row>
    <row r="26" spans="1:6" x14ac:dyDescent="0.2">
      <c r="A26" s="53" t="s">
        <v>33</v>
      </c>
      <c r="B26" s="53">
        <v>1</v>
      </c>
      <c r="C26" s="53">
        <v>154</v>
      </c>
      <c r="D26" s="53">
        <v>80</v>
      </c>
      <c r="E26" s="53">
        <v>75</v>
      </c>
      <c r="F26" s="53">
        <v>56</v>
      </c>
    </row>
    <row r="27" spans="1:6" x14ac:dyDescent="0.2">
      <c r="A27" s="53" t="s">
        <v>33</v>
      </c>
      <c r="B27" s="53">
        <v>2</v>
      </c>
      <c r="C27" s="53">
        <v>54</v>
      </c>
      <c r="D27" s="53">
        <v>29</v>
      </c>
      <c r="E27" s="53">
        <v>28</v>
      </c>
      <c r="F27" s="53">
        <v>28</v>
      </c>
    </row>
    <row r="28" spans="1:6" x14ac:dyDescent="0.2">
      <c r="A28" s="53" t="s">
        <v>33</v>
      </c>
      <c r="B28" s="53">
        <v>3</v>
      </c>
      <c r="C28" s="53">
        <v>75</v>
      </c>
      <c r="D28" s="53">
        <v>62</v>
      </c>
      <c r="E28" s="53">
        <v>59</v>
      </c>
      <c r="F28" s="53">
        <v>53</v>
      </c>
    </row>
    <row r="29" spans="1:6" x14ac:dyDescent="0.2">
      <c r="A29" s="53" t="s">
        <v>34</v>
      </c>
      <c r="B29" s="53">
        <v>1</v>
      </c>
      <c r="C29" s="53">
        <v>98</v>
      </c>
      <c r="D29" s="53">
        <v>74</v>
      </c>
      <c r="E29" s="53">
        <v>64</v>
      </c>
      <c r="F29" s="53">
        <v>50</v>
      </c>
    </row>
    <row r="30" spans="1:6" x14ac:dyDescent="0.2">
      <c r="A30" s="53" t="s">
        <v>34</v>
      </c>
      <c r="B30" s="53">
        <v>2</v>
      </c>
      <c r="C30" s="53">
        <v>166</v>
      </c>
      <c r="D30" s="53">
        <v>132</v>
      </c>
      <c r="E30" s="53">
        <v>120</v>
      </c>
      <c r="F30" s="53">
        <v>101</v>
      </c>
    </row>
    <row r="31" spans="1:6" x14ac:dyDescent="0.2">
      <c r="A31" s="53" t="s">
        <v>34</v>
      </c>
      <c r="B31" s="53">
        <v>3</v>
      </c>
      <c r="C31" s="53">
        <v>274</v>
      </c>
      <c r="D31" s="53">
        <v>229</v>
      </c>
      <c r="E31" s="53">
        <v>195</v>
      </c>
      <c r="F31" s="53">
        <v>153</v>
      </c>
    </row>
    <row r="32" spans="1:6" x14ac:dyDescent="0.2">
      <c r="A32" s="53" t="s">
        <v>35</v>
      </c>
      <c r="B32" s="53">
        <v>1</v>
      </c>
      <c r="C32" s="53">
        <v>153</v>
      </c>
      <c r="D32" s="53">
        <v>108</v>
      </c>
      <c r="E32" s="53">
        <v>95</v>
      </c>
      <c r="F32" s="53">
        <v>72</v>
      </c>
    </row>
    <row r="33" spans="1:6" x14ac:dyDescent="0.2">
      <c r="A33" s="53" t="s">
        <v>35</v>
      </c>
      <c r="B33" s="53">
        <v>2</v>
      </c>
      <c r="C33" s="53">
        <v>123</v>
      </c>
      <c r="D33" s="53">
        <v>91</v>
      </c>
      <c r="E33" s="53">
        <v>83</v>
      </c>
      <c r="F33" s="53">
        <v>76</v>
      </c>
    </row>
    <row r="34" spans="1:6" x14ac:dyDescent="0.2">
      <c r="A34" s="53" t="s">
        <v>35</v>
      </c>
      <c r="B34" s="53">
        <v>3</v>
      </c>
      <c r="C34" s="53">
        <v>163</v>
      </c>
      <c r="D34" s="53">
        <v>134</v>
      </c>
      <c r="E34" s="53">
        <v>103</v>
      </c>
      <c r="F34" s="53">
        <v>58</v>
      </c>
    </row>
    <row r="35" spans="1:6" x14ac:dyDescent="0.2">
      <c r="A35" s="53" t="s">
        <v>36</v>
      </c>
      <c r="B35" s="53">
        <v>1</v>
      </c>
      <c r="C35" s="53">
        <v>157</v>
      </c>
      <c r="D35" s="53">
        <v>127</v>
      </c>
      <c r="E35" s="53">
        <v>99</v>
      </c>
      <c r="F35" s="53">
        <v>50</v>
      </c>
    </row>
    <row r="36" spans="1:6" x14ac:dyDescent="0.2">
      <c r="A36" s="53" t="s">
        <v>36</v>
      </c>
      <c r="B36" s="53">
        <v>2</v>
      </c>
      <c r="C36" s="53">
        <v>218</v>
      </c>
      <c r="D36" s="53">
        <v>182</v>
      </c>
      <c r="E36" s="53">
        <v>161</v>
      </c>
      <c r="F36" s="53">
        <v>137</v>
      </c>
    </row>
    <row r="37" spans="1:6" x14ac:dyDescent="0.2">
      <c r="A37" s="53" t="s">
        <v>36</v>
      </c>
      <c r="B37" s="53">
        <v>3</v>
      </c>
      <c r="C37" s="53">
        <v>215</v>
      </c>
      <c r="D37" s="53">
        <v>182</v>
      </c>
      <c r="E37" s="53">
        <v>156</v>
      </c>
      <c r="F37" s="53">
        <v>136</v>
      </c>
    </row>
    <row r="38" spans="1:6" x14ac:dyDescent="0.2">
      <c r="A38" s="53" t="s">
        <v>37</v>
      </c>
      <c r="B38" s="53">
        <v>1</v>
      </c>
      <c r="C38" s="53">
        <v>85</v>
      </c>
      <c r="D38" s="53">
        <v>50</v>
      </c>
      <c r="E38" s="53">
        <v>26</v>
      </c>
      <c r="F38" s="53">
        <v>14</v>
      </c>
    </row>
    <row r="39" spans="1:6" x14ac:dyDescent="0.2">
      <c r="A39" s="53" t="s">
        <v>37</v>
      </c>
      <c r="B39" s="53">
        <v>2</v>
      </c>
      <c r="C39" s="53">
        <v>151</v>
      </c>
      <c r="D39" s="53">
        <v>96</v>
      </c>
      <c r="E39" s="53">
        <v>63</v>
      </c>
      <c r="F39" s="53">
        <v>52</v>
      </c>
    </row>
    <row r="40" spans="1:6" x14ac:dyDescent="0.2">
      <c r="A40" s="53" t="s">
        <v>37</v>
      </c>
      <c r="B40" s="53">
        <v>3</v>
      </c>
      <c r="C40" s="53">
        <v>195</v>
      </c>
      <c r="D40" s="53">
        <v>133</v>
      </c>
      <c r="E40" s="53">
        <v>102</v>
      </c>
      <c r="F40" s="53">
        <v>80</v>
      </c>
    </row>
    <row r="41" spans="1:6" x14ac:dyDescent="0.2">
      <c r="A41" s="53" t="s">
        <v>18</v>
      </c>
      <c r="B41" s="53">
        <v>4</v>
      </c>
      <c r="C41" s="53">
        <v>104</v>
      </c>
      <c r="D41" s="53">
        <v>72</v>
      </c>
      <c r="E41" s="53">
        <v>62</v>
      </c>
      <c r="F41" s="53">
        <v>60</v>
      </c>
    </row>
    <row r="42" spans="1:6" x14ac:dyDescent="0.2">
      <c r="A42" s="53" t="s">
        <v>18</v>
      </c>
      <c r="B42" s="53">
        <v>5</v>
      </c>
      <c r="C42" s="53">
        <v>106</v>
      </c>
      <c r="D42" s="53">
        <v>97</v>
      </c>
      <c r="E42" s="53">
        <v>93</v>
      </c>
      <c r="F42" s="53">
        <v>93</v>
      </c>
    </row>
    <row r="43" spans="1:6" x14ac:dyDescent="0.2">
      <c r="A43" s="53" t="s">
        <v>18</v>
      </c>
      <c r="B43" s="53">
        <v>6</v>
      </c>
      <c r="C43" s="53">
        <v>125</v>
      </c>
      <c r="D43" s="53">
        <v>116</v>
      </c>
      <c r="E43" s="53">
        <v>98</v>
      </c>
      <c r="F43" s="53">
        <v>96</v>
      </c>
    </row>
    <row r="44" spans="1:6" x14ac:dyDescent="0.2">
      <c r="A44" s="53" t="s">
        <v>26</v>
      </c>
      <c r="B44" s="53">
        <v>4</v>
      </c>
      <c r="C44" s="53">
        <v>155</v>
      </c>
      <c r="D44" s="53">
        <v>148</v>
      </c>
      <c r="E44" s="53">
        <v>142</v>
      </c>
      <c r="F44" s="53">
        <v>138</v>
      </c>
    </row>
    <row r="45" spans="1:6" x14ac:dyDescent="0.2">
      <c r="A45" s="53" t="s">
        <v>26</v>
      </c>
      <c r="B45" s="53">
        <v>5</v>
      </c>
      <c r="C45" s="53">
        <v>193</v>
      </c>
      <c r="D45" s="53">
        <v>164</v>
      </c>
      <c r="E45" s="53">
        <v>150</v>
      </c>
      <c r="F45" s="53">
        <v>145</v>
      </c>
    </row>
    <row r="46" spans="1:6" x14ac:dyDescent="0.2">
      <c r="A46" s="53" t="s">
        <v>26</v>
      </c>
      <c r="B46" s="53">
        <v>6</v>
      </c>
      <c r="C46" s="53">
        <v>127</v>
      </c>
      <c r="D46" s="53">
        <v>117</v>
      </c>
      <c r="E46" s="53">
        <v>116</v>
      </c>
      <c r="F46" s="53">
        <v>115</v>
      </c>
    </row>
    <row r="47" spans="1:6" x14ac:dyDescent="0.2">
      <c r="A47" s="53" t="s">
        <v>27</v>
      </c>
      <c r="B47" s="53">
        <v>4</v>
      </c>
      <c r="C47" s="53">
        <v>159</v>
      </c>
      <c r="D47" s="53">
        <v>144</v>
      </c>
      <c r="E47" s="53">
        <v>134</v>
      </c>
      <c r="F47" s="53">
        <v>117</v>
      </c>
    </row>
    <row r="48" spans="1:6" x14ac:dyDescent="0.2">
      <c r="A48" s="53" t="s">
        <v>27</v>
      </c>
      <c r="B48" s="53">
        <v>5</v>
      </c>
      <c r="C48" s="53">
        <v>231</v>
      </c>
      <c r="D48" s="53">
        <v>200</v>
      </c>
      <c r="E48" s="53">
        <v>179</v>
      </c>
      <c r="F48" s="53">
        <v>174</v>
      </c>
    </row>
    <row r="49" spans="1:6" x14ac:dyDescent="0.2">
      <c r="A49" s="53" t="s">
        <v>27</v>
      </c>
      <c r="B49" s="53">
        <v>6</v>
      </c>
      <c r="C49" s="53">
        <v>120</v>
      </c>
      <c r="D49" s="53">
        <v>108</v>
      </c>
      <c r="E49" s="53">
        <v>102</v>
      </c>
      <c r="F49" s="53">
        <v>102</v>
      </c>
    </row>
    <row r="50" spans="1:6" x14ac:dyDescent="0.2">
      <c r="A50" s="53" t="s">
        <v>28</v>
      </c>
      <c r="B50" s="53">
        <v>4</v>
      </c>
      <c r="C50" s="53">
        <v>224</v>
      </c>
      <c r="D50" s="53">
        <v>139</v>
      </c>
      <c r="E50" s="53">
        <v>115</v>
      </c>
      <c r="F50" s="53">
        <v>81</v>
      </c>
    </row>
    <row r="51" spans="1:6" x14ac:dyDescent="0.2">
      <c r="A51" s="53" t="s">
        <v>28</v>
      </c>
      <c r="B51" s="53">
        <v>5</v>
      </c>
      <c r="C51" s="53">
        <v>337</v>
      </c>
      <c r="D51" s="53">
        <v>235</v>
      </c>
      <c r="E51" s="53">
        <v>206</v>
      </c>
      <c r="F51" s="53">
        <v>188</v>
      </c>
    </row>
    <row r="52" spans="1:6" x14ac:dyDescent="0.2">
      <c r="A52" s="53" t="s">
        <v>28</v>
      </c>
      <c r="B52" s="53">
        <v>6</v>
      </c>
      <c r="C52" s="53">
        <v>201</v>
      </c>
      <c r="D52" s="53">
        <v>129</v>
      </c>
      <c r="E52" s="53">
        <v>118</v>
      </c>
      <c r="F52" s="53">
        <v>107</v>
      </c>
    </row>
    <row r="53" spans="1:6" x14ac:dyDescent="0.2">
      <c r="A53" s="53" t="s">
        <v>29</v>
      </c>
      <c r="B53" s="53">
        <v>4</v>
      </c>
      <c r="C53" s="53">
        <v>203</v>
      </c>
      <c r="D53" s="53">
        <v>157</v>
      </c>
      <c r="E53" s="53">
        <v>142</v>
      </c>
      <c r="F53" s="53">
        <v>133</v>
      </c>
    </row>
    <row r="54" spans="1:6" x14ac:dyDescent="0.2">
      <c r="A54" s="53" t="s">
        <v>29</v>
      </c>
      <c r="B54" s="53">
        <v>5</v>
      </c>
      <c r="C54" s="53">
        <v>216</v>
      </c>
      <c r="D54" s="53">
        <v>146</v>
      </c>
      <c r="E54" s="53">
        <v>128</v>
      </c>
      <c r="F54" s="53">
        <v>120</v>
      </c>
    </row>
    <row r="55" spans="1:6" x14ac:dyDescent="0.2">
      <c r="A55" s="53" t="s">
        <v>29</v>
      </c>
      <c r="B55" s="53">
        <v>6</v>
      </c>
      <c r="C55" s="53">
        <v>143</v>
      </c>
      <c r="D55" s="53">
        <v>96</v>
      </c>
      <c r="E55" s="53">
        <v>81</v>
      </c>
      <c r="F55" s="53">
        <v>81</v>
      </c>
    </row>
    <row r="56" spans="1:6" x14ac:dyDescent="0.2">
      <c r="A56" s="53" t="s">
        <v>30</v>
      </c>
      <c r="B56" s="53">
        <v>4</v>
      </c>
      <c r="C56" s="53">
        <v>245</v>
      </c>
      <c r="D56" s="53">
        <v>193</v>
      </c>
      <c r="E56" s="53">
        <v>166</v>
      </c>
      <c r="F56" s="53">
        <v>150</v>
      </c>
    </row>
    <row r="57" spans="1:6" x14ac:dyDescent="0.2">
      <c r="A57" s="53" t="s">
        <v>30</v>
      </c>
      <c r="B57" s="53">
        <v>5</v>
      </c>
      <c r="C57" s="53">
        <v>208</v>
      </c>
      <c r="D57" s="53">
        <v>168</v>
      </c>
      <c r="E57" s="53">
        <v>162</v>
      </c>
      <c r="F57" s="53">
        <v>151</v>
      </c>
    </row>
    <row r="58" spans="1:6" x14ac:dyDescent="0.2">
      <c r="A58" s="53" t="s">
        <v>30</v>
      </c>
      <c r="B58" s="53">
        <v>6</v>
      </c>
      <c r="C58" s="53">
        <v>175</v>
      </c>
      <c r="D58" s="53">
        <v>113</v>
      </c>
      <c r="E58" s="53">
        <v>104</v>
      </c>
      <c r="F58" s="53">
        <v>91</v>
      </c>
    </row>
    <row r="59" spans="1:6" x14ac:dyDescent="0.2">
      <c r="A59" s="53" t="s">
        <v>31</v>
      </c>
      <c r="B59" s="53">
        <v>4</v>
      </c>
      <c r="C59" s="53">
        <v>236</v>
      </c>
      <c r="D59" s="53">
        <v>184</v>
      </c>
      <c r="E59" s="53">
        <v>176</v>
      </c>
      <c r="F59" s="53">
        <v>155</v>
      </c>
    </row>
    <row r="60" spans="1:6" x14ac:dyDescent="0.2">
      <c r="A60" s="53" t="s">
        <v>31</v>
      </c>
      <c r="B60" s="53">
        <v>5</v>
      </c>
      <c r="C60" s="53">
        <v>258</v>
      </c>
      <c r="D60" s="53">
        <v>197</v>
      </c>
      <c r="E60" s="53">
        <v>184</v>
      </c>
      <c r="F60" s="53">
        <v>168</v>
      </c>
    </row>
    <row r="61" spans="1:6" x14ac:dyDescent="0.2">
      <c r="A61" s="53" t="s">
        <v>31</v>
      </c>
      <c r="B61" s="53">
        <v>6</v>
      </c>
      <c r="C61" s="53">
        <v>315</v>
      </c>
      <c r="D61" s="53">
        <v>251</v>
      </c>
      <c r="E61" s="53">
        <v>245</v>
      </c>
      <c r="F61" s="53">
        <v>230</v>
      </c>
    </row>
    <row r="62" spans="1:6" x14ac:dyDescent="0.2">
      <c r="A62" s="53" t="s">
        <v>32</v>
      </c>
      <c r="B62" s="53">
        <v>4</v>
      </c>
      <c r="C62" s="53">
        <v>158</v>
      </c>
      <c r="D62" s="53">
        <v>144</v>
      </c>
      <c r="E62" s="53">
        <v>135</v>
      </c>
      <c r="F62" s="53">
        <v>126</v>
      </c>
    </row>
    <row r="63" spans="1:6" x14ac:dyDescent="0.2">
      <c r="A63" s="53" t="s">
        <v>32</v>
      </c>
      <c r="B63" s="53">
        <v>5</v>
      </c>
      <c r="C63" s="53">
        <v>160</v>
      </c>
      <c r="D63" s="53">
        <v>138</v>
      </c>
      <c r="E63" s="53">
        <v>125</v>
      </c>
      <c r="F63" s="53">
        <v>114</v>
      </c>
    </row>
    <row r="64" spans="1:6" x14ac:dyDescent="0.2">
      <c r="A64" s="53" t="s">
        <v>32</v>
      </c>
      <c r="B64" s="53">
        <v>6</v>
      </c>
      <c r="C64" s="53">
        <v>103</v>
      </c>
      <c r="D64" s="53">
        <v>91</v>
      </c>
      <c r="E64" s="53">
        <v>85</v>
      </c>
      <c r="F64" s="53">
        <v>82</v>
      </c>
    </row>
    <row r="65" spans="1:6" x14ac:dyDescent="0.2">
      <c r="A65" s="53" t="s">
        <v>33</v>
      </c>
      <c r="B65" s="53">
        <v>4</v>
      </c>
      <c r="C65" s="53">
        <v>197</v>
      </c>
      <c r="D65" s="53">
        <v>118</v>
      </c>
      <c r="E65" s="53">
        <v>109</v>
      </c>
      <c r="F65" s="53">
        <v>96</v>
      </c>
    </row>
    <row r="66" spans="1:6" x14ac:dyDescent="0.2">
      <c r="A66" s="53" t="s">
        <v>33</v>
      </c>
      <c r="B66" s="53">
        <v>5</v>
      </c>
      <c r="C66" s="53">
        <v>284</v>
      </c>
      <c r="D66" s="53">
        <v>195</v>
      </c>
      <c r="E66" s="53">
        <v>164</v>
      </c>
      <c r="F66" s="53">
        <v>144</v>
      </c>
    </row>
    <row r="67" spans="1:6" x14ac:dyDescent="0.2">
      <c r="A67" s="53" t="s">
        <v>33</v>
      </c>
      <c r="B67" s="53">
        <v>6</v>
      </c>
      <c r="C67" s="53">
        <v>213</v>
      </c>
      <c r="D67" s="53">
        <v>157</v>
      </c>
      <c r="E67" s="53">
        <v>149</v>
      </c>
      <c r="F67" s="53">
        <v>138</v>
      </c>
    </row>
    <row r="68" spans="1:6" x14ac:dyDescent="0.2">
      <c r="A68" s="53" t="s">
        <v>34</v>
      </c>
      <c r="B68" s="53">
        <v>4</v>
      </c>
      <c r="C68" s="53">
        <v>186</v>
      </c>
      <c r="D68" s="53">
        <v>140</v>
      </c>
      <c r="E68" s="53">
        <v>107</v>
      </c>
      <c r="F68" s="53">
        <v>88</v>
      </c>
    </row>
    <row r="69" spans="1:6" x14ac:dyDescent="0.2">
      <c r="A69" s="53" t="s">
        <v>34</v>
      </c>
      <c r="B69" s="53">
        <v>5</v>
      </c>
      <c r="C69" s="53">
        <v>214</v>
      </c>
      <c r="D69" s="53">
        <v>141</v>
      </c>
      <c r="E69" s="53">
        <v>120</v>
      </c>
      <c r="F69" s="53">
        <v>99</v>
      </c>
    </row>
    <row r="70" spans="1:6" x14ac:dyDescent="0.2">
      <c r="A70" s="53" t="s">
        <v>34</v>
      </c>
      <c r="B70" s="53">
        <v>6</v>
      </c>
      <c r="C70" s="53">
        <v>192</v>
      </c>
      <c r="D70" s="53">
        <v>160</v>
      </c>
      <c r="E70" s="53">
        <v>146</v>
      </c>
      <c r="F70" s="53">
        <v>116</v>
      </c>
    </row>
    <row r="71" spans="1:6" x14ac:dyDescent="0.2">
      <c r="A71" s="53" t="s">
        <v>35</v>
      </c>
      <c r="B71" s="53">
        <v>4</v>
      </c>
      <c r="C71" s="53">
        <v>92</v>
      </c>
      <c r="D71" s="53">
        <v>66</v>
      </c>
      <c r="E71" s="53">
        <v>43</v>
      </c>
      <c r="F71" s="53">
        <v>40</v>
      </c>
    </row>
    <row r="72" spans="1:6" x14ac:dyDescent="0.2">
      <c r="A72" s="53" t="s">
        <v>35</v>
      </c>
      <c r="B72" s="53">
        <v>5</v>
      </c>
      <c r="C72" s="53">
        <v>208</v>
      </c>
      <c r="D72" s="53">
        <v>153</v>
      </c>
      <c r="E72" s="53">
        <v>134</v>
      </c>
      <c r="F72" s="53">
        <v>121</v>
      </c>
    </row>
    <row r="73" spans="1:6" x14ac:dyDescent="0.2">
      <c r="A73" s="53" t="s">
        <v>35</v>
      </c>
      <c r="B73" s="53">
        <v>6</v>
      </c>
      <c r="C73" s="53">
        <v>153</v>
      </c>
      <c r="D73" s="53">
        <v>127</v>
      </c>
      <c r="E73" s="53">
        <v>120</v>
      </c>
      <c r="F73" s="53">
        <v>104</v>
      </c>
    </row>
    <row r="74" spans="1:6" x14ac:dyDescent="0.2">
      <c r="A74" s="53" t="s">
        <v>36</v>
      </c>
      <c r="B74" s="53">
        <v>4</v>
      </c>
      <c r="C74" s="53">
        <v>180</v>
      </c>
      <c r="D74" s="53">
        <v>142</v>
      </c>
      <c r="E74" s="53">
        <v>112</v>
      </c>
      <c r="F74" s="53">
        <v>63</v>
      </c>
    </row>
    <row r="75" spans="1:6" x14ac:dyDescent="0.2">
      <c r="A75" s="53" t="s">
        <v>36</v>
      </c>
      <c r="B75" s="53">
        <v>5</v>
      </c>
      <c r="C75" s="53">
        <v>311</v>
      </c>
      <c r="D75" s="53">
        <v>205</v>
      </c>
      <c r="E75" s="53">
        <v>153</v>
      </c>
      <c r="F75" s="53">
        <v>112</v>
      </c>
    </row>
    <row r="76" spans="1:6" x14ac:dyDescent="0.2">
      <c r="A76" s="53" t="s">
        <v>36</v>
      </c>
      <c r="B76" s="53">
        <v>6</v>
      </c>
      <c r="C76" s="53">
        <v>275</v>
      </c>
      <c r="D76" s="53">
        <v>184</v>
      </c>
      <c r="E76" s="53">
        <v>161</v>
      </c>
      <c r="F76" s="53">
        <v>109</v>
      </c>
    </row>
    <row r="77" spans="1:6" x14ac:dyDescent="0.2">
      <c r="A77" s="53" t="s">
        <v>37</v>
      </c>
      <c r="B77" s="53">
        <v>4</v>
      </c>
      <c r="C77" s="53">
        <v>162</v>
      </c>
      <c r="D77" s="53">
        <v>108</v>
      </c>
      <c r="E77" s="53">
        <v>80</v>
      </c>
      <c r="F77" s="53">
        <v>57</v>
      </c>
    </row>
    <row r="78" spans="1:6" x14ac:dyDescent="0.2">
      <c r="A78" s="53" t="s">
        <v>37</v>
      </c>
      <c r="B78" s="53">
        <v>5</v>
      </c>
      <c r="C78" s="53">
        <v>283</v>
      </c>
      <c r="D78" s="53">
        <v>194</v>
      </c>
      <c r="E78" s="53">
        <v>166</v>
      </c>
      <c r="F78" s="53">
        <v>129</v>
      </c>
    </row>
    <row r="79" spans="1:6" x14ac:dyDescent="0.2">
      <c r="A79" s="53" t="s">
        <v>37</v>
      </c>
      <c r="B79" s="53">
        <v>6</v>
      </c>
      <c r="C79" s="53">
        <v>217</v>
      </c>
      <c r="D79" s="53">
        <v>153</v>
      </c>
      <c r="E79" s="53">
        <v>133</v>
      </c>
      <c r="F79" s="53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0478-768C-E147-A543-8B38AE700044}">
  <dimension ref="A1:S11"/>
  <sheetViews>
    <sheetView workbookViewId="0">
      <selection activeCell="I29" sqref="I29"/>
    </sheetView>
  </sheetViews>
  <sheetFormatPr baseColWidth="10" defaultRowHeight="16" x14ac:dyDescent="0.2"/>
  <sheetData>
    <row r="1" spans="1:19" ht="17" thickBot="1" x14ac:dyDescent="0.25">
      <c r="A1" s="3"/>
      <c r="B1" s="3"/>
      <c r="C1" s="3"/>
      <c r="D1" s="3"/>
      <c r="E1" s="4"/>
      <c r="F1" s="94" t="s">
        <v>39</v>
      </c>
      <c r="G1" s="95"/>
      <c r="H1" s="95"/>
      <c r="I1" s="96"/>
      <c r="J1" s="94" t="s">
        <v>40</v>
      </c>
      <c r="K1" s="95"/>
      <c r="L1" s="95"/>
      <c r="M1" s="96"/>
      <c r="N1" s="6"/>
      <c r="O1" s="6"/>
      <c r="P1" s="6"/>
      <c r="Q1" s="6"/>
      <c r="R1" s="6"/>
      <c r="S1" s="6"/>
    </row>
    <row r="2" spans="1:19" ht="25" thickBot="1" x14ac:dyDescent="0.25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1" t="s">
        <v>53</v>
      </c>
      <c r="N2" s="11" t="s">
        <v>54</v>
      </c>
      <c r="O2" s="10" t="s">
        <v>55</v>
      </c>
      <c r="P2" s="12" t="s">
        <v>56</v>
      </c>
      <c r="Q2" s="10" t="s">
        <v>57</v>
      </c>
      <c r="R2" s="10" t="s">
        <v>58</v>
      </c>
      <c r="S2" s="9" t="s">
        <v>59</v>
      </c>
    </row>
    <row r="3" spans="1:19" ht="17" thickBot="1" x14ac:dyDescent="0.25">
      <c r="A3" s="97" t="s">
        <v>60</v>
      </c>
      <c r="B3" s="5">
        <v>1</v>
      </c>
      <c r="C3" s="5">
        <v>176</v>
      </c>
      <c r="D3" s="5">
        <v>153</v>
      </c>
      <c r="E3" s="5">
        <v>142</v>
      </c>
      <c r="F3" s="5">
        <v>65</v>
      </c>
      <c r="G3" s="5">
        <v>0</v>
      </c>
      <c r="H3" s="5">
        <v>67</v>
      </c>
      <c r="I3" s="5">
        <v>132</v>
      </c>
      <c r="J3" s="5">
        <v>0.87</v>
      </c>
      <c r="K3" s="5">
        <v>0.93</v>
      </c>
      <c r="L3" s="5">
        <v>0.93</v>
      </c>
      <c r="M3" s="8">
        <v>0.75</v>
      </c>
      <c r="N3" s="13">
        <f t="shared" ref="N3:N11" si="0">F3/I3*100</f>
        <v>49.242424242424242</v>
      </c>
      <c r="O3" s="14">
        <f>0</f>
        <v>0</v>
      </c>
      <c r="P3" s="22">
        <f>100-N3</f>
        <v>50.757575757575758</v>
      </c>
      <c r="Q3" s="100">
        <f>(N3+N4+N5)/3</f>
        <v>47.119335772586545</v>
      </c>
      <c r="R3" s="100">
        <v>0</v>
      </c>
      <c r="S3" s="91">
        <f>(P3+P4+P5)/3</f>
        <v>52.880664227413455</v>
      </c>
    </row>
    <row r="4" spans="1:19" ht="17" thickBot="1" x14ac:dyDescent="0.25">
      <c r="A4" s="98"/>
      <c r="B4" s="5">
        <v>2</v>
      </c>
      <c r="C4" s="5">
        <v>164</v>
      </c>
      <c r="D4" s="5">
        <v>122</v>
      </c>
      <c r="E4" s="5">
        <v>88</v>
      </c>
      <c r="F4" s="5">
        <v>44</v>
      </c>
      <c r="G4" s="5">
        <v>0</v>
      </c>
      <c r="H4" s="5">
        <v>41</v>
      </c>
      <c r="I4" s="5">
        <v>85</v>
      </c>
      <c r="J4" s="5">
        <v>0.74</v>
      </c>
      <c r="K4" s="5">
        <v>0.72</v>
      </c>
      <c r="L4" s="5">
        <v>0.97</v>
      </c>
      <c r="M4" s="8">
        <v>0.52</v>
      </c>
      <c r="N4" s="19">
        <f t="shared" si="0"/>
        <v>51.764705882352949</v>
      </c>
      <c r="O4" s="25">
        <v>0</v>
      </c>
      <c r="P4" s="26">
        <f>100-N4</f>
        <v>48.235294117647051</v>
      </c>
      <c r="Q4" s="101"/>
      <c r="R4" s="101"/>
      <c r="S4" s="92"/>
    </row>
    <row r="5" spans="1:19" ht="17" thickBot="1" x14ac:dyDescent="0.25">
      <c r="A5" s="99"/>
      <c r="B5" s="5">
        <v>3</v>
      </c>
      <c r="C5" s="5">
        <v>271</v>
      </c>
      <c r="D5" s="5">
        <v>222</v>
      </c>
      <c r="E5" s="5">
        <v>178</v>
      </c>
      <c r="F5" s="5">
        <v>69</v>
      </c>
      <c r="G5" s="5">
        <v>0</v>
      </c>
      <c r="H5" s="5">
        <v>102</v>
      </c>
      <c r="I5" s="5">
        <v>171</v>
      </c>
      <c r="J5" s="5">
        <v>0.82</v>
      </c>
      <c r="K5" s="5">
        <v>0.8</v>
      </c>
      <c r="L5" s="5">
        <v>0.96</v>
      </c>
      <c r="M5" s="8">
        <v>0.63</v>
      </c>
      <c r="N5" s="23">
        <f t="shared" si="0"/>
        <v>40.350877192982452</v>
      </c>
      <c r="O5" s="24">
        <v>0</v>
      </c>
      <c r="P5" s="6">
        <f>100-N5</f>
        <v>59.649122807017548</v>
      </c>
      <c r="Q5" s="102"/>
      <c r="R5" s="102"/>
      <c r="S5" s="93"/>
    </row>
    <row r="6" spans="1:19" ht="17" thickBot="1" x14ac:dyDescent="0.25">
      <c r="A6" s="97" t="s">
        <v>61</v>
      </c>
      <c r="B6" s="5">
        <v>1</v>
      </c>
      <c r="C6" s="5">
        <v>55</v>
      </c>
      <c r="D6" s="5">
        <v>49</v>
      </c>
      <c r="E6" s="5">
        <v>47</v>
      </c>
      <c r="F6" s="5">
        <v>23</v>
      </c>
      <c r="G6" s="5">
        <v>23</v>
      </c>
      <c r="H6" s="5">
        <v>0</v>
      </c>
      <c r="I6" s="5">
        <v>46</v>
      </c>
      <c r="J6" s="5">
        <v>0.89</v>
      </c>
      <c r="K6" s="5">
        <v>0.96</v>
      </c>
      <c r="L6" s="5">
        <v>0.98</v>
      </c>
      <c r="M6" s="8">
        <v>0.84</v>
      </c>
      <c r="N6" s="13">
        <f t="shared" si="0"/>
        <v>50</v>
      </c>
      <c r="O6" s="14">
        <f>50</f>
        <v>50</v>
      </c>
      <c r="P6" s="15">
        <v>0</v>
      </c>
      <c r="Q6" s="100">
        <f>(N6+N7+N8)/3</f>
        <v>48.384823848238483</v>
      </c>
      <c r="R6" s="100">
        <f>(O6+O7+O8)/3</f>
        <v>51.615176151761517</v>
      </c>
      <c r="S6" s="91">
        <v>0</v>
      </c>
    </row>
    <row r="7" spans="1:19" ht="17" thickBot="1" x14ac:dyDescent="0.25">
      <c r="A7" s="98"/>
      <c r="B7" s="5">
        <v>2</v>
      </c>
      <c r="C7" s="5">
        <v>59</v>
      </c>
      <c r="D7" s="5">
        <v>44</v>
      </c>
      <c r="E7" s="5">
        <v>29</v>
      </c>
      <c r="F7" s="5">
        <v>12</v>
      </c>
      <c r="G7" s="5">
        <v>13</v>
      </c>
      <c r="H7" s="5">
        <v>0</v>
      </c>
      <c r="I7" s="5">
        <v>25</v>
      </c>
      <c r="J7" s="5">
        <v>0.75</v>
      </c>
      <c r="K7" s="5">
        <v>0.66</v>
      </c>
      <c r="L7" s="5">
        <v>0.86</v>
      </c>
      <c r="M7" s="8">
        <v>0.42</v>
      </c>
      <c r="N7" s="19">
        <f t="shared" si="0"/>
        <v>48</v>
      </c>
      <c r="O7" s="20">
        <f>52</f>
        <v>52</v>
      </c>
      <c r="P7" s="21">
        <v>0</v>
      </c>
      <c r="Q7" s="101"/>
      <c r="R7" s="101"/>
      <c r="S7" s="92"/>
    </row>
    <row r="8" spans="1:19" ht="17" thickBot="1" x14ac:dyDescent="0.25">
      <c r="A8" s="99"/>
      <c r="B8" s="5">
        <v>3</v>
      </c>
      <c r="C8" s="5">
        <v>172</v>
      </c>
      <c r="D8" s="5">
        <v>157</v>
      </c>
      <c r="E8" s="5">
        <v>134</v>
      </c>
      <c r="F8" s="5">
        <v>58</v>
      </c>
      <c r="G8" s="5">
        <v>65</v>
      </c>
      <c r="H8" s="5">
        <v>0</v>
      </c>
      <c r="I8" s="5">
        <v>123</v>
      </c>
      <c r="J8" s="5">
        <v>0.91</v>
      </c>
      <c r="K8" s="5">
        <v>0.85</v>
      </c>
      <c r="L8" s="5">
        <v>0.92</v>
      </c>
      <c r="M8" s="8">
        <v>0.72</v>
      </c>
      <c r="N8" s="16">
        <f t="shared" si="0"/>
        <v>47.154471544715449</v>
      </c>
      <c r="O8" s="17">
        <f>100-N8</f>
        <v>52.845528455284551</v>
      </c>
      <c r="P8" s="18">
        <v>0</v>
      </c>
      <c r="Q8" s="103"/>
      <c r="R8" s="103"/>
      <c r="S8" s="104"/>
    </row>
    <row r="9" spans="1:19" ht="17" thickBot="1" x14ac:dyDescent="0.25">
      <c r="A9" s="97" t="s">
        <v>62</v>
      </c>
      <c r="B9" s="5">
        <v>1</v>
      </c>
      <c r="C9" s="5">
        <v>241</v>
      </c>
      <c r="D9" s="5">
        <v>202</v>
      </c>
      <c r="E9" s="5">
        <v>156</v>
      </c>
      <c r="F9" s="5">
        <v>74</v>
      </c>
      <c r="G9" s="5">
        <v>46</v>
      </c>
      <c r="H9" s="5">
        <v>0</v>
      </c>
      <c r="I9" s="5">
        <v>120</v>
      </c>
      <c r="J9" s="5">
        <v>0.84</v>
      </c>
      <c r="K9" s="5">
        <v>0.77</v>
      </c>
      <c r="L9" s="5">
        <v>0.77</v>
      </c>
      <c r="M9" s="8">
        <v>0.5</v>
      </c>
      <c r="N9" s="23">
        <f t="shared" si="0"/>
        <v>61.666666666666671</v>
      </c>
      <c r="O9" s="27">
        <f>100-N9</f>
        <v>38.333333333333329</v>
      </c>
      <c r="P9" s="7">
        <v>0</v>
      </c>
      <c r="Q9" s="105">
        <f>(N9+N10+N11)/3</f>
        <v>61.27735152031827</v>
      </c>
      <c r="R9" s="105">
        <f>(O9+O10+O11)/3</f>
        <v>38.72264847968173</v>
      </c>
      <c r="S9" s="106">
        <v>0</v>
      </c>
    </row>
    <row r="10" spans="1:19" ht="17" thickBot="1" x14ac:dyDescent="0.25">
      <c r="A10" s="98"/>
      <c r="B10" s="5">
        <v>2</v>
      </c>
      <c r="C10" s="5">
        <v>186</v>
      </c>
      <c r="D10" s="5">
        <v>103</v>
      </c>
      <c r="E10" s="5">
        <v>73</v>
      </c>
      <c r="F10" s="5">
        <v>32</v>
      </c>
      <c r="G10" s="5">
        <v>19</v>
      </c>
      <c r="H10" s="5">
        <v>0</v>
      </c>
      <c r="I10" s="5">
        <v>51</v>
      </c>
      <c r="J10" s="5">
        <v>0.55000000000000004</v>
      </c>
      <c r="K10" s="5">
        <v>0.71</v>
      </c>
      <c r="L10" s="5">
        <v>0.7</v>
      </c>
      <c r="M10" s="8">
        <v>0.27</v>
      </c>
      <c r="N10" s="19">
        <f t="shared" si="0"/>
        <v>62.745098039215684</v>
      </c>
      <c r="O10" s="20">
        <f>100-N10</f>
        <v>37.254901960784316</v>
      </c>
      <c r="P10" s="21">
        <v>0</v>
      </c>
      <c r="Q10" s="101"/>
      <c r="R10" s="101"/>
      <c r="S10" s="92"/>
    </row>
    <row r="11" spans="1:19" ht="17" thickBot="1" x14ac:dyDescent="0.25">
      <c r="A11" s="99"/>
      <c r="B11" s="5">
        <v>3</v>
      </c>
      <c r="C11" s="5">
        <v>163</v>
      </c>
      <c r="D11" s="5">
        <v>111</v>
      </c>
      <c r="E11" s="5">
        <v>86</v>
      </c>
      <c r="F11" s="5">
        <v>41</v>
      </c>
      <c r="G11" s="5">
        <v>28</v>
      </c>
      <c r="H11" s="5">
        <v>0</v>
      </c>
      <c r="I11" s="5">
        <v>69</v>
      </c>
      <c r="J11" s="5">
        <v>0.68</v>
      </c>
      <c r="K11" s="5">
        <v>0.77</v>
      </c>
      <c r="L11" s="5">
        <v>0.8</v>
      </c>
      <c r="M11" s="8">
        <v>0.42</v>
      </c>
      <c r="N11" s="16">
        <f t="shared" si="0"/>
        <v>59.420289855072461</v>
      </c>
      <c r="O11" s="17">
        <f>100-N11</f>
        <v>40.579710144927539</v>
      </c>
      <c r="P11" s="18">
        <v>0</v>
      </c>
      <c r="Q11" s="103"/>
      <c r="R11" s="103"/>
      <c r="S11" s="104"/>
    </row>
  </sheetData>
  <mergeCells count="14">
    <mergeCell ref="A6:A8"/>
    <mergeCell ref="Q6:Q8"/>
    <mergeCell ref="R6:R8"/>
    <mergeCell ref="S6:S8"/>
    <mergeCell ref="A9:A11"/>
    <mergeCell ref="Q9:Q11"/>
    <mergeCell ref="R9:R11"/>
    <mergeCell ref="S9:S11"/>
    <mergeCell ref="S3:S5"/>
    <mergeCell ref="F1:I1"/>
    <mergeCell ref="J1:M1"/>
    <mergeCell ref="A3:A5"/>
    <mergeCell ref="Q3:Q5"/>
    <mergeCell ref="R3:R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BD84-19B5-F44C-AB00-B6C17877C118}">
  <dimension ref="A1:F46"/>
  <sheetViews>
    <sheetView topLeftCell="A22" workbookViewId="0">
      <selection activeCell="I35" sqref="I35"/>
    </sheetView>
  </sheetViews>
  <sheetFormatPr baseColWidth="10" defaultRowHeight="16" x14ac:dyDescent="0.2"/>
  <cols>
    <col min="1" max="1" width="15" customWidth="1"/>
  </cols>
  <sheetData>
    <row r="1" spans="1:6" x14ac:dyDescent="0.2">
      <c r="A1" s="52" t="s">
        <v>13</v>
      </c>
      <c r="B1" s="52" t="s">
        <v>14</v>
      </c>
      <c r="C1" s="52" t="s">
        <v>15</v>
      </c>
      <c r="D1" s="52" t="s">
        <v>79</v>
      </c>
      <c r="E1" s="52" t="s">
        <v>16</v>
      </c>
      <c r="F1" s="52" t="s">
        <v>17</v>
      </c>
    </row>
    <row r="2" spans="1:6" x14ac:dyDescent="0.2">
      <c r="A2" s="53" t="s">
        <v>18</v>
      </c>
      <c r="B2" s="53">
        <v>1</v>
      </c>
      <c r="C2" s="53">
        <v>137</v>
      </c>
      <c r="D2" s="53">
        <v>124</v>
      </c>
      <c r="E2" s="53">
        <v>111</v>
      </c>
      <c r="F2" s="53">
        <v>110</v>
      </c>
    </row>
    <row r="3" spans="1:6" x14ac:dyDescent="0.2">
      <c r="A3" s="53" t="s">
        <v>18</v>
      </c>
      <c r="B3" s="53">
        <v>2</v>
      </c>
      <c r="C3" s="53">
        <v>16</v>
      </c>
      <c r="D3" s="53">
        <v>15</v>
      </c>
      <c r="E3" s="53">
        <v>15</v>
      </c>
      <c r="F3" s="53">
        <v>15</v>
      </c>
    </row>
    <row r="4" spans="1:6" x14ac:dyDescent="0.2">
      <c r="A4" s="53" t="s">
        <v>18</v>
      </c>
      <c r="B4" s="53">
        <v>3</v>
      </c>
      <c r="C4" s="53">
        <v>243</v>
      </c>
      <c r="D4" s="53">
        <v>175</v>
      </c>
      <c r="E4" s="53">
        <v>166</v>
      </c>
      <c r="F4" s="53">
        <v>162</v>
      </c>
    </row>
    <row r="5" spans="1:6" x14ac:dyDescent="0.2">
      <c r="A5" s="53" t="s">
        <v>5</v>
      </c>
      <c r="B5" s="53">
        <v>1</v>
      </c>
      <c r="C5" s="53">
        <v>46</v>
      </c>
      <c r="D5" s="53">
        <v>33</v>
      </c>
      <c r="E5" s="53">
        <v>24</v>
      </c>
      <c r="F5" s="53">
        <v>24</v>
      </c>
    </row>
    <row r="6" spans="1:6" x14ac:dyDescent="0.2">
      <c r="A6" s="53" t="s">
        <v>5</v>
      </c>
      <c r="B6" s="53">
        <v>2</v>
      </c>
      <c r="C6" s="53">
        <v>173</v>
      </c>
      <c r="D6" s="53">
        <v>145</v>
      </c>
      <c r="E6" s="53">
        <v>124</v>
      </c>
      <c r="F6" s="53">
        <v>115</v>
      </c>
    </row>
    <row r="7" spans="1:6" x14ac:dyDescent="0.2">
      <c r="A7" s="53" t="s">
        <v>5</v>
      </c>
      <c r="B7" s="53">
        <v>3</v>
      </c>
      <c r="C7" s="53">
        <v>119</v>
      </c>
      <c r="D7" s="53">
        <v>95</v>
      </c>
      <c r="E7" s="53">
        <v>82</v>
      </c>
      <c r="F7" s="53">
        <v>78</v>
      </c>
    </row>
    <row r="8" spans="1:6" x14ac:dyDescent="0.2">
      <c r="A8" s="53" t="s">
        <v>19</v>
      </c>
      <c r="B8" s="53">
        <v>1</v>
      </c>
      <c r="C8" s="53">
        <v>132</v>
      </c>
      <c r="D8" s="53">
        <v>96</v>
      </c>
      <c r="E8" s="53">
        <v>89</v>
      </c>
      <c r="F8" s="53">
        <v>85</v>
      </c>
    </row>
    <row r="9" spans="1:6" x14ac:dyDescent="0.2">
      <c r="A9" s="53" t="s">
        <v>19</v>
      </c>
      <c r="B9" s="53">
        <v>2</v>
      </c>
      <c r="C9" s="53">
        <v>121</v>
      </c>
      <c r="D9" s="53">
        <v>100</v>
      </c>
      <c r="E9" s="53">
        <v>88</v>
      </c>
      <c r="F9" s="53">
        <v>88</v>
      </c>
    </row>
    <row r="10" spans="1:6" x14ac:dyDescent="0.2">
      <c r="A10" s="53" t="s">
        <v>19</v>
      </c>
      <c r="B10" s="53">
        <v>3</v>
      </c>
      <c r="C10" s="53">
        <v>138</v>
      </c>
      <c r="D10" s="53">
        <v>124</v>
      </c>
      <c r="E10" s="53">
        <v>117</v>
      </c>
      <c r="F10" s="53">
        <v>114</v>
      </c>
    </row>
    <row r="11" spans="1:6" x14ac:dyDescent="0.2">
      <c r="A11" s="53" t="s">
        <v>7</v>
      </c>
      <c r="B11" s="53">
        <v>1</v>
      </c>
      <c r="C11" s="53">
        <v>35</v>
      </c>
      <c r="D11" s="53">
        <v>32</v>
      </c>
      <c r="E11" s="53">
        <v>22</v>
      </c>
      <c r="F11" s="53">
        <v>22</v>
      </c>
    </row>
    <row r="12" spans="1:6" x14ac:dyDescent="0.2">
      <c r="A12" s="53" t="s">
        <v>7</v>
      </c>
      <c r="B12" s="53">
        <v>2</v>
      </c>
      <c r="C12" s="53">
        <v>77</v>
      </c>
      <c r="D12" s="53">
        <v>73</v>
      </c>
      <c r="E12" s="53">
        <v>49</v>
      </c>
      <c r="F12" s="53">
        <v>46</v>
      </c>
    </row>
    <row r="13" spans="1:6" x14ac:dyDescent="0.2">
      <c r="A13" s="53" t="s">
        <v>7</v>
      </c>
      <c r="B13" s="53">
        <v>3</v>
      </c>
      <c r="C13" s="53">
        <v>89</v>
      </c>
      <c r="D13" s="53">
        <v>79</v>
      </c>
      <c r="E13" s="53">
        <v>59</v>
      </c>
      <c r="F13" s="53">
        <v>59</v>
      </c>
    </row>
    <row r="14" spans="1:6" x14ac:dyDescent="0.2">
      <c r="A14" s="53" t="s">
        <v>20</v>
      </c>
      <c r="B14" s="53">
        <v>1</v>
      </c>
      <c r="C14" s="53">
        <v>171</v>
      </c>
      <c r="D14" s="53">
        <v>119</v>
      </c>
      <c r="E14" s="53">
        <v>106</v>
      </c>
      <c r="F14" s="53">
        <v>103</v>
      </c>
    </row>
    <row r="15" spans="1:6" x14ac:dyDescent="0.2">
      <c r="A15" s="53" t="s">
        <v>20</v>
      </c>
      <c r="B15" s="53">
        <v>2</v>
      </c>
      <c r="C15" s="53">
        <v>63</v>
      </c>
      <c r="D15" s="53">
        <v>52</v>
      </c>
      <c r="E15" s="53">
        <v>48</v>
      </c>
      <c r="F15" s="53">
        <v>47</v>
      </c>
    </row>
    <row r="16" spans="1:6" x14ac:dyDescent="0.2">
      <c r="A16" s="53" t="s">
        <v>20</v>
      </c>
      <c r="B16" s="53">
        <v>3</v>
      </c>
      <c r="C16" s="53">
        <v>106</v>
      </c>
      <c r="D16" s="53">
        <v>39</v>
      </c>
      <c r="E16" s="53">
        <v>31</v>
      </c>
      <c r="F16" s="53">
        <v>31</v>
      </c>
    </row>
    <row r="17" spans="1:6" x14ac:dyDescent="0.2">
      <c r="A17" s="53" t="s">
        <v>8</v>
      </c>
      <c r="B17" s="53">
        <v>1</v>
      </c>
      <c r="C17" s="53">
        <v>282</v>
      </c>
      <c r="D17" s="53">
        <v>146</v>
      </c>
      <c r="E17" s="53">
        <v>103</v>
      </c>
      <c r="F17" s="53">
        <v>87</v>
      </c>
    </row>
    <row r="18" spans="1:6" x14ac:dyDescent="0.2">
      <c r="A18" s="53" t="s">
        <v>8</v>
      </c>
      <c r="B18" s="53">
        <v>2</v>
      </c>
      <c r="C18" s="53">
        <v>162</v>
      </c>
      <c r="D18" s="53">
        <v>81</v>
      </c>
      <c r="E18" s="53">
        <v>49</v>
      </c>
      <c r="F18" s="53">
        <v>44</v>
      </c>
    </row>
    <row r="19" spans="1:6" x14ac:dyDescent="0.2">
      <c r="A19" s="53" t="s">
        <v>8</v>
      </c>
      <c r="B19" s="53">
        <v>3</v>
      </c>
      <c r="C19" s="53">
        <v>278</v>
      </c>
      <c r="D19" s="53">
        <v>238</v>
      </c>
      <c r="E19" s="53">
        <v>173</v>
      </c>
      <c r="F19" s="53">
        <v>132</v>
      </c>
    </row>
    <row r="20" spans="1:6" x14ac:dyDescent="0.2">
      <c r="A20" s="53" t="s">
        <v>21</v>
      </c>
      <c r="B20" s="53">
        <v>1</v>
      </c>
      <c r="C20" s="53">
        <v>185</v>
      </c>
      <c r="D20" s="53">
        <v>130</v>
      </c>
      <c r="E20" s="53">
        <v>121</v>
      </c>
      <c r="F20" s="53">
        <v>118</v>
      </c>
    </row>
    <row r="21" spans="1:6" x14ac:dyDescent="0.2">
      <c r="A21" s="53" t="s">
        <v>21</v>
      </c>
      <c r="B21" s="53">
        <v>2</v>
      </c>
      <c r="C21" s="53">
        <v>103</v>
      </c>
      <c r="D21" s="53">
        <v>61</v>
      </c>
      <c r="E21" s="53">
        <v>53</v>
      </c>
      <c r="F21" s="53">
        <v>49</v>
      </c>
    </row>
    <row r="22" spans="1:6" x14ac:dyDescent="0.2">
      <c r="A22" s="53" t="s">
        <v>21</v>
      </c>
      <c r="B22" s="53">
        <v>3</v>
      </c>
      <c r="C22" s="53">
        <v>66</v>
      </c>
      <c r="D22" s="53">
        <v>22</v>
      </c>
      <c r="E22" s="53">
        <v>13</v>
      </c>
      <c r="F22" s="53">
        <v>13</v>
      </c>
    </row>
    <row r="23" spans="1:6" x14ac:dyDescent="0.2">
      <c r="A23" s="53" t="s">
        <v>9</v>
      </c>
      <c r="B23" s="53">
        <v>1</v>
      </c>
      <c r="C23" s="53">
        <v>227</v>
      </c>
      <c r="D23" s="53">
        <v>190</v>
      </c>
      <c r="E23" s="53">
        <v>157</v>
      </c>
      <c r="F23" s="53">
        <v>155</v>
      </c>
    </row>
    <row r="24" spans="1:6" x14ac:dyDescent="0.2">
      <c r="A24" s="53" t="s">
        <v>9</v>
      </c>
      <c r="B24" s="53">
        <v>2</v>
      </c>
      <c r="C24" s="53">
        <v>155</v>
      </c>
      <c r="D24" s="53">
        <v>128</v>
      </c>
      <c r="E24" s="53">
        <v>119</v>
      </c>
      <c r="F24" s="53">
        <v>115</v>
      </c>
    </row>
    <row r="25" spans="1:6" x14ac:dyDescent="0.2">
      <c r="A25" s="53" t="s">
        <v>9</v>
      </c>
      <c r="B25" s="53">
        <v>3</v>
      </c>
      <c r="C25" s="53">
        <v>62</v>
      </c>
      <c r="D25" s="53">
        <v>52</v>
      </c>
      <c r="E25" s="53">
        <v>42</v>
      </c>
      <c r="F25" s="53">
        <v>41</v>
      </c>
    </row>
    <row r="26" spans="1:6" x14ac:dyDescent="0.2">
      <c r="A26" s="53" t="s">
        <v>22</v>
      </c>
      <c r="B26" s="53">
        <v>1</v>
      </c>
      <c r="C26" s="53">
        <v>290</v>
      </c>
      <c r="D26" s="53">
        <v>229</v>
      </c>
      <c r="E26" s="53">
        <v>215</v>
      </c>
      <c r="F26" s="53">
        <v>210</v>
      </c>
    </row>
    <row r="27" spans="1:6" x14ac:dyDescent="0.2">
      <c r="A27" s="53" t="s">
        <v>22</v>
      </c>
      <c r="B27" s="53">
        <v>2</v>
      </c>
      <c r="C27" s="53">
        <v>215</v>
      </c>
      <c r="D27" s="53">
        <v>170</v>
      </c>
      <c r="E27" s="53">
        <v>149</v>
      </c>
      <c r="F27" s="53">
        <v>145</v>
      </c>
    </row>
    <row r="28" spans="1:6" x14ac:dyDescent="0.2">
      <c r="A28" s="53" t="s">
        <v>22</v>
      </c>
      <c r="B28" s="53">
        <v>3</v>
      </c>
      <c r="C28" s="53">
        <v>210</v>
      </c>
      <c r="D28" s="53">
        <v>183</v>
      </c>
      <c r="E28" s="53">
        <v>168</v>
      </c>
      <c r="F28" s="53">
        <v>164</v>
      </c>
    </row>
    <row r="29" spans="1:6" x14ac:dyDescent="0.2">
      <c r="A29" s="53" t="s">
        <v>10</v>
      </c>
      <c r="B29" s="53">
        <v>1</v>
      </c>
      <c r="C29" s="53">
        <v>218</v>
      </c>
      <c r="D29" s="53">
        <v>197</v>
      </c>
      <c r="E29" s="53">
        <v>165</v>
      </c>
      <c r="F29" s="53">
        <v>160</v>
      </c>
    </row>
    <row r="30" spans="1:6" x14ac:dyDescent="0.2">
      <c r="A30" s="53" t="s">
        <v>10</v>
      </c>
      <c r="B30" s="53">
        <v>2</v>
      </c>
      <c r="C30" s="53">
        <v>318</v>
      </c>
      <c r="D30" s="53">
        <v>291</v>
      </c>
      <c r="E30" s="53">
        <v>245</v>
      </c>
      <c r="F30" s="53">
        <v>239</v>
      </c>
    </row>
    <row r="31" spans="1:6" x14ac:dyDescent="0.2">
      <c r="A31" s="53" t="s">
        <v>10</v>
      </c>
      <c r="B31" s="53">
        <v>3</v>
      </c>
      <c r="C31" s="53">
        <v>344</v>
      </c>
      <c r="D31" s="53">
        <v>318</v>
      </c>
      <c r="E31" s="53">
        <v>292</v>
      </c>
      <c r="F31" s="53">
        <v>278</v>
      </c>
    </row>
    <row r="32" spans="1:6" x14ac:dyDescent="0.2">
      <c r="A32" s="53" t="s">
        <v>23</v>
      </c>
      <c r="B32" s="53">
        <v>1</v>
      </c>
      <c r="C32" s="53">
        <v>272</v>
      </c>
      <c r="D32" s="53">
        <v>204</v>
      </c>
      <c r="E32" s="53">
        <v>182</v>
      </c>
      <c r="F32" s="53">
        <v>179</v>
      </c>
    </row>
    <row r="33" spans="1:6" x14ac:dyDescent="0.2">
      <c r="A33" s="53" t="s">
        <v>23</v>
      </c>
      <c r="B33" s="53">
        <v>2</v>
      </c>
      <c r="C33" s="53">
        <v>264</v>
      </c>
      <c r="D33" s="53">
        <v>163</v>
      </c>
      <c r="E33" s="53">
        <v>139</v>
      </c>
      <c r="F33" s="53">
        <v>131</v>
      </c>
    </row>
    <row r="34" spans="1:6" x14ac:dyDescent="0.2">
      <c r="A34" s="53" t="s">
        <v>23</v>
      </c>
      <c r="B34" s="53">
        <v>3</v>
      </c>
      <c r="C34" s="53">
        <v>145</v>
      </c>
      <c r="D34" s="53">
        <v>134</v>
      </c>
      <c r="E34" s="53">
        <v>122</v>
      </c>
      <c r="F34" s="53">
        <v>119</v>
      </c>
    </row>
    <row r="35" spans="1:6" x14ac:dyDescent="0.2">
      <c r="A35" s="53" t="s">
        <v>11</v>
      </c>
      <c r="B35" s="53">
        <v>1</v>
      </c>
      <c r="C35" s="53">
        <v>211</v>
      </c>
      <c r="D35" s="53">
        <v>146</v>
      </c>
      <c r="E35" s="53">
        <v>122</v>
      </c>
      <c r="F35" s="53">
        <v>105</v>
      </c>
    </row>
    <row r="36" spans="1:6" x14ac:dyDescent="0.2">
      <c r="A36" s="53" t="s">
        <v>11</v>
      </c>
      <c r="B36" s="53">
        <v>2</v>
      </c>
      <c r="C36" s="53">
        <v>130</v>
      </c>
      <c r="D36" s="53">
        <v>117</v>
      </c>
      <c r="E36" s="53">
        <v>114</v>
      </c>
      <c r="F36" s="53">
        <v>111</v>
      </c>
    </row>
    <row r="37" spans="1:6" x14ac:dyDescent="0.2">
      <c r="A37" s="53" t="s">
        <v>11</v>
      </c>
      <c r="B37" s="53">
        <v>3</v>
      </c>
      <c r="C37" s="53">
        <v>159</v>
      </c>
      <c r="D37" s="53">
        <v>104</v>
      </c>
      <c r="E37" s="53">
        <v>103</v>
      </c>
      <c r="F37" s="53">
        <v>102</v>
      </c>
    </row>
    <row r="38" spans="1:6" x14ac:dyDescent="0.2">
      <c r="A38" s="53" t="s">
        <v>24</v>
      </c>
      <c r="B38" s="53">
        <v>1</v>
      </c>
      <c r="C38" s="53">
        <v>201</v>
      </c>
      <c r="D38" s="53">
        <v>116</v>
      </c>
      <c r="E38" s="53">
        <v>96</v>
      </c>
      <c r="F38" s="53">
        <v>95</v>
      </c>
    </row>
    <row r="39" spans="1:6" x14ac:dyDescent="0.2">
      <c r="A39" s="53" t="s">
        <v>24</v>
      </c>
      <c r="B39" s="53">
        <v>2</v>
      </c>
      <c r="C39" s="53">
        <v>211</v>
      </c>
      <c r="D39" s="53">
        <v>133</v>
      </c>
      <c r="E39" s="53">
        <v>119</v>
      </c>
      <c r="F39" s="53">
        <v>111</v>
      </c>
    </row>
    <row r="40" spans="1:6" x14ac:dyDescent="0.2">
      <c r="A40" s="53" t="s">
        <v>24</v>
      </c>
      <c r="B40" s="53">
        <v>3</v>
      </c>
      <c r="C40" s="53">
        <v>145</v>
      </c>
      <c r="D40" s="53">
        <v>83</v>
      </c>
      <c r="E40" s="53">
        <v>71</v>
      </c>
      <c r="F40" s="53">
        <v>71</v>
      </c>
    </row>
    <row r="41" spans="1:6" x14ac:dyDescent="0.2">
      <c r="A41" s="53" t="s">
        <v>12</v>
      </c>
      <c r="B41" s="53">
        <v>1</v>
      </c>
      <c r="C41" s="53">
        <v>225</v>
      </c>
      <c r="D41" s="53">
        <v>190</v>
      </c>
      <c r="E41" s="53">
        <v>172</v>
      </c>
      <c r="F41" s="53">
        <v>171</v>
      </c>
    </row>
    <row r="42" spans="1:6" x14ac:dyDescent="0.2">
      <c r="A42" s="53" t="s">
        <v>12</v>
      </c>
      <c r="B42" s="53">
        <v>2</v>
      </c>
      <c r="C42" s="53">
        <v>99</v>
      </c>
      <c r="D42" s="53">
        <v>89</v>
      </c>
      <c r="E42" s="53">
        <v>78</v>
      </c>
      <c r="F42" s="53">
        <v>77</v>
      </c>
    </row>
    <row r="43" spans="1:6" x14ac:dyDescent="0.2">
      <c r="A43" s="53" t="s">
        <v>12</v>
      </c>
      <c r="B43" s="53">
        <v>3</v>
      </c>
      <c r="C43" s="53">
        <v>61</v>
      </c>
      <c r="D43" s="53">
        <v>51</v>
      </c>
      <c r="E43" s="53">
        <v>46</v>
      </c>
      <c r="F43" s="53">
        <v>45</v>
      </c>
    </row>
    <row r="44" spans="1:6" x14ac:dyDescent="0.2">
      <c r="A44" s="53" t="s">
        <v>25</v>
      </c>
      <c r="B44" s="53">
        <v>1</v>
      </c>
      <c r="C44" s="53">
        <v>257</v>
      </c>
      <c r="D44" s="53">
        <v>176</v>
      </c>
      <c r="E44" s="53">
        <v>166</v>
      </c>
      <c r="F44" s="53">
        <v>160</v>
      </c>
    </row>
    <row r="45" spans="1:6" x14ac:dyDescent="0.2">
      <c r="A45" s="53" t="s">
        <v>25</v>
      </c>
      <c r="B45" s="53">
        <v>2</v>
      </c>
      <c r="C45" s="53">
        <v>182</v>
      </c>
      <c r="D45" s="53">
        <v>125</v>
      </c>
      <c r="E45" s="53">
        <v>112</v>
      </c>
      <c r="F45" s="53">
        <v>112</v>
      </c>
    </row>
    <row r="46" spans="1:6" x14ac:dyDescent="0.2">
      <c r="A46" s="53" t="s">
        <v>25</v>
      </c>
      <c r="B46" s="53">
        <v>3</v>
      </c>
      <c r="C46" s="53">
        <v>196</v>
      </c>
      <c r="D46" s="53">
        <v>146</v>
      </c>
      <c r="E46" s="53">
        <v>124</v>
      </c>
      <c r="F46" s="53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5C685-DA22-0D48-A0F7-22708A7220CE}">
  <dimension ref="A1:I28"/>
  <sheetViews>
    <sheetView tabSelected="1" workbookViewId="0">
      <selection activeCell="D25" sqref="D25"/>
    </sheetView>
  </sheetViews>
  <sheetFormatPr baseColWidth="10" defaultRowHeight="16" x14ac:dyDescent="0.2"/>
  <cols>
    <col min="1" max="1" width="16" customWidth="1"/>
    <col min="6" max="6" width="17.33203125" customWidth="1"/>
  </cols>
  <sheetData>
    <row r="1" spans="1:9" x14ac:dyDescent="0.2">
      <c r="A1" s="52" t="s">
        <v>13</v>
      </c>
      <c r="B1" s="52" t="s">
        <v>14</v>
      </c>
      <c r="C1" s="52" t="s">
        <v>80</v>
      </c>
      <c r="D1" s="52" t="s">
        <v>38</v>
      </c>
      <c r="F1" s="52" t="s">
        <v>13</v>
      </c>
      <c r="G1" s="52" t="s">
        <v>14</v>
      </c>
      <c r="H1" s="52" t="s">
        <v>80</v>
      </c>
      <c r="I1" s="52" t="s">
        <v>38</v>
      </c>
    </row>
    <row r="2" spans="1:9" x14ac:dyDescent="0.2">
      <c r="A2" s="53" t="s">
        <v>18</v>
      </c>
      <c r="B2" s="53">
        <v>1</v>
      </c>
      <c r="C2" s="53">
        <v>196</v>
      </c>
      <c r="D2" s="53">
        <v>187</v>
      </c>
      <c r="F2" s="53" t="s">
        <v>18</v>
      </c>
      <c r="G2" s="53">
        <v>1</v>
      </c>
      <c r="H2" s="53">
        <v>226</v>
      </c>
      <c r="I2" s="53">
        <v>213</v>
      </c>
    </row>
    <row r="3" spans="1:9" x14ac:dyDescent="0.2">
      <c r="A3" s="53" t="s">
        <v>18</v>
      </c>
      <c r="B3" s="53">
        <v>2</v>
      </c>
      <c r="C3" s="53">
        <v>311</v>
      </c>
      <c r="D3" s="53">
        <v>299</v>
      </c>
      <c r="F3" s="53" t="s">
        <v>18</v>
      </c>
      <c r="G3" s="53">
        <v>2</v>
      </c>
      <c r="H3" s="53">
        <v>109</v>
      </c>
      <c r="I3" s="53">
        <v>81</v>
      </c>
    </row>
    <row r="4" spans="1:9" x14ac:dyDescent="0.2">
      <c r="A4" s="53" t="s">
        <v>18</v>
      </c>
      <c r="B4" s="53">
        <v>3</v>
      </c>
      <c r="C4" s="53">
        <v>392</v>
      </c>
      <c r="D4" s="53">
        <v>376</v>
      </c>
      <c r="F4" s="53" t="s">
        <v>18</v>
      </c>
      <c r="G4" s="53">
        <v>3</v>
      </c>
      <c r="H4" s="53">
        <v>141</v>
      </c>
      <c r="I4" s="53">
        <v>137</v>
      </c>
    </row>
    <row r="5" spans="1:9" x14ac:dyDescent="0.2">
      <c r="A5" s="53" t="s">
        <v>34</v>
      </c>
      <c r="B5" s="53">
        <v>1</v>
      </c>
      <c r="C5" s="53">
        <v>449</v>
      </c>
      <c r="D5" s="53">
        <v>399</v>
      </c>
      <c r="F5" s="53" t="s">
        <v>26</v>
      </c>
      <c r="G5" s="53">
        <v>1</v>
      </c>
      <c r="H5" s="53">
        <v>8</v>
      </c>
      <c r="I5" s="53">
        <v>8</v>
      </c>
    </row>
    <row r="6" spans="1:9" x14ac:dyDescent="0.2">
      <c r="A6" s="53" t="s">
        <v>34</v>
      </c>
      <c r="B6" s="53">
        <v>2</v>
      </c>
      <c r="C6" s="53">
        <v>208</v>
      </c>
      <c r="D6" s="53">
        <v>150</v>
      </c>
      <c r="F6" s="53" t="s">
        <v>26</v>
      </c>
      <c r="G6" s="53">
        <v>2</v>
      </c>
      <c r="H6" s="53">
        <v>273</v>
      </c>
      <c r="I6" s="53">
        <v>261</v>
      </c>
    </row>
    <row r="7" spans="1:9" x14ac:dyDescent="0.2">
      <c r="A7" s="53" t="s">
        <v>34</v>
      </c>
      <c r="B7" s="53">
        <v>3</v>
      </c>
      <c r="C7" s="53">
        <v>101</v>
      </c>
      <c r="D7" s="53">
        <v>44</v>
      </c>
      <c r="F7" s="53" t="s">
        <v>26</v>
      </c>
      <c r="G7" s="53">
        <v>3</v>
      </c>
      <c r="H7" s="53">
        <v>119</v>
      </c>
      <c r="I7" s="53">
        <v>113</v>
      </c>
    </row>
    <row r="8" spans="1:9" x14ac:dyDescent="0.2">
      <c r="A8" s="53" t="s">
        <v>35</v>
      </c>
      <c r="B8" s="53">
        <v>1</v>
      </c>
      <c r="C8" s="53">
        <v>221</v>
      </c>
      <c r="D8" s="53">
        <v>151</v>
      </c>
      <c r="F8" s="53" t="s">
        <v>27</v>
      </c>
      <c r="G8" s="53">
        <v>1</v>
      </c>
      <c r="H8" s="53">
        <v>292</v>
      </c>
      <c r="I8" s="53">
        <v>279</v>
      </c>
    </row>
    <row r="9" spans="1:9" x14ac:dyDescent="0.2">
      <c r="A9" s="53" t="s">
        <v>35</v>
      </c>
      <c r="B9" s="53">
        <v>2</v>
      </c>
      <c r="C9" s="53">
        <v>302</v>
      </c>
      <c r="D9" s="53">
        <v>148</v>
      </c>
      <c r="F9" s="53" t="s">
        <v>27</v>
      </c>
      <c r="G9" s="53">
        <v>2</v>
      </c>
      <c r="H9" s="53">
        <v>246</v>
      </c>
      <c r="I9" s="53">
        <v>215</v>
      </c>
    </row>
    <row r="10" spans="1:9" x14ac:dyDescent="0.2">
      <c r="A10" s="53" t="s">
        <v>35</v>
      </c>
      <c r="B10" s="53">
        <v>3</v>
      </c>
      <c r="C10" s="53">
        <v>380</v>
      </c>
      <c r="D10" s="53">
        <v>325</v>
      </c>
      <c r="F10" s="53" t="s">
        <v>27</v>
      </c>
      <c r="G10" s="53">
        <v>3</v>
      </c>
      <c r="H10" s="53">
        <v>310</v>
      </c>
      <c r="I10" s="53">
        <v>291</v>
      </c>
    </row>
    <row r="11" spans="1:9" x14ac:dyDescent="0.2">
      <c r="A11" s="53" t="s">
        <v>36</v>
      </c>
      <c r="B11" s="53">
        <v>1</v>
      </c>
      <c r="C11" s="53">
        <v>197</v>
      </c>
      <c r="D11" s="53">
        <v>0</v>
      </c>
      <c r="F11" s="53" t="s">
        <v>28</v>
      </c>
      <c r="G11" s="53">
        <v>1</v>
      </c>
      <c r="H11" s="53">
        <v>185</v>
      </c>
      <c r="I11" s="53">
        <v>168</v>
      </c>
    </row>
    <row r="12" spans="1:9" x14ac:dyDescent="0.2">
      <c r="A12" s="53" t="s">
        <v>36</v>
      </c>
      <c r="B12" s="53">
        <v>2</v>
      </c>
      <c r="C12" s="53">
        <v>169</v>
      </c>
      <c r="D12" s="53">
        <v>139</v>
      </c>
      <c r="F12" s="53" t="s">
        <v>28</v>
      </c>
      <c r="G12" s="53">
        <v>2</v>
      </c>
      <c r="H12" s="53">
        <v>263</v>
      </c>
      <c r="I12" s="53">
        <v>170</v>
      </c>
    </row>
    <row r="13" spans="1:9" x14ac:dyDescent="0.2">
      <c r="A13" s="53" t="s">
        <v>36</v>
      </c>
      <c r="B13" s="53">
        <v>3</v>
      </c>
      <c r="C13" s="53">
        <v>235</v>
      </c>
      <c r="D13" s="53">
        <v>118</v>
      </c>
      <c r="F13" s="53" t="s">
        <v>28</v>
      </c>
      <c r="G13" s="53">
        <v>3</v>
      </c>
      <c r="H13" s="53">
        <v>345</v>
      </c>
      <c r="I13" s="53">
        <v>312</v>
      </c>
    </row>
    <row r="14" spans="1:9" x14ac:dyDescent="0.2">
      <c r="A14" s="53" t="s">
        <v>37</v>
      </c>
      <c r="B14" s="53">
        <v>1</v>
      </c>
      <c r="C14" s="53">
        <v>210</v>
      </c>
      <c r="D14" s="53">
        <v>137</v>
      </c>
      <c r="F14" s="53" t="s">
        <v>29</v>
      </c>
      <c r="G14" s="53">
        <v>1</v>
      </c>
      <c r="H14" s="53">
        <v>384</v>
      </c>
      <c r="I14" s="53">
        <v>358</v>
      </c>
    </row>
    <row r="15" spans="1:9" x14ac:dyDescent="0.2">
      <c r="A15" s="53" t="s">
        <v>37</v>
      </c>
      <c r="B15" s="53">
        <v>2</v>
      </c>
      <c r="C15" s="53">
        <v>253</v>
      </c>
      <c r="D15" s="53">
        <v>107</v>
      </c>
      <c r="F15" s="53" t="s">
        <v>29</v>
      </c>
      <c r="G15" s="53">
        <v>2</v>
      </c>
      <c r="H15" s="53">
        <v>45</v>
      </c>
      <c r="I15" s="53">
        <v>43</v>
      </c>
    </row>
    <row r="16" spans="1:9" x14ac:dyDescent="0.2">
      <c r="A16" s="53" t="s">
        <v>37</v>
      </c>
      <c r="B16" s="53">
        <v>3</v>
      </c>
      <c r="C16" s="53">
        <v>226</v>
      </c>
      <c r="D16" s="53">
        <v>47</v>
      </c>
      <c r="F16" s="53" t="s">
        <v>29</v>
      </c>
      <c r="G16" s="53">
        <v>3</v>
      </c>
      <c r="H16" s="53">
        <v>227</v>
      </c>
      <c r="I16" s="53">
        <v>219</v>
      </c>
    </row>
    <row r="17" spans="6:9" x14ac:dyDescent="0.2">
      <c r="F17" s="53" t="s">
        <v>30</v>
      </c>
      <c r="G17" s="53">
        <v>1</v>
      </c>
      <c r="H17" s="53">
        <v>137</v>
      </c>
      <c r="I17" s="53">
        <v>52</v>
      </c>
    </row>
    <row r="18" spans="6:9" x14ac:dyDescent="0.2">
      <c r="F18" s="53" t="s">
        <v>30</v>
      </c>
      <c r="G18" s="53">
        <v>2</v>
      </c>
      <c r="H18" s="53">
        <v>456</v>
      </c>
      <c r="I18" s="53">
        <v>172</v>
      </c>
    </row>
    <row r="19" spans="6:9" x14ac:dyDescent="0.2">
      <c r="F19" s="53" t="s">
        <v>30</v>
      </c>
      <c r="G19" s="53">
        <v>3</v>
      </c>
      <c r="H19" s="53">
        <v>76</v>
      </c>
      <c r="I19" s="53">
        <v>37</v>
      </c>
    </row>
    <row r="20" spans="6:9" x14ac:dyDescent="0.2">
      <c r="F20" s="53" t="s">
        <v>31</v>
      </c>
      <c r="G20" s="53">
        <v>1</v>
      </c>
      <c r="H20" s="53">
        <v>40</v>
      </c>
      <c r="I20" s="53">
        <v>37</v>
      </c>
    </row>
    <row r="21" spans="6:9" x14ac:dyDescent="0.2">
      <c r="F21" s="53" t="s">
        <v>31</v>
      </c>
      <c r="G21" s="53">
        <v>2</v>
      </c>
      <c r="H21" s="53">
        <v>146</v>
      </c>
      <c r="I21" s="53">
        <v>137</v>
      </c>
    </row>
    <row r="22" spans="6:9" x14ac:dyDescent="0.2">
      <c r="F22" s="53" t="s">
        <v>31</v>
      </c>
      <c r="G22" s="53">
        <v>3</v>
      </c>
      <c r="H22" s="53">
        <v>91</v>
      </c>
      <c r="I22" s="53">
        <v>80</v>
      </c>
    </row>
    <row r="23" spans="6:9" x14ac:dyDescent="0.2">
      <c r="F23" s="53" t="s">
        <v>32</v>
      </c>
      <c r="G23" s="53">
        <v>1</v>
      </c>
      <c r="H23" s="53">
        <v>43</v>
      </c>
      <c r="I23" s="53">
        <v>31</v>
      </c>
    </row>
    <row r="24" spans="6:9" x14ac:dyDescent="0.2">
      <c r="F24" s="53" t="s">
        <v>32</v>
      </c>
      <c r="G24" s="53">
        <v>2</v>
      </c>
      <c r="H24" s="53">
        <v>405</v>
      </c>
      <c r="I24" s="53">
        <v>331</v>
      </c>
    </row>
    <row r="25" spans="6:9" x14ac:dyDescent="0.2">
      <c r="F25" s="53" t="s">
        <v>32</v>
      </c>
      <c r="G25" s="53">
        <v>3</v>
      </c>
      <c r="H25" s="53">
        <v>362</v>
      </c>
      <c r="I25" s="53">
        <v>288</v>
      </c>
    </row>
    <row r="26" spans="6:9" x14ac:dyDescent="0.2">
      <c r="F26" s="53" t="s">
        <v>33</v>
      </c>
      <c r="G26" s="53">
        <v>1</v>
      </c>
      <c r="H26" s="53">
        <v>335</v>
      </c>
      <c r="I26" s="53">
        <v>320</v>
      </c>
    </row>
    <row r="27" spans="6:9" x14ac:dyDescent="0.2">
      <c r="F27" s="53" t="s">
        <v>33</v>
      </c>
      <c r="G27" s="53">
        <v>2</v>
      </c>
      <c r="H27" s="53">
        <v>72</v>
      </c>
      <c r="I27" s="53">
        <v>55</v>
      </c>
    </row>
    <row r="28" spans="6:9" x14ac:dyDescent="0.2">
      <c r="F28" s="53" t="s">
        <v>33</v>
      </c>
      <c r="G28" s="53">
        <v>3</v>
      </c>
      <c r="H28" s="53">
        <v>152</v>
      </c>
      <c r="I28" s="53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 1</vt:lpstr>
      <vt:lpstr>Fig 2</vt:lpstr>
      <vt:lpstr>Sup Fig 2</vt:lpstr>
      <vt:lpstr>Sup Fig 4</vt:lpstr>
      <vt:lpstr>Sup Fig 5</vt:lpstr>
      <vt:lpstr>Sup Fig 6</vt:lpstr>
      <vt:lpstr>Sup Fig 7</vt:lpstr>
      <vt:lpstr>Sup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Davydova, Serafima</cp:lastModifiedBy>
  <dcterms:created xsi:type="dcterms:W3CDTF">2024-10-21T11:36:33Z</dcterms:created>
  <dcterms:modified xsi:type="dcterms:W3CDTF">2025-01-10T14:09:20Z</dcterms:modified>
</cp:coreProperties>
</file>