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utingservices-my.sharepoint.com/personal/amm95_bath_ac_uk/Documents/ZZ Deskt/Ben's paper/Revised Submission BMC Biology R1/"/>
    </mc:Choice>
  </mc:AlternateContent>
  <xr:revisionPtr revIDLastSave="114" documentId="14_{50ACF168-1465-4A7B-BF57-8610BD97007F}" xr6:coauthVersionLast="47" xr6:coauthVersionMax="47" xr10:uidLastSave="{10083228-0C2C-4340-BA82-5C2F1DC74A98}"/>
  <bookViews>
    <workbookView xWindow="-30000" yWindow="4815" windowWidth="27015" windowHeight="14280" activeTab="6" xr2:uid="{0FEF8B2C-9705-4C20-86C6-13FB8A820368}"/>
  </bookViews>
  <sheets>
    <sheet name="DataFig1A" sheetId="4" r:id="rId1"/>
    <sheet name="DataFig1B" sheetId="1" r:id="rId2"/>
    <sheet name="DataFig 1C-D" sheetId="5" r:id="rId3"/>
    <sheet name="DataFig 4C" sheetId="2" r:id="rId4"/>
    <sheet name="DataFigS4B" sheetId="6" r:id="rId5"/>
    <sheet name="DataFigS4D" sheetId="3" r:id="rId6"/>
    <sheet name="DataFigS4E" sheetId="7" r:id="rId7"/>
  </sheets>
  <externalReferences>
    <externalReference r:id="rId8"/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D26" i="6"/>
  <c r="C26" i="6"/>
  <c r="E25" i="6"/>
  <c r="D25" i="6"/>
  <c r="C25" i="6"/>
  <c r="E24" i="6"/>
  <c r="D24" i="6"/>
  <c r="C24" i="6"/>
  <c r="K23" i="6"/>
  <c r="J23" i="6"/>
  <c r="I23" i="6"/>
  <c r="K22" i="6"/>
  <c r="J22" i="6"/>
  <c r="I22" i="6"/>
  <c r="K21" i="6"/>
  <c r="J21" i="6"/>
  <c r="I21" i="6"/>
  <c r="K20" i="6"/>
  <c r="J20" i="6"/>
  <c r="I20" i="6"/>
  <c r="K19" i="6"/>
  <c r="J19" i="6"/>
  <c r="I19" i="6"/>
  <c r="K18" i="6"/>
  <c r="J18" i="6"/>
  <c r="I18" i="6"/>
  <c r="E18" i="6"/>
  <c r="D18" i="6"/>
  <c r="C18" i="6"/>
  <c r="K17" i="6"/>
  <c r="J17" i="6"/>
  <c r="I17" i="6"/>
  <c r="E17" i="6"/>
  <c r="D17" i="6"/>
  <c r="C17" i="6"/>
  <c r="K16" i="6"/>
  <c r="J16" i="6"/>
  <c r="I16" i="6"/>
  <c r="E16" i="6"/>
  <c r="D16" i="6"/>
  <c r="C16" i="6"/>
  <c r="K15" i="6"/>
  <c r="J15" i="6"/>
  <c r="I15" i="6"/>
  <c r="K34" i="6" l="1"/>
  <c r="I36" i="6"/>
  <c r="J34" i="6"/>
  <c r="J36" i="6"/>
  <c r="K36" i="6"/>
  <c r="I34" i="6"/>
  <c r="W29" i="7" l="1"/>
  <c r="AI38" i="7"/>
  <c r="AI35" i="7"/>
  <c r="AI32" i="7"/>
  <c r="AI29" i="7"/>
  <c r="AI26" i="7"/>
  <c r="AI23" i="7"/>
  <c r="AI20" i="7"/>
  <c r="AI17" i="7"/>
  <c r="AI14" i="7"/>
  <c r="AI11" i="7"/>
  <c r="AI8" i="7"/>
  <c r="AI5" i="7"/>
  <c r="W38" i="7"/>
  <c r="W35" i="7"/>
  <c r="W32" i="7"/>
  <c r="W26" i="7"/>
  <c r="W23" i="7"/>
  <c r="W20" i="7"/>
  <c r="W17" i="7"/>
  <c r="W14" i="7"/>
  <c r="W11" i="7"/>
  <c r="W8" i="7"/>
  <c r="W5" i="7"/>
  <c r="I9" i="3" l="1"/>
  <c r="I7" i="3"/>
  <c r="I5" i="3"/>
  <c r="H9" i="3" l="1"/>
  <c r="H7" i="3"/>
  <c r="H5" i="3"/>
  <c r="O42" i="4"/>
  <c r="N42" i="4"/>
  <c r="O41" i="4"/>
  <c r="N41" i="4"/>
  <c r="O40" i="4"/>
  <c r="N40" i="4"/>
  <c r="O39" i="4"/>
  <c r="N39" i="4"/>
  <c r="O38" i="4"/>
  <c r="N38" i="4"/>
  <c r="O37" i="4"/>
  <c r="N37" i="4"/>
  <c r="O36" i="4"/>
  <c r="N36" i="4"/>
  <c r="O35" i="4"/>
  <c r="N35" i="4"/>
  <c r="O34" i="4"/>
  <c r="N34" i="4"/>
  <c r="O33" i="4"/>
  <c r="N33" i="4"/>
  <c r="O32" i="4"/>
  <c r="N32" i="4"/>
  <c r="O31" i="4"/>
  <c r="N31" i="4"/>
  <c r="O30" i="4"/>
  <c r="N30" i="4"/>
  <c r="O29" i="4"/>
  <c r="N29" i="4"/>
  <c r="O28" i="4"/>
  <c r="N28" i="4"/>
  <c r="O27" i="4"/>
  <c r="N27" i="4"/>
  <c r="O26" i="4"/>
  <c r="N26" i="4"/>
  <c r="O25" i="4"/>
  <c r="N25" i="4"/>
  <c r="O24" i="4"/>
  <c r="N24" i="4"/>
  <c r="G24" i="4"/>
  <c r="F24" i="4"/>
  <c r="O23" i="4"/>
  <c r="N23" i="4"/>
  <c r="G23" i="4"/>
  <c r="F23" i="4"/>
  <c r="O22" i="4"/>
  <c r="N22" i="4"/>
  <c r="G22" i="4"/>
  <c r="F22" i="4"/>
  <c r="O21" i="4"/>
  <c r="N21" i="4"/>
  <c r="G21" i="4"/>
  <c r="F21" i="4"/>
  <c r="O20" i="4"/>
  <c r="N20" i="4"/>
  <c r="G20" i="4"/>
  <c r="F20" i="4"/>
  <c r="O19" i="4"/>
  <c r="N19" i="4"/>
  <c r="G19" i="4"/>
  <c r="F19" i="4"/>
  <c r="O18" i="4"/>
  <c r="N18" i="4"/>
  <c r="G18" i="4"/>
  <c r="F18" i="4"/>
  <c r="W17" i="4"/>
  <c r="V17" i="4"/>
  <c r="O17" i="4"/>
  <c r="N17" i="4"/>
  <c r="G17" i="4"/>
  <c r="F17" i="4"/>
  <c r="W16" i="4"/>
  <c r="V16" i="4"/>
  <c r="O16" i="4"/>
  <c r="N16" i="4"/>
  <c r="G16" i="4"/>
  <c r="F16" i="4"/>
  <c r="W15" i="4"/>
  <c r="V15" i="4"/>
  <c r="O15" i="4"/>
  <c r="N15" i="4"/>
  <c r="G15" i="4"/>
  <c r="F15" i="4"/>
  <c r="W14" i="4"/>
  <c r="V14" i="4"/>
  <c r="O14" i="4"/>
  <c r="N14" i="4"/>
  <c r="G14" i="4"/>
  <c r="F14" i="4"/>
  <c r="W13" i="4"/>
  <c r="V13" i="4"/>
  <c r="O13" i="4"/>
  <c r="N13" i="4"/>
  <c r="G13" i="4"/>
  <c r="F13" i="4"/>
  <c r="W12" i="4"/>
  <c r="W5" i="4" s="1"/>
  <c r="V12" i="4"/>
  <c r="O12" i="4"/>
  <c r="N12" i="4"/>
  <c r="G12" i="4"/>
  <c r="F12" i="4"/>
  <c r="W11" i="4"/>
  <c r="V11" i="4"/>
  <c r="O11" i="4"/>
  <c r="N11" i="4"/>
  <c r="G11" i="4"/>
  <c r="F11" i="4"/>
  <c r="W10" i="4"/>
  <c r="V10" i="4"/>
  <c r="O10" i="4"/>
  <c r="N10" i="4"/>
  <c r="G10" i="4"/>
  <c r="F10" i="4"/>
  <c r="W9" i="4"/>
  <c r="V9" i="4"/>
  <c r="V6" i="4" s="1"/>
  <c r="O9" i="4"/>
  <c r="O6" i="4" s="1"/>
  <c r="N9" i="4"/>
  <c r="N5" i="4" s="1"/>
  <c r="G9" i="4"/>
  <c r="G5" i="4" s="1"/>
  <c r="F9" i="4"/>
  <c r="F5" i="4" s="1"/>
  <c r="W6" i="4"/>
  <c r="V5" i="4"/>
  <c r="O5" i="4"/>
  <c r="F6" i="4" l="1"/>
  <c r="G6" i="4"/>
  <c r="N6" i="4"/>
</calcChain>
</file>

<file path=xl/sharedStrings.xml><?xml version="1.0" encoding="utf-8"?>
<sst xmlns="http://schemas.openxmlformats.org/spreadsheetml/2006/main" count="673" uniqueCount="293">
  <si>
    <t>count</t>
  </si>
  <si>
    <t>condition</t>
  </si>
  <si>
    <t>Gene</t>
  </si>
  <si>
    <t>NC_SRR4457115</t>
  </si>
  <si>
    <t>NC</t>
  </si>
  <si>
    <t>TET1</t>
  </si>
  <si>
    <t>NC_SRR4457116</t>
  </si>
  <si>
    <t>NC_SRR4457117</t>
  </si>
  <si>
    <t>NC_SRR4457118</t>
  </si>
  <si>
    <t>NC_SRR4457119</t>
  </si>
  <si>
    <t>TC_SRR4457120</t>
  </si>
  <si>
    <t>CT</t>
  </si>
  <si>
    <t>TC_SRR4457121</t>
  </si>
  <si>
    <t>TC_SRR4457122</t>
  </si>
  <si>
    <t>TC_SRR4457123</t>
  </si>
  <si>
    <t>TC_SRR4457124</t>
  </si>
  <si>
    <t>LT_SRR4457125</t>
  </si>
  <si>
    <t>LM</t>
  </si>
  <si>
    <t>LT_SRR4457126</t>
  </si>
  <si>
    <t>LT_SRR4457127</t>
  </si>
  <si>
    <t>LT_SRR4457128</t>
  </si>
  <si>
    <t>LT_SRR4457129</t>
  </si>
  <si>
    <t>NC_SRR44571151</t>
  </si>
  <si>
    <t>TET2</t>
  </si>
  <si>
    <t>NC_SRR44571161</t>
  </si>
  <si>
    <t>NC_SRR44571171</t>
  </si>
  <si>
    <t>NC_SRR44571181</t>
  </si>
  <si>
    <t>NC_SRR44571191</t>
  </si>
  <si>
    <t>TC_SRR44571201</t>
  </si>
  <si>
    <t>TC_SRR44571211</t>
  </si>
  <si>
    <t>TC_SRR44571221</t>
  </si>
  <si>
    <t>TC_SRR44571231</t>
  </si>
  <si>
    <t>TC_SRR44571241</t>
  </si>
  <si>
    <t>LT_SRR44571251</t>
  </si>
  <si>
    <t>LT_SRR44571261</t>
  </si>
  <si>
    <t>LT_SRR44571271</t>
  </si>
  <si>
    <t>LT_SRR44571281</t>
  </si>
  <si>
    <t>LT_SRR44571291</t>
  </si>
  <si>
    <t>NC_SRR44571152</t>
  </si>
  <si>
    <t>TET3</t>
  </si>
  <si>
    <t>NC_SRR44571162</t>
  </si>
  <si>
    <t>NC_SRR44571172</t>
  </si>
  <si>
    <t>NC_SRR44571182</t>
  </si>
  <si>
    <t>NC_SRR44571192</t>
  </si>
  <si>
    <t>TC_SRR44571202</t>
  </si>
  <si>
    <t>TC_SRR44571212</t>
  </si>
  <si>
    <t>TC_SRR44571222</t>
  </si>
  <si>
    <t>TC_SRR44571232</t>
  </si>
  <si>
    <t>TC_SRR44571242</t>
  </si>
  <si>
    <t>LT_SRR44571252</t>
  </si>
  <si>
    <t>LT_SRR44571262</t>
  </si>
  <si>
    <t>LT_SRR44571272</t>
  </si>
  <si>
    <t>LT_SRR44571282</t>
  </si>
  <si>
    <t>LT_SRR44571292</t>
  </si>
  <si>
    <t>Sample</t>
  </si>
  <si>
    <t>SALL4</t>
  </si>
  <si>
    <t>ZNF770</t>
  </si>
  <si>
    <t>ZNF121</t>
  </si>
  <si>
    <t>NC_SRR44571153</t>
  </si>
  <si>
    <t>PAX5</t>
  </si>
  <si>
    <t>NC_SRR44571163</t>
  </si>
  <si>
    <t>NC_SRR44571173</t>
  </si>
  <si>
    <t>NC_SRR44571183</t>
  </si>
  <si>
    <t>NC_SRR44571193</t>
  </si>
  <si>
    <t>TC_SRR44571203</t>
  </si>
  <si>
    <t>TC_SRR44571213</t>
  </si>
  <si>
    <t>TC_SRR44571223</t>
  </si>
  <si>
    <t>TC_SRR44571233</t>
  </si>
  <si>
    <t>TC_SRR44571243</t>
  </si>
  <si>
    <t>LT_SRR44571253</t>
  </si>
  <si>
    <t>LT_SRR44571263</t>
  </si>
  <si>
    <t>LT_SRR44571273</t>
  </si>
  <si>
    <t>LT_SRR44571283</t>
  </si>
  <si>
    <t>LT_SRR44571293</t>
  </si>
  <si>
    <t>Specific Calculation</t>
  </si>
  <si>
    <t>Mean</t>
  </si>
  <si>
    <t>Simple Calc.</t>
  </si>
  <si>
    <t>5hmc product</t>
  </si>
  <si>
    <t>TET Activity</t>
  </si>
  <si>
    <t>SW480 WT Nuc1</t>
  </si>
  <si>
    <t>SW480 WT Nuc2</t>
  </si>
  <si>
    <t>SW480 2I7 Nuc1</t>
  </si>
  <si>
    <t>SW480 2I7 Nuc2</t>
  </si>
  <si>
    <t>SW480 6B12 Nuc1</t>
  </si>
  <si>
    <t>SW480 6B12 Nuc3</t>
  </si>
  <si>
    <t>SW480 217 = TKO for TET1, TET2, TET3</t>
  </si>
  <si>
    <t xml:space="preserve">SW480 6B12 = TKO for TET1, TET2, TET3 </t>
  </si>
  <si>
    <t xml:space="preserve">Mass-spec </t>
  </si>
  <si>
    <t>AB Sciex Triple Quad 6500  fitted with an Agilent Infinity 1290 LC system and an Acquity UPLC HSS T3 column</t>
  </si>
  <si>
    <t>Average</t>
  </si>
  <si>
    <t>cytosine</t>
  </si>
  <si>
    <t>5mC</t>
  </si>
  <si>
    <t>5hmC</t>
  </si>
  <si>
    <t>%5mC</t>
  </si>
  <si>
    <t>%5hmC</t>
  </si>
  <si>
    <t>TC</t>
  </si>
  <si>
    <t>LT</t>
  </si>
  <si>
    <t>CRC2_060NC</t>
  </si>
  <si>
    <t>CRC2_060T1</t>
  </si>
  <si>
    <t>(n=34)</t>
  </si>
  <si>
    <t>CRC2_049LT</t>
  </si>
  <si>
    <t>(n=9)</t>
  </si>
  <si>
    <t>CRC2_002NC</t>
  </si>
  <si>
    <t>CRC2_002T1</t>
  </si>
  <si>
    <t>CRC2_051LT</t>
  </si>
  <si>
    <t>CRC2_059NC</t>
  </si>
  <si>
    <t>CRC2_059T1</t>
  </si>
  <si>
    <t>CRC2_053LT</t>
  </si>
  <si>
    <t>CRC2_057NC</t>
  </si>
  <si>
    <t>CRC2-057T1</t>
  </si>
  <si>
    <t>CRC2_055LT</t>
  </si>
  <si>
    <t>CRC2_014NC</t>
  </si>
  <si>
    <t>CRC2_056T</t>
  </si>
  <si>
    <t>CRC2_052LT</t>
  </si>
  <si>
    <t>CRC2_006NC</t>
  </si>
  <si>
    <t>CRC_048T1</t>
  </si>
  <si>
    <t>CRC2_056LT</t>
  </si>
  <si>
    <t>CRC2_007NC</t>
  </si>
  <si>
    <t>CRC_011T1</t>
  </si>
  <si>
    <t>CRC2_057LT</t>
  </si>
  <si>
    <t>CRC2_008NA</t>
  </si>
  <si>
    <t>CRC_017T1</t>
  </si>
  <si>
    <t>CRC2_059LT</t>
  </si>
  <si>
    <t>CRC2_010NC</t>
  </si>
  <si>
    <t>CRC_020T1</t>
  </si>
  <si>
    <t>CRC2_060LT</t>
  </si>
  <si>
    <t>CRC2_017NC</t>
  </si>
  <si>
    <t>CRC2_055T</t>
  </si>
  <si>
    <t>CRC2_020NC</t>
  </si>
  <si>
    <t>CRC_022T1</t>
  </si>
  <si>
    <t>CRC2_022NC</t>
  </si>
  <si>
    <t>CRC2_023T1</t>
  </si>
  <si>
    <t>CRC2_023NC</t>
  </si>
  <si>
    <t>CRC2_024T</t>
  </si>
  <si>
    <t>CRC2_024NC</t>
  </si>
  <si>
    <t>CRC2_029T1</t>
  </si>
  <si>
    <t>CRC2_029NC</t>
  </si>
  <si>
    <t>CRC2_014T1</t>
  </si>
  <si>
    <t>CRC2_035NC</t>
  </si>
  <si>
    <t>CRC2_016T1</t>
  </si>
  <si>
    <t>CRC2_053T</t>
  </si>
  <si>
    <t>CRC2_033T</t>
  </si>
  <si>
    <t>CRC2_035T1</t>
  </si>
  <si>
    <t>CRC2_037T1</t>
  </si>
  <si>
    <t>CRC2_038T1</t>
  </si>
  <si>
    <t>CRC2_039T1</t>
  </si>
  <si>
    <t>CRC2_040T1</t>
  </si>
  <si>
    <t>CRC2_041T1</t>
  </si>
  <si>
    <t>CRC2_042T1</t>
  </si>
  <si>
    <t>CRC2_043T1</t>
  </si>
  <si>
    <t>CRC2_044T1</t>
  </si>
  <si>
    <t>CRC2_045T1</t>
  </si>
  <si>
    <t>CRC2_046T1</t>
  </si>
  <si>
    <t>CRC2_047T1</t>
  </si>
  <si>
    <t>CRC2_049T1</t>
  </si>
  <si>
    <t>Confidence interval: Greenwood</t>
  </si>
  <si>
    <t>Significance level (%): 5</t>
  </si>
  <si>
    <t>Summary statistics:</t>
  </si>
  <si>
    <t>Total observed</t>
  </si>
  <si>
    <t>Total failed</t>
  </si>
  <si>
    <t>Total censored</t>
  </si>
  <si>
    <t>Kaplan-Meier table:</t>
  </si>
  <si>
    <t>Year</t>
  </si>
  <si>
    <t>At risk</t>
  </si>
  <si>
    <t>Failed</t>
  </si>
  <si>
    <t>Censored</t>
  </si>
  <si>
    <t>Proportion failed</t>
  </si>
  <si>
    <t>Survival rate</t>
  </si>
  <si>
    <t>Survival distribution function</t>
  </si>
  <si>
    <t>Standard error of the survival function</t>
  </si>
  <si>
    <t>Lower bound (95%)</t>
  </si>
  <si>
    <t>Upper bound (95%)</t>
  </si>
  <si>
    <t>Mean survival time:</t>
  </si>
  <si>
    <r>
      <t>XLSTAT 2023.3.1.1416 - Kaplan-Meier analysis - Start time: 19/03/2024 at 15:19:44 / End time: 19/03/2024 at 15:19:45</t>
    </r>
    <r>
      <rPr>
        <sz val="11"/>
        <color rgb="FFFFFFFF"/>
        <rFont val="Aptos Narrow"/>
        <family val="2"/>
        <scheme val="minor"/>
      </rPr>
      <t xml:space="preserve"> / Microsoft Excel 16.016731</t>
    </r>
  </si>
  <si>
    <t>Time data: Workbook = Data for survival curve.xlsx / Sheet = Sheet1 / Range = Sheet1!$B$4:$B$17 / 13 rows and 1 column</t>
  </si>
  <si>
    <t>Event indicator: Workbook = Data for survival curve.xlsx / Sheet = Sheet1 / Range = Sheet1!$C$4:$C$17 / 13 rows and 1 column</t>
  </si>
  <si>
    <t>Censoring indicator: Workbook = Data for survival curve.xlsx / Sheet = Sheet1 / Range = Sheet1!$D$4:$D$17 / 13 rows and 1 column</t>
  </si>
  <si>
    <t xml:space="preserve">You are using the XLSTAT trial version. </t>
  </si>
  <si>
    <t>Symbol Id</t>
  </si>
  <si>
    <t>Beta</t>
  </si>
  <si>
    <t>p Value</t>
  </si>
  <si>
    <t>TET2:10023806203</t>
  </si>
  <si>
    <t>TET3:10019037945</t>
  </si>
  <si>
    <t>Name</t>
  </si>
  <si>
    <t>Time</t>
  </si>
  <si>
    <t>Status</t>
  </si>
  <si>
    <t>Prognostic Index</t>
  </si>
  <si>
    <t>Risk Rank</t>
  </si>
  <si>
    <t>Risk Group</t>
  </si>
  <si>
    <t>GSM711600</t>
  </si>
  <si>
    <t>1-High Risk</t>
  </si>
  <si>
    <t>GSM711549</t>
  </si>
  <si>
    <t>GSM711488</t>
  </si>
  <si>
    <t>GSM711499</t>
  </si>
  <si>
    <t>GSM711577</t>
  </si>
  <si>
    <t>GSM711493</t>
  </si>
  <si>
    <t>GSM711552</t>
  </si>
  <si>
    <t>GSM711606</t>
  </si>
  <si>
    <t>GSM711553</t>
  </si>
  <si>
    <t>GSM711538</t>
  </si>
  <si>
    <t>GSM711607</t>
  </si>
  <si>
    <t>GSM711531</t>
  </si>
  <si>
    <t>GSM711555</t>
  </si>
  <si>
    <t>GSM711527</t>
  </si>
  <si>
    <t>GSM711578</t>
  </si>
  <si>
    <t>GSM711503</t>
  </si>
  <si>
    <t>GSM711521</t>
  </si>
  <si>
    <t>2-Low Risk</t>
  </si>
  <si>
    <t>GSM711592</t>
  </si>
  <si>
    <t>GSM711533</t>
  </si>
  <si>
    <t>GSM711602</t>
  </si>
  <si>
    <t>GSM711547</t>
  </si>
  <si>
    <t>GSM711525</t>
  </si>
  <si>
    <t>GSM711551</t>
  </si>
  <si>
    <t>GSM711576</t>
  </si>
  <si>
    <t>GSM711522</t>
  </si>
  <si>
    <t>GSM711537</t>
  </si>
  <si>
    <t>GSM711498</t>
  </si>
  <si>
    <t>GSM711548</t>
  </si>
  <si>
    <t>GSM711554</t>
  </si>
  <si>
    <t>GSM711591</t>
  </si>
  <si>
    <t>GSM711550</t>
  </si>
  <si>
    <t>GSM711597</t>
  </si>
  <si>
    <t>GSM711573</t>
  </si>
  <si>
    <t>Summary Result</t>
  </si>
  <si>
    <t>Biomarker</t>
  </si>
  <si>
    <t>TET2, TET3</t>
  </si>
  <si>
    <t>Database</t>
  </si>
  <si>
    <t>Colon - Loboda Yeatman Colon GSE28722</t>
  </si>
  <si>
    <t>Genes</t>
  </si>
  <si>
    <t>CI</t>
  </si>
  <si>
    <t>Log.Rank</t>
  </si>
  <si>
    <t>Hazard.Ratio</t>
  </si>
  <si>
    <t>C.I.Hazard.Ratio</t>
  </si>
  <si>
    <t>[0.8649495312667 - 3.86312821255476]</t>
  </si>
  <si>
    <t>pHR</t>
  </si>
  <si>
    <t>Correlation</t>
  </si>
  <si>
    <t>Significant.Genes</t>
  </si>
  <si>
    <t>Marginal.Genes</t>
  </si>
  <si>
    <t>Cox.Interesting</t>
  </si>
  <si>
    <t>DEG</t>
  </si>
  <si>
    <t>DEG.Interesting</t>
  </si>
  <si>
    <t>Notes</t>
  </si>
  <si>
    <t>Hazard Ratio was estimated by fitting a CoxPH using risk group as covariate.</t>
  </si>
  <si>
    <t>Symbol</t>
  </si>
  <si>
    <t>p DEG</t>
  </si>
  <si>
    <t>Normalised to WT</t>
  </si>
  <si>
    <t>Ave</t>
  </si>
  <si>
    <t>Relative to WT</t>
  </si>
  <si>
    <t xml:space="preserve"> </t>
  </si>
  <si>
    <t>Area</t>
  </si>
  <si>
    <t>Min</t>
  </si>
  <si>
    <t>Max</t>
  </si>
  <si>
    <t>IntDen</t>
  </si>
  <si>
    <t>RawIntDen</t>
  </si>
  <si>
    <t>Total</t>
  </si>
  <si>
    <t>SW480 WT 1</t>
  </si>
  <si>
    <t>SW480 2I7 1</t>
  </si>
  <si>
    <t>SW480 6B12 1</t>
  </si>
  <si>
    <t>SW480 WT 2</t>
  </si>
  <si>
    <t>SW480 2I7 2</t>
  </si>
  <si>
    <t>SW480 6B12 2</t>
  </si>
  <si>
    <t>SW480 WT 3</t>
  </si>
  <si>
    <t>SW480 2I7 3</t>
  </si>
  <si>
    <t>SW480 6B12 3</t>
  </si>
  <si>
    <t>SW480 WT 4</t>
  </si>
  <si>
    <t>SW480 2I7 4</t>
  </si>
  <si>
    <t>SW480 6B12 4</t>
  </si>
  <si>
    <t>2 technical replicates x 4 biological replicates</t>
  </si>
  <si>
    <t>3 technical replicates x 4 biological replicates</t>
  </si>
  <si>
    <t>Methylene Blue</t>
  </si>
  <si>
    <t xml:space="preserve">Expt1 </t>
  </si>
  <si>
    <t xml:space="preserve">Expt2 </t>
  </si>
  <si>
    <t>Expt3</t>
  </si>
  <si>
    <t>TET1 2^-ddCt</t>
  </si>
  <si>
    <t>TET2 2^-ddCt</t>
  </si>
  <si>
    <t>TET3 2^-ddCt</t>
  </si>
  <si>
    <t>SW480 WT</t>
  </si>
  <si>
    <t>SW480 6F9 KO</t>
  </si>
  <si>
    <t>SW480 22G14 KO</t>
  </si>
  <si>
    <t>Average TET1</t>
  </si>
  <si>
    <t>Average TET2</t>
  </si>
  <si>
    <t>Average TET3</t>
  </si>
  <si>
    <t>SD TET1</t>
  </si>
  <si>
    <t>SD TET2</t>
  </si>
  <si>
    <t>SD TET3</t>
  </si>
  <si>
    <t>SW480 WT vs 6F9</t>
  </si>
  <si>
    <t>***</t>
  </si>
  <si>
    <t>SW480 WT vs 22G14</t>
  </si>
  <si>
    <t>**</t>
  </si>
  <si>
    <t>-</t>
  </si>
  <si>
    <t>TET activity</t>
  </si>
  <si>
    <t>Dotblot quant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</si>
</sst>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0000000000"/>
    <numFmt numFmtId="168" formatCode="0.0000000000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2"/>
      <color indexed="8"/>
      <name val="Calibri"/>
      <family val="2"/>
      <charset val="128"/>
    </font>
    <font>
      <sz val="12"/>
      <name val="Calibri"/>
      <family val="2"/>
    </font>
    <font>
      <b/>
      <sz val="11"/>
      <color rgb="FFFFFF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rgb="FFFFFFFF"/>
      <name val="Verdana"/>
      <family val="2"/>
    </font>
    <font>
      <sz val="11"/>
      <color rgb="FF333333"/>
      <name val="Verdana"/>
      <family val="2"/>
    </font>
    <font>
      <sz val="10"/>
      <color rgb="FF333333"/>
      <name val="Arial Unicode MS"/>
    </font>
    <font>
      <b/>
      <sz val="11"/>
      <color theme="1"/>
      <name val="Aptos Narrow"/>
      <family val="2"/>
      <scheme val="minor"/>
    </font>
    <font>
      <b/>
      <sz val="11"/>
      <color rgb="FF33333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95217"/>
        <bgColor indexed="64"/>
      </patternFill>
    </fill>
    <fill>
      <patternFill patternType="solid">
        <fgColor rgb="FF3A7AB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A9C6C9"/>
      </left>
      <right style="medium">
        <color rgb="FFA9C6C9"/>
      </right>
      <top style="medium">
        <color rgb="FFA9C6C9"/>
      </top>
      <bottom style="medium">
        <color rgb="FFA9C6C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5" fillId="0" borderId="0" xfId="0" applyFont="1" applyFill="1" applyBorder="1" applyAlignment="1">
      <alignment horizontal="center" vertical="center"/>
    </xf>
    <xf numFmtId="10" fontId="0" fillId="0" borderId="0" xfId="0" applyNumberFormat="1"/>
    <xf numFmtId="10" fontId="0" fillId="0" borderId="0" xfId="1" applyNumberFormat="1" applyFont="1"/>
    <xf numFmtId="10" fontId="0" fillId="0" borderId="0" xfId="1" applyNumberFormat="1" applyFont="1" applyFill="1"/>
    <xf numFmtId="0" fontId="7" fillId="0" borderId="0" xfId="2" applyFont="1"/>
    <xf numFmtId="0" fontId="8" fillId="0" borderId="0" xfId="2" applyFont="1" applyAlignment="1">
      <alignment vertical="center"/>
    </xf>
    <xf numFmtId="0" fontId="2" fillId="0" borderId="0" xfId="0" applyFont="1"/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11" fillId="3" borderId="5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horizontal="left" vertical="center" wrapText="1"/>
    </xf>
    <xf numFmtId="165" fontId="0" fillId="0" borderId="0" xfId="0" applyNumberFormat="1"/>
    <xf numFmtId="2" fontId="0" fillId="0" borderId="0" xfId="0" applyNumberFormat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6" borderId="0" xfId="0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0" xfId="0" applyFont="1" applyFill="1" applyAlignment="1">
      <alignment vertical="center"/>
    </xf>
    <xf numFmtId="0" fontId="14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49" fontId="14" fillId="7" borderId="0" xfId="0" applyNumberFormat="1" applyFont="1" applyFill="1" applyAlignment="1">
      <alignment vertical="center"/>
    </xf>
    <xf numFmtId="0" fontId="15" fillId="0" borderId="0" xfId="0" applyFont="1"/>
  </cellXfs>
  <cellStyles count="3">
    <cellStyle name="Normal" xfId="0" builtinId="0"/>
    <cellStyle name="Normal 2" xfId="2" xr:uid="{F4461835-8536-45BD-9774-9879DF7CA8F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TET1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'[3]Results summary - ddCt'!$C$33:$C$35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8.6437288321412217E-2</c:v>
                  </c:pt>
                  <c:pt idx="2">
                    <c:v>0.15836483823944572</c:v>
                  </c:pt>
                </c:numCache>
              </c:numRef>
            </c:plus>
            <c:minus>
              <c:numRef>
                <c:f>'[3]Results summary - ddCt'!$C$33:$C$35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8.6437288321412217E-2</c:v>
                  </c:pt>
                  <c:pt idx="2">
                    <c:v>0.15836483823944572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'[3]Results summary - ddCt'!$B$25:$B$27</c:f>
              <c:strCache>
                <c:ptCount val="3"/>
                <c:pt idx="0">
                  <c:v>SW480 WT</c:v>
                </c:pt>
                <c:pt idx="1">
                  <c:v>SW480 6F9 KO</c:v>
                </c:pt>
                <c:pt idx="2">
                  <c:v>SW480 22G14 KO</c:v>
                </c:pt>
              </c:strCache>
            </c:strRef>
          </c:cat>
          <c:val>
            <c:numRef>
              <c:f>'[3]Results summary - ddCt'!$C$25:$C$27</c:f>
              <c:numCache>
                <c:formatCode>General</c:formatCode>
                <c:ptCount val="3"/>
                <c:pt idx="0">
                  <c:v>1</c:v>
                </c:pt>
                <c:pt idx="1">
                  <c:v>0.33993387021564736</c:v>
                </c:pt>
                <c:pt idx="2">
                  <c:v>0.41486521116936242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6-437F-827F-98F657ADDA4F}"/>
            </c:ext>
          </c:extLst>
        </c:ser>
        <c:ser>
          <c:idx val="1"/>
          <c:order val="1"/>
          <c:tx>
            <c:v>TET2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'[3]Results summary - ddCt'!$D$33:$D$35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1.9144696089267672E-2</c:v>
                  </c:pt>
                  <c:pt idx="2">
                    <c:v>2.1300347745473285E-2</c:v>
                  </c:pt>
                </c:numCache>
              </c:numRef>
            </c:plus>
            <c:minus>
              <c:numRef>
                <c:f>'[3]Results summary - ddCt'!$D$33:$D$35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1.9144696089267672E-2</c:v>
                  </c:pt>
                  <c:pt idx="2">
                    <c:v>2.1300347745473285E-2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'[3]Results summary - ddCt'!$B$25:$B$27</c:f>
              <c:strCache>
                <c:ptCount val="3"/>
                <c:pt idx="0">
                  <c:v>SW480 WT</c:v>
                </c:pt>
                <c:pt idx="1">
                  <c:v>SW480 6F9 KO</c:v>
                </c:pt>
                <c:pt idx="2">
                  <c:v>SW480 22G14 KO</c:v>
                </c:pt>
              </c:strCache>
            </c:strRef>
          </c:cat>
          <c:val>
            <c:numRef>
              <c:f>'[3]Results summary - ddCt'!$D$25:$D$27</c:f>
              <c:numCache>
                <c:formatCode>General</c:formatCode>
                <c:ptCount val="3"/>
                <c:pt idx="0">
                  <c:v>1</c:v>
                </c:pt>
                <c:pt idx="1">
                  <c:v>0.16666939091308541</c:v>
                </c:pt>
                <c:pt idx="2">
                  <c:v>0.15328681938686842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6-437F-827F-98F657ADDA4F}"/>
            </c:ext>
          </c:extLst>
        </c:ser>
        <c:ser>
          <c:idx val="2"/>
          <c:order val="2"/>
          <c:tx>
            <c:v>TET3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'[3]Results summary - ddCt'!$E$33:$E$35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7.3947788546003632E-2</c:v>
                  </c:pt>
                  <c:pt idx="2">
                    <c:v>7.7982489183570883E-2</c:v>
                  </c:pt>
                </c:numCache>
              </c:numRef>
            </c:plus>
            <c:minus>
              <c:numRef>
                <c:f>'[3]Results summary - ddCt'!$E$33:$E$35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7.3947788546003632E-2</c:v>
                  </c:pt>
                  <c:pt idx="2">
                    <c:v>7.7982489183570883E-2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'[3]Results summary - ddCt'!$B$25:$B$27</c:f>
              <c:strCache>
                <c:ptCount val="3"/>
                <c:pt idx="0">
                  <c:v>SW480 WT</c:v>
                </c:pt>
                <c:pt idx="1">
                  <c:v>SW480 6F9 KO</c:v>
                </c:pt>
                <c:pt idx="2">
                  <c:v>SW480 22G14 KO</c:v>
                </c:pt>
              </c:strCache>
            </c:strRef>
          </c:cat>
          <c:val>
            <c:numRef>
              <c:f>'[3]Results summary - ddCt'!$E$25:$E$27</c:f>
              <c:numCache>
                <c:formatCode>General</c:formatCode>
                <c:ptCount val="3"/>
                <c:pt idx="0">
                  <c:v>1</c:v>
                </c:pt>
                <c:pt idx="1">
                  <c:v>0.30848834389307234</c:v>
                </c:pt>
                <c:pt idx="2">
                  <c:v>0.29243064377481376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D6-437F-827F-98F657ADD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0077456"/>
        <c:axId val="440075816"/>
      </c:barChart>
      <c:catAx>
        <c:axId val="44007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75816"/>
        <c:crosses val="autoZero"/>
        <c:auto val="1"/>
        <c:lblAlgn val="ctr"/>
        <c:lblOffset val="100"/>
        <c:noMultiLvlLbl val="0"/>
      </c:catAx>
      <c:valAx>
        <c:axId val="4400758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TET expression relative to the wild type sample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07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31" noThreeD="1" sel="1" val="0">
  <itemLst>
    <item val="Summary statistics"/>
    <item val="Kaplan-Meier table"/>
    <item val="Mean survival time"/>
    <item val="Quantiles estimation"/>
  </itemLst>
</formControlPr>
</file>

<file path=xl/ctrlProps/ctrlProp2.xml><?xml version="1.0" encoding="utf-8"?>
<formControlPr xmlns="http://schemas.microsoft.com/office/spreadsheetml/2009/9/main" objectType="Drop" dropStyle="combo" dx="31" noThreeD="1" sel="1" val="0">
  <itemLst>
    <item val="Summary statistics"/>
    <item val="Kaplan-Meier table"/>
    <item val="Mean survival time"/>
    <item val="Quantiles estimation"/>
  </itemLst>
</formControlPr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3</xdr:row>
      <xdr:rowOff>0</xdr:rowOff>
    </xdr:from>
    <xdr:to>
      <xdr:col>2</xdr:col>
      <xdr:colOff>38100</xdr:colOff>
      <xdr:row>3</xdr:row>
      <xdr:rowOff>25400</xdr:rowOff>
    </xdr:to>
    <xdr:sp macro="" textlink="">
      <xdr:nvSpPr>
        <xdr:cNvPr id="2" name="TX423993" hidden="1">
          <a:extLst>
            <a:ext uri="{FF2B5EF4-FFF2-40B4-BE49-F238E27FC236}">
              <a16:creationId xmlns:a16="http://schemas.microsoft.com/office/drawing/2014/main" id="{CE9AE9B0-33E4-4462-9A8C-2CEA32148ADD}"/>
            </a:ext>
          </a:extLst>
        </xdr:cNvPr>
        <xdr:cNvSpPr txBox="1"/>
      </xdr:nvSpPr>
      <xdr:spPr>
        <a:xfrm>
          <a:off x="927100" y="11430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GB" sz="1100"/>
            <a:t>RunProcKME
Form70.txt
RefEditT,RefEdit0,'Sheet1'!$B$4:$B$17,True,000000000100_General,True,,False,,14,1
CheckBox_Desc,CheckBox,-1,True,300000000000_Outputs,True,Descriptive statistics,False,,,
CheckBoxWData,CheckBox,-1,True,000000000300_General,True,Weighted data,False,,,
RefEditStatus,RefEdit0,'Sheet1'!$C$4:$C$17,True,000000000500_General,True,Event indicator:,False,,14,1
RefEditCens,RefEdit0,'Sheet1'!$D$4:$D$17,True,000000000600_General,True,Censoring indicator:,False,,14,1
CheckBoxCens,CheckBox,-1,True,000000000700_General,True,Censoring indicator,False,,,
TextBoxECode,TextBox,1,False,000000000900_General,False,Event code:,False,,,
TextBoxCCode,TextBox,0,False,000000001100_General,False,Censored code:,False,,,
CheckBoxLog,CheckBox,-1,True,400000000100_Charts,True,-Log(SDF),False,,,
CheckBoxLogLog,CheckBox,-1,True,400000000200_Charts,True,Log(-Log(SDF)),False,,,
CheckBoxCensChart,CheckBox,-1,True,400000000400_Charts,True,Censored data,False,,,
CheckBoxSurv,CheckBox,-1,True,400000000000_Charts,True,Survival distribution function,False,,,
CheckBoxFailed,CheckBox,-1,True,400000000300_Charts,True,1-Survival distribution function,False,,,
OptionButtonLine,OptionButton,0,True,400000000600_Charts,True,+,False,,,
OptionButtonDot,OptionButton,-1,True,400000000500_Charts,True,Circle,False,,,
RefEdit_R,RefEdit,,True,000000000101_General,True,Range:,False,,,
CheckBoxVarLabels,CheckBox,-1,True,000000000201_General,True,Column labels,False,,,
OptionButton_W,OptionButton,0,True,000000000001_General,True,Workbook,False,,,
OptionButton_R,OptionButton,0,True,000000010001_General,True,Range,False,,,
OptionButton_S,OptionButton,-1,True,000000020001_General,True,Sheet,False,,,
FileSelect1,CommandButton,,False,000000001200_General,False,,False,,,
CheckBoxTrans,CheckBox,0,False,03,False,Trans,False,,,
ScrollBarSelect,ScrollBar,0,False,04,False,,,,,
TextBoxConstant,TextBox,2,False,100000020400_Options,False,Constant width:,False,,,
OptionButtonUDF,OptionButton,0,False,100000040400_Options,False,User defined,False,,,
OptionButtonConstant,OptionButton,-1,False,100000010400_Options,False,Constant width,False,,,
RefEditInt,RefEdit0,,False,100000030400_Options,False,Time intervals:,False,,,
TextBox_conf,TextBox,5,True,100000010200_Options,True,Significance level (%):,False,,,
OptionButtonMVRemove,OptionButton,-1,True,200000000100_Data options,True,Remove the observations,False,,,
OptionButtonMVRefuse,OptionButton,0,True,200000000000_Data options,True,Do not accept missing data,False,,,
RefEditGroups,RefEdit0,,True,200000020300_Data options,True,,False,,,
CheckBoxByGroup,CheckBox,0,True,200000000300_Data options,True,By group analysis,False,,,
CheckBoxFilter,CheckBox,0,True,200000010300_Data options,True,Filter,False,,,
CheckBoxCompare,CheckBox,0,True,200000040300_Data options,True,Compare,False,,,
TextBoxList,TextBox,,False,05,False,,False,,,
ComboBoxInt,ComboBox,0,True,100001000300_Options,True,Confidence interval,False,,,
ComboBoxVar,ComboBox,0,True,100001010300_Options,True,Variance,False,,,
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</xdr:row>
          <xdr:rowOff>0</xdr:rowOff>
        </xdr:from>
        <xdr:to>
          <xdr:col>4</xdr:col>
          <xdr:colOff>9525</xdr:colOff>
          <xdr:row>4</xdr:row>
          <xdr:rowOff>200025</xdr:rowOff>
        </xdr:to>
        <xdr:sp macro="" textlink="">
          <xdr:nvSpPr>
            <xdr:cNvPr id="5121" name="DD934328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12700</xdr:colOff>
      <xdr:row>8</xdr:row>
      <xdr:rowOff>0</xdr:rowOff>
    </xdr:from>
    <xdr:to>
      <xdr:col>2</xdr:col>
      <xdr:colOff>38100</xdr:colOff>
      <xdr:row>8</xdr:row>
      <xdr:rowOff>25400</xdr:rowOff>
    </xdr:to>
    <xdr:sp macro="" textlink="">
      <xdr:nvSpPr>
        <xdr:cNvPr id="3" name="TX843697" hidden="1">
          <a:extLst>
            <a:ext uri="{FF2B5EF4-FFF2-40B4-BE49-F238E27FC236}">
              <a16:creationId xmlns:a16="http://schemas.microsoft.com/office/drawing/2014/main" id="{2CD855F4-578B-4B3A-80D6-2E7797B60551}"/>
            </a:ext>
          </a:extLst>
        </xdr:cNvPr>
        <xdr:cNvSpPr txBox="1"/>
      </xdr:nvSpPr>
      <xdr:spPr>
        <a:xfrm>
          <a:off x="927100" y="1524000"/>
          <a:ext cx="25400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GB" sz="1100"/>
            <a:t>RunProcKME
Form70.txt
RefEditT,RefEdit0,'Sheet1'!$B$4:$B$17,True,000000000100_General,True,,False,,14,1
CheckBox_Desc,CheckBox,-1,True,300000000000_Outputs,True,Descriptive statistics,False,,,
CheckBoxWData,CheckBox,-1,True,000000000300_General,True,Weighted data,False,,,
RefEditStatus,RefEdit0,'Sheet1'!$C$4:$C$17,True,000000000500_General,True,Event indicator:,False,,14,1
RefEditCens,RefEdit0,'Sheet1'!$D$4:$D$17,True,000000000600_General,True,Censoring indicator:,False,,14,1
CheckBoxCens,CheckBox,-1,True,000000000700_General,True,Censoring indicator,False,,,
TextBoxECode,TextBox,1,False,000000000900_General,False,Event code:,False,,,
TextBoxCCode,TextBox,0,False,000000001100_General,False,Censored code:,False,,,
CheckBoxLog,CheckBox,-1,True,400000000100_Charts,True,-Log(SDF),False,,,
CheckBoxLogLog,CheckBox,-1,True,400000000200_Charts,True,Log(-Log(SDF)),False,,,
CheckBoxCensChart,CheckBox,-1,True,400000000400_Charts,True,Censored data,False,,,
CheckBoxSurv,CheckBox,-1,True,400000000000_Charts,True,Survival distribution function,False,,,
CheckBoxFailed,CheckBox,0,True,400000000300_Charts,True,1-Survival distribution function,False,,,
OptionButtonLine,OptionButton,0,True,400000000600_Charts,True,+,False,,,
OptionButtonDot,OptionButton,-1,True,400000000500_Charts,True,Circle,False,,,
RefEdit_R,RefEdit,,True,000000000101_General,True,Range:,False,,,
CheckBoxVarLabels,CheckBox,-1,True,000000000201_General,True,Column labels,False,,,
OptionButton_W,OptionButton,0,True,000000000001_General,True,Workbook,False,,,
OptionButton_R,OptionButton,0,True,000000010001_General,True,Range,False,,,
OptionButton_S,OptionButton,-1,True,000000020001_General,True,Sheet,False,,,
FileSelect1,CommandButton,,False,000000001200_General,False,,False,,,
CheckBoxTrans,CheckBox,0,False,03,False,Trans,False,,,
ScrollBarSelect,ScrollBar,0,False,04,False,,,,,
TextBoxConstant,TextBox,2,False,100000020400_Options,False,Constant width:,False,,,
OptionButtonUDF,OptionButton,0,False,100000040400_Options,False,User defined,False,,,
OptionButtonConstant,OptionButton,-1,False,100000010400_Options,False,Constant width,False,,,
RefEditInt,RefEdit0,,False,100000030400_Options,False,Time intervals:,False,,,
TextBox_conf,TextBox,5,True,100000010200_Options,True,Significance level (%):,False,,,
OptionButtonMVRemove,OptionButton,-1,True,200000000100_Data options,True,Remove the observations,False,,,
OptionButtonMVRefuse,OptionButton,0,True,200000000000_Data options,True,Do not accept missing data,False,,,
RefEditGroups,RefEdit0,,True,200000020300_Data options,True,,False,,,
CheckBoxByGroup,CheckBox,0,True,200000000300_Data options,True,By group analysis,False,,,
CheckBoxFilter,CheckBox,0,True,200000010300_Data options,True,Filter,False,,,
CheckBoxCompare,CheckBox,0,True,200000040300_Data options,True,Compare,False,,,
TextBoxList,TextBox,,False,05,False,,False,,,
ComboBoxInt,ComboBox,0,True,100001000300_Options,True,Confidence interval,False,,,
ComboBoxVar,ComboBox,0,True,100001010300_Options,True,Variance,False,,,
</a:t>
          </a:r>
        </a:p>
      </xdr:txBody>
    </xdr:sp>
    <xdr:clientData/>
  </xdr:twoCellAnchor>
  <xdr:twoCellAnchor editAs="oneCell">
    <xdr:from>
      <xdr:col>0</xdr:col>
      <xdr:colOff>311150</xdr:colOff>
      <xdr:row>2</xdr:row>
      <xdr:rowOff>0</xdr:rowOff>
    </xdr:from>
    <xdr:to>
      <xdr:col>1</xdr:col>
      <xdr:colOff>3175</xdr:colOff>
      <xdr:row>2</xdr:row>
      <xdr:rowOff>25400</xdr:rowOff>
    </xdr:to>
    <xdr:sp macro="" textlink="">
      <xdr:nvSpPr>
        <xdr:cNvPr id="5" name="XP843697" hidden="1">
          <a:extLst>
            <a:ext uri="{FF2B5EF4-FFF2-40B4-BE49-F238E27FC236}">
              <a16:creationId xmlns:a16="http://schemas.microsoft.com/office/drawing/2014/main" id="{B42D14A6-52DE-4CEC-9F67-62ECDFD0EA0F}"/>
            </a:ext>
          </a:extLst>
        </xdr:cNvPr>
        <xdr:cNvSpPr txBox="1"/>
      </xdr:nvSpPr>
      <xdr:spPr>
        <a:xfrm>
          <a:off x="301625" y="381000"/>
          <a:ext cx="15875" cy="2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GB" sz="1100"/>
            <a:t>Kaplan-Meier analysis*SEP*Summary statistics*SEP*$B$13
Kaplan-Meier analysis*SEP*Kaplan-Meier table*SEP*$B$19
Kaplan-Meier analysis*SEP*Mean survival time*SEP*$B$37
Kaplan-Meier analysis*SEP*Quantiles estimation*SEP*$B$43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0</xdr:rowOff>
        </xdr:from>
        <xdr:to>
          <xdr:col>4</xdr:col>
          <xdr:colOff>9525</xdr:colOff>
          <xdr:row>9</xdr:row>
          <xdr:rowOff>200025</xdr:rowOff>
        </xdr:to>
        <xdr:sp macro="" textlink="">
          <xdr:nvSpPr>
            <xdr:cNvPr id="5122" name="DD520470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15</xdr:col>
      <xdr:colOff>0</xdr:colOff>
      <xdr:row>0</xdr:row>
      <xdr:rowOff>0</xdr:rowOff>
    </xdr:from>
    <xdr:to>
      <xdr:col>16</xdr:col>
      <xdr:colOff>4277769</xdr:colOff>
      <xdr:row>16</xdr:row>
      <xdr:rowOff>908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74C741-490F-9E17-41E6-757EE959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9200" y="0"/>
          <a:ext cx="7478169" cy="65064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1343705</xdr:colOff>
      <xdr:row>13</xdr:row>
      <xdr:rowOff>177913</xdr:rowOff>
    </xdr:from>
    <xdr:to>
      <xdr:col>23</xdr:col>
      <xdr:colOff>56130</xdr:colOff>
      <xdr:row>33</xdr:row>
      <xdr:rowOff>1700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FB57D3-7730-41EF-83C0-98A994CE5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putingservices-my.sharepoint.com/personal/amm95_bath_ac_uk/Documents/ZZ%20Deskt/Ben's%20paper/Data%20for%20survival%20curve.xlsm" TargetMode="External"/><Relationship Id="rId1" Type="http://schemas.openxmlformats.org/officeDocument/2006/relationships/externalLinkPath" Target="/personal/amm95_bath_ac_uk/Documents/ZZ%20Deskt/Ben's%20paper/Data%20for%20survival%20cur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amm95\AppData\Local\Microsoft\Olk\Attachments\ooa-56596701-f4c5-4d3e-9f1f-50686593ad43\8ad955d0d85ce721e81274480e054cec4ee3ee05cdfe24ff3ed599446477db24\1d76379c8a97a90425a313b4bb193a0b8d4d09733f04396ab880702f9d1.xlsx" TargetMode="External"/><Relationship Id="rId2" Type="http://schemas.microsoft.com/office/2019/04/relationships/externalLinkLongPath" Target="file:///C:\Users\amm95\AppData\Local\Microsoft\Olk\Attachments\ooa-56596701-f4c5-4d3e-9f1f-50686593ad43\8ad955d0d85ce721e81274480e054cec4ee3ee05cdfe24ff3ed599446477db24\1d76379c8a97a90425a313b4bb193a0b8d4d09733f04396ab880702f9d1.xlsx?1E8B6764" TargetMode="External"/><Relationship Id="rId1" Type="http://schemas.openxmlformats.org/officeDocument/2006/relationships/externalLinkPath" Target="file:///\\1E8B6764\1d76379c8a97a90425a313b4bb193a0b8d4d09733f04396ab880702f9d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aplan-Meier analysis2"/>
      <sheetName val="Sheet8"/>
      <sheetName val="XLSTAT_20240319_154635_1_HID"/>
      <sheetName val="Kaplan-Meier analysis1"/>
      <sheetName val="XLSTAT_20240319_153747_1_HID"/>
      <sheetName val="Kaplan-Meier analysis"/>
      <sheetName val="XLSTAT_20240319_150625_1_HID"/>
      <sheetName val="Data for survival curve"/>
    </sheetNames>
    <definedNames>
      <definedName name="GoToResultsNew1903202415194553"/>
      <definedName name="GoToResultsNew190320241547097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Expt 1"/>
      <sheetName val="Expt 2"/>
      <sheetName val="Expt 3"/>
      <sheetName val="Results summary - ddCt"/>
      <sheetName val="Results summary + TKO"/>
    </sheetNames>
    <sheetDataSet>
      <sheetData sheetId="0"/>
      <sheetData sheetId="1"/>
      <sheetData sheetId="2"/>
      <sheetData sheetId="3">
        <row r="25">
          <cell r="B25" t="str">
            <v>SW480 WT</v>
          </cell>
          <cell r="C25">
            <v>1</v>
          </cell>
          <cell r="D25">
            <v>1</v>
          </cell>
          <cell r="E25">
            <v>1</v>
          </cell>
        </row>
        <row r="26">
          <cell r="B26" t="str">
            <v>SW480 6F9 KO</v>
          </cell>
          <cell r="C26">
            <v>0.33993387021564736</v>
          </cell>
          <cell r="D26">
            <v>0.16666939091308541</v>
          </cell>
          <cell r="E26">
            <v>0.30848834389307234</v>
          </cell>
        </row>
        <row r="27">
          <cell r="B27" t="str">
            <v>SW480 22G14 KO</v>
          </cell>
          <cell r="C27">
            <v>0.41486521116936242</v>
          </cell>
          <cell r="D27">
            <v>0.15328681938686842</v>
          </cell>
          <cell r="E27">
            <v>0.29243064377481376</v>
          </cell>
        </row>
        <row r="28">
          <cell r="B28" t="str">
            <v>SW620 WT</v>
          </cell>
          <cell r="C28">
            <v>1</v>
          </cell>
          <cell r="D28">
            <v>1</v>
          </cell>
          <cell r="E28">
            <v>1</v>
          </cell>
        </row>
        <row r="29">
          <cell r="B29" t="str">
            <v>SW620 11D14 KO</v>
          </cell>
          <cell r="C29">
            <v>1.1332633851872329</v>
          </cell>
          <cell r="D29">
            <v>0.93219829314126146</v>
          </cell>
          <cell r="E29">
            <v>0.86519930969181502</v>
          </cell>
        </row>
        <row r="30">
          <cell r="B30" t="str">
            <v>SW620 1G13 KO</v>
          </cell>
          <cell r="C30">
            <v>1.5136482895097008</v>
          </cell>
          <cell r="D30">
            <v>1.4542528076294461</v>
          </cell>
          <cell r="E30">
            <v>0.83948607599963376</v>
          </cell>
        </row>
        <row r="33">
          <cell r="C33">
            <v>0</v>
          </cell>
          <cell r="D33">
            <v>0</v>
          </cell>
          <cell r="E33">
            <v>0</v>
          </cell>
        </row>
        <row r="34">
          <cell r="C34">
            <v>8.6437288321412217E-2</v>
          </cell>
          <cell r="D34">
            <v>1.9144696089267672E-2</v>
          </cell>
          <cell r="E34">
            <v>7.3947788546003632E-2</v>
          </cell>
        </row>
        <row r="35">
          <cell r="C35">
            <v>0.15836483823944572</v>
          </cell>
          <cell r="D35">
            <v>2.1300347745473285E-2</v>
          </cell>
          <cell r="E35">
            <v>7.7982489183570883E-2</v>
          </cell>
        </row>
        <row r="36">
          <cell r="C36">
            <v>0</v>
          </cell>
          <cell r="D36">
            <v>0</v>
          </cell>
          <cell r="E36">
            <v>0</v>
          </cell>
        </row>
        <row r="37">
          <cell r="C37">
            <v>0.21753491621196497</v>
          </cell>
          <cell r="D37">
            <v>0.19081843013608116</v>
          </cell>
          <cell r="E37">
            <v>0.15385106293431566</v>
          </cell>
        </row>
        <row r="38">
          <cell r="C38">
            <v>0.42002005466692427</v>
          </cell>
          <cell r="D38">
            <v>0.43441280291870249</v>
          </cell>
          <cell r="E38">
            <v>0.19868963905063677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01AE-37C2-46D2-B0E7-568A91C6BF96}">
  <dimension ref="A2:W42"/>
  <sheetViews>
    <sheetView topLeftCell="A4" workbookViewId="0">
      <selection activeCell="O3" sqref="O3"/>
    </sheetView>
  </sheetViews>
  <sheetFormatPr defaultRowHeight="15"/>
  <cols>
    <col min="1" max="1" width="15.7109375" customWidth="1"/>
    <col min="9" max="9" width="16.85546875" customWidth="1"/>
    <col min="17" max="17" width="12.28515625" customWidth="1"/>
  </cols>
  <sheetData>
    <row r="2" spans="1:23">
      <c r="B2" s="41" t="s">
        <v>87</v>
      </c>
      <c r="C2" s="57" t="s">
        <v>88</v>
      </c>
      <c r="D2" s="41"/>
      <c r="E2" s="41"/>
      <c r="F2" s="41"/>
      <c r="G2" s="41"/>
      <c r="H2" s="41"/>
      <c r="I2" s="41"/>
      <c r="J2" s="41"/>
      <c r="K2" s="41"/>
      <c r="L2" s="41"/>
    </row>
    <row r="5" spans="1:23">
      <c r="B5" t="s">
        <v>89</v>
      </c>
      <c r="F5" s="4">
        <f>AVERAGE(F9:F24)</f>
        <v>3.7232739131838721E-2</v>
      </c>
      <c r="G5" s="4">
        <f>AVERAGE(G9:G24)</f>
        <v>4.3577206655007533E-3</v>
      </c>
      <c r="H5" s="4"/>
      <c r="I5" s="4"/>
      <c r="N5" s="4">
        <f>AVERAGE(N9:N42)</f>
        <v>2.736313248233152E-2</v>
      </c>
      <c r="O5" s="4">
        <f>AVERAGE(O9:O42)</f>
        <v>2.0017169815147551E-3</v>
      </c>
      <c r="V5" s="4">
        <f>AVERAGE(V9:V17)</f>
        <v>2.0841939646738458E-2</v>
      </c>
      <c r="W5" s="4">
        <f>AVERAGE(W9:W17)</f>
        <v>2.9549786247340375E-3</v>
      </c>
    </row>
    <row r="6" spans="1:23">
      <c r="F6" s="5">
        <f>AVEDEV(F9:F24)</f>
        <v>3.5853436044593319E-3</v>
      </c>
      <c r="G6" s="5">
        <f>AVEDEV(G9:G24)</f>
        <v>1.406254492537016E-3</v>
      </c>
      <c r="H6" s="5"/>
      <c r="I6" s="6"/>
      <c r="N6" s="5">
        <f>AVEDEV(N9:N42)</f>
        <v>2.6155282789450509E-3</v>
      </c>
      <c r="O6" s="5">
        <f>AVEDEV(O9:O42)</f>
        <v>5.4247696215709679E-4</v>
      </c>
      <c r="V6" s="5">
        <f>AVEDEV(V9:V17)</f>
        <v>2.5888019299549335E-4</v>
      </c>
      <c r="W6" s="5">
        <f>AVEDEV(W9:W17)</f>
        <v>2.7445869462175274E-4</v>
      </c>
    </row>
    <row r="8" spans="1:23">
      <c r="A8" t="s">
        <v>54</v>
      </c>
      <c r="B8" t="s">
        <v>4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I8" t="s">
        <v>54</v>
      </c>
      <c r="J8" t="s">
        <v>95</v>
      </c>
      <c r="K8" t="s">
        <v>90</v>
      </c>
      <c r="L8" t="s">
        <v>91</v>
      </c>
      <c r="M8" t="s">
        <v>92</v>
      </c>
      <c r="N8" t="s">
        <v>93</v>
      </c>
      <c r="O8" t="s">
        <v>94</v>
      </c>
      <c r="Q8" t="s">
        <v>54</v>
      </c>
      <c r="R8" t="s">
        <v>96</v>
      </c>
      <c r="S8" t="s">
        <v>90</v>
      </c>
      <c r="T8" t="s">
        <v>91</v>
      </c>
      <c r="U8" t="s">
        <v>92</v>
      </c>
    </row>
    <row r="9" spans="1:23" ht="15.75">
      <c r="A9" s="7" t="s">
        <v>97</v>
      </c>
      <c r="C9">
        <v>145.44286700148251</v>
      </c>
      <c r="D9">
        <v>4.363286010044475</v>
      </c>
      <c r="E9">
        <v>0.51483000000000001</v>
      </c>
      <c r="F9" s="5">
        <f>D9/C9</f>
        <v>0.03</v>
      </c>
      <c r="G9" s="5">
        <f>E9/C9</f>
        <v>3.5397404535125968E-3</v>
      </c>
      <c r="H9" s="5"/>
      <c r="I9" s="6" t="s">
        <v>98</v>
      </c>
      <c r="J9" t="s">
        <v>99</v>
      </c>
      <c r="K9">
        <v>123.33795000000001</v>
      </c>
      <c r="L9">
        <v>3.162147644</v>
      </c>
      <c r="M9">
        <v>0.34401384899999998</v>
      </c>
      <c r="N9" s="5">
        <f t="shared" ref="N9:N42" si="0">L9/K9</f>
        <v>2.563807525583164E-2</v>
      </c>
      <c r="O9" s="5">
        <f t="shared" ref="O9:O42" si="1">M9/K9</f>
        <v>2.7891970719474417E-3</v>
      </c>
      <c r="Q9" t="s">
        <v>100</v>
      </c>
      <c r="R9" t="s">
        <v>101</v>
      </c>
      <c r="S9">
        <v>270.38521014240808</v>
      </c>
      <c r="T9">
        <v>5.7809999999999997</v>
      </c>
      <c r="U9">
        <v>0.79227119346994701</v>
      </c>
      <c r="V9" s="5">
        <f t="shared" ref="V9:V17" si="2">T9/S9</f>
        <v>2.1380607308200135E-2</v>
      </c>
      <c r="W9" s="5">
        <f t="shared" ref="W9:W17" si="3">U9/S9</f>
        <v>2.930157285794844E-3</v>
      </c>
    </row>
    <row r="10" spans="1:23" ht="15.75">
      <c r="A10" s="7" t="s">
        <v>102</v>
      </c>
      <c r="C10">
        <v>270.38521014240808</v>
      </c>
      <c r="D10">
        <v>10.274637985411507</v>
      </c>
      <c r="E10">
        <v>2.3038521014240798</v>
      </c>
      <c r="F10" s="5">
        <f t="shared" ref="F10:F24" si="4">D10/C10</f>
        <v>3.7999999999999999E-2</v>
      </c>
      <c r="G10" s="5">
        <f t="shared" ref="G10:G24" si="5">E10/C10</f>
        <v>8.5206291431793677E-3</v>
      </c>
      <c r="H10" s="5"/>
      <c r="I10" s="6" t="s">
        <v>103</v>
      </c>
      <c r="K10">
        <v>121.82116921779027</v>
      </c>
      <c r="L10">
        <v>3.4109927380981278</v>
      </c>
      <c r="M10">
        <v>0.12182116921779028</v>
      </c>
      <c r="N10" s="5">
        <f t="shared" si="0"/>
        <v>2.8000000000000001E-2</v>
      </c>
      <c r="O10" s="5">
        <f t="shared" si="1"/>
        <v>1E-3</v>
      </c>
      <c r="Q10" t="s">
        <v>104</v>
      </c>
      <c r="S10">
        <v>187.26666737759615</v>
      </c>
      <c r="T10">
        <v>3.831</v>
      </c>
      <c r="U10">
        <v>0.61798000234606731</v>
      </c>
      <c r="V10" s="5">
        <f t="shared" si="2"/>
        <v>2.0457458092503683E-2</v>
      </c>
      <c r="W10" s="5">
        <f t="shared" si="3"/>
        <v>3.3E-3</v>
      </c>
    </row>
    <row r="11" spans="1:23">
      <c r="A11" t="s">
        <v>105</v>
      </c>
      <c r="C11">
        <v>187.26666737759615</v>
      </c>
      <c r="D11">
        <v>6.9288666929710576</v>
      </c>
      <c r="E11">
        <v>1.0333390207699999</v>
      </c>
      <c r="F11" s="5">
        <f t="shared" si="4"/>
        <v>3.6999999999999998E-2</v>
      </c>
      <c r="G11" s="5">
        <f t="shared" si="5"/>
        <v>5.5180082779303233E-3</v>
      </c>
      <c r="H11" s="5"/>
      <c r="I11" t="s">
        <v>106</v>
      </c>
      <c r="K11">
        <v>148.933595</v>
      </c>
      <c r="L11">
        <v>3.8723226369346939</v>
      </c>
      <c r="M11">
        <v>0.31276452067549448</v>
      </c>
      <c r="N11" s="5">
        <f t="shared" si="0"/>
        <v>2.6000330126555355E-2</v>
      </c>
      <c r="O11" s="5">
        <f t="shared" si="1"/>
        <v>2.1000266640679322E-3</v>
      </c>
      <c r="Q11" t="s">
        <v>107</v>
      </c>
      <c r="S11">
        <v>177.18094089977896</v>
      </c>
      <c r="T11">
        <v>3.7201</v>
      </c>
      <c r="U11">
        <v>0.45569481329181999</v>
      </c>
      <c r="V11" s="5">
        <f t="shared" si="2"/>
        <v>2.0996050597249318E-2</v>
      </c>
      <c r="W11" s="5">
        <f t="shared" si="3"/>
        <v>2.571917786290458E-3</v>
      </c>
    </row>
    <row r="12" spans="1:23" ht="15.75">
      <c r="A12" s="7" t="s">
        <v>108</v>
      </c>
      <c r="C12">
        <v>177.18090000000001</v>
      </c>
      <c r="D12">
        <v>6.5</v>
      </c>
      <c r="E12">
        <v>1.4174475271982316</v>
      </c>
      <c r="F12" s="5">
        <f t="shared" si="4"/>
        <v>3.6685669843645671E-2</v>
      </c>
      <c r="G12" s="5">
        <f t="shared" si="5"/>
        <v>8.0000018466902002E-3</v>
      </c>
      <c r="H12" s="5"/>
      <c r="I12" s="6" t="s">
        <v>109</v>
      </c>
      <c r="K12">
        <v>171.55794800000001</v>
      </c>
      <c r="L12">
        <v>5.3194129329638704</v>
      </c>
      <c r="M12">
        <v>0.36034732771690731</v>
      </c>
      <c r="N12" s="5">
        <f t="shared" si="0"/>
        <v>3.1006508267188357E-2</v>
      </c>
      <c r="O12" s="5">
        <f t="shared" si="1"/>
        <v>2.1004408826159854E-3</v>
      </c>
      <c r="Q12" t="s">
        <v>110</v>
      </c>
      <c r="S12">
        <v>178.078</v>
      </c>
      <c r="T12">
        <v>3.6791</v>
      </c>
      <c r="U12">
        <v>0.49123119999999998</v>
      </c>
      <c r="V12" s="5">
        <f t="shared" si="2"/>
        <v>2.0660047844203101E-2</v>
      </c>
      <c r="W12" s="5">
        <f t="shared" si="3"/>
        <v>2.7585170543245091E-3</v>
      </c>
    </row>
    <row r="13" spans="1:23" ht="15.75">
      <c r="A13" s="7" t="s">
        <v>111</v>
      </c>
      <c r="C13">
        <v>123.80618133794957</v>
      </c>
      <c r="D13">
        <v>5.0760534348559325</v>
      </c>
      <c r="E13">
        <v>0.74283708802769743</v>
      </c>
      <c r="F13" s="5">
        <f t="shared" si="4"/>
        <v>4.1000000000000002E-2</v>
      </c>
      <c r="G13" s="5">
        <f t="shared" si="5"/>
        <v>6.0000000000000001E-3</v>
      </c>
      <c r="H13" s="5"/>
      <c r="I13" t="s">
        <v>112</v>
      </c>
      <c r="K13">
        <v>121.82116921779</v>
      </c>
      <c r="L13">
        <v>3.4109927380981202</v>
      </c>
      <c r="M13">
        <v>0.36546350765336999</v>
      </c>
      <c r="N13" s="5">
        <f t="shared" si="0"/>
        <v>2.8000000000000001E-2</v>
      </c>
      <c r="O13" s="5">
        <f t="shared" si="1"/>
        <v>3.0000000000000001E-3</v>
      </c>
      <c r="Q13" t="s">
        <v>113</v>
      </c>
      <c r="S13">
        <v>246.16800000000001</v>
      </c>
      <c r="T13">
        <v>5.1109999999999998</v>
      </c>
      <c r="U13">
        <v>0.61587999999999998</v>
      </c>
      <c r="V13" s="5">
        <f t="shared" si="2"/>
        <v>2.0762243670988917E-2</v>
      </c>
      <c r="W13" s="5">
        <f t="shared" si="3"/>
        <v>2.5018686425530533E-3</v>
      </c>
    </row>
    <row r="14" spans="1:23" ht="15.75">
      <c r="A14" s="7" t="s">
        <v>114</v>
      </c>
      <c r="C14">
        <v>121.82177900000001</v>
      </c>
      <c r="D14">
        <v>5.1132</v>
      </c>
      <c r="E14">
        <v>0.48728467687116001</v>
      </c>
      <c r="F14" s="5">
        <f t="shared" si="4"/>
        <v>4.1972790431832385E-2</v>
      </c>
      <c r="G14" s="5">
        <f t="shared" si="5"/>
        <v>3.9999799778918021E-3</v>
      </c>
      <c r="H14" s="5"/>
      <c r="I14" s="6" t="s">
        <v>115</v>
      </c>
      <c r="K14">
        <v>147.3595</v>
      </c>
      <c r="L14">
        <v>3.9942581229706495</v>
      </c>
      <c r="M14">
        <v>0.44380645810784997</v>
      </c>
      <c r="N14" s="5">
        <f t="shared" si="0"/>
        <v>2.7105535258810255E-2</v>
      </c>
      <c r="O14" s="5">
        <f t="shared" si="1"/>
        <v>3.0117261398678063E-3</v>
      </c>
      <c r="Q14" t="s">
        <v>116</v>
      </c>
      <c r="S14">
        <v>248.16800000000001</v>
      </c>
      <c r="T14">
        <v>5.2153</v>
      </c>
      <c r="U14">
        <v>0.71895439999999999</v>
      </c>
      <c r="V14" s="5">
        <f t="shared" si="2"/>
        <v>2.1015199381064439E-2</v>
      </c>
      <c r="W14" s="5">
        <f t="shared" si="3"/>
        <v>2.8970471616002061E-3</v>
      </c>
    </row>
    <row r="15" spans="1:23" ht="15.75">
      <c r="A15" s="7" t="s">
        <v>117</v>
      </c>
      <c r="C15">
        <v>148.93548603594976</v>
      </c>
      <c r="D15">
        <v>4.2365000000000004</v>
      </c>
      <c r="E15">
        <v>0.4468064581078493</v>
      </c>
      <c r="F15" s="5">
        <f t="shared" si="4"/>
        <v>2.8445202098963857E-2</v>
      </c>
      <c r="G15" s="5">
        <f t="shared" si="5"/>
        <v>3.0000000000000001E-3</v>
      </c>
      <c r="H15" s="5"/>
      <c r="I15" s="6" t="s">
        <v>118</v>
      </c>
      <c r="K15">
        <v>176.59396557948</v>
      </c>
      <c r="L15">
        <v>5.4744129329638795</v>
      </c>
      <c r="M15">
        <v>0.52978189673844001</v>
      </c>
      <c r="N15" s="5">
        <f t="shared" si="0"/>
        <v>3.0999999999999996E-2</v>
      </c>
      <c r="O15" s="5">
        <f t="shared" si="1"/>
        <v>3.0000000000000001E-3</v>
      </c>
      <c r="Q15" t="s">
        <v>119</v>
      </c>
      <c r="S15">
        <v>121.82116921779</v>
      </c>
      <c r="T15">
        <v>2.5562</v>
      </c>
      <c r="U15">
        <v>0.42637409226226503</v>
      </c>
      <c r="V15" s="5">
        <f t="shared" si="2"/>
        <v>2.098321676284411E-2</v>
      </c>
      <c r="W15" s="5">
        <f t="shared" si="3"/>
        <v>3.5000000000000001E-3</v>
      </c>
    </row>
    <row r="16" spans="1:23" ht="15.75">
      <c r="A16" s="7" t="s">
        <v>120</v>
      </c>
      <c r="C16">
        <v>171.59396557947969</v>
      </c>
      <c r="D16">
        <v>5.984</v>
      </c>
      <c r="E16">
        <v>0.48187931158959002</v>
      </c>
      <c r="F16" s="5">
        <f t="shared" si="4"/>
        <v>3.487302120323283E-2</v>
      </c>
      <c r="G16" s="5">
        <f t="shared" si="5"/>
        <v>2.8082532504116E-3</v>
      </c>
      <c r="H16" s="5"/>
      <c r="I16" s="6" t="s">
        <v>121</v>
      </c>
      <c r="K16">
        <v>128.787006471594</v>
      </c>
      <c r="L16">
        <v>3.6060361812046322</v>
      </c>
      <c r="M16">
        <v>0.38636101941478201</v>
      </c>
      <c r="N16" s="5">
        <f t="shared" si="0"/>
        <v>2.8000000000000001E-2</v>
      </c>
      <c r="O16" s="5">
        <f t="shared" si="1"/>
        <v>3.0000000000000001E-3</v>
      </c>
      <c r="Q16" t="s">
        <v>122</v>
      </c>
      <c r="S16">
        <v>147.93548603594999</v>
      </c>
      <c r="T16">
        <v>3.0065</v>
      </c>
      <c r="U16">
        <v>0.419441438</v>
      </c>
      <c r="V16" s="5">
        <f t="shared" si="2"/>
        <v>2.0323048110778414E-2</v>
      </c>
      <c r="W16" s="5">
        <f t="shared" si="3"/>
        <v>2.8352996920432668E-3</v>
      </c>
    </row>
    <row r="17" spans="1:23" ht="15.75">
      <c r="A17" s="7" t="s">
        <v>123</v>
      </c>
      <c r="C17">
        <v>118.78700647159393</v>
      </c>
      <c r="D17">
        <v>6.5670000000000002</v>
      </c>
      <c r="E17">
        <v>0.35636101941478177</v>
      </c>
      <c r="F17" s="5">
        <f t="shared" si="4"/>
        <v>5.5283824342946097E-2</v>
      </c>
      <c r="G17" s="5">
        <f t="shared" si="5"/>
        <v>3.0000000000000001E-3</v>
      </c>
      <c r="H17" s="5"/>
      <c r="I17" s="6" t="s">
        <v>124</v>
      </c>
      <c r="K17">
        <v>225.12299999999999</v>
      </c>
      <c r="L17">
        <v>6.9788129999999997</v>
      </c>
      <c r="M17">
        <v>0.47275829999999996</v>
      </c>
      <c r="N17" s="5">
        <f t="shared" si="0"/>
        <v>3.1E-2</v>
      </c>
      <c r="O17" s="5">
        <f t="shared" si="1"/>
        <v>2.0999999999999999E-3</v>
      </c>
      <c r="Q17" t="s">
        <v>125</v>
      </c>
      <c r="S17">
        <v>176.59396557948</v>
      </c>
      <c r="T17">
        <v>3.7084000000000001</v>
      </c>
      <c r="U17">
        <v>0.58276008641228394</v>
      </c>
      <c r="V17" s="5">
        <f t="shared" si="2"/>
        <v>2.0999585052814011E-2</v>
      </c>
      <c r="W17" s="5">
        <f t="shared" si="3"/>
        <v>3.2999999999999995E-3</v>
      </c>
    </row>
    <row r="18" spans="1:23" ht="15.75">
      <c r="A18" s="7" t="s">
        <v>126</v>
      </c>
      <c r="C18">
        <v>235.12299999999999</v>
      </c>
      <c r="D18">
        <v>8.8641370999999989</v>
      </c>
      <c r="E18">
        <v>0.64351230000000004</v>
      </c>
      <c r="F18" s="5">
        <f t="shared" si="4"/>
        <v>3.7699999999999997E-2</v>
      </c>
      <c r="G18" s="5">
        <f t="shared" si="5"/>
        <v>2.7369176983961588E-3</v>
      </c>
      <c r="H18" s="5"/>
      <c r="I18" s="8" t="s">
        <v>127</v>
      </c>
      <c r="K18">
        <v>162.36500000000001</v>
      </c>
      <c r="L18">
        <v>5.033315</v>
      </c>
      <c r="M18">
        <v>0.34096650000000001</v>
      </c>
      <c r="N18" s="5">
        <f t="shared" si="0"/>
        <v>3.1E-2</v>
      </c>
      <c r="O18" s="5">
        <f t="shared" si="1"/>
        <v>2.0999999999999999E-3</v>
      </c>
    </row>
    <row r="19" spans="1:23" ht="15.75">
      <c r="A19" s="7" t="s">
        <v>128</v>
      </c>
      <c r="C19">
        <v>167.36500000000001</v>
      </c>
      <c r="D19">
        <v>5.8769999999999998</v>
      </c>
      <c r="E19">
        <v>0.66946000000000006</v>
      </c>
      <c r="F19" s="5">
        <f t="shared" si="4"/>
        <v>3.5114868700146386E-2</v>
      </c>
      <c r="G19" s="5">
        <f t="shared" si="5"/>
        <v>4.0000000000000001E-3</v>
      </c>
      <c r="H19" s="5"/>
      <c r="I19" s="6" t="s">
        <v>129</v>
      </c>
      <c r="K19">
        <v>230.09800000000001</v>
      </c>
      <c r="L19">
        <v>6.4427440000000002</v>
      </c>
      <c r="M19">
        <v>0.48320580000000002</v>
      </c>
      <c r="N19" s="5">
        <f t="shared" si="0"/>
        <v>2.8000000000000001E-2</v>
      </c>
      <c r="O19" s="5">
        <f t="shared" si="1"/>
        <v>2.0999999999999999E-3</v>
      </c>
    </row>
    <row r="20" spans="1:23" ht="15.75">
      <c r="A20" s="7" t="s">
        <v>130</v>
      </c>
      <c r="C20">
        <v>300.09800000000001</v>
      </c>
      <c r="D20">
        <v>11.253674999999999</v>
      </c>
      <c r="E20">
        <v>0.90029400000000004</v>
      </c>
      <c r="F20" s="5">
        <f t="shared" si="4"/>
        <v>3.7499999999999999E-2</v>
      </c>
      <c r="G20" s="5">
        <f t="shared" si="5"/>
        <v>3.0000000000000001E-3</v>
      </c>
      <c r="H20" s="5"/>
      <c r="I20" s="7" t="s">
        <v>131</v>
      </c>
      <c r="K20">
        <v>253.148</v>
      </c>
      <c r="L20">
        <v>8.1007359999999995</v>
      </c>
      <c r="M20">
        <v>0.59443999999999997</v>
      </c>
      <c r="N20" s="5">
        <f t="shared" si="0"/>
        <v>3.2000000000000001E-2</v>
      </c>
      <c r="O20" s="5">
        <f t="shared" si="1"/>
        <v>2.348191571728791E-3</v>
      </c>
    </row>
    <row r="21" spans="1:23" ht="15.75">
      <c r="A21" s="7" t="s">
        <v>132</v>
      </c>
      <c r="C21">
        <v>156.66999999999999</v>
      </c>
      <c r="D21">
        <v>4.6730999999999998</v>
      </c>
      <c r="E21">
        <v>0.56401199999999996</v>
      </c>
      <c r="F21" s="5">
        <f t="shared" si="4"/>
        <v>2.9827663241207635E-2</v>
      </c>
      <c r="G21" s="5">
        <f t="shared" si="5"/>
        <v>3.5999999999999999E-3</v>
      </c>
      <c r="H21" s="5"/>
      <c r="I21" s="7" t="s">
        <v>133</v>
      </c>
      <c r="K21">
        <v>183.36699999999999</v>
      </c>
      <c r="L21">
        <v>3.6673399999999998</v>
      </c>
      <c r="M21">
        <v>0.183367</v>
      </c>
      <c r="N21" s="5">
        <f t="shared" si="0"/>
        <v>0.02</v>
      </c>
      <c r="O21" s="5">
        <f t="shared" si="1"/>
        <v>1E-3</v>
      </c>
    </row>
    <row r="22" spans="1:23" ht="15.75">
      <c r="A22" s="7" t="s">
        <v>134</v>
      </c>
      <c r="C22">
        <v>178.76400000000001</v>
      </c>
      <c r="D22">
        <v>6.7320000000000002</v>
      </c>
      <c r="E22">
        <v>0.89382000000000006</v>
      </c>
      <c r="F22" s="5">
        <f t="shared" si="4"/>
        <v>3.7658588977646505E-2</v>
      </c>
      <c r="G22" s="5">
        <f t="shared" si="5"/>
        <v>5.0000000000000001E-3</v>
      </c>
      <c r="H22" s="5"/>
      <c r="I22" s="7" t="s">
        <v>135</v>
      </c>
      <c r="K22">
        <v>256.87299999999999</v>
      </c>
      <c r="L22">
        <v>7.963063</v>
      </c>
      <c r="M22">
        <v>0.53943329999999989</v>
      </c>
      <c r="N22" s="5">
        <f t="shared" si="0"/>
        <v>3.1E-2</v>
      </c>
      <c r="O22" s="5">
        <f t="shared" si="1"/>
        <v>2.0999999999999999E-3</v>
      </c>
    </row>
    <row r="23" spans="1:23" ht="15.75">
      <c r="A23" s="7" t="s">
        <v>136</v>
      </c>
      <c r="C23">
        <v>276.79199999999997</v>
      </c>
      <c r="D23">
        <v>10.348000000000001</v>
      </c>
      <c r="E23">
        <v>1.1071679999999999</v>
      </c>
      <c r="F23" s="5">
        <f t="shared" si="4"/>
        <v>3.7385473568600253E-2</v>
      </c>
      <c r="G23" s="5">
        <f t="shared" si="5"/>
        <v>4.0000000000000001E-3</v>
      </c>
      <c r="H23" s="5"/>
      <c r="I23" s="7" t="s">
        <v>137</v>
      </c>
      <c r="K23">
        <v>113.376</v>
      </c>
      <c r="L23">
        <v>3.174528</v>
      </c>
      <c r="M23">
        <v>0.1927392</v>
      </c>
      <c r="N23" s="5">
        <f t="shared" si="0"/>
        <v>2.8000000000000001E-2</v>
      </c>
      <c r="O23" s="5">
        <f t="shared" si="1"/>
        <v>1.6999999999999999E-3</v>
      </c>
    </row>
    <row r="24" spans="1:23" ht="15.75">
      <c r="A24" s="7" t="s">
        <v>138</v>
      </c>
      <c r="C24">
        <v>183.57300000000001</v>
      </c>
      <c r="D24">
        <v>6.843</v>
      </c>
      <c r="E24">
        <v>0.55071900000000007</v>
      </c>
      <c r="F24" s="5">
        <f t="shared" si="4"/>
        <v>3.7276723701197889E-2</v>
      </c>
      <c r="G24" s="5">
        <f t="shared" si="5"/>
        <v>3.0000000000000001E-3</v>
      </c>
      <c r="H24" s="5"/>
      <c r="I24" s="7" t="s">
        <v>139</v>
      </c>
      <c r="K24">
        <v>143.44286700148299</v>
      </c>
      <c r="L24">
        <v>4.0164002760415238</v>
      </c>
      <c r="M24">
        <v>3.2860100444900002E-2</v>
      </c>
      <c r="N24" s="5">
        <f t="shared" si="0"/>
        <v>2.8000000000000001E-2</v>
      </c>
      <c r="O24" s="5">
        <f t="shared" si="1"/>
        <v>2.2908145334658066E-4</v>
      </c>
    </row>
    <row r="25" spans="1:23" ht="15.75">
      <c r="I25" s="7" t="s">
        <v>131</v>
      </c>
      <c r="K25">
        <v>260.38521014240803</v>
      </c>
      <c r="L25">
        <v>8.0719415144146485</v>
      </c>
      <c r="M25">
        <v>0.54680894129905677</v>
      </c>
      <c r="N25" s="5">
        <f t="shared" si="0"/>
        <v>3.1E-2</v>
      </c>
      <c r="O25" s="5">
        <f t="shared" si="1"/>
        <v>2.0999999999999999E-3</v>
      </c>
    </row>
    <row r="26" spans="1:23" ht="15.75">
      <c r="I26" s="8" t="s">
        <v>140</v>
      </c>
      <c r="K26">
        <v>157.26666737759601</v>
      </c>
      <c r="L26">
        <v>3.3026000149295163</v>
      </c>
      <c r="M26">
        <v>0.33026000149295159</v>
      </c>
      <c r="N26" s="5">
        <f t="shared" si="0"/>
        <v>2.1000000000000001E-2</v>
      </c>
      <c r="O26" s="5">
        <f t="shared" si="1"/>
        <v>2.0999999999999999E-3</v>
      </c>
    </row>
    <row r="27" spans="1:23" ht="15.75">
      <c r="I27" s="7" t="s">
        <v>133</v>
      </c>
      <c r="K27">
        <v>177.18094089977896</v>
      </c>
      <c r="L27">
        <v>4.9610663451938111</v>
      </c>
      <c r="M27">
        <v>0.53154282269933684</v>
      </c>
      <c r="N27" s="5">
        <f t="shared" si="0"/>
        <v>2.8000000000000001E-2</v>
      </c>
      <c r="O27" s="5">
        <f t="shared" si="1"/>
        <v>2.9999999999999996E-3</v>
      </c>
    </row>
    <row r="28" spans="1:23" ht="15.75">
      <c r="I28" s="7" t="s">
        <v>135</v>
      </c>
      <c r="K28">
        <v>143.80618133794999</v>
      </c>
      <c r="L28">
        <v>4.4579916214764497</v>
      </c>
      <c r="M28">
        <v>0.30199298080969494</v>
      </c>
      <c r="N28" s="5">
        <f t="shared" si="0"/>
        <v>3.1E-2</v>
      </c>
      <c r="O28" s="5">
        <f t="shared" si="1"/>
        <v>2.0999999999999999E-3</v>
      </c>
    </row>
    <row r="29" spans="1:23" ht="15.75">
      <c r="I29" s="7" t="s">
        <v>141</v>
      </c>
      <c r="K29">
        <v>235.739</v>
      </c>
      <c r="L29">
        <v>5.8934750000000005</v>
      </c>
      <c r="M29">
        <v>0.49505189999999999</v>
      </c>
      <c r="N29" s="5">
        <f t="shared" si="0"/>
        <v>2.5000000000000001E-2</v>
      </c>
      <c r="O29" s="5">
        <f t="shared" si="1"/>
        <v>2.0999999999999999E-3</v>
      </c>
    </row>
    <row r="30" spans="1:23" ht="15.75">
      <c r="I30" s="7" t="s">
        <v>142</v>
      </c>
      <c r="K30">
        <v>162.935</v>
      </c>
      <c r="L30">
        <v>4.5621800000000006</v>
      </c>
      <c r="M30">
        <v>0.42363099999999998</v>
      </c>
      <c r="N30" s="5">
        <f t="shared" si="0"/>
        <v>2.8000000000000004E-2</v>
      </c>
      <c r="O30" s="5">
        <f t="shared" si="1"/>
        <v>2.5999999999999999E-3</v>
      </c>
    </row>
    <row r="31" spans="1:23" ht="15.75">
      <c r="I31" s="7" t="s">
        <v>143</v>
      </c>
      <c r="K31">
        <v>203.45599999999999</v>
      </c>
      <c r="L31">
        <v>6.3071359999999999</v>
      </c>
      <c r="M31">
        <v>0.61036800000000002</v>
      </c>
      <c r="N31" s="5">
        <f t="shared" si="0"/>
        <v>3.1E-2</v>
      </c>
      <c r="O31" s="5">
        <f t="shared" si="1"/>
        <v>3.0000000000000001E-3</v>
      </c>
    </row>
    <row r="32" spans="1:23" ht="15.75">
      <c r="I32" s="7" t="s">
        <v>144</v>
      </c>
      <c r="K32">
        <v>211.83500000000001</v>
      </c>
      <c r="L32">
        <v>4.0248650000000001</v>
      </c>
      <c r="M32">
        <v>0.21183500000000002</v>
      </c>
      <c r="N32" s="5">
        <f t="shared" si="0"/>
        <v>1.9E-2</v>
      </c>
      <c r="O32" s="5">
        <f t="shared" si="1"/>
        <v>1E-3</v>
      </c>
    </row>
    <row r="33" spans="9:15" ht="15.75">
      <c r="I33" s="7" t="s">
        <v>145</v>
      </c>
      <c r="K33">
        <v>176.273</v>
      </c>
      <c r="L33">
        <v>4.9356439999999999</v>
      </c>
      <c r="M33">
        <v>0.28819</v>
      </c>
      <c r="N33" s="5">
        <f t="shared" si="0"/>
        <v>2.8000000000000001E-2</v>
      </c>
      <c r="O33" s="5">
        <f t="shared" si="1"/>
        <v>1.6349072177815093E-3</v>
      </c>
    </row>
    <row r="34" spans="9:15" ht="15.75">
      <c r="I34" s="7" t="s">
        <v>146</v>
      </c>
      <c r="K34">
        <v>133.227</v>
      </c>
      <c r="L34">
        <v>3.1300370000000002</v>
      </c>
      <c r="M34">
        <v>0.21977669999999999</v>
      </c>
      <c r="N34" s="5">
        <f t="shared" si="0"/>
        <v>2.3494013976145978E-2</v>
      </c>
      <c r="O34" s="5">
        <f t="shared" si="1"/>
        <v>1.6496408385687584E-3</v>
      </c>
    </row>
    <row r="35" spans="9:15" ht="15.75">
      <c r="I35" s="7" t="s">
        <v>147</v>
      </c>
      <c r="K35">
        <v>210.346</v>
      </c>
      <c r="L35">
        <v>5.5207259999999998</v>
      </c>
      <c r="M35">
        <v>0.21034600000000001</v>
      </c>
      <c r="N35" s="5">
        <f t="shared" si="0"/>
        <v>2.6245928137449723E-2</v>
      </c>
      <c r="O35" s="5">
        <f t="shared" si="1"/>
        <v>1E-3</v>
      </c>
    </row>
    <row r="36" spans="9:15" ht="15.75">
      <c r="I36" s="7" t="s">
        <v>148</v>
      </c>
      <c r="K36">
        <v>211.67</v>
      </c>
      <c r="L36">
        <v>4.2333999999999996</v>
      </c>
      <c r="M36">
        <v>0.44450699999999993</v>
      </c>
      <c r="N36" s="5">
        <f t="shared" si="0"/>
        <v>0.02</v>
      </c>
      <c r="O36" s="5">
        <f t="shared" si="1"/>
        <v>2.0999999999999999E-3</v>
      </c>
    </row>
    <row r="37" spans="9:15" ht="15.75">
      <c r="I37" s="7" t="s">
        <v>149</v>
      </c>
      <c r="K37">
        <v>119.47</v>
      </c>
      <c r="L37">
        <v>3.0356999999999998</v>
      </c>
      <c r="M37">
        <v>0.15841</v>
      </c>
      <c r="N37" s="5">
        <f t="shared" si="0"/>
        <v>2.5409726291119109E-2</v>
      </c>
      <c r="O37" s="5">
        <f t="shared" si="1"/>
        <v>1.3259395664183477E-3</v>
      </c>
    </row>
    <row r="38" spans="9:15" ht="15.75">
      <c r="I38" s="7" t="s">
        <v>150</v>
      </c>
      <c r="K38">
        <v>228.48</v>
      </c>
      <c r="L38">
        <v>6.3974399999999996</v>
      </c>
      <c r="M38">
        <v>0.44741999999999998</v>
      </c>
      <c r="N38" s="5">
        <f t="shared" si="0"/>
        <v>2.8000000000000001E-2</v>
      </c>
      <c r="O38" s="5">
        <f t="shared" si="1"/>
        <v>1.9582457983193277E-3</v>
      </c>
    </row>
    <row r="39" spans="9:15" ht="15.75">
      <c r="I39" s="7" t="s">
        <v>151</v>
      </c>
      <c r="K39">
        <v>176.59396557948</v>
      </c>
      <c r="L39">
        <v>5.4744129329638795</v>
      </c>
      <c r="M39">
        <v>0.21896738439999999</v>
      </c>
      <c r="N39" s="5">
        <f t="shared" si="0"/>
        <v>3.0999999999999996E-2</v>
      </c>
      <c r="O39" s="5">
        <f t="shared" si="1"/>
        <v>1.2399482829522218E-3</v>
      </c>
    </row>
    <row r="40" spans="9:15" ht="15.75">
      <c r="I40" s="7" t="s">
        <v>152</v>
      </c>
      <c r="K40">
        <v>128.787006471594</v>
      </c>
      <c r="L40">
        <v>3.21967516178985</v>
      </c>
      <c r="M40">
        <v>0.31019414781999999</v>
      </c>
      <c r="N40" s="5">
        <f t="shared" si="0"/>
        <v>2.5000000000000001E-2</v>
      </c>
      <c r="O40" s="5">
        <f t="shared" si="1"/>
        <v>2.4085826382525492E-3</v>
      </c>
    </row>
    <row r="41" spans="9:15" ht="15.75">
      <c r="I41" s="7" t="s">
        <v>153</v>
      </c>
      <c r="K41">
        <v>225.12299999999999</v>
      </c>
      <c r="L41">
        <v>6.1788129999999999</v>
      </c>
      <c r="M41">
        <v>0.36920999999999998</v>
      </c>
      <c r="N41" s="5">
        <f t="shared" si="0"/>
        <v>2.744638708617067E-2</v>
      </c>
      <c r="O41" s="5">
        <f t="shared" si="1"/>
        <v>1.6400367798936582E-3</v>
      </c>
    </row>
    <row r="42" spans="9:15" ht="15.75">
      <c r="I42" s="7" t="s">
        <v>154</v>
      </c>
      <c r="K42">
        <v>162.36500000000001</v>
      </c>
      <c r="L42">
        <v>4.5462199999999999</v>
      </c>
      <c r="M42">
        <v>0.23094999999999999</v>
      </c>
      <c r="N42" s="5">
        <f t="shared" si="0"/>
        <v>2.7999999999999997E-2</v>
      </c>
      <c r="O42" s="5">
        <f t="shared" si="1"/>
        <v>1.4224124657407692E-3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1C78-85D2-4737-AAE8-D46A427DD349}">
  <dimension ref="A1:D46"/>
  <sheetViews>
    <sheetView topLeftCell="A37" workbookViewId="0">
      <selection sqref="A1:D1"/>
    </sheetView>
  </sheetViews>
  <sheetFormatPr defaultRowHeight="15"/>
  <cols>
    <col min="1" max="1" width="15.85546875" bestFit="1" customWidth="1"/>
  </cols>
  <sheetData>
    <row r="1" spans="1:4">
      <c r="A1" s="41" t="s">
        <v>54</v>
      </c>
      <c r="B1" s="41" t="s">
        <v>0</v>
      </c>
      <c r="C1" s="41" t="s">
        <v>1</v>
      </c>
      <c r="D1" s="41" t="s">
        <v>2</v>
      </c>
    </row>
    <row r="2" spans="1:4">
      <c r="A2" t="s">
        <v>3</v>
      </c>
      <c r="B2">
        <v>62.992762246053601</v>
      </c>
      <c r="C2" t="s">
        <v>4</v>
      </c>
      <c r="D2" t="s">
        <v>5</v>
      </c>
    </row>
    <row r="3" spans="1:4">
      <c r="A3" t="s">
        <v>6</v>
      </c>
      <c r="B3">
        <v>26.7021052724672</v>
      </c>
      <c r="C3" t="s">
        <v>4</v>
      </c>
      <c r="D3" t="s">
        <v>5</v>
      </c>
    </row>
    <row r="4" spans="1:4">
      <c r="A4" t="s">
        <v>7</v>
      </c>
      <c r="B4">
        <v>25.985025375354802</v>
      </c>
      <c r="C4" t="s">
        <v>4</v>
      </c>
      <c r="D4" t="s">
        <v>5</v>
      </c>
    </row>
    <row r="5" spans="1:4">
      <c r="A5" t="s">
        <v>8</v>
      </c>
      <c r="B5">
        <v>7.5925992082068401</v>
      </c>
      <c r="C5" t="s">
        <v>4</v>
      </c>
      <c r="D5" t="s">
        <v>5</v>
      </c>
    </row>
    <row r="6" spans="1:4">
      <c r="A6" t="s">
        <v>9</v>
      </c>
      <c r="B6">
        <v>16.907164345428502</v>
      </c>
      <c r="C6" t="s">
        <v>4</v>
      </c>
      <c r="D6" t="s">
        <v>5</v>
      </c>
    </row>
    <row r="7" spans="1:4">
      <c r="A7" t="s">
        <v>10</v>
      </c>
      <c r="B7">
        <v>14.861794624148301</v>
      </c>
      <c r="C7" t="s">
        <v>11</v>
      </c>
      <c r="D7" t="s">
        <v>5</v>
      </c>
    </row>
    <row r="8" spans="1:4">
      <c r="A8" t="s">
        <v>12</v>
      </c>
      <c r="B8">
        <v>55.304163305222502</v>
      </c>
      <c r="C8" t="s">
        <v>11</v>
      </c>
      <c r="D8" t="s">
        <v>5</v>
      </c>
    </row>
    <row r="9" spans="1:4">
      <c r="A9" t="s">
        <v>13</v>
      </c>
      <c r="B9">
        <v>30.401746364265001</v>
      </c>
      <c r="C9" t="s">
        <v>11</v>
      </c>
      <c r="D9" t="s">
        <v>5</v>
      </c>
    </row>
    <row r="10" spans="1:4">
      <c r="A10" t="s">
        <v>14</v>
      </c>
      <c r="B10">
        <v>28.882371001376701</v>
      </c>
      <c r="C10" t="s">
        <v>11</v>
      </c>
      <c r="D10" t="s">
        <v>5</v>
      </c>
    </row>
    <row r="11" spans="1:4">
      <c r="A11" t="s">
        <v>15</v>
      </c>
      <c r="B11">
        <v>12.3342478025977</v>
      </c>
      <c r="C11" t="s">
        <v>11</v>
      </c>
      <c r="D11" t="s">
        <v>5</v>
      </c>
    </row>
    <row r="12" spans="1:4">
      <c r="A12" t="s">
        <v>16</v>
      </c>
      <c r="B12">
        <v>12.639295553754501</v>
      </c>
      <c r="C12" t="s">
        <v>17</v>
      </c>
      <c r="D12" t="s">
        <v>5</v>
      </c>
    </row>
    <row r="13" spans="1:4">
      <c r="A13" t="s">
        <v>18</v>
      </c>
      <c r="B13">
        <v>35.585605816039298</v>
      </c>
      <c r="C13" t="s">
        <v>17</v>
      </c>
      <c r="D13" t="s">
        <v>5</v>
      </c>
    </row>
    <row r="14" spans="1:4">
      <c r="A14" t="s">
        <v>19</v>
      </c>
      <c r="B14">
        <v>14.504427927253801</v>
      </c>
      <c r="C14" t="s">
        <v>17</v>
      </c>
      <c r="D14" t="s">
        <v>5</v>
      </c>
    </row>
    <row r="15" spans="1:4">
      <c r="A15" t="s">
        <v>20</v>
      </c>
      <c r="B15">
        <v>26.463068224110199</v>
      </c>
      <c r="C15" t="s">
        <v>17</v>
      </c>
      <c r="D15" t="s">
        <v>5</v>
      </c>
    </row>
    <row r="16" spans="1:4">
      <c r="A16" t="s">
        <v>21</v>
      </c>
      <c r="B16">
        <v>24.260600468611599</v>
      </c>
      <c r="C16" t="s">
        <v>17</v>
      </c>
      <c r="D16" t="s">
        <v>5</v>
      </c>
    </row>
    <row r="17" spans="1:4">
      <c r="A17" t="s">
        <v>22</v>
      </c>
      <c r="B17">
        <v>162.51827248976801</v>
      </c>
      <c r="C17" t="s">
        <v>4</v>
      </c>
      <c r="D17" t="s">
        <v>23</v>
      </c>
    </row>
    <row r="18" spans="1:4">
      <c r="A18" t="s">
        <v>24</v>
      </c>
      <c r="B18">
        <v>141.76352407764901</v>
      </c>
      <c r="C18" t="s">
        <v>4</v>
      </c>
      <c r="D18" t="s">
        <v>23</v>
      </c>
    </row>
    <row r="19" spans="1:4">
      <c r="A19" t="s">
        <v>25</v>
      </c>
      <c r="B19">
        <v>222.219720765587</v>
      </c>
      <c r="C19" t="s">
        <v>4</v>
      </c>
      <c r="D19" t="s">
        <v>23</v>
      </c>
    </row>
    <row r="20" spans="1:4">
      <c r="A20" t="s">
        <v>26</v>
      </c>
      <c r="B20">
        <v>194.659903324662</v>
      </c>
      <c r="C20" t="s">
        <v>4</v>
      </c>
      <c r="D20" t="s">
        <v>23</v>
      </c>
    </row>
    <row r="21" spans="1:4">
      <c r="A21" t="s">
        <v>27</v>
      </c>
      <c r="B21">
        <v>199.729852765917</v>
      </c>
      <c r="C21" t="s">
        <v>4</v>
      </c>
      <c r="D21" t="s">
        <v>23</v>
      </c>
    </row>
    <row r="22" spans="1:4">
      <c r="A22" t="s">
        <v>28</v>
      </c>
      <c r="B22">
        <v>234.392083878986</v>
      </c>
      <c r="C22" t="s">
        <v>11</v>
      </c>
      <c r="D22" t="s">
        <v>23</v>
      </c>
    </row>
    <row r="23" spans="1:4">
      <c r="A23" t="s">
        <v>29</v>
      </c>
      <c r="B23">
        <v>278.61067945933797</v>
      </c>
      <c r="C23" t="s">
        <v>11</v>
      </c>
      <c r="D23" t="s">
        <v>23</v>
      </c>
    </row>
    <row r="24" spans="1:4">
      <c r="A24" t="s">
        <v>30</v>
      </c>
      <c r="B24">
        <v>218.24605044746801</v>
      </c>
      <c r="C24" t="s">
        <v>11</v>
      </c>
      <c r="D24" t="s">
        <v>23</v>
      </c>
    </row>
    <row r="25" spans="1:4">
      <c r="A25" t="s">
        <v>31</v>
      </c>
      <c r="B25">
        <v>164.657497143098</v>
      </c>
      <c r="C25" t="s">
        <v>11</v>
      </c>
      <c r="D25" t="s">
        <v>23</v>
      </c>
    </row>
    <row r="26" spans="1:4">
      <c r="A26" t="s">
        <v>32</v>
      </c>
      <c r="B26">
        <v>330.16833164379301</v>
      </c>
      <c r="C26" t="s">
        <v>11</v>
      </c>
      <c r="D26" t="s">
        <v>23</v>
      </c>
    </row>
    <row r="27" spans="1:4">
      <c r="A27" t="s">
        <v>33</v>
      </c>
      <c r="B27">
        <v>69.867403164311298</v>
      </c>
      <c r="C27" t="s">
        <v>17</v>
      </c>
      <c r="D27" t="s">
        <v>23</v>
      </c>
    </row>
    <row r="28" spans="1:4">
      <c r="A28" t="s">
        <v>34</v>
      </c>
      <c r="B28">
        <v>142.641685100877</v>
      </c>
      <c r="C28" t="s">
        <v>17</v>
      </c>
      <c r="D28" t="s">
        <v>23</v>
      </c>
    </row>
    <row r="29" spans="1:4">
      <c r="A29" t="s">
        <v>35</v>
      </c>
      <c r="B29">
        <v>156.415964256758</v>
      </c>
      <c r="C29" t="s">
        <v>17</v>
      </c>
      <c r="D29" t="s">
        <v>23</v>
      </c>
    </row>
    <row r="30" spans="1:4">
      <c r="A30" t="s">
        <v>36</v>
      </c>
      <c r="B30">
        <v>226.955650621405</v>
      </c>
      <c r="C30" t="s">
        <v>17</v>
      </c>
      <c r="D30" t="s">
        <v>23</v>
      </c>
    </row>
    <row r="31" spans="1:4">
      <c r="A31" t="s">
        <v>37</v>
      </c>
      <c r="B31">
        <v>380.66960749778502</v>
      </c>
      <c r="C31" t="s">
        <v>17</v>
      </c>
      <c r="D31" t="s">
        <v>23</v>
      </c>
    </row>
    <row r="32" spans="1:4">
      <c r="A32" t="s">
        <v>38</v>
      </c>
      <c r="B32">
        <v>189.13556011308799</v>
      </c>
      <c r="C32" t="s">
        <v>4</v>
      </c>
      <c r="D32" t="s">
        <v>39</v>
      </c>
    </row>
    <row r="33" spans="1:4">
      <c r="A33" t="s">
        <v>40</v>
      </c>
      <c r="B33">
        <v>150.87729982459501</v>
      </c>
      <c r="C33" t="s">
        <v>4</v>
      </c>
      <c r="D33" t="s">
        <v>39</v>
      </c>
    </row>
    <row r="34" spans="1:4">
      <c r="A34" t="s">
        <v>41</v>
      </c>
      <c r="B34">
        <v>364.93586286757397</v>
      </c>
      <c r="C34" t="s">
        <v>4</v>
      </c>
      <c r="D34" t="s">
        <v>39</v>
      </c>
    </row>
    <row r="35" spans="1:4">
      <c r="A35" t="s">
        <v>42</v>
      </c>
      <c r="B35">
        <v>307.25491575494601</v>
      </c>
      <c r="C35" t="s">
        <v>4</v>
      </c>
      <c r="D35" t="s">
        <v>39</v>
      </c>
    </row>
    <row r="36" spans="1:4">
      <c r="A36" t="s">
        <v>43</v>
      </c>
      <c r="B36">
        <v>330.98716752934502</v>
      </c>
      <c r="C36" t="s">
        <v>4</v>
      </c>
      <c r="D36" t="s">
        <v>39</v>
      </c>
    </row>
    <row r="37" spans="1:4">
      <c r="A37" t="s">
        <v>44</v>
      </c>
      <c r="B37">
        <v>419.04372904660698</v>
      </c>
      <c r="C37" t="s">
        <v>11</v>
      </c>
      <c r="D37" t="s">
        <v>39</v>
      </c>
    </row>
    <row r="38" spans="1:4">
      <c r="A38" t="s">
        <v>45</v>
      </c>
      <c r="B38">
        <v>593.53012531770605</v>
      </c>
      <c r="C38" t="s">
        <v>11</v>
      </c>
      <c r="D38" t="s">
        <v>39</v>
      </c>
    </row>
    <row r="39" spans="1:4">
      <c r="A39" t="s">
        <v>46</v>
      </c>
      <c r="B39">
        <v>461.29357858777598</v>
      </c>
      <c r="C39" t="s">
        <v>11</v>
      </c>
      <c r="D39" t="s">
        <v>39</v>
      </c>
    </row>
    <row r="40" spans="1:4">
      <c r="A40" t="s">
        <v>47</v>
      </c>
      <c r="B40">
        <v>560.47650894608205</v>
      </c>
      <c r="C40" t="s">
        <v>11</v>
      </c>
      <c r="D40" t="s">
        <v>39</v>
      </c>
    </row>
    <row r="41" spans="1:4">
      <c r="A41" t="s">
        <v>48</v>
      </c>
      <c r="B41">
        <v>444.28429259741301</v>
      </c>
      <c r="C41" t="s">
        <v>11</v>
      </c>
      <c r="D41" t="s">
        <v>39</v>
      </c>
    </row>
    <row r="42" spans="1:4">
      <c r="A42" t="s">
        <v>49</v>
      </c>
      <c r="B42">
        <v>405.43221597166701</v>
      </c>
      <c r="C42" t="s">
        <v>17</v>
      </c>
      <c r="D42" t="s">
        <v>39</v>
      </c>
    </row>
    <row r="43" spans="1:4">
      <c r="A43" t="s">
        <v>50</v>
      </c>
      <c r="B43">
        <v>699.51322356570699</v>
      </c>
      <c r="C43" t="s">
        <v>17</v>
      </c>
      <c r="D43" t="s">
        <v>39</v>
      </c>
    </row>
    <row r="44" spans="1:4">
      <c r="A44" t="s">
        <v>51</v>
      </c>
      <c r="B44">
        <v>513.06206213748703</v>
      </c>
      <c r="C44" t="s">
        <v>17</v>
      </c>
      <c r="D44" t="s">
        <v>39</v>
      </c>
    </row>
    <row r="45" spans="1:4">
      <c r="A45" t="s">
        <v>52</v>
      </c>
      <c r="B45">
        <v>472.162406071335</v>
      </c>
      <c r="C45" t="s">
        <v>17</v>
      </c>
      <c r="D45" t="s">
        <v>39</v>
      </c>
    </row>
    <row r="46" spans="1:4">
      <c r="A46" t="s">
        <v>53</v>
      </c>
      <c r="B46">
        <v>516.75304654528804</v>
      </c>
      <c r="C46" t="s">
        <v>17</v>
      </c>
      <c r="D46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F466-EBAD-4CEF-946D-AA0C956DFFB6}">
  <dimension ref="B1:X60"/>
  <sheetViews>
    <sheetView topLeftCell="A2" workbookViewId="0">
      <selection activeCell="K44" sqref="K44"/>
    </sheetView>
  </sheetViews>
  <sheetFormatPr defaultRowHeight="15"/>
  <cols>
    <col min="1" max="1" width="4.5703125" customWidth="1"/>
    <col min="16" max="16" width="48" customWidth="1"/>
    <col min="17" max="17" width="75.85546875" customWidth="1"/>
  </cols>
  <sheetData>
    <row r="1" spans="2:24" ht="29.25" thickBot="1">
      <c r="B1" s="35" t="s">
        <v>177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17"/>
      <c r="R1" s="18" t="s">
        <v>178</v>
      </c>
      <c r="S1" s="18" t="s">
        <v>179</v>
      </c>
      <c r="T1" s="18" t="s">
        <v>180</v>
      </c>
    </row>
    <row r="2" spans="2:24" ht="43.5" thickBot="1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7"/>
      <c r="R2" s="19" t="s">
        <v>181</v>
      </c>
      <c r="S2" s="19">
        <v>4.4370000000000003</v>
      </c>
      <c r="T2" s="19">
        <v>2.946228E-2</v>
      </c>
    </row>
    <row r="3" spans="2:24" ht="43.5" thickBot="1">
      <c r="B3" t="s">
        <v>173</v>
      </c>
      <c r="R3" s="19" t="s">
        <v>182</v>
      </c>
      <c r="S3" s="19">
        <v>-3.258</v>
      </c>
      <c r="T3" s="19">
        <v>9.1032689999999999E-2</v>
      </c>
    </row>
    <row r="4" spans="2:24" ht="43.5" thickBot="1">
      <c r="B4" t="s">
        <v>174</v>
      </c>
      <c r="R4" s="18" t="s">
        <v>54</v>
      </c>
      <c r="S4" s="18" t="s">
        <v>183</v>
      </c>
      <c r="T4" s="18" t="s">
        <v>184</v>
      </c>
      <c r="U4" s="18" t="s">
        <v>185</v>
      </c>
      <c r="V4" s="18" t="s">
        <v>186</v>
      </c>
      <c r="W4" s="18" t="s">
        <v>187</v>
      </c>
      <c r="X4" s="18" t="s">
        <v>188</v>
      </c>
    </row>
    <row r="5" spans="2:24" ht="29.25" thickBot="1">
      <c r="B5" t="s">
        <v>175</v>
      </c>
      <c r="R5" s="19">
        <v>30</v>
      </c>
      <c r="S5" s="19" t="s">
        <v>189</v>
      </c>
      <c r="T5" s="19">
        <v>1.2128679</v>
      </c>
      <c r="U5" s="19">
        <v>1</v>
      </c>
      <c r="V5" s="19">
        <v>-0.16789999999999999</v>
      </c>
      <c r="W5" s="19">
        <v>1</v>
      </c>
      <c r="X5" s="19" t="s">
        <v>190</v>
      </c>
    </row>
    <row r="6" spans="2:24" ht="29.25" thickBot="1">
      <c r="B6" t="s">
        <v>176</v>
      </c>
      <c r="R6" s="19">
        <v>16</v>
      </c>
      <c r="S6" s="19" t="s">
        <v>191</v>
      </c>
      <c r="T6" s="19">
        <v>0.86516079999999995</v>
      </c>
      <c r="U6" s="19">
        <v>1</v>
      </c>
      <c r="V6" s="19">
        <v>-0.32100000000000001</v>
      </c>
      <c r="W6" s="19">
        <v>2</v>
      </c>
      <c r="X6" s="19" t="s">
        <v>190</v>
      </c>
    </row>
    <row r="7" spans="2:24" ht="29.25" thickBot="1">
      <c r="B7" t="s">
        <v>155</v>
      </c>
      <c r="R7" s="19">
        <v>1</v>
      </c>
      <c r="S7" s="19" t="s">
        <v>192</v>
      </c>
      <c r="T7" s="19">
        <v>2.5833333000000001</v>
      </c>
      <c r="U7" s="19">
        <v>1</v>
      </c>
      <c r="V7" s="19">
        <v>-0.34839999999999999</v>
      </c>
      <c r="W7" s="19">
        <v>3</v>
      </c>
      <c r="X7" s="19" t="s">
        <v>190</v>
      </c>
    </row>
    <row r="8" spans="2:24" ht="29.25" thickBot="1">
      <c r="B8" t="s">
        <v>156</v>
      </c>
      <c r="R8" s="19">
        <v>4</v>
      </c>
      <c r="S8" s="19" t="s">
        <v>193</v>
      </c>
      <c r="T8" s="19">
        <v>1.5833333000000001</v>
      </c>
      <c r="U8" s="19">
        <v>1</v>
      </c>
      <c r="V8" s="19">
        <v>-0.36990000000000001</v>
      </c>
      <c r="W8" s="19">
        <v>4</v>
      </c>
      <c r="X8" s="19" t="s">
        <v>190</v>
      </c>
    </row>
    <row r="9" spans="2:24" ht="29.25" thickBot="1">
      <c r="R9" s="19">
        <v>25</v>
      </c>
      <c r="S9" s="19" t="s">
        <v>194</v>
      </c>
      <c r="T9" s="19">
        <v>1.9685147000000001</v>
      </c>
      <c r="U9" s="19">
        <v>1</v>
      </c>
      <c r="V9" s="19">
        <v>-0.47320000000000001</v>
      </c>
      <c r="W9" s="19">
        <v>5</v>
      </c>
      <c r="X9" s="19" t="s">
        <v>190</v>
      </c>
    </row>
    <row r="10" spans="2:24" ht="29.25" thickBot="1">
      <c r="B10" s="9"/>
      <c r="R10" s="19">
        <v>2</v>
      </c>
      <c r="S10" s="19" t="s">
        <v>195</v>
      </c>
      <c r="T10" s="19">
        <v>1.9166666999999999</v>
      </c>
      <c r="U10" s="19">
        <v>1</v>
      </c>
      <c r="V10" s="19">
        <v>-0.49</v>
      </c>
      <c r="W10" s="19">
        <v>6</v>
      </c>
      <c r="X10" s="19" t="s">
        <v>190</v>
      </c>
    </row>
    <row r="11" spans="2:24" ht="29.25" thickBot="1">
      <c r="R11" s="19">
        <v>19</v>
      </c>
      <c r="S11" s="19" t="s">
        <v>196</v>
      </c>
      <c r="T11" s="19">
        <v>0.1587953</v>
      </c>
      <c r="U11" s="19">
        <v>1</v>
      </c>
      <c r="V11" s="19">
        <v>-0.53390000000000004</v>
      </c>
      <c r="W11" s="19">
        <v>7</v>
      </c>
      <c r="X11" s="19" t="s">
        <v>190</v>
      </c>
    </row>
    <row r="12" spans="2:24" ht="29.25" thickBot="1">
      <c r="R12" s="19">
        <v>32</v>
      </c>
      <c r="S12" s="19" t="s">
        <v>197</v>
      </c>
      <c r="T12" s="19">
        <v>0.97741270000000002</v>
      </c>
      <c r="U12" s="19">
        <v>1</v>
      </c>
      <c r="V12" s="19">
        <v>-0.53459999999999996</v>
      </c>
      <c r="W12" s="19">
        <v>8</v>
      </c>
      <c r="X12" s="19" t="s">
        <v>190</v>
      </c>
    </row>
    <row r="13" spans="2:24" ht="29.25" thickBot="1">
      <c r="B13" t="s">
        <v>157</v>
      </c>
      <c r="R13" s="19">
        <v>20</v>
      </c>
      <c r="S13" s="19" t="s">
        <v>198</v>
      </c>
      <c r="T13" s="19">
        <v>1.5797399000000001</v>
      </c>
      <c r="U13" s="19">
        <v>1</v>
      </c>
      <c r="V13" s="19">
        <v>-0.61499999999999999</v>
      </c>
      <c r="W13" s="19">
        <v>9</v>
      </c>
      <c r="X13" s="19" t="s">
        <v>190</v>
      </c>
    </row>
    <row r="14" spans="2:24" ht="29.25" thickBot="1">
      <c r="R14" s="19">
        <v>13</v>
      </c>
      <c r="S14" s="19" t="s">
        <v>199</v>
      </c>
      <c r="T14" s="19">
        <v>2.3655031000000002</v>
      </c>
      <c r="U14" s="19">
        <v>1</v>
      </c>
      <c r="V14" s="19">
        <v>-0.62470000000000003</v>
      </c>
      <c r="W14" s="19">
        <v>10</v>
      </c>
      <c r="X14" s="19" t="s">
        <v>190</v>
      </c>
    </row>
    <row r="15" spans="2:24" ht="30.75" thickBot="1">
      <c r="B15" s="10" t="s">
        <v>158</v>
      </c>
      <c r="C15" s="10" t="s">
        <v>159</v>
      </c>
      <c r="D15" s="10" t="s">
        <v>160</v>
      </c>
      <c r="R15" s="19">
        <v>33</v>
      </c>
      <c r="S15" s="19" t="s">
        <v>200</v>
      </c>
      <c r="T15" s="19">
        <v>0.4599589</v>
      </c>
      <c r="U15" s="19">
        <v>1</v>
      </c>
      <c r="V15" s="19">
        <v>-0.6381</v>
      </c>
      <c r="W15" s="19">
        <v>11</v>
      </c>
      <c r="X15" s="19" t="s">
        <v>190</v>
      </c>
    </row>
    <row r="16" spans="2:24" ht="29.25" thickBot="1">
      <c r="B16" s="11">
        <v>140</v>
      </c>
      <c r="C16" s="11">
        <v>56</v>
      </c>
      <c r="D16" s="11">
        <v>84</v>
      </c>
      <c r="R16" s="19">
        <v>10</v>
      </c>
      <c r="S16" s="19" t="s">
        <v>201</v>
      </c>
      <c r="T16" s="19">
        <v>0.58333330000000005</v>
      </c>
      <c r="U16" s="19">
        <v>1</v>
      </c>
      <c r="V16" s="19">
        <v>-0.66159999999999997</v>
      </c>
      <c r="W16" s="19">
        <v>12</v>
      </c>
      <c r="X16" s="19" t="s">
        <v>190</v>
      </c>
    </row>
    <row r="17" spans="2:24" ht="29.25" thickBot="1">
      <c r="R17" s="19">
        <v>22</v>
      </c>
      <c r="S17" s="19" t="s">
        <v>202</v>
      </c>
      <c r="T17" s="19">
        <v>0.93086930000000001</v>
      </c>
      <c r="U17" s="19">
        <v>1</v>
      </c>
      <c r="V17" s="19">
        <v>-0.66739999999999999</v>
      </c>
      <c r="W17" s="19">
        <v>13</v>
      </c>
      <c r="X17" s="19" t="s">
        <v>190</v>
      </c>
    </row>
    <row r="18" spans="2:24" ht="29.25" thickBot="1">
      <c r="R18" s="19">
        <v>9</v>
      </c>
      <c r="S18" s="19" t="s">
        <v>203</v>
      </c>
      <c r="T18" s="19">
        <v>1.7369863000000001</v>
      </c>
      <c r="U18" s="19">
        <v>1</v>
      </c>
      <c r="V18" s="19">
        <v>-0.74870000000000003</v>
      </c>
      <c r="W18" s="19">
        <v>14</v>
      </c>
      <c r="X18" s="19" t="s">
        <v>190</v>
      </c>
    </row>
    <row r="19" spans="2:24" ht="29.25" thickBot="1">
      <c r="B19" t="s">
        <v>161</v>
      </c>
      <c r="R19" s="19">
        <v>26</v>
      </c>
      <c r="S19" s="19" t="s">
        <v>204</v>
      </c>
      <c r="T19" s="19">
        <v>1.2484599999999999</v>
      </c>
      <c r="U19" s="19">
        <v>1</v>
      </c>
      <c r="V19" s="19">
        <v>-0.7571</v>
      </c>
      <c r="W19" s="19">
        <v>15</v>
      </c>
      <c r="X19" s="19" t="s">
        <v>190</v>
      </c>
    </row>
    <row r="20" spans="2:24" ht="29.25" thickBot="1">
      <c r="R20" s="19">
        <v>5</v>
      </c>
      <c r="S20" s="19" t="s">
        <v>205</v>
      </c>
      <c r="T20" s="19">
        <v>4.0833332999999996</v>
      </c>
      <c r="U20" s="19">
        <v>1</v>
      </c>
      <c r="V20" s="19">
        <v>-0.79</v>
      </c>
      <c r="W20" s="19">
        <v>16</v>
      </c>
      <c r="X20" s="19" t="s">
        <v>190</v>
      </c>
    </row>
    <row r="21" spans="2:24" ht="75.75" thickBot="1">
      <c r="B21" s="10" t="s">
        <v>162</v>
      </c>
      <c r="C21" s="10" t="s">
        <v>163</v>
      </c>
      <c r="D21" s="10" t="s">
        <v>164</v>
      </c>
      <c r="E21" s="10" t="s">
        <v>165</v>
      </c>
      <c r="F21" s="10" t="s">
        <v>166</v>
      </c>
      <c r="G21" s="10" t="s">
        <v>167</v>
      </c>
      <c r="H21" s="10" t="s">
        <v>168</v>
      </c>
      <c r="I21" s="10" t="s">
        <v>169</v>
      </c>
      <c r="J21" s="10" t="s">
        <v>170</v>
      </c>
      <c r="K21" s="10" t="s">
        <v>171</v>
      </c>
      <c r="R21" s="19">
        <v>6</v>
      </c>
      <c r="S21" s="19" t="s">
        <v>206</v>
      </c>
      <c r="T21" s="19">
        <v>0.25</v>
      </c>
      <c r="U21" s="19">
        <v>1</v>
      </c>
      <c r="V21" s="19">
        <v>-0.80679999999999996</v>
      </c>
      <c r="W21" s="19">
        <v>17</v>
      </c>
      <c r="X21" s="19" t="s">
        <v>207</v>
      </c>
    </row>
    <row r="22" spans="2:24" ht="29.25" thickBot="1">
      <c r="B22" s="12">
        <v>0</v>
      </c>
      <c r="C22" s="12">
        <v>140</v>
      </c>
      <c r="D22" s="12">
        <v>16</v>
      </c>
      <c r="E22" s="12">
        <v>17</v>
      </c>
      <c r="F22" s="13">
        <v>0.11428571428571432</v>
      </c>
      <c r="G22" s="13">
        <v>0.88571428571428568</v>
      </c>
      <c r="H22" s="13">
        <v>0.88571428571428568</v>
      </c>
      <c r="I22" s="13">
        <v>2.6889255660409152E-2</v>
      </c>
      <c r="J22" s="13">
        <v>0.83301231304879397</v>
      </c>
      <c r="K22" s="13">
        <v>0.93841625837977738</v>
      </c>
      <c r="R22" s="19">
        <v>28</v>
      </c>
      <c r="S22" s="19" t="s">
        <v>208</v>
      </c>
      <c r="T22" s="19">
        <v>0.3832991</v>
      </c>
      <c r="U22" s="19">
        <v>1</v>
      </c>
      <c r="V22" s="19">
        <v>-0.80740000000000001</v>
      </c>
      <c r="W22" s="19">
        <v>18</v>
      </c>
      <c r="X22" s="19" t="s">
        <v>207</v>
      </c>
    </row>
    <row r="23" spans="2:24" ht="29.25" thickBot="1">
      <c r="B23" s="1">
        <v>0.5</v>
      </c>
      <c r="C23" s="1">
        <v>107</v>
      </c>
      <c r="D23" s="1">
        <v>14</v>
      </c>
      <c r="E23" s="1">
        <v>14</v>
      </c>
      <c r="F23" s="14">
        <v>0.13084112149532712</v>
      </c>
      <c r="G23" s="14">
        <v>0.86915887850467288</v>
      </c>
      <c r="H23" s="14">
        <v>0.7698264352469959</v>
      </c>
      <c r="I23" s="14">
        <v>3.7148036377600835E-2</v>
      </c>
      <c r="J23" s="14">
        <v>0.69701762185051452</v>
      </c>
      <c r="K23" s="14">
        <v>0.84263524864347727</v>
      </c>
      <c r="R23" s="19">
        <v>11</v>
      </c>
      <c r="S23" s="19" t="s">
        <v>209</v>
      </c>
      <c r="T23" s="19">
        <v>2.6228611000000002</v>
      </c>
      <c r="U23" s="19">
        <v>1</v>
      </c>
      <c r="V23" s="19">
        <v>-0.80969999999999998</v>
      </c>
      <c r="W23" s="19">
        <v>19</v>
      </c>
      <c r="X23" s="19" t="s">
        <v>207</v>
      </c>
    </row>
    <row r="24" spans="2:24" ht="29.25" thickBot="1">
      <c r="B24" s="1">
        <v>1</v>
      </c>
      <c r="C24" s="1">
        <v>79</v>
      </c>
      <c r="D24" s="1">
        <v>10</v>
      </c>
      <c r="E24" s="1">
        <v>12</v>
      </c>
      <c r="F24" s="14">
        <v>0.12658227848101267</v>
      </c>
      <c r="G24" s="14">
        <v>0.87341772151898733</v>
      </c>
      <c r="H24" s="14">
        <v>0.67238005103851539</v>
      </c>
      <c r="I24" s="14">
        <v>4.3383253844224194E-2</v>
      </c>
      <c r="J24" s="14">
        <v>0.58735043597167713</v>
      </c>
      <c r="K24" s="14">
        <v>0.75740966610535365</v>
      </c>
      <c r="R24" s="19">
        <v>31</v>
      </c>
      <c r="S24" s="19" t="s">
        <v>210</v>
      </c>
      <c r="T24" s="19">
        <v>3.4086242000000002</v>
      </c>
      <c r="U24" s="19">
        <v>1</v>
      </c>
      <c r="V24" s="19">
        <v>-0.81330000000000002</v>
      </c>
      <c r="W24" s="19">
        <v>20</v>
      </c>
      <c r="X24" s="19" t="s">
        <v>207</v>
      </c>
    </row>
    <row r="25" spans="2:24" ht="29.25" thickBot="1">
      <c r="B25" s="1">
        <v>1.5</v>
      </c>
      <c r="C25" s="1">
        <v>57</v>
      </c>
      <c r="D25" s="1">
        <v>8</v>
      </c>
      <c r="E25" s="1">
        <v>9</v>
      </c>
      <c r="F25" s="14">
        <v>0.14035087719298245</v>
      </c>
      <c r="G25" s="14">
        <v>0.85964912280701755</v>
      </c>
      <c r="H25" s="14">
        <v>0.5780109210681974</v>
      </c>
      <c r="I25" s="14">
        <v>4.8454356464022859E-2</v>
      </c>
      <c r="J25" s="14">
        <v>0.48304212750464703</v>
      </c>
      <c r="K25" s="14">
        <v>0.67297971463174777</v>
      </c>
      <c r="R25" s="19">
        <v>14</v>
      </c>
      <c r="S25" s="19" t="s">
        <v>211</v>
      </c>
      <c r="T25" s="19">
        <v>4.128679</v>
      </c>
      <c r="U25" s="19">
        <v>1</v>
      </c>
      <c r="V25" s="19">
        <v>-0.83350000000000002</v>
      </c>
      <c r="W25" s="19">
        <v>21</v>
      </c>
      <c r="X25" s="19" t="s">
        <v>207</v>
      </c>
    </row>
    <row r="26" spans="2:24" ht="29.25" thickBot="1">
      <c r="B26" s="1">
        <v>2</v>
      </c>
      <c r="C26" s="1">
        <v>40</v>
      </c>
      <c r="D26" s="1">
        <v>3</v>
      </c>
      <c r="E26" s="1">
        <v>8</v>
      </c>
      <c r="F26" s="14">
        <v>7.4999999999999956E-2</v>
      </c>
      <c r="G26" s="14">
        <v>0.92500000000000004</v>
      </c>
      <c r="H26" s="14">
        <v>0.53466010198808267</v>
      </c>
      <c r="I26" s="14">
        <v>5.0875399838936491E-2</v>
      </c>
      <c r="J26" s="14">
        <v>0.43494615060469233</v>
      </c>
      <c r="K26" s="14">
        <v>0.63437405337147301</v>
      </c>
      <c r="R26" s="19">
        <v>8</v>
      </c>
      <c r="S26" s="19" t="s">
        <v>212</v>
      </c>
      <c r="T26" s="19">
        <v>2.279452</v>
      </c>
      <c r="U26" s="19">
        <v>1</v>
      </c>
      <c r="V26" s="19">
        <v>-0.87180000000000002</v>
      </c>
      <c r="W26" s="19">
        <v>22</v>
      </c>
      <c r="X26" s="19" t="s">
        <v>207</v>
      </c>
    </row>
    <row r="27" spans="2:24" ht="29.25" thickBot="1">
      <c r="B27" s="1">
        <v>2.5</v>
      </c>
      <c r="C27" s="1">
        <v>29</v>
      </c>
      <c r="D27" s="1">
        <v>2</v>
      </c>
      <c r="E27" s="1">
        <v>7</v>
      </c>
      <c r="F27" s="14">
        <v>6.8965517241379337E-2</v>
      </c>
      <c r="G27" s="14">
        <v>0.93103448275862066</v>
      </c>
      <c r="H27" s="14">
        <v>0.49778699150614591</v>
      </c>
      <c r="I27" s="14">
        <v>5.3633372337436105E-2</v>
      </c>
      <c r="J27" s="14">
        <v>0.39266751335534433</v>
      </c>
      <c r="K27" s="14">
        <v>0.6029064696569475</v>
      </c>
      <c r="R27" s="19">
        <v>18</v>
      </c>
      <c r="S27" s="19" t="s">
        <v>213</v>
      </c>
      <c r="T27" s="19">
        <v>0.8295688</v>
      </c>
      <c r="U27" s="19">
        <v>1</v>
      </c>
      <c r="V27" s="19">
        <v>-0.90669999999999995</v>
      </c>
      <c r="W27" s="19">
        <v>23</v>
      </c>
      <c r="X27" s="19" t="s">
        <v>207</v>
      </c>
    </row>
    <row r="28" spans="2:24" ht="29.25" thickBot="1">
      <c r="B28" s="1">
        <v>3</v>
      </c>
      <c r="C28" s="1">
        <v>20</v>
      </c>
      <c r="D28" s="1">
        <v>1</v>
      </c>
      <c r="E28" s="1">
        <v>6</v>
      </c>
      <c r="F28" s="14">
        <v>5.0000000000000044E-2</v>
      </c>
      <c r="G28" s="14">
        <v>0.95</v>
      </c>
      <c r="H28" s="14">
        <v>0.47289764193083861</v>
      </c>
      <c r="I28" s="14">
        <v>5.6432099448770499E-2</v>
      </c>
      <c r="J28" s="14">
        <v>0.36229275943926581</v>
      </c>
      <c r="K28" s="14">
        <v>0.58350252442241135</v>
      </c>
      <c r="R28" s="19">
        <v>24</v>
      </c>
      <c r="S28" s="19" t="s">
        <v>214</v>
      </c>
      <c r="T28" s="19">
        <v>1.9247091000000001</v>
      </c>
      <c r="U28" s="19">
        <v>1</v>
      </c>
      <c r="V28" s="19">
        <v>-0.91310000000000002</v>
      </c>
      <c r="W28" s="19">
        <v>24</v>
      </c>
      <c r="X28" s="19" t="s">
        <v>207</v>
      </c>
    </row>
    <row r="29" spans="2:24" ht="29.25" thickBot="1">
      <c r="B29" s="1">
        <v>3.5</v>
      </c>
      <c r="C29" s="1">
        <v>13</v>
      </c>
      <c r="D29" s="1">
        <v>1</v>
      </c>
      <c r="E29" s="1">
        <v>5</v>
      </c>
      <c r="F29" s="14">
        <v>7.6923076923076872E-2</v>
      </c>
      <c r="G29" s="14">
        <v>0.92307692307692313</v>
      </c>
      <c r="H29" s="14">
        <v>0.43652090024385104</v>
      </c>
      <c r="I29" s="14">
        <v>6.2729318500371473E-2</v>
      </c>
      <c r="J29" s="14">
        <v>0.31357369520838085</v>
      </c>
      <c r="K29" s="14">
        <v>0.55946810527932123</v>
      </c>
      <c r="R29" s="19">
        <v>7</v>
      </c>
      <c r="S29" s="19" t="s">
        <v>215</v>
      </c>
      <c r="T29" s="19">
        <v>0.25</v>
      </c>
      <c r="U29" s="19">
        <v>1</v>
      </c>
      <c r="V29" s="19">
        <v>-1.0169999999999999</v>
      </c>
      <c r="W29" s="19">
        <v>25</v>
      </c>
      <c r="X29" s="19" t="s">
        <v>207</v>
      </c>
    </row>
    <row r="30" spans="2:24" ht="29.25" thickBot="1">
      <c r="B30" s="1">
        <v>4</v>
      </c>
      <c r="C30" s="1">
        <v>7</v>
      </c>
      <c r="D30" s="1">
        <v>0</v>
      </c>
      <c r="E30" s="1">
        <v>3</v>
      </c>
      <c r="F30" s="14">
        <v>0.14285714285714279</v>
      </c>
      <c r="G30" s="14">
        <v>0.85714285714285721</v>
      </c>
      <c r="H30" s="14">
        <v>0.37416077163758665</v>
      </c>
      <c r="I30" s="14">
        <v>7.8893860920204381E-2</v>
      </c>
      <c r="J30" s="14">
        <v>0.21953164563267405</v>
      </c>
      <c r="K30" s="14">
        <v>0.52878989764249928</v>
      </c>
      <c r="R30" s="19">
        <v>12</v>
      </c>
      <c r="S30" s="19" t="s">
        <v>216</v>
      </c>
      <c r="T30" s="19">
        <v>3.5838467000000001</v>
      </c>
      <c r="U30" s="19">
        <v>1</v>
      </c>
      <c r="V30" s="19">
        <v>-1.0204</v>
      </c>
      <c r="W30" s="19">
        <v>26</v>
      </c>
      <c r="X30" s="19" t="s">
        <v>207</v>
      </c>
    </row>
    <row r="31" spans="2:24" ht="29.25" thickBot="1">
      <c r="B31" s="1">
        <v>4.5</v>
      </c>
      <c r="C31" s="1">
        <v>3</v>
      </c>
      <c r="D31" s="1">
        <v>0</v>
      </c>
      <c r="E31" s="1">
        <v>1</v>
      </c>
      <c r="F31" s="14">
        <v>0.14285714285714279</v>
      </c>
      <c r="G31" s="14">
        <v>0.85714285714285721</v>
      </c>
      <c r="H31" s="14">
        <v>0.37416077163758665</v>
      </c>
      <c r="I31" s="14">
        <v>7.8893860920204381E-2</v>
      </c>
      <c r="J31" s="14">
        <v>0.21953164563267405</v>
      </c>
      <c r="K31" s="14">
        <v>0.52878989764249928</v>
      </c>
      <c r="R31" s="19">
        <v>3</v>
      </c>
      <c r="S31" s="19" t="s">
        <v>217</v>
      </c>
      <c r="T31" s="19">
        <v>1.0833333000000001</v>
      </c>
      <c r="U31" s="19">
        <v>1</v>
      </c>
      <c r="V31" s="19">
        <v>-1.0987</v>
      </c>
      <c r="W31" s="19">
        <v>27</v>
      </c>
      <c r="X31" s="19" t="s">
        <v>207</v>
      </c>
    </row>
    <row r="32" spans="2:24" ht="29.25" thickBot="1">
      <c r="B32" s="1">
        <v>5</v>
      </c>
      <c r="C32" s="1">
        <v>2</v>
      </c>
      <c r="D32" s="1">
        <v>0</v>
      </c>
      <c r="E32" s="1">
        <v>1</v>
      </c>
      <c r="F32" s="14">
        <v>0.14285714285714279</v>
      </c>
      <c r="G32" s="14">
        <v>0.85714285714285721</v>
      </c>
      <c r="H32" s="14">
        <v>0.37416077163758665</v>
      </c>
      <c r="I32" s="14">
        <v>7.8893860920204381E-2</v>
      </c>
      <c r="J32" s="14">
        <v>0.21953164563267405</v>
      </c>
      <c r="K32" s="14">
        <v>0.52878989764249928</v>
      </c>
      <c r="R32" s="19">
        <v>15</v>
      </c>
      <c r="S32" s="19" t="s">
        <v>218</v>
      </c>
      <c r="T32" s="19">
        <v>1.2073921999999999</v>
      </c>
      <c r="U32" s="19">
        <v>1</v>
      </c>
      <c r="V32" s="19">
        <v>-1.3407</v>
      </c>
      <c r="W32" s="19">
        <v>28</v>
      </c>
      <c r="X32" s="19" t="s">
        <v>207</v>
      </c>
    </row>
    <row r="33" spans="2:24" ht="29.25" thickBot="1">
      <c r="B33" s="1">
        <v>5.5</v>
      </c>
      <c r="C33" s="1">
        <v>1</v>
      </c>
      <c r="D33" s="1">
        <v>0</v>
      </c>
      <c r="E33" s="1">
        <v>1</v>
      </c>
      <c r="F33" s="14">
        <v>0.14285714285714279</v>
      </c>
      <c r="G33" s="14">
        <v>0.85714285714285721</v>
      </c>
      <c r="H33" s="14">
        <v>0.37416077163758665</v>
      </c>
      <c r="I33" s="14">
        <v>7.8893860920204381E-2</v>
      </c>
      <c r="J33" s="14">
        <v>0.21953164563267405</v>
      </c>
      <c r="K33" s="14">
        <v>0.52878989764249928</v>
      </c>
      <c r="R33" s="19">
        <v>21</v>
      </c>
      <c r="S33" s="19" t="s">
        <v>219</v>
      </c>
      <c r="T33" s="19">
        <v>0.70910340000000005</v>
      </c>
      <c r="U33" s="19">
        <v>1</v>
      </c>
      <c r="V33" s="19">
        <v>-1.4045000000000001</v>
      </c>
      <c r="W33" s="19">
        <v>29</v>
      </c>
      <c r="X33" s="19" t="s">
        <v>207</v>
      </c>
    </row>
    <row r="34" spans="2:24" ht="29.25" thickBot="1">
      <c r="B34" s="15">
        <v>6</v>
      </c>
      <c r="C34" s="15">
        <v>0</v>
      </c>
      <c r="D34" s="15">
        <v>0</v>
      </c>
      <c r="E34" s="15">
        <v>0</v>
      </c>
      <c r="F34" s="16">
        <v>0.14285714285714279</v>
      </c>
      <c r="G34" s="16">
        <v>0.85714285714285721</v>
      </c>
      <c r="H34" s="16">
        <v>0.37416077163758665</v>
      </c>
      <c r="I34" s="16">
        <v>7.8893860920204381E-2</v>
      </c>
      <c r="J34" s="16">
        <v>0.21953164563267405</v>
      </c>
      <c r="K34" s="16">
        <v>0.52878989764249928</v>
      </c>
      <c r="R34" s="19">
        <v>27</v>
      </c>
      <c r="S34" s="19" t="s">
        <v>220</v>
      </c>
      <c r="T34" s="19">
        <v>4.2327173</v>
      </c>
      <c r="U34" s="19">
        <v>1</v>
      </c>
      <c r="V34" s="19">
        <v>-1.4778</v>
      </c>
      <c r="W34" s="19">
        <v>30</v>
      </c>
      <c r="X34" s="19" t="s">
        <v>207</v>
      </c>
    </row>
    <row r="35" spans="2:24" ht="29.25" thickBot="1">
      <c r="R35" s="19">
        <v>17</v>
      </c>
      <c r="S35" s="19" t="s">
        <v>221</v>
      </c>
      <c r="T35" s="19">
        <v>3.9342915999999999</v>
      </c>
      <c r="U35" s="19">
        <v>1</v>
      </c>
      <c r="V35" s="19">
        <v>-1.8024</v>
      </c>
      <c r="W35" s="19">
        <v>31</v>
      </c>
      <c r="X35" s="19" t="s">
        <v>207</v>
      </c>
    </row>
    <row r="36" spans="2:24" ht="29.25" thickBot="1">
      <c r="R36" s="19">
        <v>29</v>
      </c>
      <c r="S36" s="19" t="s">
        <v>222</v>
      </c>
      <c r="T36" s="19">
        <v>1.0403833</v>
      </c>
      <c r="U36" s="19">
        <v>1</v>
      </c>
      <c r="V36" s="19">
        <v>-2.1427</v>
      </c>
      <c r="W36" s="19">
        <v>32</v>
      </c>
      <c r="X36" s="19" t="s">
        <v>207</v>
      </c>
    </row>
    <row r="37" spans="2:24" ht="29.25" thickBot="1">
      <c r="B37" t="s">
        <v>172</v>
      </c>
      <c r="R37" s="19">
        <v>23</v>
      </c>
      <c r="S37" s="19" t="s">
        <v>223</v>
      </c>
      <c r="T37" s="19">
        <v>5.8836412999999999</v>
      </c>
      <c r="U37" s="19">
        <v>1</v>
      </c>
      <c r="V37" s="19">
        <v>-2.2719999999999998</v>
      </c>
      <c r="W37" s="19">
        <v>33</v>
      </c>
      <c r="X37" s="19" t="s">
        <v>207</v>
      </c>
    </row>
    <row r="39" spans="2:24" ht="15.75" thickBot="1"/>
    <row r="40" spans="2:24" ht="15.75" thickBot="1">
      <c r="P40" s="20"/>
    </row>
    <row r="41" spans="2:24" ht="15.75" thickBot="1">
      <c r="P41" s="20"/>
    </row>
    <row r="42" spans="2:24" ht="15.75" thickBot="1">
      <c r="P42" s="18"/>
      <c r="Q42" s="18" t="s">
        <v>224</v>
      </c>
    </row>
    <row r="43" spans="2:24" ht="15.75" thickBot="1">
      <c r="P43" s="19" t="s">
        <v>225</v>
      </c>
      <c r="Q43" s="19" t="s">
        <v>226</v>
      </c>
    </row>
    <row r="44" spans="2:24" ht="15.75" thickBot="1">
      <c r="P44" s="19" t="s">
        <v>227</v>
      </c>
      <c r="Q44" s="19" t="s">
        <v>228</v>
      </c>
    </row>
    <row r="45" spans="2:24" ht="15.75" thickBot="1">
      <c r="P45" s="19" t="s">
        <v>229</v>
      </c>
      <c r="Q45" s="19">
        <v>2</v>
      </c>
    </row>
    <row r="46" spans="2:24" ht="15.75" thickBot="1">
      <c r="P46" s="19" t="s">
        <v>230</v>
      </c>
      <c r="Q46" s="19">
        <v>0.57874760000000003</v>
      </c>
    </row>
    <row r="47" spans="2:24" ht="15.75" thickBot="1">
      <c r="P47" s="19" t="s">
        <v>231</v>
      </c>
      <c r="Q47" s="19">
        <v>0.1092815</v>
      </c>
    </row>
    <row r="48" spans="2:24" ht="15.75" thickBot="1">
      <c r="P48" s="19" t="s">
        <v>232</v>
      </c>
      <c r="Q48" s="21">
        <v>1.8279529999999999</v>
      </c>
    </row>
    <row r="49" spans="16:19" ht="15.75" thickBot="1">
      <c r="P49" s="19" t="s">
        <v>233</v>
      </c>
      <c r="Q49" s="19" t="s">
        <v>234</v>
      </c>
    </row>
    <row r="50" spans="16:19" ht="15.75" thickBot="1">
      <c r="P50" s="19" t="s">
        <v>235</v>
      </c>
      <c r="Q50" s="19">
        <v>0.1141191</v>
      </c>
    </row>
    <row r="51" spans="16:19" ht="15.75" thickBot="1">
      <c r="P51" s="19" t="s">
        <v>236</v>
      </c>
      <c r="Q51" s="19">
        <v>0.16567380000000001</v>
      </c>
    </row>
    <row r="52" spans="16:19" ht="15.75" thickBot="1">
      <c r="P52" s="19" t="s">
        <v>237</v>
      </c>
      <c r="Q52" s="19">
        <v>1</v>
      </c>
    </row>
    <row r="53" spans="16:19" ht="15.75" thickBot="1">
      <c r="P53" s="19" t="s">
        <v>238</v>
      </c>
      <c r="Q53" s="19">
        <v>2</v>
      </c>
    </row>
    <row r="54" spans="16:19" ht="15.75" thickBot="1">
      <c r="P54" s="19" t="s">
        <v>239</v>
      </c>
      <c r="Q54" s="19" t="s">
        <v>226</v>
      </c>
    </row>
    <row r="55" spans="16:19" ht="15.75" thickBot="1">
      <c r="P55" s="19" t="s">
        <v>240</v>
      </c>
      <c r="Q55" s="19">
        <v>1</v>
      </c>
    </row>
    <row r="56" spans="16:19" ht="15.75" thickBot="1">
      <c r="P56" s="19" t="s">
        <v>241</v>
      </c>
      <c r="Q56" s="19" t="s">
        <v>23</v>
      </c>
    </row>
    <row r="57" spans="16:19" ht="29.25" thickBot="1">
      <c r="P57" s="19" t="s">
        <v>242</v>
      </c>
      <c r="Q57" s="19" t="s">
        <v>243</v>
      </c>
    </row>
    <row r="58" spans="16:19" ht="15.75" thickBot="1">
      <c r="P58" s="18"/>
      <c r="Q58" s="18" t="s">
        <v>244</v>
      </c>
      <c r="R58" s="18" t="s">
        <v>245</v>
      </c>
      <c r="S58" s="18"/>
    </row>
    <row r="59" spans="16:19" ht="15.75" thickBot="1">
      <c r="P59" s="19">
        <v>1</v>
      </c>
      <c r="Q59" s="19" t="s">
        <v>23</v>
      </c>
      <c r="R59" s="19">
        <v>3.3267030000000002E-4</v>
      </c>
      <c r="S59" s="19"/>
    </row>
    <row r="60" spans="16:19" ht="15.75" thickBot="1">
      <c r="P60" s="19">
        <v>2</v>
      </c>
      <c r="Q60" s="19" t="s">
        <v>39</v>
      </c>
      <c r="R60" s="19">
        <v>0.96512746810000005</v>
      </c>
      <c r="S60" s="19"/>
    </row>
  </sheetData>
  <mergeCells count="1">
    <mergeCell ref="B1:L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DD934328">
              <controlPr defaultSize="0" autoFill="0" autoPict="0" macro="[1]!GoToResultsNew1903202415470972">
                <anchor moveWithCells="1">
                  <from>
                    <xdr:col>1</xdr:col>
                    <xdr:colOff>9525</xdr:colOff>
                    <xdr:row>4</xdr:row>
                    <xdr:rowOff>0</xdr:rowOff>
                  </from>
                  <to>
                    <xdr:col>4</xdr:col>
                    <xdr:colOff>9525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DD520470">
              <controlPr defaultSize="0" autoFill="0" autoPict="0" macro="[1]!GoToResultsNew1903202415194553">
                <anchor mov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4</xdr:col>
                    <xdr:colOff>9525</xdr:colOff>
                    <xdr:row>9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B7EB-7C0F-452D-A783-CC515024BD55}">
  <dimension ref="A1:D61"/>
  <sheetViews>
    <sheetView workbookViewId="0">
      <selection sqref="A1:D1"/>
    </sheetView>
  </sheetViews>
  <sheetFormatPr defaultRowHeight="15"/>
  <cols>
    <col min="1" max="1" width="15.85546875" bestFit="1" customWidth="1"/>
    <col min="2" max="2" width="12" bestFit="1" customWidth="1"/>
    <col min="3" max="3" width="9.42578125" bestFit="1" customWidth="1"/>
    <col min="4" max="4" width="7.42578125" bestFit="1" customWidth="1"/>
  </cols>
  <sheetData>
    <row r="1" spans="1:4">
      <c r="A1" s="41" t="s">
        <v>54</v>
      </c>
      <c r="B1" s="41" t="s">
        <v>0</v>
      </c>
      <c r="C1" s="41" t="s">
        <v>1</v>
      </c>
      <c r="D1" s="41" t="s">
        <v>2</v>
      </c>
    </row>
    <row r="2" spans="1:4">
      <c r="A2" t="s">
        <v>3</v>
      </c>
      <c r="B2">
        <v>1.65727337492692</v>
      </c>
      <c r="C2" t="s">
        <v>4</v>
      </c>
      <c r="D2" t="s">
        <v>55</v>
      </c>
    </row>
    <row r="3" spans="1:4">
      <c r="A3" t="s">
        <v>6</v>
      </c>
      <c r="B3">
        <v>5.0568878734725704</v>
      </c>
      <c r="C3" t="s">
        <v>4</v>
      </c>
      <c r="D3" t="s">
        <v>55</v>
      </c>
    </row>
    <row r="4" spans="1:4">
      <c r="A4" t="s">
        <v>7</v>
      </c>
      <c r="B4">
        <v>8.1455076126064494</v>
      </c>
      <c r="C4" t="s">
        <v>4</v>
      </c>
      <c r="D4" t="s">
        <v>55</v>
      </c>
    </row>
    <row r="5" spans="1:4">
      <c r="A5" t="s">
        <v>8</v>
      </c>
      <c r="B5">
        <v>1.3865749010258499</v>
      </c>
      <c r="C5" t="s">
        <v>4</v>
      </c>
      <c r="D5" t="s">
        <v>55</v>
      </c>
    </row>
    <row r="6" spans="1:4">
      <c r="A6" t="s">
        <v>9</v>
      </c>
      <c r="B6">
        <v>0.5</v>
      </c>
      <c r="C6" t="s">
        <v>4</v>
      </c>
      <c r="D6" t="s">
        <v>55</v>
      </c>
    </row>
    <row r="7" spans="1:4">
      <c r="A7" t="s">
        <v>10</v>
      </c>
      <c r="B7">
        <v>41.533698926137902</v>
      </c>
      <c r="C7" t="s">
        <v>11</v>
      </c>
      <c r="D7" t="s">
        <v>55</v>
      </c>
    </row>
    <row r="8" spans="1:4">
      <c r="A8" t="s">
        <v>12</v>
      </c>
      <c r="B8">
        <v>88.023066771027004</v>
      </c>
      <c r="C8" t="s">
        <v>11</v>
      </c>
      <c r="D8" t="s">
        <v>55</v>
      </c>
    </row>
    <row r="9" spans="1:4">
      <c r="A9" t="s">
        <v>13</v>
      </c>
      <c r="B9">
        <v>222.079607673656</v>
      </c>
      <c r="C9" t="s">
        <v>11</v>
      </c>
      <c r="D9" t="s">
        <v>55</v>
      </c>
    </row>
    <row r="10" spans="1:4">
      <c r="A10" t="s">
        <v>14</v>
      </c>
      <c r="B10">
        <v>51.895104245736299</v>
      </c>
      <c r="C10" t="s">
        <v>11</v>
      </c>
      <c r="D10" t="s">
        <v>55</v>
      </c>
    </row>
    <row r="11" spans="1:4">
      <c r="A11" t="s">
        <v>15</v>
      </c>
      <c r="B11">
        <v>11.4889443881264</v>
      </c>
      <c r="C11" t="s">
        <v>11</v>
      </c>
      <c r="D11" t="s">
        <v>55</v>
      </c>
    </row>
    <row r="12" spans="1:4">
      <c r="A12" t="s">
        <v>16</v>
      </c>
      <c r="B12">
        <v>10.0380179350928</v>
      </c>
      <c r="C12" t="s">
        <v>17</v>
      </c>
      <c r="D12" t="s">
        <v>55</v>
      </c>
    </row>
    <row r="13" spans="1:4">
      <c r="A13" t="s">
        <v>18</v>
      </c>
      <c r="B13">
        <v>41.8830222445592</v>
      </c>
      <c r="C13" t="s">
        <v>17</v>
      </c>
      <c r="D13" t="s">
        <v>55</v>
      </c>
    </row>
    <row r="14" spans="1:4">
      <c r="A14" t="s">
        <v>19</v>
      </c>
      <c r="B14">
        <v>104.132766661678</v>
      </c>
      <c r="C14" t="s">
        <v>17</v>
      </c>
      <c r="D14" t="s">
        <v>55</v>
      </c>
    </row>
    <row r="15" spans="1:4">
      <c r="A15" t="s">
        <v>20</v>
      </c>
      <c r="B15">
        <v>34.396227959254901</v>
      </c>
      <c r="C15" t="s">
        <v>17</v>
      </c>
      <c r="D15" t="s">
        <v>55</v>
      </c>
    </row>
    <row r="16" spans="1:4">
      <c r="A16" t="s">
        <v>21</v>
      </c>
      <c r="B16">
        <v>13.4603275283336</v>
      </c>
      <c r="C16" t="s">
        <v>17</v>
      </c>
      <c r="D16" t="s">
        <v>55</v>
      </c>
    </row>
    <row r="17" spans="1:4">
      <c r="A17" t="s">
        <v>22</v>
      </c>
      <c r="B17">
        <v>455.308436346279</v>
      </c>
      <c r="C17" t="s">
        <v>4</v>
      </c>
      <c r="D17" t="s">
        <v>56</v>
      </c>
    </row>
    <row r="18" spans="1:4">
      <c r="A18" t="s">
        <v>24</v>
      </c>
      <c r="B18">
        <v>196.44617855932</v>
      </c>
      <c r="C18" t="s">
        <v>4</v>
      </c>
      <c r="D18" t="s">
        <v>56</v>
      </c>
    </row>
    <row r="19" spans="1:4">
      <c r="A19" t="s">
        <v>25</v>
      </c>
      <c r="B19">
        <v>240.05923852833499</v>
      </c>
      <c r="C19" t="s">
        <v>4</v>
      </c>
      <c r="D19" t="s">
        <v>56</v>
      </c>
    </row>
    <row r="20" spans="1:4">
      <c r="A20" t="s">
        <v>26</v>
      </c>
      <c r="B20">
        <v>380.84063254009197</v>
      </c>
      <c r="C20" t="s">
        <v>4</v>
      </c>
      <c r="D20" t="s">
        <v>56</v>
      </c>
    </row>
    <row r="21" spans="1:4">
      <c r="A21" t="s">
        <v>27</v>
      </c>
      <c r="B21">
        <v>340.36269001244699</v>
      </c>
      <c r="C21" t="s">
        <v>4</v>
      </c>
      <c r="D21" t="s">
        <v>56</v>
      </c>
    </row>
    <row r="22" spans="1:4">
      <c r="A22" t="s">
        <v>28</v>
      </c>
      <c r="B22">
        <v>479.56843496265998</v>
      </c>
      <c r="C22" t="s">
        <v>11</v>
      </c>
      <c r="D22" t="s">
        <v>56</v>
      </c>
    </row>
    <row r="23" spans="1:4">
      <c r="A23" t="s">
        <v>29</v>
      </c>
      <c r="B23">
        <v>557.539331505321</v>
      </c>
      <c r="C23" t="s">
        <v>11</v>
      </c>
      <c r="D23" t="s">
        <v>56</v>
      </c>
    </row>
    <row r="24" spans="1:4">
      <c r="A24" t="s">
        <v>30</v>
      </c>
      <c r="B24">
        <v>509.59639963774299</v>
      </c>
      <c r="C24" t="s">
        <v>11</v>
      </c>
      <c r="D24" t="s">
        <v>56</v>
      </c>
    </row>
    <row r="25" spans="1:4">
      <c r="A25" t="s">
        <v>31</v>
      </c>
      <c r="B25">
        <v>456.91920934646402</v>
      </c>
      <c r="C25" t="s">
        <v>11</v>
      </c>
      <c r="D25" t="s">
        <v>56</v>
      </c>
    </row>
    <row r="26" spans="1:4">
      <c r="A26" t="s">
        <v>32</v>
      </c>
      <c r="B26">
        <v>1045.2950202864799</v>
      </c>
      <c r="C26" t="s">
        <v>11</v>
      </c>
      <c r="D26" t="s">
        <v>56</v>
      </c>
    </row>
    <row r="27" spans="1:4">
      <c r="A27" t="s">
        <v>33</v>
      </c>
      <c r="B27">
        <v>276.235427578138</v>
      </c>
      <c r="C27" t="s">
        <v>17</v>
      </c>
      <c r="D27" t="s">
        <v>56</v>
      </c>
    </row>
    <row r="28" spans="1:4">
      <c r="A28" t="s">
        <v>34</v>
      </c>
      <c r="B28">
        <v>361.25199826235303</v>
      </c>
      <c r="C28" t="s">
        <v>17</v>
      </c>
      <c r="D28" t="s">
        <v>56</v>
      </c>
    </row>
    <row r="29" spans="1:4">
      <c r="A29" t="s">
        <v>35</v>
      </c>
      <c r="B29">
        <v>381.42043962130202</v>
      </c>
      <c r="C29" t="s">
        <v>17</v>
      </c>
      <c r="D29" t="s">
        <v>56</v>
      </c>
    </row>
    <row r="30" spans="1:4">
      <c r="A30" t="s">
        <v>36</v>
      </c>
      <c r="B30">
        <v>640.92234952805097</v>
      </c>
      <c r="C30" t="s">
        <v>17</v>
      </c>
      <c r="D30" t="s">
        <v>56</v>
      </c>
    </row>
    <row r="31" spans="1:4">
      <c r="A31" t="s">
        <v>37</v>
      </c>
      <c r="B31">
        <v>629.07588512417897</v>
      </c>
      <c r="C31" t="s">
        <v>17</v>
      </c>
      <c r="D31" t="s">
        <v>56</v>
      </c>
    </row>
    <row r="32" spans="1:4">
      <c r="A32" t="s">
        <v>38</v>
      </c>
      <c r="B32">
        <v>473.82481034510897</v>
      </c>
      <c r="C32" t="s">
        <v>4</v>
      </c>
      <c r="D32" t="s">
        <v>57</v>
      </c>
    </row>
    <row r="33" spans="1:4">
      <c r="A33" t="s">
        <v>40</v>
      </c>
      <c r="B33">
        <v>391.25313515027199</v>
      </c>
      <c r="C33" t="s">
        <v>4</v>
      </c>
      <c r="D33" t="s">
        <v>57</v>
      </c>
    </row>
    <row r="34" spans="1:4">
      <c r="A34" t="s">
        <v>41</v>
      </c>
      <c r="B34">
        <v>512.74901004463197</v>
      </c>
      <c r="C34" t="s">
        <v>4</v>
      </c>
      <c r="D34" t="s">
        <v>57</v>
      </c>
    </row>
    <row r="35" spans="1:4">
      <c r="A35" t="s">
        <v>42</v>
      </c>
      <c r="B35">
        <v>471.27127244472899</v>
      </c>
      <c r="C35" t="s">
        <v>4</v>
      </c>
      <c r="D35" t="s">
        <v>57</v>
      </c>
    </row>
    <row r="36" spans="1:4">
      <c r="A36" t="s">
        <v>43</v>
      </c>
      <c r="B36">
        <v>444.66537763695698</v>
      </c>
      <c r="C36" t="s">
        <v>4</v>
      </c>
      <c r="D36" t="s">
        <v>57</v>
      </c>
    </row>
    <row r="37" spans="1:4">
      <c r="A37" t="s">
        <v>44</v>
      </c>
      <c r="B37">
        <v>859.13015002943598</v>
      </c>
      <c r="C37" t="s">
        <v>11</v>
      </c>
      <c r="D37" t="s">
        <v>57</v>
      </c>
    </row>
    <row r="38" spans="1:4">
      <c r="A38" t="s">
        <v>45</v>
      </c>
      <c r="B38">
        <v>923.17307773568598</v>
      </c>
      <c r="C38" t="s">
        <v>11</v>
      </c>
      <c r="D38" t="s">
        <v>57</v>
      </c>
    </row>
    <row r="39" spans="1:4">
      <c r="A39" t="s">
        <v>46</v>
      </c>
      <c r="B39">
        <v>687.47345493285798</v>
      </c>
      <c r="C39" t="s">
        <v>11</v>
      </c>
      <c r="D39" t="s">
        <v>57</v>
      </c>
    </row>
    <row r="40" spans="1:4">
      <c r="A40" t="s">
        <v>47</v>
      </c>
      <c r="B40">
        <v>1181.8203065437899</v>
      </c>
      <c r="C40" t="s">
        <v>11</v>
      </c>
      <c r="D40" t="s">
        <v>57</v>
      </c>
    </row>
    <row r="41" spans="1:4">
      <c r="A41" t="s">
        <v>48</v>
      </c>
      <c r="B41">
        <v>790.85869253063095</v>
      </c>
      <c r="C41" t="s">
        <v>11</v>
      </c>
      <c r="D41" t="s">
        <v>57</v>
      </c>
    </row>
    <row r="42" spans="1:4">
      <c r="A42" t="s">
        <v>49</v>
      </c>
      <c r="B42">
        <v>722.78808544839205</v>
      </c>
      <c r="C42" t="s">
        <v>17</v>
      </c>
      <c r="D42" t="s">
        <v>57</v>
      </c>
    </row>
    <row r="43" spans="1:4">
      <c r="A43" t="s">
        <v>50</v>
      </c>
      <c r="B43">
        <v>1154.72646825586</v>
      </c>
      <c r="C43" t="s">
        <v>17</v>
      </c>
      <c r="D43" t="s">
        <v>57</v>
      </c>
    </row>
    <row r="44" spans="1:4">
      <c r="A44" t="s">
        <v>51</v>
      </c>
      <c r="B44">
        <v>856.63736061944599</v>
      </c>
      <c r="C44" t="s">
        <v>17</v>
      </c>
      <c r="D44" t="s">
        <v>57</v>
      </c>
    </row>
    <row r="45" spans="1:4">
      <c r="A45" t="s">
        <v>52</v>
      </c>
      <c r="B45">
        <v>1274.13273566052</v>
      </c>
      <c r="C45" t="s">
        <v>17</v>
      </c>
      <c r="D45" t="s">
        <v>57</v>
      </c>
    </row>
    <row r="46" spans="1:4">
      <c r="A46" t="s">
        <v>53</v>
      </c>
      <c r="B46">
        <v>1944.5491292500401</v>
      </c>
      <c r="C46" t="s">
        <v>17</v>
      </c>
      <c r="D46" t="s">
        <v>57</v>
      </c>
    </row>
    <row r="47" spans="1:4">
      <c r="A47" t="s">
        <v>58</v>
      </c>
      <c r="B47">
        <v>64.150035620980503</v>
      </c>
      <c r="C47" t="s">
        <v>4</v>
      </c>
      <c r="D47" t="s">
        <v>59</v>
      </c>
    </row>
    <row r="48" spans="1:4">
      <c r="A48" t="s">
        <v>60</v>
      </c>
      <c r="B48">
        <v>270.49560650324901</v>
      </c>
      <c r="C48" t="s">
        <v>4</v>
      </c>
      <c r="D48" t="s">
        <v>59</v>
      </c>
    </row>
    <row r="49" spans="1:4">
      <c r="A49" t="s">
        <v>61</v>
      </c>
      <c r="B49">
        <v>40.001789331799998</v>
      </c>
      <c r="C49" t="s">
        <v>4</v>
      </c>
      <c r="D49" t="s">
        <v>59</v>
      </c>
    </row>
    <row r="50" spans="1:4">
      <c r="A50" t="s">
        <v>62</v>
      </c>
      <c r="B50">
        <v>8.4791741092326909</v>
      </c>
      <c r="C50" t="s">
        <v>4</v>
      </c>
      <c r="D50" t="s">
        <v>59</v>
      </c>
    </row>
    <row r="51" spans="1:4">
      <c r="A51" t="s">
        <v>63</v>
      </c>
      <c r="B51">
        <v>88.395523279081104</v>
      </c>
      <c r="C51" t="s">
        <v>4</v>
      </c>
      <c r="D51" t="s">
        <v>59</v>
      </c>
    </row>
    <row r="52" spans="1:4">
      <c r="A52" t="s">
        <v>64</v>
      </c>
      <c r="B52">
        <v>5.6292123657672404</v>
      </c>
      <c r="C52" t="s">
        <v>11</v>
      </c>
      <c r="D52" t="s">
        <v>59</v>
      </c>
    </row>
    <row r="53" spans="1:4">
      <c r="A53" t="s">
        <v>65</v>
      </c>
      <c r="B53">
        <v>2.9539177599353401</v>
      </c>
      <c r="C53" t="s">
        <v>11</v>
      </c>
      <c r="D53" t="s">
        <v>59</v>
      </c>
    </row>
    <row r="54" spans="1:4">
      <c r="A54" t="s">
        <v>66</v>
      </c>
      <c r="B54">
        <v>153.84228904751299</v>
      </c>
      <c r="C54" t="s">
        <v>11</v>
      </c>
      <c r="D54" t="s">
        <v>59</v>
      </c>
    </row>
    <row r="55" spans="1:4">
      <c r="A55" t="s">
        <v>67</v>
      </c>
      <c r="B55">
        <v>1.26709110814532</v>
      </c>
      <c r="C55" t="s">
        <v>11</v>
      </c>
      <c r="D55" t="s">
        <v>59</v>
      </c>
    </row>
    <row r="56" spans="1:4">
      <c r="A56" t="s">
        <v>68</v>
      </c>
      <c r="B56">
        <v>14.8701580460115</v>
      </c>
      <c r="C56" t="s">
        <v>11</v>
      </c>
      <c r="D56" t="s">
        <v>59</v>
      </c>
    </row>
    <row r="57" spans="1:4">
      <c r="A57" t="s">
        <v>69</v>
      </c>
      <c r="B57">
        <v>10.905110474646699</v>
      </c>
      <c r="C57" t="s">
        <v>17</v>
      </c>
      <c r="D57" t="s">
        <v>59</v>
      </c>
    </row>
    <row r="58" spans="1:4">
      <c r="A58" t="s">
        <v>70</v>
      </c>
      <c r="B58">
        <v>8.5966782652398503</v>
      </c>
      <c r="C58" t="s">
        <v>17</v>
      </c>
      <c r="D58" t="s">
        <v>59</v>
      </c>
    </row>
    <row r="59" spans="1:4">
      <c r="A59" t="s">
        <v>71</v>
      </c>
      <c r="B59">
        <v>83.592939035038896</v>
      </c>
      <c r="C59" t="s">
        <v>17</v>
      </c>
      <c r="D59" t="s">
        <v>59</v>
      </c>
    </row>
    <row r="60" spans="1:4">
      <c r="A60" t="s">
        <v>72</v>
      </c>
      <c r="B60">
        <v>3.3847853582344598</v>
      </c>
      <c r="C60" t="s">
        <v>17</v>
      </c>
      <c r="D60" t="s">
        <v>59</v>
      </c>
    </row>
    <row r="61" spans="1:4">
      <c r="A61" t="s">
        <v>73</v>
      </c>
      <c r="B61">
        <v>4.8201091761111901</v>
      </c>
      <c r="C61" t="s">
        <v>17</v>
      </c>
      <c r="D6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10A1-169E-4B37-AE27-5B43A8334EBF}">
  <dimension ref="A2:X41"/>
  <sheetViews>
    <sheetView topLeftCell="A4" workbookViewId="0">
      <selection activeCell="G24" sqref="G24"/>
    </sheetView>
  </sheetViews>
  <sheetFormatPr defaultColWidth="9.140625" defaultRowHeight="15"/>
  <cols>
    <col min="1" max="1" width="9.140625" style="34"/>
    <col min="2" max="2" width="21.42578125" style="34" customWidth="1"/>
    <col min="3" max="3" width="16.7109375" style="34" bestFit="1" customWidth="1"/>
    <col min="4" max="5" width="17.140625" style="34" bestFit="1" customWidth="1"/>
    <col min="6" max="6" width="17" style="34" customWidth="1"/>
    <col min="7" max="7" width="16.85546875" style="34" customWidth="1"/>
    <col min="8" max="8" width="21.140625" style="34" customWidth="1"/>
    <col min="9" max="9" width="19.42578125" style="34" customWidth="1"/>
    <col min="10" max="11" width="19.85546875" style="34" customWidth="1"/>
    <col min="12" max="12" width="21.85546875" style="34" customWidth="1"/>
    <col min="13" max="13" width="22.42578125" style="34" customWidth="1"/>
    <col min="14" max="14" width="21.140625" style="34" customWidth="1"/>
    <col min="15" max="15" width="16.7109375" style="34" bestFit="1" customWidth="1"/>
    <col min="16" max="17" width="17.140625" style="34" bestFit="1" customWidth="1"/>
    <col min="18" max="20" width="9.140625" style="34"/>
    <col min="21" max="21" width="13.85546875" style="34" customWidth="1"/>
    <col min="22" max="16384" width="9.140625" style="34"/>
  </cols>
  <sheetData>
    <row r="2" spans="1:24">
      <c r="A2" s="51"/>
      <c r="B2" s="52" t="s">
        <v>271</v>
      </c>
      <c r="C2" s="52"/>
      <c r="D2" s="52"/>
      <c r="E2" s="52"/>
      <c r="F2" s="53"/>
      <c r="G2" s="53"/>
      <c r="H2" s="52" t="s">
        <v>272</v>
      </c>
      <c r="I2" s="52"/>
      <c r="J2" s="52"/>
      <c r="K2" s="52"/>
      <c r="L2" s="53"/>
      <c r="M2" s="53"/>
      <c r="N2" s="52" t="s">
        <v>273</v>
      </c>
      <c r="O2" s="52"/>
      <c r="P2" s="52"/>
      <c r="Q2" s="52"/>
    </row>
    <row r="3" spans="1:24">
      <c r="A3" s="51"/>
      <c r="B3" s="54" t="s">
        <v>54</v>
      </c>
      <c r="C3" s="54" t="s">
        <v>274</v>
      </c>
      <c r="D3" s="54" t="s">
        <v>275</v>
      </c>
      <c r="E3" s="54" t="s">
        <v>276</v>
      </c>
      <c r="F3" s="51"/>
      <c r="G3" s="51"/>
      <c r="H3" s="54" t="s">
        <v>54</v>
      </c>
      <c r="I3" s="54" t="s">
        <v>274</v>
      </c>
      <c r="J3" s="54" t="s">
        <v>275</v>
      </c>
      <c r="K3" s="54" t="s">
        <v>276</v>
      </c>
      <c r="L3" s="51"/>
      <c r="M3" s="51"/>
      <c r="N3" s="54" t="s">
        <v>54</v>
      </c>
      <c r="O3" s="54" t="s">
        <v>274</v>
      </c>
      <c r="P3" s="54" t="s">
        <v>275</v>
      </c>
      <c r="Q3" s="54" t="s">
        <v>276</v>
      </c>
    </row>
    <row r="4" spans="1:24">
      <c r="A4" s="51"/>
      <c r="B4" s="52" t="s">
        <v>277</v>
      </c>
      <c r="C4" s="55">
        <v>1</v>
      </c>
      <c r="D4" s="55">
        <v>1</v>
      </c>
      <c r="E4" s="55">
        <v>1</v>
      </c>
      <c r="F4" s="51"/>
      <c r="G4" s="51"/>
      <c r="H4" s="52" t="s">
        <v>277</v>
      </c>
      <c r="I4" s="55">
        <v>1</v>
      </c>
      <c r="J4" s="55">
        <v>1</v>
      </c>
      <c r="K4" s="55">
        <v>1</v>
      </c>
      <c r="L4" s="51"/>
      <c r="M4" s="51"/>
      <c r="N4" s="52" t="s">
        <v>277</v>
      </c>
      <c r="O4" s="55">
        <v>1</v>
      </c>
      <c r="P4" s="55">
        <v>1</v>
      </c>
      <c r="Q4" s="55">
        <v>1</v>
      </c>
      <c r="R4" s="44"/>
      <c r="S4" s="44"/>
      <c r="T4" s="44"/>
      <c r="U4" s="44"/>
      <c r="V4" s="44"/>
      <c r="W4" s="44"/>
      <c r="X4" s="44"/>
    </row>
    <row r="5" spans="1:24">
      <c r="A5" s="51"/>
      <c r="B5" s="52"/>
      <c r="C5" s="55"/>
      <c r="D5" s="55"/>
      <c r="E5" s="55"/>
      <c r="F5" s="51"/>
      <c r="G5" s="51"/>
      <c r="H5" s="52"/>
      <c r="I5" s="55"/>
      <c r="J5" s="55"/>
      <c r="K5" s="55"/>
      <c r="L5" s="51"/>
      <c r="M5" s="51"/>
      <c r="N5" s="52"/>
      <c r="O5" s="55"/>
      <c r="P5" s="55"/>
      <c r="Q5" s="55"/>
      <c r="R5" s="45"/>
      <c r="T5" s="45"/>
      <c r="V5" s="45"/>
      <c r="X5" s="45"/>
    </row>
    <row r="6" spans="1:24">
      <c r="A6" s="51"/>
      <c r="B6" s="52"/>
      <c r="C6" s="55"/>
      <c r="D6" s="55"/>
      <c r="E6" s="55"/>
      <c r="F6" s="51"/>
      <c r="G6" s="51"/>
      <c r="H6" s="52"/>
      <c r="I6" s="55"/>
      <c r="J6" s="55"/>
      <c r="K6" s="55"/>
      <c r="L6" s="51"/>
      <c r="M6" s="51"/>
      <c r="N6" s="52"/>
      <c r="O6" s="55"/>
      <c r="P6" s="55"/>
      <c r="Q6" s="55"/>
    </row>
    <row r="7" spans="1:24">
      <c r="A7" s="51"/>
      <c r="B7" s="52" t="s">
        <v>278</v>
      </c>
      <c r="C7" s="55">
        <v>0.32911567986090734</v>
      </c>
      <c r="D7" s="55">
        <v>0.18815584342638339</v>
      </c>
      <c r="E7" s="55">
        <v>0.30075625902052822</v>
      </c>
      <c r="F7" s="51"/>
      <c r="G7" s="51"/>
      <c r="H7" s="52" t="s">
        <v>278</v>
      </c>
      <c r="I7" s="55">
        <v>0.25941491478993772</v>
      </c>
      <c r="J7" s="55">
        <v>0.16042823719536378</v>
      </c>
      <c r="K7" s="55">
        <v>0.38599837168108453</v>
      </c>
      <c r="L7" s="51"/>
      <c r="M7" s="51"/>
      <c r="N7" s="52" t="s">
        <v>278</v>
      </c>
      <c r="O7" s="55">
        <v>0.43127101599609702</v>
      </c>
      <c r="P7" s="55">
        <v>0.15142409211750904</v>
      </c>
      <c r="Q7" s="55">
        <v>0.23871040097760418</v>
      </c>
    </row>
    <row r="8" spans="1:24">
      <c r="A8" s="51"/>
      <c r="B8" s="52"/>
      <c r="C8" s="55"/>
      <c r="D8" s="55"/>
      <c r="E8" s="55"/>
      <c r="F8" s="51"/>
      <c r="G8" s="51"/>
      <c r="H8" s="52"/>
      <c r="I8" s="55"/>
      <c r="J8" s="55"/>
      <c r="K8" s="55"/>
      <c r="L8" s="51"/>
      <c r="M8" s="51"/>
      <c r="N8" s="52"/>
      <c r="O8" s="55"/>
      <c r="P8" s="55"/>
      <c r="Q8" s="55"/>
    </row>
    <row r="9" spans="1:24">
      <c r="A9" s="51"/>
      <c r="B9" s="52"/>
      <c r="C9" s="55"/>
      <c r="D9" s="55"/>
      <c r="E9" s="55"/>
      <c r="F9" s="51"/>
      <c r="G9" s="51"/>
      <c r="H9" s="52"/>
      <c r="I9" s="55"/>
      <c r="J9" s="55"/>
      <c r="K9" s="55"/>
      <c r="L9" s="51"/>
      <c r="M9" s="51"/>
      <c r="N9" s="52"/>
      <c r="O9" s="55"/>
      <c r="P9" s="55"/>
      <c r="Q9" s="55"/>
    </row>
    <row r="10" spans="1:24">
      <c r="A10" s="51"/>
      <c r="B10" s="52" t="s">
        <v>279</v>
      </c>
      <c r="C10" s="55">
        <v>0.3337099635425077</v>
      </c>
      <c r="D10" s="55">
        <v>0.12881150254116205</v>
      </c>
      <c r="E10" s="55">
        <v>0.24542146381168764</v>
      </c>
      <c r="F10" s="56"/>
      <c r="G10" s="56"/>
      <c r="H10" s="52" t="s">
        <v>279</v>
      </c>
      <c r="I10" s="55">
        <v>0.3135281023875664</v>
      </c>
      <c r="J10" s="55">
        <v>0.16342115590026357</v>
      </c>
      <c r="K10" s="55">
        <v>0.38244742338099791</v>
      </c>
      <c r="L10" s="51"/>
      <c r="M10" s="51"/>
      <c r="N10" s="52" t="s">
        <v>279</v>
      </c>
      <c r="O10" s="55">
        <v>0.59735756757801306</v>
      </c>
      <c r="P10" s="55">
        <v>0.16762779971917963</v>
      </c>
      <c r="Q10" s="55">
        <v>0.24942304413175573</v>
      </c>
    </row>
    <row r="11" spans="1:24">
      <c r="A11" s="51"/>
      <c r="B11" s="52"/>
      <c r="C11" s="55"/>
      <c r="D11" s="55"/>
      <c r="E11" s="55"/>
      <c r="F11" s="51"/>
      <c r="G11" s="51"/>
      <c r="H11" s="52"/>
      <c r="I11" s="55"/>
      <c r="J11" s="55"/>
      <c r="K11" s="55"/>
      <c r="L11" s="51"/>
      <c r="M11" s="51"/>
      <c r="N11" s="52"/>
      <c r="O11" s="55"/>
      <c r="P11" s="55"/>
      <c r="Q11" s="55"/>
      <c r="R11" s="44"/>
      <c r="S11" s="44"/>
      <c r="U11" s="46"/>
      <c r="V11" s="46"/>
      <c r="W11" s="46"/>
    </row>
    <row r="12" spans="1:24">
      <c r="A12" s="51"/>
      <c r="B12" s="52"/>
      <c r="C12" s="55"/>
      <c r="D12" s="55"/>
      <c r="E12" s="55"/>
      <c r="F12" s="51"/>
      <c r="G12" s="51"/>
      <c r="H12" s="52"/>
      <c r="I12" s="55"/>
      <c r="J12" s="55"/>
      <c r="K12" s="55"/>
      <c r="L12" s="51"/>
      <c r="M12" s="51"/>
      <c r="N12" s="52"/>
      <c r="O12" s="55"/>
      <c r="P12" s="55"/>
      <c r="Q12" s="55"/>
    </row>
    <row r="14" spans="1:24">
      <c r="I14" s="34" t="s">
        <v>5</v>
      </c>
      <c r="J14" s="34" t="s">
        <v>23</v>
      </c>
      <c r="K14" s="34" t="s">
        <v>39</v>
      </c>
    </row>
    <row r="15" spans="1:24">
      <c r="C15" s="40" t="s">
        <v>280</v>
      </c>
      <c r="D15" s="40" t="s">
        <v>281</v>
      </c>
      <c r="E15" s="40" t="s">
        <v>282</v>
      </c>
      <c r="H15" s="42" t="s">
        <v>277</v>
      </c>
      <c r="I15" s="34">
        <f>C4</f>
        <v>1</v>
      </c>
      <c r="J15" s="34">
        <f>D4</f>
        <v>1</v>
      </c>
      <c r="K15" s="34">
        <f>E4</f>
        <v>1</v>
      </c>
    </row>
    <row r="16" spans="1:24">
      <c r="B16" s="40" t="s">
        <v>277</v>
      </c>
      <c r="C16" s="34">
        <f>AVERAGE(C4,I4,O4)</f>
        <v>1</v>
      </c>
      <c r="D16" s="34">
        <f>AVERAGE(D4,J4,P4)</f>
        <v>1</v>
      </c>
      <c r="E16" s="34">
        <f>AVERAGE(E4,K4,Q4)</f>
        <v>1</v>
      </c>
      <c r="H16" s="42"/>
      <c r="I16" s="34">
        <f>I4</f>
        <v>1</v>
      </c>
      <c r="J16" s="34">
        <f>J4</f>
        <v>1</v>
      </c>
      <c r="K16" s="34">
        <f>K4</f>
        <v>1</v>
      </c>
    </row>
    <row r="17" spans="2:11">
      <c r="B17" s="40" t="s">
        <v>278</v>
      </c>
      <c r="C17" s="34">
        <f>AVERAGE(C7,I7,O7)</f>
        <v>0.33993387021564736</v>
      </c>
      <c r="D17" s="34">
        <f>AVERAGE(D7,J7,P7)</f>
        <v>0.16666939091308541</v>
      </c>
      <c r="E17" s="34">
        <f>AVERAGE(E7,K7,Q7)</f>
        <v>0.30848834389307234</v>
      </c>
      <c r="H17" s="42"/>
      <c r="I17" s="34">
        <f>O4</f>
        <v>1</v>
      </c>
      <c r="J17" s="34">
        <f>P4</f>
        <v>1</v>
      </c>
      <c r="K17" s="34">
        <f>Q4</f>
        <v>1</v>
      </c>
    </row>
    <row r="18" spans="2:11">
      <c r="B18" s="40" t="s">
        <v>279</v>
      </c>
      <c r="C18" s="34">
        <f>AVERAGE(C10,I10,O10)</f>
        <v>0.41486521116936242</v>
      </c>
      <c r="D18" s="34">
        <f>AVERAGE(D10,J10,P10)</f>
        <v>0.15328681938686842</v>
      </c>
      <c r="E18" s="34">
        <f>AVERAGE(E10,K10,Q10)</f>
        <v>0.29243064377481376</v>
      </c>
      <c r="H18" s="42" t="s">
        <v>278</v>
      </c>
      <c r="I18" s="34">
        <f>C7</f>
        <v>0.32911567986090734</v>
      </c>
      <c r="J18" s="34">
        <f>D7</f>
        <v>0.18815584342638339</v>
      </c>
      <c r="K18" s="34">
        <f>E7</f>
        <v>0.30075625902052822</v>
      </c>
    </row>
    <row r="19" spans="2:11">
      <c r="B19" s="40"/>
      <c r="H19" s="42"/>
      <c r="I19" s="34">
        <f>I7</f>
        <v>0.25941491478993772</v>
      </c>
      <c r="J19" s="34">
        <f>J7</f>
        <v>0.16042823719536378</v>
      </c>
      <c r="K19" s="34">
        <f>K7</f>
        <v>0.38599837168108453</v>
      </c>
    </row>
    <row r="20" spans="2:11">
      <c r="B20" s="40"/>
      <c r="H20" s="42"/>
      <c r="I20" s="34">
        <f>O7</f>
        <v>0.43127101599609702</v>
      </c>
      <c r="J20" s="34">
        <f>P7</f>
        <v>0.15142409211750904</v>
      </c>
      <c r="K20" s="34">
        <f>Q7</f>
        <v>0.23871040097760418</v>
      </c>
    </row>
    <row r="21" spans="2:11">
      <c r="B21" s="43"/>
      <c r="H21" s="42" t="s">
        <v>279</v>
      </c>
      <c r="I21" s="34">
        <f>C10</f>
        <v>0.3337099635425077</v>
      </c>
      <c r="J21" s="34">
        <f>D10</f>
        <v>0.12881150254116205</v>
      </c>
      <c r="K21" s="34">
        <f>E10</f>
        <v>0.24542146381168764</v>
      </c>
    </row>
    <row r="22" spans="2:11">
      <c r="B22" s="43"/>
      <c r="H22" s="42"/>
      <c r="I22" s="34">
        <f>I10</f>
        <v>0.3135281023875664</v>
      </c>
      <c r="J22" s="34">
        <f>J10</f>
        <v>0.16342115590026357</v>
      </c>
      <c r="K22" s="34">
        <f>K10</f>
        <v>0.38244742338099791</v>
      </c>
    </row>
    <row r="23" spans="2:11">
      <c r="C23" s="40" t="s">
        <v>283</v>
      </c>
      <c r="D23" s="40" t="s">
        <v>284</v>
      </c>
      <c r="E23" s="40" t="s">
        <v>285</v>
      </c>
      <c r="H23" s="42"/>
      <c r="I23" s="34">
        <f>O10</f>
        <v>0.59735756757801306</v>
      </c>
      <c r="J23" s="34">
        <f>P10</f>
        <v>0.16762779971917963</v>
      </c>
      <c r="K23" s="34">
        <f>Q10</f>
        <v>0.24942304413175573</v>
      </c>
    </row>
    <row r="24" spans="2:11">
      <c r="B24" s="40" t="s">
        <v>277</v>
      </c>
      <c r="C24" s="34">
        <f>STDEV(C4,I4,O4)</f>
        <v>0</v>
      </c>
      <c r="D24" s="34">
        <f>STDEV(D4,J4,P4)</f>
        <v>0</v>
      </c>
      <c r="E24" s="34">
        <f>STDEV(E4,K4,Q4)</f>
        <v>0</v>
      </c>
      <c r="H24" s="42"/>
    </row>
    <row r="25" spans="2:11">
      <c r="B25" s="40" t="s">
        <v>278</v>
      </c>
      <c r="C25" s="34">
        <f>STDEV(C7,I7,O7)</f>
        <v>8.6437288321412217E-2</v>
      </c>
      <c r="D25" s="34">
        <f>STDEV(D7,J7,P7)</f>
        <v>1.9144696089267672E-2</v>
      </c>
      <c r="E25" s="34">
        <f>STDEV(E7,K7,Q7)</f>
        <v>7.3947788546003632E-2</v>
      </c>
      <c r="H25" s="42"/>
    </row>
    <row r="26" spans="2:11">
      <c r="B26" s="40" t="s">
        <v>279</v>
      </c>
      <c r="C26" s="34">
        <f>STDEV(C10,I10,O10)</f>
        <v>0.15836483823944572</v>
      </c>
      <c r="D26" s="34">
        <f>STDEV(D10,J10,P10)</f>
        <v>2.1300347745473285E-2</v>
      </c>
      <c r="E26" s="34">
        <f>STDEV(E10,K10,Q10)</f>
        <v>7.7982489183570883E-2</v>
      </c>
      <c r="H26" s="42"/>
    </row>
    <row r="27" spans="2:11">
      <c r="B27" s="40"/>
      <c r="H27" s="42"/>
    </row>
    <row r="28" spans="2:11">
      <c r="B28" s="40"/>
      <c r="H28" s="42"/>
    </row>
    <row r="29" spans="2:11">
      <c r="B29" s="43"/>
      <c r="H29" s="42"/>
    </row>
    <row r="30" spans="2:11">
      <c r="H30" s="42"/>
    </row>
    <row r="31" spans="2:11">
      <c r="H31" s="42"/>
    </row>
    <row r="32" spans="2:11">
      <c r="H32" s="42"/>
    </row>
    <row r="34" spans="8:11">
      <c r="H34" s="47" t="s">
        <v>286</v>
      </c>
      <c r="I34" s="48">
        <f>TTEST(I15:I17,I18:I20,1,2)</f>
        <v>9.439784921339711E-5</v>
      </c>
      <c r="J34" s="49">
        <f t="shared" ref="J34:K34" si="0">TTEST(J15:J17,J18:J20,1,2)</f>
        <v>9.2745770940033434E-8</v>
      </c>
      <c r="K34" s="50">
        <f t="shared" si="0"/>
        <v>4.2503533072147482E-5</v>
      </c>
    </row>
    <row r="35" spans="8:11">
      <c r="H35" s="47"/>
      <c r="I35" s="47" t="s">
        <v>287</v>
      </c>
      <c r="J35" s="47" t="s">
        <v>287</v>
      </c>
      <c r="K35" s="47" t="s">
        <v>287</v>
      </c>
    </row>
    <row r="36" spans="8:11">
      <c r="H36" s="47" t="s">
        <v>288</v>
      </c>
      <c r="I36" s="47">
        <f>TTEST(I15:I17,I21:I23,1,2)</f>
        <v>1.5307636250281983E-3</v>
      </c>
      <c r="J36" s="50">
        <f>TTEST(J15:J17,J21:J23,1,2)</f>
        <v>1.3331214692293993E-7</v>
      </c>
      <c r="K36" s="50">
        <f t="shared" ref="K36" si="1">TTEST(K15:K17,K21:K23,1,2)</f>
        <v>4.7880465919801881E-5</v>
      </c>
    </row>
    <row r="37" spans="8:11">
      <c r="H37" s="47"/>
      <c r="I37" s="47" t="s">
        <v>289</v>
      </c>
      <c r="J37" s="47" t="s">
        <v>287</v>
      </c>
      <c r="K37" s="47" t="s">
        <v>287</v>
      </c>
    </row>
    <row r="41" spans="8:11">
      <c r="I41" s="34" t="s">
        <v>290</v>
      </c>
      <c r="J41" s="34" t="s">
        <v>290</v>
      </c>
      <c r="K41" s="34" t="s">
        <v>290</v>
      </c>
    </row>
  </sheetData>
  <mergeCells count="45">
    <mergeCell ref="H24:H26"/>
    <mergeCell ref="H27:H29"/>
    <mergeCell ref="H30:H32"/>
    <mergeCell ref="H15:H17"/>
    <mergeCell ref="H18:H20"/>
    <mergeCell ref="H21:H23"/>
    <mergeCell ref="O10:O12"/>
    <mergeCell ref="P10:P12"/>
    <mergeCell ref="Q10:Q12"/>
    <mergeCell ref="Q7:Q9"/>
    <mergeCell ref="B10:B12"/>
    <mergeCell ref="C10:C12"/>
    <mergeCell ref="D10:D12"/>
    <mergeCell ref="E10:E12"/>
    <mergeCell ref="H10:H12"/>
    <mergeCell ref="I10:I12"/>
    <mergeCell ref="J10:J12"/>
    <mergeCell ref="K10:K12"/>
    <mergeCell ref="N10:N12"/>
    <mergeCell ref="I7:I9"/>
    <mergeCell ref="J7:J9"/>
    <mergeCell ref="K7:K9"/>
    <mergeCell ref="N7:N9"/>
    <mergeCell ref="O7:O9"/>
    <mergeCell ref="P7:P9"/>
    <mergeCell ref="K4:K6"/>
    <mergeCell ref="N4:N6"/>
    <mergeCell ref="O4:O6"/>
    <mergeCell ref="P4:P6"/>
    <mergeCell ref="Q4:Q6"/>
    <mergeCell ref="B7:B9"/>
    <mergeCell ref="C7:C9"/>
    <mergeCell ref="D7:D9"/>
    <mergeCell ref="E7:E9"/>
    <mergeCell ref="H7:H9"/>
    <mergeCell ref="B2:E2"/>
    <mergeCell ref="H2:K2"/>
    <mergeCell ref="N2:Q2"/>
    <mergeCell ref="B4:B6"/>
    <mergeCell ref="C4:C6"/>
    <mergeCell ref="D4:D6"/>
    <mergeCell ref="E4:E6"/>
    <mergeCell ref="H4:H6"/>
    <mergeCell ref="I4:I6"/>
    <mergeCell ref="J4:J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AF3F-5115-4935-8F9E-DC8352B41148}">
  <dimension ref="A1:R14"/>
  <sheetViews>
    <sheetView workbookViewId="0">
      <selection activeCell="H15" sqref="H15"/>
    </sheetView>
  </sheetViews>
  <sheetFormatPr defaultRowHeight="15"/>
  <cols>
    <col min="1" max="1" width="13.42578125" customWidth="1"/>
    <col min="2" max="2" width="22.140625" customWidth="1"/>
    <col min="5" max="5" width="22" bestFit="1" customWidth="1"/>
    <col min="8" max="8" width="11.140625" customWidth="1"/>
    <col min="9" max="9" width="10.5703125" customWidth="1"/>
    <col min="11" max="11" width="16" customWidth="1"/>
    <col min="12" max="12" width="9.42578125" customWidth="1"/>
    <col min="13" max="13" width="16.7109375" customWidth="1"/>
    <col min="15" max="15" width="9.5703125" bestFit="1" customWidth="1"/>
  </cols>
  <sheetData>
    <row r="1" spans="1:18">
      <c r="A1" s="41" t="s">
        <v>291</v>
      </c>
    </row>
    <row r="2" spans="1:18">
      <c r="A2" s="25"/>
      <c r="B2" s="25"/>
      <c r="C2" s="25"/>
      <c r="D2" s="25"/>
      <c r="E2" s="25"/>
      <c r="F2" s="25"/>
    </row>
    <row r="3" spans="1:18">
      <c r="A3" s="25"/>
      <c r="B3" s="37"/>
      <c r="C3" s="37"/>
      <c r="D3" s="37"/>
      <c r="E3" s="38" t="s">
        <v>74</v>
      </c>
      <c r="F3" s="38"/>
      <c r="I3" t="s">
        <v>246</v>
      </c>
    </row>
    <row r="4" spans="1:18" ht="30">
      <c r="A4" s="25"/>
      <c r="B4" s="26" t="s">
        <v>54</v>
      </c>
      <c r="C4" s="26" t="s">
        <v>75</v>
      </c>
      <c r="D4" s="27" t="s">
        <v>76</v>
      </c>
      <c r="E4" s="27" t="s">
        <v>77</v>
      </c>
      <c r="F4" s="27" t="s">
        <v>78</v>
      </c>
      <c r="H4" s="24" t="s">
        <v>247</v>
      </c>
      <c r="I4" s="24" t="s">
        <v>248</v>
      </c>
    </row>
    <row r="5" spans="1:18">
      <c r="A5" s="25"/>
      <c r="B5" s="28" t="s">
        <v>79</v>
      </c>
      <c r="C5" s="30">
        <v>0.29400000000000004</v>
      </c>
      <c r="D5" s="31">
        <v>0.84722222222222243</v>
      </c>
      <c r="E5" s="32">
        <v>0.16452691768259795</v>
      </c>
      <c r="F5" s="31">
        <v>0.91403843156998854</v>
      </c>
      <c r="H5" s="2">
        <f>(F5+F6)/2</f>
        <v>0.96501921578499428</v>
      </c>
      <c r="I5" s="23">
        <f>H5/0.965</f>
        <v>1.000019912730564</v>
      </c>
    </row>
    <row r="6" spans="1:18">
      <c r="A6" s="25"/>
      <c r="B6" s="28" t="s">
        <v>80</v>
      </c>
      <c r="C6" s="28">
        <v>0.311</v>
      </c>
      <c r="D6" s="28">
        <v>0.94199999999999995</v>
      </c>
      <c r="E6" s="28">
        <v>0.18290000000000001</v>
      </c>
      <c r="F6" s="28">
        <v>1.016</v>
      </c>
    </row>
    <row r="7" spans="1:18">
      <c r="A7" s="25"/>
      <c r="B7" s="28" t="s">
        <v>81</v>
      </c>
      <c r="C7" s="28">
        <v>0.16650000000000001</v>
      </c>
      <c r="D7" s="28">
        <v>0.13900000000000001</v>
      </c>
      <c r="E7" s="28">
        <v>2.7E-2</v>
      </c>
      <c r="F7" s="28">
        <v>0.15</v>
      </c>
      <c r="H7">
        <f>(F7+F8)/2</f>
        <v>0.26700000000000002</v>
      </c>
      <c r="I7" s="23">
        <f>H7/0.965</f>
        <v>0.27668393782383421</v>
      </c>
    </row>
    <row r="8" spans="1:18">
      <c r="A8" s="25"/>
      <c r="B8" s="28" t="s">
        <v>82</v>
      </c>
      <c r="C8" s="28">
        <v>0.20549999999999999</v>
      </c>
      <c r="D8" s="28">
        <v>0.35599999999999998</v>
      </c>
      <c r="E8" s="28">
        <v>6.9000000000000006E-2</v>
      </c>
      <c r="F8" s="28">
        <v>0.38400000000000001</v>
      </c>
    </row>
    <row r="9" spans="1:18">
      <c r="A9" s="25"/>
      <c r="B9" s="28" t="s">
        <v>83</v>
      </c>
      <c r="C9" s="28">
        <v>0.246</v>
      </c>
      <c r="D9" s="28">
        <v>0.58099999999999996</v>
      </c>
      <c r="E9" s="28">
        <v>0.11269999999999999</v>
      </c>
      <c r="F9" s="28">
        <v>0.626</v>
      </c>
      <c r="H9" s="2">
        <f>(F9+F10)/2</f>
        <v>0.5585</v>
      </c>
      <c r="I9" s="23">
        <f>H9/0.975</f>
        <v>0.57282051282051283</v>
      </c>
      <c r="P9" s="2"/>
      <c r="Q9" s="22"/>
      <c r="R9" s="2"/>
    </row>
    <row r="10" spans="1:18">
      <c r="A10" s="25"/>
      <c r="B10" s="28" t="s">
        <v>84</v>
      </c>
      <c r="C10" s="28">
        <v>0.2235</v>
      </c>
      <c r="D10" s="28">
        <v>0.45600000000000002</v>
      </c>
      <c r="E10" s="28">
        <v>8.8499999999999995E-2</v>
      </c>
      <c r="F10" s="28">
        <v>0.49099999999999999</v>
      </c>
    </row>
    <row r="11" spans="1:18">
      <c r="A11" s="25"/>
      <c r="B11" s="29"/>
      <c r="C11" s="28"/>
      <c r="D11" s="28"/>
      <c r="E11" s="28"/>
      <c r="F11" s="28"/>
    </row>
    <row r="12" spans="1:18">
      <c r="A12" s="25"/>
      <c r="B12" s="25"/>
      <c r="C12" s="25"/>
      <c r="D12" s="25"/>
      <c r="E12" s="25"/>
      <c r="F12" s="25"/>
    </row>
    <row r="13" spans="1:18">
      <c r="B13" s="3" t="s">
        <v>85</v>
      </c>
    </row>
    <row r="14" spans="1:18">
      <c r="B14" s="3" t="s">
        <v>86</v>
      </c>
    </row>
  </sheetData>
  <mergeCells count="2">
    <mergeCell ref="B3:D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19018-C551-437B-BC11-875E9F7A6613}">
  <dimension ref="A1:AI40"/>
  <sheetViews>
    <sheetView tabSelected="1" workbookViewId="0">
      <selection activeCell="B4" sqref="B4"/>
    </sheetView>
  </sheetViews>
  <sheetFormatPr defaultRowHeight="15"/>
  <cols>
    <col min="10" max="10" width="13.85546875" customWidth="1"/>
    <col min="22" max="22" width="12.42578125" customWidth="1"/>
    <col min="34" max="34" width="11.42578125" customWidth="1"/>
  </cols>
  <sheetData>
    <row r="1" spans="1:35">
      <c r="A1" t="s">
        <v>292</v>
      </c>
      <c r="C1" s="41" t="s">
        <v>92</v>
      </c>
      <c r="D1" t="s">
        <v>268</v>
      </c>
      <c r="O1" s="41" t="s">
        <v>91</v>
      </c>
      <c r="P1" s="33" t="s">
        <v>269</v>
      </c>
      <c r="Z1" s="41" t="s">
        <v>270</v>
      </c>
    </row>
    <row r="4" spans="1:35">
      <c r="B4" s="34" t="s">
        <v>249</v>
      </c>
      <c r="C4" s="40" t="s">
        <v>250</v>
      </c>
      <c r="D4" s="40" t="s">
        <v>75</v>
      </c>
      <c r="E4" s="40" t="s">
        <v>251</v>
      </c>
      <c r="F4" s="40" t="s">
        <v>252</v>
      </c>
      <c r="G4" s="40" t="s">
        <v>253</v>
      </c>
      <c r="H4" s="40" t="s">
        <v>254</v>
      </c>
      <c r="I4" s="41"/>
      <c r="J4" s="40" t="s">
        <v>54</v>
      </c>
      <c r="K4" s="40" t="s">
        <v>255</v>
      </c>
      <c r="N4" s="34" t="s">
        <v>249</v>
      </c>
      <c r="O4" s="40" t="s">
        <v>250</v>
      </c>
      <c r="P4" s="40" t="s">
        <v>75</v>
      </c>
      <c r="Q4" s="40" t="s">
        <v>251</v>
      </c>
      <c r="R4" s="40" t="s">
        <v>252</v>
      </c>
      <c r="S4" s="40" t="s">
        <v>253</v>
      </c>
      <c r="T4" s="40" t="s">
        <v>254</v>
      </c>
      <c r="U4" s="40"/>
      <c r="V4" s="40" t="s">
        <v>54</v>
      </c>
      <c r="W4" s="40" t="s">
        <v>255</v>
      </c>
      <c r="Z4" s="34" t="s">
        <v>249</v>
      </c>
      <c r="AA4" s="40" t="s">
        <v>250</v>
      </c>
      <c r="AB4" s="40" t="s">
        <v>75</v>
      </c>
      <c r="AC4" s="40" t="s">
        <v>251</v>
      </c>
      <c r="AD4" s="40" t="s">
        <v>252</v>
      </c>
      <c r="AE4" s="40" t="s">
        <v>253</v>
      </c>
      <c r="AF4" s="40" t="s">
        <v>254</v>
      </c>
      <c r="AG4" s="40"/>
      <c r="AH4" s="40" t="s">
        <v>54</v>
      </c>
      <c r="AI4" s="40" t="s">
        <v>255</v>
      </c>
    </row>
    <row r="5" spans="1:35">
      <c r="B5" s="34">
        <v>1</v>
      </c>
      <c r="C5" s="34">
        <v>2644</v>
      </c>
      <c r="D5" s="34">
        <v>25437.003000000001</v>
      </c>
      <c r="E5" s="34">
        <v>0</v>
      </c>
      <c r="F5" s="34">
        <v>41865</v>
      </c>
      <c r="G5" s="34">
        <v>67255435.441</v>
      </c>
      <c r="H5" s="34">
        <v>67255435</v>
      </c>
      <c r="I5" s="33"/>
      <c r="J5" s="39" t="s">
        <v>256</v>
      </c>
      <c r="K5" s="39">
        <v>88160476</v>
      </c>
      <c r="N5" s="34">
        <v>1</v>
      </c>
      <c r="O5" s="34">
        <v>2552.8989999999999</v>
      </c>
      <c r="P5" s="34">
        <v>15834.55</v>
      </c>
      <c r="Q5" s="34">
        <v>0</v>
      </c>
      <c r="R5" s="34">
        <v>26497</v>
      </c>
      <c r="S5" s="34">
        <v>40424004.131999999</v>
      </c>
      <c r="T5" s="34">
        <v>40409771</v>
      </c>
      <c r="U5" s="34"/>
      <c r="V5" s="39" t="s">
        <v>256</v>
      </c>
      <c r="W5" s="39">
        <f>SUM(T5:T7)</f>
        <v>61457900</v>
      </c>
      <c r="Z5" s="34">
        <v>1</v>
      </c>
      <c r="AA5" s="34">
        <v>2561</v>
      </c>
      <c r="AB5" s="34">
        <v>8677.86</v>
      </c>
      <c r="AC5" s="34">
        <v>0</v>
      </c>
      <c r="AD5" s="34">
        <v>13135</v>
      </c>
      <c r="AE5" s="34">
        <v>22223999</v>
      </c>
      <c r="AF5" s="34">
        <v>22223999</v>
      </c>
      <c r="AG5" s="34"/>
      <c r="AH5" s="39" t="s">
        <v>256</v>
      </c>
      <c r="AI5" s="39">
        <f>SUM(AF5:AF7)</f>
        <v>39362618</v>
      </c>
    </row>
    <row r="6" spans="1:35">
      <c r="B6" s="34">
        <v>2</v>
      </c>
      <c r="C6" s="34">
        <v>2644</v>
      </c>
      <c r="D6" s="34">
        <v>7906.5959999999995</v>
      </c>
      <c r="E6" s="34">
        <v>932</v>
      </c>
      <c r="F6" s="34">
        <v>14712</v>
      </c>
      <c r="G6" s="34">
        <v>20905041.136999998</v>
      </c>
      <c r="H6" s="34">
        <v>20905041</v>
      </c>
      <c r="I6" s="33"/>
      <c r="J6" s="39"/>
      <c r="K6" s="39"/>
      <c r="N6" s="34">
        <v>2</v>
      </c>
      <c r="O6" s="34">
        <v>2552.8989999999999</v>
      </c>
      <c r="P6" s="34">
        <v>6543.2169999999996</v>
      </c>
      <c r="Q6" s="34">
        <v>896</v>
      </c>
      <c r="R6" s="34">
        <v>10365</v>
      </c>
      <c r="S6" s="34">
        <v>16704172.472999999</v>
      </c>
      <c r="T6" s="34">
        <v>16698291</v>
      </c>
      <c r="U6" s="34"/>
      <c r="V6" s="39"/>
      <c r="W6" s="39"/>
      <c r="Z6" s="34">
        <v>2</v>
      </c>
      <c r="AA6" s="34">
        <v>2561</v>
      </c>
      <c r="AB6" s="34">
        <v>4178.768</v>
      </c>
      <c r="AC6" s="34">
        <v>0</v>
      </c>
      <c r="AD6" s="34">
        <v>8931</v>
      </c>
      <c r="AE6" s="34">
        <v>10701826</v>
      </c>
      <c r="AF6" s="34">
        <v>10701826</v>
      </c>
      <c r="AG6" s="34"/>
      <c r="AH6" s="39"/>
      <c r="AI6" s="39"/>
    </row>
    <row r="7" spans="1:35">
      <c r="B7" s="34">
        <v>3</v>
      </c>
      <c r="C7" s="34">
        <v>2644</v>
      </c>
      <c r="D7" s="34">
        <v>6586.1729999999998</v>
      </c>
      <c r="E7" s="34">
        <v>392</v>
      </c>
      <c r="F7" s="34">
        <v>11094</v>
      </c>
      <c r="G7" s="34">
        <v>17413841.114</v>
      </c>
      <c r="H7" s="34">
        <v>17413841</v>
      </c>
      <c r="I7" s="33"/>
      <c r="J7" s="39" t="s">
        <v>257</v>
      </c>
      <c r="K7" s="39">
        <v>19830569</v>
      </c>
      <c r="N7" s="34">
        <v>3</v>
      </c>
      <c r="O7" s="34">
        <v>2552.8989999999999</v>
      </c>
      <c r="P7" s="34">
        <v>1704.482</v>
      </c>
      <c r="Q7" s="34">
        <v>46</v>
      </c>
      <c r="R7" s="34">
        <v>3791</v>
      </c>
      <c r="S7" s="34">
        <v>4351370.0999999996</v>
      </c>
      <c r="T7" s="34">
        <v>4349838</v>
      </c>
      <c r="U7" s="34"/>
      <c r="V7" s="39"/>
      <c r="W7" s="39"/>
      <c r="Z7" s="34">
        <v>3</v>
      </c>
      <c r="AA7" s="34">
        <v>2561</v>
      </c>
      <c r="AB7" s="34">
        <v>2513.39</v>
      </c>
      <c r="AC7" s="34">
        <v>0</v>
      </c>
      <c r="AD7" s="34">
        <v>5713</v>
      </c>
      <c r="AE7" s="34">
        <v>6436793</v>
      </c>
      <c r="AF7" s="34">
        <v>6436793</v>
      </c>
      <c r="AG7" s="34"/>
      <c r="AH7" s="39"/>
      <c r="AI7" s="39"/>
    </row>
    <row r="8" spans="1:35">
      <c r="B8" s="34">
        <v>4</v>
      </c>
      <c r="C8" s="34">
        <v>2644</v>
      </c>
      <c r="D8" s="34">
        <v>914.04200000000003</v>
      </c>
      <c r="E8" s="34">
        <v>6</v>
      </c>
      <c r="F8" s="34">
        <v>2992</v>
      </c>
      <c r="G8" s="34">
        <v>2416728.0159999998</v>
      </c>
      <c r="H8" s="34">
        <v>2416728</v>
      </c>
      <c r="I8" s="33"/>
      <c r="J8" s="39"/>
      <c r="K8" s="39"/>
      <c r="N8" s="34">
        <v>4</v>
      </c>
      <c r="O8" s="34">
        <v>2552.8989999999999</v>
      </c>
      <c r="P8" s="34">
        <v>12110.717000000001</v>
      </c>
      <c r="Q8" s="34">
        <v>1816</v>
      </c>
      <c r="R8" s="34">
        <v>17454</v>
      </c>
      <c r="S8" s="34">
        <v>30917435.907000002</v>
      </c>
      <c r="T8" s="34">
        <v>30906550</v>
      </c>
      <c r="U8" s="34"/>
      <c r="V8" s="39" t="s">
        <v>257</v>
      </c>
      <c r="W8" s="39">
        <f t="shared" ref="W8" si="0">SUM(T8:T10)</f>
        <v>50128516</v>
      </c>
      <c r="Z8" s="34">
        <v>4</v>
      </c>
      <c r="AA8" s="34">
        <v>2561</v>
      </c>
      <c r="AB8" s="34">
        <v>6818.18</v>
      </c>
      <c r="AC8" s="34">
        <v>0</v>
      </c>
      <c r="AD8" s="34">
        <v>10739</v>
      </c>
      <c r="AE8" s="34">
        <v>17461359</v>
      </c>
      <c r="AF8" s="34">
        <v>17461359</v>
      </c>
      <c r="AG8" s="34"/>
      <c r="AH8" s="39" t="s">
        <v>257</v>
      </c>
      <c r="AI8" s="39">
        <f t="shared" ref="AI8" si="1">SUM(AF8:AF10)</f>
        <v>32276996</v>
      </c>
    </row>
    <row r="9" spans="1:35">
      <c r="B9" s="34">
        <v>5</v>
      </c>
      <c r="C9" s="34">
        <v>2644</v>
      </c>
      <c r="D9" s="34">
        <v>8328.2860000000001</v>
      </c>
      <c r="E9" s="34">
        <v>236</v>
      </c>
      <c r="F9" s="34">
        <v>17617</v>
      </c>
      <c r="G9" s="34">
        <v>22019988.144000001</v>
      </c>
      <c r="H9" s="34">
        <v>22019988</v>
      </c>
      <c r="I9" s="33"/>
      <c r="J9" s="39" t="s">
        <v>258</v>
      </c>
      <c r="K9" s="39">
        <v>25003706</v>
      </c>
      <c r="N9" s="34">
        <v>5</v>
      </c>
      <c r="O9" s="34">
        <v>2552.8989999999999</v>
      </c>
      <c r="P9" s="34">
        <v>5541.098</v>
      </c>
      <c r="Q9" s="34">
        <v>995</v>
      </c>
      <c r="R9" s="34">
        <v>8601</v>
      </c>
      <c r="S9" s="34">
        <v>14145863.703</v>
      </c>
      <c r="T9" s="34">
        <v>14140883</v>
      </c>
      <c r="U9" s="34"/>
      <c r="V9" s="39"/>
      <c r="W9" s="39"/>
      <c r="Z9" s="34">
        <v>5</v>
      </c>
      <c r="AA9" s="34">
        <v>2561</v>
      </c>
      <c r="AB9" s="34">
        <v>3689.9180000000001</v>
      </c>
      <c r="AC9" s="34">
        <v>0</v>
      </c>
      <c r="AD9" s="34">
        <v>8370</v>
      </c>
      <c r="AE9" s="34">
        <v>9449881</v>
      </c>
      <c r="AF9" s="34">
        <v>9449881</v>
      </c>
      <c r="AG9" s="34"/>
      <c r="AH9" s="39"/>
      <c r="AI9" s="39"/>
    </row>
    <row r="10" spans="1:35">
      <c r="B10" s="34">
        <v>6</v>
      </c>
      <c r="C10" s="34">
        <v>2644</v>
      </c>
      <c r="D10" s="34">
        <v>1128.4860000000001</v>
      </c>
      <c r="E10" s="34">
        <v>0</v>
      </c>
      <c r="F10" s="34">
        <v>2985</v>
      </c>
      <c r="G10" s="34">
        <v>2983718.02</v>
      </c>
      <c r="H10" s="34">
        <v>2983718</v>
      </c>
      <c r="I10" s="33"/>
      <c r="J10" s="39"/>
      <c r="K10" s="39"/>
      <c r="N10" s="34">
        <v>6</v>
      </c>
      <c r="O10" s="34">
        <v>2552.8989999999999</v>
      </c>
      <c r="P10" s="34">
        <v>1991.02</v>
      </c>
      <c r="Q10" s="34">
        <v>85</v>
      </c>
      <c r="R10" s="34">
        <v>3614</v>
      </c>
      <c r="S10" s="34">
        <v>5082872.659</v>
      </c>
      <c r="T10" s="34">
        <v>5081083</v>
      </c>
      <c r="U10" s="34"/>
      <c r="V10" s="39"/>
      <c r="W10" s="39"/>
      <c r="Z10" s="34">
        <v>6</v>
      </c>
      <c r="AA10" s="34">
        <v>2561</v>
      </c>
      <c r="AB10" s="34">
        <v>2095.1799999999998</v>
      </c>
      <c r="AC10" s="34">
        <v>0</v>
      </c>
      <c r="AD10" s="34">
        <v>5540</v>
      </c>
      <c r="AE10" s="34">
        <v>5365756</v>
      </c>
      <c r="AF10" s="34">
        <v>5365756</v>
      </c>
      <c r="AG10" s="34"/>
      <c r="AH10" s="39"/>
      <c r="AI10" s="39"/>
    </row>
    <row r="11" spans="1:35">
      <c r="B11" s="34">
        <v>7</v>
      </c>
      <c r="C11" s="34">
        <v>2644</v>
      </c>
      <c r="D11" s="34">
        <v>22652.519</v>
      </c>
      <c r="E11" s="34">
        <v>2875</v>
      </c>
      <c r="F11" s="34">
        <v>43773</v>
      </c>
      <c r="G11" s="34">
        <v>59893261.391999997</v>
      </c>
      <c r="H11" s="34">
        <v>59893261</v>
      </c>
      <c r="I11" s="33"/>
      <c r="J11" s="39" t="s">
        <v>259</v>
      </c>
      <c r="K11" s="39">
        <v>86640693</v>
      </c>
      <c r="N11" s="34">
        <v>7</v>
      </c>
      <c r="O11" s="34">
        <v>2552.8989999999999</v>
      </c>
      <c r="P11" s="34">
        <v>13859.147000000001</v>
      </c>
      <c r="Q11" s="34">
        <v>1582</v>
      </c>
      <c r="R11" s="34">
        <v>23361</v>
      </c>
      <c r="S11" s="34">
        <v>35381000.509999998</v>
      </c>
      <c r="T11" s="34">
        <v>35368543</v>
      </c>
      <c r="U11" s="34"/>
      <c r="V11" s="39" t="s">
        <v>258</v>
      </c>
      <c r="W11" s="39">
        <f t="shared" ref="W11" si="2">SUM(T11:T13)</f>
        <v>56358362</v>
      </c>
      <c r="Z11" s="34">
        <v>7</v>
      </c>
      <c r="AA11" s="34">
        <v>2561</v>
      </c>
      <c r="AB11" s="34">
        <v>8352.5130000000008</v>
      </c>
      <c r="AC11" s="34">
        <v>1101</v>
      </c>
      <c r="AD11" s="34">
        <v>12741</v>
      </c>
      <c r="AE11" s="34">
        <v>21390786</v>
      </c>
      <c r="AF11" s="34">
        <v>21390786</v>
      </c>
      <c r="AG11" s="34"/>
      <c r="AH11" s="39" t="s">
        <v>258</v>
      </c>
      <c r="AI11" s="39">
        <f t="shared" ref="AI11" si="3">SUM(AF11:AF13)</f>
        <v>39066056</v>
      </c>
    </row>
    <row r="12" spans="1:35">
      <c r="B12" s="34">
        <v>8</v>
      </c>
      <c r="C12" s="34">
        <v>2644</v>
      </c>
      <c r="D12" s="34">
        <v>10116.275</v>
      </c>
      <c r="E12" s="34">
        <v>996</v>
      </c>
      <c r="F12" s="34">
        <v>19575</v>
      </c>
      <c r="G12" s="34">
        <v>26747432.175000001</v>
      </c>
      <c r="H12" s="34">
        <v>26747432</v>
      </c>
      <c r="I12" s="33"/>
      <c r="J12" s="39"/>
      <c r="K12" s="39"/>
      <c r="N12" s="34">
        <v>8</v>
      </c>
      <c r="O12" s="34">
        <v>2552.8989999999999</v>
      </c>
      <c r="P12" s="34">
        <v>6044.9110000000001</v>
      </c>
      <c r="Q12" s="34">
        <v>512</v>
      </c>
      <c r="R12" s="34">
        <v>9457</v>
      </c>
      <c r="S12" s="34">
        <v>15432045.562000001</v>
      </c>
      <c r="T12" s="34">
        <v>15426612</v>
      </c>
      <c r="U12" s="34"/>
      <c r="V12" s="39"/>
      <c r="W12" s="39"/>
      <c r="Z12" s="34">
        <v>8</v>
      </c>
      <c r="AA12" s="34">
        <v>2561</v>
      </c>
      <c r="AB12" s="34">
        <v>4664.6329999999998</v>
      </c>
      <c r="AC12" s="34">
        <v>0</v>
      </c>
      <c r="AD12" s="34">
        <v>8153</v>
      </c>
      <c r="AE12" s="34">
        <v>11946124</v>
      </c>
      <c r="AF12" s="34">
        <v>11946124</v>
      </c>
      <c r="AG12" s="34"/>
      <c r="AH12" s="39"/>
      <c r="AI12" s="39"/>
    </row>
    <row r="13" spans="1:35">
      <c r="B13" s="34">
        <v>9</v>
      </c>
      <c r="C13" s="34">
        <v>2644</v>
      </c>
      <c r="D13" s="34">
        <v>16991.350999999999</v>
      </c>
      <c r="E13" s="34">
        <v>1119</v>
      </c>
      <c r="F13" s="34">
        <v>29622</v>
      </c>
      <c r="G13" s="34">
        <v>44925132.294</v>
      </c>
      <c r="H13" s="34">
        <v>44925132</v>
      </c>
      <c r="I13" s="33"/>
      <c r="J13" s="39" t="s">
        <v>260</v>
      </c>
      <c r="K13" s="39">
        <v>60094609</v>
      </c>
      <c r="N13" s="34">
        <v>9</v>
      </c>
      <c r="O13" s="34">
        <v>2552.8989999999999</v>
      </c>
      <c r="P13" s="34">
        <v>2179.94</v>
      </c>
      <c r="Q13" s="34">
        <v>422</v>
      </c>
      <c r="R13" s="34">
        <v>3946</v>
      </c>
      <c r="S13" s="34">
        <v>5565166.4730000002</v>
      </c>
      <c r="T13" s="34">
        <v>5563207</v>
      </c>
      <c r="U13" s="34"/>
      <c r="V13" s="39"/>
      <c r="W13" s="39"/>
      <c r="Z13" s="34">
        <v>9</v>
      </c>
      <c r="AA13" s="34">
        <v>2561</v>
      </c>
      <c r="AB13" s="34">
        <v>2237.0740000000001</v>
      </c>
      <c r="AC13" s="34">
        <v>0</v>
      </c>
      <c r="AD13" s="34">
        <v>4942</v>
      </c>
      <c r="AE13" s="34">
        <v>5729146</v>
      </c>
      <c r="AF13" s="34">
        <v>5729146</v>
      </c>
      <c r="AG13" s="34"/>
      <c r="AH13" s="39"/>
      <c r="AI13" s="39"/>
    </row>
    <row r="14" spans="1:35">
      <c r="B14" s="34">
        <v>10</v>
      </c>
      <c r="C14" s="34">
        <v>2644</v>
      </c>
      <c r="D14" s="34">
        <v>5737.3209999999999</v>
      </c>
      <c r="E14" s="34">
        <v>466</v>
      </c>
      <c r="F14" s="34">
        <v>11248</v>
      </c>
      <c r="G14" s="34">
        <v>15169477.098999999</v>
      </c>
      <c r="H14" s="34">
        <v>15169477</v>
      </c>
      <c r="I14" s="33"/>
      <c r="J14" s="39"/>
      <c r="K14" s="39"/>
      <c r="N14" s="34">
        <v>10</v>
      </c>
      <c r="O14" s="34">
        <v>2552.8989999999999</v>
      </c>
      <c r="P14" s="34">
        <v>16795.03</v>
      </c>
      <c r="Q14" s="34">
        <v>3018</v>
      </c>
      <c r="R14" s="34">
        <v>26913</v>
      </c>
      <c r="S14" s="34">
        <v>42876013.475000001</v>
      </c>
      <c r="T14" s="34">
        <v>42860917</v>
      </c>
      <c r="U14" s="34"/>
      <c r="V14" s="39" t="s">
        <v>259</v>
      </c>
      <c r="W14" s="39">
        <f t="shared" ref="W14" si="4">SUM(T14:T16)</f>
        <v>68927558</v>
      </c>
      <c r="Z14" s="34">
        <v>10</v>
      </c>
      <c r="AA14" s="34">
        <v>2561</v>
      </c>
      <c r="AB14" s="34">
        <v>7970.0659999999998</v>
      </c>
      <c r="AC14" s="34">
        <v>0</v>
      </c>
      <c r="AD14" s="34">
        <v>12102</v>
      </c>
      <c r="AE14" s="34">
        <v>20411338</v>
      </c>
      <c r="AF14" s="34">
        <v>20411338</v>
      </c>
      <c r="AG14" s="34"/>
      <c r="AH14" s="39" t="s">
        <v>259</v>
      </c>
      <c r="AI14" s="39">
        <f t="shared" ref="AI14" si="5">SUM(AF14:AF16)</f>
        <v>40552731</v>
      </c>
    </row>
    <row r="15" spans="1:35">
      <c r="B15" s="34">
        <v>11</v>
      </c>
      <c r="C15" s="34">
        <v>2644</v>
      </c>
      <c r="D15" s="34">
        <v>10828.050999999999</v>
      </c>
      <c r="E15" s="34">
        <v>888</v>
      </c>
      <c r="F15" s="34">
        <v>19207</v>
      </c>
      <c r="G15" s="34">
        <v>28629368.188000001</v>
      </c>
      <c r="H15" s="34">
        <v>28629368</v>
      </c>
      <c r="I15" s="33"/>
      <c r="J15" s="39" t="s">
        <v>261</v>
      </c>
      <c r="K15" s="39">
        <v>34753023</v>
      </c>
      <c r="N15" s="34">
        <v>11</v>
      </c>
      <c r="O15" s="34">
        <v>2552.8989999999999</v>
      </c>
      <c r="P15" s="34">
        <v>7853.0029999999997</v>
      </c>
      <c r="Q15" s="34">
        <v>1420</v>
      </c>
      <c r="R15" s="34">
        <v>13907</v>
      </c>
      <c r="S15" s="34">
        <v>20047921.794</v>
      </c>
      <c r="T15" s="34">
        <v>20040863</v>
      </c>
      <c r="U15" s="34"/>
      <c r="V15" s="39"/>
      <c r="W15" s="39"/>
      <c r="Z15" s="34">
        <v>11</v>
      </c>
      <c r="AA15" s="34">
        <v>2561</v>
      </c>
      <c r="AB15" s="34">
        <v>5327.5810000000001</v>
      </c>
      <c r="AC15" s="34">
        <v>0</v>
      </c>
      <c r="AD15" s="34">
        <v>9170</v>
      </c>
      <c r="AE15" s="34">
        <v>13643936</v>
      </c>
      <c r="AF15" s="34">
        <v>13643936</v>
      </c>
      <c r="AG15" s="34"/>
      <c r="AH15" s="39"/>
      <c r="AI15" s="39"/>
    </row>
    <row r="16" spans="1:35">
      <c r="B16" s="34">
        <v>12</v>
      </c>
      <c r="C16" s="34">
        <v>2644</v>
      </c>
      <c r="D16" s="34">
        <v>2316.0569999999998</v>
      </c>
      <c r="E16" s="34">
        <v>334</v>
      </c>
      <c r="F16" s="34">
        <v>4404</v>
      </c>
      <c r="G16" s="34">
        <v>6123655.04</v>
      </c>
      <c r="H16" s="34">
        <v>6123655</v>
      </c>
      <c r="I16" s="33"/>
      <c r="J16" s="39"/>
      <c r="K16" s="39"/>
      <c r="N16" s="34">
        <v>12</v>
      </c>
      <c r="O16" s="34">
        <v>2552.8989999999999</v>
      </c>
      <c r="P16" s="34">
        <v>2361.1979999999999</v>
      </c>
      <c r="Q16" s="34">
        <v>166</v>
      </c>
      <c r="R16" s="34">
        <v>4501</v>
      </c>
      <c r="S16" s="34">
        <v>6027900.4000000004</v>
      </c>
      <c r="T16" s="34">
        <v>6025778</v>
      </c>
      <c r="U16" s="34"/>
      <c r="V16" s="39"/>
      <c r="W16" s="39"/>
      <c r="Z16" s="34">
        <v>12</v>
      </c>
      <c r="AA16" s="34">
        <v>2561</v>
      </c>
      <c r="AB16" s="34">
        <v>2537.078</v>
      </c>
      <c r="AC16" s="34">
        <v>0</v>
      </c>
      <c r="AD16" s="34">
        <v>5425</v>
      </c>
      <c r="AE16" s="34">
        <v>6497457</v>
      </c>
      <c r="AF16" s="34">
        <v>6497457</v>
      </c>
      <c r="AG16" s="34"/>
      <c r="AH16" s="39"/>
      <c r="AI16" s="39"/>
    </row>
    <row r="17" spans="2:35">
      <c r="B17" s="34">
        <v>13</v>
      </c>
      <c r="C17" s="34">
        <v>2644</v>
      </c>
      <c r="D17" s="34">
        <v>23551.501</v>
      </c>
      <c r="E17" s="34">
        <v>0</v>
      </c>
      <c r="F17" s="34">
        <v>43631</v>
      </c>
      <c r="G17" s="34">
        <v>62270169.408</v>
      </c>
      <c r="H17" s="34">
        <v>62270169</v>
      </c>
      <c r="I17" s="33"/>
      <c r="J17" s="39" t="s">
        <v>262</v>
      </c>
      <c r="K17" s="39">
        <v>89723846</v>
      </c>
      <c r="N17" s="34">
        <v>13</v>
      </c>
      <c r="O17" s="34">
        <v>2552.8989999999999</v>
      </c>
      <c r="P17" s="34">
        <v>26403.921999999999</v>
      </c>
      <c r="Q17" s="34">
        <v>4562</v>
      </c>
      <c r="R17" s="34">
        <v>36119</v>
      </c>
      <c r="S17" s="34">
        <v>67406541.576000005</v>
      </c>
      <c r="T17" s="34">
        <v>67382808</v>
      </c>
      <c r="U17" s="34"/>
      <c r="V17" s="39" t="s">
        <v>260</v>
      </c>
      <c r="W17" s="39">
        <f t="shared" ref="W17" si="6">SUM(T17:T19)</f>
        <v>124178297</v>
      </c>
      <c r="Z17" s="34">
        <v>13</v>
      </c>
      <c r="AA17" s="34">
        <v>2561</v>
      </c>
      <c r="AB17" s="34">
        <v>9471.48</v>
      </c>
      <c r="AC17" s="34">
        <v>501</v>
      </c>
      <c r="AD17" s="34">
        <v>12878</v>
      </c>
      <c r="AE17" s="34">
        <v>24256461</v>
      </c>
      <c r="AF17" s="34">
        <v>24256461</v>
      </c>
      <c r="AG17" s="34"/>
      <c r="AH17" s="39" t="s">
        <v>260</v>
      </c>
      <c r="AI17" s="39">
        <f t="shared" ref="AI17" si="7">SUM(AF17:AF19)</f>
        <v>53050824</v>
      </c>
    </row>
    <row r="18" spans="2:35">
      <c r="B18" s="34">
        <v>14</v>
      </c>
      <c r="C18" s="34">
        <v>2644</v>
      </c>
      <c r="D18" s="34">
        <v>10383.388000000001</v>
      </c>
      <c r="E18" s="34">
        <v>569</v>
      </c>
      <c r="F18" s="34">
        <v>18478</v>
      </c>
      <c r="G18" s="34">
        <v>27453677.18</v>
      </c>
      <c r="H18" s="34">
        <v>27453677</v>
      </c>
      <c r="I18" s="33"/>
      <c r="J18" s="39"/>
      <c r="K18" s="39"/>
      <c r="N18" s="34">
        <v>14</v>
      </c>
      <c r="O18" s="34">
        <v>2552.8989999999999</v>
      </c>
      <c r="P18" s="34">
        <v>14964.511</v>
      </c>
      <c r="Q18" s="34">
        <v>1972</v>
      </c>
      <c r="R18" s="34">
        <v>22306</v>
      </c>
      <c r="S18" s="34">
        <v>38202882.083999999</v>
      </c>
      <c r="T18" s="34">
        <v>38189431</v>
      </c>
      <c r="U18" s="34"/>
      <c r="V18" s="39"/>
      <c r="W18" s="39"/>
      <c r="Z18" s="34">
        <v>14</v>
      </c>
      <c r="AA18" s="34">
        <v>2561</v>
      </c>
      <c r="AB18" s="34">
        <v>7276.59</v>
      </c>
      <c r="AC18" s="34">
        <v>0</v>
      </c>
      <c r="AD18" s="34">
        <v>10894</v>
      </c>
      <c r="AE18" s="34">
        <v>18635347</v>
      </c>
      <c r="AF18" s="34">
        <v>18635347</v>
      </c>
      <c r="AG18" s="34"/>
      <c r="AH18" s="39"/>
      <c r="AI18" s="39"/>
    </row>
    <row r="19" spans="2:35">
      <c r="B19" s="34">
        <v>15</v>
      </c>
      <c r="C19" s="34">
        <v>2644</v>
      </c>
      <c r="D19" s="34">
        <v>8924.7620000000006</v>
      </c>
      <c r="E19" s="34">
        <v>721</v>
      </c>
      <c r="F19" s="34">
        <v>14119</v>
      </c>
      <c r="G19" s="34">
        <v>23597071.155000001</v>
      </c>
      <c r="H19" s="34">
        <v>23597071</v>
      </c>
      <c r="I19" s="33"/>
      <c r="J19" s="39" t="s">
        <v>263</v>
      </c>
      <c r="K19" s="39">
        <v>31695816</v>
      </c>
      <c r="N19" s="34">
        <v>15</v>
      </c>
      <c r="O19" s="34">
        <v>2552.8989999999999</v>
      </c>
      <c r="P19" s="34">
        <v>7290.7749999999996</v>
      </c>
      <c r="Q19" s="34">
        <v>1358</v>
      </c>
      <c r="R19" s="34">
        <v>12212</v>
      </c>
      <c r="S19" s="34">
        <v>18612611.427000001</v>
      </c>
      <c r="T19" s="34">
        <v>18606058</v>
      </c>
      <c r="U19" s="34"/>
      <c r="V19" s="39"/>
      <c r="W19" s="39"/>
      <c r="Z19" s="34">
        <v>15</v>
      </c>
      <c r="AA19" s="34">
        <v>2561</v>
      </c>
      <c r="AB19" s="34">
        <v>3966.8159999999998</v>
      </c>
      <c r="AC19" s="34">
        <v>0</v>
      </c>
      <c r="AD19" s="34">
        <v>7984</v>
      </c>
      <c r="AE19" s="34">
        <v>10159016</v>
      </c>
      <c r="AF19" s="34">
        <v>10159016</v>
      </c>
      <c r="AG19" s="34"/>
      <c r="AH19" s="39"/>
      <c r="AI19" s="39"/>
    </row>
    <row r="20" spans="2:35">
      <c r="B20" s="34">
        <v>16</v>
      </c>
      <c r="C20" s="34">
        <v>2644</v>
      </c>
      <c r="D20" s="34">
        <v>3063.0650000000001</v>
      </c>
      <c r="E20" s="34">
        <v>91</v>
      </c>
      <c r="F20" s="34">
        <v>5921</v>
      </c>
      <c r="G20" s="34">
        <v>8098745.0530000003</v>
      </c>
      <c r="H20" s="34">
        <v>8098745</v>
      </c>
      <c r="I20" s="33"/>
      <c r="J20" s="39"/>
      <c r="K20" s="39"/>
      <c r="N20" s="34">
        <v>16</v>
      </c>
      <c r="O20" s="34">
        <v>2552.8989999999999</v>
      </c>
      <c r="P20" s="34">
        <v>19185.455999999998</v>
      </c>
      <c r="Q20" s="34">
        <v>3949</v>
      </c>
      <c r="R20" s="34">
        <v>28388</v>
      </c>
      <c r="S20" s="34">
        <v>48978529.145999998</v>
      </c>
      <c r="T20" s="34">
        <v>48961284</v>
      </c>
      <c r="U20" s="34"/>
      <c r="V20" s="39" t="s">
        <v>261</v>
      </c>
      <c r="W20" s="39">
        <f t="shared" ref="W20" si="8">SUM(T20:T22)</f>
        <v>76205565</v>
      </c>
      <c r="Z20" s="34">
        <v>16</v>
      </c>
      <c r="AA20" s="34">
        <v>2561</v>
      </c>
      <c r="AB20" s="34">
        <v>8754.3050000000003</v>
      </c>
      <c r="AC20" s="34">
        <v>0</v>
      </c>
      <c r="AD20" s="34">
        <v>12571</v>
      </c>
      <c r="AE20" s="34">
        <v>22419774</v>
      </c>
      <c r="AF20" s="34">
        <v>22419774</v>
      </c>
      <c r="AG20" s="34"/>
      <c r="AH20" s="39" t="s">
        <v>261</v>
      </c>
      <c r="AI20" s="39">
        <f t="shared" ref="AI20" si="9">SUM(AF20:AF22)</f>
        <v>40438101</v>
      </c>
    </row>
    <row r="21" spans="2:35">
      <c r="B21" s="34">
        <v>17</v>
      </c>
      <c r="C21" s="34">
        <v>2644</v>
      </c>
      <c r="D21" s="34">
        <v>9683.4590000000007</v>
      </c>
      <c r="E21" s="34">
        <v>146</v>
      </c>
      <c r="F21" s="34">
        <v>16235</v>
      </c>
      <c r="G21" s="34">
        <v>25603066.168000001</v>
      </c>
      <c r="H21" s="34">
        <v>25603066</v>
      </c>
      <c r="I21" s="33"/>
      <c r="J21" s="39" t="s">
        <v>264</v>
      </c>
      <c r="K21" s="39">
        <v>31655784</v>
      </c>
      <c r="N21" s="34">
        <v>17</v>
      </c>
      <c r="O21" s="34">
        <v>2552.8989999999999</v>
      </c>
      <c r="P21" s="34">
        <v>7591.3190000000004</v>
      </c>
      <c r="Q21" s="34">
        <v>1312</v>
      </c>
      <c r="R21" s="34">
        <v>12129</v>
      </c>
      <c r="S21" s="34">
        <v>19379869.574999999</v>
      </c>
      <c r="T21" s="34">
        <v>19373046</v>
      </c>
      <c r="U21" s="34"/>
      <c r="V21" s="39"/>
      <c r="W21" s="39"/>
      <c r="Z21" s="34">
        <v>17</v>
      </c>
      <c r="AA21" s="34">
        <v>2561</v>
      </c>
      <c r="AB21" s="34">
        <v>4573.4949999999999</v>
      </c>
      <c r="AC21" s="34">
        <v>0</v>
      </c>
      <c r="AD21" s="34">
        <v>8778</v>
      </c>
      <c r="AE21" s="34">
        <v>11712720</v>
      </c>
      <c r="AF21" s="34">
        <v>11712720</v>
      </c>
      <c r="AG21" s="34"/>
      <c r="AH21" s="39"/>
      <c r="AI21" s="39"/>
    </row>
    <row r="22" spans="2:35">
      <c r="B22" s="34">
        <v>18</v>
      </c>
      <c r="C22" s="34">
        <v>2644</v>
      </c>
      <c r="D22" s="34">
        <v>2289.2280000000001</v>
      </c>
      <c r="E22" s="34">
        <v>225</v>
      </c>
      <c r="F22" s="34">
        <v>5008</v>
      </c>
      <c r="G22" s="34">
        <v>6052718.04</v>
      </c>
      <c r="H22" s="34">
        <v>6052718</v>
      </c>
      <c r="I22" s="33"/>
      <c r="J22" s="39"/>
      <c r="K22" s="39"/>
      <c r="N22" s="34">
        <v>18</v>
      </c>
      <c r="O22" s="34">
        <v>2552.8989999999999</v>
      </c>
      <c r="P22" s="34">
        <v>3084.34</v>
      </c>
      <c r="Q22" s="34">
        <v>390</v>
      </c>
      <c r="R22" s="34">
        <v>5850</v>
      </c>
      <c r="S22" s="34">
        <v>7874007.4069999997</v>
      </c>
      <c r="T22" s="34">
        <v>7871235</v>
      </c>
      <c r="U22" s="34"/>
      <c r="V22" s="39"/>
      <c r="W22" s="39"/>
      <c r="Z22" s="34">
        <v>18</v>
      </c>
      <c r="AA22" s="34">
        <v>2561</v>
      </c>
      <c r="AB22" s="34">
        <v>2462.1660000000002</v>
      </c>
      <c r="AC22" s="34">
        <v>0</v>
      </c>
      <c r="AD22" s="34">
        <v>5963</v>
      </c>
      <c r="AE22" s="34">
        <v>6305607</v>
      </c>
      <c r="AF22" s="34">
        <v>6305607</v>
      </c>
      <c r="AG22" s="34"/>
      <c r="AH22" s="39"/>
      <c r="AI22" s="39"/>
    </row>
    <row r="23" spans="2:35">
      <c r="B23" s="34">
        <v>19</v>
      </c>
      <c r="C23" s="34">
        <v>2644</v>
      </c>
      <c r="D23" s="34">
        <v>27728.498</v>
      </c>
      <c r="E23" s="34">
        <v>371</v>
      </c>
      <c r="F23" s="34">
        <v>51230</v>
      </c>
      <c r="G23" s="34">
        <v>73314148.480000004</v>
      </c>
      <c r="H23" s="34">
        <v>73314148</v>
      </c>
      <c r="I23" s="33"/>
      <c r="J23" s="39" t="s">
        <v>265</v>
      </c>
      <c r="K23" s="39">
        <v>104127358</v>
      </c>
      <c r="N23" s="34">
        <v>19</v>
      </c>
      <c r="O23" s="34">
        <v>2552.8989999999999</v>
      </c>
      <c r="P23" s="34">
        <v>18000.704000000002</v>
      </c>
      <c r="Q23" s="34">
        <v>2162</v>
      </c>
      <c r="R23" s="34">
        <v>28009</v>
      </c>
      <c r="S23" s="34">
        <v>45953977.213</v>
      </c>
      <c r="T23" s="34">
        <v>45937797</v>
      </c>
      <c r="U23" s="34"/>
      <c r="V23" s="39" t="s">
        <v>262</v>
      </c>
      <c r="W23" s="39">
        <f t="shared" ref="W23" si="10">SUM(T23:T25)</f>
        <v>72653223</v>
      </c>
      <c r="Z23" s="34">
        <v>19</v>
      </c>
      <c r="AA23" s="34">
        <v>2561</v>
      </c>
      <c r="AB23" s="34">
        <v>8313.6769999999997</v>
      </c>
      <c r="AC23" s="34">
        <v>0</v>
      </c>
      <c r="AD23" s="34">
        <v>12082</v>
      </c>
      <c r="AE23" s="34">
        <v>21291326</v>
      </c>
      <c r="AF23" s="34">
        <v>21291326</v>
      </c>
      <c r="AG23" s="34"/>
      <c r="AH23" s="39" t="s">
        <v>262</v>
      </c>
      <c r="AI23" s="39">
        <f t="shared" ref="AI23" si="11">SUM(AF23:AF25)</f>
        <v>38882498</v>
      </c>
    </row>
    <row r="24" spans="2:35">
      <c r="B24" s="34">
        <v>20</v>
      </c>
      <c r="C24" s="34">
        <v>2644</v>
      </c>
      <c r="D24" s="34">
        <v>11654.013000000001</v>
      </c>
      <c r="E24" s="34">
        <v>253</v>
      </c>
      <c r="F24" s="34">
        <v>21450</v>
      </c>
      <c r="G24" s="34">
        <v>30813210.202</v>
      </c>
      <c r="H24" s="34">
        <v>30813210</v>
      </c>
      <c r="I24" s="33"/>
      <c r="J24" s="39"/>
      <c r="K24" s="39"/>
      <c r="N24" s="34">
        <v>20</v>
      </c>
      <c r="O24" s="34">
        <v>2552.8989999999999</v>
      </c>
      <c r="P24" s="34">
        <v>8226.509</v>
      </c>
      <c r="Q24" s="34">
        <v>1875</v>
      </c>
      <c r="R24" s="34">
        <v>14665</v>
      </c>
      <c r="S24" s="34">
        <v>21001445.526000001</v>
      </c>
      <c r="T24" s="34">
        <v>20994051</v>
      </c>
      <c r="U24" s="34"/>
      <c r="V24" s="39"/>
      <c r="W24" s="39"/>
      <c r="Z24" s="34">
        <v>20</v>
      </c>
      <c r="AA24" s="34">
        <v>2561</v>
      </c>
      <c r="AB24" s="34">
        <v>4654.2820000000002</v>
      </c>
      <c r="AC24" s="34">
        <v>0</v>
      </c>
      <c r="AD24" s="34">
        <v>8748</v>
      </c>
      <c r="AE24" s="34">
        <v>11919616</v>
      </c>
      <c r="AF24" s="34">
        <v>11919616</v>
      </c>
      <c r="AG24" s="34"/>
      <c r="AH24" s="39"/>
      <c r="AI24" s="39"/>
    </row>
    <row r="25" spans="2:35">
      <c r="B25" s="34">
        <v>21</v>
      </c>
      <c r="C25" s="34">
        <v>2644</v>
      </c>
      <c r="D25" s="34">
        <v>7439.893</v>
      </c>
      <c r="E25" s="34">
        <v>180</v>
      </c>
      <c r="F25" s="34">
        <v>12831</v>
      </c>
      <c r="G25" s="34">
        <v>19671076.129000001</v>
      </c>
      <c r="H25" s="34">
        <v>19671076</v>
      </c>
      <c r="I25" s="33"/>
      <c r="J25" s="39" t="s">
        <v>266</v>
      </c>
      <c r="K25" s="39">
        <v>23560842</v>
      </c>
      <c r="N25" s="34">
        <v>21</v>
      </c>
      <c r="O25" s="34">
        <v>2552.8989999999999</v>
      </c>
      <c r="P25" s="34">
        <v>2241.9180000000001</v>
      </c>
      <c r="Q25" s="34">
        <v>196</v>
      </c>
      <c r="R25" s="34">
        <v>4442</v>
      </c>
      <c r="S25" s="34">
        <v>5723390.1830000002</v>
      </c>
      <c r="T25" s="34">
        <v>5721375</v>
      </c>
      <c r="U25" s="34"/>
      <c r="V25" s="39"/>
      <c r="W25" s="39"/>
      <c r="Z25" s="34">
        <v>21</v>
      </c>
      <c r="AA25" s="34">
        <v>2561</v>
      </c>
      <c r="AB25" s="34">
        <v>2214.5859999999998</v>
      </c>
      <c r="AC25" s="34">
        <v>0</v>
      </c>
      <c r="AD25" s="34">
        <v>5591</v>
      </c>
      <c r="AE25" s="34">
        <v>5671556</v>
      </c>
      <c r="AF25" s="34">
        <v>5671556</v>
      </c>
      <c r="AG25" s="34"/>
      <c r="AH25" s="39"/>
      <c r="AI25" s="39"/>
    </row>
    <row r="26" spans="2:35">
      <c r="B26" s="34">
        <v>22</v>
      </c>
      <c r="C26" s="34">
        <v>2644</v>
      </c>
      <c r="D26" s="34">
        <v>1471.1669999999999</v>
      </c>
      <c r="E26" s="34">
        <v>5</v>
      </c>
      <c r="F26" s="34">
        <v>2805</v>
      </c>
      <c r="G26" s="34">
        <v>3889766.0249999999</v>
      </c>
      <c r="H26" s="34">
        <v>3889766</v>
      </c>
      <c r="I26" s="33"/>
      <c r="J26" s="39"/>
      <c r="K26" s="39"/>
      <c r="N26" s="34">
        <v>22</v>
      </c>
      <c r="O26" s="34">
        <v>2552.8989999999999</v>
      </c>
      <c r="P26" s="34">
        <v>14994.778</v>
      </c>
      <c r="Q26" s="34">
        <v>2018</v>
      </c>
      <c r="R26" s="34">
        <v>20072</v>
      </c>
      <c r="S26" s="34">
        <v>38280152.289999999</v>
      </c>
      <c r="T26" s="34">
        <v>38266674</v>
      </c>
      <c r="U26" s="34"/>
      <c r="V26" s="39" t="s">
        <v>263</v>
      </c>
      <c r="W26" s="39">
        <f t="shared" ref="W26" si="12">SUM(T26:T28)</f>
        <v>63438839</v>
      </c>
      <c r="Z26" s="34">
        <v>22</v>
      </c>
      <c r="AA26" s="34">
        <v>2561</v>
      </c>
      <c r="AB26" s="34">
        <v>8320.3610000000008</v>
      </c>
      <c r="AC26" s="34">
        <v>0</v>
      </c>
      <c r="AD26" s="34">
        <v>11574</v>
      </c>
      <c r="AE26" s="34">
        <v>21308444</v>
      </c>
      <c r="AF26" s="34">
        <v>21308444</v>
      </c>
      <c r="AG26" s="34"/>
      <c r="AH26" s="39" t="s">
        <v>263</v>
      </c>
      <c r="AI26" s="39">
        <f t="shared" ref="AI26" si="13">SUM(AF26:AF28)</f>
        <v>39969902</v>
      </c>
    </row>
    <row r="27" spans="2:35">
      <c r="B27" s="34">
        <v>23</v>
      </c>
      <c r="C27" s="34">
        <v>2644</v>
      </c>
      <c r="D27" s="34">
        <v>7528.9809999999998</v>
      </c>
      <c r="E27" s="34">
        <v>282</v>
      </c>
      <c r="F27" s="34">
        <v>13733</v>
      </c>
      <c r="G27" s="34">
        <v>19906625.129999999</v>
      </c>
      <c r="H27" s="34">
        <v>19906625</v>
      </c>
      <c r="I27" s="33"/>
      <c r="J27" s="39" t="s">
        <v>267</v>
      </c>
      <c r="K27" s="39">
        <v>24174076</v>
      </c>
      <c r="N27" s="34">
        <v>23</v>
      </c>
      <c r="O27" s="34">
        <v>2552.8989999999999</v>
      </c>
      <c r="P27" s="34">
        <v>7656.9709999999995</v>
      </c>
      <c r="Q27" s="34">
        <v>816</v>
      </c>
      <c r="R27" s="34">
        <v>11551</v>
      </c>
      <c r="S27" s="34">
        <v>19547471.587000001</v>
      </c>
      <c r="T27" s="34">
        <v>19540589</v>
      </c>
      <c r="U27" s="34"/>
      <c r="V27" s="39"/>
      <c r="W27" s="39"/>
      <c r="Z27" s="34">
        <v>23</v>
      </c>
      <c r="AA27" s="34">
        <v>2561</v>
      </c>
      <c r="AB27" s="34">
        <v>5317.84</v>
      </c>
      <c r="AC27" s="34">
        <v>0</v>
      </c>
      <c r="AD27" s="34">
        <v>8589</v>
      </c>
      <c r="AE27" s="34">
        <v>13618987</v>
      </c>
      <c r="AF27" s="34">
        <v>13618987</v>
      </c>
      <c r="AG27" s="34"/>
      <c r="AH27" s="39"/>
      <c r="AI27" s="39"/>
    </row>
    <row r="28" spans="2:35">
      <c r="B28" s="34">
        <v>24</v>
      </c>
      <c r="C28" s="34">
        <v>2644</v>
      </c>
      <c r="D28" s="34">
        <v>1614.0129999999999</v>
      </c>
      <c r="E28" s="34">
        <v>0</v>
      </c>
      <c r="F28" s="34">
        <v>3454</v>
      </c>
      <c r="G28" s="34">
        <v>4267451.0279999999</v>
      </c>
      <c r="H28" s="34">
        <v>4267451</v>
      </c>
      <c r="I28" s="33"/>
      <c r="J28" s="39"/>
      <c r="K28" s="39"/>
      <c r="N28" s="34">
        <v>24</v>
      </c>
      <c r="O28" s="34">
        <v>2552.8989999999999</v>
      </c>
      <c r="P28" s="34">
        <v>2206.73</v>
      </c>
      <c r="Q28" s="34">
        <v>422</v>
      </c>
      <c r="R28" s="34">
        <v>4135</v>
      </c>
      <c r="S28" s="34">
        <v>5633559.5539999995</v>
      </c>
      <c r="T28" s="34">
        <v>5631576</v>
      </c>
      <c r="U28" s="34"/>
      <c r="V28" s="39"/>
      <c r="W28" s="39"/>
      <c r="Z28" s="34">
        <v>24</v>
      </c>
      <c r="AA28" s="34">
        <v>2561</v>
      </c>
      <c r="AB28" s="34">
        <v>1968.9459999999999</v>
      </c>
      <c r="AC28" s="34">
        <v>0</v>
      </c>
      <c r="AD28" s="34">
        <v>4948</v>
      </c>
      <c r="AE28" s="34">
        <v>5042471</v>
      </c>
      <c r="AF28" s="34">
        <v>5042471</v>
      </c>
      <c r="AG28" s="34"/>
      <c r="AH28" s="39"/>
      <c r="AI28" s="39"/>
    </row>
    <row r="29" spans="2:35">
      <c r="N29" s="34">
        <v>25</v>
      </c>
      <c r="O29" s="34">
        <v>2552.8989999999999</v>
      </c>
      <c r="P29" s="34">
        <v>15343.673000000001</v>
      </c>
      <c r="Q29" s="34">
        <v>472</v>
      </c>
      <c r="R29" s="34">
        <v>22376</v>
      </c>
      <c r="S29" s="34">
        <v>39170845.899999999</v>
      </c>
      <c r="T29" s="34">
        <v>39157054</v>
      </c>
      <c r="U29" s="34"/>
      <c r="V29" s="39" t="s">
        <v>264</v>
      </c>
      <c r="W29" s="39">
        <f>SUM(T29:T31)</f>
        <v>63011745</v>
      </c>
      <c r="Z29" s="34">
        <v>25</v>
      </c>
      <c r="AA29" s="34">
        <v>2561</v>
      </c>
      <c r="AB29" s="34">
        <v>8532.3510000000006</v>
      </c>
      <c r="AC29" s="34">
        <v>0</v>
      </c>
      <c r="AD29" s="34">
        <v>11833</v>
      </c>
      <c r="AE29" s="34">
        <v>21851352</v>
      </c>
      <c r="AF29" s="34">
        <v>21851352</v>
      </c>
      <c r="AG29" s="34"/>
      <c r="AH29" s="39" t="s">
        <v>264</v>
      </c>
      <c r="AI29" s="39">
        <f t="shared" ref="AI29" si="14">SUM(AF29:AF31)</f>
        <v>39332072</v>
      </c>
    </row>
    <row r="30" spans="2:35">
      <c r="N30" s="34">
        <v>26</v>
      </c>
      <c r="O30" s="34">
        <v>2552.8989999999999</v>
      </c>
      <c r="P30" s="34">
        <v>7366.4440000000004</v>
      </c>
      <c r="Q30" s="34">
        <v>892</v>
      </c>
      <c r="R30" s="34">
        <v>12495</v>
      </c>
      <c r="S30" s="34">
        <v>18805786.443</v>
      </c>
      <c r="T30" s="34">
        <v>18799165</v>
      </c>
      <c r="U30" s="34"/>
      <c r="V30" s="39"/>
      <c r="W30" s="39"/>
      <c r="Z30" s="34">
        <v>26</v>
      </c>
      <c r="AA30" s="34">
        <v>2561</v>
      </c>
      <c r="AB30" s="34">
        <v>4592.1629999999996</v>
      </c>
      <c r="AC30" s="34">
        <v>0</v>
      </c>
      <c r="AD30" s="34">
        <v>7688</v>
      </c>
      <c r="AE30" s="34">
        <v>11760530</v>
      </c>
      <c r="AF30" s="34">
        <v>11760530</v>
      </c>
      <c r="AG30" s="34"/>
      <c r="AH30" s="39"/>
      <c r="AI30" s="39"/>
    </row>
    <row r="31" spans="2:35">
      <c r="N31" s="34">
        <v>27</v>
      </c>
      <c r="O31" s="34">
        <v>2552.8989999999999</v>
      </c>
      <c r="P31" s="34">
        <v>1981.0050000000001</v>
      </c>
      <c r="Q31" s="34">
        <v>0</v>
      </c>
      <c r="R31" s="34">
        <v>4205</v>
      </c>
      <c r="S31" s="34">
        <v>5057306.6579999998</v>
      </c>
      <c r="T31" s="34">
        <v>5055526</v>
      </c>
      <c r="U31" s="34"/>
      <c r="V31" s="39"/>
      <c r="W31" s="39"/>
      <c r="Z31" s="34">
        <v>27</v>
      </c>
      <c r="AA31" s="34">
        <v>2561</v>
      </c>
      <c r="AB31" s="34">
        <v>2233.5770000000002</v>
      </c>
      <c r="AC31" s="34">
        <v>0</v>
      </c>
      <c r="AD31" s="34">
        <v>5060</v>
      </c>
      <c r="AE31" s="34">
        <v>5720190</v>
      </c>
      <c r="AF31" s="34">
        <v>5720190</v>
      </c>
      <c r="AG31" s="34"/>
      <c r="AH31" s="39"/>
      <c r="AI31" s="39"/>
    </row>
    <row r="32" spans="2:35">
      <c r="N32" s="34">
        <v>28</v>
      </c>
      <c r="O32" s="34">
        <v>2552.8989999999999</v>
      </c>
      <c r="P32" s="34">
        <v>18238.009999999998</v>
      </c>
      <c r="Q32" s="34">
        <v>481</v>
      </c>
      <c r="R32" s="34">
        <v>26925</v>
      </c>
      <c r="S32" s="34">
        <v>46559794.519000001</v>
      </c>
      <c r="T32" s="34">
        <v>46543401</v>
      </c>
      <c r="U32" s="34"/>
      <c r="V32" s="39" t="s">
        <v>265</v>
      </c>
      <c r="W32" s="39">
        <f t="shared" ref="W32" si="15">SUM(T32:T34)</f>
        <v>72142863</v>
      </c>
      <c r="Z32" s="34">
        <v>28</v>
      </c>
      <c r="AA32" s="34">
        <v>2561</v>
      </c>
      <c r="AB32" s="34">
        <v>10262.092000000001</v>
      </c>
      <c r="AC32" s="34">
        <v>0</v>
      </c>
      <c r="AD32" s="34">
        <v>13483</v>
      </c>
      <c r="AE32" s="34">
        <v>26281217</v>
      </c>
      <c r="AF32" s="34">
        <v>26281217</v>
      </c>
      <c r="AG32" s="34"/>
      <c r="AH32" s="39" t="s">
        <v>265</v>
      </c>
      <c r="AI32" s="39">
        <f t="shared" ref="AI32" si="16">SUM(AF32:AF34)</f>
        <v>47878316</v>
      </c>
    </row>
    <row r="33" spans="14:35">
      <c r="N33" s="34">
        <v>29</v>
      </c>
      <c r="O33" s="34">
        <v>2552.8989999999999</v>
      </c>
      <c r="P33" s="34">
        <v>8621.0130000000008</v>
      </c>
      <c r="Q33" s="34">
        <v>860</v>
      </c>
      <c r="R33" s="34">
        <v>12696</v>
      </c>
      <c r="S33" s="34">
        <v>22008575.131999999</v>
      </c>
      <c r="T33" s="34">
        <v>22000826</v>
      </c>
      <c r="U33" s="34"/>
      <c r="V33" s="39"/>
      <c r="W33" s="39"/>
      <c r="Z33" s="34">
        <v>29</v>
      </c>
      <c r="AA33" s="34">
        <v>2561</v>
      </c>
      <c r="AB33" s="34">
        <v>5705.9870000000001</v>
      </c>
      <c r="AC33" s="34">
        <v>0</v>
      </c>
      <c r="AD33" s="34">
        <v>10006</v>
      </c>
      <c r="AE33" s="34">
        <v>14613033</v>
      </c>
      <c r="AF33" s="34">
        <v>14613033</v>
      </c>
      <c r="AG33" s="34"/>
      <c r="AH33" s="39"/>
      <c r="AI33" s="39"/>
    </row>
    <row r="34" spans="14:35">
      <c r="N34" s="34">
        <v>30</v>
      </c>
      <c r="O34" s="34">
        <v>2552.8989999999999</v>
      </c>
      <c r="P34" s="34">
        <v>1410.124</v>
      </c>
      <c r="Q34" s="34">
        <v>0</v>
      </c>
      <c r="R34" s="34">
        <v>3725</v>
      </c>
      <c r="S34" s="34">
        <v>3599903.5120000001</v>
      </c>
      <c r="T34" s="34">
        <v>3598636</v>
      </c>
      <c r="U34" s="34"/>
      <c r="V34" s="39"/>
      <c r="W34" s="39"/>
      <c r="Z34" s="34">
        <v>30</v>
      </c>
      <c r="AA34" s="34">
        <v>2561</v>
      </c>
      <c r="AB34" s="34">
        <v>2727.0859999999998</v>
      </c>
      <c r="AC34" s="34">
        <v>0</v>
      </c>
      <c r="AD34" s="34">
        <v>5820</v>
      </c>
      <c r="AE34" s="34">
        <v>6984066</v>
      </c>
      <c r="AF34" s="34">
        <v>6984066</v>
      </c>
      <c r="AG34" s="34"/>
      <c r="AH34" s="39"/>
      <c r="AI34" s="39"/>
    </row>
    <row r="35" spans="14:35">
      <c r="N35" s="34">
        <v>31</v>
      </c>
      <c r="O35" s="34">
        <v>2552.8989999999999</v>
      </c>
      <c r="P35" s="34">
        <v>10807.234</v>
      </c>
      <c r="Q35" s="34">
        <v>351</v>
      </c>
      <c r="R35" s="34">
        <v>16972</v>
      </c>
      <c r="S35" s="34">
        <v>27589776.250999998</v>
      </c>
      <c r="T35" s="34">
        <v>27580062</v>
      </c>
      <c r="U35" s="34"/>
      <c r="V35" s="39" t="s">
        <v>266</v>
      </c>
      <c r="W35" s="39">
        <f t="shared" ref="W35" si="17">SUM(T35:T37)</f>
        <v>43370232</v>
      </c>
      <c r="Z35" s="34">
        <v>31</v>
      </c>
      <c r="AA35" s="34">
        <v>2561</v>
      </c>
      <c r="AB35" s="34">
        <v>7945.8450000000003</v>
      </c>
      <c r="AC35" s="34">
        <v>0</v>
      </c>
      <c r="AD35" s="34">
        <v>11327</v>
      </c>
      <c r="AE35" s="34">
        <v>20349309</v>
      </c>
      <c r="AF35" s="34">
        <v>20349309</v>
      </c>
      <c r="AG35" s="34"/>
      <c r="AH35" s="39" t="s">
        <v>266</v>
      </c>
      <c r="AI35" s="39">
        <f t="shared" ref="AI35" si="18">SUM(AF35:AF37)</f>
        <v>37608478</v>
      </c>
    </row>
    <row r="36" spans="14:35">
      <c r="N36" s="34">
        <v>32</v>
      </c>
      <c r="O36" s="34">
        <v>2552.8989999999999</v>
      </c>
      <c r="P36" s="34">
        <v>5240.6760000000004</v>
      </c>
      <c r="Q36" s="34">
        <v>543</v>
      </c>
      <c r="R36" s="34">
        <v>8598</v>
      </c>
      <c r="S36" s="34">
        <v>13378915.663000001</v>
      </c>
      <c r="T36" s="34">
        <v>13374205</v>
      </c>
      <c r="U36" s="34"/>
      <c r="V36" s="39"/>
      <c r="W36" s="39"/>
      <c r="Z36" s="34">
        <v>32</v>
      </c>
      <c r="AA36" s="34">
        <v>2561</v>
      </c>
      <c r="AB36" s="34">
        <v>4463.049</v>
      </c>
      <c r="AC36" s="34">
        <v>0</v>
      </c>
      <c r="AD36" s="34">
        <v>9364</v>
      </c>
      <c r="AE36" s="34">
        <v>11429869</v>
      </c>
      <c r="AF36" s="34">
        <v>11429869</v>
      </c>
      <c r="AG36" s="34"/>
      <c r="AH36" s="39"/>
      <c r="AI36" s="39"/>
    </row>
    <row r="37" spans="14:35">
      <c r="N37" s="34">
        <v>33</v>
      </c>
      <c r="O37" s="34">
        <v>2552.8989999999999</v>
      </c>
      <c r="P37" s="34">
        <v>946.69500000000005</v>
      </c>
      <c r="Q37" s="34">
        <v>0</v>
      </c>
      <c r="R37" s="34">
        <v>4135</v>
      </c>
      <c r="S37" s="34">
        <v>2416815.9509999999</v>
      </c>
      <c r="T37" s="34">
        <v>2415965</v>
      </c>
      <c r="U37" s="34"/>
      <c r="V37" s="39"/>
      <c r="W37" s="39"/>
      <c r="Z37" s="34">
        <v>33</v>
      </c>
      <c r="AA37" s="34">
        <v>2561</v>
      </c>
      <c r="AB37" s="34">
        <v>2276.181</v>
      </c>
      <c r="AC37" s="34">
        <v>0</v>
      </c>
      <c r="AD37" s="34">
        <v>5011</v>
      </c>
      <c r="AE37" s="34">
        <v>5829300</v>
      </c>
      <c r="AF37" s="34">
        <v>5829300</v>
      </c>
      <c r="AG37" s="34"/>
      <c r="AH37" s="39"/>
      <c r="AI37" s="39"/>
    </row>
    <row r="38" spans="14:35">
      <c r="N38" s="34">
        <v>34</v>
      </c>
      <c r="O38" s="34">
        <v>2552.8989999999999</v>
      </c>
      <c r="P38" s="34">
        <v>12906.813</v>
      </c>
      <c r="Q38" s="34">
        <v>2524</v>
      </c>
      <c r="R38" s="34">
        <v>19371</v>
      </c>
      <c r="S38" s="34">
        <v>32949789.489999998</v>
      </c>
      <c r="T38" s="34">
        <v>32938188</v>
      </c>
      <c r="U38" s="34"/>
      <c r="V38" s="39" t="s">
        <v>267</v>
      </c>
      <c r="W38" s="39">
        <f t="shared" ref="W38" si="19">SUM(T38:T40)</f>
        <v>51286148</v>
      </c>
      <c r="Z38" s="34">
        <v>34</v>
      </c>
      <c r="AA38" s="34">
        <v>2561</v>
      </c>
      <c r="AB38" s="34">
        <v>7769.1469999999999</v>
      </c>
      <c r="AC38" s="34">
        <v>778</v>
      </c>
      <c r="AD38" s="34">
        <v>16205</v>
      </c>
      <c r="AE38" s="34">
        <v>19896786</v>
      </c>
      <c r="AF38" s="34">
        <v>19896786</v>
      </c>
      <c r="AG38" s="34"/>
      <c r="AH38" s="39" t="s">
        <v>267</v>
      </c>
      <c r="AI38" s="39">
        <f t="shared" ref="AI38" si="20">SUM(AF38:AF40)</f>
        <v>37970314</v>
      </c>
    </row>
    <row r="39" spans="14:35">
      <c r="N39" s="34">
        <v>35</v>
      </c>
      <c r="O39" s="34">
        <v>2552.8989999999999</v>
      </c>
      <c r="P39" s="34">
        <v>5971.3130000000001</v>
      </c>
      <c r="Q39" s="34">
        <v>279</v>
      </c>
      <c r="R39" s="34">
        <v>9995</v>
      </c>
      <c r="S39" s="34">
        <v>15244158.408</v>
      </c>
      <c r="T39" s="34">
        <v>15238791</v>
      </c>
      <c r="U39" s="34"/>
      <c r="V39" s="39"/>
      <c r="W39" s="39"/>
      <c r="Z39" s="34">
        <v>35</v>
      </c>
      <c r="AA39" s="34">
        <v>2561</v>
      </c>
      <c r="AB39" s="34">
        <v>4544.9380000000001</v>
      </c>
      <c r="AC39" s="34">
        <v>0</v>
      </c>
      <c r="AD39" s="34">
        <v>8057</v>
      </c>
      <c r="AE39" s="34">
        <v>11639585</v>
      </c>
      <c r="AF39" s="34">
        <v>11639585</v>
      </c>
      <c r="AG39" s="34"/>
      <c r="AH39" s="39"/>
      <c r="AI39" s="39"/>
    </row>
    <row r="40" spans="14:35">
      <c r="N40" s="34">
        <v>36</v>
      </c>
      <c r="O40" s="34">
        <v>2552.8989999999999</v>
      </c>
      <c r="P40" s="34">
        <v>1218.326</v>
      </c>
      <c r="Q40" s="34">
        <v>0</v>
      </c>
      <c r="R40" s="34">
        <v>3018</v>
      </c>
      <c r="S40" s="34">
        <v>3110264.1120000002</v>
      </c>
      <c r="T40" s="34">
        <v>3109169</v>
      </c>
      <c r="U40" s="34"/>
      <c r="V40" s="39"/>
      <c r="W40" s="39"/>
      <c r="Z40" s="34">
        <v>36</v>
      </c>
      <c r="AA40" s="34">
        <v>2561</v>
      </c>
      <c r="AB40" s="34">
        <v>2512.2779999999998</v>
      </c>
      <c r="AC40" s="34">
        <v>0</v>
      </c>
      <c r="AD40" s="34">
        <v>8564</v>
      </c>
      <c r="AE40" s="34">
        <v>6433943</v>
      </c>
      <c r="AF40" s="34">
        <v>6433943</v>
      </c>
      <c r="AG40" s="34"/>
      <c r="AH40" s="39"/>
      <c r="AI40" s="39"/>
    </row>
  </sheetData>
  <mergeCells count="72">
    <mergeCell ref="J27:J28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V5:V7"/>
    <mergeCell ref="W5:W7"/>
    <mergeCell ref="V8:V10"/>
    <mergeCell ref="W8:W10"/>
    <mergeCell ref="V11:V13"/>
    <mergeCell ref="W11:W13"/>
    <mergeCell ref="V14:V16"/>
    <mergeCell ref="W14:W16"/>
    <mergeCell ref="V17:V19"/>
    <mergeCell ref="W17:W19"/>
    <mergeCell ref="V20:V22"/>
    <mergeCell ref="W20:W22"/>
    <mergeCell ref="V23:V25"/>
    <mergeCell ref="W23:W25"/>
    <mergeCell ref="V35:V37"/>
    <mergeCell ref="W35:W37"/>
    <mergeCell ref="V38:V40"/>
    <mergeCell ref="W38:W40"/>
    <mergeCell ref="V26:V28"/>
    <mergeCell ref="W26:W28"/>
    <mergeCell ref="V29:V31"/>
    <mergeCell ref="W29:W31"/>
    <mergeCell ref="V32:V34"/>
    <mergeCell ref="W32:W34"/>
    <mergeCell ref="AH5:AH7"/>
    <mergeCell ref="AI5:AI7"/>
    <mergeCell ref="AH8:AH10"/>
    <mergeCell ref="AI8:AI10"/>
    <mergeCell ref="AH11:AH13"/>
    <mergeCell ref="AI11:AI13"/>
    <mergeCell ref="AH14:AH16"/>
    <mergeCell ref="AI14:AI16"/>
    <mergeCell ref="AH17:AH19"/>
    <mergeCell ref="AI17:AI19"/>
    <mergeCell ref="AH20:AH22"/>
    <mergeCell ref="AI20:AI22"/>
    <mergeCell ref="AH23:AH25"/>
    <mergeCell ref="AI23:AI25"/>
    <mergeCell ref="AH26:AH28"/>
    <mergeCell ref="AI26:AI28"/>
    <mergeCell ref="AH29:AH31"/>
    <mergeCell ref="AI29:AI31"/>
    <mergeCell ref="AH32:AH34"/>
    <mergeCell ref="AI32:AI34"/>
    <mergeCell ref="AH35:AH37"/>
    <mergeCell ref="AI35:AI37"/>
    <mergeCell ref="AH38:AH40"/>
    <mergeCell ref="AI38:AI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DataFig1A</vt:lpstr>
      <vt:lpstr>DataFig1B</vt:lpstr>
      <vt:lpstr>DataFig 1C-D</vt:lpstr>
      <vt:lpstr>DataFig 4C</vt:lpstr>
      <vt:lpstr>DataFigS4B</vt:lpstr>
      <vt:lpstr>DataFigS4D</vt:lpstr>
      <vt:lpstr>DataFigS4E</vt:lpstr>
    </vt:vector>
  </TitlesOfParts>
  <Company>University of Bath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Honig</dc:creator>
  <cp:lastModifiedBy>Adele Murrell</cp:lastModifiedBy>
  <dcterms:created xsi:type="dcterms:W3CDTF">2025-03-22T12:45:35Z</dcterms:created>
  <dcterms:modified xsi:type="dcterms:W3CDTF">2025-03-26T10:03:17Z</dcterms:modified>
</cp:coreProperties>
</file>