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zhechen/Documents/Champerlab/Multiplexing/submission/2/"/>
    </mc:Choice>
  </mc:AlternateContent>
  <xr:revisionPtr revIDLastSave="0" documentId="13_ncr:1_{9E7C4B80-BEC5-8047-B056-88D992CC6B14}" xr6:coauthVersionLast="47" xr6:coauthVersionMax="47" xr10:uidLastSave="{00000000-0000-0000-0000-000000000000}"/>
  <bookViews>
    <workbookView xWindow="5360" yWindow="960" windowWidth="20980" windowHeight="17000" xr2:uid="{ACD90CD5-E1C4-6143-ADC2-129A74E7A7D7}"/>
  </bookViews>
  <sheets>
    <sheet name="Data Set 1" sheetId="1" r:id="rId1"/>
    <sheet name="Data Set 2" sheetId="2" r:id="rId2"/>
    <sheet name="Data Set 3" sheetId="3" r:id="rId3"/>
    <sheet name="Data Set 4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" i="1" l="1"/>
  <c r="R40" i="1"/>
  <c r="I49" i="1"/>
  <c r="N33" i="1"/>
  <c r="N49" i="1"/>
  <c r="C49" i="1"/>
  <c r="D49" i="1"/>
  <c r="E49" i="1"/>
  <c r="F49" i="1"/>
  <c r="G49" i="1"/>
  <c r="H49" i="1"/>
  <c r="J49" i="1"/>
  <c r="K49" i="1"/>
  <c r="L49" i="1"/>
  <c r="M49" i="1"/>
  <c r="B49" i="1"/>
  <c r="R37" i="1"/>
  <c r="R18" i="1"/>
  <c r="R20" i="1"/>
  <c r="R21" i="1"/>
  <c r="R19" i="1"/>
  <c r="H33" i="1"/>
  <c r="G33" i="1"/>
  <c r="R38" i="1"/>
  <c r="T111" i="3"/>
  <c r="N49" i="4"/>
  <c r="O49" i="4"/>
  <c r="O27" i="4"/>
  <c r="N27" i="4"/>
  <c r="O87" i="3"/>
  <c r="N87" i="3"/>
  <c r="O64" i="3"/>
  <c r="N64" i="3"/>
  <c r="O24" i="3"/>
  <c r="N24" i="3"/>
  <c r="O45" i="2"/>
  <c r="N45" i="2"/>
  <c r="O21" i="2"/>
  <c r="N21" i="2"/>
  <c r="U85" i="1"/>
  <c r="T85" i="1"/>
  <c r="U69" i="1"/>
  <c r="T69" i="1"/>
  <c r="U56" i="1"/>
  <c r="T56" i="1"/>
  <c r="U40" i="1"/>
  <c r="T40" i="1"/>
  <c r="U72" i="4"/>
  <c r="T72" i="4"/>
  <c r="O47" i="4"/>
  <c r="N47" i="4"/>
  <c r="U36" i="4"/>
  <c r="T36" i="4"/>
  <c r="O25" i="4"/>
  <c r="N25" i="4"/>
  <c r="O22" i="3"/>
  <c r="N22" i="3"/>
  <c r="O85" i="3"/>
  <c r="N85" i="3"/>
  <c r="O62" i="3"/>
  <c r="N62" i="3"/>
  <c r="S111" i="3"/>
  <c r="T151" i="3"/>
  <c r="S151" i="3"/>
  <c r="T169" i="3"/>
  <c r="S169" i="3"/>
  <c r="T88" i="2"/>
  <c r="S88" i="2"/>
  <c r="T68" i="2"/>
  <c r="S68" i="2"/>
  <c r="O43" i="2"/>
  <c r="N43" i="2"/>
  <c r="O19" i="2"/>
  <c r="N19" i="2"/>
  <c r="U198" i="1"/>
  <c r="T198" i="1"/>
  <c r="U188" i="1"/>
  <c r="T188" i="1"/>
  <c r="U174" i="1"/>
  <c r="T174" i="1"/>
  <c r="U137" i="1"/>
  <c r="T137" i="1"/>
  <c r="U113" i="1"/>
  <c r="T113" i="1"/>
  <c r="U83" i="1"/>
  <c r="T83" i="1"/>
  <c r="T67" i="1"/>
  <c r="U67" i="1"/>
  <c r="U54" i="1"/>
  <c r="T54" i="1"/>
  <c r="U38" i="1"/>
  <c r="T38" i="1"/>
  <c r="T19" i="1"/>
  <c r="U21" i="1"/>
  <c r="T21" i="1"/>
  <c r="U19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F32" i="1"/>
  <c r="N32" i="1"/>
  <c r="N16" i="1"/>
  <c r="B33" i="1"/>
  <c r="C33" i="1"/>
  <c r="D33" i="1"/>
  <c r="E33" i="1"/>
  <c r="F33" i="1"/>
  <c r="S18" i="1"/>
  <c r="C79" i="4"/>
  <c r="D79" i="4"/>
  <c r="E79" i="4"/>
  <c r="F79" i="4"/>
  <c r="G79" i="4"/>
  <c r="H79" i="4"/>
  <c r="O70" i="4"/>
  <c r="O71" i="4"/>
  <c r="O72" i="4"/>
  <c r="O73" i="4"/>
  <c r="O74" i="4"/>
  <c r="O75" i="4"/>
  <c r="O76" i="4"/>
  <c r="O77" i="4"/>
  <c r="O78" i="4"/>
  <c r="O79" i="4"/>
  <c r="R71" i="4"/>
  <c r="S71" i="4"/>
  <c r="S72" i="4"/>
  <c r="R72" i="4"/>
  <c r="C40" i="4"/>
  <c r="D40" i="4"/>
  <c r="E40" i="4"/>
  <c r="F40" i="4"/>
  <c r="G34" i="4"/>
  <c r="G40" i="4"/>
  <c r="H34" i="4"/>
  <c r="H40" i="4"/>
  <c r="O34" i="4"/>
  <c r="O35" i="4"/>
  <c r="O36" i="4"/>
  <c r="O37" i="4"/>
  <c r="O38" i="4"/>
  <c r="O39" i="4"/>
  <c r="O40" i="4"/>
  <c r="R35" i="4"/>
  <c r="S35" i="4"/>
  <c r="G29" i="4"/>
  <c r="H29" i="4"/>
  <c r="I23" i="4"/>
  <c r="I24" i="4"/>
  <c r="I25" i="4"/>
  <c r="C26" i="4"/>
  <c r="I26" i="4"/>
  <c r="I27" i="4"/>
  <c r="I28" i="4"/>
  <c r="I29" i="4"/>
  <c r="L26" i="4"/>
  <c r="M26" i="4"/>
  <c r="M27" i="4"/>
  <c r="C29" i="4"/>
  <c r="D29" i="4"/>
  <c r="L24" i="4"/>
  <c r="M24" i="4"/>
  <c r="M25" i="4"/>
  <c r="G65" i="4"/>
  <c r="H65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D61" i="4"/>
  <c r="I61" i="4"/>
  <c r="I62" i="4"/>
  <c r="I63" i="4"/>
  <c r="I64" i="4"/>
  <c r="I65" i="4"/>
  <c r="L48" i="4"/>
  <c r="M48" i="4"/>
  <c r="M49" i="4"/>
  <c r="C65" i="4"/>
  <c r="D65" i="4"/>
  <c r="L46" i="4"/>
  <c r="M46" i="4"/>
  <c r="M47" i="4"/>
  <c r="L49" i="4"/>
  <c r="L47" i="4"/>
  <c r="L27" i="4"/>
  <c r="R36" i="4"/>
  <c r="L25" i="4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C35" i="2"/>
  <c r="H35" i="2"/>
  <c r="H36" i="2"/>
  <c r="B36" i="2"/>
  <c r="C36" i="2"/>
  <c r="L18" i="2"/>
  <c r="N79" i="4"/>
  <c r="M79" i="4"/>
  <c r="L79" i="4"/>
  <c r="K79" i="4"/>
  <c r="J79" i="4"/>
  <c r="I79" i="4"/>
  <c r="F65" i="4"/>
  <c r="E65" i="4"/>
  <c r="N40" i="4"/>
  <c r="M40" i="4"/>
  <c r="L40" i="4"/>
  <c r="K40" i="4"/>
  <c r="J40" i="4"/>
  <c r="I40" i="4"/>
  <c r="F29" i="4"/>
  <c r="E29" i="4"/>
  <c r="G132" i="1"/>
  <c r="B132" i="1"/>
  <c r="C132" i="1"/>
  <c r="D132" i="1"/>
  <c r="E132" i="1"/>
  <c r="F132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R112" i="1"/>
  <c r="R113" i="1"/>
  <c r="N35" i="1"/>
  <c r="N36" i="1"/>
  <c r="N37" i="1"/>
  <c r="N38" i="1"/>
  <c r="N39" i="1"/>
  <c r="N40" i="1"/>
  <c r="N41" i="1"/>
  <c r="N42" i="1"/>
  <c r="N43" i="1"/>
  <c r="N44" i="1"/>
  <c r="N45" i="1"/>
  <c r="S39" i="1"/>
  <c r="S40" i="1"/>
  <c r="S37" i="1"/>
  <c r="S38" i="1"/>
  <c r="S20" i="1"/>
  <c r="S21" i="1"/>
  <c r="S19" i="1"/>
  <c r="B168" i="1"/>
  <c r="C168" i="1"/>
  <c r="D168" i="1"/>
  <c r="E168" i="1"/>
  <c r="F157" i="1"/>
  <c r="F168" i="1"/>
  <c r="G168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R136" i="1"/>
  <c r="R137" i="1"/>
  <c r="S112" i="1"/>
  <c r="L105" i="1"/>
  <c r="M105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R84" i="1"/>
  <c r="R85" i="1"/>
  <c r="B105" i="1"/>
  <c r="C105" i="1"/>
  <c r="D105" i="1"/>
  <c r="E105" i="1"/>
  <c r="F105" i="1"/>
  <c r="G105" i="1"/>
  <c r="R82" i="1"/>
  <c r="R83" i="1"/>
  <c r="L77" i="1"/>
  <c r="M77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R68" i="1"/>
  <c r="R69" i="1"/>
  <c r="B77" i="1"/>
  <c r="C77" i="1"/>
  <c r="D77" i="1"/>
  <c r="E77" i="1"/>
  <c r="F77" i="1"/>
  <c r="G77" i="1"/>
  <c r="R66" i="1"/>
  <c r="R67" i="1"/>
  <c r="L61" i="1"/>
  <c r="M61" i="1"/>
  <c r="F61" i="1"/>
  <c r="G61" i="1"/>
  <c r="H61" i="1"/>
  <c r="I61" i="1"/>
  <c r="J61" i="1"/>
  <c r="K61" i="1"/>
  <c r="N61" i="1"/>
  <c r="R55" i="1"/>
  <c r="S55" i="1"/>
  <c r="R53" i="1"/>
  <c r="S53" i="1"/>
  <c r="S54" i="1"/>
  <c r="R56" i="1"/>
  <c r="R54" i="1"/>
  <c r="H168" i="1"/>
  <c r="I168" i="1"/>
  <c r="J168" i="1"/>
  <c r="K168" i="1"/>
  <c r="L168" i="1"/>
  <c r="M168" i="1"/>
  <c r="H132" i="1"/>
  <c r="I132" i="1"/>
  <c r="J132" i="1"/>
  <c r="K132" i="1"/>
  <c r="L132" i="1"/>
  <c r="M132" i="1"/>
  <c r="I33" i="1"/>
  <c r="J33" i="1"/>
  <c r="K33" i="1"/>
  <c r="L33" i="1"/>
  <c r="M33" i="1"/>
  <c r="N46" i="1"/>
  <c r="N47" i="1"/>
  <c r="N48" i="1"/>
  <c r="B181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R173" i="1"/>
  <c r="B146" i="3"/>
  <c r="C146" i="3"/>
  <c r="D146" i="3"/>
  <c r="E146" i="3"/>
  <c r="F141" i="3"/>
  <c r="F146" i="3"/>
  <c r="G142" i="3"/>
  <c r="G146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Q110" i="3"/>
  <c r="S36" i="4"/>
  <c r="B186" i="3"/>
  <c r="C186" i="3"/>
  <c r="D186" i="3"/>
  <c r="E186" i="3"/>
  <c r="F186" i="3"/>
  <c r="G186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Q168" i="3"/>
  <c r="R168" i="3"/>
  <c r="R169" i="3"/>
  <c r="Q169" i="3"/>
  <c r="B164" i="3"/>
  <c r="C164" i="3"/>
  <c r="D164" i="3"/>
  <c r="E164" i="3"/>
  <c r="F164" i="3"/>
  <c r="G164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Q150" i="3"/>
  <c r="R150" i="3"/>
  <c r="R151" i="3"/>
  <c r="Q151" i="3"/>
  <c r="R110" i="3"/>
  <c r="R111" i="3"/>
  <c r="Q111" i="3"/>
  <c r="H146" i="3"/>
  <c r="F102" i="3"/>
  <c r="G102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L86" i="3"/>
  <c r="M86" i="3"/>
  <c r="M87" i="3"/>
  <c r="L87" i="3"/>
  <c r="B102" i="3"/>
  <c r="C102" i="3"/>
  <c r="L84" i="3"/>
  <c r="M84" i="3"/>
  <c r="M85" i="3"/>
  <c r="L85" i="3"/>
  <c r="F79" i="3"/>
  <c r="G79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L63" i="3"/>
  <c r="M63" i="3"/>
  <c r="M64" i="3"/>
  <c r="L64" i="3"/>
  <c r="B79" i="3"/>
  <c r="C79" i="3"/>
  <c r="L61" i="3"/>
  <c r="M61" i="3"/>
  <c r="M62" i="3"/>
  <c r="L62" i="3"/>
  <c r="F56" i="3"/>
  <c r="G56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B31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B49" i="3"/>
  <c r="H49" i="3"/>
  <c r="H50" i="3"/>
  <c r="H51" i="3"/>
  <c r="H52" i="3"/>
  <c r="H53" i="3"/>
  <c r="H54" i="3"/>
  <c r="H55" i="3"/>
  <c r="H56" i="3"/>
  <c r="L23" i="3"/>
  <c r="M23" i="3"/>
  <c r="M24" i="3"/>
  <c r="B56" i="3"/>
  <c r="C56" i="3"/>
  <c r="L21" i="3"/>
  <c r="M21" i="3"/>
  <c r="M22" i="3"/>
  <c r="L24" i="3"/>
  <c r="L22" i="3"/>
  <c r="F36" i="2"/>
  <c r="G36" i="2"/>
  <c r="L20" i="2"/>
  <c r="M20" i="2"/>
  <c r="M21" i="2"/>
  <c r="L21" i="2"/>
  <c r="M18" i="2"/>
  <c r="M19" i="2"/>
  <c r="L19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F60" i="2"/>
  <c r="G60" i="2"/>
  <c r="L44" i="2"/>
  <c r="M44" i="2"/>
  <c r="B60" i="2"/>
  <c r="C60" i="2"/>
  <c r="L42" i="2"/>
  <c r="M42" i="2"/>
  <c r="M43" i="2"/>
  <c r="L45" i="2"/>
  <c r="M45" i="2"/>
  <c r="L43" i="2"/>
  <c r="B103" i="2"/>
  <c r="C103" i="2"/>
  <c r="D103" i="2"/>
  <c r="E103" i="2"/>
  <c r="F100" i="2"/>
  <c r="F101" i="2"/>
  <c r="F103" i="2"/>
  <c r="G103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Q87" i="2"/>
  <c r="R87" i="2"/>
  <c r="R88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B83" i="2"/>
  <c r="C83" i="2"/>
  <c r="D83" i="2"/>
  <c r="E83" i="2"/>
  <c r="F83" i="2"/>
  <c r="G83" i="2"/>
  <c r="Q67" i="2"/>
  <c r="R67" i="2"/>
  <c r="R68" i="2"/>
  <c r="Q68" i="2"/>
  <c r="Q88" i="2"/>
  <c r="S113" i="1"/>
  <c r="S84" i="1"/>
  <c r="S66" i="1"/>
  <c r="L222" i="1"/>
  <c r="M22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B222" i="1"/>
  <c r="C222" i="1"/>
  <c r="D222" i="1"/>
  <c r="E222" i="1"/>
  <c r="F222" i="1"/>
  <c r="G222" i="1"/>
  <c r="R197" i="1"/>
  <c r="S197" i="1"/>
  <c r="S198" i="1"/>
  <c r="R198" i="1"/>
  <c r="L191" i="1"/>
  <c r="M191" i="1"/>
  <c r="N183" i="1"/>
  <c r="N184" i="1"/>
  <c r="N185" i="1"/>
  <c r="N186" i="1"/>
  <c r="N187" i="1"/>
  <c r="N188" i="1"/>
  <c r="N189" i="1"/>
  <c r="N190" i="1"/>
  <c r="N191" i="1"/>
  <c r="B191" i="1"/>
  <c r="C191" i="1"/>
  <c r="D191" i="1"/>
  <c r="E191" i="1"/>
  <c r="F191" i="1"/>
  <c r="G191" i="1"/>
  <c r="R187" i="1"/>
  <c r="S187" i="1"/>
  <c r="S188" i="1"/>
  <c r="R188" i="1"/>
  <c r="S173" i="1"/>
  <c r="S174" i="1"/>
  <c r="R174" i="1"/>
  <c r="S136" i="1"/>
  <c r="S137" i="1"/>
  <c r="S82" i="1"/>
  <c r="S83" i="1"/>
  <c r="S85" i="1"/>
  <c r="S68" i="1"/>
  <c r="S69" i="1"/>
  <c r="S67" i="1"/>
  <c r="S56" i="1"/>
  <c r="L146" i="3"/>
  <c r="M146" i="3"/>
  <c r="L164" i="3"/>
  <c r="M164" i="3"/>
  <c r="L186" i="3"/>
  <c r="M186" i="3"/>
  <c r="H77" i="1"/>
  <c r="J77" i="1"/>
  <c r="I77" i="1"/>
  <c r="K77" i="1"/>
  <c r="I146" i="3"/>
  <c r="J146" i="3"/>
  <c r="K146" i="3"/>
  <c r="K186" i="3"/>
  <c r="J186" i="3"/>
  <c r="I186" i="3"/>
  <c r="H186" i="3"/>
  <c r="K164" i="3"/>
  <c r="J164" i="3"/>
  <c r="I164" i="3"/>
  <c r="H164" i="3"/>
  <c r="N107" i="3"/>
  <c r="D56" i="3"/>
  <c r="E56" i="3"/>
  <c r="E102" i="3"/>
  <c r="D102" i="3"/>
  <c r="E79" i="3"/>
  <c r="D79" i="3"/>
  <c r="E60" i="2"/>
  <c r="D60" i="2"/>
  <c r="E36" i="2"/>
  <c r="D36" i="2"/>
  <c r="M103" i="2"/>
  <c r="L103" i="2"/>
  <c r="K103" i="2"/>
  <c r="J103" i="2"/>
  <c r="I103" i="2"/>
  <c r="H103" i="2"/>
  <c r="M83" i="2"/>
  <c r="L83" i="2"/>
  <c r="K83" i="2"/>
  <c r="J83" i="2"/>
  <c r="I83" i="2"/>
  <c r="H83" i="2"/>
  <c r="H222" i="1"/>
  <c r="I222" i="1"/>
  <c r="J222" i="1"/>
  <c r="K222" i="1"/>
  <c r="H191" i="1"/>
  <c r="I191" i="1"/>
  <c r="J191" i="1"/>
  <c r="K191" i="1"/>
  <c r="N180" i="1"/>
  <c r="N179" i="1"/>
  <c r="N178" i="1"/>
  <c r="N177" i="1"/>
  <c r="N176" i="1"/>
  <c r="N175" i="1"/>
  <c r="N174" i="1"/>
  <c r="N173" i="1"/>
  <c r="N172" i="1"/>
  <c r="N171" i="1"/>
  <c r="N170" i="1"/>
  <c r="K105" i="1"/>
  <c r="J105" i="1"/>
  <c r="I105" i="1"/>
  <c r="H105" i="1"/>
  <c r="N60" i="1"/>
  <c r="N59" i="1"/>
  <c r="N58" i="1"/>
  <c r="N57" i="1"/>
  <c r="N56" i="1"/>
  <c r="N55" i="1"/>
  <c r="N54" i="1"/>
  <c r="N53" i="1"/>
  <c r="N52" i="1"/>
  <c r="N51" i="1"/>
</calcChain>
</file>

<file path=xl/sharedStrings.xml><?xml version="1.0" encoding="utf-8"?>
<sst xmlns="http://schemas.openxmlformats.org/spreadsheetml/2006/main" count="1374" uniqueCount="620">
  <si>
    <t>RG♂</t>
  </si>
  <si>
    <t>RG♀</t>
  </si>
  <si>
    <t>Rm♂</t>
  </si>
  <si>
    <t>Rm♀</t>
  </si>
  <si>
    <t>R♂</t>
  </si>
  <si>
    <t>R♀</t>
  </si>
  <si>
    <t>G♂</t>
  </si>
  <si>
    <t>G♀</t>
  </si>
  <si>
    <t>m♂</t>
  </si>
  <si>
    <t>m♀</t>
  </si>
  <si>
    <t>WT♂</t>
  </si>
  <si>
    <t>WT♀</t>
  </si>
  <si>
    <t>total</t>
    <phoneticPr fontId="3" type="noConversion"/>
  </si>
  <si>
    <t>THDgN1LR♂1</t>
    <phoneticPr fontId="3" type="noConversion"/>
  </si>
  <si>
    <t>1-gRNA (site 1) drive with U6:3 promoter/gRNA gene</t>
  </si>
  <si>
    <t>Glossary</t>
  </si>
  <si>
    <t>Phenotype</t>
  </si>
  <si>
    <t>Genotypes (for combinations of targets and drives with 1-gRNA)</t>
  </si>
  <si>
    <t>R = dsRed phenotype</t>
  </si>
  <si>
    <t>D = homing drive allele, with Cas9 and dsRed inserted in a disrupted EGFP gene</t>
  </si>
  <si>
    <t>R</t>
  </si>
  <si>
    <t>D/D, D/r2</t>
  </si>
  <si>
    <t>G = EGFP phenotype</t>
  </si>
  <si>
    <t>r1 = resistance allele, preserves target gene function</t>
  </si>
  <si>
    <t>RG</t>
  </si>
  <si>
    <t>D/EGFP, D/r1</t>
  </si>
  <si>
    <t>m = mosaic for EGFP phenotype</t>
  </si>
  <si>
    <t>r2 = resistance allele, disrupts target gene function</t>
  </si>
  <si>
    <t>WT</t>
  </si>
  <si>
    <t>r2/r2</t>
  </si>
  <si>
    <t>WT = wild type phenotype</t>
  </si>
  <si>
    <t>r2m = mosaic for r2 allele</t>
  </si>
  <si>
    <t>G</t>
  </si>
  <si>
    <t>EGFP/EGFP, EGFP/r1, EGFP/r2, r1/r1, r1/r2, EGFP/r2m, r1/r2m</t>
  </si>
  <si>
    <t>♀ = female</t>
  </si>
  <si>
    <t>EGFP = target allele</t>
  </si>
  <si>
    <t>Rm</t>
  </si>
  <si>
    <t>D/r2m</t>
  </si>
  <si>
    <t>♂ = male</t>
  </si>
  <si>
    <t>+ = wild type allele (no target allele)</t>
  </si>
  <si>
    <t>m</t>
  </si>
  <si>
    <t>r2/r2m, r2m/r2m</t>
  </si>
  <si>
    <t>all listed progeny are derived from a single gene drive insect</t>
  </si>
  <si>
    <t>Progeny of D/EGFP males and +/+  females</t>
    <phoneticPr fontId="2" type="noConversion"/>
  </si>
  <si>
    <t>Progeny of D/EGFP females and EGFP/EGFP  males</t>
    <phoneticPr fontId="2" type="noConversion"/>
  </si>
  <si>
    <t>4-gRNA (site 1, 2, 3, and 4) drive with U6:3 promoter/tRNA/gRNA gene</t>
  </si>
  <si>
    <t>THDgN1R♂1</t>
    <phoneticPr fontId="3" type="noConversion"/>
  </si>
  <si>
    <t>THDgN1R♂2</t>
  </si>
  <si>
    <t>THDgN1R♂3</t>
  </si>
  <si>
    <t>THDgN1R♂4</t>
  </si>
  <si>
    <t>THDgN1R♂5</t>
  </si>
  <si>
    <t>THDgN1R♂6</t>
  </si>
  <si>
    <t>THDgN1L♂1</t>
    <phoneticPr fontId="3" type="noConversion"/>
  </si>
  <si>
    <t>THDgN1L♂2</t>
  </si>
  <si>
    <t>THDgN1L♂3</t>
  </si>
  <si>
    <t>THDgN1L♂4</t>
  </si>
  <si>
    <t>THDgN1L♂5</t>
  </si>
  <si>
    <t>THDgN1L♂6</t>
  </si>
  <si>
    <t>THDgN1L♂7</t>
  </si>
  <si>
    <t>THDgN1L♂8</t>
  </si>
  <si>
    <t>THDgN1L♂9</t>
  </si>
  <si>
    <t>THDgN1L♂10</t>
  </si>
  <si>
    <t>THDgN1LR♂2</t>
  </si>
  <si>
    <t>THDgN1LR♂3</t>
  </si>
  <si>
    <t>THDgN1LR♂4</t>
  </si>
  <si>
    <t>THDgN1LR♂5</t>
  </si>
  <si>
    <t>THDgN1LR♂6</t>
  </si>
  <si>
    <t>THDgN1LR♂7</t>
  </si>
  <si>
    <t>THDgN1LR♂8</t>
  </si>
  <si>
    <t>THDgN1LR♂9</t>
  </si>
  <si>
    <t>THDgN1LR♂10</t>
  </si>
  <si>
    <t>THDgN1LR♂11</t>
  </si>
  <si>
    <t>THDgN1LR♂12</t>
  </si>
  <si>
    <t>THDgN1LR♂13</t>
  </si>
  <si>
    <t>THDgN1LR♂14</t>
  </si>
  <si>
    <t>THDgN1LRp♂1</t>
    <phoneticPr fontId="3" type="noConversion"/>
  </si>
  <si>
    <t>THDgN1LRp♂2</t>
  </si>
  <si>
    <t>THDgN1LRp♂3</t>
  </si>
  <si>
    <t>THDgN1LRp♂4</t>
  </si>
  <si>
    <t>THDgN1LRp♂5</t>
  </si>
  <si>
    <t>THDgN1LRp♂6</t>
  </si>
  <si>
    <t>THDgN1LRp♂7</t>
  </si>
  <si>
    <t>THDgN1LRp♂8</t>
  </si>
  <si>
    <t>THDgN1LRp♂9</t>
  </si>
  <si>
    <t>THDgN1LRp♂10</t>
  </si>
  <si>
    <t>THDgN1LRp♂11</t>
  </si>
  <si>
    <t>THDgN1LRp♂12</t>
  </si>
  <si>
    <t>THDgN1LRp♂13</t>
  </si>
  <si>
    <t>THDgN1LRp♂14</t>
  </si>
  <si>
    <t>THDgN1LRp♂15</t>
  </si>
  <si>
    <t>THDgN1LRp♂16</t>
  </si>
  <si>
    <t>THDgN1LRp♂17</t>
  </si>
  <si>
    <t>THDgN1LRp♂18</t>
  </si>
  <si>
    <t>THDgN1LRp♂19</t>
  </si>
  <si>
    <t>THDgN1LRp♂20</t>
  </si>
  <si>
    <t>THDgN1LRp♂21</t>
  </si>
  <si>
    <t>THDgN1LRp♂22</t>
  </si>
  <si>
    <t>THDgN1LRp♂23</t>
  </si>
  <si>
    <t>THDgN1LRp♂24</t>
  </si>
  <si>
    <t>THDgN1LRp♂25</t>
  </si>
  <si>
    <t>THDgN1LRp♂26</t>
  </si>
  <si>
    <t>AHDgN1♀1</t>
    <phoneticPr fontId="3" type="noConversion"/>
  </si>
  <si>
    <t>THDgN1L♀1</t>
    <phoneticPr fontId="3" type="noConversion"/>
  </si>
  <si>
    <t>AHDgN1♀2</t>
  </si>
  <si>
    <t>AHDgN1♀3</t>
  </si>
  <si>
    <t>AHDgN1♀4</t>
  </si>
  <si>
    <t>AHDgN1♀5</t>
  </si>
  <si>
    <t>AHDgN1♀6</t>
  </si>
  <si>
    <t>AHDgN1♀7</t>
  </si>
  <si>
    <t>AHDgN1♀8</t>
  </si>
  <si>
    <t>AHDgN1♀9</t>
  </si>
  <si>
    <t>AHDgN1♀10</t>
  </si>
  <si>
    <t>AHDgN1♀11</t>
  </si>
  <si>
    <t>AHDgN1♀12</t>
  </si>
  <si>
    <t>THDgN1L♀2</t>
  </si>
  <si>
    <t>THDgN1L♀3</t>
  </si>
  <si>
    <t>THDgN1L♀4</t>
  </si>
  <si>
    <t>THDgN1L♀5</t>
  </si>
  <si>
    <t>THDgN1L♀6</t>
  </si>
  <si>
    <t>THDgN1L♀7</t>
  </si>
  <si>
    <t>THDgN1L♀8</t>
  </si>
  <si>
    <t>THDgN1L♀9</t>
  </si>
  <si>
    <t>THDgN1L♀10</t>
  </si>
  <si>
    <t>THDgN1L♀11</t>
  </si>
  <si>
    <t>Total</t>
    <phoneticPr fontId="3" type="noConversion"/>
  </si>
  <si>
    <t>TOTAL</t>
    <phoneticPr fontId="3" type="noConversion"/>
  </si>
  <si>
    <t>Total</t>
  </si>
  <si>
    <t>TOTAL</t>
  </si>
  <si>
    <t>AHDgN4la♂1</t>
    <phoneticPr fontId="2" type="noConversion"/>
  </si>
  <si>
    <t>AHDgN4la♂2</t>
  </si>
  <si>
    <t>AHDgN4la♂3</t>
  </si>
  <si>
    <t>AHDgN4la♂4</t>
  </si>
  <si>
    <t>AHDgN4la♂5</t>
  </si>
  <si>
    <t>AHDgN4la♂6</t>
  </si>
  <si>
    <t>AHDgN4la♂7</t>
  </si>
  <si>
    <t>AHDgN4la♂8</t>
  </si>
  <si>
    <t>AHDgN4la♂9</t>
  </si>
  <si>
    <t>AHDgN4la♂10</t>
  </si>
  <si>
    <t>AHDgN4la♂11</t>
  </si>
  <si>
    <t>AHDgN4la♂12</t>
  </si>
  <si>
    <t>AHDgN4la♂13</t>
  </si>
  <si>
    <t>AHDgN4la♂14</t>
  </si>
  <si>
    <t>AHDgN4la♂15</t>
  </si>
  <si>
    <t>AHDgN4la♂16</t>
  </si>
  <si>
    <t>AHDgN4la♂17</t>
  </si>
  <si>
    <t>AHDgN4la♂18</t>
  </si>
  <si>
    <t>AHDgN4la♀1</t>
    <phoneticPr fontId="2" type="noConversion"/>
  </si>
  <si>
    <t>AHDgN4la♀3</t>
  </si>
  <si>
    <t>AHDgN4la♀4</t>
  </si>
  <si>
    <t>AHDgN4la♀5</t>
  </si>
  <si>
    <t>AHDgN4la♀6</t>
  </si>
  <si>
    <t>AHDgN4la♀7</t>
  </si>
  <si>
    <t>AHDgN4la♀8</t>
  </si>
  <si>
    <t>AHDgN4la♀9</t>
  </si>
  <si>
    <t>AHDgN4la♀10</t>
  </si>
  <si>
    <t>AHDgN4la♀11</t>
  </si>
  <si>
    <t>AHDgN4la♀12</t>
  </si>
  <si>
    <t>AHDgN4la♀13</t>
  </si>
  <si>
    <t>AHDgN4la♀14</t>
  </si>
  <si>
    <t>AHDgN4la♀15</t>
  </si>
  <si>
    <t>AHDgN4la♀17</t>
  </si>
  <si>
    <t>AHDgN4la♀18</t>
  </si>
  <si>
    <t>AHDgN4la♀2</t>
    <phoneticPr fontId="2" type="noConversion"/>
  </si>
  <si>
    <t>HDgNU4♀1</t>
    <phoneticPr fontId="2" type="noConversion"/>
  </si>
  <si>
    <t>HDgNU4♀2</t>
  </si>
  <si>
    <t>HDgNU4♀3</t>
  </si>
  <si>
    <t>HDgNU4♀4</t>
  </si>
  <si>
    <t>HDgNU4♀5</t>
  </si>
  <si>
    <t>HDgNU4♀6</t>
  </si>
  <si>
    <t>HDgNU4♀7</t>
  </si>
  <si>
    <t>HDgNU4♀8</t>
  </si>
  <si>
    <t>HDgNU4♀9</t>
  </si>
  <si>
    <t>HDgNU4♀10</t>
  </si>
  <si>
    <t>HDgNU4♀11</t>
  </si>
  <si>
    <t>HDgNU4♀12</t>
  </si>
  <si>
    <t>HDgNU4♀13</t>
  </si>
  <si>
    <t>HDgNU4♀14</t>
  </si>
  <si>
    <t>HDgNU4♀15</t>
  </si>
  <si>
    <t>HDgNU4♀16</t>
  </si>
  <si>
    <t>HDgNU4♀18</t>
  </si>
  <si>
    <r>
      <t>R</t>
    </r>
    <r>
      <rPr>
        <sz val="12"/>
        <color theme="1"/>
        <rFont val="等线"/>
        <family val="2"/>
        <charset val="134"/>
      </rPr>
      <t>♂</t>
    </r>
  </si>
  <si>
    <r>
      <t>R</t>
    </r>
    <r>
      <rPr>
        <sz val="12"/>
        <color theme="1"/>
        <rFont val="等线"/>
        <family val="2"/>
        <charset val="134"/>
      </rPr>
      <t>♀</t>
    </r>
  </si>
  <si>
    <r>
      <t>G</t>
    </r>
    <r>
      <rPr>
        <sz val="12"/>
        <color theme="1"/>
        <rFont val="等线"/>
        <family val="2"/>
        <charset val="134"/>
      </rPr>
      <t>♂</t>
    </r>
  </si>
  <si>
    <r>
      <t>G</t>
    </r>
    <r>
      <rPr>
        <sz val="12"/>
        <color theme="1"/>
        <rFont val="等线"/>
        <family val="2"/>
        <charset val="134"/>
      </rPr>
      <t>♀</t>
    </r>
  </si>
  <si>
    <r>
      <t>WT</t>
    </r>
    <r>
      <rPr>
        <sz val="12"/>
        <color theme="1"/>
        <rFont val="等线"/>
        <family val="2"/>
        <charset val="134"/>
      </rPr>
      <t>♂</t>
    </r>
  </si>
  <si>
    <r>
      <t>WT</t>
    </r>
    <r>
      <rPr>
        <sz val="12"/>
        <color theme="1"/>
        <rFont val="等线"/>
        <family val="2"/>
        <charset val="134"/>
      </rPr>
      <t>♀</t>
    </r>
  </si>
  <si>
    <t>AHDgN4la♂19</t>
  </si>
  <si>
    <t>AHDgN4la♂20</t>
  </si>
  <si>
    <t>HDgNU4♂1</t>
    <phoneticPr fontId="2" type="noConversion"/>
  </si>
  <si>
    <t>HDgNU4♂2</t>
  </si>
  <si>
    <t>HDgNU4♂3</t>
  </si>
  <si>
    <t>HDgNU4♂4</t>
  </si>
  <si>
    <t>HDgNU4♂5</t>
  </si>
  <si>
    <t>HDgNU4♂6</t>
  </si>
  <si>
    <t>HDgNU4♂7</t>
  </si>
  <si>
    <t>HDgNU4♂8</t>
  </si>
  <si>
    <t>HDgNU4♂9</t>
  </si>
  <si>
    <t>HDgNU4♂10</t>
  </si>
  <si>
    <t>HDgNU4♂11</t>
  </si>
  <si>
    <t>HDgNU4♂12</t>
  </si>
  <si>
    <t>HDgNU4♂13</t>
  </si>
  <si>
    <t>HDgNU4♂14</t>
  </si>
  <si>
    <t>HDgNU4♂15</t>
  </si>
  <si>
    <t>HDgNU4♂16</t>
  </si>
  <si>
    <t>HDgNU4♂17</t>
  </si>
  <si>
    <t>HDgNU4♂18</t>
  </si>
  <si>
    <t>HDgNU4♂19</t>
  </si>
  <si>
    <t>HDgNU4♂20</t>
  </si>
  <si>
    <t>HDgNU4♂21</t>
  </si>
  <si>
    <t>HDgNU4♂22</t>
  </si>
  <si>
    <r>
      <t>R</t>
    </r>
    <r>
      <rPr>
        <b/>
        <sz val="12"/>
        <color theme="1"/>
        <rFont val="Arial"/>
        <family val="2"/>
      </rPr>
      <t>♂</t>
    </r>
  </si>
  <si>
    <r>
      <t>R</t>
    </r>
    <r>
      <rPr>
        <b/>
        <sz val="12"/>
        <color theme="1"/>
        <rFont val="Arial"/>
        <family val="2"/>
      </rPr>
      <t>♀</t>
    </r>
  </si>
  <si>
    <r>
      <t>G</t>
    </r>
    <r>
      <rPr>
        <b/>
        <sz val="12"/>
        <color theme="1"/>
        <rFont val="Arial"/>
        <family val="2"/>
      </rPr>
      <t>♂</t>
    </r>
    <phoneticPr fontId="9" type="noConversion"/>
  </si>
  <si>
    <r>
      <t>G</t>
    </r>
    <r>
      <rPr>
        <b/>
        <sz val="12"/>
        <color theme="1"/>
        <rFont val="Arial"/>
        <family val="2"/>
      </rPr>
      <t>♀</t>
    </r>
  </si>
  <si>
    <r>
      <t>WT</t>
    </r>
    <r>
      <rPr>
        <b/>
        <sz val="12"/>
        <color theme="1"/>
        <rFont val="Arial"/>
        <family val="2"/>
      </rPr>
      <t>♂</t>
    </r>
  </si>
  <si>
    <r>
      <t>WT</t>
    </r>
    <r>
      <rPr>
        <b/>
        <sz val="12"/>
        <color theme="1"/>
        <rFont val="Arial"/>
        <family val="2"/>
      </rPr>
      <t>♀</t>
    </r>
  </si>
  <si>
    <r>
      <t>RG</t>
    </r>
    <r>
      <rPr>
        <b/>
        <sz val="12"/>
        <color theme="1"/>
        <rFont val="Arial"/>
        <family val="2"/>
      </rPr>
      <t>♂</t>
    </r>
  </si>
  <si>
    <r>
      <t>Rm</t>
    </r>
    <r>
      <rPr>
        <b/>
        <sz val="12"/>
        <color theme="1"/>
        <rFont val="Arial"/>
        <family val="2"/>
      </rPr>
      <t>♂</t>
    </r>
  </si>
  <si>
    <r>
      <t>Rm</t>
    </r>
    <r>
      <rPr>
        <b/>
        <sz val="12"/>
        <color theme="1"/>
        <rFont val="Arial"/>
        <family val="2"/>
      </rPr>
      <t>♀</t>
    </r>
  </si>
  <si>
    <r>
      <t>G</t>
    </r>
    <r>
      <rPr>
        <b/>
        <sz val="12"/>
        <color theme="1"/>
        <rFont val="Arial"/>
        <family val="2"/>
      </rPr>
      <t>♂</t>
    </r>
  </si>
  <si>
    <r>
      <t>m</t>
    </r>
    <r>
      <rPr>
        <b/>
        <sz val="12"/>
        <color theme="1"/>
        <rFont val="Arial"/>
        <family val="2"/>
      </rPr>
      <t>♂</t>
    </r>
  </si>
  <si>
    <r>
      <t>m</t>
    </r>
    <r>
      <rPr>
        <b/>
        <sz val="12"/>
        <color theme="1"/>
        <rFont val="Arial"/>
        <family val="2"/>
      </rPr>
      <t>♀</t>
    </r>
  </si>
  <si>
    <r>
      <t>WT</t>
    </r>
    <r>
      <rPr>
        <b/>
        <sz val="12"/>
        <color theme="1"/>
        <rFont val="Arial"/>
        <family val="2"/>
      </rPr>
      <t>♂</t>
    </r>
    <phoneticPr fontId="3" type="noConversion"/>
  </si>
  <si>
    <r>
      <t>WT</t>
    </r>
    <r>
      <rPr>
        <b/>
        <sz val="12"/>
        <color theme="1"/>
        <rFont val="Arial"/>
        <family val="2"/>
      </rPr>
      <t>♀</t>
    </r>
    <phoneticPr fontId="3" type="noConversion"/>
  </si>
  <si>
    <t>HDgN12U2♂1</t>
    <phoneticPr fontId="2" type="noConversion"/>
  </si>
  <si>
    <t>HDgN12U2♂2</t>
  </si>
  <si>
    <t>HDgN12U2♂3</t>
  </si>
  <si>
    <t>HDgN12U2♂4</t>
  </si>
  <si>
    <t>HDgN12U2♂5</t>
  </si>
  <si>
    <t>HDgN12U2♂6</t>
  </si>
  <si>
    <t>HDgN12U2♂7</t>
  </si>
  <si>
    <t>HDgN12U2♂8</t>
  </si>
  <si>
    <t>HDgN12U2♂9</t>
  </si>
  <si>
    <t>HDgN12U2♂10</t>
  </si>
  <si>
    <t>HDgN12U2♂11</t>
  </si>
  <si>
    <t>HDgN12U2♂12</t>
  </si>
  <si>
    <t>HDgN12U2♂13</t>
  </si>
  <si>
    <t>HDgN12U2♂14</t>
  </si>
  <si>
    <t>HDgN12U2♂15</t>
  </si>
  <si>
    <t>HDgN12U2♂16</t>
  </si>
  <si>
    <t>HDgN12U2♂17</t>
  </si>
  <si>
    <t>HDgN12U2♂18</t>
  </si>
  <si>
    <t>HDgN12U2♂19</t>
  </si>
  <si>
    <t>HDgN12U2♂20</t>
  </si>
  <si>
    <t>HDgN12U2♂21</t>
  </si>
  <si>
    <t>HDgN12U2♂22</t>
  </si>
  <si>
    <t>HDgN12U2♂23</t>
  </si>
  <si>
    <t>HDgN12U2♂24</t>
  </si>
  <si>
    <t>HDgN12U2♂25</t>
  </si>
  <si>
    <t>HDgN12U2♂26</t>
  </si>
  <si>
    <t>HDgN12U2♂27</t>
  </si>
  <si>
    <t>HDgN12U2♂28</t>
  </si>
  <si>
    <t>HDgN12U2♂29</t>
  </si>
  <si>
    <t>HDgN12U2♂30</t>
  </si>
  <si>
    <t>HDgN12U2♂31</t>
  </si>
  <si>
    <t>HDgN12U2♂32</t>
  </si>
  <si>
    <t>HDgN12U2♂33</t>
  </si>
  <si>
    <t>HDgN12U2♂34</t>
  </si>
  <si>
    <t>HDgN12U2♂35</t>
  </si>
  <si>
    <t>HDgN12U2♂36</t>
  </si>
  <si>
    <t>HDgN12U2♂37</t>
  </si>
  <si>
    <t>HDgN12U2♂38</t>
  </si>
  <si>
    <t>HDgN34U2♂1</t>
    <phoneticPr fontId="2" type="noConversion"/>
  </si>
  <si>
    <t>HDgN34U2p♂1</t>
    <phoneticPr fontId="2" type="noConversion"/>
  </si>
  <si>
    <t>HDgN34U2♂2</t>
  </si>
  <si>
    <t>HDgN34U2♂3</t>
  </si>
  <si>
    <t>HDgN34U2♂4</t>
  </si>
  <si>
    <t>HDgN34U2♂5</t>
  </si>
  <si>
    <t>HDgN34U2♂6</t>
  </si>
  <si>
    <t>HDgN34U2♂7</t>
  </si>
  <si>
    <t>HDgN34U2♂8</t>
  </si>
  <si>
    <t>HDgN34U2♂9</t>
  </si>
  <si>
    <t>HDgN34U2♂10</t>
  </si>
  <si>
    <t>HDgN34U2♂11</t>
  </si>
  <si>
    <t>HDgN34U2♂12</t>
  </si>
  <si>
    <t>HDgN34U2♂13</t>
  </si>
  <si>
    <t>HDgN34U2♂14</t>
  </si>
  <si>
    <t>HDgN34U2♂15</t>
  </si>
  <si>
    <t>HDgN34U2♂16</t>
  </si>
  <si>
    <t>HDgN34U2♂17</t>
  </si>
  <si>
    <t>HDgN34U2♂18</t>
  </si>
  <si>
    <t>HDgN34U2♂19</t>
  </si>
  <si>
    <t>HDgN34U2♂20</t>
  </si>
  <si>
    <t>HDgN34U2♂21</t>
  </si>
  <si>
    <t>HDgN34U2p♂2</t>
  </si>
  <si>
    <t>HDgN34U2p♂3</t>
  </si>
  <si>
    <t>HDgN34U2p♂4</t>
  </si>
  <si>
    <t>HDgN34U2p♂5</t>
  </si>
  <si>
    <t>HDgN34U2p♂6</t>
  </si>
  <si>
    <t>HDgN34U2p♂7</t>
  </si>
  <si>
    <t>HDgN34U2p♂8</t>
  </si>
  <si>
    <t>HDgN34U2p♂9</t>
  </si>
  <si>
    <t>HDgN34U2p♂10</t>
  </si>
  <si>
    <t>HDgN34U2p♂11</t>
  </si>
  <si>
    <t>HDgN34U2p♂12</t>
  </si>
  <si>
    <t>HDgN34U2p♂13</t>
  </si>
  <si>
    <t>HDgN34U2p♂14</t>
  </si>
  <si>
    <t>HDgN34U2p♂15</t>
  </si>
  <si>
    <t>HDgN34U2p♂16</t>
  </si>
  <si>
    <t>HDgN34U2p♂17</t>
  </si>
  <si>
    <t>HDgN34U2p♂18</t>
  </si>
  <si>
    <t>HDgN34U2p♂19</t>
  </si>
  <si>
    <t>HDgN34U2p♂20</t>
  </si>
  <si>
    <t>HDgN34U2p♂21</t>
  </si>
  <si>
    <t xml:space="preserve"> </t>
    <phoneticPr fontId="2" type="noConversion"/>
  </si>
  <si>
    <t xml:space="preserve">  </t>
    <phoneticPr fontId="2" type="noConversion"/>
  </si>
  <si>
    <t xml:space="preserve">     </t>
    <phoneticPr fontId="2" type="noConversion"/>
  </si>
  <si>
    <t xml:space="preserve">    </t>
    <phoneticPr fontId="2" type="noConversion"/>
  </si>
  <si>
    <t xml:space="preserve">        </t>
    <phoneticPr fontId="2" type="noConversion"/>
  </si>
  <si>
    <t xml:space="preserve">         </t>
    <phoneticPr fontId="2" type="noConversion"/>
  </si>
  <si>
    <t xml:space="preserve">       </t>
    <phoneticPr fontId="2" type="noConversion"/>
  </si>
  <si>
    <t xml:space="preserve">      </t>
    <phoneticPr fontId="2" type="noConversion"/>
  </si>
  <si>
    <t xml:space="preserve">           </t>
    <phoneticPr fontId="2" type="noConversion"/>
  </si>
  <si>
    <t xml:space="preserve">          </t>
    <phoneticPr fontId="2" type="noConversion"/>
  </si>
  <si>
    <t xml:space="preserve">                 </t>
    <phoneticPr fontId="2" type="noConversion"/>
  </si>
  <si>
    <t xml:space="preserve">                    </t>
    <phoneticPr fontId="2" type="noConversion"/>
  </si>
  <si>
    <t>2-gRNA drive with U6:3 promoter/tRNA/gRNA gene</t>
    <phoneticPr fontId="2" type="noConversion"/>
  </si>
  <si>
    <t>HDgN12U2 target site 1, 2</t>
    <phoneticPr fontId="2" type="noConversion"/>
  </si>
  <si>
    <t>HDgN34U2, HDgN34U2p target site 3, 4</t>
    <phoneticPr fontId="2" type="noConversion"/>
  </si>
  <si>
    <r>
      <t>R</t>
    </r>
    <r>
      <rPr>
        <sz val="12"/>
        <color theme="1"/>
        <rFont val="Arial"/>
        <family val="2"/>
      </rPr>
      <t>♂</t>
    </r>
  </si>
  <si>
    <r>
      <t>R</t>
    </r>
    <r>
      <rPr>
        <sz val="12"/>
        <color theme="1"/>
        <rFont val="Arial"/>
        <family val="2"/>
      </rPr>
      <t>♀</t>
    </r>
  </si>
  <si>
    <r>
      <t>G</t>
    </r>
    <r>
      <rPr>
        <sz val="12"/>
        <color theme="1"/>
        <rFont val="Arial"/>
        <family val="2"/>
      </rPr>
      <t>♂</t>
    </r>
    <phoneticPr fontId="9" type="noConversion"/>
  </si>
  <si>
    <r>
      <t>G</t>
    </r>
    <r>
      <rPr>
        <sz val="12"/>
        <color theme="1"/>
        <rFont val="Arial"/>
        <family val="2"/>
      </rPr>
      <t>♀</t>
    </r>
  </si>
  <si>
    <r>
      <t>WT</t>
    </r>
    <r>
      <rPr>
        <sz val="12"/>
        <color theme="1"/>
        <rFont val="Arial"/>
        <family val="2"/>
      </rPr>
      <t>♂</t>
    </r>
  </si>
  <si>
    <r>
      <t>WT</t>
    </r>
    <r>
      <rPr>
        <sz val="12"/>
        <color theme="1"/>
        <rFont val="Arial"/>
        <family val="2"/>
      </rPr>
      <t>♀</t>
    </r>
  </si>
  <si>
    <r>
      <t>RG</t>
    </r>
    <r>
      <rPr>
        <sz val="12"/>
        <color theme="1"/>
        <rFont val="Arial"/>
        <family val="2"/>
      </rPr>
      <t>♂</t>
    </r>
  </si>
  <si>
    <r>
      <t>RG</t>
    </r>
    <r>
      <rPr>
        <sz val="12"/>
        <color theme="1"/>
        <rFont val="Arial"/>
        <family val="2"/>
      </rPr>
      <t>♀</t>
    </r>
  </si>
  <si>
    <r>
      <t>Rm</t>
    </r>
    <r>
      <rPr>
        <sz val="12"/>
        <color theme="1"/>
        <rFont val="Arial"/>
        <family val="2"/>
      </rPr>
      <t>♂</t>
    </r>
  </si>
  <si>
    <r>
      <t>Rm</t>
    </r>
    <r>
      <rPr>
        <sz val="12"/>
        <color theme="1"/>
        <rFont val="Arial"/>
        <family val="2"/>
      </rPr>
      <t>♀</t>
    </r>
  </si>
  <si>
    <r>
      <t>G</t>
    </r>
    <r>
      <rPr>
        <sz val="12"/>
        <color theme="1"/>
        <rFont val="Arial"/>
        <family val="2"/>
      </rPr>
      <t>♂</t>
    </r>
  </si>
  <si>
    <r>
      <t>m</t>
    </r>
    <r>
      <rPr>
        <sz val="12"/>
        <color theme="1"/>
        <rFont val="Arial"/>
        <family val="2"/>
      </rPr>
      <t>♂</t>
    </r>
  </si>
  <si>
    <r>
      <t>m</t>
    </r>
    <r>
      <rPr>
        <sz val="12"/>
        <color theme="1"/>
        <rFont val="Arial"/>
        <family val="2"/>
      </rPr>
      <t>♀</t>
    </r>
  </si>
  <si>
    <r>
      <t>WT</t>
    </r>
    <r>
      <rPr>
        <sz val="12"/>
        <color theme="1"/>
        <rFont val="Arial"/>
        <family val="2"/>
      </rPr>
      <t>♂</t>
    </r>
    <phoneticPr fontId="3" type="noConversion"/>
  </si>
  <si>
    <r>
      <t>WT</t>
    </r>
    <r>
      <rPr>
        <sz val="12"/>
        <color theme="1"/>
        <rFont val="Arial"/>
        <family val="2"/>
      </rPr>
      <t>♀</t>
    </r>
    <phoneticPr fontId="3" type="noConversion"/>
  </si>
  <si>
    <t>THDgN1R♀1</t>
    <phoneticPr fontId="3" type="noConversion"/>
  </si>
  <si>
    <t>THDgN1R♀2</t>
  </si>
  <si>
    <t>THDgN1R♀3</t>
  </si>
  <si>
    <t>THDgN1R♀4</t>
  </si>
  <si>
    <t>THDgN1R♀5</t>
  </si>
  <si>
    <t>THDgN1R♀6</t>
  </si>
  <si>
    <t>THDgN1R♀7</t>
  </si>
  <si>
    <t>THDgN1R♀8</t>
  </si>
  <si>
    <t>THDgN1R♀9</t>
  </si>
  <si>
    <t>THDgN1R♀10</t>
  </si>
  <si>
    <t>THDgN1R♀11</t>
  </si>
  <si>
    <t>THDgN1R♀12</t>
  </si>
  <si>
    <t>THDgN1R♀13</t>
  </si>
  <si>
    <t>THDgN1R♀14</t>
  </si>
  <si>
    <t>THDgN1R♀15</t>
  </si>
  <si>
    <t>THDgN1R♀16</t>
  </si>
  <si>
    <t>THDgN1R♀17</t>
  </si>
  <si>
    <t>THDgN1R♀18</t>
  </si>
  <si>
    <t>THDgN1R♀19</t>
  </si>
  <si>
    <t>THDgN1R♀20</t>
  </si>
  <si>
    <t>THDgN1R♀21</t>
  </si>
  <si>
    <t>THDgN1R♀22</t>
  </si>
  <si>
    <t>THDgN1R♀23</t>
  </si>
  <si>
    <t>THDgN1R♀24</t>
  </si>
  <si>
    <t>THDgN1R♀25</t>
  </si>
  <si>
    <t>Pooled Analysis</t>
    <phoneticPr fontId="2" type="noConversion"/>
  </si>
  <si>
    <t>Alternate Analysis (linear regression with binomial model)</t>
  </si>
  <si>
    <t>Rate</t>
    <phoneticPr fontId="2" type="noConversion"/>
  </si>
  <si>
    <t>Drive inheritance rate</t>
    <phoneticPr fontId="2" type="noConversion"/>
  </si>
  <si>
    <t>Drive conversion rate</t>
    <phoneticPr fontId="2" type="noConversion"/>
  </si>
  <si>
    <t>Germline resistance rate</t>
    <phoneticPr fontId="2" type="noConversion"/>
  </si>
  <si>
    <t>Germline resistance formation rate</t>
    <phoneticPr fontId="2" type="noConversion"/>
  </si>
  <si>
    <r>
      <t>RG</t>
    </r>
    <r>
      <rPr>
        <b/>
        <sz val="12"/>
        <color theme="1"/>
        <rFont val="Arial"/>
        <family val="2"/>
      </rPr>
      <t>♂</t>
    </r>
    <phoneticPr fontId="2" type="noConversion"/>
  </si>
  <si>
    <r>
      <t>RG</t>
    </r>
    <r>
      <rPr>
        <b/>
        <sz val="12"/>
        <color theme="1"/>
        <rFont val="Arial"/>
        <family val="2"/>
      </rPr>
      <t>♀</t>
    </r>
    <phoneticPr fontId="2" type="noConversion"/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</si>
  <si>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</t>
    </r>
    <phoneticPr fontId="3" type="noConversion"/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</si>
  <si>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</t>
    </r>
    <r>
      <rPr>
        <sz val="12"/>
        <color theme="1"/>
        <rFont val="等线"/>
        <family val="2"/>
        <charset val="134"/>
        <scheme val="minor"/>
      </rPr>
      <t/>
    </r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</si>
  <si>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3</t>
    </r>
    <r>
      <rPr>
        <sz val="12"/>
        <color theme="1"/>
        <rFont val="等线"/>
        <family val="2"/>
        <charset val="134"/>
        <scheme val="minor"/>
      </rPr>
      <t/>
    </r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</si>
  <si>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等线"/>
        <family val="2"/>
        <charset val="134"/>
        <scheme val="minor"/>
      </rPr>
      <t/>
    </r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</si>
  <si>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等线"/>
        <family val="2"/>
        <charset val="134"/>
        <scheme val="minor"/>
      </rPr>
      <t/>
    </r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</si>
  <si>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6</t>
    </r>
    <r>
      <rPr>
        <sz val="12"/>
        <color theme="1"/>
        <rFont val="等线"/>
        <family val="2"/>
        <charset val="134"/>
        <scheme val="minor"/>
      </rPr>
      <t/>
    </r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</si>
  <si>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等线"/>
        <family val="2"/>
        <charset val="134"/>
        <scheme val="minor"/>
      </rPr>
      <t/>
    </r>
  </si>
  <si>
    <r>
      <t>THDgN1LR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</si>
  <si>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</t>
    </r>
    <phoneticPr fontId="3" type="noConversion"/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</si>
  <si>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</si>
  <si>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3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</si>
  <si>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</si>
  <si>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5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</si>
  <si>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6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</si>
  <si>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7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</si>
  <si>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</si>
  <si>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</si>
  <si>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10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</si>
  <si>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11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</si>
  <si>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12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</si>
  <si>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13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</si>
  <si>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14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</si>
  <si>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15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</si>
  <si>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16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</si>
  <si>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17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</si>
  <si>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18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</si>
  <si>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19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</si>
  <si>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20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</si>
  <si>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21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</si>
  <si>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22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</si>
  <si>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23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</si>
  <si>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24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</si>
  <si>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25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</si>
  <si>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26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</si>
  <si>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27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</si>
  <si>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28</t>
    </r>
    <r>
      <rPr>
        <sz val="12"/>
        <color theme="1"/>
        <rFont val="等线"/>
        <family val="2"/>
        <charset val="134"/>
        <scheme val="minor"/>
      </rPr>
      <t/>
    </r>
  </si>
  <si>
    <r>
      <t>THDgNLRp</t>
    </r>
    <r>
      <rPr>
        <b/>
        <sz val="12"/>
        <color theme="1"/>
        <rFont val="Arial"/>
        <family val="2"/>
      </rPr>
      <t>♀</t>
    </r>
    <r>
      <rPr>
        <b/>
        <sz val="12"/>
        <color theme="1"/>
        <rFont val="Times New Roman"/>
        <family val="1"/>
      </rPr>
      <t>29</t>
    </r>
    <r>
      <rPr>
        <sz val="12"/>
        <color theme="1"/>
        <rFont val="等线"/>
        <family val="2"/>
        <charset val="134"/>
        <scheme val="minor"/>
      </rPr>
      <t/>
    </r>
  </si>
  <si>
    <t>HDgN12U2♀1</t>
    <phoneticPr fontId="2" type="noConversion"/>
  </si>
  <si>
    <t>HDgN12U2♀2</t>
  </si>
  <si>
    <t>HDgN12U2♀3</t>
  </si>
  <si>
    <t>HDgN12U2♀4</t>
  </si>
  <si>
    <t>HDgN12U2♀5</t>
  </si>
  <si>
    <t>HDgN12U2♀6</t>
  </si>
  <si>
    <t>HDgN12U2♀7</t>
  </si>
  <si>
    <t>HDgN12U2♀8</t>
  </si>
  <si>
    <t>HDgN12U2♀9</t>
  </si>
  <si>
    <t>HDgN12U2♀10</t>
  </si>
  <si>
    <t>HDgN12U2♀11</t>
  </si>
  <si>
    <t>HDgN12U2♀12</t>
  </si>
  <si>
    <t>HDgN12U2♀13</t>
  </si>
  <si>
    <t>HDgN12U2♀14</t>
  </si>
  <si>
    <t>HDgN12U2♀15</t>
  </si>
  <si>
    <t>HDgN12U2♀16</t>
  </si>
  <si>
    <t>HDgN12U2♀17</t>
  </si>
  <si>
    <t>HDgN12U2♀18</t>
  </si>
  <si>
    <t>HDgN12U2♀19</t>
  </si>
  <si>
    <t>HDgN12U2♀20</t>
  </si>
  <si>
    <t>HDgN12U2♀21</t>
  </si>
  <si>
    <t>HDgN12U2♀22</t>
  </si>
  <si>
    <t>HDgN12U2♀23</t>
  </si>
  <si>
    <t>HDgN12U2♀24</t>
  </si>
  <si>
    <t>HDgN12U2♀25</t>
  </si>
  <si>
    <t>HDgN12U2♀26</t>
  </si>
  <si>
    <t>HDgN12U2♀27</t>
  </si>
  <si>
    <t>HDgN12U2♀28</t>
  </si>
  <si>
    <t>HDgN12U2♀29</t>
  </si>
  <si>
    <t>HDgN12U2♀30</t>
  </si>
  <si>
    <t>HDgN12U2♀31</t>
  </si>
  <si>
    <t>HDgN12U2♀32</t>
  </si>
  <si>
    <t>HDgN12U2♀33</t>
  </si>
  <si>
    <t>HDgN12U2♀34</t>
  </si>
  <si>
    <t>HDgN12U2♀35</t>
  </si>
  <si>
    <t>HDgN12U2♀36</t>
  </si>
  <si>
    <t>HDgN12U2♀37</t>
  </si>
  <si>
    <t>HDgN12U2♀38</t>
  </si>
  <si>
    <t>HDgN12U2♀39</t>
  </si>
  <si>
    <t>HDgN34U2♀1</t>
    <phoneticPr fontId="3" type="noConversion"/>
  </si>
  <si>
    <t>HDgN34U2♀2</t>
  </si>
  <si>
    <t>HDgN34U2♀3</t>
  </si>
  <si>
    <t>HDgN34U2♀4</t>
  </si>
  <si>
    <t>HDgN34U2♀5</t>
  </si>
  <si>
    <t>HDgN34U2♀6</t>
  </si>
  <si>
    <t>HDgN34U2♀7</t>
  </si>
  <si>
    <t>HDgN34U2♀8</t>
  </si>
  <si>
    <t>HDgN34U2♀9</t>
  </si>
  <si>
    <t>HDgN34U2♀10</t>
  </si>
  <si>
    <t>HDgN34U2♀11</t>
  </si>
  <si>
    <t>HDgN34U2♀12</t>
  </si>
  <si>
    <t>HDgN34U2♀13</t>
  </si>
  <si>
    <t>HDgN34U2♀14</t>
  </si>
  <si>
    <t>HDgN34U2♀15</t>
  </si>
  <si>
    <t>HDgN34U2♀16</t>
  </si>
  <si>
    <t>HDgN34U2p♀1</t>
    <phoneticPr fontId="2" type="noConversion"/>
  </si>
  <si>
    <t>HDgN34U2p♀2</t>
  </si>
  <si>
    <t>HDgN34U2p♀3</t>
  </si>
  <si>
    <t>HDgN34U2p♀4</t>
  </si>
  <si>
    <t>HDgN34U2p♀5</t>
  </si>
  <si>
    <t>HDgN34U2p♀6</t>
  </si>
  <si>
    <t>HDgN34U2p♀7</t>
  </si>
  <si>
    <t>HDgN34U2p♀8</t>
  </si>
  <si>
    <t>HDgN34U2p♀9</t>
  </si>
  <si>
    <t>HDgN34U2p♀10</t>
  </si>
  <si>
    <t>HDgN34U2p♀11</t>
  </si>
  <si>
    <t>HDgN34U2p♀12</t>
  </si>
  <si>
    <t>HDgN34U2p♀13</t>
  </si>
  <si>
    <t>HDgN34U2p♀14</t>
  </si>
  <si>
    <t>HDgN34U2p♀15</t>
  </si>
  <si>
    <t>HDgN34U2p♀16</t>
  </si>
  <si>
    <t>HDgN34U2p♀17</t>
  </si>
  <si>
    <t>HDgN34U2p♀18</t>
  </si>
  <si>
    <t>HDgN34U2p♀19</t>
  </si>
  <si>
    <t>HDgN34U2p♀20</t>
  </si>
  <si>
    <t xml:space="preserve">   </t>
    <phoneticPr fontId="2" type="noConversion"/>
  </si>
  <si>
    <t>AHDgN1♂11</t>
  </si>
  <si>
    <t>AHDgN1♂12</t>
  </si>
  <si>
    <t>AHDgN1♂13</t>
  </si>
  <si>
    <t>AHDgN1♂14</t>
  </si>
  <si>
    <t>AHDgN1♂15</t>
  </si>
  <si>
    <t>AHDgN1♂16</t>
  </si>
  <si>
    <t>AHDgN1♂17</t>
  </si>
  <si>
    <t>THDgN1R♂7</t>
  </si>
  <si>
    <t>THDgN1R♂8</t>
  </si>
  <si>
    <t>THDgN1R♂9</t>
  </si>
  <si>
    <t>THDgN1R♂10</t>
  </si>
  <si>
    <t>THDgN1R♂11</t>
  </si>
  <si>
    <t>AHDgN1♀13</t>
  </si>
  <si>
    <t>AHDgN1♀14</t>
  </si>
  <si>
    <t>AHDgN1♀15</t>
  </si>
  <si>
    <t>AHDgN1♀16</t>
  </si>
  <si>
    <t>AHDgN1♀17</t>
  </si>
  <si>
    <t>AHDgN1♀18</t>
  </si>
  <si>
    <t>AHDgN1♀19</t>
  </si>
  <si>
    <t>AHDgN1♀20</t>
  </si>
  <si>
    <t>AHDgN1♀21</t>
  </si>
  <si>
    <t>AHDgN1♀22</t>
  </si>
  <si>
    <t>THDgN1R♀26</t>
  </si>
  <si>
    <t>THDgN1R♀27</t>
  </si>
  <si>
    <t>THDgN1R♀28</t>
  </si>
  <si>
    <t>THDgN1R♀29</t>
  </si>
  <si>
    <t>THDgN1R♀30</t>
  </si>
  <si>
    <t>THDgN1R♀31</t>
  </si>
  <si>
    <t>THDgN1R♀32</t>
  </si>
  <si>
    <t>THDgN1R♀33</t>
  </si>
  <si>
    <t>THDgN1R♀34</t>
  </si>
  <si>
    <t>Progeny of D/EGFP males and +/+  females or EGFP/EGFP females (lablled by *)</t>
    <phoneticPr fontId="2" type="noConversion"/>
  </si>
  <si>
    <t>AHDgN1♂1 *</t>
    <phoneticPr fontId="3" type="noConversion"/>
  </si>
  <si>
    <t>AHDgN1♂2 *</t>
  </si>
  <si>
    <t>AHDgN1♂3 *</t>
  </si>
  <si>
    <t>AHDgN1♂4 *</t>
  </si>
  <si>
    <t>AHDgN1♂5 *</t>
  </si>
  <si>
    <t>AHDgN1♂6 *</t>
  </si>
  <si>
    <t>AHDgN1♂7 *</t>
  </si>
  <si>
    <t>AHDgN1♂8 *</t>
  </si>
  <si>
    <t>AHDgN1♂9 *</t>
  </si>
  <si>
    <t>AHDgN1♂10 *</t>
  </si>
  <si>
    <t>THDgN1R♂12*</t>
    <phoneticPr fontId="2" type="noConversion"/>
  </si>
  <si>
    <t>THDgN1R♂13*</t>
  </si>
  <si>
    <t>THDgN1R♂14*</t>
  </si>
  <si>
    <t>THDgN1L</t>
    <phoneticPr fontId="2" type="noConversion"/>
  </si>
  <si>
    <t>THDgN1R</t>
    <phoneticPr fontId="2" type="noConversion"/>
  </si>
  <si>
    <t>THDgN1LR</t>
    <phoneticPr fontId="2" type="noConversion"/>
  </si>
  <si>
    <t>p-value, z test</t>
    <phoneticPr fontId="2" type="noConversion"/>
  </si>
  <si>
    <t>AHDgN1</t>
    <phoneticPr fontId="2" type="noConversion"/>
  </si>
  <si>
    <t>THDgN1LRp</t>
    <phoneticPr fontId="2" type="noConversion"/>
  </si>
  <si>
    <t>Male drive inheritance rate comparison</t>
    <phoneticPr fontId="2" type="noConversion"/>
  </si>
  <si>
    <t>Female drive inheritance rate comparison</t>
    <phoneticPr fontId="2" type="noConversion"/>
  </si>
  <si>
    <t>/</t>
    <phoneticPr fontId="2" type="noConversion"/>
  </si>
  <si>
    <t>****</t>
    <phoneticPr fontId="2" type="noConversion"/>
  </si>
  <si>
    <t>*</t>
    <phoneticPr fontId="2" type="noConversion"/>
  </si>
  <si>
    <t>***</t>
    <phoneticPr fontId="2" type="noConversion"/>
  </si>
  <si>
    <t>p&lt;0.0001</t>
    <phoneticPr fontId="2" type="noConversion"/>
  </si>
  <si>
    <t>p&lt;0.001</t>
    <phoneticPr fontId="2" type="noConversion"/>
  </si>
  <si>
    <t>p&lt;0.01</t>
    <phoneticPr fontId="2" type="noConversion"/>
  </si>
  <si>
    <t>**</t>
    <phoneticPr fontId="2" type="noConversion"/>
  </si>
  <si>
    <t>p&lt;0.05</t>
    <phoneticPr fontId="2" type="noConversion"/>
  </si>
  <si>
    <t xml:space="preserve">P value adjustment: tukey method for comparing a family of 5 estimates </t>
  </si>
  <si>
    <t xml:space="preserve">Tests are performed on the log odds ratio scale </t>
  </si>
  <si>
    <t>Male resistance rate comparison</t>
    <phoneticPr fontId="2" type="noConversion"/>
  </si>
  <si>
    <t>HDgN12U2</t>
    <phoneticPr fontId="2" type="noConversion"/>
  </si>
  <si>
    <t>HDgN34U2</t>
    <phoneticPr fontId="2" type="noConversion"/>
  </si>
  <si>
    <t>HDgN34U2p</t>
    <phoneticPr fontId="2" type="noConversion"/>
  </si>
  <si>
    <t xml:space="preserve">P value adjustment: tukey method for comparing a family of 3 estimates </t>
    <phoneticPr fontId="2" type="noConversion"/>
  </si>
  <si>
    <t>Resistance inheritance rate comparison</t>
    <phoneticPr fontId="2" type="noConversion"/>
  </si>
  <si>
    <t>TOTAL</t>
    <phoneticPr fontId="2" type="noConversion"/>
  </si>
  <si>
    <t>Progeny of D12/EGFP males and +/+  females</t>
    <phoneticPr fontId="2" type="noConversion"/>
  </si>
  <si>
    <t>Progeny of D12/EGFP females and EGFP/EGFP  males</t>
    <phoneticPr fontId="2" type="noConversion"/>
  </si>
  <si>
    <t>Progeny of D34/EGFP males and +/+  females</t>
    <phoneticPr fontId="2" type="noConversion"/>
  </si>
  <si>
    <t>Progeny of D34/EGFP females and EGFP/EGFP  males</t>
    <phoneticPr fontId="2" type="noConversion"/>
  </si>
  <si>
    <t>D12 is with disrupted homologous arms</t>
    <phoneticPr fontId="2" type="noConversion"/>
  </si>
  <si>
    <t>D34 is with disrupted homologous arms</t>
    <phoneticPr fontId="2" type="noConversion"/>
  </si>
  <si>
    <t>The following tested individuals are the offspring of D12/D34 and EGFP/EGFP</t>
    <phoneticPr fontId="2" type="noConversion"/>
  </si>
  <si>
    <t>D12/D34 are produced by HDgN12U2 (D12/D12) crossed with HDgN34U2 (D34/D34)</t>
    <phoneticPr fontId="2" type="noConversion"/>
  </si>
  <si>
    <t>D12 and D34 should have one-side disrupted homologous arms. The mutation types are listed.</t>
    <phoneticPr fontId="2" type="noConversion"/>
  </si>
  <si>
    <t>D12 = D allele  targeting site 1 and 2 within EGFP gene</t>
    <phoneticPr fontId="2" type="noConversion"/>
  </si>
  <si>
    <t>D34 = D allele targeting site 3 and 4 within EGFP gene</t>
    <phoneticPr fontId="2" type="noConversion"/>
  </si>
  <si>
    <t>Left Arm</t>
    <phoneticPr fontId="2" type="noConversion"/>
  </si>
  <si>
    <t>Right Arm</t>
    <phoneticPr fontId="2" type="noConversion"/>
  </si>
  <si>
    <t>site 1 and 2 in the left homologous arm of D34 is disrupted.</t>
    <phoneticPr fontId="2" type="noConversion"/>
  </si>
  <si>
    <t>site 3 and 4 in the right  homologous arm of D12 is disrupted.</t>
    <phoneticPr fontId="2" type="noConversion"/>
  </si>
  <si>
    <t>site 3 and 4 small deletion</t>
    <phoneticPr fontId="2" type="noConversion"/>
  </si>
  <si>
    <t>site 3 and 4 full deletion</t>
    <phoneticPr fontId="2" type="noConversion"/>
  </si>
  <si>
    <t>site 1 and 2 full deletion</t>
    <phoneticPr fontId="2" type="noConversion"/>
  </si>
  <si>
    <t>NA</t>
    <phoneticPr fontId="2" type="noConversion"/>
  </si>
  <si>
    <t>site 1 and 2 small deletion</t>
    <phoneticPr fontId="2" type="noConversion"/>
  </si>
  <si>
    <t>#1</t>
    <phoneticPr fontId="2" type="noConversion"/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</si>
  <si>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</si>
  <si>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</si>
  <si>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</si>
  <si>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</si>
  <si>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</si>
  <si>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</si>
  <si>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</si>
  <si>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</si>
  <si>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</si>
  <si>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</si>
  <si>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</si>
  <si>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</si>
  <si>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</si>
  <si>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</si>
  <si>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</si>
  <si>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</si>
  <si>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</si>
  <si>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</si>
  <si>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</si>
  <si>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D12 (HDgN12U2) - disrupted D12</t>
    <phoneticPr fontId="2" type="noConversion"/>
  </si>
  <si>
    <t>D34 (HDgN34U2) - disrupted D34</t>
    <phoneticPr fontId="2" type="noConversion"/>
  </si>
  <si>
    <t>female drive</t>
    <phoneticPr fontId="2" type="noConversion"/>
  </si>
  <si>
    <t>resistance formation</t>
    <phoneticPr fontId="2" type="noConversion"/>
  </si>
  <si>
    <t>p-value</t>
    <phoneticPr fontId="2" type="noConversion"/>
  </si>
  <si>
    <t>male drive</t>
    <phoneticPr fontId="2" type="noConversion"/>
  </si>
  <si>
    <t>significance</t>
    <phoneticPr fontId="2" type="noConversion"/>
  </si>
  <si>
    <t>SEM</t>
    <phoneticPr fontId="2" type="noConversion"/>
  </si>
  <si>
    <t>* sourced from the published paper "Computational and experimental performance of CRISPR homing gene drive strategies
with multiplexed gRNAs"</t>
    <phoneticPr fontId="2" type="noConversion"/>
  </si>
  <si>
    <t>HDgNU4♀17</t>
    <phoneticPr fontId="2" type="noConversion"/>
  </si>
  <si>
    <t>AHDgN4la♀16</t>
    <phoneticPr fontId="2" type="noConversion"/>
  </si>
  <si>
    <t>AHDgN4la-HDgNU4</t>
    <phoneticPr fontId="2" type="noConversion"/>
  </si>
  <si>
    <t>***0.0004</t>
    <phoneticPr fontId="2" type="noConversion"/>
  </si>
  <si>
    <t>*0.0146</t>
    <phoneticPr fontId="2" type="noConversion"/>
  </si>
  <si>
    <t xml:space="preserve">**0.0027 </t>
    <phoneticPr fontId="2" type="noConversion"/>
  </si>
  <si>
    <t xml:space="preserve">**0.0057 </t>
    <phoneticPr fontId="2" type="noConversion"/>
  </si>
  <si>
    <t>**0.0029</t>
    <phoneticPr fontId="2" type="noConversion"/>
  </si>
  <si>
    <t>* 0.0352</t>
    <phoneticPr fontId="2" type="noConversion"/>
  </si>
  <si>
    <t>* 0.0287</t>
    <phoneticPr fontId="2" type="noConversion"/>
  </si>
  <si>
    <t>&lt;.0001</t>
  </si>
  <si>
    <t>** 0.0047</t>
    <phoneticPr fontId="2" type="noConversion"/>
  </si>
  <si>
    <t>HDgNU4 (set 2)</t>
    <phoneticPr fontId="2" type="noConversion"/>
  </si>
  <si>
    <t>**0.0032</t>
    <phoneticPr fontId="2" type="noConversion"/>
  </si>
  <si>
    <t>**0.0016</t>
    <phoneticPr fontId="2" type="noConversion"/>
  </si>
  <si>
    <t>Data Set 4</t>
  </si>
  <si>
    <t>Data Set 3</t>
  </si>
  <si>
    <t>Data Set 2</t>
  </si>
  <si>
    <t>Data Set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</si>
</sst>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_);[Red]\(0\)"/>
    <numFmt numFmtId="178" formatCode="0.0%"/>
    <numFmt numFmtId="179" formatCode="0.0000"/>
  </numFmts>
  <fonts count="13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4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2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176" fontId="6" fillId="0" borderId="0" xfId="0" applyNumberFormat="1" applyFont="1">
      <alignment vertical="center"/>
    </xf>
    <xf numFmtId="0" fontId="6" fillId="0" borderId="0" xfId="0" applyFont="1" applyAlignment="1"/>
    <xf numFmtId="0" fontId="4" fillId="0" borderId="0" xfId="0" applyFont="1" applyAlignment="1"/>
    <xf numFmtId="0" fontId="7" fillId="0" borderId="0" xfId="0" applyFont="1" applyAlignment="1"/>
    <xf numFmtId="0" fontId="8" fillId="0" borderId="0" xfId="0" applyFont="1">
      <alignment vertical="center"/>
    </xf>
    <xf numFmtId="0" fontId="4" fillId="0" borderId="0" xfId="0" quotePrefix="1" applyFont="1" applyAlignment="1"/>
    <xf numFmtId="177" fontId="4" fillId="0" borderId="0" xfId="0" applyNumberFormat="1" applyFont="1">
      <alignment vertical="center"/>
    </xf>
    <xf numFmtId="0" fontId="4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6" fillId="5" borderId="0" xfId="0" applyFont="1" applyFill="1">
      <alignment vertical="center"/>
    </xf>
    <xf numFmtId="0" fontId="4" fillId="5" borderId="0" xfId="0" applyFont="1" applyFill="1" applyAlignment="1"/>
    <xf numFmtId="0" fontId="4" fillId="3" borderId="0" xfId="0" applyFont="1" applyFill="1" applyAlignment="1"/>
    <xf numFmtId="0" fontId="6" fillId="0" borderId="0" xfId="0" applyFont="1">
      <alignment vertical="center"/>
    </xf>
    <xf numFmtId="0" fontId="6" fillId="6" borderId="0" xfId="0" applyFont="1" applyFill="1">
      <alignment vertical="center"/>
    </xf>
    <xf numFmtId="0" fontId="4" fillId="6" borderId="0" xfId="0" applyFont="1" applyFill="1">
      <alignment vertical="center"/>
    </xf>
    <xf numFmtId="176" fontId="6" fillId="4" borderId="0" xfId="0" applyNumberFormat="1" applyFont="1" applyFill="1">
      <alignment vertical="center"/>
    </xf>
    <xf numFmtId="177" fontId="4" fillId="4" borderId="0" xfId="0" applyNumberFormat="1" applyFont="1" applyFill="1">
      <alignment vertical="center"/>
    </xf>
    <xf numFmtId="0" fontId="6" fillId="2" borderId="0" xfId="0" applyFont="1" applyFill="1" applyAlignment="1">
      <alignment wrapText="1"/>
    </xf>
    <xf numFmtId="176" fontId="6" fillId="2" borderId="0" xfId="0" applyNumberFormat="1" applyFont="1" applyFill="1" applyAlignment="1">
      <alignment wrapText="1"/>
    </xf>
    <xf numFmtId="176" fontId="6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4" borderId="0" xfId="0" applyFont="1" applyFill="1" applyAlignment="1"/>
    <xf numFmtId="0" fontId="4" fillId="4" borderId="0" xfId="0" applyFont="1" applyFill="1" applyAlignment="1"/>
    <xf numFmtId="0" fontId="6" fillId="5" borderId="0" xfId="0" applyFont="1" applyFill="1" applyAlignment="1">
      <alignment wrapText="1"/>
    </xf>
    <xf numFmtId="178" fontId="4" fillId="0" borderId="0" xfId="1" applyNumberFormat="1" applyFont="1" applyAlignment="1">
      <alignment vertical="center"/>
    </xf>
    <xf numFmtId="178" fontId="8" fillId="0" borderId="0" xfId="1" applyNumberFormat="1" applyFont="1" applyAlignment="1">
      <alignment vertical="center"/>
    </xf>
    <xf numFmtId="178" fontId="4" fillId="0" borderId="0" xfId="1" applyNumberFormat="1" applyFont="1">
      <alignment vertical="center"/>
    </xf>
    <xf numFmtId="178" fontId="8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readingOrder="1"/>
    </xf>
    <xf numFmtId="176" fontId="4" fillId="0" borderId="0" xfId="0" applyNumberFormat="1" applyFont="1">
      <alignment vertical="center"/>
    </xf>
    <xf numFmtId="178" fontId="4" fillId="0" borderId="0" xfId="1" applyNumberFormat="1" applyFont="1" applyFill="1" applyAlignment="1">
      <alignment vertical="center"/>
    </xf>
    <xf numFmtId="176" fontId="4" fillId="6" borderId="0" xfId="0" applyNumberFormat="1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176" fontId="4" fillId="2" borderId="0" xfId="0" applyNumberFormat="1" applyFont="1" applyFill="1" applyAlignment="1">
      <alignment horizontal="left" vertical="center" wrapText="1"/>
    </xf>
    <xf numFmtId="178" fontId="4" fillId="0" borderId="0" xfId="1" applyNumberFormat="1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79" fontId="4" fillId="0" borderId="0" xfId="0" applyNumberFormat="1" applyFont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607F-1135-774C-90BE-87930DBDE661}">
  <dimension ref="A1:AA252"/>
  <sheetViews>
    <sheetView tabSelected="1" topLeftCell="A17" zoomScale="66" zoomScaleNormal="100" workbookViewId="0">
      <selection activeCell="R40" sqref="R40"/>
    </sheetView>
  </sheetViews>
  <sheetFormatPr baseColWidth="10" defaultColWidth="10.83203125" defaultRowHeight="16"/>
  <cols>
    <col min="1" max="1" width="21.1640625" style="1" customWidth="1"/>
    <col min="2" max="16" width="10.83203125" style="1"/>
    <col min="17" max="17" width="10.83203125" style="23"/>
    <col min="18" max="22" width="10.83203125" style="28"/>
    <col min="23" max="16384" width="10.83203125" style="1"/>
  </cols>
  <sheetData>
    <row r="1" spans="1:27">
      <c r="A1" s="4" t="s">
        <v>619</v>
      </c>
    </row>
    <row r="2" spans="1:27">
      <c r="A2" s="4"/>
    </row>
    <row r="3" spans="1:27">
      <c r="A3" s="1" t="s">
        <v>15</v>
      </c>
      <c r="B3" s="5"/>
      <c r="C3" s="6"/>
      <c r="D3" s="5"/>
      <c r="E3" s="5"/>
      <c r="K3" s="5" t="s">
        <v>16</v>
      </c>
      <c r="L3" s="5" t="s">
        <v>17</v>
      </c>
      <c r="M3" s="6"/>
    </row>
    <row r="4" spans="1:27">
      <c r="A4" s="1" t="s">
        <v>18</v>
      </c>
      <c r="B4" s="5"/>
      <c r="C4" s="5"/>
      <c r="D4" s="5"/>
      <c r="E4" s="5" t="s">
        <v>19</v>
      </c>
      <c r="K4" s="5" t="s">
        <v>20</v>
      </c>
      <c r="L4" s="5" t="s">
        <v>21</v>
      </c>
      <c r="M4" s="5"/>
    </row>
    <row r="5" spans="1:27">
      <c r="A5" s="1" t="s">
        <v>22</v>
      </c>
      <c r="B5" s="5"/>
      <c r="C5" s="5"/>
      <c r="D5" s="5"/>
      <c r="E5" s="5" t="s">
        <v>23</v>
      </c>
      <c r="K5" s="5" t="s">
        <v>24</v>
      </c>
      <c r="L5" s="5" t="s">
        <v>25</v>
      </c>
      <c r="M5" s="5"/>
    </row>
    <row r="6" spans="1:27">
      <c r="A6" s="1" t="s">
        <v>26</v>
      </c>
      <c r="B6" s="5"/>
      <c r="C6" s="5"/>
      <c r="D6" s="5"/>
      <c r="E6" s="5" t="s">
        <v>27</v>
      </c>
      <c r="K6" s="5" t="s">
        <v>28</v>
      </c>
      <c r="L6" s="5" t="s">
        <v>29</v>
      </c>
      <c r="M6" s="5"/>
    </row>
    <row r="7" spans="1:27">
      <c r="A7" s="5" t="s">
        <v>30</v>
      </c>
      <c r="B7" s="5"/>
      <c r="C7" s="5"/>
      <c r="D7" s="5"/>
      <c r="E7" s="5" t="s">
        <v>31</v>
      </c>
      <c r="K7" s="5" t="s">
        <v>32</v>
      </c>
      <c r="L7" s="5" t="s">
        <v>33</v>
      </c>
      <c r="M7" s="5"/>
    </row>
    <row r="8" spans="1:27">
      <c r="A8" s="7" t="s">
        <v>34</v>
      </c>
      <c r="B8" s="5"/>
      <c r="C8" s="5"/>
      <c r="D8" s="5"/>
      <c r="E8" s="5" t="s">
        <v>35</v>
      </c>
      <c r="K8" s="5" t="s">
        <v>36</v>
      </c>
      <c r="L8" s="5" t="s">
        <v>37</v>
      </c>
      <c r="M8" s="5"/>
    </row>
    <row r="9" spans="1:27">
      <c r="A9" s="7" t="s">
        <v>38</v>
      </c>
      <c r="B9" s="5"/>
      <c r="C9" s="5"/>
      <c r="D9" s="5"/>
      <c r="E9" s="8" t="s">
        <v>39</v>
      </c>
      <c r="K9" s="5" t="s">
        <v>40</v>
      </c>
      <c r="L9" s="5" t="s">
        <v>41</v>
      </c>
      <c r="M9" s="5"/>
    </row>
    <row r="10" spans="1:27">
      <c r="A10" s="5"/>
      <c r="B10" s="5"/>
      <c r="C10" s="5"/>
      <c r="D10" s="5"/>
      <c r="E10" s="5" t="s">
        <v>42</v>
      </c>
    </row>
    <row r="11" spans="1:27">
      <c r="A11" s="4"/>
    </row>
    <row r="12" spans="1:27">
      <c r="A12" s="4" t="s">
        <v>14</v>
      </c>
    </row>
    <row r="14" spans="1:27">
      <c r="A14" s="4" t="s">
        <v>512</v>
      </c>
      <c r="H14" s="5" t="s">
        <v>600</v>
      </c>
    </row>
    <row r="15" spans="1:27" ht="17">
      <c r="A15" s="20"/>
      <c r="B15" s="20" t="s">
        <v>366</v>
      </c>
      <c r="C15" s="20" t="s">
        <v>367</v>
      </c>
      <c r="D15" s="20" t="s">
        <v>217</v>
      </c>
      <c r="E15" s="20" t="s">
        <v>218</v>
      </c>
      <c r="F15" s="20" t="s">
        <v>210</v>
      </c>
      <c r="G15" s="20" t="s">
        <v>211</v>
      </c>
      <c r="H15" s="20" t="s">
        <v>219</v>
      </c>
      <c r="I15" s="20" t="s">
        <v>213</v>
      </c>
      <c r="J15" s="20" t="s">
        <v>220</v>
      </c>
      <c r="K15" s="20" t="s">
        <v>221</v>
      </c>
      <c r="L15" s="20" t="s">
        <v>214</v>
      </c>
      <c r="M15" s="20" t="s">
        <v>215</v>
      </c>
      <c r="N15" s="20" t="s">
        <v>124</v>
      </c>
      <c r="Q15" s="1"/>
      <c r="R15" s="1"/>
      <c r="S15" s="1"/>
      <c r="T15" s="30"/>
      <c r="U15" s="30"/>
      <c r="V15" s="30"/>
      <c r="AA15" s="6"/>
    </row>
    <row r="16" spans="1:27">
      <c r="A16" s="4" t="s">
        <v>513</v>
      </c>
      <c r="B16" s="5">
        <v>55</v>
      </c>
      <c r="C16" s="5">
        <v>57</v>
      </c>
      <c r="D16" s="33"/>
      <c r="E16" s="33"/>
      <c r="F16" s="33"/>
      <c r="G16" s="33"/>
      <c r="H16" s="5">
        <v>11</v>
      </c>
      <c r="I16" s="5">
        <v>14</v>
      </c>
      <c r="J16" s="33"/>
      <c r="K16" s="33"/>
      <c r="L16" s="33"/>
      <c r="M16" s="33"/>
      <c r="N16" s="14">
        <f>SUM(B16:M16)</f>
        <v>137</v>
      </c>
      <c r="R16" s="28" t="s">
        <v>359</v>
      </c>
      <c r="T16" s="28" t="s">
        <v>360</v>
      </c>
      <c r="AA16" s="6"/>
    </row>
    <row r="17" spans="1:27">
      <c r="A17" s="4" t="s">
        <v>514</v>
      </c>
      <c r="B17" s="5">
        <v>70</v>
      </c>
      <c r="C17" s="5">
        <v>80</v>
      </c>
      <c r="D17" s="33"/>
      <c r="E17" s="33"/>
      <c r="F17" s="33"/>
      <c r="G17" s="33"/>
      <c r="H17" s="5">
        <v>9</v>
      </c>
      <c r="I17" s="5">
        <v>7</v>
      </c>
      <c r="J17" s="33"/>
      <c r="K17" s="33"/>
      <c r="L17" s="33"/>
      <c r="M17" s="33"/>
      <c r="N17" s="14">
        <f t="shared" ref="N17:N30" si="0">SUM(B17:M17)</f>
        <v>166</v>
      </c>
      <c r="R17" s="28" t="s">
        <v>361</v>
      </c>
      <c r="S17" s="28" t="s">
        <v>599</v>
      </c>
      <c r="T17" s="28" t="s">
        <v>361</v>
      </c>
      <c r="U17" s="28" t="s">
        <v>599</v>
      </c>
      <c r="AA17" s="6"/>
    </row>
    <row r="18" spans="1:27">
      <c r="A18" s="4" t="s">
        <v>515</v>
      </c>
      <c r="B18" s="5">
        <v>67</v>
      </c>
      <c r="C18" s="5">
        <v>58</v>
      </c>
      <c r="D18" s="33"/>
      <c r="E18" s="33"/>
      <c r="F18" s="33"/>
      <c r="G18" s="33"/>
      <c r="H18" s="5">
        <v>8</v>
      </c>
      <c r="I18" s="5">
        <v>4</v>
      </c>
      <c r="J18" s="33"/>
      <c r="K18" s="33"/>
      <c r="L18" s="33"/>
      <c r="M18" s="33"/>
      <c r="N18" s="14">
        <f t="shared" si="0"/>
        <v>137</v>
      </c>
      <c r="Q18" s="23" t="s">
        <v>362</v>
      </c>
      <c r="R18" s="28">
        <f>SUM(B33:G33)/N33</f>
        <v>0.84493670886075944</v>
      </c>
      <c r="S18" s="28">
        <f>SQRT(R18*(1-R18)/N33)</f>
        <v>8.31280171814687E-3</v>
      </c>
      <c r="T18" s="28">
        <v>0.86099999999999999</v>
      </c>
      <c r="U18" s="28">
        <v>1.7999999999999999E-2</v>
      </c>
      <c r="AA18" s="6"/>
    </row>
    <row r="19" spans="1:27">
      <c r="A19" s="4" t="s">
        <v>516</v>
      </c>
      <c r="B19" s="5">
        <v>67</v>
      </c>
      <c r="C19" s="5">
        <v>61</v>
      </c>
      <c r="D19" s="33"/>
      <c r="E19" s="33"/>
      <c r="F19" s="33"/>
      <c r="G19" s="33"/>
      <c r="H19" s="5">
        <v>11</v>
      </c>
      <c r="I19" s="5">
        <v>6</v>
      </c>
      <c r="J19" s="33"/>
      <c r="K19" s="33"/>
      <c r="L19" s="33"/>
      <c r="M19" s="33"/>
      <c r="N19" s="14">
        <f t="shared" si="0"/>
        <v>145</v>
      </c>
      <c r="Q19" s="23" t="s">
        <v>363</v>
      </c>
      <c r="R19" s="28">
        <f>(R18-0.5)/0.5</f>
        <v>0.68987341772151889</v>
      </c>
      <c r="S19" s="28">
        <f>S18*2</f>
        <v>1.662560343629374E-2</v>
      </c>
      <c r="T19" s="28">
        <f>(T18-0.5)/0.5</f>
        <v>0.72199999999999998</v>
      </c>
      <c r="U19" s="28">
        <f>U18*2</f>
        <v>3.5999999999999997E-2</v>
      </c>
      <c r="AA19" s="6"/>
    </row>
    <row r="20" spans="1:27">
      <c r="A20" s="4" t="s">
        <v>517</v>
      </c>
      <c r="B20" s="5">
        <v>65</v>
      </c>
      <c r="C20" s="5">
        <v>50</v>
      </c>
      <c r="D20" s="33"/>
      <c r="E20" s="33"/>
      <c r="F20" s="33"/>
      <c r="G20" s="33"/>
      <c r="H20" s="5">
        <v>18</v>
      </c>
      <c r="I20" s="5">
        <v>10</v>
      </c>
      <c r="J20" s="33"/>
      <c r="K20" s="33"/>
      <c r="L20" s="33"/>
      <c r="M20" s="33"/>
      <c r="N20" s="14">
        <f t="shared" si="0"/>
        <v>143</v>
      </c>
      <c r="Q20" s="23" t="s">
        <v>364</v>
      </c>
      <c r="R20" s="28">
        <f>SUM(L26:M32)/SUM(N26:N32)</f>
        <v>0.10750507099391481</v>
      </c>
      <c r="S20" s="28">
        <f>SQRT(R20*(1-R20)/SUM(N26:N32))</f>
        <v>1.3950632366199469E-2</v>
      </c>
      <c r="T20" s="28">
        <v>9.69E-2</v>
      </c>
      <c r="U20" s="28">
        <v>2.5100000000000001E-2</v>
      </c>
      <c r="AA20" s="6"/>
    </row>
    <row r="21" spans="1:27">
      <c r="A21" s="4" t="s">
        <v>518</v>
      </c>
      <c r="B21" s="5">
        <v>90</v>
      </c>
      <c r="C21" s="5">
        <v>57</v>
      </c>
      <c r="D21" s="33"/>
      <c r="E21" s="33"/>
      <c r="F21" s="33"/>
      <c r="G21" s="33"/>
      <c r="H21" s="5">
        <v>18</v>
      </c>
      <c r="I21" s="5">
        <v>10</v>
      </c>
      <c r="J21" s="33"/>
      <c r="K21" s="33"/>
      <c r="L21" s="33"/>
      <c r="M21" s="33"/>
      <c r="N21" s="14">
        <f t="shared" si="0"/>
        <v>175</v>
      </c>
      <c r="Q21" s="23" t="s">
        <v>365</v>
      </c>
      <c r="R21" s="28">
        <f>R20/0.5</f>
        <v>0.21501014198782961</v>
      </c>
      <c r="S21" s="28">
        <f>S20*2</f>
        <v>2.7901264732398939E-2</v>
      </c>
      <c r="T21" s="28">
        <f>T20/0.5</f>
        <v>0.1938</v>
      </c>
      <c r="U21" s="28">
        <f>U20*2</f>
        <v>5.0200000000000002E-2</v>
      </c>
      <c r="AA21" s="6"/>
    </row>
    <row r="22" spans="1:27">
      <c r="A22" s="4" t="s">
        <v>519</v>
      </c>
      <c r="B22" s="5">
        <v>56</v>
      </c>
      <c r="C22" s="5">
        <v>62</v>
      </c>
      <c r="D22" s="33"/>
      <c r="E22" s="33"/>
      <c r="F22" s="33"/>
      <c r="G22" s="33"/>
      <c r="H22" s="5">
        <v>20</v>
      </c>
      <c r="I22" s="5">
        <v>16</v>
      </c>
      <c r="J22" s="33"/>
      <c r="K22" s="33"/>
      <c r="L22" s="33"/>
      <c r="M22" s="33"/>
      <c r="N22" s="14">
        <f t="shared" si="0"/>
        <v>154</v>
      </c>
      <c r="Q22" s="1"/>
      <c r="R22" s="1"/>
      <c r="S22" s="1"/>
      <c r="T22" s="30"/>
      <c r="U22" s="30"/>
      <c r="V22" s="30"/>
      <c r="AA22" s="6"/>
    </row>
    <row r="23" spans="1:27">
      <c r="A23" s="4" t="s">
        <v>520</v>
      </c>
      <c r="B23" s="5">
        <v>47</v>
      </c>
      <c r="C23" s="5">
        <v>45</v>
      </c>
      <c r="D23" s="33"/>
      <c r="E23" s="33"/>
      <c r="F23" s="33"/>
      <c r="G23" s="33"/>
      <c r="H23" s="5">
        <v>24</v>
      </c>
      <c r="I23" s="5">
        <v>17</v>
      </c>
      <c r="J23" s="33"/>
      <c r="K23" s="33"/>
      <c r="L23" s="33"/>
      <c r="M23" s="33"/>
      <c r="N23" s="14">
        <f t="shared" si="0"/>
        <v>133</v>
      </c>
      <c r="Q23" s="1"/>
      <c r="R23" s="1"/>
      <c r="S23" s="1"/>
      <c r="T23" s="30"/>
      <c r="U23" s="30"/>
      <c r="V23" s="30"/>
      <c r="AA23" s="6"/>
    </row>
    <row r="24" spans="1:27">
      <c r="A24" s="4" t="s">
        <v>521</v>
      </c>
      <c r="B24" s="5">
        <v>46</v>
      </c>
      <c r="C24" s="5">
        <v>52</v>
      </c>
      <c r="D24" s="33"/>
      <c r="E24" s="33"/>
      <c r="F24" s="33"/>
      <c r="G24" s="33"/>
      <c r="H24" s="5">
        <v>10</v>
      </c>
      <c r="I24" s="5">
        <v>6</v>
      </c>
      <c r="J24" s="33"/>
      <c r="K24" s="33"/>
      <c r="L24" s="33"/>
      <c r="M24" s="33"/>
      <c r="N24" s="14">
        <f t="shared" si="0"/>
        <v>114</v>
      </c>
      <c r="Q24" s="1"/>
      <c r="R24" s="1"/>
      <c r="S24" s="1"/>
      <c r="T24" s="30"/>
      <c r="U24" s="30"/>
      <c r="V24" s="30"/>
      <c r="AA24" s="6"/>
    </row>
    <row r="25" spans="1:27">
      <c r="A25" s="4" t="s">
        <v>522</v>
      </c>
      <c r="B25" s="5">
        <v>38</v>
      </c>
      <c r="C25" s="5">
        <v>39</v>
      </c>
      <c r="D25" s="33"/>
      <c r="E25" s="33"/>
      <c r="F25" s="33"/>
      <c r="G25" s="33"/>
      <c r="H25" s="5">
        <v>11</v>
      </c>
      <c r="I25" s="5">
        <v>11</v>
      </c>
      <c r="J25" s="33"/>
      <c r="K25" s="33"/>
      <c r="L25" s="33"/>
      <c r="M25" s="33"/>
      <c r="N25" s="14">
        <f t="shared" si="0"/>
        <v>99</v>
      </c>
      <c r="Q25" s="1"/>
      <c r="S25" s="1"/>
      <c r="T25" s="30"/>
      <c r="U25" s="30"/>
      <c r="V25" s="30"/>
      <c r="AA25" s="6"/>
    </row>
    <row r="26" spans="1:27">
      <c r="A26" s="4" t="s">
        <v>481</v>
      </c>
      <c r="B26" s="5"/>
      <c r="C26" s="5"/>
      <c r="D26" s="5"/>
      <c r="E26" s="5"/>
      <c r="F26" s="5">
        <v>56</v>
      </c>
      <c r="G26" s="5">
        <v>32</v>
      </c>
      <c r="H26" s="5"/>
      <c r="I26" s="5"/>
      <c r="J26" s="5"/>
      <c r="K26" s="5"/>
      <c r="L26" s="5">
        <v>4</v>
      </c>
      <c r="M26" s="5">
        <v>2</v>
      </c>
      <c r="N26" s="14">
        <f t="shared" si="0"/>
        <v>94</v>
      </c>
      <c r="Q26" s="1"/>
      <c r="R26" s="1"/>
      <c r="S26" s="1"/>
      <c r="T26" s="30"/>
      <c r="U26" s="30"/>
      <c r="V26" s="30"/>
      <c r="AA26" s="5"/>
    </row>
    <row r="27" spans="1:27">
      <c r="A27" s="4" t="s">
        <v>482</v>
      </c>
      <c r="B27" s="5"/>
      <c r="C27" s="5"/>
      <c r="D27" s="5"/>
      <c r="E27" s="5"/>
      <c r="F27" s="5">
        <v>12</v>
      </c>
      <c r="G27" s="5">
        <v>9</v>
      </c>
      <c r="H27" s="5"/>
      <c r="I27" s="5"/>
      <c r="J27" s="5"/>
      <c r="K27" s="5"/>
      <c r="L27" s="5">
        <v>3</v>
      </c>
      <c r="M27" s="5">
        <v>3</v>
      </c>
      <c r="N27" s="14">
        <f t="shared" si="0"/>
        <v>27</v>
      </c>
      <c r="Q27" s="1"/>
      <c r="R27" s="1"/>
      <c r="S27" s="1"/>
      <c r="T27" s="1"/>
      <c r="U27" s="1"/>
      <c r="V27" s="1"/>
      <c r="X27" s="5"/>
      <c r="AA27" s="5"/>
    </row>
    <row r="28" spans="1:27">
      <c r="A28" s="4" t="s">
        <v>483</v>
      </c>
      <c r="B28" s="5"/>
      <c r="D28" s="5"/>
      <c r="E28" s="5"/>
      <c r="F28" s="5">
        <v>52</v>
      </c>
      <c r="G28" s="5">
        <v>50</v>
      </c>
      <c r="H28" s="5"/>
      <c r="J28" s="5"/>
      <c r="K28" s="5"/>
      <c r="L28" s="5">
        <v>1</v>
      </c>
      <c r="M28" s="5">
        <v>3</v>
      </c>
      <c r="N28" s="14">
        <f t="shared" si="0"/>
        <v>106</v>
      </c>
      <c r="Q28" s="1"/>
      <c r="R28" s="1"/>
      <c r="S28" s="1"/>
      <c r="T28" s="1"/>
      <c r="U28" s="1"/>
      <c r="V28" s="1"/>
      <c r="X28" s="5"/>
      <c r="AA28" s="5"/>
    </row>
    <row r="29" spans="1:27">
      <c r="A29" s="4" t="s">
        <v>484</v>
      </c>
      <c r="B29" s="5"/>
      <c r="C29" s="5"/>
      <c r="D29" s="5"/>
      <c r="E29" s="5"/>
      <c r="F29" s="5">
        <v>8</v>
      </c>
      <c r="G29" s="5">
        <v>19</v>
      </c>
      <c r="H29" s="5"/>
      <c r="I29" s="5"/>
      <c r="J29" s="5"/>
      <c r="K29" s="5"/>
      <c r="L29" s="5">
        <v>0</v>
      </c>
      <c r="M29" s="5">
        <v>1</v>
      </c>
      <c r="N29" s="14">
        <f t="shared" si="0"/>
        <v>28</v>
      </c>
      <c r="Q29" s="1"/>
      <c r="R29" s="1"/>
      <c r="S29" s="1"/>
      <c r="T29" s="1"/>
      <c r="U29" s="1"/>
      <c r="V29" s="1"/>
      <c r="X29" s="5"/>
      <c r="AA29" s="5"/>
    </row>
    <row r="30" spans="1:27">
      <c r="A30" s="4" t="s">
        <v>485</v>
      </c>
      <c r="B30" s="5"/>
      <c r="C30" s="5"/>
      <c r="D30" s="5"/>
      <c r="E30" s="5"/>
      <c r="F30" s="5">
        <v>16</v>
      </c>
      <c r="G30" s="5">
        <v>33</v>
      </c>
      <c r="H30" s="5"/>
      <c r="I30" s="5"/>
      <c r="J30" s="5"/>
      <c r="K30" s="5"/>
      <c r="L30" s="5">
        <v>3</v>
      </c>
      <c r="M30" s="5">
        <v>3</v>
      </c>
      <c r="N30" s="14">
        <f t="shared" si="0"/>
        <v>55</v>
      </c>
      <c r="Q30" s="1"/>
      <c r="R30" s="1"/>
      <c r="S30" s="1"/>
      <c r="T30" s="1"/>
      <c r="U30" s="1"/>
      <c r="V30" s="1"/>
      <c r="X30" s="5"/>
      <c r="AA30" s="5"/>
    </row>
    <row r="31" spans="1:27">
      <c r="A31" s="4" t="s">
        <v>486</v>
      </c>
      <c r="B31" s="5"/>
      <c r="D31" s="5"/>
      <c r="E31" s="5"/>
      <c r="F31" s="5">
        <v>35</v>
      </c>
      <c r="G31" s="5">
        <v>37</v>
      </c>
      <c r="H31" s="5"/>
      <c r="J31" s="5"/>
      <c r="K31" s="5"/>
      <c r="L31" s="5">
        <v>4</v>
      </c>
      <c r="M31" s="5">
        <v>4</v>
      </c>
      <c r="N31" s="14">
        <f t="shared" ref="N31:N32" si="1">SUM(B31:M31)</f>
        <v>80</v>
      </c>
      <c r="Q31" s="1"/>
      <c r="R31" s="1"/>
      <c r="S31" s="1"/>
      <c r="T31" s="1"/>
      <c r="U31" s="1"/>
      <c r="V31" s="1"/>
      <c r="X31" s="5"/>
      <c r="Y31" s="5"/>
      <c r="Z31" s="5"/>
      <c r="AA31" s="5"/>
    </row>
    <row r="32" spans="1:27">
      <c r="A32" s="4" t="s">
        <v>487</v>
      </c>
      <c r="B32" s="5"/>
      <c r="C32" s="5"/>
      <c r="D32" s="5"/>
      <c r="E32" s="5"/>
      <c r="F32" s="5">
        <f>27+14</f>
        <v>41</v>
      </c>
      <c r="G32" s="5">
        <v>40</v>
      </c>
      <c r="H32" s="5"/>
      <c r="I32" s="5"/>
      <c r="J32" s="5"/>
      <c r="K32" s="5"/>
      <c r="L32" s="5">
        <v>10</v>
      </c>
      <c r="M32" s="5">
        <v>12</v>
      </c>
      <c r="N32" s="14">
        <f t="shared" si="1"/>
        <v>103</v>
      </c>
      <c r="Q32" s="1"/>
      <c r="R32" s="1"/>
      <c r="S32" s="1"/>
      <c r="T32" s="1"/>
      <c r="U32" s="1"/>
      <c r="V32" s="1"/>
      <c r="X32" s="5"/>
      <c r="Y32" s="5"/>
      <c r="Z32" s="5"/>
      <c r="AA32" s="5"/>
    </row>
    <row r="33" spans="1:21">
      <c r="A33" s="25" t="s">
        <v>124</v>
      </c>
      <c r="B33" s="26">
        <f>SUM(B16:B32)</f>
        <v>601</v>
      </c>
      <c r="C33" s="26">
        <f t="shared" ref="C33:N33" si="2">SUM(C16:C32)</f>
        <v>561</v>
      </c>
      <c r="D33" s="26">
        <f t="shared" si="2"/>
        <v>0</v>
      </c>
      <c r="E33" s="26">
        <f t="shared" si="2"/>
        <v>0</v>
      </c>
      <c r="F33" s="26">
        <f t="shared" si="2"/>
        <v>220</v>
      </c>
      <c r="G33" s="26">
        <f>SUM(G16:G32)</f>
        <v>220</v>
      </c>
      <c r="H33" s="26">
        <f>SUM(H16:H32)</f>
        <v>140</v>
      </c>
      <c r="I33" s="26">
        <f t="shared" si="2"/>
        <v>101</v>
      </c>
      <c r="J33" s="26">
        <f t="shared" si="2"/>
        <v>0</v>
      </c>
      <c r="K33" s="26">
        <f t="shared" si="2"/>
        <v>0</v>
      </c>
      <c r="L33" s="26">
        <f t="shared" si="2"/>
        <v>25</v>
      </c>
      <c r="M33" s="26">
        <f t="shared" si="2"/>
        <v>28</v>
      </c>
      <c r="N33" s="26">
        <f>SUM(N16:N32)</f>
        <v>1896</v>
      </c>
    </row>
    <row r="34" spans="1:21" ht="17">
      <c r="A34" s="20"/>
      <c r="B34" s="20" t="s">
        <v>366</v>
      </c>
      <c r="C34" s="20" t="s">
        <v>367</v>
      </c>
      <c r="D34" s="20" t="s">
        <v>217</v>
      </c>
      <c r="E34" s="20" t="s">
        <v>218</v>
      </c>
      <c r="F34" s="20" t="s">
        <v>210</v>
      </c>
      <c r="G34" s="20" t="s">
        <v>211</v>
      </c>
      <c r="H34" s="20" t="s">
        <v>219</v>
      </c>
      <c r="I34" s="20" t="s">
        <v>213</v>
      </c>
      <c r="J34" s="20" t="s">
        <v>220</v>
      </c>
      <c r="K34" s="20" t="s">
        <v>221</v>
      </c>
      <c r="L34" s="20" t="s">
        <v>214</v>
      </c>
      <c r="M34" s="20" t="s">
        <v>215</v>
      </c>
      <c r="N34" s="20" t="s">
        <v>124</v>
      </c>
    </row>
    <row r="35" spans="1:21">
      <c r="A35" s="4" t="s">
        <v>46</v>
      </c>
      <c r="B35" s="5"/>
      <c r="C35" s="5"/>
      <c r="D35" s="5"/>
      <c r="E35" s="5"/>
      <c r="F35" s="5">
        <v>64</v>
      </c>
      <c r="G35" s="5">
        <v>55</v>
      </c>
      <c r="H35" s="5">
        <v>1</v>
      </c>
      <c r="I35" s="5">
        <v>1</v>
      </c>
      <c r="J35" s="5"/>
      <c r="K35" s="5"/>
      <c r="L35" s="5">
        <v>11</v>
      </c>
      <c r="M35" s="5">
        <v>7</v>
      </c>
      <c r="N35" s="14">
        <f>SUM(B35:M35)</f>
        <v>139</v>
      </c>
      <c r="R35" s="28" t="s">
        <v>359</v>
      </c>
      <c r="T35" s="28" t="s">
        <v>360</v>
      </c>
    </row>
    <row r="36" spans="1:21">
      <c r="A36" s="4" t="s">
        <v>47</v>
      </c>
      <c r="B36" s="5"/>
      <c r="D36" s="5"/>
      <c r="E36" s="5"/>
      <c r="F36" s="5">
        <v>8</v>
      </c>
      <c r="G36" s="5">
        <v>13</v>
      </c>
      <c r="H36" s="5"/>
      <c r="J36" s="5"/>
      <c r="K36" s="5"/>
      <c r="L36" s="5">
        <v>2</v>
      </c>
      <c r="M36" s="5">
        <v>0</v>
      </c>
      <c r="N36" s="14">
        <f>SUM(B36:M36)</f>
        <v>23</v>
      </c>
      <c r="R36" s="28" t="s">
        <v>361</v>
      </c>
      <c r="S36" s="28" t="s">
        <v>599</v>
      </c>
      <c r="T36" s="28" t="s">
        <v>361</v>
      </c>
      <c r="U36" s="28" t="s">
        <v>599</v>
      </c>
    </row>
    <row r="37" spans="1:21">
      <c r="A37" s="4" t="s">
        <v>48</v>
      </c>
      <c r="B37" s="5"/>
      <c r="C37" s="5"/>
      <c r="D37" s="5"/>
      <c r="E37" s="5"/>
      <c r="F37" s="5">
        <v>45</v>
      </c>
      <c r="G37" s="5">
        <v>45</v>
      </c>
      <c r="H37" s="5"/>
      <c r="I37" s="5"/>
      <c r="J37" s="5"/>
      <c r="K37" s="5"/>
      <c r="L37" s="5">
        <v>27</v>
      </c>
      <c r="M37" s="5">
        <v>23</v>
      </c>
      <c r="N37" s="14">
        <f>SUM(B37:M37)</f>
        <v>140</v>
      </c>
      <c r="Q37" s="23" t="s">
        <v>362</v>
      </c>
      <c r="R37" s="28">
        <f>SUM(B49:G49)/N49</f>
        <v>0.75823405746320949</v>
      </c>
      <c r="S37" s="28">
        <f>SQRT(R37*(1-R37)/N49)</f>
        <v>1.1334104650006569E-2</v>
      </c>
      <c r="T37" s="28">
        <v>0.72399999999999998</v>
      </c>
      <c r="U37" s="28">
        <v>5.1900000000000002E-2</v>
      </c>
    </row>
    <row r="38" spans="1:21">
      <c r="A38" s="4" t="s">
        <v>49</v>
      </c>
      <c r="B38" s="5"/>
      <c r="C38" s="5"/>
      <c r="D38" s="5"/>
      <c r="E38" s="5"/>
      <c r="F38" s="5">
        <v>42</v>
      </c>
      <c r="G38" s="5">
        <v>40</v>
      </c>
      <c r="H38" s="5"/>
      <c r="I38" s="5"/>
      <c r="J38" s="5"/>
      <c r="K38" s="5"/>
      <c r="L38" s="5">
        <v>19</v>
      </c>
      <c r="M38" s="5">
        <v>26</v>
      </c>
      <c r="N38" s="14">
        <f>SUM(B38:M38)</f>
        <v>127</v>
      </c>
      <c r="Q38" s="23" t="s">
        <v>363</v>
      </c>
      <c r="R38" s="28">
        <f>(R37-0.5)/0.5</f>
        <v>0.51646811492641898</v>
      </c>
      <c r="S38" s="28">
        <f>S37*2</f>
        <v>2.2668209300013138E-2</v>
      </c>
      <c r="T38" s="28">
        <f>(T37-0.5)/0.5</f>
        <v>0.44799999999999995</v>
      </c>
      <c r="U38" s="28">
        <f>U37*2</f>
        <v>0.1038</v>
      </c>
    </row>
    <row r="39" spans="1:21">
      <c r="A39" s="4" t="s">
        <v>50</v>
      </c>
      <c r="B39" s="5"/>
      <c r="C39" s="5"/>
      <c r="D39" s="5"/>
      <c r="E39" s="5"/>
      <c r="F39" s="5">
        <v>16</v>
      </c>
      <c r="G39" s="5">
        <v>18</v>
      </c>
      <c r="H39" s="5"/>
      <c r="I39" s="5"/>
      <c r="J39" s="5"/>
      <c r="K39" s="5"/>
      <c r="L39" s="5">
        <v>7</v>
      </c>
      <c r="M39" s="5">
        <v>21</v>
      </c>
      <c r="N39" s="14">
        <f t="shared" ref="N39:N40" si="3">SUM(B39:M39)</f>
        <v>62</v>
      </c>
      <c r="Q39" s="23" t="s">
        <v>364</v>
      </c>
      <c r="R39" s="28">
        <f>SUM(L35:M45)/SUM(N35:N45)</f>
        <v>0.24341507720254316</v>
      </c>
      <c r="S39" s="28">
        <f>SQRT(R39*(1-R39)/SUM(N35:N45))</f>
        <v>1.2933287126183518E-2</v>
      </c>
      <c r="T39" s="28">
        <v>0.27</v>
      </c>
      <c r="U39" s="28">
        <v>5.45E-2</v>
      </c>
    </row>
    <row r="40" spans="1:21">
      <c r="A40" s="4" t="s">
        <v>51</v>
      </c>
      <c r="B40" s="5"/>
      <c r="C40" s="5"/>
      <c r="D40" s="5"/>
      <c r="E40" s="5"/>
      <c r="F40" s="5">
        <v>27</v>
      </c>
      <c r="G40" s="5">
        <v>32</v>
      </c>
      <c r="H40" s="5"/>
      <c r="I40" s="5"/>
      <c r="J40" s="5"/>
      <c r="K40" s="5"/>
      <c r="L40" s="5">
        <v>12</v>
      </c>
      <c r="M40" s="5">
        <v>12</v>
      </c>
      <c r="N40" s="14">
        <f t="shared" si="3"/>
        <v>83</v>
      </c>
      <c r="Q40" s="23" t="s">
        <v>365</v>
      </c>
      <c r="R40" s="28">
        <f>R39/0.5</f>
        <v>0.48683015440508631</v>
      </c>
      <c r="S40" s="28">
        <f>S39*2</f>
        <v>2.5866574252367037E-2</v>
      </c>
      <c r="T40" s="28">
        <f>T39/0.5</f>
        <v>0.54</v>
      </c>
      <c r="U40" s="28">
        <f>U39*2</f>
        <v>0.109</v>
      </c>
    </row>
    <row r="41" spans="1:21">
      <c r="A41" s="4" t="s">
        <v>488</v>
      </c>
      <c r="B41" s="5"/>
      <c r="C41" s="5"/>
      <c r="D41" s="5"/>
      <c r="E41" s="5"/>
      <c r="F41" s="5">
        <v>46</v>
      </c>
      <c r="G41" s="5">
        <v>48</v>
      </c>
      <c r="H41" s="5"/>
      <c r="I41" s="5"/>
      <c r="J41" s="5"/>
      <c r="K41" s="5"/>
      <c r="L41" s="5">
        <v>8</v>
      </c>
      <c r="M41" s="5">
        <v>9</v>
      </c>
      <c r="N41" s="14">
        <f t="shared" ref="N41:N48" si="4">SUM(B41:M41)</f>
        <v>111</v>
      </c>
    </row>
    <row r="42" spans="1:21">
      <c r="A42" s="4" t="s">
        <v>489</v>
      </c>
      <c r="B42" s="5"/>
      <c r="C42" s="5"/>
      <c r="D42" s="5"/>
      <c r="E42" s="5"/>
      <c r="F42" s="5">
        <v>48</v>
      </c>
      <c r="G42" s="5">
        <v>24</v>
      </c>
      <c r="H42" s="5"/>
      <c r="I42" s="5"/>
      <c r="J42" s="5"/>
      <c r="K42" s="5"/>
      <c r="L42" s="5">
        <v>6</v>
      </c>
      <c r="M42" s="5">
        <v>5</v>
      </c>
      <c r="N42" s="14">
        <f t="shared" si="4"/>
        <v>83</v>
      </c>
    </row>
    <row r="43" spans="1:21">
      <c r="A43" s="4" t="s">
        <v>490</v>
      </c>
      <c r="B43" s="5"/>
      <c r="C43" s="5"/>
      <c r="D43" s="5"/>
      <c r="E43" s="5"/>
      <c r="F43" s="5">
        <v>42</v>
      </c>
      <c r="G43" s="5">
        <v>44</v>
      </c>
      <c r="H43" s="5"/>
      <c r="I43" s="5"/>
      <c r="J43" s="5"/>
      <c r="K43" s="5"/>
      <c r="L43" s="5">
        <v>8</v>
      </c>
      <c r="M43" s="5">
        <v>5</v>
      </c>
      <c r="N43" s="14">
        <f t="shared" si="4"/>
        <v>99</v>
      </c>
    </row>
    <row r="44" spans="1:21">
      <c r="A44" s="4" t="s">
        <v>491</v>
      </c>
      <c r="B44" s="5"/>
      <c r="C44" s="5"/>
      <c r="D44" s="5"/>
      <c r="E44" s="5"/>
      <c r="F44" s="5">
        <v>24</v>
      </c>
      <c r="G44" s="5">
        <v>33</v>
      </c>
      <c r="H44" s="5"/>
      <c r="I44" s="5"/>
      <c r="J44" s="5"/>
      <c r="K44" s="5"/>
      <c r="L44" s="5">
        <v>14</v>
      </c>
      <c r="M44" s="5">
        <v>12</v>
      </c>
      <c r="N44" s="14">
        <f t="shared" si="4"/>
        <v>83</v>
      </c>
    </row>
    <row r="45" spans="1:21">
      <c r="A45" s="4" t="s">
        <v>492</v>
      </c>
      <c r="B45" s="5"/>
      <c r="C45" s="5"/>
      <c r="D45" s="5"/>
      <c r="E45" s="5"/>
      <c r="F45" s="5">
        <v>64</v>
      </c>
      <c r="G45" s="5">
        <v>49</v>
      </c>
      <c r="H45" s="5">
        <v>2</v>
      </c>
      <c r="I45" s="5">
        <v>2</v>
      </c>
      <c r="J45" s="5"/>
      <c r="K45" s="5"/>
      <c r="L45" s="5">
        <v>15</v>
      </c>
      <c r="M45" s="5">
        <v>19</v>
      </c>
      <c r="N45" s="14">
        <f t="shared" si="4"/>
        <v>151</v>
      </c>
    </row>
    <row r="46" spans="1:21">
      <c r="A46" s="4" t="s">
        <v>523</v>
      </c>
      <c r="B46" s="5">
        <v>30</v>
      </c>
      <c r="C46" s="5">
        <v>25</v>
      </c>
      <c r="D46" s="5"/>
      <c r="E46" s="5"/>
      <c r="F46" s="5"/>
      <c r="G46" s="5"/>
      <c r="H46" s="5">
        <v>4</v>
      </c>
      <c r="I46" s="5">
        <v>6</v>
      </c>
      <c r="J46" s="5"/>
      <c r="K46" s="5"/>
      <c r="L46" s="5"/>
      <c r="M46" s="5"/>
      <c r="N46" s="14">
        <f t="shared" si="4"/>
        <v>65</v>
      </c>
    </row>
    <row r="47" spans="1:21">
      <c r="A47" s="4" t="s">
        <v>524</v>
      </c>
      <c r="B47" s="5">
        <v>48</v>
      </c>
      <c r="C47" s="5">
        <v>42</v>
      </c>
      <c r="D47" s="5"/>
      <c r="E47" s="5"/>
      <c r="F47" s="5"/>
      <c r="G47" s="5"/>
      <c r="H47" s="5">
        <v>16</v>
      </c>
      <c r="I47" s="5">
        <v>14</v>
      </c>
      <c r="J47" s="5"/>
      <c r="K47" s="5"/>
      <c r="L47" s="5"/>
      <c r="M47" s="5"/>
      <c r="N47" s="14">
        <f t="shared" si="4"/>
        <v>120</v>
      </c>
    </row>
    <row r="48" spans="1:21">
      <c r="A48" s="4" t="s">
        <v>525</v>
      </c>
      <c r="B48" s="5">
        <v>54</v>
      </c>
      <c r="C48" s="5">
        <v>56</v>
      </c>
      <c r="D48" s="5"/>
      <c r="E48" s="5"/>
      <c r="F48" s="5"/>
      <c r="G48" s="5"/>
      <c r="H48" s="5">
        <v>23</v>
      </c>
      <c r="I48" s="5">
        <v>8</v>
      </c>
      <c r="J48" s="5"/>
      <c r="K48" s="5"/>
      <c r="L48" s="5"/>
      <c r="M48" s="5"/>
      <c r="N48" s="14">
        <f t="shared" si="4"/>
        <v>141</v>
      </c>
    </row>
    <row r="49" spans="1:22">
      <c r="A49" s="25" t="s">
        <v>124</v>
      </c>
      <c r="B49" s="26">
        <f>SUM(B35:B48)</f>
        <v>132</v>
      </c>
      <c r="C49" s="26">
        <f t="shared" ref="C49:N49" si="5">SUM(C35:C48)</f>
        <v>123</v>
      </c>
      <c r="D49" s="26">
        <f t="shared" si="5"/>
        <v>0</v>
      </c>
      <c r="E49" s="26">
        <f t="shared" si="5"/>
        <v>0</v>
      </c>
      <c r="F49" s="26">
        <f t="shared" si="5"/>
        <v>426</v>
      </c>
      <c r="G49" s="26">
        <f t="shared" si="5"/>
        <v>401</v>
      </c>
      <c r="H49" s="26">
        <f t="shared" si="5"/>
        <v>46</v>
      </c>
      <c r="I49" s="26">
        <f>SUM(I35:I48)</f>
        <v>31</v>
      </c>
      <c r="J49" s="26">
        <f t="shared" si="5"/>
        <v>0</v>
      </c>
      <c r="K49" s="26">
        <f t="shared" si="5"/>
        <v>0</v>
      </c>
      <c r="L49" s="26">
        <f t="shared" si="5"/>
        <v>129</v>
      </c>
      <c r="M49" s="26">
        <f t="shared" si="5"/>
        <v>139</v>
      </c>
      <c r="N49" s="26">
        <f t="shared" si="5"/>
        <v>1427</v>
      </c>
    </row>
    <row r="50" spans="1:22" ht="17">
      <c r="A50" s="20"/>
      <c r="B50" s="20" t="s">
        <v>366</v>
      </c>
      <c r="C50" s="20" t="s">
        <v>367</v>
      </c>
      <c r="D50" s="20" t="s">
        <v>217</v>
      </c>
      <c r="E50" s="20" t="s">
        <v>218</v>
      </c>
      <c r="F50" s="20" t="s">
        <v>210</v>
      </c>
      <c r="G50" s="20" t="s">
        <v>211</v>
      </c>
      <c r="H50" s="20" t="s">
        <v>219</v>
      </c>
      <c r="I50" s="20" t="s">
        <v>213</v>
      </c>
      <c r="J50" s="20" t="s">
        <v>220</v>
      </c>
      <c r="K50" s="20" t="s">
        <v>221</v>
      </c>
      <c r="L50" s="20" t="s">
        <v>214</v>
      </c>
      <c r="M50" s="20" t="s">
        <v>215</v>
      </c>
      <c r="N50" s="20" t="s">
        <v>124</v>
      </c>
    </row>
    <row r="51" spans="1:22">
      <c r="A51" s="4" t="s">
        <v>52</v>
      </c>
      <c r="B51" s="5"/>
      <c r="C51" s="5"/>
      <c r="D51" s="5"/>
      <c r="E51" s="5"/>
      <c r="F51" s="5">
        <v>38</v>
      </c>
      <c r="G51" s="5">
        <v>40</v>
      </c>
      <c r="H51" s="5"/>
      <c r="I51" s="5"/>
      <c r="J51" s="5"/>
      <c r="K51" s="5"/>
      <c r="L51" s="5">
        <v>4</v>
      </c>
      <c r="M51" s="5">
        <v>0</v>
      </c>
      <c r="N51" s="14">
        <f t="shared" ref="N51:N76" si="6">SUM(B51:M51)</f>
        <v>82</v>
      </c>
      <c r="R51" s="28" t="s">
        <v>359</v>
      </c>
      <c r="T51" s="28" t="s">
        <v>360</v>
      </c>
    </row>
    <row r="52" spans="1:22">
      <c r="A52" s="4" t="s">
        <v>53</v>
      </c>
      <c r="B52" s="5"/>
      <c r="C52" s="5"/>
      <c r="D52" s="5"/>
      <c r="E52" s="5"/>
      <c r="F52" s="5">
        <v>36</v>
      </c>
      <c r="G52" s="5">
        <v>44</v>
      </c>
      <c r="H52" s="5"/>
      <c r="I52" s="5"/>
      <c r="J52" s="5"/>
      <c r="K52" s="5"/>
      <c r="L52" s="5">
        <v>2</v>
      </c>
      <c r="M52" s="5">
        <v>0</v>
      </c>
      <c r="N52" s="14">
        <f t="shared" si="6"/>
        <v>82</v>
      </c>
      <c r="R52" s="28" t="s">
        <v>361</v>
      </c>
      <c r="S52" s="28" t="s">
        <v>599</v>
      </c>
      <c r="T52" s="28" t="s">
        <v>361</v>
      </c>
      <c r="U52" s="28" t="s">
        <v>599</v>
      </c>
    </row>
    <row r="53" spans="1:22">
      <c r="A53" s="4" t="s">
        <v>54</v>
      </c>
      <c r="B53" s="5"/>
      <c r="D53" s="5"/>
      <c r="E53" s="5"/>
      <c r="F53" s="5">
        <v>41</v>
      </c>
      <c r="G53" s="5">
        <v>49</v>
      </c>
      <c r="H53" s="5"/>
      <c r="J53" s="5"/>
      <c r="K53" s="5"/>
      <c r="L53" s="5">
        <v>14</v>
      </c>
      <c r="M53" s="5">
        <v>18</v>
      </c>
      <c r="N53" s="14">
        <f t="shared" si="6"/>
        <v>122</v>
      </c>
      <c r="Q53" s="23" t="s">
        <v>362</v>
      </c>
      <c r="R53" s="28">
        <f>SUM(B61:G61)/N61</f>
        <v>0.77789585547290119</v>
      </c>
      <c r="S53" s="28">
        <f>SQRT(R53*(1-R53)/N61)</f>
        <v>1.3550154541902518E-2</v>
      </c>
      <c r="T53" s="28">
        <v>0.77200000000000002</v>
      </c>
      <c r="U53" s="28">
        <v>2.64E-2</v>
      </c>
    </row>
    <row r="54" spans="1:22">
      <c r="A54" s="4" t="s">
        <v>55</v>
      </c>
      <c r="B54" s="5"/>
      <c r="C54" s="5"/>
      <c r="D54" s="5"/>
      <c r="E54" s="5"/>
      <c r="F54" s="5">
        <v>24</v>
      </c>
      <c r="G54" s="5">
        <v>20</v>
      </c>
      <c r="H54" s="5"/>
      <c r="I54" s="5"/>
      <c r="J54" s="5"/>
      <c r="K54" s="5"/>
      <c r="L54" s="5">
        <v>20</v>
      </c>
      <c r="M54" s="5">
        <v>17</v>
      </c>
      <c r="N54" s="14">
        <f t="shared" si="6"/>
        <v>81</v>
      </c>
      <c r="Q54" s="23" t="s">
        <v>363</v>
      </c>
      <c r="R54" s="28">
        <f>(R53-0.5)/0.5</f>
        <v>0.55579171094580238</v>
      </c>
      <c r="S54" s="28">
        <f>S53*2</f>
        <v>2.7100309083805035E-2</v>
      </c>
      <c r="T54" s="28">
        <f>(T53-0.5)/0.5</f>
        <v>0.54400000000000004</v>
      </c>
      <c r="U54" s="28">
        <f>U53*2</f>
        <v>5.28E-2</v>
      </c>
    </row>
    <row r="55" spans="1:22">
      <c r="A55" s="4" t="s">
        <v>56</v>
      </c>
      <c r="B55" s="5"/>
      <c r="C55" s="5"/>
      <c r="D55" s="5"/>
      <c r="E55" s="5"/>
      <c r="F55" s="5">
        <v>46</v>
      </c>
      <c r="G55" s="5">
        <v>30</v>
      </c>
      <c r="H55" s="5"/>
      <c r="I55" s="5"/>
      <c r="J55" s="5"/>
      <c r="K55" s="5"/>
      <c r="L55" s="5">
        <v>9</v>
      </c>
      <c r="M55" s="5">
        <v>19</v>
      </c>
      <c r="N55" s="14">
        <f t="shared" si="6"/>
        <v>104</v>
      </c>
      <c r="Q55" s="23" t="s">
        <v>364</v>
      </c>
      <c r="R55" s="28">
        <f>SUM(L61:M61)/N61</f>
        <v>0.21891604675876727</v>
      </c>
      <c r="S55" s="28">
        <f>SQRT(R55*(1-R55)/N61)</f>
        <v>1.3480091638984122E-2</v>
      </c>
      <c r="T55" s="28">
        <v>0.22700000000000001</v>
      </c>
      <c r="U55" s="28">
        <v>3.3799999999999997E-2</v>
      </c>
    </row>
    <row r="56" spans="1:22">
      <c r="A56" s="4" t="s">
        <v>57</v>
      </c>
      <c r="B56" s="5"/>
      <c r="D56" s="5"/>
      <c r="E56" s="5"/>
      <c r="F56" s="5">
        <v>16</v>
      </c>
      <c r="G56" s="5">
        <v>33</v>
      </c>
      <c r="H56" s="5"/>
      <c r="J56" s="5"/>
      <c r="K56" s="5"/>
      <c r="L56" s="5">
        <v>4</v>
      </c>
      <c r="M56" s="5">
        <v>16</v>
      </c>
      <c r="N56" s="14">
        <f t="shared" si="6"/>
        <v>69</v>
      </c>
      <c r="Q56" s="23" t="s">
        <v>365</v>
      </c>
      <c r="R56" s="28">
        <f>R55/0.5</f>
        <v>0.43783209351753455</v>
      </c>
      <c r="S56" s="28">
        <f>S55*2</f>
        <v>2.6960183277968244E-2</v>
      </c>
      <c r="T56" s="28">
        <f>T55/0.5</f>
        <v>0.45400000000000001</v>
      </c>
      <c r="U56" s="28">
        <f>U55*2</f>
        <v>6.7599999999999993E-2</v>
      </c>
    </row>
    <row r="57" spans="1:22">
      <c r="A57" s="4" t="s">
        <v>58</v>
      </c>
      <c r="B57" s="5"/>
      <c r="C57" s="5"/>
      <c r="D57" s="5"/>
      <c r="E57" s="5"/>
      <c r="F57" s="5">
        <v>43</v>
      </c>
      <c r="G57" s="5">
        <v>50</v>
      </c>
      <c r="H57" s="5"/>
      <c r="I57" s="5"/>
      <c r="J57" s="5"/>
      <c r="K57" s="5"/>
      <c r="L57" s="5">
        <v>10</v>
      </c>
      <c r="M57" s="5">
        <v>13</v>
      </c>
      <c r="N57" s="14">
        <f t="shared" si="6"/>
        <v>116</v>
      </c>
      <c r="Q57" s="1"/>
      <c r="R57" s="1"/>
      <c r="S57" s="1"/>
      <c r="T57" s="1"/>
      <c r="U57" s="1"/>
      <c r="V57" s="1"/>
    </row>
    <row r="58" spans="1:22">
      <c r="A58" s="4" t="s">
        <v>59</v>
      </c>
      <c r="B58" s="5"/>
      <c r="C58" s="5"/>
      <c r="D58" s="5"/>
      <c r="E58" s="5"/>
      <c r="F58" s="5">
        <v>32</v>
      </c>
      <c r="G58" s="5">
        <v>30</v>
      </c>
      <c r="H58" s="5">
        <v>1</v>
      </c>
      <c r="I58" s="5">
        <v>1</v>
      </c>
      <c r="L58" s="5">
        <v>9</v>
      </c>
      <c r="M58" s="5">
        <v>5</v>
      </c>
      <c r="N58" s="14">
        <f t="shared" si="6"/>
        <v>78</v>
      </c>
      <c r="Q58" s="1"/>
      <c r="R58" s="1"/>
      <c r="S58" s="1"/>
      <c r="T58" s="1"/>
      <c r="U58" s="1"/>
      <c r="V58" s="1"/>
    </row>
    <row r="59" spans="1:22">
      <c r="A59" s="4" t="s">
        <v>60</v>
      </c>
      <c r="B59" s="5"/>
      <c r="C59" s="5"/>
      <c r="D59" s="5"/>
      <c r="E59" s="5"/>
      <c r="F59" s="5">
        <v>44</v>
      </c>
      <c r="G59" s="5">
        <v>50</v>
      </c>
      <c r="H59" s="5"/>
      <c r="I59" s="5"/>
      <c r="L59" s="5">
        <v>10</v>
      </c>
      <c r="M59" s="5">
        <v>12</v>
      </c>
      <c r="N59" s="14">
        <f t="shared" si="6"/>
        <v>116</v>
      </c>
      <c r="Q59" s="1"/>
      <c r="R59" s="1"/>
      <c r="S59" s="1"/>
      <c r="T59" s="1"/>
      <c r="U59" s="1"/>
      <c r="V59" s="1"/>
    </row>
    <row r="60" spans="1:22">
      <c r="A60" s="4" t="s">
        <v>61</v>
      </c>
      <c r="B60" s="5"/>
      <c r="C60" s="5"/>
      <c r="D60" s="5"/>
      <c r="E60" s="5"/>
      <c r="F60" s="5">
        <v>33</v>
      </c>
      <c r="G60" s="5">
        <v>33</v>
      </c>
      <c r="H60" s="5"/>
      <c r="I60" s="5">
        <v>1</v>
      </c>
      <c r="L60" s="5">
        <v>15</v>
      </c>
      <c r="M60" s="5">
        <v>9</v>
      </c>
      <c r="N60" s="14">
        <f t="shared" si="6"/>
        <v>91</v>
      </c>
      <c r="Q60" s="1"/>
      <c r="R60" s="1"/>
      <c r="S60" s="1"/>
      <c r="T60" s="1"/>
      <c r="U60" s="1"/>
      <c r="V60" s="1"/>
    </row>
    <row r="61" spans="1:22">
      <c r="A61" s="25" t="s">
        <v>124</v>
      </c>
      <c r="B61" s="26">
        <v>0</v>
      </c>
      <c r="C61" s="26">
        <v>0</v>
      </c>
      <c r="D61" s="26">
        <v>0</v>
      </c>
      <c r="E61" s="26">
        <v>0</v>
      </c>
      <c r="F61" s="26">
        <f>SUM(F51:F60)</f>
        <v>353</v>
      </c>
      <c r="G61" s="26">
        <f t="shared" ref="G61:L61" si="7">SUM(G51:G60)</f>
        <v>379</v>
      </c>
      <c r="H61" s="26">
        <f>SUM(H51:H60)</f>
        <v>1</v>
      </c>
      <c r="I61" s="26">
        <f>SUM(I51:I60)</f>
        <v>2</v>
      </c>
      <c r="J61" s="26">
        <f t="shared" si="7"/>
        <v>0</v>
      </c>
      <c r="K61" s="26">
        <f t="shared" si="7"/>
        <v>0</v>
      </c>
      <c r="L61" s="26">
        <f t="shared" si="7"/>
        <v>97</v>
      </c>
      <c r="M61" s="26">
        <f>SUM(M51:M60)</f>
        <v>109</v>
      </c>
      <c r="N61" s="26">
        <f t="shared" si="6"/>
        <v>941</v>
      </c>
    </row>
    <row r="62" spans="1:22" ht="17">
      <c r="A62" s="20"/>
      <c r="B62" s="20" t="s">
        <v>366</v>
      </c>
      <c r="C62" s="20" t="s">
        <v>367</v>
      </c>
      <c r="D62" s="20" t="s">
        <v>217</v>
      </c>
      <c r="E62" s="20" t="s">
        <v>218</v>
      </c>
      <c r="F62" s="20" t="s">
        <v>210</v>
      </c>
      <c r="G62" s="20" t="s">
        <v>211</v>
      </c>
      <c r="H62" s="20" t="s">
        <v>219</v>
      </c>
      <c r="I62" s="20" t="s">
        <v>213</v>
      </c>
      <c r="J62" s="20" t="s">
        <v>220</v>
      </c>
      <c r="K62" s="20" t="s">
        <v>221</v>
      </c>
      <c r="L62" s="20" t="s">
        <v>214</v>
      </c>
      <c r="M62" s="20" t="s">
        <v>215</v>
      </c>
      <c r="N62" s="20" t="s">
        <v>124</v>
      </c>
    </row>
    <row r="63" spans="1:22">
      <c r="A63" s="4" t="s">
        <v>13</v>
      </c>
      <c r="B63" s="5"/>
      <c r="C63" s="5"/>
      <c r="D63" s="5"/>
      <c r="E63" s="5"/>
      <c r="F63" s="5">
        <v>10</v>
      </c>
      <c r="G63" s="5">
        <v>14</v>
      </c>
      <c r="H63" s="5"/>
      <c r="I63" s="5"/>
      <c r="J63" s="5"/>
      <c r="K63" s="5"/>
      <c r="L63" s="5">
        <v>6</v>
      </c>
      <c r="M63" s="5">
        <v>6</v>
      </c>
      <c r="N63" s="26">
        <f t="shared" si="6"/>
        <v>36</v>
      </c>
    </row>
    <row r="64" spans="1:22">
      <c r="A64" s="4" t="s">
        <v>62</v>
      </c>
      <c r="B64" s="5"/>
      <c r="D64" s="5"/>
      <c r="E64" s="5"/>
      <c r="F64" s="5">
        <v>10</v>
      </c>
      <c r="G64" s="5">
        <v>26</v>
      </c>
      <c r="H64" s="5"/>
      <c r="J64" s="5"/>
      <c r="K64" s="5"/>
      <c r="L64" s="5">
        <v>13</v>
      </c>
      <c r="M64" s="5">
        <v>7</v>
      </c>
      <c r="N64" s="26">
        <f t="shared" si="6"/>
        <v>56</v>
      </c>
      <c r="R64" s="28" t="s">
        <v>359</v>
      </c>
      <c r="T64" s="28" t="s">
        <v>360</v>
      </c>
    </row>
    <row r="65" spans="1:22">
      <c r="A65" s="4" t="s">
        <v>63</v>
      </c>
      <c r="F65" s="5">
        <v>32</v>
      </c>
      <c r="G65" s="5">
        <v>24</v>
      </c>
      <c r="L65" s="5">
        <v>20</v>
      </c>
      <c r="M65" s="5">
        <v>21</v>
      </c>
      <c r="N65" s="26">
        <f t="shared" si="6"/>
        <v>97</v>
      </c>
      <c r="O65" s="7"/>
      <c r="R65" s="28" t="s">
        <v>361</v>
      </c>
      <c r="S65" s="28" t="s">
        <v>599</v>
      </c>
      <c r="T65" s="28" t="s">
        <v>361</v>
      </c>
      <c r="U65" s="28" t="s">
        <v>599</v>
      </c>
    </row>
    <row r="66" spans="1:22">
      <c r="A66" s="4" t="s">
        <v>64</v>
      </c>
      <c r="F66" s="5">
        <v>16</v>
      </c>
      <c r="G66" s="5">
        <v>20</v>
      </c>
      <c r="L66" s="5">
        <v>21</v>
      </c>
      <c r="M66" s="5">
        <v>23</v>
      </c>
      <c r="N66" s="26">
        <f t="shared" si="6"/>
        <v>80</v>
      </c>
      <c r="O66" s="7"/>
      <c r="Q66" s="23" t="s">
        <v>362</v>
      </c>
      <c r="R66" s="28">
        <f>SUM(B77:G77)/N77</f>
        <v>0.50813397129186599</v>
      </c>
      <c r="S66" s="28">
        <f>SQRT(R66*(1-R66)/N77)</f>
        <v>1.5465158820106652E-2</v>
      </c>
      <c r="T66" s="28">
        <v>0.50800000000000001</v>
      </c>
      <c r="U66" s="28">
        <v>1.55E-2</v>
      </c>
    </row>
    <row r="67" spans="1:22">
      <c r="A67" s="4" t="s">
        <v>65</v>
      </c>
      <c r="F67" s="5">
        <v>12</v>
      </c>
      <c r="G67" s="5">
        <v>18</v>
      </c>
      <c r="L67" s="5">
        <v>16</v>
      </c>
      <c r="M67" s="5">
        <v>23</v>
      </c>
      <c r="N67" s="26">
        <f t="shared" si="6"/>
        <v>69</v>
      </c>
      <c r="O67" s="7"/>
      <c r="Q67" s="23" t="s">
        <v>363</v>
      </c>
      <c r="R67" s="28">
        <f>(R66-0.5)/0.5</f>
        <v>1.6267942583731987E-2</v>
      </c>
      <c r="S67" s="28">
        <f>S66*2</f>
        <v>3.0930317640213305E-2</v>
      </c>
      <c r="T67" s="28">
        <f>(T66-0.5)/0.5</f>
        <v>1.6000000000000014E-2</v>
      </c>
      <c r="U67" s="28">
        <f>U66*2</f>
        <v>3.1E-2</v>
      </c>
    </row>
    <row r="68" spans="1:22">
      <c r="A68" s="4" t="s">
        <v>66</v>
      </c>
      <c r="F68" s="5">
        <v>26</v>
      </c>
      <c r="G68" s="5">
        <v>19</v>
      </c>
      <c r="L68" s="5">
        <v>14</v>
      </c>
      <c r="M68" s="5">
        <v>26</v>
      </c>
      <c r="N68" s="26">
        <f t="shared" si="6"/>
        <v>85</v>
      </c>
      <c r="O68" s="7"/>
      <c r="Q68" s="23" t="s">
        <v>364</v>
      </c>
      <c r="R68" s="28">
        <f>SUM(L77:M77)/N77</f>
        <v>0.49186602870813395</v>
      </c>
      <c r="S68" s="28">
        <f>SQRT(R68*(1-R68)/N77)</f>
        <v>1.5465158820106652E-2</v>
      </c>
      <c r="T68" s="30">
        <v>0.49199999999999999</v>
      </c>
      <c r="U68" s="30">
        <v>1.55E-2</v>
      </c>
      <c r="V68" s="30"/>
    </row>
    <row r="69" spans="1:22">
      <c r="A69" s="4" t="s">
        <v>67</v>
      </c>
      <c r="F69" s="5">
        <v>28</v>
      </c>
      <c r="G69" s="5">
        <v>28</v>
      </c>
      <c r="L69" s="5">
        <v>24</v>
      </c>
      <c r="M69" s="5">
        <v>33</v>
      </c>
      <c r="N69" s="26">
        <f t="shared" si="6"/>
        <v>113</v>
      </c>
      <c r="Q69" s="23" t="s">
        <v>365</v>
      </c>
      <c r="R69" s="28">
        <f>R68/0.5</f>
        <v>0.9837320574162679</v>
      </c>
      <c r="S69" s="28">
        <f>S68*2</f>
        <v>3.0930317640213305E-2</v>
      </c>
      <c r="T69" s="28">
        <f>T68/0.5</f>
        <v>0.98399999999999999</v>
      </c>
      <c r="U69" s="28">
        <f>U68*2</f>
        <v>3.1E-2</v>
      </c>
    </row>
    <row r="70" spans="1:22">
      <c r="A70" s="4" t="s">
        <v>68</v>
      </c>
      <c r="F70" s="5">
        <v>27</v>
      </c>
      <c r="G70" s="5">
        <v>20</v>
      </c>
      <c r="L70" s="5">
        <v>22</v>
      </c>
      <c r="M70" s="5">
        <v>29</v>
      </c>
      <c r="N70" s="26">
        <f t="shared" si="6"/>
        <v>98</v>
      </c>
    </row>
    <row r="71" spans="1:22">
      <c r="A71" s="4" t="s">
        <v>69</v>
      </c>
      <c r="F71" s="5">
        <v>25</v>
      </c>
      <c r="G71" s="5">
        <v>15</v>
      </c>
      <c r="L71" s="5">
        <v>27</v>
      </c>
      <c r="M71" s="5">
        <v>21</v>
      </c>
      <c r="N71" s="26">
        <f t="shared" si="6"/>
        <v>88</v>
      </c>
      <c r="Q71" s="1"/>
      <c r="R71" s="1"/>
      <c r="S71" s="1"/>
      <c r="T71" s="1"/>
      <c r="U71" s="1"/>
      <c r="V71" s="1"/>
    </row>
    <row r="72" spans="1:22">
      <c r="A72" s="4" t="s">
        <v>70</v>
      </c>
      <c r="F72" s="5">
        <v>18</v>
      </c>
      <c r="G72" s="5">
        <v>17</v>
      </c>
      <c r="L72" s="5">
        <v>15</v>
      </c>
      <c r="M72" s="5">
        <v>16</v>
      </c>
      <c r="N72" s="26">
        <f t="shared" si="6"/>
        <v>66</v>
      </c>
      <c r="Q72" s="1"/>
      <c r="R72" s="1"/>
      <c r="S72" s="1"/>
      <c r="T72" s="1"/>
      <c r="U72" s="1"/>
      <c r="V72" s="1"/>
    </row>
    <row r="73" spans="1:22">
      <c r="A73" s="4" t="s">
        <v>71</v>
      </c>
      <c r="F73" s="5">
        <v>18</v>
      </c>
      <c r="G73" s="5">
        <v>17</v>
      </c>
      <c r="L73" s="5">
        <v>17</v>
      </c>
      <c r="M73" s="5">
        <v>21</v>
      </c>
      <c r="N73" s="26">
        <f t="shared" si="6"/>
        <v>73</v>
      </c>
      <c r="Q73" s="1"/>
      <c r="R73" s="1"/>
      <c r="S73" s="1"/>
      <c r="T73" s="1"/>
      <c r="U73" s="1"/>
      <c r="V73" s="1"/>
    </row>
    <row r="74" spans="1:22">
      <c r="A74" s="4" t="s">
        <v>72</v>
      </c>
      <c r="F74" s="5">
        <v>14</v>
      </c>
      <c r="G74" s="5">
        <v>20</v>
      </c>
      <c r="L74" s="5">
        <v>13</v>
      </c>
      <c r="M74" s="5">
        <v>16</v>
      </c>
      <c r="N74" s="26">
        <f t="shared" si="6"/>
        <v>63</v>
      </c>
      <c r="Q74" s="1"/>
      <c r="R74" s="1"/>
      <c r="S74" s="1"/>
      <c r="T74" s="1"/>
      <c r="U74" s="1"/>
      <c r="V74" s="1"/>
    </row>
    <row r="75" spans="1:22">
      <c r="A75" s="4" t="s">
        <v>73</v>
      </c>
      <c r="F75" s="5">
        <v>13</v>
      </c>
      <c r="G75" s="5">
        <v>14</v>
      </c>
      <c r="L75" s="5">
        <v>16</v>
      </c>
      <c r="M75" s="5">
        <v>13</v>
      </c>
      <c r="N75" s="26">
        <f t="shared" si="6"/>
        <v>56</v>
      </c>
      <c r="Q75" s="1"/>
      <c r="R75" s="1"/>
      <c r="S75" s="1"/>
      <c r="T75" s="1"/>
      <c r="U75" s="1"/>
      <c r="V75" s="1"/>
    </row>
    <row r="76" spans="1:22">
      <c r="A76" s="4" t="s">
        <v>74</v>
      </c>
      <c r="F76" s="5">
        <v>12</v>
      </c>
      <c r="G76" s="5">
        <v>18</v>
      </c>
      <c r="L76" s="5">
        <v>14</v>
      </c>
      <c r="M76" s="5">
        <v>21</v>
      </c>
      <c r="N76" s="26">
        <f t="shared" si="6"/>
        <v>65</v>
      </c>
      <c r="Q76" s="1"/>
      <c r="R76" s="1"/>
      <c r="S76" s="1"/>
      <c r="T76" s="1"/>
      <c r="U76" s="1"/>
      <c r="V76" s="1"/>
    </row>
    <row r="77" spans="1:22">
      <c r="A77" s="25" t="s">
        <v>124</v>
      </c>
      <c r="B77" s="26">
        <f>SUM(B63:B76)</f>
        <v>0</v>
      </c>
      <c r="C77" s="26">
        <f t="shared" ref="C77:N77" si="8">SUM(C63:C76)</f>
        <v>0</v>
      </c>
      <c r="D77" s="26">
        <f t="shared" si="8"/>
        <v>0</v>
      </c>
      <c r="E77" s="26">
        <f t="shared" si="8"/>
        <v>0</v>
      </c>
      <c r="F77" s="26">
        <f t="shared" si="8"/>
        <v>261</v>
      </c>
      <c r="G77" s="26">
        <f t="shared" si="8"/>
        <v>270</v>
      </c>
      <c r="H77" s="26">
        <f t="shared" si="8"/>
        <v>0</v>
      </c>
      <c r="I77" s="26">
        <f t="shared" si="8"/>
        <v>0</v>
      </c>
      <c r="J77" s="26">
        <f t="shared" si="8"/>
        <v>0</v>
      </c>
      <c r="K77" s="26">
        <f t="shared" si="8"/>
        <v>0</v>
      </c>
      <c r="L77" s="26">
        <f t="shared" si="8"/>
        <v>238</v>
      </c>
      <c r="M77" s="26">
        <f t="shared" si="8"/>
        <v>276</v>
      </c>
      <c r="N77" s="26">
        <f t="shared" si="8"/>
        <v>1045</v>
      </c>
    </row>
    <row r="78" spans="1:22" ht="17">
      <c r="A78" s="20"/>
      <c r="B78" s="20" t="s">
        <v>366</v>
      </c>
      <c r="C78" s="20" t="s">
        <v>367</v>
      </c>
      <c r="D78" s="20" t="s">
        <v>217</v>
      </c>
      <c r="E78" s="20" t="s">
        <v>218</v>
      </c>
      <c r="F78" s="20" t="s">
        <v>210</v>
      </c>
      <c r="G78" s="20" t="s">
        <v>211</v>
      </c>
      <c r="H78" s="20" t="s">
        <v>219</v>
      </c>
      <c r="I78" s="20" t="s">
        <v>213</v>
      </c>
      <c r="J78" s="20" t="s">
        <v>220</v>
      </c>
      <c r="K78" s="20" t="s">
        <v>221</v>
      </c>
      <c r="L78" s="20" t="s">
        <v>214</v>
      </c>
      <c r="M78" s="20" t="s">
        <v>215</v>
      </c>
      <c r="N78" s="20" t="s">
        <v>124</v>
      </c>
    </row>
    <row r="79" spans="1:22">
      <c r="A79" s="4" t="s">
        <v>75</v>
      </c>
      <c r="B79" s="5"/>
      <c r="C79" s="5"/>
      <c r="D79" s="5"/>
      <c r="E79" s="5"/>
      <c r="F79" s="5">
        <v>1</v>
      </c>
      <c r="G79" s="5">
        <v>5</v>
      </c>
      <c r="H79" s="5"/>
      <c r="I79" s="5"/>
      <c r="J79" s="5"/>
      <c r="K79" s="5"/>
      <c r="L79" s="5">
        <v>0</v>
      </c>
      <c r="M79" s="5">
        <v>1</v>
      </c>
      <c r="N79" s="26">
        <f t="shared" ref="N79" si="9">SUM(B79:M79)</f>
        <v>7</v>
      </c>
    </row>
    <row r="80" spans="1:22">
      <c r="A80" s="4" t="s">
        <v>76</v>
      </c>
      <c r="B80" s="5"/>
      <c r="C80" s="5"/>
      <c r="D80" s="5"/>
      <c r="E80" s="5"/>
      <c r="F80" s="5">
        <v>15</v>
      </c>
      <c r="G80" s="5">
        <v>16</v>
      </c>
      <c r="H80" s="5"/>
      <c r="I80" s="5"/>
      <c r="J80" s="5"/>
      <c r="K80" s="5"/>
      <c r="L80" s="5">
        <v>1</v>
      </c>
      <c r="M80" s="5">
        <v>3</v>
      </c>
      <c r="N80" s="26">
        <f t="shared" ref="N80:N90" si="10">SUM(B80:M80)</f>
        <v>35</v>
      </c>
      <c r="O80" s="7"/>
      <c r="R80" s="28" t="s">
        <v>359</v>
      </c>
      <c r="T80" s="28" t="s">
        <v>360</v>
      </c>
    </row>
    <row r="81" spans="1:21">
      <c r="A81" s="4" t="s">
        <v>77</v>
      </c>
      <c r="B81" s="5"/>
      <c r="C81" s="5"/>
      <c r="D81" s="5"/>
      <c r="E81" s="5"/>
      <c r="F81" s="5">
        <v>21</v>
      </c>
      <c r="G81" s="5">
        <v>23</v>
      </c>
      <c r="H81" s="5"/>
      <c r="I81" s="5"/>
      <c r="J81" s="5"/>
      <c r="K81" s="5"/>
      <c r="L81" s="5">
        <v>2</v>
      </c>
      <c r="M81" s="5">
        <v>4</v>
      </c>
      <c r="N81" s="26">
        <f t="shared" si="10"/>
        <v>50</v>
      </c>
      <c r="O81" s="7"/>
      <c r="R81" s="28" t="s">
        <v>361</v>
      </c>
      <c r="S81" s="28" t="s">
        <v>599</v>
      </c>
      <c r="T81" s="28" t="s">
        <v>361</v>
      </c>
      <c r="U81" s="28" t="s">
        <v>599</v>
      </c>
    </row>
    <row r="82" spans="1:21">
      <c r="A82" s="4" t="s">
        <v>78</v>
      </c>
      <c r="B82" s="5"/>
      <c r="C82" s="5"/>
      <c r="D82" s="5"/>
      <c r="E82" s="5"/>
      <c r="F82" s="5">
        <v>29</v>
      </c>
      <c r="G82" s="5">
        <v>21</v>
      </c>
      <c r="H82" s="5"/>
      <c r="I82" s="5"/>
      <c r="J82" s="5"/>
      <c r="K82" s="5"/>
      <c r="L82" s="5">
        <v>6</v>
      </c>
      <c r="M82" s="5">
        <v>15</v>
      </c>
      <c r="N82" s="26">
        <f t="shared" si="10"/>
        <v>71</v>
      </c>
      <c r="O82" s="7"/>
      <c r="Q82" s="23" t="s">
        <v>362</v>
      </c>
      <c r="R82" s="28">
        <f>SUM(B105:G105)/N105</f>
        <v>0.80279720279720279</v>
      </c>
      <c r="S82" s="28">
        <f>SQRT(R82*(1-R82)/N105)</f>
        <v>1.4880120214295099E-2</v>
      </c>
      <c r="T82" s="28">
        <v>0.81399999999999995</v>
      </c>
      <c r="U82" s="28">
        <v>2.01E-2</v>
      </c>
    </row>
    <row r="83" spans="1:21">
      <c r="A83" s="4" t="s">
        <v>79</v>
      </c>
      <c r="B83" s="5"/>
      <c r="C83" s="5"/>
      <c r="D83" s="5"/>
      <c r="E83" s="5"/>
      <c r="F83" s="5">
        <v>28</v>
      </c>
      <c r="G83" s="5">
        <v>22</v>
      </c>
      <c r="H83" s="5"/>
      <c r="I83" s="5"/>
      <c r="J83" s="5"/>
      <c r="K83" s="5"/>
      <c r="L83" s="5">
        <v>9</v>
      </c>
      <c r="M83" s="5">
        <v>5</v>
      </c>
      <c r="N83" s="26">
        <f t="shared" si="10"/>
        <v>64</v>
      </c>
      <c r="O83" s="7"/>
      <c r="Q83" s="23" t="s">
        <v>363</v>
      </c>
      <c r="R83" s="28">
        <f>(R82-0.5)/0.5</f>
        <v>0.60559440559440558</v>
      </c>
      <c r="S83" s="28">
        <f>S82*2</f>
        <v>2.9760240428590198E-2</v>
      </c>
      <c r="T83" s="28">
        <f>(T82-0.5)/0.5</f>
        <v>0.62799999999999989</v>
      </c>
      <c r="U83" s="28">
        <f>U82*2</f>
        <v>4.02E-2</v>
      </c>
    </row>
    <row r="84" spans="1:21">
      <c r="A84" s="4" t="s">
        <v>80</v>
      </c>
      <c r="B84" s="5"/>
      <c r="C84" s="5"/>
      <c r="D84" s="5"/>
      <c r="E84" s="5"/>
      <c r="F84" s="5">
        <v>10</v>
      </c>
      <c r="G84" s="5">
        <v>39</v>
      </c>
      <c r="H84" s="5"/>
      <c r="I84" s="5"/>
      <c r="J84" s="5"/>
      <c r="K84" s="5"/>
      <c r="L84" s="5">
        <v>0</v>
      </c>
      <c r="M84" s="5">
        <v>7</v>
      </c>
      <c r="N84" s="26">
        <f t="shared" si="10"/>
        <v>56</v>
      </c>
      <c r="O84" s="7"/>
      <c r="Q84" s="23" t="s">
        <v>364</v>
      </c>
      <c r="R84" s="28">
        <f>SUM(L105:M105)/N105</f>
        <v>0.19580419580419581</v>
      </c>
      <c r="S84" s="28">
        <f>SQRT(R84*(1-R84)/N105)</f>
        <v>1.4840170051127741E-2</v>
      </c>
      <c r="T84" s="28">
        <v>0.186</v>
      </c>
      <c r="U84" s="28">
        <v>1.9800000000000002E-2</v>
      </c>
    </row>
    <row r="85" spans="1:21">
      <c r="A85" s="4" t="s">
        <v>81</v>
      </c>
      <c r="B85" s="5"/>
      <c r="C85" s="5"/>
      <c r="D85" s="5"/>
      <c r="E85" s="5"/>
      <c r="F85" s="5">
        <v>20</v>
      </c>
      <c r="G85" s="5">
        <v>12</v>
      </c>
      <c r="H85" s="5"/>
      <c r="I85" s="5"/>
      <c r="J85" s="5"/>
      <c r="K85" s="5"/>
      <c r="L85" s="5">
        <v>6</v>
      </c>
      <c r="M85" s="5">
        <v>3</v>
      </c>
      <c r="N85" s="26">
        <f t="shared" si="10"/>
        <v>41</v>
      </c>
      <c r="O85" s="7"/>
      <c r="Q85" s="23" t="s">
        <v>365</v>
      </c>
      <c r="R85" s="28">
        <f>R84/0.5</f>
        <v>0.39160839160839161</v>
      </c>
      <c r="S85" s="28">
        <f>S84*2</f>
        <v>2.9680340102255481E-2</v>
      </c>
      <c r="T85" s="28">
        <f>T84/0.5</f>
        <v>0.372</v>
      </c>
      <c r="U85" s="28">
        <f>U84*2</f>
        <v>3.9600000000000003E-2</v>
      </c>
    </row>
    <row r="86" spans="1:21">
      <c r="A86" s="4" t="s">
        <v>82</v>
      </c>
      <c r="B86" s="5"/>
      <c r="C86" s="5"/>
      <c r="D86" s="5"/>
      <c r="E86" s="5"/>
      <c r="F86" s="5"/>
      <c r="G86" s="5">
        <v>1</v>
      </c>
      <c r="H86" s="5"/>
      <c r="I86" s="5"/>
      <c r="J86" s="5"/>
      <c r="K86" s="5"/>
      <c r="L86" s="5"/>
      <c r="M86" s="5"/>
      <c r="N86" s="26">
        <f t="shared" si="10"/>
        <v>1</v>
      </c>
    </row>
    <row r="87" spans="1:21">
      <c r="A87" s="4" t="s">
        <v>83</v>
      </c>
      <c r="B87" s="5"/>
      <c r="C87" s="5"/>
      <c r="D87" s="5"/>
      <c r="E87" s="5"/>
      <c r="F87" s="5">
        <v>9</v>
      </c>
      <c r="G87" s="5">
        <v>16</v>
      </c>
      <c r="H87" s="5"/>
      <c r="I87" s="5"/>
      <c r="J87" s="5"/>
      <c r="K87" s="5"/>
      <c r="L87" s="5">
        <v>4</v>
      </c>
      <c r="M87" s="5">
        <v>5</v>
      </c>
      <c r="N87" s="26">
        <f t="shared" si="10"/>
        <v>34</v>
      </c>
    </row>
    <row r="88" spans="1:21">
      <c r="A88" s="4" t="s">
        <v>84</v>
      </c>
      <c r="B88" s="5"/>
      <c r="C88" s="5"/>
      <c r="D88" s="5"/>
      <c r="E88" s="5"/>
      <c r="F88" s="5">
        <v>18</v>
      </c>
      <c r="G88" s="5">
        <v>18</v>
      </c>
      <c r="H88" s="5"/>
      <c r="I88" s="5"/>
      <c r="J88" s="5"/>
      <c r="K88" s="5"/>
      <c r="L88" s="5">
        <v>4</v>
      </c>
      <c r="M88" s="5">
        <v>2</v>
      </c>
      <c r="N88" s="26">
        <f t="shared" si="10"/>
        <v>42</v>
      </c>
    </row>
    <row r="89" spans="1:21">
      <c r="A89" s="4" t="s">
        <v>85</v>
      </c>
      <c r="B89" s="5"/>
      <c r="C89" s="5"/>
      <c r="D89" s="5"/>
      <c r="E89" s="5"/>
      <c r="F89" s="5">
        <v>2</v>
      </c>
      <c r="G89" s="5">
        <v>2</v>
      </c>
      <c r="H89" s="5"/>
      <c r="I89" s="5"/>
      <c r="J89" s="5"/>
      <c r="K89" s="5"/>
      <c r="L89" s="5"/>
      <c r="M89" s="5"/>
      <c r="N89" s="26">
        <f t="shared" si="10"/>
        <v>4</v>
      </c>
    </row>
    <row r="90" spans="1:21">
      <c r="A90" s="4" t="s">
        <v>86</v>
      </c>
      <c r="B90" s="5"/>
      <c r="C90" s="5"/>
      <c r="D90" s="5"/>
      <c r="E90" s="5"/>
      <c r="F90" s="5">
        <v>20</v>
      </c>
      <c r="G90" s="5">
        <v>30</v>
      </c>
      <c r="H90" s="5"/>
      <c r="I90" s="5"/>
      <c r="J90" s="5"/>
      <c r="K90" s="5"/>
      <c r="L90" s="5">
        <v>5</v>
      </c>
      <c r="M90" s="5">
        <v>7</v>
      </c>
      <c r="N90" s="26">
        <f t="shared" si="10"/>
        <v>62</v>
      </c>
    </row>
    <row r="91" spans="1:21">
      <c r="A91" s="4" t="s">
        <v>87</v>
      </c>
      <c r="B91" s="5"/>
      <c r="C91" s="5"/>
      <c r="D91" s="5"/>
      <c r="E91" s="5"/>
      <c r="F91" s="5">
        <v>16</v>
      </c>
      <c r="G91" s="5">
        <v>19</v>
      </c>
      <c r="H91" s="5"/>
      <c r="I91" s="5"/>
      <c r="J91" s="5"/>
      <c r="K91" s="5"/>
      <c r="L91" s="5">
        <v>6</v>
      </c>
      <c r="M91" s="5">
        <v>4</v>
      </c>
      <c r="N91" s="26">
        <f>SUM(B91:M91)</f>
        <v>45</v>
      </c>
    </row>
    <row r="92" spans="1:21">
      <c r="A92" s="4" t="s">
        <v>88</v>
      </c>
      <c r="B92" s="5"/>
      <c r="C92" s="5"/>
      <c r="D92" s="5"/>
      <c r="E92" s="5"/>
      <c r="F92" s="5">
        <v>29</v>
      </c>
      <c r="G92" s="5">
        <v>21</v>
      </c>
      <c r="H92" s="5">
        <v>1</v>
      </c>
      <c r="I92" s="5"/>
      <c r="J92" s="5"/>
      <c r="K92" s="5"/>
      <c r="L92" s="5">
        <v>12</v>
      </c>
      <c r="M92" s="5">
        <v>8</v>
      </c>
      <c r="N92" s="26">
        <f t="shared" ref="N92:N98" si="11">SUM(B92:M92)</f>
        <v>71</v>
      </c>
    </row>
    <row r="93" spans="1:21">
      <c r="A93" s="4" t="s">
        <v>89</v>
      </c>
      <c r="B93" s="5"/>
      <c r="C93" s="5"/>
      <c r="D93" s="5"/>
      <c r="E93" s="5"/>
      <c r="F93" s="5">
        <v>4</v>
      </c>
      <c r="G93" s="5">
        <v>5</v>
      </c>
      <c r="H93" s="5"/>
      <c r="I93" s="5"/>
      <c r="J93" s="5"/>
      <c r="K93" s="5"/>
      <c r="L93" s="5"/>
      <c r="M93" s="5">
        <v>1</v>
      </c>
      <c r="N93" s="26">
        <f t="shared" si="11"/>
        <v>10</v>
      </c>
    </row>
    <row r="94" spans="1:21">
      <c r="A94" s="4" t="s">
        <v>90</v>
      </c>
      <c r="B94" s="5"/>
      <c r="C94" s="5"/>
      <c r="D94" s="5"/>
      <c r="E94" s="5"/>
      <c r="F94" s="5">
        <v>1</v>
      </c>
      <c r="G94" s="5">
        <v>2</v>
      </c>
      <c r="H94" s="5"/>
      <c r="I94" s="5"/>
      <c r="J94" s="5"/>
      <c r="K94" s="5"/>
      <c r="L94" s="5"/>
      <c r="M94" s="5"/>
      <c r="N94" s="26">
        <f t="shared" si="11"/>
        <v>3</v>
      </c>
    </row>
    <row r="95" spans="1:21">
      <c r="A95" s="4" t="s">
        <v>91</v>
      </c>
      <c r="B95" s="5"/>
      <c r="C95" s="5"/>
      <c r="D95" s="5"/>
      <c r="E95" s="5"/>
      <c r="F95" s="5">
        <v>11</v>
      </c>
      <c r="G95" s="5">
        <v>17</v>
      </c>
      <c r="H95" s="5"/>
      <c r="I95" s="5"/>
      <c r="J95" s="5"/>
      <c r="K95" s="5"/>
      <c r="L95" s="5">
        <v>2</v>
      </c>
      <c r="M95" s="5"/>
      <c r="N95" s="26">
        <f t="shared" si="11"/>
        <v>30</v>
      </c>
    </row>
    <row r="96" spans="1:21">
      <c r="A96" s="4" t="s">
        <v>92</v>
      </c>
      <c r="B96" s="5"/>
      <c r="C96" s="5"/>
      <c r="D96" s="5"/>
      <c r="E96" s="5"/>
      <c r="F96" s="5">
        <v>9</v>
      </c>
      <c r="G96" s="5">
        <v>8</v>
      </c>
      <c r="H96" s="5"/>
      <c r="I96" s="5"/>
      <c r="J96" s="5"/>
      <c r="K96" s="5"/>
      <c r="L96" s="5">
        <v>1</v>
      </c>
      <c r="M96" s="5">
        <v>1</v>
      </c>
      <c r="N96" s="26">
        <f t="shared" si="11"/>
        <v>19</v>
      </c>
    </row>
    <row r="97" spans="1:22">
      <c r="A97" s="4" t="s">
        <v>93</v>
      </c>
      <c r="B97" s="5"/>
      <c r="C97" s="5"/>
      <c r="D97" s="5"/>
      <c r="E97" s="5"/>
      <c r="F97" s="5">
        <v>1</v>
      </c>
      <c r="G97" s="5">
        <v>4</v>
      </c>
      <c r="H97" s="5"/>
      <c r="I97" s="5"/>
      <c r="J97" s="5"/>
      <c r="K97" s="5"/>
      <c r="L97" s="5">
        <v>2</v>
      </c>
      <c r="M97" s="5"/>
      <c r="N97" s="26">
        <f t="shared" si="11"/>
        <v>7</v>
      </c>
    </row>
    <row r="98" spans="1:22">
      <c r="A98" s="4" t="s">
        <v>94</v>
      </c>
      <c r="B98" s="5"/>
      <c r="C98" s="5"/>
      <c r="D98" s="5"/>
      <c r="E98" s="5"/>
      <c r="F98" s="5">
        <v>9</v>
      </c>
      <c r="G98" s="5">
        <v>8</v>
      </c>
      <c r="H98" s="5"/>
      <c r="I98" s="5"/>
      <c r="J98" s="5"/>
      <c r="K98" s="5"/>
      <c r="L98" s="5">
        <v>1</v>
      </c>
      <c r="M98" s="5">
        <v>1</v>
      </c>
      <c r="N98" s="26">
        <f t="shared" si="11"/>
        <v>19</v>
      </c>
    </row>
    <row r="99" spans="1:22">
      <c r="A99" s="4" t="s">
        <v>95</v>
      </c>
      <c r="B99" s="5"/>
      <c r="C99" s="5"/>
      <c r="D99" s="5"/>
      <c r="E99" s="5"/>
      <c r="F99" s="5"/>
      <c r="G99" s="5">
        <v>3</v>
      </c>
      <c r="H99" s="5"/>
      <c r="I99" s="5"/>
      <c r="J99" s="5"/>
      <c r="K99" s="5"/>
      <c r="L99" s="5"/>
      <c r="M99" s="5">
        <v>1</v>
      </c>
      <c r="N99" s="26">
        <f t="shared" ref="N99:N104" si="12">SUM(B99:M99)</f>
        <v>4</v>
      </c>
      <c r="Q99" s="1"/>
      <c r="R99" s="1"/>
      <c r="S99" s="1"/>
      <c r="T99" s="1"/>
      <c r="U99" s="1"/>
      <c r="V99" s="1"/>
    </row>
    <row r="100" spans="1:22">
      <c r="A100" s="4" t="s">
        <v>96</v>
      </c>
      <c r="B100" s="5"/>
      <c r="C100" s="5"/>
      <c r="D100" s="5"/>
      <c r="E100" s="5"/>
      <c r="F100" s="5">
        <v>2</v>
      </c>
      <c r="G100" s="5">
        <v>2</v>
      </c>
      <c r="H100" s="5"/>
      <c r="I100" s="5"/>
      <c r="J100" s="5"/>
      <c r="K100" s="5"/>
      <c r="L100" s="5">
        <v>1</v>
      </c>
      <c r="M100" s="5">
        <v>1</v>
      </c>
      <c r="N100" s="26">
        <f t="shared" si="12"/>
        <v>6</v>
      </c>
      <c r="Q100" s="1"/>
      <c r="R100" s="1"/>
      <c r="S100" s="1"/>
      <c r="T100" s="1"/>
      <c r="U100" s="1"/>
      <c r="V100" s="1"/>
    </row>
    <row r="101" spans="1:22">
      <c r="A101" s="4" t="s">
        <v>97</v>
      </c>
      <c r="B101" s="5"/>
      <c r="C101" s="5"/>
      <c r="D101" s="5"/>
      <c r="E101" s="5"/>
      <c r="F101" s="5">
        <v>2</v>
      </c>
      <c r="G101" s="5">
        <v>2</v>
      </c>
      <c r="H101" s="5"/>
      <c r="I101" s="5"/>
      <c r="J101" s="5"/>
      <c r="K101" s="5"/>
      <c r="L101" s="5"/>
      <c r="M101" s="5"/>
      <c r="N101" s="26">
        <f t="shared" si="12"/>
        <v>4</v>
      </c>
      <c r="Q101" s="1"/>
      <c r="R101" s="1"/>
      <c r="S101" s="1"/>
      <c r="T101" s="1"/>
      <c r="U101" s="1"/>
      <c r="V101" s="1"/>
    </row>
    <row r="102" spans="1:22">
      <c r="A102" s="4" t="s">
        <v>98</v>
      </c>
      <c r="B102" s="5"/>
      <c r="C102" s="5"/>
      <c r="D102" s="5"/>
      <c r="E102" s="5"/>
      <c r="F102" s="5">
        <v>4</v>
      </c>
      <c r="G102" s="5">
        <v>12</v>
      </c>
      <c r="H102" s="5"/>
      <c r="I102" s="5"/>
      <c r="J102" s="5"/>
      <c r="K102" s="5"/>
      <c r="L102" s="5">
        <v>4</v>
      </c>
      <c r="M102" s="5">
        <v>5</v>
      </c>
      <c r="N102" s="26">
        <f t="shared" si="12"/>
        <v>25</v>
      </c>
      <c r="Q102" s="1"/>
      <c r="R102" s="1"/>
      <c r="S102" s="1"/>
      <c r="T102" s="1"/>
      <c r="U102" s="1"/>
      <c r="V102" s="1"/>
    </row>
    <row r="103" spans="1:22">
      <c r="A103" s="4" t="s">
        <v>99</v>
      </c>
      <c r="B103" s="5"/>
      <c r="C103" s="5"/>
      <c r="D103" s="5"/>
      <c r="E103" s="5"/>
      <c r="F103" s="5"/>
      <c r="G103" s="5">
        <v>1</v>
      </c>
      <c r="H103" s="5"/>
      <c r="I103" s="5"/>
      <c r="J103" s="5"/>
      <c r="K103" s="5"/>
      <c r="L103" s="5"/>
      <c r="M103" s="5"/>
      <c r="N103" s="26">
        <f>SUM(B103:M103)</f>
        <v>1</v>
      </c>
      <c r="Q103" s="1"/>
      <c r="R103" s="1"/>
      <c r="S103" s="1"/>
      <c r="T103" s="1"/>
      <c r="U103" s="1"/>
      <c r="V103" s="1"/>
    </row>
    <row r="104" spans="1:22">
      <c r="A104" s="4" t="s">
        <v>100</v>
      </c>
      <c r="B104" s="5"/>
      <c r="C104" s="5"/>
      <c r="D104" s="5"/>
      <c r="E104" s="5"/>
      <c r="F104" s="5">
        <v>2</v>
      </c>
      <c r="G104" s="5">
        <v>2</v>
      </c>
      <c r="H104" s="5"/>
      <c r="I104" s="5"/>
      <c r="J104" s="5"/>
      <c r="K104" s="5"/>
      <c r="L104" s="5"/>
      <c r="M104" s="5"/>
      <c r="N104" s="26">
        <f t="shared" si="12"/>
        <v>4</v>
      </c>
      <c r="Q104" s="1"/>
      <c r="R104" s="1"/>
      <c r="S104" s="1"/>
      <c r="T104" s="1"/>
      <c r="U104" s="1"/>
      <c r="V104" s="1"/>
    </row>
    <row r="105" spans="1:22">
      <c r="A105" s="25" t="s">
        <v>124</v>
      </c>
      <c r="B105" s="26">
        <f>SUM(B79:B97)</f>
        <v>0</v>
      </c>
      <c r="C105" s="26">
        <f>SUM(C79:C97)</f>
        <v>0</v>
      </c>
      <c r="D105" s="26">
        <f>SUM(D79:D97)</f>
        <v>0</v>
      </c>
      <c r="E105" s="26">
        <f>SUM(E79:E97)</f>
        <v>0</v>
      </c>
      <c r="F105" s="26">
        <f t="shared" ref="F105:N105" si="13">SUM(F79:F104)</f>
        <v>263</v>
      </c>
      <c r="G105" s="26">
        <f t="shared" si="13"/>
        <v>311</v>
      </c>
      <c r="H105" s="26">
        <f t="shared" si="13"/>
        <v>1</v>
      </c>
      <c r="I105" s="26">
        <f t="shared" si="13"/>
        <v>0</v>
      </c>
      <c r="J105" s="26">
        <f t="shared" si="13"/>
        <v>0</v>
      </c>
      <c r="K105" s="26">
        <f t="shared" si="13"/>
        <v>0</v>
      </c>
      <c r="L105" s="26">
        <f t="shared" si="13"/>
        <v>66</v>
      </c>
      <c r="M105" s="26">
        <f t="shared" si="13"/>
        <v>74</v>
      </c>
      <c r="N105" s="26">
        <f t="shared" si="13"/>
        <v>715</v>
      </c>
    </row>
    <row r="108" spans="1:22">
      <c r="A108" s="4" t="s">
        <v>44</v>
      </c>
    </row>
    <row r="109" spans="1:22" ht="17">
      <c r="A109" s="27"/>
      <c r="B109" s="27" t="s">
        <v>216</v>
      </c>
      <c r="C109" s="27" t="s">
        <v>367</v>
      </c>
      <c r="D109" s="27" t="s">
        <v>217</v>
      </c>
      <c r="E109" s="27" t="s">
        <v>218</v>
      </c>
      <c r="F109" s="27" t="s">
        <v>210</v>
      </c>
      <c r="G109" s="27" t="s">
        <v>211</v>
      </c>
      <c r="H109" s="27" t="s">
        <v>219</v>
      </c>
      <c r="I109" s="27" t="s">
        <v>213</v>
      </c>
      <c r="J109" s="27" t="s">
        <v>220</v>
      </c>
      <c r="K109" s="27" t="s">
        <v>221</v>
      </c>
      <c r="L109" s="27" t="s">
        <v>214</v>
      </c>
      <c r="M109" s="27" t="s">
        <v>215</v>
      </c>
      <c r="N109" s="27" t="s">
        <v>12</v>
      </c>
    </row>
    <row r="110" spans="1:22">
      <c r="A110" s="4" t="s">
        <v>101</v>
      </c>
      <c r="B110" s="5">
        <v>2</v>
      </c>
      <c r="C110" s="5">
        <v>2</v>
      </c>
      <c r="D110" s="5"/>
      <c r="E110" s="5"/>
      <c r="F110" s="5">
        <v>34</v>
      </c>
      <c r="G110" s="5">
        <v>35</v>
      </c>
      <c r="H110" s="5"/>
      <c r="I110" s="5"/>
      <c r="J110" s="5"/>
      <c r="K110" s="5"/>
      <c r="L110" s="5">
        <v>4</v>
      </c>
      <c r="M110" s="5">
        <v>0</v>
      </c>
      <c r="N110" s="26">
        <f t="shared" ref="N110:N116" si="14">SUM(B110:M110)</f>
        <v>77</v>
      </c>
      <c r="R110" s="28" t="s">
        <v>359</v>
      </c>
      <c r="T110" s="28" t="s">
        <v>360</v>
      </c>
    </row>
    <row r="111" spans="1:22">
      <c r="A111" s="4" t="s">
        <v>103</v>
      </c>
      <c r="B111" s="5">
        <v>0</v>
      </c>
      <c r="C111" s="5">
        <v>0</v>
      </c>
      <c r="D111" s="5"/>
      <c r="E111" s="5"/>
      <c r="F111" s="5">
        <v>8</v>
      </c>
      <c r="G111" s="5">
        <v>4</v>
      </c>
      <c r="H111" s="5"/>
      <c r="I111" s="5"/>
      <c r="J111" s="5"/>
      <c r="K111" s="5"/>
      <c r="L111" s="5">
        <v>0</v>
      </c>
      <c r="M111" s="5">
        <v>0</v>
      </c>
      <c r="N111" s="26">
        <f t="shared" si="14"/>
        <v>12</v>
      </c>
      <c r="O111" s="7"/>
      <c r="R111" s="28" t="s">
        <v>361</v>
      </c>
      <c r="S111" s="28" t="s">
        <v>599</v>
      </c>
      <c r="T111" s="28" t="s">
        <v>361</v>
      </c>
      <c r="U111" s="28" t="s">
        <v>599</v>
      </c>
    </row>
    <row r="112" spans="1:22">
      <c r="A112" s="4" t="s">
        <v>104</v>
      </c>
      <c r="B112" s="5">
        <v>0</v>
      </c>
      <c r="C112" s="1">
        <v>2</v>
      </c>
      <c r="D112" s="5"/>
      <c r="E112" s="5"/>
      <c r="F112" s="5">
        <v>23</v>
      </c>
      <c r="G112" s="5">
        <v>38</v>
      </c>
      <c r="H112" s="5"/>
      <c r="J112" s="5"/>
      <c r="K112" s="5"/>
      <c r="L112" s="5">
        <v>0</v>
      </c>
      <c r="M112" s="5">
        <v>0</v>
      </c>
      <c r="N112" s="26">
        <f t="shared" si="14"/>
        <v>63</v>
      </c>
      <c r="O112" s="7"/>
      <c r="Q112" s="23" t="s">
        <v>362</v>
      </c>
      <c r="R112" s="28">
        <f>SUM(B132:G132)/N132</f>
        <v>0.91653543307086616</v>
      </c>
      <c r="S112" s="28">
        <f>SQRT(R112*(1-R112)/N132)</f>
        <v>7.761110045030644E-3</v>
      </c>
      <c r="T112" s="28">
        <v>0.93700000000000006</v>
      </c>
      <c r="U112" s="28">
        <v>1.43E-2</v>
      </c>
    </row>
    <row r="113" spans="1:22">
      <c r="A113" s="4" t="s">
        <v>105</v>
      </c>
      <c r="B113" s="5">
        <v>1</v>
      </c>
      <c r="C113" s="5">
        <v>0</v>
      </c>
      <c r="D113" s="5"/>
      <c r="E113" s="5"/>
      <c r="F113" s="5">
        <v>10</v>
      </c>
      <c r="G113" s="5">
        <v>8</v>
      </c>
      <c r="H113" s="5"/>
      <c r="I113" s="5"/>
      <c r="J113" s="5"/>
      <c r="K113" s="5"/>
      <c r="L113" s="5">
        <v>0</v>
      </c>
      <c r="M113" s="5">
        <v>3</v>
      </c>
      <c r="N113" s="26">
        <f t="shared" si="14"/>
        <v>22</v>
      </c>
      <c r="O113" s="7"/>
      <c r="Q113" s="23" t="s">
        <v>363</v>
      </c>
      <c r="R113" s="28">
        <f>(R112-0.5)/0.5</f>
        <v>0.83307086614173231</v>
      </c>
      <c r="S113" s="28">
        <f>S112*2</f>
        <v>1.5522220090061288E-2</v>
      </c>
      <c r="T113" s="28">
        <f>(T112-0.5)/0.5</f>
        <v>0.87400000000000011</v>
      </c>
      <c r="U113" s="28">
        <f>U112*2</f>
        <v>2.86E-2</v>
      </c>
    </row>
    <row r="114" spans="1:22">
      <c r="A114" s="4" t="s">
        <v>106</v>
      </c>
      <c r="B114" s="5">
        <v>1</v>
      </c>
      <c r="C114" s="5">
        <v>0</v>
      </c>
      <c r="D114" s="5"/>
      <c r="E114" s="5"/>
      <c r="F114" s="5">
        <v>13</v>
      </c>
      <c r="G114" s="5">
        <v>14</v>
      </c>
      <c r="H114" s="5"/>
      <c r="I114" s="5"/>
      <c r="J114" s="5"/>
      <c r="K114" s="5"/>
      <c r="L114" s="5">
        <v>1</v>
      </c>
      <c r="M114" s="5">
        <v>1</v>
      </c>
      <c r="N114" s="26">
        <f t="shared" si="14"/>
        <v>30</v>
      </c>
    </row>
    <row r="115" spans="1:22">
      <c r="A115" s="4" t="s">
        <v>107</v>
      </c>
      <c r="B115" s="5">
        <v>0</v>
      </c>
      <c r="C115" s="1">
        <v>0</v>
      </c>
      <c r="D115" s="5"/>
      <c r="E115" s="5"/>
      <c r="F115" s="5">
        <v>2</v>
      </c>
      <c r="G115" s="5">
        <v>11</v>
      </c>
      <c r="H115" s="5"/>
      <c r="J115" s="5"/>
      <c r="K115" s="5"/>
      <c r="L115" s="5">
        <v>0</v>
      </c>
      <c r="M115" s="5">
        <v>1</v>
      </c>
      <c r="N115" s="26">
        <f t="shared" si="14"/>
        <v>14</v>
      </c>
    </row>
    <row r="116" spans="1:22">
      <c r="A116" s="4" t="s">
        <v>108</v>
      </c>
      <c r="B116" s="5">
        <v>2</v>
      </c>
      <c r="C116" s="5">
        <v>0</v>
      </c>
      <c r="D116" s="5"/>
      <c r="E116" s="5"/>
      <c r="F116" s="5">
        <v>35</v>
      </c>
      <c r="G116" s="5">
        <v>26</v>
      </c>
      <c r="H116" s="5"/>
      <c r="I116" s="5"/>
      <c r="J116" s="5"/>
      <c r="K116" s="5"/>
      <c r="L116" s="5">
        <v>0</v>
      </c>
      <c r="M116" s="5">
        <v>1</v>
      </c>
      <c r="N116" s="26">
        <f t="shared" si="14"/>
        <v>64</v>
      </c>
      <c r="Q116" s="1"/>
      <c r="R116" s="1"/>
      <c r="S116" s="1"/>
      <c r="T116" s="1"/>
      <c r="U116" s="1"/>
      <c r="V116" s="1"/>
    </row>
    <row r="117" spans="1:22">
      <c r="A117" s="4" t="s">
        <v>109</v>
      </c>
      <c r="B117" s="5"/>
      <c r="C117" s="5"/>
      <c r="D117" s="5"/>
      <c r="E117" s="5">
        <v>2</v>
      </c>
      <c r="F117" s="5">
        <v>24</v>
      </c>
      <c r="G117" s="5">
        <v>16</v>
      </c>
      <c r="H117" s="5">
        <v>2</v>
      </c>
      <c r="I117" s="5"/>
      <c r="J117" s="5">
        <v>1</v>
      </c>
      <c r="K117" s="5"/>
      <c r="L117" s="5">
        <v>3</v>
      </c>
      <c r="M117" s="5">
        <v>5</v>
      </c>
      <c r="N117" s="26">
        <f t="shared" ref="N117:N120" si="15">SUM(B117:M117)</f>
        <v>53</v>
      </c>
      <c r="Q117" s="1"/>
      <c r="R117" s="1"/>
      <c r="S117" s="1"/>
      <c r="T117" s="1"/>
      <c r="U117" s="1"/>
      <c r="V117" s="1"/>
    </row>
    <row r="118" spans="1:22">
      <c r="A118" s="4" t="s">
        <v>110</v>
      </c>
      <c r="B118" s="5"/>
      <c r="D118" s="5">
        <v>2</v>
      </c>
      <c r="E118" s="5">
        <v>1</v>
      </c>
      <c r="F118" s="5">
        <v>15</v>
      </c>
      <c r="G118" s="5">
        <v>26</v>
      </c>
      <c r="H118" s="5"/>
      <c r="J118" s="5"/>
      <c r="K118" s="5"/>
      <c r="L118" s="5">
        <v>1</v>
      </c>
      <c r="M118" s="5">
        <v>1</v>
      </c>
      <c r="N118" s="26">
        <f t="shared" si="15"/>
        <v>46</v>
      </c>
      <c r="Q118" s="1"/>
      <c r="R118" s="1"/>
      <c r="S118" s="1"/>
      <c r="T118" s="1"/>
      <c r="U118" s="1"/>
      <c r="V118" s="1"/>
    </row>
    <row r="119" spans="1:22">
      <c r="A119" s="4" t="s">
        <v>111</v>
      </c>
      <c r="B119" s="5"/>
      <c r="C119" s="5"/>
      <c r="D119" s="5"/>
      <c r="E119" s="5"/>
      <c r="F119" s="5">
        <v>11</v>
      </c>
      <c r="G119" s="5">
        <v>9</v>
      </c>
      <c r="H119" s="5"/>
      <c r="I119" s="5"/>
      <c r="J119" s="5"/>
      <c r="K119" s="5"/>
      <c r="L119" s="5">
        <v>1</v>
      </c>
      <c r="M119" s="5">
        <v>2</v>
      </c>
      <c r="N119" s="26">
        <f t="shared" si="15"/>
        <v>23</v>
      </c>
      <c r="Q119" s="1"/>
      <c r="R119" s="1"/>
      <c r="S119" s="1"/>
      <c r="T119" s="1"/>
      <c r="U119" s="1"/>
      <c r="V119" s="1"/>
    </row>
    <row r="120" spans="1:22">
      <c r="A120" s="4" t="s">
        <v>112</v>
      </c>
      <c r="B120" s="5"/>
      <c r="C120" s="1">
        <v>1</v>
      </c>
      <c r="D120" s="5"/>
      <c r="E120" s="5"/>
      <c r="F120" s="5">
        <v>6</v>
      </c>
      <c r="G120" s="5">
        <v>15</v>
      </c>
      <c r="H120" s="5"/>
      <c r="J120" s="5"/>
      <c r="K120" s="5"/>
      <c r="L120" s="5"/>
      <c r="M120" s="5"/>
      <c r="N120" s="26">
        <f t="shared" si="15"/>
        <v>22</v>
      </c>
      <c r="Q120" s="1"/>
      <c r="R120" s="1"/>
      <c r="S120" s="1"/>
      <c r="T120" s="1"/>
      <c r="U120" s="1"/>
      <c r="V120" s="1"/>
    </row>
    <row r="121" spans="1:22">
      <c r="A121" s="4" t="s">
        <v>113</v>
      </c>
      <c r="B121" s="5">
        <v>1</v>
      </c>
      <c r="C121" s="5">
        <v>1</v>
      </c>
      <c r="D121" s="5"/>
      <c r="E121" s="5"/>
      <c r="F121" s="5">
        <v>7</v>
      </c>
      <c r="G121" s="5">
        <v>5</v>
      </c>
      <c r="H121" s="5"/>
      <c r="I121" s="5"/>
      <c r="J121" s="5"/>
      <c r="K121" s="5"/>
      <c r="L121" s="5">
        <v>3</v>
      </c>
      <c r="M121" s="5"/>
      <c r="N121" s="26">
        <f>SUM(B121:M121)</f>
        <v>17</v>
      </c>
    </row>
    <row r="122" spans="1:22">
      <c r="A122" s="4" t="s">
        <v>493</v>
      </c>
      <c r="B122" s="5"/>
      <c r="C122" s="5"/>
      <c r="D122" s="5">
        <v>1</v>
      </c>
      <c r="E122" s="5"/>
      <c r="F122" s="5">
        <v>19</v>
      </c>
      <c r="G122" s="5">
        <v>28</v>
      </c>
      <c r="H122" s="5"/>
      <c r="I122" s="5"/>
      <c r="J122" s="5"/>
      <c r="K122" s="5"/>
      <c r="L122" s="5">
        <v>3</v>
      </c>
      <c r="M122" s="5">
        <v>6</v>
      </c>
      <c r="N122" s="26">
        <f t="shared" ref="N122:N131" si="16">SUM(B122:M122)</f>
        <v>57</v>
      </c>
    </row>
    <row r="123" spans="1:22">
      <c r="A123" s="4" t="s">
        <v>494</v>
      </c>
      <c r="B123" s="5">
        <v>1</v>
      </c>
      <c r="C123" s="5">
        <v>3</v>
      </c>
      <c r="D123" s="5">
        <v>1</v>
      </c>
      <c r="E123" s="5"/>
      <c r="F123" s="5">
        <v>42</v>
      </c>
      <c r="G123" s="5">
        <v>36</v>
      </c>
      <c r="H123" s="5"/>
      <c r="I123" s="5"/>
      <c r="J123" s="5"/>
      <c r="K123" s="5"/>
      <c r="L123" s="5">
        <v>2</v>
      </c>
      <c r="M123" s="5">
        <v>4</v>
      </c>
      <c r="N123" s="26">
        <f t="shared" si="16"/>
        <v>89</v>
      </c>
    </row>
    <row r="124" spans="1:22">
      <c r="A124" s="4" t="s">
        <v>495</v>
      </c>
      <c r="B124" s="5">
        <v>3</v>
      </c>
      <c r="C124" s="5"/>
      <c r="D124" s="5">
        <v>1</v>
      </c>
      <c r="E124" s="5"/>
      <c r="F124" s="5">
        <v>49</v>
      </c>
      <c r="G124" s="5">
        <v>53</v>
      </c>
      <c r="H124" s="5"/>
      <c r="I124" s="5"/>
      <c r="J124" s="5"/>
      <c r="K124" s="5"/>
      <c r="L124" s="5">
        <v>3</v>
      </c>
      <c r="M124" s="5">
        <v>4</v>
      </c>
      <c r="N124" s="26">
        <f t="shared" si="16"/>
        <v>113</v>
      </c>
    </row>
    <row r="125" spans="1:22">
      <c r="A125" s="4" t="s">
        <v>496</v>
      </c>
      <c r="B125" s="5">
        <v>1</v>
      </c>
      <c r="C125" s="5">
        <v>1</v>
      </c>
      <c r="D125" s="5"/>
      <c r="E125" s="5"/>
      <c r="F125" s="5">
        <v>54</v>
      </c>
      <c r="G125" s="5">
        <v>38</v>
      </c>
      <c r="H125" s="5">
        <v>2</v>
      </c>
      <c r="I125" s="5"/>
      <c r="J125" s="5"/>
      <c r="K125" s="5">
        <v>1</v>
      </c>
      <c r="L125" s="5">
        <v>15</v>
      </c>
      <c r="M125" s="5">
        <v>8</v>
      </c>
      <c r="N125" s="26">
        <f t="shared" si="16"/>
        <v>120</v>
      </c>
    </row>
    <row r="126" spans="1:22">
      <c r="A126" s="4" t="s">
        <v>497</v>
      </c>
      <c r="B126" s="5">
        <v>3</v>
      </c>
      <c r="C126" s="5">
        <v>3</v>
      </c>
      <c r="D126" s="5">
        <v>2</v>
      </c>
      <c r="E126" s="5"/>
      <c r="F126" s="5">
        <v>55</v>
      </c>
      <c r="G126" s="5">
        <v>47</v>
      </c>
      <c r="H126" s="5"/>
      <c r="I126" s="5"/>
      <c r="J126" s="5"/>
      <c r="K126" s="5"/>
      <c r="L126" s="5">
        <v>6</v>
      </c>
      <c r="M126" s="5">
        <v>5</v>
      </c>
      <c r="N126" s="26">
        <f t="shared" si="16"/>
        <v>121</v>
      </c>
    </row>
    <row r="127" spans="1:22">
      <c r="A127" s="4" t="s">
        <v>498</v>
      </c>
      <c r="B127" s="5">
        <v>2</v>
      </c>
      <c r="C127" s="5">
        <v>1</v>
      </c>
      <c r="D127" s="5">
        <v>1</v>
      </c>
      <c r="E127" s="5"/>
      <c r="F127" s="5">
        <v>40</v>
      </c>
      <c r="G127" s="5">
        <v>36</v>
      </c>
      <c r="H127" s="5"/>
      <c r="I127" s="5"/>
      <c r="J127" s="5"/>
      <c r="K127" s="5"/>
      <c r="L127" s="5">
        <v>1</v>
      </c>
      <c r="M127" s="5"/>
      <c r="N127" s="26">
        <f t="shared" si="16"/>
        <v>81</v>
      </c>
    </row>
    <row r="128" spans="1:22">
      <c r="A128" s="4" t="s">
        <v>499</v>
      </c>
      <c r="B128" s="5">
        <v>1</v>
      </c>
      <c r="C128" s="5"/>
      <c r="D128" s="5">
        <v>1</v>
      </c>
      <c r="E128" s="5"/>
      <c r="F128" s="5">
        <v>39</v>
      </c>
      <c r="G128" s="5">
        <v>38</v>
      </c>
      <c r="H128" s="5"/>
      <c r="I128" s="5"/>
      <c r="J128" s="5">
        <v>1</v>
      </c>
      <c r="K128" s="5">
        <v>1</v>
      </c>
      <c r="L128" s="5">
        <v>6</v>
      </c>
      <c r="M128" s="5">
        <v>4</v>
      </c>
      <c r="N128" s="26">
        <f t="shared" si="16"/>
        <v>91</v>
      </c>
    </row>
    <row r="129" spans="1:23">
      <c r="A129" s="4" t="s">
        <v>500</v>
      </c>
      <c r="B129" s="5">
        <v>2</v>
      </c>
      <c r="C129" s="5">
        <v>1</v>
      </c>
      <c r="D129" s="5"/>
      <c r="E129" s="5">
        <v>2</v>
      </c>
      <c r="F129" s="5">
        <v>55</v>
      </c>
      <c r="G129" s="5">
        <v>57</v>
      </c>
      <c r="H129" s="5">
        <v>1</v>
      </c>
      <c r="I129" s="5"/>
      <c r="J129" s="5"/>
      <c r="K129" s="5"/>
      <c r="L129" s="5">
        <v>1</v>
      </c>
      <c r="M129" s="5"/>
      <c r="N129" s="26">
        <f t="shared" si="16"/>
        <v>119</v>
      </c>
    </row>
    <row r="130" spans="1:23">
      <c r="A130" s="4" t="s">
        <v>501</v>
      </c>
      <c r="B130" s="5">
        <v>1</v>
      </c>
      <c r="C130" s="5"/>
      <c r="D130" s="5"/>
      <c r="E130" s="5"/>
      <c r="F130" s="5">
        <v>5</v>
      </c>
      <c r="G130" s="5">
        <v>5</v>
      </c>
      <c r="H130" s="5"/>
      <c r="I130" s="5"/>
      <c r="J130" s="5"/>
      <c r="K130" s="5"/>
      <c r="L130" s="5">
        <v>1</v>
      </c>
      <c r="M130" s="5">
        <v>1</v>
      </c>
      <c r="N130" s="26">
        <f t="shared" si="16"/>
        <v>13</v>
      </c>
    </row>
    <row r="131" spans="1:23">
      <c r="A131" s="4" t="s">
        <v>502</v>
      </c>
      <c r="B131" s="5"/>
      <c r="C131" s="5"/>
      <c r="D131" s="5"/>
      <c r="E131" s="5"/>
      <c r="F131" s="5">
        <v>14</v>
      </c>
      <c r="G131" s="5">
        <v>9</v>
      </c>
      <c r="H131" s="5"/>
      <c r="I131" s="5"/>
      <c r="J131" s="5"/>
      <c r="K131" s="5"/>
      <c r="L131" s="5"/>
      <c r="M131" s="5"/>
      <c r="N131" s="26">
        <f t="shared" si="16"/>
        <v>23</v>
      </c>
    </row>
    <row r="132" spans="1:23">
      <c r="A132" s="25" t="s">
        <v>124</v>
      </c>
      <c r="B132" s="26">
        <f>SUM(B110:B131)</f>
        <v>21</v>
      </c>
      <c r="C132" s="26">
        <f>SUM(C110:C131)</f>
        <v>15</v>
      </c>
      <c r="D132" s="26">
        <f t="shared" ref="D132:N132" si="17">SUM(D110:D131)</f>
        <v>9</v>
      </c>
      <c r="E132" s="26">
        <f t="shared" si="17"/>
        <v>5</v>
      </c>
      <c r="F132" s="26">
        <f t="shared" si="17"/>
        <v>560</v>
      </c>
      <c r="G132" s="26">
        <f>SUM(G110:G131)</f>
        <v>554</v>
      </c>
      <c r="H132" s="26">
        <f t="shared" si="17"/>
        <v>5</v>
      </c>
      <c r="I132" s="26">
        <f t="shared" si="17"/>
        <v>0</v>
      </c>
      <c r="J132" s="26">
        <f t="shared" si="17"/>
        <v>2</v>
      </c>
      <c r="K132" s="26">
        <f t="shared" si="17"/>
        <v>2</v>
      </c>
      <c r="L132" s="26">
        <f t="shared" si="17"/>
        <v>51</v>
      </c>
      <c r="M132" s="26">
        <f t="shared" si="17"/>
        <v>46</v>
      </c>
      <c r="N132" s="26">
        <f t="shared" si="17"/>
        <v>1270</v>
      </c>
      <c r="O132" s="5"/>
    </row>
    <row r="133" spans="1:23" ht="17">
      <c r="A133" s="27"/>
      <c r="B133" s="27" t="s">
        <v>216</v>
      </c>
      <c r="C133" s="27" t="s">
        <v>367</v>
      </c>
      <c r="D133" s="27" t="s">
        <v>217</v>
      </c>
      <c r="E133" s="27" t="s">
        <v>218</v>
      </c>
      <c r="F133" s="27" t="s">
        <v>210</v>
      </c>
      <c r="G133" s="27" t="s">
        <v>211</v>
      </c>
      <c r="H133" s="27" t="s">
        <v>219</v>
      </c>
      <c r="I133" s="27" t="s">
        <v>213</v>
      </c>
      <c r="J133" s="27" t="s">
        <v>220</v>
      </c>
      <c r="K133" s="27" t="s">
        <v>221</v>
      </c>
      <c r="L133" s="27" t="s">
        <v>214</v>
      </c>
      <c r="M133" s="27" t="s">
        <v>215</v>
      </c>
      <c r="N133" s="27" t="s">
        <v>12</v>
      </c>
      <c r="O133" s="5"/>
    </row>
    <row r="134" spans="1:23">
      <c r="A134" s="4" t="s">
        <v>334</v>
      </c>
      <c r="B134" s="5">
        <v>0</v>
      </c>
      <c r="C134" s="5">
        <v>0</v>
      </c>
      <c r="D134" s="5"/>
      <c r="E134" s="5">
        <v>1</v>
      </c>
      <c r="F134" s="5">
        <v>27</v>
      </c>
      <c r="G134" s="5">
        <v>24</v>
      </c>
      <c r="H134" s="5">
        <v>2</v>
      </c>
      <c r="I134" s="5">
        <v>0</v>
      </c>
      <c r="J134" s="5"/>
      <c r="K134" s="5"/>
      <c r="L134" s="5">
        <v>4</v>
      </c>
      <c r="M134" s="5">
        <v>11</v>
      </c>
      <c r="N134" s="26">
        <f t="shared" ref="N134:N167" si="18">SUM(B134:M134)</f>
        <v>69</v>
      </c>
      <c r="R134" s="28" t="s">
        <v>359</v>
      </c>
      <c r="T134" s="28" t="s">
        <v>360</v>
      </c>
    </row>
    <row r="135" spans="1:23">
      <c r="A135" s="4" t="s">
        <v>335</v>
      </c>
      <c r="B135" s="5">
        <v>0</v>
      </c>
      <c r="C135" s="5">
        <v>0</v>
      </c>
      <c r="D135" s="5"/>
      <c r="E135" s="5"/>
      <c r="F135" s="5">
        <v>5</v>
      </c>
      <c r="G135" s="5">
        <v>8</v>
      </c>
      <c r="H135" s="5">
        <v>1</v>
      </c>
      <c r="I135" s="5">
        <v>2</v>
      </c>
      <c r="J135" s="5"/>
      <c r="K135" s="5"/>
      <c r="L135" s="5">
        <v>0</v>
      </c>
      <c r="M135" s="5">
        <v>0</v>
      </c>
      <c r="N135" s="26">
        <f t="shared" si="18"/>
        <v>16</v>
      </c>
      <c r="R135" s="28" t="s">
        <v>361</v>
      </c>
      <c r="S135" s="28" t="s">
        <v>599</v>
      </c>
      <c r="T135" s="28" t="s">
        <v>361</v>
      </c>
      <c r="U135" s="28" t="s">
        <v>599</v>
      </c>
    </row>
    <row r="136" spans="1:23">
      <c r="A136" s="4" t="s">
        <v>336</v>
      </c>
      <c r="B136" s="5">
        <v>0</v>
      </c>
      <c r="C136" s="5">
        <v>0</v>
      </c>
      <c r="D136" s="5"/>
      <c r="E136" s="5"/>
      <c r="F136" s="5">
        <v>3</v>
      </c>
      <c r="G136" s="5">
        <v>0</v>
      </c>
      <c r="H136" s="5"/>
      <c r="I136" s="5"/>
      <c r="J136" s="5"/>
      <c r="K136" s="5"/>
      <c r="L136" s="5">
        <v>0</v>
      </c>
      <c r="M136" s="5">
        <v>0</v>
      </c>
      <c r="N136" s="26">
        <f t="shared" si="18"/>
        <v>3</v>
      </c>
      <c r="O136" s="23"/>
      <c r="Q136" s="23" t="s">
        <v>362</v>
      </c>
      <c r="R136" s="28">
        <f>SUM(B168:G168)/N168</f>
        <v>0.83629380700912148</v>
      </c>
      <c r="S136" s="28">
        <f>SQRT(R136*(1-R136)/N168)</f>
        <v>8.107134159257132E-3</v>
      </c>
      <c r="T136" s="28">
        <v>0.85199999999999998</v>
      </c>
      <c r="U136" s="28">
        <v>1.7399999999999999E-2</v>
      </c>
    </row>
    <row r="137" spans="1:23">
      <c r="A137" s="4" t="s">
        <v>337</v>
      </c>
      <c r="B137" s="5">
        <v>1</v>
      </c>
      <c r="C137" s="1">
        <v>0</v>
      </c>
      <c r="D137" s="5"/>
      <c r="E137" s="5"/>
      <c r="F137" s="5">
        <v>12</v>
      </c>
      <c r="G137" s="5">
        <v>4</v>
      </c>
      <c r="H137" s="5"/>
      <c r="J137" s="5"/>
      <c r="K137" s="5"/>
      <c r="L137" s="5">
        <v>4</v>
      </c>
      <c r="M137" s="5">
        <v>2</v>
      </c>
      <c r="N137" s="26">
        <f t="shared" si="18"/>
        <v>23</v>
      </c>
      <c r="O137" s="7"/>
      <c r="Q137" s="23" t="s">
        <v>363</v>
      </c>
      <c r="R137" s="28">
        <f>(R136-0.5)/0.5</f>
        <v>0.67258761401824296</v>
      </c>
      <c r="S137" s="28">
        <f>S136*2</f>
        <v>1.6214268318514264E-2</v>
      </c>
      <c r="T137" s="28">
        <f>(T136-0.5)/0.5</f>
        <v>0.70399999999999996</v>
      </c>
      <c r="U137" s="28">
        <f>U136*2</f>
        <v>3.4799999999999998E-2</v>
      </c>
    </row>
    <row r="138" spans="1:23">
      <c r="A138" s="4" t="s">
        <v>338</v>
      </c>
      <c r="B138" s="5">
        <v>0</v>
      </c>
      <c r="C138" s="5">
        <v>0</v>
      </c>
      <c r="D138" s="5"/>
      <c r="E138" s="5"/>
      <c r="F138" s="5">
        <v>3</v>
      </c>
      <c r="G138" s="5">
        <v>9</v>
      </c>
      <c r="H138" s="5"/>
      <c r="I138" s="5"/>
      <c r="J138" s="5"/>
      <c r="K138" s="5"/>
      <c r="L138" s="5">
        <v>3</v>
      </c>
      <c r="M138" s="5">
        <v>3</v>
      </c>
      <c r="N138" s="26">
        <f t="shared" si="18"/>
        <v>18</v>
      </c>
      <c r="O138" s="7"/>
      <c r="P138" s="7"/>
      <c r="Q138" s="24"/>
      <c r="R138" s="29"/>
      <c r="S138" s="29"/>
      <c r="T138" s="29"/>
      <c r="U138" s="29"/>
      <c r="V138" s="29"/>
      <c r="W138" s="7"/>
    </row>
    <row r="139" spans="1:23">
      <c r="A139" s="4" t="s">
        <v>339</v>
      </c>
      <c r="B139" s="5">
        <v>0</v>
      </c>
      <c r="C139" s="5">
        <v>0</v>
      </c>
      <c r="D139" s="5"/>
      <c r="E139" s="5">
        <v>1</v>
      </c>
      <c r="F139" s="5">
        <v>32</v>
      </c>
      <c r="G139" s="5">
        <v>66</v>
      </c>
      <c r="H139" s="5"/>
      <c r="I139" s="5"/>
      <c r="J139" s="5"/>
      <c r="K139" s="5"/>
      <c r="L139" s="5">
        <v>3</v>
      </c>
      <c r="M139" s="5">
        <v>6</v>
      </c>
      <c r="N139" s="26">
        <f t="shared" si="18"/>
        <v>108</v>
      </c>
      <c r="O139" s="7"/>
      <c r="P139" s="7"/>
      <c r="Q139" s="24"/>
      <c r="R139" s="29"/>
      <c r="S139" s="29"/>
      <c r="T139" s="29"/>
      <c r="U139" s="29"/>
      <c r="V139" s="29"/>
      <c r="W139" s="7"/>
    </row>
    <row r="140" spans="1:23">
      <c r="A140" s="4" t="s">
        <v>340</v>
      </c>
      <c r="B140" s="5">
        <v>0</v>
      </c>
      <c r="C140" s="5">
        <v>0</v>
      </c>
      <c r="D140" s="5"/>
      <c r="E140" s="5"/>
      <c r="F140" s="5">
        <v>29</v>
      </c>
      <c r="G140" s="5">
        <v>5</v>
      </c>
      <c r="H140" s="5"/>
      <c r="J140" s="5"/>
      <c r="K140" s="5"/>
      <c r="L140" s="5">
        <v>0</v>
      </c>
      <c r="M140" s="5">
        <v>1</v>
      </c>
      <c r="N140" s="26">
        <f t="shared" si="18"/>
        <v>35</v>
      </c>
      <c r="O140" s="7"/>
      <c r="P140" s="7"/>
      <c r="Q140" s="24"/>
      <c r="R140" s="29"/>
      <c r="S140" s="29"/>
      <c r="T140" s="29"/>
      <c r="U140" s="29"/>
      <c r="V140" s="29"/>
      <c r="W140" s="7"/>
    </row>
    <row r="141" spans="1:23">
      <c r="A141" s="4" t="s">
        <v>341</v>
      </c>
      <c r="B141" s="5">
        <v>0</v>
      </c>
      <c r="C141" s="5">
        <v>0</v>
      </c>
      <c r="D141" s="5"/>
      <c r="E141" s="5"/>
      <c r="F141" s="5">
        <v>10</v>
      </c>
      <c r="G141" s="5">
        <v>5</v>
      </c>
      <c r="H141" s="5"/>
      <c r="I141" s="5"/>
      <c r="J141" s="5"/>
      <c r="K141" s="5"/>
      <c r="L141" s="5">
        <v>0</v>
      </c>
      <c r="M141" s="5">
        <v>0</v>
      </c>
      <c r="N141" s="26">
        <f t="shared" si="18"/>
        <v>15</v>
      </c>
      <c r="O141" s="7"/>
      <c r="P141" s="7"/>
      <c r="Q141" s="24"/>
      <c r="R141" s="29"/>
      <c r="S141" s="29"/>
      <c r="T141" s="29"/>
      <c r="U141" s="29"/>
      <c r="V141" s="29"/>
      <c r="W141" s="7"/>
    </row>
    <row r="142" spans="1:23">
      <c r="A142" s="4" t="s">
        <v>342</v>
      </c>
      <c r="B142" s="5">
        <v>0</v>
      </c>
      <c r="C142" s="5">
        <v>1</v>
      </c>
      <c r="D142" s="5"/>
      <c r="E142" s="5"/>
      <c r="F142" s="5">
        <v>27</v>
      </c>
      <c r="G142" s="5">
        <v>26</v>
      </c>
      <c r="H142" s="5"/>
      <c r="I142" s="5"/>
      <c r="J142" s="5"/>
      <c r="K142" s="5"/>
      <c r="L142" s="5">
        <v>3</v>
      </c>
      <c r="M142" s="5">
        <v>5</v>
      </c>
      <c r="N142" s="26">
        <f t="shared" si="18"/>
        <v>62</v>
      </c>
      <c r="O142" s="7"/>
      <c r="P142" s="7"/>
      <c r="Q142" s="24"/>
      <c r="R142" s="29"/>
      <c r="S142" s="29"/>
      <c r="T142" s="29"/>
      <c r="U142" s="29"/>
      <c r="V142" s="29"/>
      <c r="W142" s="7"/>
    </row>
    <row r="143" spans="1:23">
      <c r="A143" s="4" t="s">
        <v>343</v>
      </c>
      <c r="B143" s="5">
        <v>0</v>
      </c>
      <c r="C143" s="5">
        <v>1</v>
      </c>
      <c r="D143" s="5"/>
      <c r="E143" s="5"/>
      <c r="F143" s="5">
        <v>19</v>
      </c>
      <c r="G143" s="5">
        <v>23</v>
      </c>
      <c r="H143" s="5"/>
      <c r="I143" s="5"/>
      <c r="J143" s="5"/>
      <c r="K143" s="5"/>
      <c r="L143" s="5">
        <v>4</v>
      </c>
      <c r="M143" s="5">
        <v>6</v>
      </c>
      <c r="N143" s="26">
        <f t="shared" si="18"/>
        <v>53</v>
      </c>
    </row>
    <row r="144" spans="1:23">
      <c r="A144" s="4" t="s">
        <v>344</v>
      </c>
      <c r="B144" s="5">
        <v>0</v>
      </c>
      <c r="C144" s="5">
        <v>0</v>
      </c>
      <c r="D144" s="5">
        <v>2</v>
      </c>
      <c r="E144" s="5">
        <v>0</v>
      </c>
      <c r="F144" s="5">
        <v>48</v>
      </c>
      <c r="G144" s="5">
        <v>43</v>
      </c>
      <c r="H144" s="5">
        <v>1</v>
      </c>
      <c r="I144" s="5">
        <v>0</v>
      </c>
      <c r="J144" s="5"/>
      <c r="K144" s="5"/>
      <c r="L144" s="5">
        <v>13</v>
      </c>
      <c r="M144" s="5">
        <v>12</v>
      </c>
      <c r="N144" s="26">
        <f t="shared" si="18"/>
        <v>119</v>
      </c>
    </row>
    <row r="145" spans="1:22">
      <c r="A145" s="4" t="s">
        <v>345</v>
      </c>
      <c r="B145" s="5">
        <v>2</v>
      </c>
      <c r="C145" s="1">
        <v>1</v>
      </c>
      <c r="D145" s="5"/>
      <c r="E145" s="5"/>
      <c r="F145" s="5">
        <v>22</v>
      </c>
      <c r="G145" s="5">
        <v>25</v>
      </c>
      <c r="H145" s="5"/>
      <c r="J145" s="5"/>
      <c r="K145" s="5"/>
      <c r="L145" s="5">
        <v>7</v>
      </c>
      <c r="M145" s="5">
        <v>4</v>
      </c>
      <c r="N145" s="26">
        <f t="shared" si="18"/>
        <v>61</v>
      </c>
    </row>
    <row r="146" spans="1:22">
      <c r="A146" s="4" t="s">
        <v>346</v>
      </c>
      <c r="B146" s="5">
        <v>1</v>
      </c>
      <c r="C146" s="5">
        <v>0</v>
      </c>
      <c r="D146" s="5"/>
      <c r="E146" s="5"/>
      <c r="F146" s="5">
        <v>28</v>
      </c>
      <c r="G146" s="5">
        <v>16</v>
      </c>
      <c r="H146" s="5"/>
      <c r="I146" s="5"/>
      <c r="J146" s="5"/>
      <c r="K146" s="5"/>
      <c r="L146" s="5">
        <v>2</v>
      </c>
      <c r="M146" s="5">
        <v>0</v>
      </c>
      <c r="N146" s="26">
        <f t="shared" si="18"/>
        <v>47</v>
      </c>
    </row>
    <row r="147" spans="1:22">
      <c r="A147" s="4" t="s">
        <v>347</v>
      </c>
      <c r="B147" s="5">
        <v>0</v>
      </c>
      <c r="C147" s="5">
        <v>0</v>
      </c>
      <c r="D147" s="5"/>
      <c r="E147" s="5"/>
      <c r="F147" s="5">
        <v>15</v>
      </c>
      <c r="G147" s="5">
        <v>12</v>
      </c>
      <c r="H147" s="5"/>
      <c r="I147" s="5"/>
      <c r="J147" s="5"/>
      <c r="K147" s="5"/>
      <c r="L147" s="5">
        <v>3</v>
      </c>
      <c r="M147" s="5">
        <v>0</v>
      </c>
      <c r="N147" s="26">
        <f t="shared" si="18"/>
        <v>30</v>
      </c>
    </row>
    <row r="148" spans="1:22">
      <c r="A148" s="4" t="s">
        <v>348</v>
      </c>
      <c r="B148" s="5">
        <v>2</v>
      </c>
      <c r="C148" s="1">
        <v>2</v>
      </c>
      <c r="D148" s="5">
        <v>0</v>
      </c>
      <c r="E148" s="5">
        <v>1</v>
      </c>
      <c r="F148" s="5">
        <v>18</v>
      </c>
      <c r="G148" s="5">
        <v>20</v>
      </c>
      <c r="H148" s="5"/>
      <c r="J148" s="5"/>
      <c r="K148" s="5"/>
      <c r="L148" s="5">
        <v>8</v>
      </c>
      <c r="M148" s="5">
        <v>6</v>
      </c>
      <c r="N148" s="26">
        <f t="shared" si="18"/>
        <v>57</v>
      </c>
    </row>
    <row r="149" spans="1:22">
      <c r="A149" s="4" t="s">
        <v>349</v>
      </c>
      <c r="B149" s="5">
        <v>0</v>
      </c>
      <c r="C149" s="5">
        <v>0</v>
      </c>
      <c r="D149" s="5">
        <v>0</v>
      </c>
      <c r="E149" s="5">
        <v>1</v>
      </c>
      <c r="F149" s="5">
        <v>49</v>
      </c>
      <c r="G149" s="5">
        <v>38</v>
      </c>
      <c r="H149" s="5"/>
      <c r="I149" s="5"/>
      <c r="J149" s="5"/>
      <c r="K149" s="5"/>
      <c r="L149" s="5">
        <v>6</v>
      </c>
      <c r="M149" s="5">
        <v>7</v>
      </c>
      <c r="N149" s="26">
        <f t="shared" si="18"/>
        <v>101</v>
      </c>
    </row>
    <row r="150" spans="1:22">
      <c r="A150" s="4" t="s">
        <v>350</v>
      </c>
      <c r="B150" s="5">
        <v>1</v>
      </c>
      <c r="C150" s="5">
        <v>0</v>
      </c>
      <c r="D150" s="5"/>
      <c r="E150" s="5"/>
      <c r="F150" s="5">
        <v>35</v>
      </c>
      <c r="G150" s="5">
        <v>24</v>
      </c>
      <c r="H150" s="5"/>
      <c r="I150" s="5"/>
      <c r="J150" s="5"/>
      <c r="K150" s="5"/>
      <c r="L150" s="5">
        <v>1</v>
      </c>
      <c r="M150" s="5">
        <v>0</v>
      </c>
      <c r="N150" s="26">
        <f t="shared" si="18"/>
        <v>61</v>
      </c>
    </row>
    <row r="151" spans="1:22">
      <c r="A151" s="4" t="s">
        <v>351</v>
      </c>
      <c r="B151" s="5">
        <v>0</v>
      </c>
      <c r="C151" s="5">
        <v>0</v>
      </c>
      <c r="D151" s="5"/>
      <c r="E151" s="5"/>
      <c r="F151" s="5">
        <v>12</v>
      </c>
      <c r="G151" s="5">
        <v>4</v>
      </c>
      <c r="H151" s="5"/>
      <c r="I151" s="5"/>
      <c r="J151" s="5"/>
      <c r="K151" s="5"/>
      <c r="L151" s="5">
        <v>1</v>
      </c>
      <c r="M151" s="5">
        <v>1</v>
      </c>
      <c r="N151" s="26">
        <f t="shared" si="18"/>
        <v>18</v>
      </c>
    </row>
    <row r="152" spans="1:22">
      <c r="A152" s="4" t="s">
        <v>352</v>
      </c>
      <c r="B152" s="5">
        <v>0</v>
      </c>
      <c r="C152" s="5">
        <v>0</v>
      </c>
      <c r="D152" s="5"/>
      <c r="E152" s="5"/>
      <c r="F152" s="5">
        <v>21</v>
      </c>
      <c r="G152" s="5">
        <v>24</v>
      </c>
      <c r="H152" s="5"/>
      <c r="I152" s="5"/>
      <c r="J152" s="5"/>
      <c r="K152" s="5"/>
      <c r="L152" s="5">
        <v>7</v>
      </c>
      <c r="M152" s="5">
        <v>15</v>
      </c>
      <c r="N152" s="26">
        <f t="shared" si="18"/>
        <v>67</v>
      </c>
    </row>
    <row r="153" spans="1:22">
      <c r="A153" s="4" t="s">
        <v>353</v>
      </c>
      <c r="B153" s="5">
        <v>0</v>
      </c>
      <c r="C153" s="5">
        <v>0</v>
      </c>
      <c r="D153" s="5"/>
      <c r="E153" s="5"/>
      <c r="F153" s="5">
        <v>12</v>
      </c>
      <c r="G153" s="5">
        <v>5</v>
      </c>
      <c r="H153" s="5"/>
      <c r="I153" s="5"/>
      <c r="J153" s="5"/>
      <c r="K153" s="5"/>
      <c r="L153" s="5">
        <v>2</v>
      </c>
      <c r="M153" s="5">
        <v>6</v>
      </c>
      <c r="N153" s="26">
        <f t="shared" si="18"/>
        <v>25</v>
      </c>
      <c r="Q153" s="1"/>
      <c r="R153" s="1"/>
      <c r="S153" s="1"/>
      <c r="T153" s="1"/>
      <c r="U153" s="1"/>
      <c r="V153" s="1"/>
    </row>
    <row r="154" spans="1:22">
      <c r="A154" s="4" t="s">
        <v>354</v>
      </c>
      <c r="B154" s="5">
        <v>0</v>
      </c>
      <c r="C154" s="5">
        <v>0</v>
      </c>
      <c r="D154" s="5"/>
      <c r="E154" s="5"/>
      <c r="F154" s="5">
        <v>10</v>
      </c>
      <c r="G154" s="5">
        <v>17</v>
      </c>
      <c r="H154" s="5">
        <v>1</v>
      </c>
      <c r="I154" s="5"/>
      <c r="J154" s="5"/>
      <c r="K154" s="5"/>
      <c r="L154" s="5">
        <v>4</v>
      </c>
      <c r="M154" s="5">
        <v>4</v>
      </c>
      <c r="N154" s="26">
        <f t="shared" si="18"/>
        <v>36</v>
      </c>
      <c r="Q154" s="1"/>
      <c r="R154" s="1"/>
      <c r="S154" s="1"/>
      <c r="T154" s="1"/>
      <c r="U154" s="1"/>
      <c r="V154" s="1"/>
    </row>
    <row r="155" spans="1:22">
      <c r="A155" s="4" t="s">
        <v>355</v>
      </c>
      <c r="B155" s="5">
        <v>0</v>
      </c>
      <c r="C155" s="5">
        <v>0</v>
      </c>
      <c r="D155" s="5"/>
      <c r="E155" s="5"/>
      <c r="F155" s="5">
        <v>19</v>
      </c>
      <c r="G155" s="5">
        <v>23</v>
      </c>
      <c r="H155" s="5"/>
      <c r="I155" s="5"/>
      <c r="J155" s="5"/>
      <c r="K155" s="5"/>
      <c r="L155" s="5">
        <v>1</v>
      </c>
      <c r="M155" s="5">
        <v>1</v>
      </c>
      <c r="N155" s="26">
        <f t="shared" si="18"/>
        <v>44</v>
      </c>
      <c r="Q155" s="1"/>
      <c r="R155" s="1"/>
      <c r="S155" s="1"/>
      <c r="T155" s="1"/>
      <c r="U155" s="1"/>
      <c r="V155" s="1"/>
    </row>
    <row r="156" spans="1:22">
      <c r="A156" s="4" t="s">
        <v>356</v>
      </c>
      <c r="B156" s="5">
        <v>1</v>
      </c>
      <c r="C156" s="5"/>
      <c r="D156" s="5">
        <v>1</v>
      </c>
      <c r="E156" s="5">
        <v>1</v>
      </c>
      <c r="F156" s="5">
        <v>12</v>
      </c>
      <c r="G156" s="5">
        <v>14</v>
      </c>
      <c r="H156" s="5">
        <v>1</v>
      </c>
      <c r="I156" s="5"/>
      <c r="J156" s="5"/>
      <c r="K156" s="5"/>
      <c r="L156" s="5">
        <v>4</v>
      </c>
      <c r="M156" s="5"/>
      <c r="N156" s="26">
        <f t="shared" si="18"/>
        <v>34</v>
      </c>
      <c r="Q156" s="1"/>
      <c r="R156" s="1"/>
      <c r="S156" s="1"/>
      <c r="T156" s="1"/>
      <c r="U156" s="1"/>
      <c r="V156" s="1"/>
    </row>
    <row r="157" spans="1:22">
      <c r="A157" s="4" t="s">
        <v>357</v>
      </c>
      <c r="B157" s="5"/>
      <c r="C157" s="5"/>
      <c r="D157" s="5"/>
      <c r="E157" s="5">
        <v>2</v>
      </c>
      <c r="F157" s="5">
        <f>7+18</f>
        <v>25</v>
      </c>
      <c r="G157" s="5">
        <v>9</v>
      </c>
      <c r="H157" s="5">
        <v>2</v>
      </c>
      <c r="I157" s="5"/>
      <c r="J157" s="5">
        <v>1</v>
      </c>
      <c r="K157" s="5">
        <v>1</v>
      </c>
      <c r="L157" s="5">
        <v>7</v>
      </c>
      <c r="M157" s="5">
        <v>5</v>
      </c>
      <c r="N157" s="26">
        <f t="shared" si="18"/>
        <v>52</v>
      </c>
    </row>
    <row r="158" spans="1:22">
      <c r="A158" s="4" t="s">
        <v>358</v>
      </c>
      <c r="B158" s="5">
        <v>3</v>
      </c>
      <c r="D158" s="5"/>
      <c r="E158" s="5">
        <v>2</v>
      </c>
      <c r="F158" s="5">
        <v>25</v>
      </c>
      <c r="G158" s="5">
        <v>33</v>
      </c>
      <c r="H158" s="5">
        <v>2</v>
      </c>
      <c r="J158" s="5"/>
      <c r="K158" s="5"/>
      <c r="L158" s="5">
        <v>6</v>
      </c>
      <c r="M158" s="5">
        <v>3</v>
      </c>
      <c r="N158" s="26">
        <f t="shared" si="18"/>
        <v>74</v>
      </c>
    </row>
    <row r="159" spans="1:22">
      <c r="A159" s="4" t="s">
        <v>503</v>
      </c>
      <c r="B159" s="5">
        <v>1</v>
      </c>
      <c r="C159" s="5">
        <v>1</v>
      </c>
      <c r="D159" s="5"/>
      <c r="E159" s="5">
        <v>2</v>
      </c>
      <c r="F159" s="5">
        <v>59</v>
      </c>
      <c r="G159" s="5">
        <v>52</v>
      </c>
      <c r="H159" s="5">
        <v>1</v>
      </c>
      <c r="I159" s="5"/>
      <c r="J159" s="5"/>
      <c r="K159" s="5"/>
      <c r="L159" s="5">
        <v>1</v>
      </c>
      <c r="M159" s="5">
        <v>2</v>
      </c>
      <c r="N159" s="26">
        <f t="shared" si="18"/>
        <v>119</v>
      </c>
    </row>
    <row r="160" spans="1:22">
      <c r="A160" s="4" t="s">
        <v>504</v>
      </c>
      <c r="B160" s="5">
        <v>1</v>
      </c>
      <c r="C160" s="5">
        <v>2</v>
      </c>
      <c r="D160" s="5">
        <v>2</v>
      </c>
      <c r="E160" s="5">
        <v>6</v>
      </c>
      <c r="F160" s="5">
        <v>29</v>
      </c>
      <c r="G160" s="5">
        <v>32</v>
      </c>
      <c r="H160" s="5"/>
      <c r="I160" s="5"/>
      <c r="J160" s="5">
        <v>1</v>
      </c>
      <c r="K160" s="5"/>
      <c r="L160" s="5">
        <v>2</v>
      </c>
      <c r="M160" s="5">
        <v>2</v>
      </c>
      <c r="N160" s="26">
        <f t="shared" si="18"/>
        <v>77</v>
      </c>
    </row>
    <row r="161" spans="1:22">
      <c r="A161" s="4" t="s">
        <v>505</v>
      </c>
      <c r="B161" s="5"/>
      <c r="C161" s="5"/>
      <c r="D161" s="5"/>
      <c r="E161" s="5"/>
      <c r="F161" s="5">
        <v>48</v>
      </c>
      <c r="G161" s="5">
        <v>45</v>
      </c>
      <c r="H161" s="5"/>
      <c r="I161" s="5"/>
      <c r="J161" s="5">
        <v>1</v>
      </c>
      <c r="K161" s="5"/>
      <c r="L161" s="5">
        <v>13</v>
      </c>
      <c r="M161" s="5">
        <v>10</v>
      </c>
      <c r="N161" s="26">
        <f t="shared" si="18"/>
        <v>117</v>
      </c>
    </row>
    <row r="162" spans="1:22">
      <c r="A162" s="4" t="s">
        <v>506</v>
      </c>
      <c r="B162" s="5"/>
      <c r="C162" s="5"/>
      <c r="D162" s="5"/>
      <c r="E162" s="5">
        <v>1</v>
      </c>
      <c r="F162" s="5">
        <v>30</v>
      </c>
      <c r="G162" s="5">
        <v>36</v>
      </c>
      <c r="H162" s="5">
        <v>2</v>
      </c>
      <c r="I162" s="5"/>
      <c r="J162" s="5"/>
      <c r="K162" s="5">
        <v>1</v>
      </c>
      <c r="L162" s="5">
        <v>10</v>
      </c>
      <c r="M162" s="5">
        <v>8</v>
      </c>
      <c r="N162" s="26">
        <f t="shared" si="18"/>
        <v>88</v>
      </c>
    </row>
    <row r="163" spans="1:22">
      <c r="A163" s="4" t="s">
        <v>507</v>
      </c>
      <c r="B163" s="5"/>
      <c r="C163" s="5"/>
      <c r="D163" s="5"/>
      <c r="E163" s="5">
        <v>1</v>
      </c>
      <c r="F163" s="5">
        <v>6</v>
      </c>
      <c r="G163" s="5">
        <v>4</v>
      </c>
      <c r="H163" s="5"/>
      <c r="I163" s="5"/>
      <c r="J163" s="5"/>
      <c r="K163" s="5"/>
      <c r="L163" s="5">
        <v>1</v>
      </c>
      <c r="M163" s="5">
        <v>2</v>
      </c>
      <c r="N163" s="26">
        <f t="shared" si="18"/>
        <v>14</v>
      </c>
    </row>
    <row r="164" spans="1:22">
      <c r="A164" s="4" t="s">
        <v>508</v>
      </c>
      <c r="B164" s="5">
        <v>2</v>
      </c>
      <c r="C164" s="5">
        <v>2</v>
      </c>
      <c r="D164" s="5">
        <v>1</v>
      </c>
      <c r="E164" s="5">
        <v>1</v>
      </c>
      <c r="F164" s="5">
        <v>41</v>
      </c>
      <c r="G164" s="5">
        <v>45</v>
      </c>
      <c r="H164" s="5"/>
      <c r="I164" s="5">
        <v>1</v>
      </c>
      <c r="J164" s="5"/>
      <c r="K164" s="5"/>
      <c r="L164" s="5">
        <v>16</v>
      </c>
      <c r="M164" s="5">
        <v>16</v>
      </c>
      <c r="N164" s="26">
        <f t="shared" si="18"/>
        <v>125</v>
      </c>
    </row>
    <row r="165" spans="1:22">
      <c r="A165" s="4" t="s">
        <v>509</v>
      </c>
      <c r="B165" s="5"/>
      <c r="C165" s="5"/>
      <c r="D165" s="5">
        <v>1</v>
      </c>
      <c r="E165" s="5"/>
      <c r="F165" s="5">
        <v>28</v>
      </c>
      <c r="G165" s="5">
        <v>25</v>
      </c>
      <c r="H165" s="5">
        <v>2</v>
      </c>
      <c r="I165" s="5">
        <v>1</v>
      </c>
      <c r="J165" s="5"/>
      <c r="K165" s="5">
        <v>1</v>
      </c>
      <c r="L165" s="5">
        <v>6</v>
      </c>
      <c r="M165" s="5">
        <v>4</v>
      </c>
      <c r="N165" s="26">
        <f t="shared" si="18"/>
        <v>68</v>
      </c>
    </row>
    <row r="166" spans="1:22">
      <c r="A166" s="4" t="s">
        <v>510</v>
      </c>
      <c r="B166" s="5">
        <v>1</v>
      </c>
      <c r="C166" s="5">
        <v>2</v>
      </c>
      <c r="D166" s="5"/>
      <c r="E166" s="5"/>
      <c r="F166" s="5">
        <v>41</v>
      </c>
      <c r="G166" s="5">
        <v>38</v>
      </c>
      <c r="H166" s="5"/>
      <c r="I166" s="5">
        <v>1</v>
      </c>
      <c r="J166" s="5"/>
      <c r="K166" s="5"/>
      <c r="L166" s="5">
        <v>8</v>
      </c>
      <c r="M166" s="5">
        <v>10</v>
      </c>
      <c r="N166" s="26">
        <f t="shared" si="18"/>
        <v>101</v>
      </c>
    </row>
    <row r="167" spans="1:22">
      <c r="A167" s="4" t="s">
        <v>511</v>
      </c>
      <c r="B167" s="5">
        <v>6</v>
      </c>
      <c r="C167" s="5">
        <v>2</v>
      </c>
      <c r="D167" s="5">
        <v>1</v>
      </c>
      <c r="E167" s="5"/>
      <c r="F167" s="5">
        <v>62</v>
      </c>
      <c r="G167" s="5">
        <v>62</v>
      </c>
      <c r="H167" s="5"/>
      <c r="I167" s="5">
        <v>1</v>
      </c>
      <c r="J167" s="5"/>
      <c r="K167" s="5"/>
      <c r="L167" s="5">
        <v>7</v>
      </c>
      <c r="M167" s="5">
        <v>5</v>
      </c>
      <c r="N167" s="26">
        <f t="shared" si="18"/>
        <v>146</v>
      </c>
    </row>
    <row r="168" spans="1:22">
      <c r="A168" s="25" t="s">
        <v>124</v>
      </c>
      <c r="B168" s="26">
        <f>SUM(B134:B167)</f>
        <v>22</v>
      </c>
      <c r="C168" s="26">
        <f t="shared" ref="C168:N168" si="19">SUM(C134:C167)</f>
        <v>14</v>
      </c>
      <c r="D168" s="26">
        <f t="shared" si="19"/>
        <v>8</v>
      </c>
      <c r="E168" s="26">
        <f t="shared" si="19"/>
        <v>20</v>
      </c>
      <c r="F168" s="26">
        <f t="shared" si="19"/>
        <v>862</v>
      </c>
      <c r="G168" s="26">
        <f t="shared" si="19"/>
        <v>816</v>
      </c>
      <c r="H168" s="26">
        <f t="shared" si="19"/>
        <v>15</v>
      </c>
      <c r="I168" s="26">
        <f t="shared" si="19"/>
        <v>6</v>
      </c>
      <c r="J168" s="26">
        <f t="shared" si="19"/>
        <v>3</v>
      </c>
      <c r="K168" s="26">
        <f t="shared" si="19"/>
        <v>3</v>
      </c>
      <c r="L168" s="26">
        <f t="shared" si="19"/>
        <v>157</v>
      </c>
      <c r="M168" s="26">
        <f t="shared" si="19"/>
        <v>157</v>
      </c>
      <c r="N168" s="26">
        <f t="shared" si="19"/>
        <v>2083</v>
      </c>
    </row>
    <row r="169" spans="1:22" ht="17">
      <c r="A169" s="27"/>
      <c r="B169" s="27" t="s">
        <v>216</v>
      </c>
      <c r="C169" s="27" t="s">
        <v>367</v>
      </c>
      <c r="D169" s="27" t="s">
        <v>217</v>
      </c>
      <c r="E169" s="27" t="s">
        <v>218</v>
      </c>
      <c r="F169" s="27" t="s">
        <v>210</v>
      </c>
      <c r="G169" s="27" t="s">
        <v>211</v>
      </c>
      <c r="H169" s="27" t="s">
        <v>219</v>
      </c>
      <c r="I169" s="27" t="s">
        <v>213</v>
      </c>
      <c r="J169" s="27" t="s">
        <v>220</v>
      </c>
      <c r="K169" s="27" t="s">
        <v>221</v>
      </c>
      <c r="L169" s="27" t="s">
        <v>214</v>
      </c>
      <c r="M169" s="27" t="s">
        <v>215</v>
      </c>
      <c r="N169" s="27" t="s">
        <v>12</v>
      </c>
    </row>
    <row r="170" spans="1:22">
      <c r="A170" s="4" t="s">
        <v>102</v>
      </c>
      <c r="B170" s="5">
        <v>2</v>
      </c>
      <c r="C170" s="5">
        <v>4</v>
      </c>
      <c r="D170" s="5"/>
      <c r="E170" s="5"/>
      <c r="F170" s="5">
        <v>54</v>
      </c>
      <c r="G170" s="5">
        <v>50</v>
      </c>
      <c r="H170" s="5">
        <v>1</v>
      </c>
      <c r="I170" s="5">
        <v>1</v>
      </c>
      <c r="J170" s="5">
        <v>2</v>
      </c>
      <c r="K170" s="5">
        <v>0</v>
      </c>
      <c r="L170" s="5">
        <v>14</v>
      </c>
      <c r="M170" s="5">
        <v>7</v>
      </c>
      <c r="N170" s="26">
        <f t="shared" ref="N170:N180" si="20">SUM(B170:M170)</f>
        <v>135</v>
      </c>
    </row>
    <row r="171" spans="1:22">
      <c r="A171" s="4" t="s">
        <v>114</v>
      </c>
      <c r="B171" s="5">
        <v>0</v>
      </c>
      <c r="C171" s="5">
        <v>0</v>
      </c>
      <c r="D171" s="5"/>
      <c r="E171" s="5"/>
      <c r="F171" s="5">
        <v>23</v>
      </c>
      <c r="G171" s="5">
        <v>32</v>
      </c>
      <c r="H171" s="5"/>
      <c r="I171" s="5"/>
      <c r="J171" s="5"/>
      <c r="K171" s="5"/>
      <c r="L171" s="5">
        <v>5</v>
      </c>
      <c r="M171" s="5">
        <v>8</v>
      </c>
      <c r="N171" s="26">
        <f t="shared" si="20"/>
        <v>68</v>
      </c>
      <c r="R171" s="28" t="s">
        <v>359</v>
      </c>
      <c r="T171" s="28" t="s">
        <v>360</v>
      </c>
    </row>
    <row r="172" spans="1:22">
      <c r="A172" s="4" t="s">
        <v>115</v>
      </c>
      <c r="B172" s="5">
        <v>0</v>
      </c>
      <c r="C172" s="5">
        <v>0</v>
      </c>
      <c r="D172" s="5"/>
      <c r="E172" s="5"/>
      <c r="F172" s="5">
        <v>11</v>
      </c>
      <c r="G172" s="5">
        <v>7</v>
      </c>
      <c r="H172" s="5"/>
      <c r="I172" s="5"/>
      <c r="J172" s="5"/>
      <c r="K172" s="5"/>
      <c r="L172" s="5">
        <v>3</v>
      </c>
      <c r="M172" s="5">
        <v>7</v>
      </c>
      <c r="N172" s="26">
        <f t="shared" si="20"/>
        <v>28</v>
      </c>
      <c r="O172" s="7"/>
      <c r="R172" s="28" t="s">
        <v>361</v>
      </c>
      <c r="S172" s="28" t="s">
        <v>599</v>
      </c>
      <c r="T172" s="28" t="s">
        <v>361</v>
      </c>
      <c r="U172" s="28" t="s">
        <v>599</v>
      </c>
    </row>
    <row r="173" spans="1:22">
      <c r="A173" s="4" t="s">
        <v>116</v>
      </c>
      <c r="B173" s="5">
        <v>0</v>
      </c>
      <c r="C173" s="5">
        <v>1</v>
      </c>
      <c r="D173" s="5"/>
      <c r="E173" s="5"/>
      <c r="F173" s="5">
        <v>41</v>
      </c>
      <c r="G173" s="5">
        <v>38</v>
      </c>
      <c r="H173" s="5"/>
      <c r="I173" s="5"/>
      <c r="J173" s="5"/>
      <c r="K173" s="5"/>
      <c r="L173" s="5">
        <v>16</v>
      </c>
      <c r="M173" s="5">
        <v>15</v>
      </c>
      <c r="N173" s="26">
        <f t="shared" si="20"/>
        <v>111</v>
      </c>
      <c r="Q173" s="23" t="s">
        <v>362</v>
      </c>
      <c r="R173" s="28">
        <f>SUM(B181:G181)/N181</f>
        <v>0.78451178451178449</v>
      </c>
      <c r="S173" s="28">
        <f>SQRT(R173*(1-R173)/N181)</f>
        <v>1.687012403549331E-2</v>
      </c>
      <c r="T173" s="28">
        <v>0.76400000000000001</v>
      </c>
      <c r="U173" s="28">
        <v>2.3E-2</v>
      </c>
    </row>
    <row r="174" spans="1:22">
      <c r="A174" s="4" t="s">
        <v>117</v>
      </c>
      <c r="B174" s="5">
        <v>1</v>
      </c>
      <c r="C174" s="5">
        <v>1</v>
      </c>
      <c r="D174" s="5">
        <v>2</v>
      </c>
      <c r="E174" s="5">
        <v>0</v>
      </c>
      <c r="F174" s="5">
        <v>20</v>
      </c>
      <c r="G174" s="5">
        <v>28</v>
      </c>
      <c r="H174" s="5"/>
      <c r="I174" s="5"/>
      <c r="J174" s="5"/>
      <c r="K174" s="5"/>
      <c r="L174" s="5">
        <v>8</v>
      </c>
      <c r="M174" s="5">
        <v>5</v>
      </c>
      <c r="N174" s="26">
        <f t="shared" si="20"/>
        <v>65</v>
      </c>
      <c r="Q174" s="23" t="s">
        <v>363</v>
      </c>
      <c r="R174" s="28">
        <f>(R173-0.5)/0.5</f>
        <v>0.56902356902356899</v>
      </c>
      <c r="S174" s="28">
        <f>S173*2</f>
        <v>3.374024807098662E-2</v>
      </c>
      <c r="T174" s="28">
        <f>(T173-0.5)/0.5</f>
        <v>0.52800000000000002</v>
      </c>
      <c r="U174" s="28">
        <f>U173*2</f>
        <v>4.5999999999999999E-2</v>
      </c>
    </row>
    <row r="175" spans="1:22">
      <c r="A175" s="4" t="s">
        <v>118</v>
      </c>
      <c r="B175" s="5">
        <v>0</v>
      </c>
      <c r="C175" s="5">
        <v>0</v>
      </c>
      <c r="D175" s="5">
        <v>0</v>
      </c>
      <c r="E175" s="5">
        <v>0</v>
      </c>
      <c r="F175" s="5">
        <v>39</v>
      </c>
      <c r="G175" s="5">
        <v>30</v>
      </c>
      <c r="H175" s="5">
        <v>1</v>
      </c>
      <c r="I175" s="5"/>
      <c r="J175" s="5"/>
      <c r="K175" s="5"/>
      <c r="L175" s="5">
        <v>5</v>
      </c>
      <c r="M175" s="5">
        <v>6</v>
      </c>
      <c r="N175" s="26">
        <f t="shared" si="20"/>
        <v>81</v>
      </c>
    </row>
    <row r="176" spans="1:22">
      <c r="A176" s="4" t="s">
        <v>119</v>
      </c>
      <c r="B176" s="5">
        <v>0</v>
      </c>
      <c r="C176" s="5">
        <v>0</v>
      </c>
      <c r="D176" s="5">
        <v>0</v>
      </c>
      <c r="E176" s="5">
        <v>2</v>
      </c>
      <c r="F176" s="5">
        <v>21</v>
      </c>
      <c r="G176" s="5">
        <v>16</v>
      </c>
      <c r="H176" s="5">
        <v>1</v>
      </c>
      <c r="I176" s="5">
        <v>0</v>
      </c>
      <c r="J176" s="5"/>
      <c r="K176" s="5"/>
      <c r="L176" s="5">
        <v>5</v>
      </c>
      <c r="M176" s="5">
        <v>9</v>
      </c>
      <c r="N176" s="26">
        <f t="shared" si="20"/>
        <v>54</v>
      </c>
      <c r="Q176" s="1"/>
      <c r="R176" s="1"/>
      <c r="S176" s="1"/>
      <c r="T176" s="1"/>
      <c r="U176" s="1"/>
      <c r="V176" s="1"/>
    </row>
    <row r="177" spans="1:22">
      <c r="A177" s="4" t="s">
        <v>120</v>
      </c>
      <c r="B177" s="5">
        <v>0</v>
      </c>
      <c r="C177" s="5">
        <v>1</v>
      </c>
      <c r="D177" s="5">
        <v>0</v>
      </c>
      <c r="E177" s="5">
        <v>0</v>
      </c>
      <c r="F177" s="5">
        <v>20</v>
      </c>
      <c r="G177" s="5">
        <v>22</v>
      </c>
      <c r="H177" s="5"/>
      <c r="I177" s="5"/>
      <c r="J177" s="5"/>
      <c r="K177" s="5"/>
      <c r="L177" s="5">
        <v>3</v>
      </c>
      <c r="M177" s="5">
        <v>6</v>
      </c>
      <c r="N177" s="26">
        <f t="shared" si="20"/>
        <v>52</v>
      </c>
      <c r="Q177" s="1"/>
      <c r="R177" s="1"/>
      <c r="S177" s="1"/>
      <c r="T177" s="1"/>
      <c r="U177" s="1"/>
      <c r="V177" s="1"/>
    </row>
    <row r="178" spans="1:22">
      <c r="A178" s="4" t="s">
        <v>121</v>
      </c>
      <c r="B178" s="5"/>
      <c r="C178" s="5">
        <v>1</v>
      </c>
      <c r="D178" s="5"/>
      <c r="E178" s="5">
        <v>1</v>
      </c>
      <c r="F178" s="5">
        <v>14</v>
      </c>
      <c r="G178" s="5">
        <v>16</v>
      </c>
      <c r="H178" s="5"/>
      <c r="I178" s="5"/>
      <c r="J178" s="5"/>
      <c r="K178" s="5">
        <v>3</v>
      </c>
      <c r="L178" s="5">
        <v>9</v>
      </c>
      <c r="M178" s="5">
        <v>9</v>
      </c>
      <c r="N178" s="26">
        <f t="shared" si="20"/>
        <v>53</v>
      </c>
      <c r="Q178" s="1"/>
      <c r="R178" s="1"/>
      <c r="S178" s="1"/>
      <c r="T178" s="1"/>
      <c r="U178" s="1"/>
      <c r="V178" s="1"/>
    </row>
    <row r="179" spans="1:22">
      <c r="A179" s="4" t="s">
        <v>122</v>
      </c>
      <c r="B179" s="5">
        <v>1</v>
      </c>
      <c r="C179" s="5"/>
      <c r="D179" s="5">
        <v>1</v>
      </c>
      <c r="E179" s="5">
        <v>1</v>
      </c>
      <c r="F179" s="5">
        <v>4</v>
      </c>
      <c r="G179" s="5">
        <v>6</v>
      </c>
      <c r="H179" s="5"/>
      <c r="I179" s="5"/>
      <c r="J179" s="5"/>
      <c r="K179" s="5"/>
      <c r="L179" s="5">
        <v>2</v>
      </c>
      <c r="M179" s="5">
        <v>5</v>
      </c>
      <c r="N179" s="26">
        <f t="shared" si="20"/>
        <v>20</v>
      </c>
      <c r="Q179" s="1"/>
      <c r="R179" s="1"/>
      <c r="S179" s="1"/>
      <c r="T179" s="1"/>
      <c r="U179" s="1"/>
      <c r="V179" s="1"/>
    </row>
    <row r="180" spans="1:22">
      <c r="A180" s="4" t="s">
        <v>123</v>
      </c>
      <c r="B180" s="5"/>
      <c r="C180" s="5"/>
      <c r="D180" s="5"/>
      <c r="E180" s="5">
        <v>2</v>
      </c>
      <c r="F180" s="5">
        <v>8</v>
      </c>
      <c r="G180" s="5">
        <v>16</v>
      </c>
      <c r="H180" s="5">
        <v>2</v>
      </c>
      <c r="I180" s="5"/>
      <c r="J180" s="5"/>
      <c r="K180" s="5"/>
      <c r="L180" s="5">
        <v>3</v>
      </c>
      <c r="M180" s="5">
        <v>2</v>
      </c>
      <c r="N180" s="26">
        <f t="shared" si="20"/>
        <v>33</v>
      </c>
    </row>
    <row r="181" spans="1:22">
      <c r="A181" s="25" t="s">
        <v>124</v>
      </c>
      <c r="B181" s="26">
        <f t="shared" ref="B181:M181" si="21">SUM(B170:B177)</f>
        <v>3</v>
      </c>
      <c r="C181" s="26">
        <f t="shared" si="21"/>
        <v>7</v>
      </c>
      <c r="D181" s="26">
        <f t="shared" si="21"/>
        <v>2</v>
      </c>
      <c r="E181" s="26">
        <f t="shared" si="21"/>
        <v>2</v>
      </c>
      <c r="F181" s="26">
        <f t="shared" si="21"/>
        <v>229</v>
      </c>
      <c r="G181" s="26">
        <f t="shared" si="21"/>
        <v>223</v>
      </c>
      <c r="H181" s="26">
        <f t="shared" si="21"/>
        <v>3</v>
      </c>
      <c r="I181" s="26">
        <f t="shared" si="21"/>
        <v>1</v>
      </c>
      <c r="J181" s="26">
        <f t="shared" si="21"/>
        <v>2</v>
      </c>
      <c r="K181" s="26">
        <f t="shared" si="21"/>
        <v>0</v>
      </c>
      <c r="L181" s="26">
        <f t="shared" si="21"/>
        <v>59</v>
      </c>
      <c r="M181" s="26">
        <f t="shared" si="21"/>
        <v>63</v>
      </c>
      <c r="N181" s="26">
        <f>SUM(B181:M181)</f>
        <v>594</v>
      </c>
    </row>
    <row r="182" spans="1:22" ht="17">
      <c r="A182" s="27"/>
      <c r="B182" s="27" t="s">
        <v>216</v>
      </c>
      <c r="C182" s="27" t="s">
        <v>367</v>
      </c>
      <c r="D182" s="27" t="s">
        <v>217</v>
      </c>
      <c r="E182" s="27" t="s">
        <v>218</v>
      </c>
      <c r="F182" s="27" t="s">
        <v>210</v>
      </c>
      <c r="G182" s="27" t="s">
        <v>211</v>
      </c>
      <c r="H182" s="27" t="s">
        <v>219</v>
      </c>
      <c r="I182" s="27" t="s">
        <v>213</v>
      </c>
      <c r="J182" s="27" t="s">
        <v>220</v>
      </c>
      <c r="K182" s="27" t="s">
        <v>221</v>
      </c>
      <c r="L182" s="27" t="s">
        <v>214</v>
      </c>
      <c r="M182" s="27" t="s">
        <v>215</v>
      </c>
      <c r="N182" s="27" t="s">
        <v>12</v>
      </c>
    </row>
    <row r="183" spans="1:22">
      <c r="A183" s="4" t="s">
        <v>368</v>
      </c>
      <c r="B183" s="5">
        <v>1</v>
      </c>
      <c r="C183" s="5">
        <v>1</v>
      </c>
      <c r="D183" s="5"/>
      <c r="E183" s="5">
        <v>1</v>
      </c>
      <c r="F183" s="5">
        <v>11</v>
      </c>
      <c r="G183" s="5">
        <v>19</v>
      </c>
      <c r="H183" s="5">
        <v>2</v>
      </c>
      <c r="I183" s="5">
        <v>1</v>
      </c>
      <c r="J183" s="5"/>
      <c r="K183" s="5">
        <v>1</v>
      </c>
      <c r="L183" s="5">
        <v>5</v>
      </c>
      <c r="M183" s="5">
        <v>4</v>
      </c>
      <c r="N183" s="26">
        <f t="shared" ref="N183:N184" si="22">SUM(B183:M183)</f>
        <v>46</v>
      </c>
    </row>
    <row r="184" spans="1:22">
      <c r="A184" s="4" t="s">
        <v>369</v>
      </c>
      <c r="B184" s="5"/>
      <c r="D184" s="5"/>
      <c r="E184" s="5">
        <v>1</v>
      </c>
      <c r="F184" s="5">
        <v>15</v>
      </c>
      <c r="G184" s="5">
        <v>15</v>
      </c>
      <c r="H184" s="5"/>
      <c r="J184" s="5">
        <v>1</v>
      </c>
      <c r="K184" s="5"/>
      <c r="L184" s="5">
        <v>4</v>
      </c>
      <c r="M184" s="5">
        <v>7</v>
      </c>
      <c r="N184" s="26">
        <f t="shared" si="22"/>
        <v>43</v>
      </c>
    </row>
    <row r="185" spans="1:22">
      <c r="A185" s="4" t="s">
        <v>370</v>
      </c>
      <c r="B185" s="5">
        <v>1</v>
      </c>
      <c r="C185" s="5">
        <v>3</v>
      </c>
      <c r="D185" s="5">
        <v>2</v>
      </c>
      <c r="E185" s="5">
        <v>2</v>
      </c>
      <c r="F185" s="5">
        <v>22</v>
      </c>
      <c r="G185" s="5">
        <v>23</v>
      </c>
      <c r="H185" s="5">
        <v>1</v>
      </c>
      <c r="I185" s="5">
        <v>2</v>
      </c>
      <c r="J185" s="5">
        <v>0</v>
      </c>
      <c r="K185" s="5">
        <v>0</v>
      </c>
      <c r="L185" s="5">
        <v>21</v>
      </c>
      <c r="M185" s="5">
        <v>14</v>
      </c>
      <c r="N185" s="26">
        <f t="shared" ref="N185:N190" si="23">SUM(B185:M185)</f>
        <v>91</v>
      </c>
      <c r="R185" s="28" t="s">
        <v>359</v>
      </c>
      <c r="T185" s="28" t="s">
        <v>360</v>
      </c>
    </row>
    <row r="186" spans="1:22">
      <c r="A186" s="4" t="s">
        <v>371</v>
      </c>
      <c r="B186" s="5">
        <v>0</v>
      </c>
      <c r="C186" s="5">
        <v>0</v>
      </c>
      <c r="D186" s="5">
        <v>0</v>
      </c>
      <c r="E186" s="5">
        <v>0</v>
      </c>
      <c r="F186" s="5">
        <v>11</v>
      </c>
      <c r="G186" s="5">
        <v>19</v>
      </c>
      <c r="H186" s="5">
        <v>0</v>
      </c>
      <c r="I186" s="5">
        <v>0</v>
      </c>
      <c r="J186" s="5">
        <v>1</v>
      </c>
      <c r="K186" s="5">
        <v>0</v>
      </c>
      <c r="L186" s="5">
        <v>6</v>
      </c>
      <c r="M186" s="5">
        <v>5</v>
      </c>
      <c r="N186" s="26">
        <f t="shared" si="23"/>
        <v>42</v>
      </c>
      <c r="R186" s="28" t="s">
        <v>361</v>
      </c>
      <c r="S186" s="28" t="s">
        <v>599</v>
      </c>
      <c r="T186" s="28" t="s">
        <v>361</v>
      </c>
      <c r="U186" s="28" t="s">
        <v>599</v>
      </c>
    </row>
    <row r="187" spans="1:22">
      <c r="A187" s="4" t="s">
        <v>372</v>
      </c>
      <c r="B187" s="5">
        <v>0</v>
      </c>
      <c r="C187" s="5">
        <v>1</v>
      </c>
      <c r="D187" s="5">
        <v>0</v>
      </c>
      <c r="E187" s="5">
        <v>0</v>
      </c>
      <c r="F187" s="5">
        <v>17</v>
      </c>
      <c r="G187" s="5">
        <v>28</v>
      </c>
      <c r="H187" s="5">
        <v>1</v>
      </c>
      <c r="I187" s="5">
        <v>0</v>
      </c>
      <c r="J187" s="5">
        <v>1</v>
      </c>
      <c r="K187" s="5">
        <v>0</v>
      </c>
      <c r="L187" s="5">
        <v>14</v>
      </c>
      <c r="M187" s="5">
        <v>13</v>
      </c>
      <c r="N187" s="26">
        <f t="shared" si="23"/>
        <v>75</v>
      </c>
      <c r="Q187" s="23" t="s">
        <v>362</v>
      </c>
      <c r="R187" s="28">
        <f>SUM(B191:G191)/N191</f>
        <v>0.63653136531365317</v>
      </c>
      <c r="S187" s="28">
        <f>SQRT(R187*(1-R187)/N191)</f>
        <v>2.0660638114941812E-2</v>
      </c>
      <c r="T187" s="28">
        <v>0.64800000000000002</v>
      </c>
      <c r="U187" s="28">
        <v>3.15E-2</v>
      </c>
    </row>
    <row r="188" spans="1:22">
      <c r="A188" s="4" t="s">
        <v>373</v>
      </c>
      <c r="B188" s="5">
        <v>3</v>
      </c>
      <c r="C188" s="5">
        <v>0</v>
      </c>
      <c r="D188" s="5">
        <v>1</v>
      </c>
      <c r="E188" s="5">
        <v>2</v>
      </c>
      <c r="F188" s="5">
        <v>30</v>
      </c>
      <c r="G188" s="5">
        <v>22</v>
      </c>
      <c r="H188" s="5">
        <v>0</v>
      </c>
      <c r="I188" s="5">
        <v>0</v>
      </c>
      <c r="J188" s="5">
        <v>0</v>
      </c>
      <c r="K188" s="5">
        <v>0</v>
      </c>
      <c r="L188" s="5">
        <v>23</v>
      </c>
      <c r="M188" s="5">
        <v>17</v>
      </c>
      <c r="N188" s="26">
        <f t="shared" si="23"/>
        <v>98</v>
      </c>
      <c r="Q188" s="23" t="s">
        <v>363</v>
      </c>
      <c r="R188" s="28">
        <f>(R187-0.5)/0.5</f>
        <v>0.27306273062730635</v>
      </c>
      <c r="S188" s="28">
        <f>S187*2</f>
        <v>4.1321276229883623E-2</v>
      </c>
      <c r="T188" s="28">
        <f>(T187-0.5)/0.5</f>
        <v>0.29600000000000004</v>
      </c>
      <c r="U188" s="28">
        <f>U187*2</f>
        <v>6.3E-2</v>
      </c>
    </row>
    <row r="189" spans="1:22">
      <c r="A189" s="4" t="s">
        <v>374</v>
      </c>
      <c r="B189" s="5">
        <v>1</v>
      </c>
      <c r="C189" s="5">
        <v>1</v>
      </c>
      <c r="D189" s="5">
        <v>2</v>
      </c>
      <c r="E189" s="5">
        <v>0</v>
      </c>
      <c r="F189" s="5">
        <v>17</v>
      </c>
      <c r="G189" s="5">
        <v>18</v>
      </c>
      <c r="H189" s="5">
        <v>0</v>
      </c>
      <c r="I189" s="5">
        <v>0</v>
      </c>
      <c r="J189" s="5">
        <v>0</v>
      </c>
      <c r="K189" s="5">
        <v>0</v>
      </c>
      <c r="L189" s="5">
        <v>22</v>
      </c>
      <c r="M189" s="5">
        <v>15</v>
      </c>
      <c r="N189" s="26">
        <f t="shared" si="23"/>
        <v>76</v>
      </c>
    </row>
    <row r="190" spans="1:22">
      <c r="A190" s="4" t="s">
        <v>375</v>
      </c>
      <c r="B190" s="5">
        <v>2</v>
      </c>
      <c r="C190" s="5">
        <v>1</v>
      </c>
      <c r="D190" s="5">
        <v>0</v>
      </c>
      <c r="E190" s="5">
        <v>1</v>
      </c>
      <c r="F190" s="5">
        <v>26</v>
      </c>
      <c r="G190" s="5">
        <v>25</v>
      </c>
      <c r="H190" s="5">
        <v>0</v>
      </c>
      <c r="I190" s="5">
        <v>0</v>
      </c>
      <c r="J190" s="5">
        <v>0</v>
      </c>
      <c r="K190" s="5">
        <v>0</v>
      </c>
      <c r="L190" s="5">
        <v>9</v>
      </c>
      <c r="M190" s="5">
        <v>7</v>
      </c>
      <c r="N190" s="26">
        <f t="shared" si="23"/>
        <v>71</v>
      </c>
    </row>
    <row r="191" spans="1:22">
      <c r="A191" s="25" t="s">
        <v>124</v>
      </c>
      <c r="B191" s="26">
        <f>SUM(B183:B190)</f>
        <v>8</v>
      </c>
      <c r="C191" s="26">
        <f t="shared" ref="C191:N191" si="24">SUM(C183:C190)</f>
        <v>7</v>
      </c>
      <c r="D191" s="26">
        <f t="shared" si="24"/>
        <v>5</v>
      </c>
      <c r="E191" s="26">
        <f t="shared" si="24"/>
        <v>7</v>
      </c>
      <c r="F191" s="26">
        <f t="shared" si="24"/>
        <v>149</v>
      </c>
      <c r="G191" s="26">
        <f t="shared" si="24"/>
        <v>169</v>
      </c>
      <c r="H191" s="26">
        <f t="shared" si="24"/>
        <v>4</v>
      </c>
      <c r="I191" s="26">
        <f t="shared" si="24"/>
        <v>3</v>
      </c>
      <c r="J191" s="26">
        <f t="shared" si="24"/>
        <v>3</v>
      </c>
      <c r="K191" s="26">
        <f t="shared" si="24"/>
        <v>1</v>
      </c>
      <c r="L191" s="26">
        <f t="shared" si="24"/>
        <v>104</v>
      </c>
      <c r="M191" s="26">
        <f t="shared" si="24"/>
        <v>82</v>
      </c>
      <c r="N191" s="26">
        <f t="shared" si="24"/>
        <v>542</v>
      </c>
    </row>
    <row r="192" spans="1:22" ht="17">
      <c r="A192" s="27"/>
      <c r="B192" s="27" t="s">
        <v>216</v>
      </c>
      <c r="C192" s="27" t="s">
        <v>367</v>
      </c>
      <c r="D192" s="27" t="s">
        <v>217</v>
      </c>
      <c r="E192" s="27" t="s">
        <v>218</v>
      </c>
      <c r="F192" s="27" t="s">
        <v>210</v>
      </c>
      <c r="G192" s="27" t="s">
        <v>211</v>
      </c>
      <c r="H192" s="27" t="s">
        <v>219</v>
      </c>
      <c r="I192" s="27" t="s">
        <v>213</v>
      </c>
      <c r="J192" s="27" t="s">
        <v>220</v>
      </c>
      <c r="K192" s="27" t="s">
        <v>221</v>
      </c>
      <c r="L192" s="27" t="s">
        <v>214</v>
      </c>
      <c r="M192" s="27" t="s">
        <v>215</v>
      </c>
      <c r="N192" s="27" t="s">
        <v>12</v>
      </c>
    </row>
    <row r="193" spans="1:23">
      <c r="A193" s="3" t="s">
        <v>376</v>
      </c>
      <c r="B193" s="5"/>
      <c r="C193" s="5"/>
      <c r="D193" s="5"/>
      <c r="E193" s="5"/>
      <c r="F193" s="5">
        <v>7</v>
      </c>
      <c r="G193" s="5">
        <v>5</v>
      </c>
      <c r="H193" s="5"/>
      <c r="I193" s="5"/>
      <c r="J193" s="5"/>
      <c r="K193" s="5"/>
      <c r="L193" s="5">
        <v>1</v>
      </c>
      <c r="M193" s="5"/>
      <c r="N193" s="26">
        <f t="shared" ref="N193" si="25">SUM(B193:M193)</f>
        <v>13</v>
      </c>
    </row>
    <row r="194" spans="1:23">
      <c r="A194" s="3" t="s">
        <v>377</v>
      </c>
      <c r="B194" s="5">
        <v>2</v>
      </c>
      <c r="C194" s="5"/>
      <c r="D194" s="5">
        <v>2</v>
      </c>
      <c r="E194" s="5">
        <v>3</v>
      </c>
      <c r="F194" s="5">
        <v>47</v>
      </c>
      <c r="G194" s="5">
        <v>37</v>
      </c>
      <c r="H194" s="5"/>
      <c r="I194" s="5"/>
      <c r="J194" s="5"/>
      <c r="K194" s="5"/>
      <c r="L194" s="5">
        <v>5</v>
      </c>
      <c r="M194" s="5">
        <v>4</v>
      </c>
      <c r="N194" s="26">
        <f t="shared" ref="N194:N221" si="26">SUM(B194:M194)</f>
        <v>100</v>
      </c>
    </row>
    <row r="195" spans="1:23">
      <c r="A195" s="3" t="s">
        <v>378</v>
      </c>
      <c r="B195" s="5"/>
      <c r="C195" s="5"/>
      <c r="D195" s="5"/>
      <c r="E195" s="5"/>
      <c r="F195" s="5">
        <v>9</v>
      </c>
      <c r="G195" s="5">
        <v>10</v>
      </c>
      <c r="H195" s="5"/>
      <c r="I195" s="5"/>
      <c r="J195" s="5"/>
      <c r="K195" s="5"/>
      <c r="L195" s="5">
        <v>2</v>
      </c>
      <c r="M195" s="5"/>
      <c r="N195" s="26">
        <f t="shared" si="26"/>
        <v>21</v>
      </c>
      <c r="O195" s="23"/>
      <c r="R195" s="28" t="s">
        <v>359</v>
      </c>
      <c r="T195" s="28" t="s">
        <v>360</v>
      </c>
    </row>
    <row r="196" spans="1:23">
      <c r="A196" s="3" t="s">
        <v>379</v>
      </c>
      <c r="B196" s="5"/>
      <c r="C196" s="5">
        <v>1</v>
      </c>
      <c r="D196" s="5"/>
      <c r="E196" s="5"/>
      <c r="F196" s="5">
        <v>23</v>
      </c>
      <c r="G196" s="5">
        <v>15</v>
      </c>
      <c r="H196" s="5">
        <v>1</v>
      </c>
      <c r="I196" s="5"/>
      <c r="J196" s="5"/>
      <c r="K196" s="5"/>
      <c r="L196" s="5">
        <v>1</v>
      </c>
      <c r="M196" s="5"/>
      <c r="N196" s="26">
        <f t="shared" si="26"/>
        <v>41</v>
      </c>
      <c r="O196" s="23"/>
      <c r="R196" s="28" t="s">
        <v>361</v>
      </c>
      <c r="S196" s="28" t="s">
        <v>599</v>
      </c>
      <c r="T196" s="28" t="s">
        <v>361</v>
      </c>
      <c r="U196" s="28" t="s">
        <v>599</v>
      </c>
    </row>
    <row r="197" spans="1:23">
      <c r="A197" s="3" t="s">
        <v>380</v>
      </c>
      <c r="B197" s="5"/>
      <c r="C197" s="5"/>
      <c r="D197" s="5"/>
      <c r="E197" s="5"/>
      <c r="F197" s="5">
        <v>8</v>
      </c>
      <c r="G197" s="5">
        <v>13</v>
      </c>
      <c r="H197" s="5"/>
      <c r="I197" s="5"/>
      <c r="J197" s="5"/>
      <c r="K197" s="5"/>
      <c r="L197" s="5"/>
      <c r="M197" s="5">
        <v>1</v>
      </c>
      <c r="N197" s="26">
        <f t="shared" si="26"/>
        <v>22</v>
      </c>
      <c r="O197" s="7"/>
      <c r="Q197" s="23" t="s">
        <v>362</v>
      </c>
      <c r="R197" s="28">
        <f>SUM(B222:G222)/N222</f>
        <v>0.88516129032258062</v>
      </c>
      <c r="S197" s="28">
        <f>SQRT(R197*(1-R197)/N222)</f>
        <v>8.0982188578144227E-3</v>
      </c>
      <c r="T197" s="28">
        <v>0.90300000000000002</v>
      </c>
      <c r="U197" s="28">
        <v>1.2E-2</v>
      </c>
    </row>
    <row r="198" spans="1:23">
      <c r="A198" s="3" t="s">
        <v>381</v>
      </c>
      <c r="B198" s="5">
        <v>1</v>
      </c>
      <c r="C198" s="5">
        <v>2</v>
      </c>
      <c r="D198" s="5">
        <v>2</v>
      </c>
      <c r="E198" s="5">
        <v>1</v>
      </c>
      <c r="F198" s="5">
        <v>37</v>
      </c>
      <c r="G198" s="5">
        <v>31</v>
      </c>
      <c r="H198" s="5">
        <v>6</v>
      </c>
      <c r="I198" s="5">
        <v>8</v>
      </c>
      <c r="J198" s="5"/>
      <c r="K198" s="5"/>
      <c r="L198" s="5">
        <v>9</v>
      </c>
      <c r="M198" s="5">
        <v>15</v>
      </c>
      <c r="N198" s="26">
        <f t="shared" si="26"/>
        <v>112</v>
      </c>
      <c r="O198" s="7"/>
      <c r="Q198" s="23" t="s">
        <v>363</v>
      </c>
      <c r="R198" s="28">
        <f>(R197-0.5)/0.5</f>
        <v>0.77032258064516124</v>
      </c>
      <c r="S198" s="28">
        <f>S197*2</f>
        <v>1.6196437715628845E-2</v>
      </c>
      <c r="T198" s="28">
        <f>(T197-0.5)/0.5</f>
        <v>0.80600000000000005</v>
      </c>
      <c r="U198" s="28">
        <f>U197*2</f>
        <v>2.4E-2</v>
      </c>
    </row>
    <row r="199" spans="1:23">
      <c r="A199" s="3" t="s">
        <v>382</v>
      </c>
      <c r="B199" s="5">
        <v>3</v>
      </c>
      <c r="C199" s="5">
        <v>2</v>
      </c>
      <c r="D199" s="5">
        <v>1</v>
      </c>
      <c r="E199" s="5">
        <v>1</v>
      </c>
      <c r="F199" s="5">
        <v>42</v>
      </c>
      <c r="G199" s="5">
        <v>45</v>
      </c>
      <c r="H199" s="5">
        <v>1</v>
      </c>
      <c r="I199" s="5"/>
      <c r="J199" s="5"/>
      <c r="K199" s="5"/>
      <c r="L199" s="5">
        <v>3</v>
      </c>
      <c r="M199" s="5">
        <v>8</v>
      </c>
      <c r="N199" s="26">
        <f t="shared" si="26"/>
        <v>106</v>
      </c>
      <c r="O199" s="7"/>
      <c r="P199" s="7"/>
      <c r="Q199" s="24"/>
      <c r="R199" s="29"/>
      <c r="S199" s="29"/>
      <c r="T199" s="29"/>
      <c r="U199" s="29"/>
      <c r="V199" s="29"/>
      <c r="W199" s="7"/>
    </row>
    <row r="200" spans="1:23">
      <c r="A200" s="3" t="s">
        <v>383</v>
      </c>
      <c r="B200" s="5"/>
      <c r="C200" s="5"/>
      <c r="D200" s="5"/>
      <c r="E200" s="5">
        <v>1</v>
      </c>
      <c r="F200" s="5">
        <v>21</v>
      </c>
      <c r="G200" s="5">
        <v>17</v>
      </c>
      <c r="H200" s="5"/>
      <c r="I200" s="5"/>
      <c r="J200" s="5"/>
      <c r="K200" s="5"/>
      <c r="L200" s="5">
        <v>2</v>
      </c>
      <c r="M200" s="5">
        <v>3</v>
      </c>
      <c r="N200" s="26">
        <f t="shared" si="26"/>
        <v>44</v>
      </c>
      <c r="O200" s="7"/>
      <c r="P200" s="7"/>
      <c r="Q200" s="24"/>
      <c r="R200" s="29"/>
      <c r="S200" s="29"/>
      <c r="T200" s="29"/>
      <c r="U200" s="29"/>
      <c r="V200" s="29"/>
      <c r="W200" s="7"/>
    </row>
    <row r="201" spans="1:23">
      <c r="A201" s="3" t="s">
        <v>384</v>
      </c>
      <c r="B201" s="5"/>
      <c r="C201" s="5">
        <v>1</v>
      </c>
      <c r="D201" s="5">
        <v>1</v>
      </c>
      <c r="E201" s="5">
        <v>1</v>
      </c>
      <c r="F201" s="5">
        <v>14</v>
      </c>
      <c r="G201" s="5">
        <v>18</v>
      </c>
      <c r="H201" s="5">
        <v>1</v>
      </c>
      <c r="I201" s="5"/>
      <c r="J201" s="5"/>
      <c r="K201" s="5"/>
      <c r="L201" s="5">
        <v>4</v>
      </c>
      <c r="M201" s="5"/>
      <c r="N201" s="26">
        <f t="shared" si="26"/>
        <v>40</v>
      </c>
      <c r="O201" s="7"/>
      <c r="P201" s="7"/>
      <c r="Q201" s="24"/>
      <c r="R201" s="29"/>
      <c r="S201" s="29"/>
      <c r="T201" s="29"/>
      <c r="U201" s="29"/>
      <c r="V201" s="29"/>
      <c r="W201" s="7"/>
    </row>
    <row r="202" spans="1:23">
      <c r="A202" s="3" t="s">
        <v>385</v>
      </c>
      <c r="B202" s="5">
        <v>2</v>
      </c>
      <c r="C202" s="5">
        <v>1</v>
      </c>
      <c r="D202" s="5"/>
      <c r="E202" s="5">
        <v>6</v>
      </c>
      <c r="F202" s="5">
        <v>15</v>
      </c>
      <c r="G202" s="5">
        <v>34</v>
      </c>
      <c r="H202" s="5">
        <v>1</v>
      </c>
      <c r="I202" s="5"/>
      <c r="J202" s="5"/>
      <c r="K202" s="5"/>
      <c r="L202" s="5">
        <v>2</v>
      </c>
      <c r="M202" s="5">
        <v>5</v>
      </c>
      <c r="N202" s="26">
        <f t="shared" si="26"/>
        <v>66</v>
      </c>
      <c r="O202" s="7"/>
      <c r="P202" s="7"/>
      <c r="Q202" s="24"/>
      <c r="R202" s="29"/>
      <c r="S202" s="29"/>
      <c r="T202" s="29"/>
      <c r="U202" s="29"/>
      <c r="V202" s="29"/>
      <c r="W202" s="7"/>
    </row>
    <row r="203" spans="1:23">
      <c r="A203" s="3" t="s">
        <v>386</v>
      </c>
      <c r="B203" s="5"/>
      <c r="C203" s="5">
        <v>1</v>
      </c>
      <c r="D203" s="5"/>
      <c r="E203" s="5">
        <v>1</v>
      </c>
      <c r="F203" s="5">
        <v>19</v>
      </c>
      <c r="G203" s="5">
        <v>18</v>
      </c>
      <c r="H203" s="5"/>
      <c r="I203" s="5"/>
      <c r="J203" s="5"/>
      <c r="K203" s="5"/>
      <c r="L203" s="5">
        <v>1</v>
      </c>
      <c r="M203" s="5">
        <v>3</v>
      </c>
      <c r="N203" s="26">
        <f t="shared" si="26"/>
        <v>43</v>
      </c>
    </row>
    <row r="204" spans="1:23">
      <c r="A204" s="3" t="s">
        <v>387</v>
      </c>
      <c r="B204" s="5"/>
      <c r="C204" s="5">
        <v>2</v>
      </c>
      <c r="D204" s="5"/>
      <c r="E204" s="5">
        <v>1</v>
      </c>
      <c r="F204" s="5">
        <v>40</v>
      </c>
      <c r="G204" s="5">
        <v>28</v>
      </c>
      <c r="H204" s="5">
        <v>1</v>
      </c>
      <c r="I204" s="5"/>
      <c r="J204" s="5"/>
      <c r="K204" s="5"/>
      <c r="L204" s="5">
        <v>4</v>
      </c>
      <c r="M204" s="5">
        <v>2</v>
      </c>
      <c r="N204" s="26">
        <f t="shared" si="26"/>
        <v>78</v>
      </c>
    </row>
    <row r="205" spans="1:23">
      <c r="A205" s="3" t="s">
        <v>388</v>
      </c>
      <c r="B205" s="5">
        <v>2</v>
      </c>
      <c r="C205" s="5"/>
      <c r="D205" s="5"/>
      <c r="E205" s="5">
        <v>1</v>
      </c>
      <c r="F205" s="5">
        <v>39</v>
      </c>
      <c r="G205" s="5">
        <v>38</v>
      </c>
      <c r="H205" s="5">
        <v>1</v>
      </c>
      <c r="I205" s="5"/>
      <c r="J205" s="5"/>
      <c r="K205" s="5"/>
      <c r="L205" s="5">
        <v>4</v>
      </c>
      <c r="M205" s="5">
        <v>5</v>
      </c>
      <c r="N205" s="26">
        <f t="shared" si="26"/>
        <v>90</v>
      </c>
    </row>
    <row r="206" spans="1:23">
      <c r="A206" s="3" t="s">
        <v>389</v>
      </c>
      <c r="B206" s="5">
        <v>1</v>
      </c>
      <c r="C206" s="5">
        <v>1</v>
      </c>
      <c r="D206" s="5">
        <v>1</v>
      </c>
      <c r="E206" s="5">
        <v>2</v>
      </c>
      <c r="F206" s="5">
        <v>27</v>
      </c>
      <c r="G206" s="5">
        <v>36</v>
      </c>
      <c r="H206" s="5">
        <v>1</v>
      </c>
      <c r="I206" s="5"/>
      <c r="J206" s="5"/>
      <c r="K206" s="5"/>
      <c r="L206" s="5">
        <v>3</v>
      </c>
      <c r="M206" s="5">
        <v>2</v>
      </c>
      <c r="N206" s="26">
        <f t="shared" si="26"/>
        <v>74</v>
      </c>
    </row>
    <row r="207" spans="1:23">
      <c r="A207" s="3" t="s">
        <v>390</v>
      </c>
      <c r="B207" s="5"/>
      <c r="C207" s="5">
        <v>2</v>
      </c>
      <c r="D207" s="5"/>
      <c r="E207" s="5">
        <v>2</v>
      </c>
      <c r="F207" s="5">
        <v>31</v>
      </c>
      <c r="G207" s="5">
        <v>30</v>
      </c>
      <c r="H207" s="5"/>
      <c r="I207" s="5"/>
      <c r="J207" s="5"/>
      <c r="K207" s="5"/>
      <c r="L207" s="5"/>
      <c r="M207" s="5">
        <v>2</v>
      </c>
      <c r="N207" s="26">
        <f t="shared" si="26"/>
        <v>67</v>
      </c>
    </row>
    <row r="208" spans="1:23">
      <c r="A208" s="3" t="s">
        <v>391</v>
      </c>
      <c r="B208" s="5"/>
      <c r="C208" s="5">
        <v>1</v>
      </c>
      <c r="D208" s="5"/>
      <c r="E208" s="5"/>
      <c r="F208" s="5">
        <v>1</v>
      </c>
      <c r="G208" s="5">
        <v>2</v>
      </c>
      <c r="H208" s="5"/>
      <c r="I208" s="5"/>
      <c r="J208" s="5"/>
      <c r="K208" s="5"/>
      <c r="L208" s="5"/>
      <c r="M208" s="5"/>
      <c r="N208" s="26">
        <f t="shared" si="26"/>
        <v>4</v>
      </c>
    </row>
    <row r="209" spans="1:14">
      <c r="A209" s="3" t="s">
        <v>392</v>
      </c>
      <c r="B209" s="5">
        <v>1</v>
      </c>
      <c r="C209" s="5"/>
      <c r="D209" s="5">
        <v>1</v>
      </c>
      <c r="E209" s="5">
        <v>2</v>
      </c>
      <c r="F209" s="5">
        <v>20</v>
      </c>
      <c r="G209" s="5">
        <v>23</v>
      </c>
      <c r="H209" s="5"/>
      <c r="I209" s="5">
        <v>1</v>
      </c>
      <c r="J209" s="5"/>
      <c r="K209" s="5"/>
      <c r="L209" s="5"/>
      <c r="M209" s="5">
        <v>3</v>
      </c>
      <c r="N209" s="26">
        <f t="shared" si="26"/>
        <v>51</v>
      </c>
    </row>
    <row r="210" spans="1:14">
      <c r="A210" s="3" t="s">
        <v>393</v>
      </c>
      <c r="B210" s="5"/>
      <c r="C210" s="5">
        <v>1</v>
      </c>
      <c r="D210" s="5"/>
      <c r="E210" s="5">
        <v>1</v>
      </c>
      <c r="F210" s="5">
        <v>6</v>
      </c>
      <c r="G210" s="5">
        <v>9</v>
      </c>
      <c r="H210" s="5"/>
      <c r="I210" s="5"/>
      <c r="J210" s="5"/>
      <c r="K210" s="5"/>
      <c r="L210" s="5">
        <v>1</v>
      </c>
      <c r="M210" s="5"/>
      <c r="N210" s="26">
        <f t="shared" si="26"/>
        <v>18</v>
      </c>
    </row>
    <row r="211" spans="1:14">
      <c r="A211" s="3" t="s">
        <v>394</v>
      </c>
      <c r="B211" s="5"/>
      <c r="C211" s="5"/>
      <c r="D211" s="5"/>
      <c r="E211" s="5">
        <v>2</v>
      </c>
      <c r="F211" s="5">
        <v>36</v>
      </c>
      <c r="G211" s="5">
        <v>32</v>
      </c>
      <c r="H211" s="5"/>
      <c r="I211" s="5"/>
      <c r="J211" s="5"/>
      <c r="K211" s="5"/>
      <c r="L211" s="5">
        <v>3</v>
      </c>
      <c r="M211" s="5">
        <v>3</v>
      </c>
      <c r="N211" s="26">
        <f t="shared" si="26"/>
        <v>76</v>
      </c>
    </row>
    <row r="212" spans="1:14">
      <c r="A212" s="3" t="s">
        <v>395</v>
      </c>
      <c r="B212" s="5"/>
      <c r="C212" s="5"/>
      <c r="D212" s="5"/>
      <c r="E212" s="5">
        <v>1</v>
      </c>
      <c r="F212" s="5">
        <v>11</v>
      </c>
      <c r="G212" s="5">
        <v>22</v>
      </c>
      <c r="H212" s="5"/>
      <c r="I212" s="5"/>
      <c r="J212" s="5"/>
      <c r="K212" s="5"/>
      <c r="L212" s="5">
        <v>3</v>
      </c>
      <c r="M212" s="5">
        <v>1</v>
      </c>
      <c r="N212" s="26">
        <f t="shared" si="26"/>
        <v>38</v>
      </c>
    </row>
    <row r="213" spans="1:14">
      <c r="A213" s="3" t="s">
        <v>396</v>
      </c>
      <c r="B213" s="5"/>
      <c r="C213" s="5">
        <v>2</v>
      </c>
      <c r="D213" s="5"/>
      <c r="E213" s="5">
        <v>1</v>
      </c>
      <c r="F213" s="5">
        <v>29</v>
      </c>
      <c r="G213" s="5">
        <v>32</v>
      </c>
      <c r="H213" s="5">
        <v>1</v>
      </c>
      <c r="I213" s="5"/>
      <c r="J213" s="5"/>
      <c r="K213" s="5">
        <v>1</v>
      </c>
      <c r="L213" s="5">
        <v>8</v>
      </c>
      <c r="M213" s="5">
        <v>4</v>
      </c>
      <c r="N213" s="26">
        <f t="shared" si="26"/>
        <v>78</v>
      </c>
    </row>
    <row r="214" spans="1:14">
      <c r="A214" s="3" t="s">
        <v>397</v>
      </c>
      <c r="B214" s="5">
        <v>1</v>
      </c>
      <c r="C214" s="5">
        <v>1</v>
      </c>
      <c r="D214" s="5"/>
      <c r="E214" s="5"/>
      <c r="F214" s="5">
        <v>21</v>
      </c>
      <c r="G214" s="5">
        <v>42</v>
      </c>
      <c r="H214" s="5"/>
      <c r="I214" s="5"/>
      <c r="J214" s="5"/>
      <c r="K214" s="5"/>
      <c r="L214" s="5">
        <v>1</v>
      </c>
      <c r="M214" s="5">
        <v>2</v>
      </c>
      <c r="N214" s="26">
        <f t="shared" si="26"/>
        <v>68</v>
      </c>
    </row>
    <row r="215" spans="1:14">
      <c r="A215" s="3" t="s">
        <v>398</v>
      </c>
      <c r="B215" s="5"/>
      <c r="C215" s="5"/>
      <c r="D215" s="5"/>
      <c r="E215" s="5">
        <v>2</v>
      </c>
      <c r="F215" s="5">
        <v>8</v>
      </c>
      <c r="G215" s="5">
        <v>15</v>
      </c>
      <c r="H215" s="5"/>
      <c r="I215" s="5"/>
      <c r="J215" s="5"/>
      <c r="K215" s="5"/>
      <c r="L215" s="5"/>
      <c r="M215" s="5"/>
      <c r="N215" s="26">
        <f t="shared" si="26"/>
        <v>25</v>
      </c>
    </row>
    <row r="216" spans="1:14">
      <c r="A216" s="3" t="s">
        <v>399</v>
      </c>
      <c r="B216" s="5">
        <v>2</v>
      </c>
      <c r="C216" s="5">
        <v>1</v>
      </c>
      <c r="D216" s="5"/>
      <c r="E216" s="5">
        <v>3</v>
      </c>
      <c r="F216" s="5">
        <v>24</v>
      </c>
      <c r="G216" s="5">
        <v>25</v>
      </c>
      <c r="H216" s="5"/>
      <c r="I216" s="5"/>
      <c r="J216" s="5"/>
      <c r="K216" s="5"/>
      <c r="L216" s="5"/>
      <c r="M216" s="5">
        <v>3</v>
      </c>
      <c r="N216" s="26">
        <f t="shared" si="26"/>
        <v>58</v>
      </c>
    </row>
    <row r="217" spans="1:14">
      <c r="A217" s="3" t="s">
        <v>400</v>
      </c>
      <c r="B217" s="5"/>
      <c r="C217" s="5"/>
      <c r="D217" s="5"/>
      <c r="E217" s="5"/>
      <c r="F217" s="5">
        <v>16</v>
      </c>
      <c r="G217" s="5">
        <v>27</v>
      </c>
      <c r="H217" s="5"/>
      <c r="I217" s="5"/>
      <c r="J217" s="5"/>
      <c r="K217" s="5"/>
      <c r="L217" s="5">
        <v>3</v>
      </c>
      <c r="M217" s="5">
        <v>4</v>
      </c>
      <c r="N217" s="26">
        <f t="shared" si="26"/>
        <v>50</v>
      </c>
    </row>
    <row r="218" spans="1:14">
      <c r="A218" s="3" t="s">
        <v>401</v>
      </c>
      <c r="B218" s="5"/>
      <c r="C218" s="5"/>
      <c r="D218" s="5"/>
      <c r="E218" s="5"/>
      <c r="F218" s="5">
        <v>1</v>
      </c>
      <c r="G218" s="5">
        <v>7</v>
      </c>
      <c r="H218" s="5"/>
      <c r="I218" s="5"/>
      <c r="J218" s="5"/>
      <c r="K218" s="5"/>
      <c r="L218" s="5"/>
      <c r="M218" s="5"/>
      <c r="N218" s="26">
        <f t="shared" si="26"/>
        <v>8</v>
      </c>
    </row>
    <row r="219" spans="1:14">
      <c r="A219" s="3" t="s">
        <v>402</v>
      </c>
      <c r="B219" s="5">
        <v>1</v>
      </c>
      <c r="C219" s="5">
        <v>1</v>
      </c>
      <c r="D219" s="5"/>
      <c r="E219" s="5"/>
      <c r="F219" s="5">
        <v>31</v>
      </c>
      <c r="G219" s="5">
        <v>27</v>
      </c>
      <c r="H219" s="5"/>
      <c r="I219" s="5"/>
      <c r="J219" s="5"/>
      <c r="K219" s="5"/>
      <c r="L219" s="5">
        <v>3</v>
      </c>
      <c r="M219" s="5">
        <v>6</v>
      </c>
      <c r="N219" s="26">
        <f t="shared" si="26"/>
        <v>69</v>
      </c>
    </row>
    <row r="220" spans="1:14">
      <c r="A220" s="3" t="s">
        <v>403</v>
      </c>
      <c r="B220" s="5"/>
      <c r="C220" s="5">
        <v>1</v>
      </c>
      <c r="D220" s="5"/>
      <c r="E220" s="5"/>
      <c r="F220" s="5">
        <v>20</v>
      </c>
      <c r="G220" s="5">
        <v>10</v>
      </c>
      <c r="H220" s="5">
        <v>1</v>
      </c>
      <c r="I220" s="5"/>
      <c r="J220" s="5"/>
      <c r="K220" s="5"/>
      <c r="L220" s="5"/>
      <c r="M220" s="5">
        <v>4</v>
      </c>
      <c r="N220" s="26">
        <f t="shared" si="26"/>
        <v>36</v>
      </c>
    </row>
    <row r="221" spans="1:14">
      <c r="A221" s="3" t="s">
        <v>404</v>
      </c>
      <c r="B221" s="5">
        <v>1</v>
      </c>
      <c r="C221" s="5"/>
      <c r="D221" s="5"/>
      <c r="E221" s="5"/>
      <c r="F221" s="5">
        <v>24</v>
      </c>
      <c r="G221" s="5">
        <v>19</v>
      </c>
      <c r="H221" s="5"/>
      <c r="I221" s="5"/>
      <c r="J221" s="5"/>
      <c r="K221" s="5"/>
      <c r="L221" s="5">
        <v>6</v>
      </c>
      <c r="M221" s="5">
        <v>4</v>
      </c>
      <c r="N221" s="26">
        <f t="shared" si="26"/>
        <v>54</v>
      </c>
    </row>
    <row r="222" spans="1:14">
      <c r="A222" s="25" t="s">
        <v>124</v>
      </c>
      <c r="B222" s="26">
        <f t="shared" ref="B222:N222" si="27">SUM(B193:B221)</f>
        <v>17</v>
      </c>
      <c r="C222" s="26">
        <f t="shared" si="27"/>
        <v>21</v>
      </c>
      <c r="D222" s="26">
        <f t="shared" si="27"/>
        <v>8</v>
      </c>
      <c r="E222" s="26">
        <f t="shared" si="27"/>
        <v>32</v>
      </c>
      <c r="F222" s="26">
        <f t="shared" si="27"/>
        <v>627</v>
      </c>
      <c r="G222" s="26">
        <f t="shared" si="27"/>
        <v>667</v>
      </c>
      <c r="H222" s="26">
        <f t="shared" si="27"/>
        <v>15</v>
      </c>
      <c r="I222" s="26">
        <f t="shared" si="27"/>
        <v>9</v>
      </c>
      <c r="J222" s="26">
        <f t="shared" si="27"/>
        <v>0</v>
      </c>
      <c r="K222" s="26">
        <f t="shared" si="27"/>
        <v>1</v>
      </c>
      <c r="L222" s="26">
        <f t="shared" si="27"/>
        <v>69</v>
      </c>
      <c r="M222" s="26">
        <f t="shared" si="27"/>
        <v>84</v>
      </c>
      <c r="N222" s="26">
        <f t="shared" si="27"/>
        <v>1550</v>
      </c>
    </row>
    <row r="225" spans="1:9">
      <c r="A225" s="15" t="s">
        <v>529</v>
      </c>
    </row>
    <row r="226" spans="1:9">
      <c r="A226" s="1" t="s">
        <v>543</v>
      </c>
    </row>
    <row r="227" spans="1:9">
      <c r="A227" s="1" t="s">
        <v>544</v>
      </c>
    </row>
    <row r="229" spans="1:9">
      <c r="A229" s="15" t="s">
        <v>533</v>
      </c>
    </row>
    <row r="230" spans="1:9">
      <c r="B230" s="1" t="s">
        <v>530</v>
      </c>
      <c r="C230" s="1" t="s">
        <v>526</v>
      </c>
      <c r="D230" s="1" t="s">
        <v>527</v>
      </c>
      <c r="E230" s="1" t="s">
        <v>528</v>
      </c>
      <c r="F230" s="1" t="s">
        <v>531</v>
      </c>
    </row>
    <row r="231" spans="1:9">
      <c r="A231" s="1" t="s">
        <v>530</v>
      </c>
      <c r="B231" s="1" t="s">
        <v>534</v>
      </c>
    </row>
    <row r="232" spans="1:9">
      <c r="A232" s="1" t="s">
        <v>526</v>
      </c>
      <c r="B232" s="1" t="s">
        <v>535</v>
      </c>
      <c r="C232" s="1" t="s">
        <v>534</v>
      </c>
      <c r="H232" s="1" t="s">
        <v>538</v>
      </c>
      <c r="I232" s="1" t="s">
        <v>535</v>
      </c>
    </row>
    <row r="233" spans="1:9">
      <c r="A233" s="1" t="s">
        <v>527</v>
      </c>
      <c r="B233" s="1" t="s">
        <v>604</v>
      </c>
      <c r="C233" s="34" t="s">
        <v>605</v>
      </c>
      <c r="D233" s="1" t="s">
        <v>534</v>
      </c>
      <c r="H233" s="1" t="s">
        <v>539</v>
      </c>
      <c r="I233" s="1" t="s">
        <v>537</v>
      </c>
    </row>
    <row r="234" spans="1:9">
      <c r="A234" s="1" t="s">
        <v>528</v>
      </c>
      <c r="B234" s="1" t="s">
        <v>535</v>
      </c>
      <c r="C234" s="34" t="s">
        <v>606</v>
      </c>
      <c r="D234" s="1" t="s">
        <v>535</v>
      </c>
      <c r="E234" s="34" t="s">
        <v>534</v>
      </c>
      <c r="H234" s="1" t="s">
        <v>540</v>
      </c>
      <c r="I234" s="1" t="s">
        <v>541</v>
      </c>
    </row>
    <row r="235" spans="1:9">
      <c r="A235" s="1" t="s">
        <v>531</v>
      </c>
      <c r="B235" s="34">
        <v>0.1532</v>
      </c>
      <c r="C235" s="1" t="s">
        <v>535</v>
      </c>
      <c r="D235" s="34" t="s">
        <v>607</v>
      </c>
      <c r="E235" s="1" t="s">
        <v>535</v>
      </c>
      <c r="F235" s="1" t="s">
        <v>534</v>
      </c>
      <c r="H235" s="1" t="s">
        <v>542</v>
      </c>
      <c r="I235" s="1" t="s">
        <v>536</v>
      </c>
    </row>
    <row r="238" spans="1:9">
      <c r="A238" s="15" t="s">
        <v>532</v>
      </c>
    </row>
    <row r="239" spans="1:9">
      <c r="B239" s="1" t="s">
        <v>530</v>
      </c>
      <c r="C239" s="1" t="s">
        <v>526</v>
      </c>
      <c r="D239" s="1" t="s">
        <v>527</v>
      </c>
      <c r="E239" s="1" t="s">
        <v>528</v>
      </c>
      <c r="F239" s="1" t="s">
        <v>531</v>
      </c>
    </row>
    <row r="240" spans="1:9">
      <c r="A240" s="1" t="s">
        <v>530</v>
      </c>
      <c r="B240" s="1" t="s">
        <v>534</v>
      </c>
    </row>
    <row r="241" spans="1:6">
      <c r="A241" s="1" t="s">
        <v>526</v>
      </c>
      <c r="B241" s="34">
        <v>0.1057</v>
      </c>
      <c r="C241" s="34" t="s">
        <v>534</v>
      </c>
      <c r="D241" s="34"/>
      <c r="E241" s="34"/>
      <c r="F241" s="34"/>
    </row>
    <row r="242" spans="1:6">
      <c r="A242" s="1" t="s">
        <v>527</v>
      </c>
      <c r="B242" s="34" t="s">
        <v>612</v>
      </c>
      <c r="C242" s="34">
        <v>0.59540000000000004</v>
      </c>
      <c r="D242" s="34" t="s">
        <v>534</v>
      </c>
      <c r="E242" s="34"/>
      <c r="F242" s="34"/>
    </row>
    <row r="243" spans="1:6">
      <c r="A243" s="1" t="s">
        <v>528</v>
      </c>
      <c r="B243" s="1" t="s">
        <v>535</v>
      </c>
      <c r="C243" s="1" t="s">
        <v>535</v>
      </c>
      <c r="D243" s="1" t="s">
        <v>535</v>
      </c>
      <c r="E243" s="34" t="s">
        <v>534</v>
      </c>
      <c r="F243" s="34"/>
    </row>
    <row r="244" spans="1:6">
      <c r="A244" s="1" t="s">
        <v>531</v>
      </c>
      <c r="B244" s="34">
        <v>0.15579999999999999</v>
      </c>
      <c r="C244" s="34">
        <v>0.47349999999999998</v>
      </c>
      <c r="D244" s="34">
        <v>0.12039999999999999</v>
      </c>
      <c r="E244" s="1" t="s">
        <v>535</v>
      </c>
      <c r="F244" s="34" t="s">
        <v>534</v>
      </c>
    </row>
    <row r="246" spans="1:6">
      <c r="A246" s="15" t="s">
        <v>545</v>
      </c>
    </row>
    <row r="247" spans="1:6">
      <c r="B247" s="1" t="s">
        <v>530</v>
      </c>
      <c r="C247" s="1" t="s">
        <v>526</v>
      </c>
      <c r="D247" s="1" t="s">
        <v>527</v>
      </c>
      <c r="E247" s="1" t="s">
        <v>528</v>
      </c>
      <c r="F247" s="1" t="s">
        <v>531</v>
      </c>
    </row>
    <row r="248" spans="1:6">
      <c r="A248" s="1" t="s">
        <v>530</v>
      </c>
      <c r="B248" s="1" t="s">
        <v>534</v>
      </c>
    </row>
    <row r="249" spans="1:6">
      <c r="A249" s="1" t="s">
        <v>526</v>
      </c>
      <c r="B249" s="34">
        <v>0.4052</v>
      </c>
      <c r="C249" s="34" t="s">
        <v>534</v>
      </c>
      <c r="D249" s="34"/>
      <c r="E249" s="34"/>
      <c r="F249" s="34"/>
    </row>
    <row r="250" spans="1:6">
      <c r="A250" s="1" t="s">
        <v>527</v>
      </c>
      <c r="B250" s="34" t="s">
        <v>608</v>
      </c>
      <c r="C250" s="34">
        <v>0.56699999999999995</v>
      </c>
      <c r="D250" s="34" t="s">
        <v>534</v>
      </c>
      <c r="E250" s="34"/>
      <c r="F250" s="34"/>
    </row>
    <row r="251" spans="1:6">
      <c r="A251" s="1" t="s">
        <v>528</v>
      </c>
      <c r="B251" s="1" t="s">
        <v>535</v>
      </c>
      <c r="C251" s="1" t="s">
        <v>535</v>
      </c>
      <c r="D251" s="1" t="s">
        <v>535</v>
      </c>
      <c r="E251" s="34" t="s">
        <v>534</v>
      </c>
      <c r="F251" s="34"/>
    </row>
    <row r="252" spans="1:6">
      <c r="A252" s="1" t="s">
        <v>531</v>
      </c>
      <c r="B252" s="34">
        <v>1.0999999999999999E-2</v>
      </c>
      <c r="C252" s="34">
        <v>0.51490000000000002</v>
      </c>
      <c r="D252" s="34">
        <v>0.1381</v>
      </c>
      <c r="E252" s="1" t="s">
        <v>535</v>
      </c>
      <c r="F252" s="34" t="s">
        <v>534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00547-8F56-1B4D-9B45-DEA66DEF5F38}">
  <dimension ref="A1:U115"/>
  <sheetViews>
    <sheetView topLeftCell="A21" zoomScale="68" zoomScaleNormal="100" workbookViewId="0"/>
  </sheetViews>
  <sheetFormatPr baseColWidth="10" defaultColWidth="10.83203125" defaultRowHeight="16"/>
  <cols>
    <col min="1" max="1" width="21.5" style="1" customWidth="1"/>
    <col min="2" max="16384" width="10.83203125" style="1"/>
  </cols>
  <sheetData>
    <row r="1" spans="1:18">
      <c r="A1" s="4" t="s">
        <v>618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1" t="s">
        <v>15</v>
      </c>
      <c r="B3" s="5"/>
      <c r="C3" s="6"/>
      <c r="D3" s="5"/>
      <c r="E3" s="5"/>
      <c r="F3" s="5"/>
      <c r="G3" s="5"/>
      <c r="H3" s="5"/>
      <c r="I3" s="5"/>
      <c r="J3" s="5"/>
      <c r="K3" s="6"/>
      <c r="L3" s="6"/>
      <c r="M3" s="5" t="s">
        <v>16</v>
      </c>
      <c r="N3" s="5" t="s">
        <v>17</v>
      </c>
      <c r="O3" s="6"/>
      <c r="P3" s="6"/>
      <c r="Q3" s="6"/>
      <c r="R3" s="6"/>
    </row>
    <row r="4" spans="1:18">
      <c r="A4" s="1" t="s">
        <v>18</v>
      </c>
      <c r="B4" s="5"/>
      <c r="C4" s="5"/>
      <c r="D4" s="5"/>
      <c r="E4" s="5" t="s">
        <v>19</v>
      </c>
      <c r="F4" s="5"/>
      <c r="G4" s="5"/>
      <c r="H4" s="5"/>
      <c r="I4" s="5"/>
      <c r="J4" s="5"/>
      <c r="K4" s="5"/>
      <c r="L4" s="5"/>
      <c r="M4" s="5" t="s">
        <v>20</v>
      </c>
      <c r="N4" s="5" t="s">
        <v>21</v>
      </c>
      <c r="O4" s="5"/>
      <c r="P4" s="5"/>
      <c r="Q4" s="5"/>
      <c r="R4" s="5"/>
    </row>
    <row r="5" spans="1:18">
      <c r="A5" s="1" t="s">
        <v>22</v>
      </c>
      <c r="B5" s="5"/>
      <c r="C5" s="5"/>
      <c r="D5" s="5"/>
      <c r="E5" s="5" t="s">
        <v>23</v>
      </c>
      <c r="F5" s="5"/>
      <c r="G5" s="5"/>
      <c r="H5" s="5"/>
      <c r="I5" s="5"/>
      <c r="J5" s="5"/>
      <c r="K5" s="5"/>
      <c r="L5" s="5"/>
      <c r="M5" s="5" t="s">
        <v>24</v>
      </c>
      <c r="N5" s="5" t="s">
        <v>25</v>
      </c>
      <c r="O5" s="5"/>
      <c r="P5" s="5"/>
      <c r="Q5" s="5"/>
      <c r="R5" s="5"/>
    </row>
    <row r="6" spans="1:18">
      <c r="A6" s="1" t="s">
        <v>26</v>
      </c>
      <c r="B6" s="5"/>
      <c r="C6" s="5"/>
      <c r="D6" s="5"/>
      <c r="E6" s="5" t="s">
        <v>27</v>
      </c>
      <c r="F6" s="5"/>
      <c r="G6" s="5"/>
      <c r="H6" s="5"/>
      <c r="I6" s="5"/>
      <c r="J6" s="5"/>
      <c r="K6" s="5"/>
      <c r="L6" s="5"/>
      <c r="M6" s="5" t="s">
        <v>28</v>
      </c>
      <c r="N6" s="5" t="s">
        <v>29</v>
      </c>
      <c r="O6" s="5"/>
      <c r="P6" s="5"/>
      <c r="Q6" s="5"/>
      <c r="R6" s="5"/>
    </row>
    <row r="7" spans="1:18">
      <c r="A7" s="5" t="s">
        <v>30</v>
      </c>
      <c r="B7" s="5"/>
      <c r="C7" s="5"/>
      <c r="D7" s="5"/>
      <c r="E7" s="5" t="s">
        <v>31</v>
      </c>
      <c r="F7" s="5"/>
      <c r="G7" s="5"/>
      <c r="H7" s="5"/>
      <c r="I7" s="5"/>
      <c r="J7" s="5"/>
      <c r="K7" s="5"/>
      <c r="L7" s="5"/>
      <c r="M7" s="5" t="s">
        <v>32</v>
      </c>
      <c r="N7" s="5" t="s">
        <v>33</v>
      </c>
      <c r="O7" s="5"/>
      <c r="P7" s="5"/>
      <c r="Q7" s="5"/>
      <c r="R7" s="5"/>
    </row>
    <row r="8" spans="1:18">
      <c r="A8" s="7" t="s">
        <v>34</v>
      </c>
      <c r="B8" s="5"/>
      <c r="C8" s="5"/>
      <c r="D8" s="5"/>
      <c r="E8" s="5" t="s">
        <v>35</v>
      </c>
      <c r="F8" s="5"/>
      <c r="G8" s="5"/>
      <c r="H8" s="5"/>
      <c r="I8" s="5"/>
      <c r="J8" s="5"/>
      <c r="K8" s="5"/>
      <c r="L8" s="5"/>
      <c r="M8" s="5" t="s">
        <v>36</v>
      </c>
      <c r="N8" s="5" t="s">
        <v>37</v>
      </c>
      <c r="O8" s="5"/>
      <c r="P8" s="5"/>
      <c r="Q8" s="5"/>
      <c r="R8" s="5"/>
    </row>
    <row r="9" spans="1:18">
      <c r="A9" s="7" t="s">
        <v>38</v>
      </c>
      <c r="B9" s="5"/>
      <c r="C9" s="5"/>
      <c r="D9" s="5"/>
      <c r="E9" s="8" t="s">
        <v>39</v>
      </c>
      <c r="F9" s="5"/>
      <c r="G9" s="5"/>
      <c r="H9" s="5"/>
      <c r="I9" s="5"/>
      <c r="J9" s="5"/>
      <c r="K9" s="5"/>
      <c r="L9" s="5"/>
      <c r="M9" s="5" t="s">
        <v>40</v>
      </c>
      <c r="N9" s="5" t="s">
        <v>41</v>
      </c>
      <c r="O9" s="5"/>
      <c r="P9" s="5"/>
      <c r="Q9" s="5"/>
      <c r="R9" s="5"/>
    </row>
    <row r="10" spans="1:18">
      <c r="A10" s="5"/>
      <c r="B10" s="5"/>
      <c r="C10" s="5"/>
      <c r="D10" s="5"/>
      <c r="E10" s="5" t="s">
        <v>42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>
      <c r="A12" s="4" t="s">
        <v>45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>
      <c r="A14" s="4" t="s">
        <v>43</v>
      </c>
    </row>
    <row r="15" spans="1:18">
      <c r="A15" s="10"/>
      <c r="B15" s="10" t="s">
        <v>180</v>
      </c>
      <c r="C15" s="10" t="s">
        <v>181</v>
      </c>
      <c r="D15" s="10" t="s">
        <v>182</v>
      </c>
      <c r="E15" s="10" t="s">
        <v>183</v>
      </c>
      <c r="F15" s="10" t="s">
        <v>184</v>
      </c>
      <c r="G15" s="10" t="s">
        <v>185</v>
      </c>
      <c r="H15" s="12" t="s">
        <v>127</v>
      </c>
      <c r="O15" s="5"/>
    </row>
    <row r="16" spans="1:18">
      <c r="A16" s="1" t="s">
        <v>128</v>
      </c>
      <c r="B16" s="1">
        <v>39</v>
      </c>
      <c r="C16" s="1">
        <v>40</v>
      </c>
      <c r="D16" s="1">
        <v>0</v>
      </c>
      <c r="E16" s="1">
        <v>0</v>
      </c>
      <c r="F16" s="1">
        <v>13</v>
      </c>
      <c r="G16" s="1">
        <v>11</v>
      </c>
      <c r="H16" s="11">
        <f t="shared" ref="H16:H23" si="0">SUM(B16:G16)</f>
        <v>103</v>
      </c>
      <c r="K16" s="23"/>
      <c r="L16" s="28" t="s">
        <v>359</v>
      </c>
      <c r="M16" s="28"/>
      <c r="N16" s="28" t="s">
        <v>360</v>
      </c>
      <c r="O16" s="28"/>
    </row>
    <row r="17" spans="1:15">
      <c r="A17" s="1" t="s">
        <v>129</v>
      </c>
      <c r="B17" s="1">
        <v>38</v>
      </c>
      <c r="C17" s="1">
        <v>44</v>
      </c>
      <c r="D17" s="1">
        <v>0</v>
      </c>
      <c r="E17" s="1">
        <v>0</v>
      </c>
      <c r="F17" s="1">
        <v>11</v>
      </c>
      <c r="G17" s="1">
        <v>11</v>
      </c>
      <c r="H17" s="11">
        <f t="shared" si="0"/>
        <v>104</v>
      </c>
      <c r="K17" s="23"/>
      <c r="L17" s="28" t="s">
        <v>361</v>
      </c>
      <c r="M17" s="28" t="s">
        <v>599</v>
      </c>
      <c r="N17" s="28" t="s">
        <v>361</v>
      </c>
      <c r="O17" s="28" t="s">
        <v>599</v>
      </c>
    </row>
    <row r="18" spans="1:15">
      <c r="A18" s="1" t="s">
        <v>130</v>
      </c>
      <c r="B18" s="1">
        <v>36</v>
      </c>
      <c r="C18" s="1">
        <v>43</v>
      </c>
      <c r="D18" s="1">
        <v>0</v>
      </c>
      <c r="E18" s="1">
        <v>0</v>
      </c>
      <c r="F18" s="1">
        <v>13</v>
      </c>
      <c r="G18" s="1">
        <v>20</v>
      </c>
      <c r="H18" s="11">
        <f t="shared" si="0"/>
        <v>112</v>
      </c>
      <c r="K18" s="23" t="s">
        <v>362</v>
      </c>
      <c r="L18" s="28">
        <f>SUM(B36:C36)/H36</f>
        <v>0.77934936350777939</v>
      </c>
      <c r="M18" s="28">
        <f>SQRT(L18*(1-L18)/H36)</f>
        <v>1.102792947502941E-2</v>
      </c>
      <c r="N18" s="28">
        <v>0.78800000000000003</v>
      </c>
      <c r="O18" s="28">
        <v>1.6E-2</v>
      </c>
    </row>
    <row r="19" spans="1:15">
      <c r="A19" s="1" t="s">
        <v>131</v>
      </c>
      <c r="B19" s="1">
        <v>34</v>
      </c>
      <c r="C19" s="1">
        <v>46</v>
      </c>
      <c r="D19" s="1">
        <v>0</v>
      </c>
      <c r="E19" s="1">
        <v>0</v>
      </c>
      <c r="F19" s="1">
        <v>6</v>
      </c>
      <c r="G19" s="1">
        <v>13</v>
      </c>
      <c r="H19" s="11">
        <f t="shared" si="0"/>
        <v>99</v>
      </c>
      <c r="K19" s="23" t="s">
        <v>363</v>
      </c>
      <c r="L19" s="28">
        <f>(L18-0.5)/0.5</f>
        <v>0.55869872701555878</v>
      </c>
      <c r="M19" s="28">
        <f>M18*2</f>
        <v>2.2055858950058821E-2</v>
      </c>
      <c r="N19" s="28">
        <f>(N18-0.5)/0.5</f>
        <v>0.57600000000000007</v>
      </c>
      <c r="O19" s="28">
        <f>O18*2</f>
        <v>3.2000000000000001E-2</v>
      </c>
    </row>
    <row r="20" spans="1:15">
      <c r="A20" s="1" t="s">
        <v>132</v>
      </c>
      <c r="B20" s="1">
        <v>36</v>
      </c>
      <c r="C20" s="1">
        <v>43</v>
      </c>
      <c r="D20" s="1">
        <v>0</v>
      </c>
      <c r="E20" s="1">
        <v>0</v>
      </c>
      <c r="F20" s="1">
        <v>10</v>
      </c>
      <c r="G20" s="1">
        <v>11</v>
      </c>
      <c r="H20" s="11">
        <f t="shared" si="0"/>
        <v>100</v>
      </c>
      <c r="K20" s="23" t="s">
        <v>364</v>
      </c>
      <c r="L20" s="28">
        <f>SUM(F36:G36)/H36</f>
        <v>0.21852899575671852</v>
      </c>
      <c r="M20" s="28">
        <f>SQRT(L20*(1-L20)/H36)</f>
        <v>1.0989710816314618E-2</v>
      </c>
      <c r="N20" s="28">
        <v>0.20799999999999999</v>
      </c>
      <c r="O20" s="28">
        <v>1.66E-2</v>
      </c>
    </row>
    <row r="21" spans="1:15">
      <c r="A21" s="1" t="s">
        <v>133</v>
      </c>
      <c r="B21" s="1">
        <v>36</v>
      </c>
      <c r="C21" s="1">
        <v>36</v>
      </c>
      <c r="D21" s="1">
        <v>0</v>
      </c>
      <c r="E21" s="1">
        <v>0</v>
      </c>
      <c r="F21" s="1">
        <v>13</v>
      </c>
      <c r="G21" s="1">
        <v>17</v>
      </c>
      <c r="H21" s="11">
        <f t="shared" si="0"/>
        <v>102</v>
      </c>
      <c r="K21" s="23" t="s">
        <v>365</v>
      </c>
      <c r="L21" s="28">
        <f>L20/0.5</f>
        <v>0.43705799151343705</v>
      </c>
      <c r="M21" s="28">
        <f>M20*2</f>
        <v>2.1979421632629236E-2</v>
      </c>
      <c r="N21" s="28">
        <f>N20/0.5</f>
        <v>0.41599999999999998</v>
      </c>
      <c r="O21" s="28">
        <f>O20*2</f>
        <v>3.32E-2</v>
      </c>
    </row>
    <row r="22" spans="1:15">
      <c r="A22" s="1" t="s">
        <v>134</v>
      </c>
      <c r="B22" s="1">
        <v>30</v>
      </c>
      <c r="C22" s="1">
        <v>42</v>
      </c>
      <c r="D22" s="1">
        <v>0</v>
      </c>
      <c r="E22" s="1">
        <v>0</v>
      </c>
      <c r="F22" s="1">
        <v>7</v>
      </c>
      <c r="G22" s="1">
        <v>7</v>
      </c>
      <c r="H22" s="11">
        <f t="shared" si="0"/>
        <v>86</v>
      </c>
      <c r="I22" s="2"/>
      <c r="J22" s="2"/>
      <c r="L22" s="2"/>
    </row>
    <row r="23" spans="1:15">
      <c r="A23" s="1" t="s">
        <v>135</v>
      </c>
      <c r="B23" s="1">
        <v>32</v>
      </c>
      <c r="C23" s="1">
        <v>33</v>
      </c>
      <c r="D23" s="1">
        <v>0</v>
      </c>
      <c r="E23" s="1">
        <v>0</v>
      </c>
      <c r="F23" s="1">
        <v>22</v>
      </c>
      <c r="G23" s="1">
        <v>9</v>
      </c>
      <c r="H23" s="11">
        <f t="shared" si="0"/>
        <v>96</v>
      </c>
      <c r="I23" s="2"/>
      <c r="J23" s="2"/>
    </row>
    <row r="24" spans="1:15">
      <c r="A24" s="1" t="s">
        <v>136</v>
      </c>
      <c r="B24" s="1">
        <v>31</v>
      </c>
      <c r="C24" s="1">
        <v>35</v>
      </c>
      <c r="D24" s="1">
        <v>0</v>
      </c>
      <c r="E24" s="1">
        <v>0</v>
      </c>
      <c r="F24" s="1">
        <v>4</v>
      </c>
      <c r="G24" s="1">
        <v>5</v>
      </c>
      <c r="H24" s="11">
        <f t="shared" ref="H24:H33" si="1">SUM(B24:G24)</f>
        <v>75</v>
      </c>
    </row>
    <row r="25" spans="1:15">
      <c r="A25" s="1" t="s">
        <v>137</v>
      </c>
      <c r="B25" s="1">
        <v>32</v>
      </c>
      <c r="C25" s="1">
        <v>22</v>
      </c>
      <c r="D25" s="1">
        <v>0</v>
      </c>
      <c r="E25" s="1">
        <v>0</v>
      </c>
      <c r="F25" s="1">
        <v>8</v>
      </c>
      <c r="G25" s="1">
        <v>4</v>
      </c>
      <c r="H25" s="11">
        <f t="shared" si="1"/>
        <v>66</v>
      </c>
    </row>
    <row r="26" spans="1:15">
      <c r="A26" s="1" t="s">
        <v>138</v>
      </c>
      <c r="B26" s="1">
        <v>34</v>
      </c>
      <c r="C26" s="1">
        <v>34</v>
      </c>
      <c r="D26" s="1">
        <v>1</v>
      </c>
      <c r="E26" s="1">
        <v>0</v>
      </c>
      <c r="F26" s="1">
        <v>5</v>
      </c>
      <c r="G26" s="1">
        <v>3</v>
      </c>
      <c r="H26" s="11">
        <f t="shared" si="1"/>
        <v>77</v>
      </c>
    </row>
    <row r="27" spans="1:15">
      <c r="A27" s="1" t="s">
        <v>139</v>
      </c>
      <c r="B27" s="1">
        <v>30</v>
      </c>
      <c r="C27" s="1">
        <v>29</v>
      </c>
      <c r="D27" s="1">
        <v>0</v>
      </c>
      <c r="E27" s="1">
        <v>0</v>
      </c>
      <c r="F27" s="1">
        <v>14</v>
      </c>
      <c r="G27" s="1">
        <v>12</v>
      </c>
      <c r="H27" s="11">
        <f t="shared" si="1"/>
        <v>85</v>
      </c>
    </row>
    <row r="28" spans="1:15">
      <c r="A28" s="1" t="s">
        <v>140</v>
      </c>
      <c r="B28" s="1">
        <v>33</v>
      </c>
      <c r="C28" s="1">
        <v>29</v>
      </c>
      <c r="D28" s="1">
        <v>0</v>
      </c>
      <c r="E28" s="1">
        <v>0</v>
      </c>
      <c r="F28" s="1">
        <v>6</v>
      </c>
      <c r="G28" s="1">
        <v>10</v>
      </c>
      <c r="H28" s="11">
        <f t="shared" si="1"/>
        <v>78</v>
      </c>
    </row>
    <row r="29" spans="1:15">
      <c r="A29" s="1" t="s">
        <v>141</v>
      </c>
      <c r="B29" s="1">
        <v>12</v>
      </c>
      <c r="C29" s="1">
        <v>20</v>
      </c>
      <c r="D29" s="1">
        <v>0</v>
      </c>
      <c r="E29" s="1">
        <v>0</v>
      </c>
      <c r="F29" s="1">
        <v>1</v>
      </c>
      <c r="G29" s="1">
        <v>4</v>
      </c>
      <c r="H29" s="11">
        <f t="shared" si="1"/>
        <v>37</v>
      </c>
    </row>
    <row r="30" spans="1:15">
      <c r="A30" s="1" t="s">
        <v>142</v>
      </c>
      <c r="B30" s="1">
        <v>5</v>
      </c>
      <c r="C30" s="1">
        <v>6</v>
      </c>
      <c r="F30" s="1">
        <v>2</v>
      </c>
      <c r="G30" s="1">
        <v>1</v>
      </c>
      <c r="H30" s="11">
        <f t="shared" si="1"/>
        <v>14</v>
      </c>
    </row>
    <row r="31" spans="1:15">
      <c r="A31" s="1" t="s">
        <v>143</v>
      </c>
      <c r="B31" s="1">
        <v>4</v>
      </c>
      <c r="C31" s="1">
        <v>3</v>
      </c>
      <c r="F31" s="1">
        <v>0</v>
      </c>
      <c r="G31" s="1">
        <v>1</v>
      </c>
      <c r="H31" s="11">
        <f t="shared" si="1"/>
        <v>8</v>
      </c>
    </row>
    <row r="32" spans="1:15">
      <c r="A32" s="1" t="s">
        <v>144</v>
      </c>
      <c r="B32" s="9">
        <v>10</v>
      </c>
      <c r="C32" s="9">
        <v>16</v>
      </c>
      <c r="D32" s="9"/>
      <c r="E32" s="9">
        <v>1</v>
      </c>
      <c r="F32" s="9">
        <v>2</v>
      </c>
      <c r="G32" s="9">
        <v>6</v>
      </c>
      <c r="H32" s="11">
        <f t="shared" si="1"/>
        <v>35</v>
      </c>
    </row>
    <row r="33" spans="1:15">
      <c r="A33" s="1" t="s">
        <v>145</v>
      </c>
      <c r="B33" s="9">
        <v>2</v>
      </c>
      <c r="C33" s="9">
        <v>2</v>
      </c>
      <c r="D33" s="9"/>
      <c r="E33" s="9"/>
      <c r="F33" s="9">
        <v>0</v>
      </c>
      <c r="G33" s="9">
        <v>0</v>
      </c>
      <c r="H33" s="11">
        <f t="shared" si="1"/>
        <v>4</v>
      </c>
    </row>
    <row r="34" spans="1:15">
      <c r="A34" s="1" t="s">
        <v>186</v>
      </c>
      <c r="B34" s="9">
        <v>16</v>
      </c>
      <c r="C34" s="9">
        <v>27</v>
      </c>
      <c r="D34" s="9"/>
      <c r="E34" s="9">
        <v>1</v>
      </c>
      <c r="F34" s="9">
        <v>2</v>
      </c>
      <c r="G34" s="9">
        <v>3</v>
      </c>
      <c r="H34" s="11">
        <f>SUM(B34:G34)</f>
        <v>49</v>
      </c>
    </row>
    <row r="35" spans="1:15">
      <c r="A35" s="1" t="s">
        <v>187</v>
      </c>
      <c r="B35" s="9">
        <v>29</v>
      </c>
      <c r="C35" s="9">
        <f>18+15</f>
        <v>33</v>
      </c>
      <c r="D35" s="9"/>
      <c r="E35" s="9"/>
      <c r="F35" s="9">
        <v>14</v>
      </c>
      <c r="G35" s="9">
        <v>8</v>
      </c>
      <c r="H35" s="11">
        <f>SUM(B35:G35)</f>
        <v>84</v>
      </c>
    </row>
    <row r="36" spans="1:15">
      <c r="A36" s="11" t="s">
        <v>126</v>
      </c>
      <c r="B36" s="11">
        <f t="shared" ref="B36:H36" si="2">SUM(B16:B35)</f>
        <v>519</v>
      </c>
      <c r="C36" s="11">
        <f t="shared" si="2"/>
        <v>583</v>
      </c>
      <c r="D36" s="11">
        <f t="shared" si="2"/>
        <v>1</v>
      </c>
      <c r="E36" s="11">
        <f t="shared" si="2"/>
        <v>2</v>
      </c>
      <c r="F36" s="11">
        <f t="shared" si="2"/>
        <v>153</v>
      </c>
      <c r="G36" s="11">
        <f t="shared" si="2"/>
        <v>156</v>
      </c>
      <c r="H36" s="11">
        <f t="shared" si="2"/>
        <v>1414</v>
      </c>
    </row>
    <row r="37" spans="1:15">
      <c r="A37" s="10"/>
      <c r="B37" s="10" t="s">
        <v>180</v>
      </c>
      <c r="C37" s="10" t="s">
        <v>181</v>
      </c>
      <c r="D37" s="10" t="s">
        <v>182</v>
      </c>
      <c r="E37" s="10" t="s">
        <v>183</v>
      </c>
      <c r="F37" s="10" t="s">
        <v>184</v>
      </c>
      <c r="G37" s="10" t="s">
        <v>185</v>
      </c>
      <c r="H37" s="12" t="s">
        <v>127</v>
      </c>
    </row>
    <row r="38" spans="1:15">
      <c r="A38" s="1" t="s">
        <v>188</v>
      </c>
      <c r="B38" s="1">
        <v>16</v>
      </c>
      <c r="C38" s="1">
        <v>29</v>
      </c>
      <c r="D38" s="1">
        <v>0</v>
      </c>
      <c r="E38" s="1">
        <v>0</v>
      </c>
      <c r="F38" s="1">
        <v>4</v>
      </c>
      <c r="G38" s="1">
        <v>13</v>
      </c>
      <c r="H38" s="11">
        <f t="shared" ref="H38:H51" si="3">SUM(B38:G38)</f>
        <v>62</v>
      </c>
    </row>
    <row r="39" spans="1:15">
      <c r="A39" s="1" t="s">
        <v>189</v>
      </c>
      <c r="B39" s="1">
        <v>32</v>
      </c>
      <c r="C39" s="1">
        <v>26</v>
      </c>
      <c r="D39" s="1">
        <v>1</v>
      </c>
      <c r="E39" s="1">
        <v>0</v>
      </c>
      <c r="F39" s="1">
        <v>3</v>
      </c>
      <c r="G39" s="1">
        <v>6</v>
      </c>
      <c r="H39" s="11">
        <f t="shared" si="3"/>
        <v>68</v>
      </c>
    </row>
    <row r="40" spans="1:15">
      <c r="A40" s="1" t="s">
        <v>190</v>
      </c>
      <c r="B40" s="1">
        <v>28</v>
      </c>
      <c r="C40" s="1">
        <v>27</v>
      </c>
      <c r="D40" s="1">
        <v>1</v>
      </c>
      <c r="E40" s="1">
        <v>1</v>
      </c>
      <c r="F40" s="1">
        <v>13</v>
      </c>
      <c r="G40" s="1">
        <v>9</v>
      </c>
      <c r="H40" s="11">
        <f t="shared" si="3"/>
        <v>79</v>
      </c>
      <c r="K40" s="23"/>
      <c r="L40" s="28" t="s">
        <v>359</v>
      </c>
      <c r="M40" s="28"/>
      <c r="N40" s="28" t="s">
        <v>360</v>
      </c>
      <c r="O40" s="28"/>
    </row>
    <row r="41" spans="1:15">
      <c r="A41" s="1" t="s">
        <v>191</v>
      </c>
      <c r="B41" s="1">
        <v>37</v>
      </c>
      <c r="C41" s="1">
        <v>31</v>
      </c>
      <c r="D41" s="1">
        <v>0</v>
      </c>
      <c r="E41" s="1">
        <v>0</v>
      </c>
      <c r="F41" s="1">
        <v>2</v>
      </c>
      <c r="G41" s="1">
        <v>3</v>
      </c>
      <c r="H41" s="11">
        <f t="shared" si="3"/>
        <v>73</v>
      </c>
      <c r="K41" s="23"/>
      <c r="L41" s="28" t="s">
        <v>361</v>
      </c>
      <c r="M41" s="28" t="s">
        <v>599</v>
      </c>
      <c r="N41" s="28" t="s">
        <v>361</v>
      </c>
      <c r="O41" s="28" t="s">
        <v>599</v>
      </c>
    </row>
    <row r="42" spans="1:15">
      <c r="A42" s="1" t="s">
        <v>192</v>
      </c>
      <c r="B42" s="1">
        <v>17</v>
      </c>
      <c r="C42" s="1">
        <v>13</v>
      </c>
      <c r="D42" s="1">
        <v>0</v>
      </c>
      <c r="E42" s="1">
        <v>0</v>
      </c>
      <c r="F42" s="1">
        <v>0</v>
      </c>
      <c r="G42" s="1">
        <v>0</v>
      </c>
      <c r="H42" s="11">
        <f t="shared" si="3"/>
        <v>30</v>
      </c>
      <c r="K42" s="23" t="s">
        <v>362</v>
      </c>
      <c r="L42" s="28">
        <f>SUM(B60:C60)/H60</f>
        <v>0.81040268456375841</v>
      </c>
      <c r="M42" s="28">
        <f>SQRT(L42*(1-L42)/H60)</f>
        <v>1.1353464325671934E-2</v>
      </c>
      <c r="N42" s="28">
        <v>0.82499999999999996</v>
      </c>
      <c r="O42" s="28">
        <v>1.95E-2</v>
      </c>
    </row>
    <row r="43" spans="1:15">
      <c r="A43" s="1" t="s">
        <v>193</v>
      </c>
      <c r="B43" s="1">
        <v>2</v>
      </c>
      <c r="C43" s="1">
        <v>7</v>
      </c>
      <c r="D43" s="1">
        <v>0</v>
      </c>
      <c r="E43" s="1">
        <v>0</v>
      </c>
      <c r="F43" s="1">
        <v>0</v>
      </c>
      <c r="G43" s="1">
        <v>0</v>
      </c>
      <c r="H43" s="11">
        <f t="shared" si="3"/>
        <v>9</v>
      </c>
      <c r="K43" s="23" t="s">
        <v>363</v>
      </c>
      <c r="L43" s="28">
        <f>(L42-0.5)/0.5</f>
        <v>0.62080536912751683</v>
      </c>
      <c r="M43" s="28">
        <f>M42*2</f>
        <v>2.2706928651343869E-2</v>
      </c>
      <c r="N43" s="28">
        <f>(N42-0.5)/0.5</f>
        <v>0.64999999999999991</v>
      </c>
      <c r="O43" s="28">
        <f>O42*2</f>
        <v>3.9E-2</v>
      </c>
    </row>
    <row r="44" spans="1:15">
      <c r="A44" s="1" t="s">
        <v>194</v>
      </c>
      <c r="B44" s="1">
        <v>13</v>
      </c>
      <c r="C44" s="1">
        <v>6</v>
      </c>
      <c r="D44" s="1">
        <v>0</v>
      </c>
      <c r="E44" s="1">
        <v>1</v>
      </c>
      <c r="F44" s="1">
        <v>2</v>
      </c>
      <c r="G44" s="1">
        <v>3</v>
      </c>
      <c r="H44" s="11">
        <f t="shared" si="3"/>
        <v>25</v>
      </c>
      <c r="K44" s="23" t="s">
        <v>364</v>
      </c>
      <c r="L44" s="28">
        <f>SUM(F60:G60)/H60</f>
        <v>0.18456375838926176</v>
      </c>
      <c r="M44" s="28">
        <f>SQRT(L44*(1-L44)/H60)</f>
        <v>1.1236474997429684E-2</v>
      </c>
      <c r="N44" s="28">
        <v>0.17</v>
      </c>
      <c r="O44" s="28">
        <v>1.9199999999999998E-2</v>
      </c>
    </row>
    <row r="45" spans="1:15">
      <c r="A45" s="1" t="s">
        <v>195</v>
      </c>
      <c r="B45" s="1">
        <v>9</v>
      </c>
      <c r="C45" s="1">
        <v>9</v>
      </c>
      <c r="D45" s="1">
        <v>0</v>
      </c>
      <c r="E45" s="1">
        <v>0</v>
      </c>
      <c r="F45" s="1">
        <v>1</v>
      </c>
      <c r="G45" s="1">
        <v>4</v>
      </c>
      <c r="H45" s="11">
        <f t="shared" si="3"/>
        <v>23</v>
      </c>
      <c r="K45" s="23" t="s">
        <v>365</v>
      </c>
      <c r="L45" s="28">
        <f>L44/0.5</f>
        <v>0.36912751677852351</v>
      </c>
      <c r="M45" s="28">
        <f>M44*2</f>
        <v>2.2472949994859368E-2</v>
      </c>
      <c r="N45" s="28">
        <f>N44/0.5</f>
        <v>0.34</v>
      </c>
      <c r="O45" s="28">
        <f>O44*2</f>
        <v>3.8399999999999997E-2</v>
      </c>
    </row>
    <row r="46" spans="1:15">
      <c r="A46" s="1" t="s">
        <v>196</v>
      </c>
      <c r="B46" s="1">
        <v>8</v>
      </c>
      <c r="C46" s="1">
        <v>10</v>
      </c>
      <c r="D46" s="1">
        <v>0</v>
      </c>
      <c r="E46" s="1">
        <v>0</v>
      </c>
      <c r="F46" s="1">
        <v>3</v>
      </c>
      <c r="G46" s="1">
        <v>3</v>
      </c>
      <c r="H46" s="11">
        <f t="shared" si="3"/>
        <v>24</v>
      </c>
    </row>
    <row r="47" spans="1:15">
      <c r="A47" s="1" t="s">
        <v>197</v>
      </c>
      <c r="B47" s="1">
        <v>30</v>
      </c>
      <c r="C47" s="1">
        <v>38</v>
      </c>
      <c r="E47" s="1">
        <v>0</v>
      </c>
      <c r="F47" s="1">
        <v>6</v>
      </c>
      <c r="G47" s="1">
        <v>0</v>
      </c>
      <c r="H47" s="11">
        <f t="shared" si="3"/>
        <v>74</v>
      </c>
    </row>
    <row r="48" spans="1:15">
      <c r="A48" s="1" t="s">
        <v>198</v>
      </c>
      <c r="B48" s="1">
        <v>31</v>
      </c>
      <c r="C48" s="1">
        <v>32</v>
      </c>
      <c r="E48" s="1">
        <v>1</v>
      </c>
      <c r="F48" s="1">
        <v>3</v>
      </c>
      <c r="G48" s="1">
        <v>2</v>
      </c>
      <c r="H48" s="11">
        <f t="shared" si="3"/>
        <v>69</v>
      </c>
    </row>
    <row r="49" spans="1:14">
      <c r="A49" s="1" t="s">
        <v>199</v>
      </c>
      <c r="B49" s="1">
        <v>24</v>
      </c>
      <c r="C49" s="1">
        <v>35</v>
      </c>
      <c r="E49" s="1">
        <v>1</v>
      </c>
      <c r="F49" s="1">
        <v>11</v>
      </c>
      <c r="G49" s="1">
        <v>8</v>
      </c>
      <c r="H49" s="11">
        <f t="shared" si="3"/>
        <v>79</v>
      </c>
    </row>
    <row r="50" spans="1:14">
      <c r="A50" s="1" t="s">
        <v>200</v>
      </c>
      <c r="B50" s="1">
        <v>24</v>
      </c>
      <c r="C50" s="1">
        <v>33</v>
      </c>
      <c r="E50" s="1">
        <v>0</v>
      </c>
      <c r="F50" s="1">
        <v>8</v>
      </c>
      <c r="G50" s="1">
        <v>8</v>
      </c>
      <c r="H50" s="11">
        <f t="shared" si="3"/>
        <v>73</v>
      </c>
    </row>
    <row r="51" spans="1:14">
      <c r="A51" s="1" t="s">
        <v>201</v>
      </c>
      <c r="B51" s="1">
        <v>14</v>
      </c>
      <c r="C51" s="1">
        <v>29</v>
      </c>
      <c r="E51" s="1">
        <v>0</v>
      </c>
      <c r="F51" s="1">
        <v>6</v>
      </c>
      <c r="G51" s="1">
        <v>7</v>
      </c>
      <c r="H51" s="11">
        <f t="shared" si="3"/>
        <v>56</v>
      </c>
    </row>
    <row r="52" spans="1:14">
      <c r="A52" s="1" t="s">
        <v>202</v>
      </c>
      <c r="B52" s="1">
        <v>36</v>
      </c>
      <c r="C52" s="1">
        <v>34</v>
      </c>
      <c r="F52" s="1">
        <v>8</v>
      </c>
      <c r="G52" s="1">
        <v>13</v>
      </c>
      <c r="H52" s="11">
        <f t="shared" ref="H52:H59" si="4">SUM(B52:G52)</f>
        <v>91</v>
      </c>
    </row>
    <row r="53" spans="1:14">
      <c r="A53" s="1" t="s">
        <v>203</v>
      </c>
      <c r="B53" s="1">
        <v>24</v>
      </c>
      <c r="C53" s="1">
        <v>26</v>
      </c>
      <c r="F53" s="1">
        <v>7</v>
      </c>
      <c r="G53" s="1">
        <v>8</v>
      </c>
      <c r="H53" s="11">
        <f t="shared" si="4"/>
        <v>65</v>
      </c>
    </row>
    <row r="54" spans="1:14">
      <c r="A54" s="1" t="s">
        <v>204</v>
      </c>
      <c r="B54" s="1">
        <v>20</v>
      </c>
      <c r="C54" s="1">
        <v>33</v>
      </c>
      <c r="F54" s="1">
        <v>2</v>
      </c>
      <c r="G54" s="1">
        <v>4</v>
      </c>
      <c r="H54" s="11">
        <f t="shared" si="4"/>
        <v>59</v>
      </c>
    </row>
    <row r="55" spans="1:14">
      <c r="A55" s="1" t="s">
        <v>205</v>
      </c>
      <c r="B55" s="1">
        <v>5</v>
      </c>
      <c r="C55" s="1">
        <v>7</v>
      </c>
      <c r="F55" s="1">
        <v>0</v>
      </c>
      <c r="G55" s="1">
        <v>3</v>
      </c>
      <c r="H55" s="11">
        <f t="shared" si="4"/>
        <v>15</v>
      </c>
    </row>
    <row r="56" spans="1:14">
      <c r="A56" s="1" t="s">
        <v>206</v>
      </c>
      <c r="B56" s="1">
        <v>16</v>
      </c>
      <c r="C56" s="1">
        <v>21</v>
      </c>
      <c r="F56" s="1">
        <v>4</v>
      </c>
      <c r="G56" s="1">
        <v>1</v>
      </c>
      <c r="H56" s="11">
        <f t="shared" si="4"/>
        <v>42</v>
      </c>
    </row>
    <row r="57" spans="1:14">
      <c r="A57" s="1" t="s">
        <v>207</v>
      </c>
      <c r="B57" s="1">
        <v>29</v>
      </c>
      <c r="C57" s="1">
        <v>29</v>
      </c>
      <c r="F57" s="1">
        <v>12</v>
      </c>
      <c r="G57" s="1">
        <v>9</v>
      </c>
      <c r="H57" s="11">
        <f t="shared" si="4"/>
        <v>79</v>
      </c>
    </row>
    <row r="58" spans="1:14">
      <c r="A58" s="1" t="s">
        <v>208</v>
      </c>
      <c r="B58" s="1">
        <v>26</v>
      </c>
      <c r="C58" s="1">
        <v>18</v>
      </c>
      <c r="F58" s="1">
        <v>9</v>
      </c>
      <c r="G58" s="1">
        <v>7</v>
      </c>
      <c r="H58" s="11">
        <f t="shared" si="4"/>
        <v>60</v>
      </c>
    </row>
    <row r="59" spans="1:14">
      <c r="A59" s="1" t="s">
        <v>209</v>
      </c>
      <c r="B59" s="1">
        <v>17</v>
      </c>
      <c r="C59" s="1">
        <v>15</v>
      </c>
      <c r="F59" s="1">
        <v>4</v>
      </c>
      <c r="G59" s="1">
        <v>1</v>
      </c>
      <c r="H59" s="11">
        <f t="shared" si="4"/>
        <v>37</v>
      </c>
    </row>
    <row r="60" spans="1:14">
      <c r="A60" s="11" t="s">
        <v>126</v>
      </c>
      <c r="B60" s="11">
        <f t="shared" ref="B60:H60" si="5">SUM(B38:B59)</f>
        <v>458</v>
      </c>
      <c r="C60" s="11">
        <f t="shared" si="5"/>
        <v>508</v>
      </c>
      <c r="D60" s="11">
        <f t="shared" si="5"/>
        <v>2</v>
      </c>
      <c r="E60" s="11">
        <f t="shared" si="5"/>
        <v>4</v>
      </c>
      <c r="F60" s="11">
        <f t="shared" si="5"/>
        <v>108</v>
      </c>
      <c r="G60" s="11">
        <f t="shared" si="5"/>
        <v>112</v>
      </c>
      <c r="H60" s="11">
        <f t="shared" si="5"/>
        <v>1192</v>
      </c>
      <c r="J60" s="2"/>
      <c r="L60" s="2"/>
    </row>
    <row r="61" spans="1:14">
      <c r="I61" s="2"/>
      <c r="J61" s="2"/>
    </row>
    <row r="63" spans="1:14">
      <c r="A63" s="4" t="s">
        <v>44</v>
      </c>
    </row>
    <row r="64" spans="1:14">
      <c r="A64" s="13"/>
      <c r="B64" s="13" t="s">
        <v>0</v>
      </c>
      <c r="C64" s="13" t="s">
        <v>1</v>
      </c>
      <c r="D64" s="13" t="s">
        <v>2</v>
      </c>
      <c r="E64" s="13" t="s">
        <v>3</v>
      </c>
      <c r="F64" s="13" t="s">
        <v>4</v>
      </c>
      <c r="G64" s="13" t="s">
        <v>5</v>
      </c>
      <c r="H64" s="13" t="s">
        <v>6</v>
      </c>
      <c r="I64" s="13" t="s">
        <v>7</v>
      </c>
      <c r="J64" s="13" t="s">
        <v>8</v>
      </c>
      <c r="K64" s="13" t="s">
        <v>9</v>
      </c>
      <c r="L64" s="13" t="s">
        <v>10</v>
      </c>
      <c r="M64" s="13" t="s">
        <v>11</v>
      </c>
      <c r="N64" s="13" t="s">
        <v>126</v>
      </c>
    </row>
    <row r="65" spans="1:20">
      <c r="A65" s="5" t="s">
        <v>146</v>
      </c>
      <c r="B65" s="5">
        <v>0</v>
      </c>
      <c r="C65" s="5">
        <v>0</v>
      </c>
      <c r="D65" s="5">
        <v>1</v>
      </c>
      <c r="E65" s="5">
        <v>0</v>
      </c>
      <c r="F65" s="5">
        <v>24</v>
      </c>
      <c r="G65" s="5">
        <v>25</v>
      </c>
      <c r="H65" s="5">
        <v>0</v>
      </c>
      <c r="I65" s="5">
        <v>0</v>
      </c>
      <c r="J65" s="5">
        <v>0</v>
      </c>
      <c r="K65" s="5">
        <v>1</v>
      </c>
      <c r="L65" s="5">
        <v>1</v>
      </c>
      <c r="M65" s="5">
        <v>4</v>
      </c>
      <c r="N65" s="14">
        <f t="shared" ref="N65:N82" si="6">SUM(B65:M65)</f>
        <v>56</v>
      </c>
      <c r="P65" s="23"/>
      <c r="Q65" s="28" t="s">
        <v>359</v>
      </c>
      <c r="R65" s="28"/>
      <c r="S65" s="28" t="s">
        <v>360</v>
      </c>
      <c r="T65" s="28"/>
    </row>
    <row r="66" spans="1:20">
      <c r="A66" s="5" t="s">
        <v>162</v>
      </c>
      <c r="B66" s="5">
        <v>0</v>
      </c>
      <c r="C66" s="5">
        <v>0</v>
      </c>
      <c r="D66" s="5">
        <v>4</v>
      </c>
      <c r="E66" s="5">
        <v>1</v>
      </c>
      <c r="F66" s="5">
        <v>32</v>
      </c>
      <c r="G66" s="5">
        <v>36</v>
      </c>
      <c r="H66" s="5">
        <v>0</v>
      </c>
      <c r="I66" s="5">
        <v>0</v>
      </c>
      <c r="J66" s="5">
        <v>2</v>
      </c>
      <c r="K66" s="5">
        <v>1</v>
      </c>
      <c r="L66" s="5">
        <v>4</v>
      </c>
      <c r="M66" s="5">
        <v>5</v>
      </c>
      <c r="N66" s="14">
        <f t="shared" si="6"/>
        <v>85</v>
      </c>
      <c r="P66" s="23"/>
      <c r="Q66" s="28" t="s">
        <v>361</v>
      </c>
      <c r="R66" s="28" t="s">
        <v>599</v>
      </c>
      <c r="S66" s="28" t="s">
        <v>361</v>
      </c>
      <c r="T66" s="28" t="s">
        <v>599</v>
      </c>
    </row>
    <row r="67" spans="1:20">
      <c r="A67" s="5" t="s">
        <v>147</v>
      </c>
      <c r="B67" s="5">
        <v>1</v>
      </c>
      <c r="C67" s="5">
        <v>0</v>
      </c>
      <c r="D67" s="5">
        <v>3</v>
      </c>
      <c r="E67" s="5">
        <v>4</v>
      </c>
      <c r="F67" s="5">
        <v>20</v>
      </c>
      <c r="G67" s="5">
        <v>30</v>
      </c>
      <c r="H67" s="5">
        <v>0</v>
      </c>
      <c r="I67" s="5">
        <v>0</v>
      </c>
      <c r="J67" s="5">
        <v>1</v>
      </c>
      <c r="K67" s="5">
        <v>3</v>
      </c>
      <c r="L67" s="5">
        <v>9</v>
      </c>
      <c r="M67" s="5">
        <v>13</v>
      </c>
      <c r="N67" s="14">
        <f t="shared" si="6"/>
        <v>84</v>
      </c>
      <c r="P67" s="23" t="s">
        <v>362</v>
      </c>
      <c r="Q67" s="28">
        <f>SUM(B83:G83)/N83</f>
        <v>0.8738483345145287</v>
      </c>
      <c r="R67" s="28">
        <f>SQRT(Q67*(1-Q67)/N83)</f>
        <v>8.838956952869478E-3</v>
      </c>
      <c r="S67" s="28">
        <v>0.89600000000000002</v>
      </c>
      <c r="T67" s="28">
        <v>2.01E-2</v>
      </c>
    </row>
    <row r="68" spans="1:20">
      <c r="A68" s="5" t="s">
        <v>148</v>
      </c>
      <c r="B68" s="5">
        <v>0</v>
      </c>
      <c r="C68" s="5">
        <v>1</v>
      </c>
      <c r="D68" s="5">
        <v>1</v>
      </c>
      <c r="E68" s="5">
        <v>0</v>
      </c>
      <c r="F68" s="5">
        <v>41</v>
      </c>
      <c r="G68" s="5">
        <v>26</v>
      </c>
      <c r="H68" s="5">
        <v>0</v>
      </c>
      <c r="I68" s="5">
        <v>0</v>
      </c>
      <c r="J68" s="5">
        <v>0</v>
      </c>
      <c r="K68" s="5">
        <v>1</v>
      </c>
      <c r="L68" s="5">
        <v>6</v>
      </c>
      <c r="M68" s="5">
        <v>8</v>
      </c>
      <c r="N68" s="14">
        <f t="shared" si="6"/>
        <v>84</v>
      </c>
      <c r="P68" s="23" t="s">
        <v>363</v>
      </c>
      <c r="Q68" s="28">
        <f>(Q67-0.5)/0.5</f>
        <v>0.7476966690290574</v>
      </c>
      <c r="R68" s="28">
        <f>R67*2</f>
        <v>1.7677913905738956E-2</v>
      </c>
      <c r="S68" s="28">
        <f>(S67-0.5)/0.5</f>
        <v>0.79200000000000004</v>
      </c>
      <c r="T68" s="28">
        <f>T67*2</f>
        <v>4.02E-2</v>
      </c>
    </row>
    <row r="69" spans="1:20">
      <c r="A69" s="5" t="s">
        <v>149</v>
      </c>
      <c r="B69" s="5">
        <v>0</v>
      </c>
      <c r="C69" s="5">
        <v>0</v>
      </c>
      <c r="D69" s="5">
        <v>0</v>
      </c>
      <c r="E69" s="5">
        <v>0</v>
      </c>
      <c r="F69" s="5">
        <v>39</v>
      </c>
      <c r="G69" s="5">
        <v>45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14">
        <f t="shared" si="6"/>
        <v>84</v>
      </c>
      <c r="P69" s="23"/>
      <c r="Q69" s="28"/>
      <c r="R69" s="28"/>
      <c r="S69" s="28"/>
      <c r="T69" s="28"/>
    </row>
    <row r="70" spans="1:20">
      <c r="A70" s="5" t="s">
        <v>150</v>
      </c>
      <c r="B70" s="5">
        <v>0</v>
      </c>
      <c r="C70" s="5">
        <v>0</v>
      </c>
      <c r="D70" s="5">
        <v>1</v>
      </c>
      <c r="E70" s="5">
        <v>1</v>
      </c>
      <c r="F70" s="5">
        <v>45</v>
      </c>
      <c r="G70" s="5">
        <v>29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3</v>
      </c>
      <c r="N70" s="14">
        <f t="shared" si="6"/>
        <v>80</v>
      </c>
      <c r="P70" s="23"/>
      <c r="Q70" s="28"/>
      <c r="R70" s="28"/>
      <c r="S70" s="28"/>
      <c r="T70" s="28"/>
    </row>
    <row r="71" spans="1:20">
      <c r="A71" s="5" t="s">
        <v>151</v>
      </c>
      <c r="B71" s="5">
        <v>0</v>
      </c>
      <c r="C71" s="5">
        <v>0</v>
      </c>
      <c r="D71" s="5">
        <v>0</v>
      </c>
      <c r="E71" s="5">
        <v>0</v>
      </c>
      <c r="F71" s="5">
        <v>29</v>
      </c>
      <c r="G71" s="5">
        <v>27</v>
      </c>
      <c r="H71" s="5">
        <v>1</v>
      </c>
      <c r="I71" s="5">
        <v>3</v>
      </c>
      <c r="J71" s="5">
        <v>0</v>
      </c>
      <c r="K71" s="5">
        <v>0</v>
      </c>
      <c r="L71" s="5">
        <v>4</v>
      </c>
      <c r="M71" s="5">
        <v>1</v>
      </c>
      <c r="N71" s="14">
        <f t="shared" si="6"/>
        <v>65</v>
      </c>
      <c r="O71" s="2"/>
      <c r="Q71" s="2"/>
    </row>
    <row r="72" spans="1:20">
      <c r="A72" s="5" t="s">
        <v>152</v>
      </c>
      <c r="B72" s="5">
        <v>0</v>
      </c>
      <c r="C72" s="5">
        <v>0</v>
      </c>
      <c r="D72" s="5">
        <v>2</v>
      </c>
      <c r="E72" s="5">
        <v>0</v>
      </c>
      <c r="F72" s="5">
        <v>41</v>
      </c>
      <c r="G72" s="5">
        <v>33</v>
      </c>
      <c r="H72" s="5">
        <v>0</v>
      </c>
      <c r="I72" s="5">
        <v>1</v>
      </c>
      <c r="J72" s="5">
        <v>3</v>
      </c>
      <c r="K72" s="5">
        <v>0</v>
      </c>
      <c r="L72" s="5">
        <v>7</v>
      </c>
      <c r="M72" s="5">
        <v>5</v>
      </c>
      <c r="N72" s="14">
        <f t="shared" si="6"/>
        <v>92</v>
      </c>
      <c r="O72" s="2"/>
    </row>
    <row r="73" spans="1:20">
      <c r="A73" s="5" t="s">
        <v>153</v>
      </c>
      <c r="B73" s="5">
        <v>0</v>
      </c>
      <c r="C73" s="5">
        <v>0</v>
      </c>
      <c r="D73" s="5">
        <v>0</v>
      </c>
      <c r="E73" s="5">
        <v>0</v>
      </c>
      <c r="F73" s="5">
        <v>42</v>
      </c>
      <c r="G73" s="5">
        <v>43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14">
        <f t="shared" si="6"/>
        <v>85</v>
      </c>
    </row>
    <row r="74" spans="1:20">
      <c r="A74" s="5" t="s">
        <v>154</v>
      </c>
      <c r="B74" s="5">
        <v>0</v>
      </c>
      <c r="C74" s="5">
        <v>0</v>
      </c>
      <c r="D74" s="5">
        <v>0</v>
      </c>
      <c r="E74" s="5">
        <v>0</v>
      </c>
      <c r="F74" s="5">
        <v>38</v>
      </c>
      <c r="G74" s="5">
        <v>38</v>
      </c>
      <c r="H74" s="5">
        <v>0</v>
      </c>
      <c r="I74" s="5">
        <v>0</v>
      </c>
      <c r="J74" s="5">
        <v>0</v>
      </c>
      <c r="K74" s="5">
        <v>0</v>
      </c>
      <c r="L74" s="5">
        <v>3</v>
      </c>
      <c r="M74" s="5">
        <v>6</v>
      </c>
      <c r="N74" s="14">
        <f t="shared" si="6"/>
        <v>85</v>
      </c>
    </row>
    <row r="75" spans="1:20">
      <c r="A75" s="5" t="s">
        <v>155</v>
      </c>
      <c r="B75" s="5"/>
      <c r="C75" s="5"/>
      <c r="D75" s="5">
        <v>5</v>
      </c>
      <c r="E75" s="5">
        <v>3</v>
      </c>
      <c r="F75" s="5">
        <v>28</v>
      </c>
      <c r="G75" s="5">
        <v>27</v>
      </c>
      <c r="H75" s="5"/>
      <c r="I75" s="5">
        <v>2</v>
      </c>
      <c r="J75" s="5"/>
      <c r="K75" s="5"/>
      <c r="L75" s="5">
        <v>5</v>
      </c>
      <c r="M75" s="5">
        <v>8</v>
      </c>
      <c r="N75" s="14">
        <f t="shared" si="6"/>
        <v>78</v>
      </c>
    </row>
    <row r="76" spans="1:20">
      <c r="A76" s="5" t="s">
        <v>156</v>
      </c>
      <c r="B76" s="5">
        <v>1</v>
      </c>
      <c r="C76" s="5"/>
      <c r="D76" s="5">
        <v>2</v>
      </c>
      <c r="E76" s="5">
        <v>4</v>
      </c>
      <c r="F76" s="5">
        <v>33</v>
      </c>
      <c r="G76" s="5">
        <v>27</v>
      </c>
      <c r="H76" s="5"/>
      <c r="I76" s="5"/>
      <c r="J76" s="5"/>
      <c r="K76" s="5">
        <v>1</v>
      </c>
      <c r="L76" s="5">
        <v>5</v>
      </c>
      <c r="M76" s="5">
        <v>6</v>
      </c>
      <c r="N76" s="14">
        <f t="shared" si="6"/>
        <v>79</v>
      </c>
    </row>
    <row r="77" spans="1:20">
      <c r="A77" s="5" t="s">
        <v>157</v>
      </c>
      <c r="B77" s="5">
        <v>2</v>
      </c>
      <c r="C77" s="5">
        <v>1</v>
      </c>
      <c r="D77" s="5">
        <v>4</v>
      </c>
      <c r="E77" s="5">
        <v>2</v>
      </c>
      <c r="F77" s="5">
        <v>28</v>
      </c>
      <c r="G77" s="5">
        <v>34</v>
      </c>
      <c r="H77" s="5">
        <v>1</v>
      </c>
      <c r="I77" s="5"/>
      <c r="J77" s="5">
        <v>2</v>
      </c>
      <c r="K77" s="5">
        <v>3</v>
      </c>
      <c r="L77" s="5">
        <v>4</v>
      </c>
      <c r="M77" s="5">
        <v>7</v>
      </c>
      <c r="N77" s="14">
        <f t="shared" si="6"/>
        <v>88</v>
      </c>
    </row>
    <row r="78" spans="1:20">
      <c r="A78" s="5" t="s">
        <v>158</v>
      </c>
      <c r="B78" s="5"/>
      <c r="C78" s="5"/>
      <c r="D78" s="5">
        <v>3</v>
      </c>
      <c r="E78" s="5">
        <v>1</v>
      </c>
      <c r="F78" s="5">
        <v>35</v>
      </c>
      <c r="G78" s="5">
        <v>33</v>
      </c>
      <c r="H78" s="5"/>
      <c r="I78" s="5">
        <v>3</v>
      </c>
      <c r="J78" s="5"/>
      <c r="K78" s="5"/>
      <c r="L78" s="5">
        <v>1</v>
      </c>
      <c r="M78" s="5">
        <v>5</v>
      </c>
      <c r="N78" s="14">
        <f t="shared" si="6"/>
        <v>81</v>
      </c>
    </row>
    <row r="79" spans="1:20">
      <c r="A79" s="5" t="s">
        <v>159</v>
      </c>
      <c r="B79" s="5">
        <v>1</v>
      </c>
      <c r="C79" s="5"/>
      <c r="D79" s="5">
        <v>7</v>
      </c>
      <c r="E79" s="5">
        <v>3</v>
      </c>
      <c r="F79" s="5">
        <v>58</v>
      </c>
      <c r="G79" s="5">
        <v>59</v>
      </c>
      <c r="H79" s="5"/>
      <c r="I79" s="5"/>
      <c r="J79" s="5">
        <v>4</v>
      </c>
      <c r="K79" s="5">
        <v>1</v>
      </c>
      <c r="L79" s="5">
        <v>6</v>
      </c>
      <c r="M79" s="5">
        <v>5</v>
      </c>
      <c r="N79" s="14">
        <f t="shared" si="6"/>
        <v>144</v>
      </c>
    </row>
    <row r="80" spans="1:20">
      <c r="A80" s="5" t="s">
        <v>602</v>
      </c>
      <c r="B80" s="5"/>
      <c r="C80" s="5"/>
      <c r="D80" s="5">
        <v>1</v>
      </c>
      <c r="E80" s="5">
        <v>1</v>
      </c>
      <c r="F80" s="5">
        <v>18</v>
      </c>
      <c r="G80" s="5">
        <v>11</v>
      </c>
      <c r="H80" s="5"/>
      <c r="I80" s="5"/>
      <c r="J80" s="5">
        <v>1</v>
      </c>
      <c r="K80" s="5"/>
      <c r="L80" s="5">
        <v>1</v>
      </c>
      <c r="M80" s="5">
        <v>3</v>
      </c>
      <c r="N80" s="14">
        <f t="shared" si="6"/>
        <v>36</v>
      </c>
    </row>
    <row r="81" spans="1:20">
      <c r="A81" s="5" t="s">
        <v>160</v>
      </c>
      <c r="B81" s="5"/>
      <c r="C81" s="5"/>
      <c r="D81" s="5">
        <v>1</v>
      </c>
      <c r="E81" s="5">
        <v>2</v>
      </c>
      <c r="F81" s="5">
        <v>8</v>
      </c>
      <c r="G81" s="5">
        <v>10</v>
      </c>
      <c r="H81" s="5"/>
      <c r="I81" s="5"/>
      <c r="J81" s="5"/>
      <c r="K81" s="5"/>
      <c r="L81" s="5"/>
      <c r="M81" s="5"/>
      <c r="N81" s="14">
        <f t="shared" si="6"/>
        <v>21</v>
      </c>
    </row>
    <row r="82" spans="1:20">
      <c r="A82" s="5" t="s">
        <v>161</v>
      </c>
      <c r="B82" s="5">
        <v>1</v>
      </c>
      <c r="C82" s="5">
        <v>1</v>
      </c>
      <c r="D82" s="5">
        <v>2</v>
      </c>
      <c r="E82" s="5">
        <v>2</v>
      </c>
      <c r="F82" s="5">
        <v>40</v>
      </c>
      <c r="G82" s="5">
        <v>31</v>
      </c>
      <c r="H82" s="5">
        <v>3</v>
      </c>
      <c r="I82" s="5"/>
      <c r="J82" s="5">
        <v>2</v>
      </c>
      <c r="K82" s="5">
        <v>2</v>
      </c>
      <c r="L82" s="5"/>
      <c r="M82" s="5"/>
      <c r="N82" s="14">
        <f t="shared" si="6"/>
        <v>84</v>
      </c>
    </row>
    <row r="83" spans="1:20">
      <c r="A83" s="14" t="s">
        <v>127</v>
      </c>
      <c r="B83" s="14">
        <f>SUM(B65:B82)</f>
        <v>6</v>
      </c>
      <c r="C83" s="14">
        <f t="shared" ref="C83:N83" si="7">SUM(C65:C82)</f>
        <v>3</v>
      </c>
      <c r="D83" s="14">
        <f t="shared" si="7"/>
        <v>37</v>
      </c>
      <c r="E83" s="14">
        <f t="shared" si="7"/>
        <v>24</v>
      </c>
      <c r="F83" s="14">
        <f t="shared" si="7"/>
        <v>599</v>
      </c>
      <c r="G83" s="14">
        <f t="shared" si="7"/>
        <v>564</v>
      </c>
      <c r="H83" s="14">
        <f t="shared" si="7"/>
        <v>5</v>
      </c>
      <c r="I83" s="14">
        <f t="shared" si="7"/>
        <v>10</v>
      </c>
      <c r="J83" s="14">
        <f t="shared" si="7"/>
        <v>15</v>
      </c>
      <c r="K83" s="14">
        <f t="shared" si="7"/>
        <v>13</v>
      </c>
      <c r="L83" s="14">
        <f t="shared" si="7"/>
        <v>56</v>
      </c>
      <c r="M83" s="14">
        <f t="shared" si="7"/>
        <v>79</v>
      </c>
      <c r="N83" s="14">
        <f t="shared" si="7"/>
        <v>1411</v>
      </c>
      <c r="P83" s="23"/>
      <c r="Q83" s="28"/>
      <c r="R83" s="28"/>
      <c r="S83" s="28"/>
      <c r="T83" s="28"/>
    </row>
    <row r="84" spans="1:20">
      <c r="A84" s="13"/>
      <c r="B84" s="13" t="s">
        <v>0</v>
      </c>
      <c r="C84" s="13" t="s">
        <v>1</v>
      </c>
      <c r="D84" s="13" t="s">
        <v>2</v>
      </c>
      <c r="E84" s="13" t="s">
        <v>3</v>
      </c>
      <c r="F84" s="13" t="s">
        <v>4</v>
      </c>
      <c r="G84" s="13" t="s">
        <v>5</v>
      </c>
      <c r="H84" s="13" t="s">
        <v>6</v>
      </c>
      <c r="I84" s="13" t="s">
        <v>7</v>
      </c>
      <c r="J84" s="13" t="s">
        <v>8</v>
      </c>
      <c r="K84" s="13" t="s">
        <v>9</v>
      </c>
      <c r="L84" s="13" t="s">
        <v>10</v>
      </c>
      <c r="M84" s="13" t="s">
        <v>11</v>
      </c>
      <c r="N84" s="13" t="s">
        <v>126</v>
      </c>
      <c r="P84" s="23"/>
      <c r="Q84" s="28"/>
      <c r="R84" s="28"/>
      <c r="S84" s="28"/>
      <c r="T84" s="28"/>
    </row>
    <row r="85" spans="1:20">
      <c r="A85" s="5" t="s">
        <v>163</v>
      </c>
      <c r="B85" s="1">
        <v>0</v>
      </c>
      <c r="C85" s="1">
        <v>0</v>
      </c>
      <c r="D85" s="1">
        <v>2</v>
      </c>
      <c r="E85" s="1">
        <v>4</v>
      </c>
      <c r="F85" s="1">
        <v>45</v>
      </c>
      <c r="G85" s="1">
        <v>34</v>
      </c>
      <c r="H85" s="1">
        <v>2</v>
      </c>
      <c r="I85" s="1">
        <v>0</v>
      </c>
      <c r="J85" s="1">
        <v>1</v>
      </c>
      <c r="K85" s="1">
        <v>2</v>
      </c>
      <c r="L85" s="1">
        <v>5</v>
      </c>
      <c r="M85" s="1">
        <v>5</v>
      </c>
      <c r="N85" s="11">
        <f t="shared" ref="N85:N102" si="8">SUM(B85:M85)</f>
        <v>100</v>
      </c>
      <c r="P85" s="23"/>
      <c r="Q85" s="28" t="s">
        <v>359</v>
      </c>
      <c r="R85" s="28"/>
      <c r="S85" s="28" t="s">
        <v>360</v>
      </c>
      <c r="T85" s="28"/>
    </row>
    <row r="86" spans="1:20">
      <c r="A86" s="5" t="s">
        <v>164</v>
      </c>
      <c r="B86" s="1">
        <v>0</v>
      </c>
      <c r="C86" s="1">
        <v>0</v>
      </c>
      <c r="D86" s="1">
        <v>2</v>
      </c>
      <c r="E86" s="1">
        <v>2</v>
      </c>
      <c r="F86" s="1">
        <v>15</v>
      </c>
      <c r="G86" s="1">
        <v>28</v>
      </c>
      <c r="H86" s="1">
        <v>1</v>
      </c>
      <c r="I86" s="1">
        <v>0</v>
      </c>
      <c r="J86" s="1">
        <v>2</v>
      </c>
      <c r="K86" s="1">
        <v>1</v>
      </c>
      <c r="L86" s="1">
        <v>3</v>
      </c>
      <c r="M86" s="1">
        <v>1</v>
      </c>
      <c r="N86" s="11">
        <f t="shared" si="8"/>
        <v>55</v>
      </c>
      <c r="P86" s="23"/>
      <c r="Q86" s="28" t="s">
        <v>361</v>
      </c>
      <c r="R86" s="28" t="s">
        <v>599</v>
      </c>
      <c r="S86" s="28" t="s">
        <v>361</v>
      </c>
      <c r="T86" s="28" t="s">
        <v>599</v>
      </c>
    </row>
    <row r="87" spans="1:20">
      <c r="A87" s="5" t="s">
        <v>165</v>
      </c>
      <c r="B87" s="1">
        <v>0</v>
      </c>
      <c r="C87" s="1">
        <v>0</v>
      </c>
      <c r="D87" s="1">
        <v>4</v>
      </c>
      <c r="E87" s="1">
        <v>8</v>
      </c>
      <c r="F87" s="1">
        <v>26</v>
      </c>
      <c r="G87" s="1">
        <v>10</v>
      </c>
      <c r="H87" s="1">
        <v>0</v>
      </c>
      <c r="I87" s="1">
        <v>0</v>
      </c>
      <c r="J87" s="1">
        <v>1</v>
      </c>
      <c r="K87" s="1">
        <v>4</v>
      </c>
      <c r="L87" s="1">
        <v>3</v>
      </c>
      <c r="M87" s="1">
        <v>3</v>
      </c>
      <c r="N87" s="11">
        <f t="shared" si="8"/>
        <v>59</v>
      </c>
      <c r="P87" s="23" t="s">
        <v>362</v>
      </c>
      <c r="Q87" s="28">
        <f>SUM(B103:G103)/N103</f>
        <v>0.83322884012539189</v>
      </c>
      <c r="R87" s="28">
        <f>SQRT(Q87*(1-Q87)/N103)</f>
        <v>9.3338813877685244E-3</v>
      </c>
      <c r="S87" s="28">
        <v>0.83599999999999997</v>
      </c>
      <c r="T87" s="28">
        <v>1.24E-2</v>
      </c>
    </row>
    <row r="88" spans="1:20">
      <c r="A88" s="5" t="s">
        <v>166</v>
      </c>
      <c r="B88" s="1">
        <v>0</v>
      </c>
      <c r="C88" s="1">
        <v>0</v>
      </c>
      <c r="D88" s="1">
        <v>4</v>
      </c>
      <c r="E88" s="1">
        <v>6</v>
      </c>
      <c r="F88" s="1">
        <v>21</v>
      </c>
      <c r="G88" s="1">
        <v>23</v>
      </c>
      <c r="H88" s="1">
        <v>0</v>
      </c>
      <c r="I88" s="1">
        <v>0</v>
      </c>
      <c r="J88" s="1">
        <v>3</v>
      </c>
      <c r="K88" s="1">
        <v>2</v>
      </c>
      <c r="L88" s="1">
        <v>5</v>
      </c>
      <c r="M88" s="1">
        <v>7</v>
      </c>
      <c r="N88" s="11">
        <f t="shared" si="8"/>
        <v>71</v>
      </c>
      <c r="P88" s="23" t="s">
        <v>363</v>
      </c>
      <c r="Q88" s="28">
        <f>(Q87-0.5)/0.5</f>
        <v>0.66645768025078378</v>
      </c>
      <c r="R88" s="28">
        <f>R87*2</f>
        <v>1.8667762775537049E-2</v>
      </c>
      <c r="S88" s="28">
        <f>(S87-0.5)/0.5</f>
        <v>0.67199999999999993</v>
      </c>
      <c r="T88" s="28">
        <f>T87*2</f>
        <v>2.4799999999999999E-2</v>
      </c>
    </row>
    <row r="89" spans="1:20">
      <c r="A89" s="5" t="s">
        <v>167</v>
      </c>
      <c r="B89" s="1">
        <v>0</v>
      </c>
      <c r="C89" s="1">
        <v>0</v>
      </c>
      <c r="D89" s="1">
        <v>1</v>
      </c>
      <c r="E89" s="1">
        <v>3</v>
      </c>
      <c r="F89" s="1">
        <v>40</v>
      </c>
      <c r="G89" s="1">
        <v>49</v>
      </c>
      <c r="H89" s="1">
        <v>0</v>
      </c>
      <c r="I89" s="1">
        <v>0</v>
      </c>
      <c r="J89" s="1">
        <v>1</v>
      </c>
      <c r="K89" s="1">
        <v>4</v>
      </c>
      <c r="L89" s="1">
        <v>3</v>
      </c>
      <c r="M89" s="1">
        <v>5</v>
      </c>
      <c r="N89" s="11">
        <f t="shared" si="8"/>
        <v>106</v>
      </c>
    </row>
    <row r="90" spans="1:20">
      <c r="A90" s="5" t="s">
        <v>168</v>
      </c>
      <c r="B90" s="1">
        <v>0</v>
      </c>
      <c r="C90" s="1">
        <v>0</v>
      </c>
      <c r="D90" s="1">
        <v>4</v>
      </c>
      <c r="E90" s="1">
        <v>3</v>
      </c>
      <c r="F90" s="1">
        <v>19</v>
      </c>
      <c r="G90" s="1">
        <v>2</v>
      </c>
      <c r="H90" s="1">
        <v>0</v>
      </c>
      <c r="I90" s="1">
        <v>0</v>
      </c>
      <c r="J90" s="1">
        <v>4</v>
      </c>
      <c r="K90" s="1">
        <v>4</v>
      </c>
      <c r="L90" s="1">
        <v>3</v>
      </c>
      <c r="M90" s="1">
        <v>1</v>
      </c>
      <c r="N90" s="11">
        <f t="shared" si="8"/>
        <v>40</v>
      </c>
    </row>
    <row r="91" spans="1:20">
      <c r="A91" s="5" t="s">
        <v>169</v>
      </c>
      <c r="B91" s="1">
        <v>0</v>
      </c>
      <c r="C91" s="1">
        <v>0</v>
      </c>
      <c r="D91" s="1">
        <v>0</v>
      </c>
      <c r="E91" s="1">
        <v>2</v>
      </c>
      <c r="F91" s="1">
        <v>31</v>
      </c>
      <c r="G91" s="1">
        <v>37</v>
      </c>
      <c r="H91" s="1">
        <v>0</v>
      </c>
      <c r="I91" s="1">
        <v>0</v>
      </c>
      <c r="J91" s="1">
        <v>0</v>
      </c>
      <c r="K91" s="1">
        <v>0</v>
      </c>
      <c r="L91" s="1">
        <v>4</v>
      </c>
      <c r="M91" s="1">
        <v>9</v>
      </c>
      <c r="N91" s="11">
        <f t="shared" si="8"/>
        <v>83</v>
      </c>
    </row>
    <row r="92" spans="1:20">
      <c r="A92" s="5" t="s">
        <v>170</v>
      </c>
      <c r="B92" s="1">
        <v>0</v>
      </c>
      <c r="C92" s="1">
        <v>0</v>
      </c>
      <c r="D92" s="1">
        <v>1</v>
      </c>
      <c r="E92" s="1">
        <v>2</v>
      </c>
      <c r="F92" s="1">
        <v>31</v>
      </c>
      <c r="G92" s="1">
        <v>38</v>
      </c>
      <c r="H92" s="1">
        <v>0</v>
      </c>
      <c r="I92" s="1">
        <v>0</v>
      </c>
      <c r="J92" s="1">
        <v>0</v>
      </c>
      <c r="K92" s="1">
        <v>1</v>
      </c>
      <c r="L92" s="1">
        <v>4</v>
      </c>
      <c r="M92" s="1">
        <v>5</v>
      </c>
      <c r="N92" s="11">
        <f t="shared" si="8"/>
        <v>82</v>
      </c>
    </row>
    <row r="93" spans="1:20">
      <c r="A93" s="5" t="s">
        <v>171</v>
      </c>
      <c r="B93" s="1">
        <v>0</v>
      </c>
      <c r="C93" s="1">
        <v>0</v>
      </c>
      <c r="D93" s="1">
        <v>1</v>
      </c>
      <c r="E93" s="1">
        <v>1</v>
      </c>
      <c r="F93" s="1">
        <v>40</v>
      </c>
      <c r="G93" s="1">
        <v>45</v>
      </c>
      <c r="H93" s="1">
        <v>0</v>
      </c>
      <c r="I93" s="1">
        <v>0</v>
      </c>
      <c r="J93" s="1">
        <v>3</v>
      </c>
      <c r="K93" s="1">
        <v>1</v>
      </c>
      <c r="L93" s="1">
        <v>3</v>
      </c>
      <c r="M93" s="1">
        <v>2</v>
      </c>
      <c r="N93" s="11">
        <f t="shared" si="8"/>
        <v>96</v>
      </c>
    </row>
    <row r="94" spans="1:20">
      <c r="A94" s="5" t="s">
        <v>172</v>
      </c>
      <c r="B94" s="1">
        <v>0</v>
      </c>
      <c r="C94" s="1">
        <v>0</v>
      </c>
      <c r="D94" s="1">
        <v>4</v>
      </c>
      <c r="E94" s="1">
        <v>1</v>
      </c>
      <c r="F94" s="1">
        <v>7</v>
      </c>
      <c r="G94" s="1">
        <v>14</v>
      </c>
      <c r="H94" s="1">
        <v>0</v>
      </c>
      <c r="I94" s="1">
        <v>0</v>
      </c>
      <c r="J94" s="1">
        <v>0</v>
      </c>
      <c r="K94" s="1">
        <v>1</v>
      </c>
      <c r="L94" s="1">
        <v>3</v>
      </c>
      <c r="M94" s="1">
        <v>1</v>
      </c>
      <c r="N94" s="11">
        <f t="shared" si="8"/>
        <v>31</v>
      </c>
    </row>
    <row r="95" spans="1:20">
      <c r="A95" s="5" t="s">
        <v>173</v>
      </c>
      <c r="B95" s="1">
        <v>0</v>
      </c>
      <c r="C95" s="1">
        <v>0</v>
      </c>
      <c r="D95" s="1">
        <v>0</v>
      </c>
      <c r="E95" s="1">
        <v>0</v>
      </c>
      <c r="F95" s="1">
        <v>9</v>
      </c>
      <c r="G95" s="1">
        <v>5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1">
        <f t="shared" si="8"/>
        <v>14</v>
      </c>
    </row>
    <row r="96" spans="1:20">
      <c r="A96" s="5" t="s">
        <v>174</v>
      </c>
      <c r="D96" s="1">
        <v>3</v>
      </c>
      <c r="E96" s="1">
        <v>3</v>
      </c>
      <c r="F96" s="1">
        <v>48</v>
      </c>
      <c r="G96" s="1">
        <v>47</v>
      </c>
      <c r="J96" s="1">
        <v>2</v>
      </c>
      <c r="K96" s="1">
        <v>10</v>
      </c>
      <c r="L96" s="1">
        <v>4</v>
      </c>
      <c r="M96" s="1">
        <v>9</v>
      </c>
      <c r="N96" s="11">
        <f t="shared" si="8"/>
        <v>126</v>
      </c>
    </row>
    <row r="97" spans="1:21">
      <c r="A97" s="5" t="s">
        <v>175</v>
      </c>
      <c r="D97" s="1">
        <v>8</v>
      </c>
      <c r="E97" s="1">
        <v>2</v>
      </c>
      <c r="F97" s="1">
        <v>45</v>
      </c>
      <c r="G97" s="1">
        <v>47</v>
      </c>
      <c r="I97" s="1">
        <v>1</v>
      </c>
      <c r="J97" s="1">
        <v>1</v>
      </c>
      <c r="K97" s="1">
        <v>3</v>
      </c>
      <c r="L97" s="1">
        <v>2</v>
      </c>
      <c r="M97" s="1">
        <v>5</v>
      </c>
      <c r="N97" s="11">
        <f t="shared" si="8"/>
        <v>114</v>
      </c>
    </row>
    <row r="98" spans="1:21">
      <c r="A98" s="5" t="s">
        <v>176</v>
      </c>
      <c r="D98" s="1">
        <v>9</v>
      </c>
      <c r="E98" s="1">
        <v>6</v>
      </c>
      <c r="F98" s="1">
        <v>34</v>
      </c>
      <c r="G98" s="1">
        <v>32</v>
      </c>
      <c r="J98" s="1">
        <v>4</v>
      </c>
      <c r="K98" s="1">
        <v>6</v>
      </c>
      <c r="L98" s="1">
        <v>11</v>
      </c>
      <c r="M98" s="1">
        <v>9</v>
      </c>
      <c r="N98" s="11">
        <f t="shared" si="8"/>
        <v>111</v>
      </c>
    </row>
    <row r="99" spans="1:21">
      <c r="A99" s="5" t="s">
        <v>177</v>
      </c>
      <c r="D99" s="1">
        <v>5</v>
      </c>
      <c r="E99" s="1">
        <v>6</v>
      </c>
      <c r="F99" s="1">
        <v>38</v>
      </c>
      <c r="G99" s="1">
        <v>44</v>
      </c>
      <c r="J99" s="1">
        <v>4</v>
      </c>
      <c r="K99" s="1">
        <v>3</v>
      </c>
      <c r="L99" s="1">
        <v>5</v>
      </c>
      <c r="M99" s="1">
        <v>5</v>
      </c>
      <c r="N99" s="11">
        <f t="shared" si="8"/>
        <v>110</v>
      </c>
    </row>
    <row r="100" spans="1:21">
      <c r="A100" s="5" t="s">
        <v>178</v>
      </c>
      <c r="C100" s="1">
        <v>1</v>
      </c>
      <c r="D100" s="1">
        <v>3</v>
      </c>
      <c r="E100" s="1">
        <v>2</v>
      </c>
      <c r="F100" s="1">
        <f>16+28</f>
        <v>44</v>
      </c>
      <c r="G100" s="1">
        <v>57</v>
      </c>
      <c r="H100" s="1">
        <v>1</v>
      </c>
      <c r="I100" s="1">
        <v>1</v>
      </c>
      <c r="J100" s="1">
        <v>1</v>
      </c>
      <c r="K100" s="1">
        <v>1</v>
      </c>
      <c r="L100" s="1">
        <v>8</v>
      </c>
      <c r="M100" s="1">
        <v>13</v>
      </c>
      <c r="N100" s="11">
        <f t="shared" si="8"/>
        <v>132</v>
      </c>
    </row>
    <row r="101" spans="1:21">
      <c r="A101" s="5" t="s">
        <v>601</v>
      </c>
      <c r="D101" s="1">
        <v>9</v>
      </c>
      <c r="E101" s="1">
        <v>5</v>
      </c>
      <c r="F101" s="1">
        <f>33+15</f>
        <v>48</v>
      </c>
      <c r="G101" s="1">
        <v>49</v>
      </c>
      <c r="J101" s="1">
        <v>4</v>
      </c>
      <c r="K101" s="1">
        <v>2</v>
      </c>
      <c r="L101" s="1">
        <v>6</v>
      </c>
      <c r="M101" s="1">
        <v>7</v>
      </c>
      <c r="N101" s="11">
        <f t="shared" si="8"/>
        <v>130</v>
      </c>
      <c r="Q101" s="23"/>
      <c r="R101" s="28"/>
      <c r="S101" s="28"/>
      <c r="T101" s="28"/>
      <c r="U101" s="28"/>
    </row>
    <row r="102" spans="1:21">
      <c r="A102" s="5" t="s">
        <v>179</v>
      </c>
      <c r="D102" s="1">
        <v>5</v>
      </c>
      <c r="E102" s="1">
        <v>7</v>
      </c>
      <c r="F102" s="1">
        <v>48</v>
      </c>
      <c r="G102" s="1">
        <v>50</v>
      </c>
      <c r="J102" s="1">
        <v>1</v>
      </c>
      <c r="K102" s="1">
        <v>1</v>
      </c>
      <c r="L102" s="1">
        <v>15</v>
      </c>
      <c r="M102" s="1">
        <v>8</v>
      </c>
      <c r="N102" s="11">
        <f t="shared" si="8"/>
        <v>135</v>
      </c>
      <c r="Q102" s="23"/>
      <c r="R102" s="28"/>
      <c r="S102" s="28"/>
      <c r="T102" s="28"/>
      <c r="U102" s="28"/>
    </row>
    <row r="103" spans="1:21">
      <c r="A103" s="14" t="s">
        <v>127</v>
      </c>
      <c r="B103" s="11">
        <f>SUM(B85:B102)</f>
        <v>0</v>
      </c>
      <c r="C103" s="11">
        <f t="shared" ref="C103:N103" si="9">SUM(C85:C102)</f>
        <v>1</v>
      </c>
      <c r="D103" s="11">
        <f t="shared" si="9"/>
        <v>65</v>
      </c>
      <c r="E103" s="11">
        <f t="shared" si="9"/>
        <v>63</v>
      </c>
      <c r="F103" s="11">
        <f t="shared" si="9"/>
        <v>589</v>
      </c>
      <c r="G103" s="11">
        <f t="shared" si="9"/>
        <v>611</v>
      </c>
      <c r="H103" s="11">
        <f t="shared" si="9"/>
        <v>4</v>
      </c>
      <c r="I103" s="11">
        <f t="shared" si="9"/>
        <v>2</v>
      </c>
      <c r="J103" s="11">
        <f t="shared" si="9"/>
        <v>32</v>
      </c>
      <c r="K103" s="11">
        <f t="shared" si="9"/>
        <v>46</v>
      </c>
      <c r="L103" s="11">
        <f t="shared" si="9"/>
        <v>87</v>
      </c>
      <c r="M103" s="11">
        <f t="shared" si="9"/>
        <v>95</v>
      </c>
      <c r="N103" s="11">
        <f t="shared" si="9"/>
        <v>1595</v>
      </c>
      <c r="O103" s="2"/>
      <c r="P103" s="2"/>
      <c r="R103" s="2"/>
    </row>
    <row r="104" spans="1:21">
      <c r="O104" s="2"/>
      <c r="P104" s="2"/>
    </row>
    <row r="106" spans="1:21">
      <c r="A106" s="15" t="s">
        <v>533</v>
      </c>
      <c r="G106" s="1" t="s">
        <v>538</v>
      </c>
      <c r="H106" s="1" t="s">
        <v>535</v>
      </c>
    </row>
    <row r="107" spans="1:21">
      <c r="A107" s="1" t="s">
        <v>603</v>
      </c>
      <c r="B107" s="1">
        <v>4.3400000000000001E-2</v>
      </c>
      <c r="C107" s="1" t="s">
        <v>536</v>
      </c>
      <c r="G107" s="1" t="s">
        <v>539</v>
      </c>
      <c r="H107" s="1" t="s">
        <v>537</v>
      </c>
    </row>
    <row r="108" spans="1:21">
      <c r="G108" s="1" t="s">
        <v>540</v>
      </c>
      <c r="H108" s="1" t="s">
        <v>541</v>
      </c>
    </row>
    <row r="109" spans="1:21">
      <c r="B109" s="34"/>
      <c r="C109" s="34"/>
      <c r="G109" s="1" t="s">
        <v>542</v>
      </c>
      <c r="H109" s="1" t="s">
        <v>536</v>
      </c>
    </row>
    <row r="110" spans="1:21">
      <c r="A110" s="15" t="s">
        <v>532</v>
      </c>
    </row>
    <row r="111" spans="1:21">
      <c r="A111" s="1" t="s">
        <v>603</v>
      </c>
      <c r="B111" s="44">
        <v>0.222</v>
      </c>
    </row>
    <row r="114" spans="1:2">
      <c r="A114" s="15" t="s">
        <v>545</v>
      </c>
    </row>
    <row r="115" spans="1:2">
      <c r="A115" s="1" t="s">
        <v>603</v>
      </c>
      <c r="B115" s="1">
        <v>0.19719999999999999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F5DF-3005-7042-8DE4-DD503868ADBB}">
  <dimension ref="A1:AA211"/>
  <sheetViews>
    <sheetView zoomScaleNormal="100" workbookViewId="0"/>
  </sheetViews>
  <sheetFormatPr baseColWidth="10" defaultColWidth="10.83203125" defaultRowHeight="16"/>
  <cols>
    <col min="1" max="1" width="26.33203125" style="1" customWidth="1"/>
    <col min="2" max="18" width="10.83203125" style="1"/>
    <col min="19" max="19" width="12.6640625" style="1" bestFit="1" customWidth="1"/>
    <col min="20" max="16384" width="10.83203125" style="1"/>
  </cols>
  <sheetData>
    <row r="1" spans="1:27">
      <c r="A1" s="4" t="s">
        <v>617</v>
      </c>
    </row>
    <row r="2" spans="1:27">
      <c r="A2" s="4"/>
    </row>
    <row r="3" spans="1:27">
      <c r="A3" s="1" t="s">
        <v>15</v>
      </c>
      <c r="B3" s="5"/>
      <c r="C3" s="6"/>
      <c r="D3" s="5"/>
      <c r="E3" s="5"/>
      <c r="F3" s="5"/>
      <c r="G3" s="5"/>
      <c r="H3" s="5"/>
      <c r="I3" s="5"/>
      <c r="J3" s="5"/>
      <c r="K3" s="6"/>
      <c r="L3" s="6"/>
      <c r="M3" s="5" t="s">
        <v>16</v>
      </c>
      <c r="N3" s="5" t="s">
        <v>17</v>
      </c>
    </row>
    <row r="4" spans="1:27">
      <c r="A4" s="1" t="s">
        <v>18</v>
      </c>
      <c r="B4" s="5"/>
      <c r="C4" s="5"/>
      <c r="D4" s="5"/>
      <c r="E4" s="5" t="s">
        <v>19</v>
      </c>
      <c r="F4" s="5"/>
      <c r="G4" s="5"/>
      <c r="H4" s="5"/>
      <c r="I4" s="5"/>
      <c r="J4" s="5"/>
      <c r="K4" s="5"/>
      <c r="L4" s="5"/>
      <c r="M4" s="5" t="s">
        <v>20</v>
      </c>
      <c r="N4" s="5" t="s">
        <v>21</v>
      </c>
    </row>
    <row r="5" spans="1:27">
      <c r="A5" s="1" t="s">
        <v>22</v>
      </c>
      <c r="B5" s="5"/>
      <c r="C5" s="5"/>
      <c r="D5" s="5"/>
      <c r="E5" s="5" t="s">
        <v>23</v>
      </c>
      <c r="F5" s="5"/>
      <c r="G5" s="5"/>
      <c r="H5" s="5"/>
      <c r="I5" s="5"/>
      <c r="J5" s="5"/>
      <c r="K5" s="5"/>
      <c r="L5" s="5"/>
      <c r="M5" s="5" t="s">
        <v>24</v>
      </c>
      <c r="N5" s="5" t="s">
        <v>25</v>
      </c>
    </row>
    <row r="6" spans="1:27">
      <c r="A6" s="1" t="s">
        <v>26</v>
      </c>
      <c r="B6" s="5"/>
      <c r="C6" s="5"/>
      <c r="D6" s="5"/>
      <c r="E6" s="5" t="s">
        <v>27</v>
      </c>
      <c r="F6" s="5"/>
      <c r="G6" s="5"/>
      <c r="H6" s="5"/>
      <c r="I6" s="5"/>
      <c r="J6" s="5"/>
      <c r="K6" s="5"/>
      <c r="L6" s="5"/>
      <c r="M6" s="5" t="s">
        <v>28</v>
      </c>
      <c r="N6" s="5" t="s">
        <v>29</v>
      </c>
    </row>
    <row r="7" spans="1:27">
      <c r="A7" s="5" t="s">
        <v>30</v>
      </c>
      <c r="B7" s="5"/>
      <c r="C7" s="5"/>
      <c r="D7" s="5"/>
      <c r="E7" s="5" t="s">
        <v>31</v>
      </c>
      <c r="F7" s="5"/>
      <c r="G7" s="5"/>
      <c r="H7" s="5"/>
      <c r="I7" s="5"/>
      <c r="J7" s="5"/>
      <c r="K7" s="5"/>
      <c r="L7" s="5"/>
      <c r="M7" s="5" t="s">
        <v>32</v>
      </c>
      <c r="N7" s="5" t="s">
        <v>33</v>
      </c>
    </row>
    <row r="8" spans="1:27">
      <c r="A8" s="7" t="s">
        <v>34</v>
      </c>
      <c r="B8" s="5"/>
      <c r="C8" s="5"/>
      <c r="D8" s="5"/>
      <c r="E8" s="5" t="s">
        <v>35</v>
      </c>
      <c r="F8" s="5"/>
      <c r="G8" s="5"/>
      <c r="H8" s="5"/>
      <c r="I8" s="5"/>
      <c r="J8" s="5"/>
      <c r="K8" s="5"/>
      <c r="L8" s="5"/>
      <c r="M8" s="5" t="s">
        <v>36</v>
      </c>
      <c r="N8" s="5" t="s">
        <v>37</v>
      </c>
    </row>
    <row r="9" spans="1:27">
      <c r="A9" s="7" t="s">
        <v>38</v>
      </c>
      <c r="B9" s="5"/>
      <c r="C9" s="5"/>
      <c r="D9" s="5"/>
      <c r="E9" s="8" t="s">
        <v>39</v>
      </c>
      <c r="F9" s="5"/>
      <c r="G9" s="5"/>
      <c r="H9" s="5"/>
      <c r="I9" s="5"/>
      <c r="J9" s="5"/>
      <c r="K9" s="5"/>
      <c r="L9" s="5"/>
      <c r="M9" s="5" t="s">
        <v>40</v>
      </c>
      <c r="N9" s="5" t="s">
        <v>41</v>
      </c>
    </row>
    <row r="10" spans="1:27">
      <c r="A10" s="5"/>
      <c r="B10" s="5"/>
      <c r="C10" s="5"/>
      <c r="D10" s="5"/>
      <c r="E10" s="5" t="s">
        <v>42</v>
      </c>
      <c r="F10" s="5"/>
      <c r="G10" s="5"/>
      <c r="H10" s="5"/>
      <c r="I10" s="5"/>
      <c r="J10" s="5"/>
      <c r="K10" s="5"/>
      <c r="L10" s="5"/>
      <c r="M10" s="5"/>
      <c r="N10" s="5"/>
    </row>
    <row r="11" spans="1:2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AA11" s="6"/>
    </row>
    <row r="12" spans="1:27">
      <c r="A12" s="4" t="s">
        <v>316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AA12" s="5"/>
    </row>
    <row r="13" spans="1:27">
      <c r="A13" s="4" t="s">
        <v>317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AA13" s="5"/>
    </row>
    <row r="14" spans="1:27">
      <c r="A14" s="4" t="s">
        <v>318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AA14" s="5"/>
    </row>
    <row r="15" spans="1:27">
      <c r="AA15" s="5"/>
    </row>
    <row r="16" spans="1:27">
      <c r="A16" s="4" t="s">
        <v>43</v>
      </c>
      <c r="AA16" s="5"/>
    </row>
    <row r="17" spans="1:27" ht="17">
      <c r="A17" s="20"/>
      <c r="B17" s="20" t="s">
        <v>210</v>
      </c>
      <c r="C17" s="20" t="s">
        <v>211</v>
      </c>
      <c r="D17" s="20" t="s">
        <v>212</v>
      </c>
      <c r="E17" s="20" t="s">
        <v>213</v>
      </c>
      <c r="F17" s="20" t="s">
        <v>214</v>
      </c>
      <c r="G17" s="20" t="s">
        <v>215</v>
      </c>
      <c r="H17" s="22" t="s">
        <v>124</v>
      </c>
      <c r="AA17" s="5"/>
    </row>
    <row r="18" spans="1:27">
      <c r="A18" s="15" t="s">
        <v>224</v>
      </c>
      <c r="B18" s="1">
        <v>52</v>
      </c>
      <c r="C18" s="1">
        <v>43</v>
      </c>
      <c r="F18" s="1">
        <v>8</v>
      </c>
      <c r="G18" s="1">
        <v>13</v>
      </c>
      <c r="H18" s="1">
        <f t="shared" ref="H18:H29" si="0">SUM(B18:G18)</f>
        <v>116</v>
      </c>
      <c r="AA18" s="5"/>
    </row>
    <row r="19" spans="1:27">
      <c r="A19" s="15" t="s">
        <v>225</v>
      </c>
      <c r="B19" s="1">
        <v>45</v>
      </c>
      <c r="C19" s="1">
        <v>45</v>
      </c>
      <c r="F19" s="1">
        <v>6</v>
      </c>
      <c r="G19" s="1">
        <v>2</v>
      </c>
      <c r="H19" s="1">
        <f t="shared" si="0"/>
        <v>98</v>
      </c>
      <c r="K19" s="23"/>
      <c r="L19" s="28" t="s">
        <v>359</v>
      </c>
      <c r="M19" s="28"/>
      <c r="N19" s="28" t="s">
        <v>360</v>
      </c>
      <c r="O19" s="28"/>
      <c r="AA19" s="5"/>
    </row>
    <row r="20" spans="1:27">
      <c r="A20" s="15" t="s">
        <v>226</v>
      </c>
      <c r="B20" s="1">
        <v>38</v>
      </c>
      <c r="C20" s="1">
        <v>38</v>
      </c>
      <c r="D20" s="1">
        <v>1</v>
      </c>
      <c r="F20" s="1">
        <v>6</v>
      </c>
      <c r="G20" s="1">
        <v>19</v>
      </c>
      <c r="H20" s="1">
        <f t="shared" si="0"/>
        <v>102</v>
      </c>
      <c r="K20" s="23"/>
      <c r="L20" s="28" t="s">
        <v>361</v>
      </c>
      <c r="M20" s="28" t="s">
        <v>599</v>
      </c>
      <c r="N20" s="28" t="s">
        <v>361</v>
      </c>
      <c r="O20" s="28" t="s">
        <v>599</v>
      </c>
      <c r="AA20" s="5"/>
    </row>
    <row r="21" spans="1:27">
      <c r="A21" s="15" t="s">
        <v>227</v>
      </c>
      <c r="B21" s="1">
        <v>13</v>
      </c>
      <c r="C21" s="1">
        <v>22</v>
      </c>
      <c r="F21" s="1">
        <v>3</v>
      </c>
      <c r="G21" s="1">
        <v>2</v>
      </c>
      <c r="H21" s="1">
        <f t="shared" si="0"/>
        <v>40</v>
      </c>
      <c r="K21" s="23" t="s">
        <v>362</v>
      </c>
      <c r="L21" s="28">
        <f>SUM(B56:C56)/H56</f>
        <v>0.84534883720930232</v>
      </c>
      <c r="M21" s="28">
        <f>SQRT(L21*(1-L21)/H56)</f>
        <v>6.1647483548431655E-3</v>
      </c>
      <c r="N21" s="28">
        <v>0.85599999999999998</v>
      </c>
      <c r="O21" s="28">
        <v>1.18E-2</v>
      </c>
      <c r="AA21" s="5"/>
    </row>
    <row r="22" spans="1:27">
      <c r="A22" s="15" t="s">
        <v>228</v>
      </c>
      <c r="B22" s="1">
        <v>48</v>
      </c>
      <c r="C22" s="1">
        <v>45</v>
      </c>
      <c r="F22" s="1">
        <v>7</v>
      </c>
      <c r="G22" s="1">
        <v>6</v>
      </c>
      <c r="H22" s="1">
        <f t="shared" si="0"/>
        <v>106</v>
      </c>
      <c r="K22" s="23" t="s">
        <v>363</v>
      </c>
      <c r="L22" s="28">
        <f>(L21-0.5)/0.5</f>
        <v>0.69069767441860463</v>
      </c>
      <c r="M22" s="28">
        <f>M21*2</f>
        <v>1.2329496709686331E-2</v>
      </c>
      <c r="N22" s="28">
        <f>(N21-0.5)/0.5</f>
        <v>0.71199999999999997</v>
      </c>
      <c r="O22" s="28">
        <f>O21*2</f>
        <v>2.3599999999999999E-2</v>
      </c>
      <c r="AA22" s="5"/>
    </row>
    <row r="23" spans="1:27">
      <c r="A23" s="15" t="s">
        <v>229</v>
      </c>
      <c r="B23" s="1">
        <v>42</v>
      </c>
      <c r="C23" s="1">
        <v>42</v>
      </c>
      <c r="F23" s="1">
        <v>3</v>
      </c>
      <c r="G23" s="1">
        <v>4</v>
      </c>
      <c r="H23" s="1">
        <f t="shared" si="0"/>
        <v>91</v>
      </c>
      <c r="K23" s="23" t="s">
        <v>364</v>
      </c>
      <c r="L23" s="28">
        <f>SUM(F56:G56)/H56</f>
        <v>0.15377906976744185</v>
      </c>
      <c r="M23" s="28">
        <f>SQRT(L23*(1-L23)/H56)</f>
        <v>6.1505120667161017E-3</v>
      </c>
      <c r="N23" s="32">
        <v>0.14399999999999999</v>
      </c>
      <c r="O23" s="32">
        <v>1.1599999999999999E-2</v>
      </c>
    </row>
    <row r="24" spans="1:27">
      <c r="A24" s="15" t="s">
        <v>230</v>
      </c>
      <c r="B24" s="1">
        <v>52</v>
      </c>
      <c r="C24" s="1">
        <v>39</v>
      </c>
      <c r="F24" s="1">
        <v>4</v>
      </c>
      <c r="G24" s="1">
        <v>9</v>
      </c>
      <c r="H24" s="1">
        <f t="shared" si="0"/>
        <v>104</v>
      </c>
      <c r="K24" s="23" t="s">
        <v>365</v>
      </c>
      <c r="L24" s="28">
        <f>L23/0.5</f>
        <v>0.3075581395348837</v>
      </c>
      <c r="M24" s="28">
        <f>M23*2</f>
        <v>1.2301024133432203E-2</v>
      </c>
      <c r="N24" s="28">
        <f>N23/0.5</f>
        <v>0.28799999999999998</v>
      </c>
      <c r="O24" s="28">
        <f>O23*2</f>
        <v>2.3199999999999998E-2</v>
      </c>
    </row>
    <row r="25" spans="1:27">
      <c r="A25" s="15" t="s">
        <v>231</v>
      </c>
      <c r="B25" s="1">
        <v>44</v>
      </c>
      <c r="C25" s="1">
        <v>58</v>
      </c>
      <c r="F25" s="1">
        <v>11</v>
      </c>
      <c r="G25" s="1">
        <v>9</v>
      </c>
      <c r="H25" s="1">
        <f t="shared" si="0"/>
        <v>122</v>
      </c>
    </row>
    <row r="26" spans="1:27">
      <c r="A26" s="15" t="s">
        <v>232</v>
      </c>
      <c r="B26" s="1">
        <v>35</v>
      </c>
      <c r="C26" s="1">
        <v>39</v>
      </c>
      <c r="F26" s="1">
        <v>7</v>
      </c>
      <c r="G26" s="1">
        <v>6</v>
      </c>
      <c r="H26" s="1">
        <f t="shared" si="0"/>
        <v>87</v>
      </c>
    </row>
    <row r="27" spans="1:27">
      <c r="A27" s="15" t="s">
        <v>233</v>
      </c>
      <c r="B27" s="1">
        <v>47</v>
      </c>
      <c r="C27" s="1">
        <v>27</v>
      </c>
      <c r="F27" s="1">
        <v>9</v>
      </c>
      <c r="G27" s="1">
        <v>4</v>
      </c>
      <c r="H27" s="1">
        <f t="shared" si="0"/>
        <v>87</v>
      </c>
    </row>
    <row r="28" spans="1:27">
      <c r="A28" s="15" t="s">
        <v>234</v>
      </c>
      <c r="B28" s="1">
        <v>21</v>
      </c>
      <c r="C28" s="1">
        <v>32</v>
      </c>
      <c r="F28" s="1">
        <v>4</v>
      </c>
      <c r="G28" s="1">
        <v>3</v>
      </c>
      <c r="H28" s="1">
        <f t="shared" si="0"/>
        <v>60</v>
      </c>
    </row>
    <row r="29" spans="1:27">
      <c r="A29" s="15" t="s">
        <v>235</v>
      </c>
      <c r="B29" s="1">
        <v>30</v>
      </c>
      <c r="C29" s="1">
        <v>19</v>
      </c>
      <c r="F29" s="1">
        <v>1</v>
      </c>
      <c r="G29" s="1">
        <v>2</v>
      </c>
      <c r="H29" s="1">
        <f t="shared" si="0"/>
        <v>52</v>
      </c>
    </row>
    <row r="30" spans="1:27">
      <c r="A30" s="15" t="s">
        <v>236</v>
      </c>
      <c r="B30" s="1">
        <v>37</v>
      </c>
      <c r="C30" s="1">
        <v>36</v>
      </c>
      <c r="F30" s="1">
        <v>0</v>
      </c>
      <c r="G30" s="1">
        <v>4</v>
      </c>
      <c r="H30" s="1">
        <f t="shared" ref="H30:H36" si="1">SUM(B30:G30)</f>
        <v>77</v>
      </c>
    </row>
    <row r="31" spans="1:27">
      <c r="A31" s="15" t="s">
        <v>237</v>
      </c>
      <c r="B31" s="1">
        <f>15+19</f>
        <v>34</v>
      </c>
      <c r="C31" s="1">
        <v>30</v>
      </c>
      <c r="F31" s="1">
        <v>8</v>
      </c>
      <c r="G31" s="1">
        <v>3</v>
      </c>
      <c r="H31" s="1">
        <f t="shared" si="1"/>
        <v>75</v>
      </c>
    </row>
    <row r="32" spans="1:27">
      <c r="A32" s="15" t="s">
        <v>238</v>
      </c>
      <c r="B32" s="1">
        <v>40</v>
      </c>
      <c r="C32" s="1">
        <v>32</v>
      </c>
      <c r="F32" s="1">
        <v>6</v>
      </c>
      <c r="G32" s="1">
        <v>8</v>
      </c>
      <c r="H32" s="1">
        <f t="shared" si="1"/>
        <v>86</v>
      </c>
    </row>
    <row r="33" spans="1:15">
      <c r="A33" s="15" t="s">
        <v>239</v>
      </c>
      <c r="B33" s="1">
        <v>47</v>
      </c>
      <c r="C33" s="1">
        <v>38</v>
      </c>
      <c r="F33" s="1">
        <v>2</v>
      </c>
      <c r="G33" s="1">
        <v>1</v>
      </c>
      <c r="H33" s="1">
        <f t="shared" si="1"/>
        <v>88</v>
      </c>
    </row>
    <row r="34" spans="1:15">
      <c r="A34" s="15" t="s">
        <v>240</v>
      </c>
      <c r="B34" s="1">
        <v>23</v>
      </c>
      <c r="C34" s="1">
        <v>33</v>
      </c>
      <c r="F34" s="1">
        <v>11</v>
      </c>
      <c r="G34" s="1">
        <v>5</v>
      </c>
      <c r="H34" s="1">
        <f t="shared" si="1"/>
        <v>72</v>
      </c>
    </row>
    <row r="35" spans="1:15">
      <c r="A35" s="15" t="s">
        <v>241</v>
      </c>
      <c r="B35" s="1">
        <v>26</v>
      </c>
      <c r="C35" s="1">
        <v>33</v>
      </c>
      <c r="F35" s="1">
        <v>9</v>
      </c>
      <c r="G35" s="1">
        <v>11</v>
      </c>
      <c r="H35" s="1">
        <f t="shared" si="1"/>
        <v>79</v>
      </c>
      <c r="K35" s="23"/>
      <c r="L35" s="28"/>
      <c r="M35" s="28"/>
      <c r="N35" s="28"/>
      <c r="O35" s="28"/>
    </row>
    <row r="36" spans="1:15">
      <c r="A36" s="15" t="s">
        <v>242</v>
      </c>
      <c r="B36" s="1">
        <v>55</v>
      </c>
      <c r="C36" s="1">
        <v>43</v>
      </c>
      <c r="F36" s="1">
        <v>7</v>
      </c>
      <c r="G36" s="1">
        <v>5</v>
      </c>
      <c r="H36" s="1">
        <f t="shared" si="1"/>
        <v>110</v>
      </c>
      <c r="K36" s="23"/>
      <c r="L36" s="28"/>
      <c r="M36" s="28"/>
      <c r="N36" s="28"/>
      <c r="O36" s="28"/>
    </row>
    <row r="37" spans="1:15">
      <c r="A37" s="15" t="s">
        <v>243</v>
      </c>
      <c r="B37" s="1">
        <v>42</v>
      </c>
      <c r="C37" s="1">
        <v>45</v>
      </c>
      <c r="F37" s="1">
        <v>5</v>
      </c>
      <c r="G37" s="1">
        <v>15</v>
      </c>
      <c r="H37" s="1">
        <f t="shared" ref="H37:H48" si="2">SUM(B37:G37)</f>
        <v>107</v>
      </c>
      <c r="K37" s="23"/>
      <c r="L37" s="28"/>
      <c r="M37" s="28"/>
      <c r="N37" s="28"/>
      <c r="O37" s="28"/>
    </row>
    <row r="38" spans="1:15">
      <c r="A38" s="15" t="s">
        <v>244</v>
      </c>
      <c r="B38" s="1">
        <v>47</v>
      </c>
      <c r="C38" s="1">
        <v>64</v>
      </c>
      <c r="F38" s="1">
        <v>7</v>
      </c>
      <c r="G38" s="1">
        <v>7</v>
      </c>
      <c r="H38" s="1">
        <f t="shared" si="2"/>
        <v>125</v>
      </c>
      <c r="K38" s="23"/>
      <c r="L38" s="28"/>
      <c r="M38" s="28"/>
      <c r="N38" s="28"/>
      <c r="O38" s="28"/>
    </row>
    <row r="39" spans="1:15">
      <c r="A39" s="15" t="s">
        <v>245</v>
      </c>
      <c r="B39" s="1">
        <v>52</v>
      </c>
      <c r="C39" s="1">
        <v>60</v>
      </c>
      <c r="F39" s="1">
        <v>2</v>
      </c>
      <c r="G39" s="1">
        <v>9</v>
      </c>
      <c r="H39" s="1">
        <f t="shared" si="2"/>
        <v>123</v>
      </c>
      <c r="K39" s="23"/>
      <c r="L39" s="28"/>
      <c r="M39" s="28"/>
      <c r="N39" s="28"/>
      <c r="O39" s="28"/>
    </row>
    <row r="40" spans="1:15">
      <c r="A40" s="15" t="s">
        <v>246</v>
      </c>
      <c r="B40" s="1">
        <v>45</v>
      </c>
      <c r="C40" s="1">
        <v>50</v>
      </c>
      <c r="F40" s="1">
        <v>13</v>
      </c>
      <c r="G40" s="1">
        <v>14</v>
      </c>
      <c r="H40" s="1">
        <f t="shared" si="2"/>
        <v>122</v>
      </c>
      <c r="K40" s="23"/>
      <c r="L40" s="28"/>
      <c r="M40" s="28"/>
      <c r="N40" s="28"/>
      <c r="O40" s="28"/>
    </row>
    <row r="41" spans="1:15">
      <c r="A41" s="15" t="s">
        <v>247</v>
      </c>
      <c r="B41" s="1">
        <v>50</v>
      </c>
      <c r="C41" s="1">
        <v>59</v>
      </c>
      <c r="F41" s="1">
        <v>6</v>
      </c>
      <c r="G41" s="1">
        <v>11</v>
      </c>
      <c r="H41" s="1">
        <f t="shared" si="2"/>
        <v>126</v>
      </c>
    </row>
    <row r="42" spans="1:15">
      <c r="A42" s="15" t="s">
        <v>248</v>
      </c>
      <c r="B42" s="1">
        <v>56</v>
      </c>
      <c r="C42" s="1">
        <v>63</v>
      </c>
      <c r="F42" s="1">
        <v>5</v>
      </c>
      <c r="G42" s="1">
        <v>11</v>
      </c>
      <c r="H42" s="1">
        <f t="shared" si="2"/>
        <v>135</v>
      </c>
    </row>
    <row r="43" spans="1:15">
      <c r="A43" s="15" t="s">
        <v>249</v>
      </c>
      <c r="B43" s="1">
        <v>30</v>
      </c>
      <c r="C43" s="1">
        <v>31</v>
      </c>
      <c r="D43" s="1">
        <v>2</v>
      </c>
      <c r="F43" s="1">
        <v>22</v>
      </c>
      <c r="G43" s="1">
        <v>14</v>
      </c>
      <c r="H43" s="1">
        <f t="shared" si="2"/>
        <v>99</v>
      </c>
    </row>
    <row r="44" spans="1:15">
      <c r="A44" s="15" t="s">
        <v>250</v>
      </c>
      <c r="B44" s="1">
        <v>27</v>
      </c>
      <c r="C44" s="1">
        <v>40</v>
      </c>
      <c r="F44" s="1">
        <v>12</v>
      </c>
      <c r="G44" s="1">
        <v>12</v>
      </c>
      <c r="H44" s="1">
        <f t="shared" si="2"/>
        <v>91</v>
      </c>
    </row>
    <row r="45" spans="1:15">
      <c r="A45" s="15" t="s">
        <v>251</v>
      </c>
      <c r="B45" s="1">
        <v>24</v>
      </c>
      <c r="C45" s="1">
        <v>33</v>
      </c>
      <c r="F45" s="1">
        <v>3</v>
      </c>
      <c r="G45" s="1">
        <v>4</v>
      </c>
      <c r="H45" s="1">
        <f t="shared" si="2"/>
        <v>64</v>
      </c>
    </row>
    <row r="46" spans="1:15">
      <c r="A46" s="15" t="s">
        <v>252</v>
      </c>
      <c r="B46" s="1">
        <v>43</v>
      </c>
      <c r="C46" s="1">
        <v>35</v>
      </c>
      <c r="F46" s="1">
        <v>5</v>
      </c>
      <c r="G46" s="1">
        <v>4</v>
      </c>
      <c r="H46" s="1">
        <f t="shared" si="2"/>
        <v>87</v>
      </c>
    </row>
    <row r="47" spans="1:15">
      <c r="A47" s="15" t="s">
        <v>253</v>
      </c>
      <c r="B47" s="1">
        <v>24</v>
      </c>
      <c r="C47" s="1">
        <v>32</v>
      </c>
      <c r="F47" s="1">
        <v>6</v>
      </c>
      <c r="G47" s="1">
        <v>12</v>
      </c>
      <c r="H47" s="1">
        <f t="shared" si="2"/>
        <v>74</v>
      </c>
    </row>
    <row r="48" spans="1:15">
      <c r="A48" s="15" t="s">
        <v>254</v>
      </c>
      <c r="B48" s="1">
        <v>27</v>
      </c>
      <c r="C48" s="1">
        <v>14</v>
      </c>
      <c r="F48" s="1">
        <v>3</v>
      </c>
      <c r="G48" s="1">
        <v>2</v>
      </c>
      <c r="H48" s="1">
        <f t="shared" si="2"/>
        <v>46</v>
      </c>
    </row>
    <row r="49" spans="1:15">
      <c r="A49" s="15" t="s">
        <v>255</v>
      </c>
      <c r="B49" s="1">
        <f>25+27</f>
        <v>52</v>
      </c>
      <c r="C49" s="1">
        <v>55</v>
      </c>
      <c r="F49" s="1">
        <v>4</v>
      </c>
      <c r="G49" s="1">
        <v>1</v>
      </c>
      <c r="H49" s="1">
        <f t="shared" ref="H49:H55" si="3">SUM(B49:G49)</f>
        <v>112</v>
      </c>
    </row>
    <row r="50" spans="1:15">
      <c r="A50" s="15" t="s">
        <v>256</v>
      </c>
      <c r="B50" s="1">
        <v>21</v>
      </c>
      <c r="C50" s="1">
        <v>46</v>
      </c>
      <c r="F50" s="1">
        <v>12</v>
      </c>
      <c r="G50" s="1">
        <v>12</v>
      </c>
      <c r="H50" s="1">
        <f t="shared" si="3"/>
        <v>91</v>
      </c>
      <c r="J50" s="23"/>
      <c r="K50" s="28"/>
      <c r="L50" s="28"/>
      <c r="M50" s="28"/>
      <c r="N50" s="28"/>
    </row>
    <row r="51" spans="1:15">
      <c r="A51" s="15" t="s">
        <v>257</v>
      </c>
      <c r="B51" s="1">
        <v>31</v>
      </c>
      <c r="C51" s="1">
        <v>34</v>
      </c>
      <c r="F51" s="1">
        <v>12</v>
      </c>
      <c r="G51" s="1">
        <v>6</v>
      </c>
      <c r="H51" s="1">
        <f t="shared" si="3"/>
        <v>83</v>
      </c>
      <c r="J51" s="23"/>
      <c r="K51" s="28"/>
      <c r="L51" s="28"/>
      <c r="M51" s="28"/>
      <c r="N51" s="28"/>
    </row>
    <row r="52" spans="1:15">
      <c r="A52" s="15" t="s">
        <v>258</v>
      </c>
      <c r="B52" s="1">
        <v>31</v>
      </c>
      <c r="C52" s="1">
        <v>24</v>
      </c>
      <c r="F52" s="1">
        <v>5</v>
      </c>
      <c r="G52" s="1">
        <v>10</v>
      </c>
      <c r="H52" s="1">
        <f t="shared" si="3"/>
        <v>70</v>
      </c>
    </row>
    <row r="53" spans="1:15">
      <c r="A53" s="15" t="s">
        <v>259</v>
      </c>
      <c r="B53" s="1">
        <v>27</v>
      </c>
      <c r="C53" s="1">
        <v>43</v>
      </c>
      <c r="F53" s="1">
        <v>5</v>
      </c>
      <c r="G53" s="1">
        <v>12</v>
      </c>
      <c r="H53" s="1">
        <f t="shared" si="3"/>
        <v>87</v>
      </c>
    </row>
    <row r="54" spans="1:15">
      <c r="A54" s="15" t="s">
        <v>260</v>
      </c>
      <c r="B54" s="1">
        <v>24</v>
      </c>
      <c r="C54" s="1">
        <v>27</v>
      </c>
      <c r="F54" s="1">
        <v>2</v>
      </c>
      <c r="G54" s="1">
        <v>8</v>
      </c>
      <c r="H54" s="1">
        <f t="shared" si="3"/>
        <v>61</v>
      </c>
    </row>
    <row r="55" spans="1:15">
      <c r="A55" s="15" t="s">
        <v>261</v>
      </c>
      <c r="B55" s="1">
        <v>35</v>
      </c>
      <c r="C55" s="1">
        <v>42</v>
      </c>
      <c r="F55" s="1">
        <v>4</v>
      </c>
      <c r="G55" s="1">
        <v>4</v>
      </c>
      <c r="H55" s="1">
        <f t="shared" si="3"/>
        <v>85</v>
      </c>
    </row>
    <row r="56" spans="1:15">
      <c r="A56" s="16" t="s">
        <v>126</v>
      </c>
      <c r="B56" s="17">
        <f>SUM(B18:B55)</f>
        <v>1417</v>
      </c>
      <c r="C56" s="17">
        <f t="shared" ref="C56:H56" si="4">SUM(C18:C55)</f>
        <v>1491</v>
      </c>
      <c r="D56" s="17">
        <f t="shared" si="4"/>
        <v>3</v>
      </c>
      <c r="E56" s="17">
        <f t="shared" si="4"/>
        <v>0</v>
      </c>
      <c r="F56" s="17">
        <f t="shared" si="4"/>
        <v>245</v>
      </c>
      <c r="G56" s="17">
        <f t="shared" si="4"/>
        <v>284</v>
      </c>
      <c r="H56" s="17">
        <f t="shared" si="4"/>
        <v>3440</v>
      </c>
      <c r="I56" s="2"/>
    </row>
    <row r="57" spans="1:15" ht="17">
      <c r="A57" s="20"/>
      <c r="B57" s="20" t="s">
        <v>210</v>
      </c>
      <c r="C57" s="20" t="s">
        <v>211</v>
      </c>
      <c r="D57" s="20" t="s">
        <v>212</v>
      </c>
      <c r="E57" s="20" t="s">
        <v>213</v>
      </c>
      <c r="F57" s="20" t="s">
        <v>214</v>
      </c>
      <c r="G57" s="20" t="s">
        <v>215</v>
      </c>
      <c r="H57" s="22" t="s">
        <v>124</v>
      </c>
      <c r="I57" s="2"/>
    </row>
    <row r="58" spans="1:15">
      <c r="A58" s="15" t="s">
        <v>262</v>
      </c>
      <c r="B58" s="1">
        <v>24</v>
      </c>
      <c r="C58" s="1">
        <v>22</v>
      </c>
      <c r="D58" s="1" t="s">
        <v>304</v>
      </c>
      <c r="E58" s="1" t="s">
        <v>308</v>
      </c>
      <c r="F58" s="1">
        <v>10</v>
      </c>
      <c r="G58" s="1">
        <v>7</v>
      </c>
      <c r="H58" s="1">
        <f t="shared" ref="H58:H66" si="5">SUM(B58:G58)</f>
        <v>63</v>
      </c>
      <c r="I58" s="2"/>
    </row>
    <row r="59" spans="1:15">
      <c r="A59" s="15" t="s">
        <v>264</v>
      </c>
      <c r="B59" s="1">
        <v>42</v>
      </c>
      <c r="C59" s="1">
        <v>30</v>
      </c>
      <c r="D59" s="1">
        <v>1</v>
      </c>
      <c r="E59" s="1">
        <v>1</v>
      </c>
      <c r="F59" s="1">
        <v>11</v>
      </c>
      <c r="G59" s="1">
        <v>7</v>
      </c>
      <c r="H59" s="1">
        <f t="shared" si="5"/>
        <v>92</v>
      </c>
      <c r="K59" s="23"/>
      <c r="L59" s="28" t="s">
        <v>359</v>
      </c>
      <c r="M59" s="28"/>
      <c r="N59" s="28" t="s">
        <v>360</v>
      </c>
      <c r="O59" s="28"/>
    </row>
    <row r="60" spans="1:15">
      <c r="A60" s="15" t="s">
        <v>265</v>
      </c>
      <c r="B60" s="1">
        <v>39</v>
      </c>
      <c r="C60" s="1">
        <v>32</v>
      </c>
      <c r="D60" s="1" t="s">
        <v>305</v>
      </c>
      <c r="E60" s="1" t="s">
        <v>308</v>
      </c>
      <c r="F60" s="1">
        <v>14</v>
      </c>
      <c r="G60" s="1">
        <v>15</v>
      </c>
      <c r="H60" s="1">
        <f t="shared" si="5"/>
        <v>100</v>
      </c>
      <c r="K60" s="23"/>
      <c r="L60" s="28" t="s">
        <v>361</v>
      </c>
      <c r="M60" s="28" t="s">
        <v>599</v>
      </c>
      <c r="N60" s="28" t="s">
        <v>361</v>
      </c>
      <c r="O60" s="28" t="s">
        <v>599</v>
      </c>
    </row>
    <row r="61" spans="1:15">
      <c r="A61" s="15" t="s">
        <v>266</v>
      </c>
      <c r="B61" s="1">
        <v>25</v>
      </c>
      <c r="C61" s="1">
        <v>21</v>
      </c>
      <c r="D61" s="1" t="s">
        <v>306</v>
      </c>
      <c r="E61" s="1" t="s">
        <v>310</v>
      </c>
      <c r="F61" s="1">
        <v>9</v>
      </c>
      <c r="G61" s="1">
        <v>10</v>
      </c>
      <c r="H61" s="1">
        <f t="shared" si="5"/>
        <v>65</v>
      </c>
      <c r="K61" s="23" t="s">
        <v>362</v>
      </c>
      <c r="L61" s="28">
        <f>SUM(B79:C79)/H79</f>
        <v>0.80543545398394067</v>
      </c>
      <c r="M61" s="28">
        <f>SQRT(L61*(1-L61)/H79)</f>
        <v>9.8383846806858414E-3</v>
      </c>
      <c r="N61" s="28">
        <v>0.81499999999999995</v>
      </c>
      <c r="O61" s="28">
        <v>1.9300000000000001E-2</v>
      </c>
    </row>
    <row r="62" spans="1:15">
      <c r="A62" s="15" t="s">
        <v>267</v>
      </c>
      <c r="B62" s="1">
        <v>39</v>
      </c>
      <c r="C62" s="1">
        <v>45</v>
      </c>
      <c r="D62" s="1">
        <v>1</v>
      </c>
      <c r="E62" s="1">
        <v>3</v>
      </c>
      <c r="F62" s="1">
        <v>4</v>
      </c>
      <c r="G62" s="1">
        <v>8</v>
      </c>
      <c r="H62" s="1">
        <f t="shared" si="5"/>
        <v>100</v>
      </c>
      <c r="K62" s="23" t="s">
        <v>363</v>
      </c>
      <c r="L62" s="28">
        <f>(L61-0.5)/0.5</f>
        <v>0.61087090796788135</v>
      </c>
      <c r="M62" s="28">
        <f>M61*2</f>
        <v>1.9676769361371683E-2</v>
      </c>
      <c r="N62" s="28">
        <f>(N61-0.5)/0.5</f>
        <v>0.62999999999999989</v>
      </c>
      <c r="O62" s="28">
        <f>O61*2</f>
        <v>3.8600000000000002E-2</v>
      </c>
    </row>
    <row r="63" spans="1:15">
      <c r="A63" s="15" t="s">
        <v>268</v>
      </c>
      <c r="B63" s="1">
        <v>39</v>
      </c>
      <c r="C63" s="1">
        <v>28</v>
      </c>
      <c r="D63" s="1" t="s">
        <v>307</v>
      </c>
      <c r="E63" s="1" t="s">
        <v>306</v>
      </c>
      <c r="F63" s="1">
        <v>4</v>
      </c>
      <c r="G63" s="1">
        <v>3</v>
      </c>
      <c r="H63" s="1">
        <f t="shared" si="5"/>
        <v>74</v>
      </c>
      <c r="K63" s="23" t="s">
        <v>364</v>
      </c>
      <c r="L63" s="28">
        <f>SUM(F79:G79)/H79</f>
        <v>0.18838789376158122</v>
      </c>
      <c r="M63" s="28">
        <f>SQRT(L63*(1-L63)/H79)</f>
        <v>9.718009720997586E-3</v>
      </c>
      <c r="N63" s="32">
        <v>0.17899999999999999</v>
      </c>
      <c r="O63" s="32">
        <v>1.9300000000000001E-2</v>
      </c>
    </row>
    <row r="64" spans="1:15">
      <c r="A64" s="15" t="s">
        <v>269</v>
      </c>
      <c r="B64" s="1">
        <v>34</v>
      </c>
      <c r="C64" s="1">
        <v>37</v>
      </c>
      <c r="D64" s="1" t="s">
        <v>308</v>
      </c>
      <c r="E64" s="1" t="s">
        <v>311</v>
      </c>
      <c r="F64" s="1">
        <v>10</v>
      </c>
      <c r="G64" s="1">
        <v>4</v>
      </c>
      <c r="H64" s="1">
        <f t="shared" si="5"/>
        <v>85</v>
      </c>
      <c r="K64" s="23" t="s">
        <v>365</v>
      </c>
      <c r="L64" s="28">
        <f>L63/0.5</f>
        <v>0.37677578752316243</v>
      </c>
      <c r="M64" s="28">
        <f>M63*2</f>
        <v>1.9436019441995172E-2</v>
      </c>
      <c r="N64" s="28">
        <f>N63/0.5</f>
        <v>0.35799999999999998</v>
      </c>
      <c r="O64" s="28">
        <f>O63*2</f>
        <v>3.8600000000000002E-2</v>
      </c>
    </row>
    <row r="65" spans="1:9">
      <c r="A65" s="15" t="s">
        <v>270</v>
      </c>
      <c r="B65" s="1">
        <v>39</v>
      </c>
      <c r="C65" s="1">
        <v>36</v>
      </c>
      <c r="D65" s="1">
        <v>2</v>
      </c>
      <c r="E65" s="1" t="s">
        <v>312</v>
      </c>
      <c r="F65" s="1">
        <v>10</v>
      </c>
      <c r="G65" s="1">
        <v>10</v>
      </c>
      <c r="H65" s="1">
        <f t="shared" si="5"/>
        <v>97</v>
      </c>
    </row>
    <row r="66" spans="1:9">
      <c r="A66" s="15" t="s">
        <v>271</v>
      </c>
      <c r="B66" s="1">
        <v>53</v>
      </c>
      <c r="C66" s="1">
        <v>43</v>
      </c>
      <c r="D66" s="1" t="s">
        <v>309</v>
      </c>
      <c r="E66" s="1" t="s">
        <v>308</v>
      </c>
      <c r="F66" s="1">
        <v>0</v>
      </c>
      <c r="G66" s="1">
        <v>0</v>
      </c>
      <c r="H66" s="1">
        <f t="shared" si="5"/>
        <v>96</v>
      </c>
    </row>
    <row r="67" spans="1:9">
      <c r="A67" s="15" t="s">
        <v>272</v>
      </c>
      <c r="B67" s="1">
        <v>31</v>
      </c>
      <c r="C67" s="1">
        <v>35</v>
      </c>
      <c r="F67" s="1">
        <v>7</v>
      </c>
      <c r="G67" s="1">
        <v>9</v>
      </c>
      <c r="H67" s="1">
        <f t="shared" ref="H67:H71" si="6">SUM(B67:G67)</f>
        <v>82</v>
      </c>
    </row>
    <row r="68" spans="1:9">
      <c r="A68" s="15" t="s">
        <v>273</v>
      </c>
      <c r="B68" s="1">
        <v>29</v>
      </c>
      <c r="C68" s="1">
        <v>33</v>
      </c>
      <c r="F68" s="1">
        <v>11</v>
      </c>
      <c r="G68" s="1">
        <v>7</v>
      </c>
      <c r="H68" s="1">
        <f t="shared" si="6"/>
        <v>80</v>
      </c>
    </row>
    <row r="69" spans="1:9">
      <c r="A69" s="15" t="s">
        <v>274</v>
      </c>
      <c r="B69" s="1">
        <v>20</v>
      </c>
      <c r="C69" s="1">
        <v>27</v>
      </c>
      <c r="F69" s="1">
        <v>6</v>
      </c>
      <c r="G69" s="1">
        <v>4</v>
      </c>
      <c r="H69" s="1">
        <f t="shared" si="6"/>
        <v>57</v>
      </c>
    </row>
    <row r="70" spans="1:9">
      <c r="A70" s="15" t="s">
        <v>275</v>
      </c>
      <c r="B70" s="1">
        <v>36</v>
      </c>
      <c r="C70" s="1">
        <v>34</v>
      </c>
      <c r="F70" s="1">
        <v>3</v>
      </c>
      <c r="G70" s="1">
        <v>2</v>
      </c>
      <c r="H70" s="1">
        <f t="shared" si="6"/>
        <v>75</v>
      </c>
    </row>
    <row r="71" spans="1:9">
      <c r="A71" s="15" t="s">
        <v>276</v>
      </c>
      <c r="B71" s="1">
        <v>16</v>
      </c>
      <c r="C71" s="1">
        <v>34</v>
      </c>
      <c r="F71" s="1">
        <v>9</v>
      </c>
      <c r="G71" s="1">
        <v>13</v>
      </c>
      <c r="H71" s="1">
        <f t="shared" si="6"/>
        <v>72</v>
      </c>
    </row>
    <row r="72" spans="1:9">
      <c r="A72" s="15" t="s">
        <v>277</v>
      </c>
      <c r="B72" s="1">
        <v>23</v>
      </c>
      <c r="C72" s="1">
        <v>28</v>
      </c>
      <c r="F72" s="1">
        <v>3</v>
      </c>
      <c r="G72" s="1">
        <v>7</v>
      </c>
      <c r="H72" s="1">
        <f t="shared" ref="H72:H78" si="7">SUM(B72:G72)</f>
        <v>61</v>
      </c>
    </row>
    <row r="73" spans="1:9">
      <c r="A73" s="15" t="s">
        <v>278</v>
      </c>
      <c r="B73" s="1">
        <v>31</v>
      </c>
      <c r="C73" s="1">
        <v>28</v>
      </c>
      <c r="E73" s="1">
        <v>2</v>
      </c>
      <c r="F73" s="1">
        <v>7</v>
      </c>
      <c r="G73" s="1">
        <v>5</v>
      </c>
      <c r="H73" s="1">
        <f t="shared" si="7"/>
        <v>73</v>
      </c>
    </row>
    <row r="74" spans="1:9">
      <c r="A74" s="15" t="s">
        <v>279</v>
      </c>
      <c r="B74" s="1">
        <v>14</v>
      </c>
      <c r="C74" s="1">
        <v>24</v>
      </c>
      <c r="F74" s="1">
        <v>6</v>
      </c>
      <c r="G74" s="1">
        <v>5</v>
      </c>
      <c r="H74" s="1">
        <f t="shared" si="7"/>
        <v>49</v>
      </c>
    </row>
    <row r="75" spans="1:9">
      <c r="A75" s="15" t="s">
        <v>280</v>
      </c>
      <c r="B75" s="1">
        <v>31</v>
      </c>
      <c r="C75" s="1">
        <v>31</v>
      </c>
      <c r="F75" s="1">
        <v>6</v>
      </c>
      <c r="G75" s="1">
        <v>10</v>
      </c>
      <c r="H75" s="1">
        <f t="shared" si="7"/>
        <v>78</v>
      </c>
    </row>
    <row r="76" spans="1:9">
      <c r="A76" s="15" t="s">
        <v>281</v>
      </c>
      <c r="B76" s="1">
        <v>24</v>
      </c>
      <c r="C76" s="1">
        <v>25</v>
      </c>
      <c r="F76" s="1">
        <v>4</v>
      </c>
      <c r="G76" s="1">
        <v>8</v>
      </c>
      <c r="H76" s="1">
        <f>SUM(B76:G76)</f>
        <v>61</v>
      </c>
    </row>
    <row r="77" spans="1:9">
      <c r="A77" s="15" t="s">
        <v>282</v>
      </c>
      <c r="B77" s="1">
        <v>33</v>
      </c>
      <c r="C77" s="1">
        <v>35</v>
      </c>
      <c r="F77" s="1">
        <v>16</v>
      </c>
      <c r="G77" s="1">
        <v>9</v>
      </c>
      <c r="H77" s="1">
        <f t="shared" ref="H77" si="8">SUM(B77:G77)</f>
        <v>93</v>
      </c>
    </row>
    <row r="78" spans="1:9">
      <c r="A78" s="15" t="s">
        <v>283</v>
      </c>
      <c r="B78" s="1">
        <v>33</v>
      </c>
      <c r="C78" s="1">
        <v>21</v>
      </c>
      <c r="F78" s="1">
        <v>6</v>
      </c>
      <c r="G78" s="1">
        <v>6</v>
      </c>
      <c r="H78" s="1">
        <f t="shared" si="7"/>
        <v>66</v>
      </c>
    </row>
    <row r="79" spans="1:9">
      <c r="A79" s="16" t="s">
        <v>126</v>
      </c>
      <c r="B79" s="17">
        <f t="shared" ref="B79:H79" si="9">SUM(B58:B78)</f>
        <v>655</v>
      </c>
      <c r="C79" s="17">
        <f t="shared" si="9"/>
        <v>649</v>
      </c>
      <c r="D79" s="17">
        <f t="shared" si="9"/>
        <v>4</v>
      </c>
      <c r="E79" s="17">
        <f t="shared" si="9"/>
        <v>6</v>
      </c>
      <c r="F79" s="17">
        <f t="shared" si="9"/>
        <v>156</v>
      </c>
      <c r="G79" s="17">
        <f t="shared" si="9"/>
        <v>149</v>
      </c>
      <c r="H79" s="17">
        <f t="shared" si="9"/>
        <v>1619</v>
      </c>
      <c r="I79" s="2"/>
    </row>
    <row r="80" spans="1:9" ht="17">
      <c r="A80" s="20"/>
      <c r="B80" s="20" t="s">
        <v>210</v>
      </c>
      <c r="C80" s="20" t="s">
        <v>211</v>
      </c>
      <c r="D80" s="20" t="s">
        <v>212</v>
      </c>
      <c r="E80" s="20" t="s">
        <v>213</v>
      </c>
      <c r="F80" s="20" t="s">
        <v>214</v>
      </c>
      <c r="G80" s="20" t="s">
        <v>215</v>
      </c>
      <c r="H80" s="22" t="s">
        <v>124</v>
      </c>
      <c r="I80" s="2"/>
    </row>
    <row r="81" spans="1:15">
      <c r="A81" s="15" t="s">
        <v>263</v>
      </c>
      <c r="B81" s="1">
        <v>35</v>
      </c>
      <c r="C81" s="1">
        <v>37</v>
      </c>
      <c r="F81" s="1">
        <v>7</v>
      </c>
      <c r="G81" s="1">
        <v>3</v>
      </c>
      <c r="H81" s="1">
        <f t="shared" ref="H81:H94" si="10">SUM(B81:G81)</f>
        <v>82</v>
      </c>
      <c r="I81" s="2"/>
    </row>
    <row r="82" spans="1:15">
      <c r="A82" s="15" t="s">
        <v>284</v>
      </c>
      <c r="B82" s="1">
        <v>37</v>
      </c>
      <c r="C82" s="1">
        <v>32</v>
      </c>
      <c r="E82" s="1">
        <v>3</v>
      </c>
      <c r="F82" s="1">
        <v>11</v>
      </c>
      <c r="G82" s="1">
        <v>16</v>
      </c>
      <c r="H82" s="1">
        <f t="shared" si="10"/>
        <v>99</v>
      </c>
      <c r="K82" s="23"/>
      <c r="L82" s="28" t="s">
        <v>359</v>
      </c>
      <c r="M82" s="28"/>
      <c r="N82" s="28" t="s">
        <v>360</v>
      </c>
      <c r="O82" s="28"/>
    </row>
    <row r="83" spans="1:15">
      <c r="A83" s="15" t="s">
        <v>285</v>
      </c>
      <c r="B83" s="1">
        <v>32</v>
      </c>
      <c r="C83" s="1">
        <v>47</v>
      </c>
      <c r="F83" s="1">
        <v>6</v>
      </c>
      <c r="G83" s="1">
        <v>10</v>
      </c>
      <c r="H83" s="1">
        <f t="shared" si="10"/>
        <v>95</v>
      </c>
      <c r="K83" s="23"/>
      <c r="L83" s="28" t="s">
        <v>361</v>
      </c>
      <c r="M83" s="28" t="s">
        <v>599</v>
      </c>
      <c r="N83" s="28" t="s">
        <v>361</v>
      </c>
      <c r="O83" s="28" t="s">
        <v>599</v>
      </c>
    </row>
    <row r="84" spans="1:15">
      <c r="A84" s="15" t="s">
        <v>286</v>
      </c>
      <c r="B84" s="1">
        <v>33</v>
      </c>
      <c r="C84" s="1">
        <v>37</v>
      </c>
      <c r="D84" s="1">
        <v>1</v>
      </c>
      <c r="F84" s="1">
        <v>14</v>
      </c>
      <c r="G84" s="1">
        <v>15</v>
      </c>
      <c r="H84" s="1">
        <f t="shared" si="10"/>
        <v>100</v>
      </c>
      <c r="K84" s="23" t="s">
        <v>362</v>
      </c>
      <c r="L84" s="28">
        <f>SUM(B102:C102)/H102</f>
        <v>0.79920739762219284</v>
      </c>
      <c r="M84" s="28">
        <f>SQRT(L84*(1-L84)/H102)</f>
        <v>1.0295339303103151E-2</v>
      </c>
      <c r="N84" s="28">
        <v>0.80700000000000005</v>
      </c>
      <c r="O84" s="28">
        <v>1.7999999999999999E-2</v>
      </c>
    </row>
    <row r="85" spans="1:15">
      <c r="A85" s="15" t="s">
        <v>287</v>
      </c>
      <c r="B85" s="1">
        <v>7</v>
      </c>
      <c r="C85" s="1">
        <v>18</v>
      </c>
      <c r="D85" s="1">
        <v>1</v>
      </c>
      <c r="E85" s="1">
        <v>1</v>
      </c>
      <c r="F85" s="1">
        <v>3</v>
      </c>
      <c r="G85" s="1">
        <v>2</v>
      </c>
      <c r="H85" s="1">
        <f t="shared" si="10"/>
        <v>32</v>
      </c>
      <c r="K85" s="23" t="s">
        <v>363</v>
      </c>
      <c r="L85" s="28">
        <f>(L84-0.5)/0.5</f>
        <v>0.59841479524438568</v>
      </c>
      <c r="M85" s="28">
        <f>M84*2</f>
        <v>2.0590678606206302E-2</v>
      </c>
      <c r="N85" s="28">
        <f>(N84-0.5)/0.5</f>
        <v>0.6140000000000001</v>
      </c>
      <c r="O85" s="28">
        <f>O84*2</f>
        <v>3.5999999999999997E-2</v>
      </c>
    </row>
    <row r="86" spans="1:15">
      <c r="A86" s="15" t="s">
        <v>288</v>
      </c>
      <c r="B86" s="1">
        <v>37</v>
      </c>
      <c r="C86" s="1">
        <v>55</v>
      </c>
      <c r="D86" s="1">
        <v>1</v>
      </c>
      <c r="F86" s="1">
        <v>17</v>
      </c>
      <c r="G86" s="1">
        <v>13</v>
      </c>
      <c r="H86" s="1">
        <f t="shared" si="10"/>
        <v>123</v>
      </c>
      <c r="K86" s="23" t="s">
        <v>364</v>
      </c>
      <c r="L86" s="28">
        <f>SUM(F102:G102)/H102</f>
        <v>0.18560105680317041</v>
      </c>
      <c r="M86" s="28">
        <f>SQRT(L86*(1-L86)/H102)</f>
        <v>9.9918495357197417E-3</v>
      </c>
      <c r="N86" s="32">
        <v>0.17699999999999999</v>
      </c>
      <c r="O86" s="32">
        <v>1.6199999999999999E-2</v>
      </c>
    </row>
    <row r="87" spans="1:15">
      <c r="A87" s="15" t="s">
        <v>289</v>
      </c>
      <c r="B87" s="1">
        <v>3</v>
      </c>
      <c r="C87" s="1">
        <v>11</v>
      </c>
      <c r="E87" s="1">
        <v>1</v>
      </c>
      <c r="F87" s="1">
        <v>4</v>
      </c>
      <c r="G87" s="1">
        <v>1</v>
      </c>
      <c r="H87" s="1">
        <f t="shared" si="10"/>
        <v>20</v>
      </c>
      <c r="K87" s="23" t="s">
        <v>365</v>
      </c>
      <c r="L87" s="28">
        <f>L86/0.5</f>
        <v>0.37120211360634081</v>
      </c>
      <c r="M87" s="28">
        <f>M86*2</f>
        <v>1.9983699071439483E-2</v>
      </c>
      <c r="N87" s="28">
        <f>N86/0.5</f>
        <v>0.35399999999999998</v>
      </c>
      <c r="O87" s="28">
        <f>O86*2</f>
        <v>3.2399999999999998E-2</v>
      </c>
    </row>
    <row r="88" spans="1:15">
      <c r="A88" s="15" t="s">
        <v>290</v>
      </c>
      <c r="B88" s="1">
        <v>35</v>
      </c>
      <c r="C88" s="1">
        <v>21</v>
      </c>
      <c r="D88" s="1">
        <v>3</v>
      </c>
      <c r="E88" s="1">
        <v>2</v>
      </c>
      <c r="F88" s="1">
        <v>4</v>
      </c>
      <c r="G88" s="1">
        <v>12</v>
      </c>
      <c r="H88" s="1">
        <f t="shared" si="10"/>
        <v>77</v>
      </c>
    </row>
    <row r="89" spans="1:15">
      <c r="A89" s="15" t="s">
        <v>291</v>
      </c>
      <c r="B89" s="1">
        <v>48</v>
      </c>
      <c r="C89" s="1">
        <v>40</v>
      </c>
      <c r="F89" s="1">
        <v>1</v>
      </c>
      <c r="G89" s="1">
        <v>5</v>
      </c>
      <c r="H89" s="1">
        <f t="shared" si="10"/>
        <v>94</v>
      </c>
    </row>
    <row r="90" spans="1:15">
      <c r="A90" s="15" t="s">
        <v>292</v>
      </c>
      <c r="B90" s="1">
        <v>41</v>
      </c>
      <c r="C90" s="1">
        <v>41</v>
      </c>
      <c r="F90" s="1">
        <v>9</v>
      </c>
      <c r="G90" s="1">
        <v>4</v>
      </c>
      <c r="H90" s="1">
        <f t="shared" si="10"/>
        <v>95</v>
      </c>
    </row>
    <row r="91" spans="1:15">
      <c r="A91" s="15" t="s">
        <v>293</v>
      </c>
      <c r="B91" s="1">
        <v>24</v>
      </c>
      <c r="C91" s="1">
        <v>29</v>
      </c>
      <c r="F91" s="1">
        <v>12</v>
      </c>
      <c r="G91" s="1">
        <v>8</v>
      </c>
      <c r="H91" s="1">
        <f t="shared" si="10"/>
        <v>73</v>
      </c>
    </row>
    <row r="92" spans="1:15">
      <c r="A92" s="15" t="s">
        <v>294</v>
      </c>
      <c r="B92" s="1">
        <v>40</v>
      </c>
      <c r="C92" s="1">
        <v>35</v>
      </c>
      <c r="E92" s="1">
        <v>1</v>
      </c>
      <c r="F92" s="1">
        <v>2</v>
      </c>
      <c r="G92" s="1">
        <v>2</v>
      </c>
      <c r="H92" s="1">
        <f t="shared" si="10"/>
        <v>80</v>
      </c>
    </row>
    <row r="93" spans="1:15">
      <c r="A93" s="15" t="s">
        <v>295</v>
      </c>
      <c r="B93" s="1">
        <v>16</v>
      </c>
      <c r="C93" s="1">
        <v>29</v>
      </c>
      <c r="D93" s="1">
        <v>5</v>
      </c>
      <c r="E93" s="1">
        <v>1</v>
      </c>
      <c r="F93" s="1">
        <v>4</v>
      </c>
      <c r="G93" s="1">
        <v>7</v>
      </c>
      <c r="H93" s="1">
        <f t="shared" si="10"/>
        <v>62</v>
      </c>
      <c r="J93" s="23"/>
      <c r="K93" s="28"/>
      <c r="L93" s="28"/>
      <c r="M93" s="28"/>
      <c r="N93" s="28"/>
    </row>
    <row r="94" spans="1:15">
      <c r="A94" s="15" t="s">
        <v>296</v>
      </c>
      <c r="B94" s="1">
        <v>26</v>
      </c>
      <c r="C94" s="1">
        <v>35</v>
      </c>
      <c r="D94" s="1">
        <v>1</v>
      </c>
      <c r="E94" s="1">
        <v>2</v>
      </c>
      <c r="F94" s="1">
        <v>6</v>
      </c>
      <c r="G94" s="1">
        <v>7</v>
      </c>
      <c r="H94" s="1">
        <f t="shared" si="10"/>
        <v>77</v>
      </c>
      <c r="J94" s="23"/>
      <c r="K94" s="28"/>
      <c r="L94" s="28"/>
      <c r="M94" s="28"/>
      <c r="N94" s="28"/>
    </row>
    <row r="95" spans="1:15">
      <c r="A95" s="15" t="s">
        <v>297</v>
      </c>
      <c r="B95" s="1">
        <v>9</v>
      </c>
      <c r="C95" s="1">
        <v>4</v>
      </c>
      <c r="F95" s="1">
        <v>1</v>
      </c>
      <c r="G95" s="1">
        <v>2</v>
      </c>
      <c r="H95" s="1">
        <f t="shared" ref="H95:H101" si="11">SUM(B95:G95)</f>
        <v>16</v>
      </c>
      <c r="J95" s="23"/>
      <c r="K95" s="28"/>
      <c r="L95" s="28"/>
      <c r="M95" s="28"/>
      <c r="N95" s="28"/>
    </row>
    <row r="96" spans="1:15">
      <c r="A96" s="15" t="s">
        <v>298</v>
      </c>
      <c r="B96" s="1">
        <v>26</v>
      </c>
      <c r="C96" s="1">
        <v>22</v>
      </c>
      <c r="F96" s="1">
        <v>3</v>
      </c>
      <c r="G96" s="1">
        <v>3</v>
      </c>
      <c r="H96" s="1">
        <f t="shared" si="11"/>
        <v>54</v>
      </c>
    </row>
    <row r="97" spans="1:21">
      <c r="A97" s="15" t="s">
        <v>299</v>
      </c>
      <c r="B97" s="1">
        <v>21</v>
      </c>
      <c r="C97" s="1">
        <v>26</v>
      </c>
      <c r="F97" s="1">
        <v>6</v>
      </c>
      <c r="G97" s="1">
        <v>7</v>
      </c>
      <c r="H97" s="1">
        <f t="shared" si="11"/>
        <v>60</v>
      </c>
    </row>
    <row r="98" spans="1:21">
      <c r="A98" s="15" t="s">
        <v>300</v>
      </c>
      <c r="B98" s="1">
        <v>32</v>
      </c>
      <c r="C98" s="1">
        <v>28</v>
      </c>
      <c r="F98" s="1">
        <v>5</v>
      </c>
      <c r="G98" s="1">
        <v>12</v>
      </c>
      <c r="H98" s="1">
        <f t="shared" si="11"/>
        <v>77</v>
      </c>
    </row>
    <row r="99" spans="1:21">
      <c r="A99" s="15" t="s">
        <v>301</v>
      </c>
      <c r="B99" s="1">
        <v>24</v>
      </c>
      <c r="C99" s="1">
        <v>25</v>
      </c>
      <c r="F99" s="1">
        <v>7</v>
      </c>
      <c r="G99" s="1">
        <v>7</v>
      </c>
      <c r="H99" s="1">
        <f t="shared" si="11"/>
        <v>63</v>
      </c>
    </row>
    <row r="100" spans="1:21">
      <c r="A100" s="15" t="s">
        <v>302</v>
      </c>
      <c r="B100" s="1">
        <v>34</v>
      </c>
      <c r="C100" s="1">
        <v>19</v>
      </c>
      <c r="F100" s="1">
        <v>9</v>
      </c>
      <c r="G100" s="1">
        <v>6</v>
      </c>
      <c r="H100" s="1">
        <f t="shared" si="11"/>
        <v>68</v>
      </c>
    </row>
    <row r="101" spans="1:21">
      <c r="A101" s="15" t="s">
        <v>303</v>
      </c>
      <c r="B101" s="1">
        <v>33</v>
      </c>
      <c r="C101" s="1">
        <v>26</v>
      </c>
      <c r="F101" s="1">
        <v>1</v>
      </c>
      <c r="G101" s="1">
        <v>7</v>
      </c>
      <c r="H101" s="1">
        <f t="shared" si="11"/>
        <v>67</v>
      </c>
    </row>
    <row r="102" spans="1:21">
      <c r="A102" s="16" t="s">
        <v>126</v>
      </c>
      <c r="B102" s="17">
        <f t="shared" ref="B102:H102" si="12">SUM(B81:B101)</f>
        <v>593</v>
      </c>
      <c r="C102" s="17">
        <f t="shared" si="12"/>
        <v>617</v>
      </c>
      <c r="D102" s="17">
        <f t="shared" si="12"/>
        <v>12</v>
      </c>
      <c r="E102" s="17">
        <f t="shared" si="12"/>
        <v>11</v>
      </c>
      <c r="F102" s="17">
        <f t="shared" si="12"/>
        <v>132</v>
      </c>
      <c r="G102" s="17">
        <f t="shared" si="12"/>
        <v>149</v>
      </c>
      <c r="H102" s="17">
        <f t="shared" si="12"/>
        <v>1514</v>
      </c>
      <c r="I102" s="2"/>
      <c r="J102" s="2"/>
      <c r="L102" s="2"/>
    </row>
    <row r="103" spans="1:21">
      <c r="I103" s="2"/>
      <c r="J103" s="2"/>
    </row>
    <row r="105" spans="1:21">
      <c r="A105" s="4" t="s">
        <v>44</v>
      </c>
    </row>
    <row r="106" spans="1:21" ht="17">
      <c r="A106" s="21"/>
      <c r="B106" s="22" t="s">
        <v>216</v>
      </c>
      <c r="C106" s="22" t="s">
        <v>367</v>
      </c>
      <c r="D106" s="22" t="s">
        <v>217</v>
      </c>
      <c r="E106" s="22" t="s">
        <v>218</v>
      </c>
      <c r="F106" s="22" t="s">
        <v>210</v>
      </c>
      <c r="G106" s="22" t="s">
        <v>211</v>
      </c>
      <c r="H106" s="22" t="s">
        <v>219</v>
      </c>
      <c r="I106" s="22" t="s">
        <v>213</v>
      </c>
      <c r="J106" s="22" t="s">
        <v>220</v>
      </c>
      <c r="K106" s="22" t="s">
        <v>221</v>
      </c>
      <c r="L106" s="22" t="s">
        <v>222</v>
      </c>
      <c r="M106" s="22" t="s">
        <v>223</v>
      </c>
      <c r="N106" s="22" t="s">
        <v>124</v>
      </c>
    </row>
    <row r="107" spans="1:21">
      <c r="A107" s="3" t="s">
        <v>405</v>
      </c>
      <c r="C107" s="1">
        <v>1</v>
      </c>
      <c r="D107" s="1" t="s">
        <v>306</v>
      </c>
      <c r="E107" s="1" t="s">
        <v>306</v>
      </c>
      <c r="F107" s="1" t="s">
        <v>311</v>
      </c>
      <c r="G107" s="1" t="s">
        <v>311</v>
      </c>
      <c r="H107" s="1" t="s">
        <v>311</v>
      </c>
      <c r="I107" s="1" t="s">
        <v>307</v>
      </c>
      <c r="J107" s="1" t="s">
        <v>313</v>
      </c>
      <c r="K107" s="1" t="s">
        <v>311</v>
      </c>
      <c r="L107" s="1" t="s">
        <v>306</v>
      </c>
      <c r="M107" s="1" t="s">
        <v>315</v>
      </c>
      <c r="N107" s="1">
        <f t="shared" ref="N107:N125" si="13">SUM(B107:M107)</f>
        <v>1</v>
      </c>
    </row>
    <row r="108" spans="1:21">
      <c r="A108" s="3" t="s">
        <v>406</v>
      </c>
      <c r="C108" s="1" t="s">
        <v>313</v>
      </c>
      <c r="D108" s="1">
        <v>1</v>
      </c>
      <c r="E108" s="1">
        <v>1</v>
      </c>
      <c r="F108" s="1">
        <v>15</v>
      </c>
      <c r="G108" s="1">
        <v>10</v>
      </c>
      <c r="H108" s="1" t="s">
        <v>306</v>
      </c>
      <c r="I108" s="1" t="s">
        <v>310</v>
      </c>
      <c r="J108" s="1" t="s">
        <v>311</v>
      </c>
      <c r="K108" s="1">
        <v>2</v>
      </c>
      <c r="L108" s="1">
        <v>4</v>
      </c>
      <c r="M108" s="1">
        <v>5</v>
      </c>
      <c r="N108" s="1">
        <f t="shared" si="13"/>
        <v>38</v>
      </c>
      <c r="P108" s="23"/>
      <c r="Q108" s="28" t="s">
        <v>359</v>
      </c>
      <c r="R108" s="28"/>
      <c r="S108" s="28" t="s">
        <v>360</v>
      </c>
      <c r="T108" s="28"/>
      <c r="U108" s="28"/>
    </row>
    <row r="109" spans="1:21">
      <c r="A109" s="3" t="s">
        <v>407</v>
      </c>
      <c r="C109" s="1" t="s">
        <v>306</v>
      </c>
      <c r="D109" s="1">
        <v>4</v>
      </c>
      <c r="E109" s="1">
        <v>6</v>
      </c>
      <c r="F109" s="1">
        <v>55</v>
      </c>
      <c r="G109" s="1">
        <v>64</v>
      </c>
      <c r="H109" s="1">
        <v>1</v>
      </c>
      <c r="I109" s="1">
        <v>2</v>
      </c>
      <c r="J109" s="1">
        <v>1</v>
      </c>
      <c r="K109" s="1">
        <v>1</v>
      </c>
      <c r="L109" s="1">
        <v>7</v>
      </c>
      <c r="M109" s="1">
        <v>4</v>
      </c>
      <c r="N109" s="1">
        <f t="shared" si="13"/>
        <v>145</v>
      </c>
      <c r="P109" s="23"/>
      <c r="Q109" s="28" t="s">
        <v>361</v>
      </c>
      <c r="R109" s="28" t="s">
        <v>599</v>
      </c>
      <c r="S109" s="28" t="s">
        <v>361</v>
      </c>
      <c r="T109" s="28" t="s">
        <v>599</v>
      </c>
      <c r="U109" s="28"/>
    </row>
    <row r="110" spans="1:21">
      <c r="A110" s="3" t="s">
        <v>408</v>
      </c>
      <c r="C110" s="1" t="s">
        <v>310</v>
      </c>
      <c r="D110" s="1">
        <v>6</v>
      </c>
      <c r="E110" s="1">
        <v>9</v>
      </c>
      <c r="F110" s="1">
        <v>35</v>
      </c>
      <c r="G110" s="1">
        <v>58</v>
      </c>
      <c r="K110" s="1">
        <v>3</v>
      </c>
      <c r="L110" s="1">
        <v>6</v>
      </c>
      <c r="M110" s="1">
        <v>13</v>
      </c>
      <c r="N110" s="1">
        <f t="shared" si="13"/>
        <v>130</v>
      </c>
      <c r="P110" s="23" t="s">
        <v>362</v>
      </c>
      <c r="Q110" s="28">
        <f>SUM(B146:G146)/N146</f>
        <v>0.89190012180267964</v>
      </c>
      <c r="R110" s="28">
        <f>SQRT(Q110*(1-Q110)/N146)</f>
        <v>5.418376009310528E-3</v>
      </c>
      <c r="S110" s="28">
        <v>0.90700000000000003</v>
      </c>
      <c r="T110" s="28">
        <v>1.2200000000000001E-2</v>
      </c>
      <c r="U110" s="28"/>
    </row>
    <row r="111" spans="1:21">
      <c r="A111" s="3" t="s">
        <v>409</v>
      </c>
      <c r="C111" s="1" t="s">
        <v>311</v>
      </c>
      <c r="D111" s="1">
        <v>0</v>
      </c>
      <c r="E111" s="1">
        <v>0</v>
      </c>
      <c r="F111" s="1">
        <v>2</v>
      </c>
      <c r="G111" s="1">
        <v>3</v>
      </c>
      <c r="L111" s="1">
        <v>0</v>
      </c>
      <c r="M111" s="1">
        <v>2</v>
      </c>
      <c r="N111" s="1">
        <f t="shared" si="13"/>
        <v>7</v>
      </c>
      <c r="P111" s="23" t="s">
        <v>363</v>
      </c>
      <c r="Q111" s="28">
        <f>(Q110-0.5)/0.5</f>
        <v>0.78380024360535927</v>
      </c>
      <c r="R111" s="28">
        <f>R110*2</f>
        <v>1.0836752018621056E-2</v>
      </c>
      <c r="S111" s="28">
        <f>(S110-0.5)/0.5</f>
        <v>0.81400000000000006</v>
      </c>
      <c r="T111" s="28">
        <f>T110*2</f>
        <v>2.4400000000000002E-2</v>
      </c>
      <c r="U111" s="28"/>
    </row>
    <row r="112" spans="1:21">
      <c r="A112" s="3" t="s">
        <v>410</v>
      </c>
      <c r="C112" s="1">
        <v>1</v>
      </c>
      <c r="D112" s="1">
        <v>6</v>
      </c>
      <c r="E112" s="1">
        <v>10</v>
      </c>
      <c r="F112" s="1">
        <v>23</v>
      </c>
      <c r="G112" s="1">
        <v>40</v>
      </c>
      <c r="H112" s="1">
        <v>2</v>
      </c>
      <c r="K112" s="1">
        <v>3</v>
      </c>
      <c r="L112" s="1">
        <v>4</v>
      </c>
      <c r="M112" s="1">
        <v>7</v>
      </c>
      <c r="N112" s="1">
        <f t="shared" si="13"/>
        <v>96</v>
      </c>
      <c r="P112" s="24"/>
      <c r="Q112" s="31"/>
      <c r="R112" s="31"/>
      <c r="S112" s="31"/>
      <c r="T112" s="31"/>
    </row>
    <row r="113" spans="1:14">
      <c r="A113" s="3" t="s">
        <v>411</v>
      </c>
      <c r="C113" s="1">
        <v>1</v>
      </c>
      <c r="D113" s="1">
        <v>6</v>
      </c>
      <c r="E113" s="1">
        <v>4</v>
      </c>
      <c r="F113" s="1">
        <v>29</v>
      </c>
      <c r="G113" s="1">
        <v>29</v>
      </c>
      <c r="H113" s="1">
        <v>2</v>
      </c>
      <c r="I113" s="1">
        <v>3</v>
      </c>
      <c r="K113" s="1">
        <v>0</v>
      </c>
      <c r="L113" s="1">
        <v>3</v>
      </c>
      <c r="M113" s="1">
        <v>5</v>
      </c>
      <c r="N113" s="1">
        <f t="shared" si="13"/>
        <v>82</v>
      </c>
    </row>
    <row r="114" spans="1:14">
      <c r="A114" s="3" t="s">
        <v>412</v>
      </c>
      <c r="C114" s="1">
        <v>1</v>
      </c>
      <c r="D114" s="1">
        <v>2</v>
      </c>
      <c r="E114" s="1">
        <v>0</v>
      </c>
      <c r="F114" s="1">
        <v>30</v>
      </c>
      <c r="G114" s="1">
        <v>29</v>
      </c>
      <c r="H114" s="1">
        <v>1</v>
      </c>
      <c r="K114" s="1">
        <v>2</v>
      </c>
      <c r="L114" s="1">
        <v>4</v>
      </c>
      <c r="M114" s="1">
        <v>3</v>
      </c>
      <c r="N114" s="1">
        <f t="shared" si="13"/>
        <v>72</v>
      </c>
    </row>
    <row r="115" spans="1:14">
      <c r="A115" s="3" t="s">
        <v>413</v>
      </c>
      <c r="C115" s="1" t="s">
        <v>310</v>
      </c>
      <c r="D115" s="1">
        <v>1</v>
      </c>
      <c r="E115" s="1">
        <v>1</v>
      </c>
      <c r="F115" s="1">
        <v>8</v>
      </c>
      <c r="G115" s="1">
        <v>12</v>
      </c>
      <c r="H115" s="1">
        <v>1</v>
      </c>
      <c r="I115" s="1">
        <v>1</v>
      </c>
      <c r="K115" s="1">
        <v>1</v>
      </c>
      <c r="L115" s="1">
        <v>2</v>
      </c>
      <c r="M115" s="1">
        <v>1</v>
      </c>
      <c r="N115" s="1">
        <f t="shared" si="13"/>
        <v>28</v>
      </c>
    </row>
    <row r="116" spans="1:14">
      <c r="A116" s="3" t="s">
        <v>414</v>
      </c>
      <c r="C116" s="1" t="s">
        <v>309</v>
      </c>
      <c r="D116" s="1">
        <v>0</v>
      </c>
      <c r="E116" s="1">
        <v>0</v>
      </c>
      <c r="F116" s="1">
        <v>0</v>
      </c>
      <c r="G116" s="1">
        <v>3</v>
      </c>
      <c r="L116" s="1">
        <v>0</v>
      </c>
      <c r="M116" s="1">
        <v>0</v>
      </c>
      <c r="N116" s="1">
        <f t="shared" si="13"/>
        <v>3</v>
      </c>
    </row>
    <row r="117" spans="1:14">
      <c r="A117" s="3" t="s">
        <v>415</v>
      </c>
      <c r="B117" s="1">
        <v>2</v>
      </c>
      <c r="C117" s="1">
        <v>2</v>
      </c>
      <c r="D117" s="1">
        <v>4</v>
      </c>
      <c r="E117" s="1">
        <v>6</v>
      </c>
      <c r="F117" s="1">
        <v>26</v>
      </c>
      <c r="G117" s="1">
        <v>33</v>
      </c>
      <c r="H117" s="1">
        <v>2</v>
      </c>
      <c r="I117" s="1">
        <v>2</v>
      </c>
      <c r="J117" s="1">
        <v>1</v>
      </c>
      <c r="L117" s="1">
        <v>2</v>
      </c>
      <c r="M117" s="1">
        <v>2</v>
      </c>
      <c r="N117" s="1">
        <f t="shared" si="13"/>
        <v>82</v>
      </c>
    </row>
    <row r="118" spans="1:14">
      <c r="A118" s="3" t="s">
        <v>416</v>
      </c>
      <c r="B118" s="1" t="s">
        <v>313</v>
      </c>
      <c r="C118" s="1" t="s">
        <v>305</v>
      </c>
      <c r="D118" s="1">
        <v>11</v>
      </c>
      <c r="E118" s="1">
        <v>5</v>
      </c>
      <c r="F118" s="1">
        <v>34</v>
      </c>
      <c r="G118" s="1">
        <v>32</v>
      </c>
      <c r="H118" s="1">
        <v>1</v>
      </c>
      <c r="I118" s="1">
        <v>1</v>
      </c>
      <c r="J118" s="1">
        <v>1</v>
      </c>
      <c r="L118" s="1">
        <v>3</v>
      </c>
      <c r="M118" s="1">
        <v>3</v>
      </c>
      <c r="N118" s="1">
        <f t="shared" si="13"/>
        <v>91</v>
      </c>
    </row>
    <row r="119" spans="1:14">
      <c r="A119" s="3" t="s">
        <v>417</v>
      </c>
      <c r="D119" s="1">
        <v>3</v>
      </c>
      <c r="E119" s="1">
        <v>3</v>
      </c>
      <c r="F119" s="1">
        <v>32</v>
      </c>
      <c r="G119" s="1">
        <v>41</v>
      </c>
      <c r="H119" s="1">
        <v>1</v>
      </c>
      <c r="J119" s="1">
        <v>2</v>
      </c>
      <c r="K119" s="1">
        <v>1</v>
      </c>
      <c r="L119" s="1">
        <v>9</v>
      </c>
      <c r="M119" s="1">
        <v>8</v>
      </c>
      <c r="N119" s="1">
        <f t="shared" si="13"/>
        <v>100</v>
      </c>
    </row>
    <row r="120" spans="1:14">
      <c r="A120" s="3" t="s">
        <v>418</v>
      </c>
      <c r="B120" s="1">
        <v>1</v>
      </c>
      <c r="D120" s="1">
        <v>2</v>
      </c>
      <c r="E120" s="1">
        <v>4</v>
      </c>
      <c r="F120" s="1">
        <v>34</v>
      </c>
      <c r="G120" s="1">
        <v>49</v>
      </c>
      <c r="H120" s="1">
        <v>1</v>
      </c>
      <c r="J120" s="1">
        <v>1</v>
      </c>
      <c r="L120" s="1">
        <v>8</v>
      </c>
      <c r="M120" s="1">
        <v>5</v>
      </c>
      <c r="N120" s="1">
        <f t="shared" si="13"/>
        <v>105</v>
      </c>
    </row>
    <row r="121" spans="1:14">
      <c r="A121" s="3" t="s">
        <v>419</v>
      </c>
      <c r="E121" s="1">
        <v>2</v>
      </c>
      <c r="F121" s="1">
        <v>36</v>
      </c>
      <c r="G121" s="1">
        <v>39</v>
      </c>
      <c r="J121" s="1">
        <v>4</v>
      </c>
      <c r="K121" s="1">
        <v>4</v>
      </c>
      <c r="L121" s="1">
        <v>11</v>
      </c>
      <c r="M121" s="1">
        <v>5</v>
      </c>
      <c r="N121" s="1">
        <f t="shared" si="13"/>
        <v>101</v>
      </c>
    </row>
    <row r="122" spans="1:14">
      <c r="A122" s="3" t="s">
        <v>420</v>
      </c>
      <c r="D122" s="1">
        <v>3</v>
      </c>
      <c r="E122" s="1">
        <v>1</v>
      </c>
      <c r="F122" s="1">
        <v>26</v>
      </c>
      <c r="G122" s="1">
        <v>41</v>
      </c>
      <c r="I122" s="1">
        <v>1</v>
      </c>
      <c r="J122" s="1">
        <v>4</v>
      </c>
      <c r="L122" s="1">
        <v>3</v>
      </c>
      <c r="M122" s="1">
        <v>5</v>
      </c>
      <c r="N122" s="1">
        <f t="shared" si="13"/>
        <v>84</v>
      </c>
    </row>
    <row r="123" spans="1:14">
      <c r="A123" s="3" t="s">
        <v>421</v>
      </c>
      <c r="D123" s="1">
        <v>1</v>
      </c>
      <c r="E123" s="1">
        <v>3</v>
      </c>
      <c r="F123" s="1">
        <v>33</v>
      </c>
      <c r="G123" s="1">
        <v>33</v>
      </c>
      <c r="K123" s="1">
        <v>1</v>
      </c>
      <c r="L123" s="1">
        <v>1</v>
      </c>
      <c r="M123" s="1">
        <v>4</v>
      </c>
      <c r="N123" s="1">
        <f t="shared" si="13"/>
        <v>76</v>
      </c>
    </row>
    <row r="124" spans="1:14">
      <c r="A124" s="3" t="s">
        <v>422</v>
      </c>
      <c r="C124" s="1">
        <v>1</v>
      </c>
      <c r="D124" s="1">
        <v>3</v>
      </c>
      <c r="E124" s="1">
        <v>2</v>
      </c>
      <c r="F124" s="1">
        <v>37</v>
      </c>
      <c r="G124" s="1">
        <v>39</v>
      </c>
      <c r="K124" s="1">
        <v>3</v>
      </c>
      <c r="L124" s="1">
        <v>4</v>
      </c>
      <c r="M124" s="1">
        <v>3</v>
      </c>
      <c r="N124" s="1">
        <f t="shared" si="13"/>
        <v>92</v>
      </c>
    </row>
    <row r="125" spans="1:14">
      <c r="A125" s="3" t="s">
        <v>423</v>
      </c>
      <c r="D125" s="1">
        <v>7</v>
      </c>
      <c r="E125" s="1">
        <v>2</v>
      </c>
      <c r="F125" s="1">
        <v>46</v>
      </c>
      <c r="G125" s="1">
        <v>49</v>
      </c>
      <c r="J125" s="1">
        <v>2</v>
      </c>
      <c r="K125" s="1">
        <v>2</v>
      </c>
      <c r="L125" s="1">
        <v>6</v>
      </c>
      <c r="M125" s="1">
        <v>9</v>
      </c>
      <c r="N125" s="1">
        <f t="shared" si="13"/>
        <v>123</v>
      </c>
    </row>
    <row r="126" spans="1:14">
      <c r="A126" s="3" t="s">
        <v>424</v>
      </c>
      <c r="B126" s="9"/>
      <c r="C126" s="9" t="s">
        <v>313</v>
      </c>
      <c r="D126" s="9">
        <v>2</v>
      </c>
      <c r="E126" s="9">
        <v>1</v>
      </c>
      <c r="F126" s="9">
        <v>51</v>
      </c>
      <c r="G126" s="9">
        <v>57</v>
      </c>
      <c r="H126" s="9"/>
      <c r="I126" s="9"/>
      <c r="J126" s="9"/>
      <c r="K126" s="9"/>
      <c r="L126" s="9">
        <v>0</v>
      </c>
      <c r="M126" s="9">
        <v>0</v>
      </c>
      <c r="N126" s="1">
        <f t="shared" ref="N126:N145" si="14">SUM(B126:M126)</f>
        <v>111</v>
      </c>
    </row>
    <row r="127" spans="1:14">
      <c r="A127" s="3" t="s">
        <v>425</v>
      </c>
      <c r="B127" s="9"/>
      <c r="C127" s="9" t="s">
        <v>307</v>
      </c>
      <c r="D127" s="9" t="s">
        <v>314</v>
      </c>
      <c r="E127" s="9">
        <v>1</v>
      </c>
      <c r="F127" s="9">
        <v>40</v>
      </c>
      <c r="G127" s="9">
        <v>51</v>
      </c>
      <c r="H127" s="9"/>
      <c r="I127" s="9"/>
      <c r="J127" s="9"/>
      <c r="K127" s="9"/>
      <c r="L127" s="9">
        <v>0</v>
      </c>
      <c r="M127" s="9">
        <v>0</v>
      </c>
      <c r="N127" s="1">
        <f t="shared" si="14"/>
        <v>92</v>
      </c>
    </row>
    <row r="128" spans="1:14">
      <c r="A128" s="3" t="s">
        <v>426</v>
      </c>
      <c r="B128" s="9">
        <v>1</v>
      </c>
      <c r="C128" s="9" t="s">
        <v>306</v>
      </c>
      <c r="D128" s="9">
        <v>2</v>
      </c>
      <c r="E128" s="9">
        <v>3</v>
      </c>
      <c r="F128" s="9">
        <v>39</v>
      </c>
      <c r="G128" s="9">
        <v>38</v>
      </c>
      <c r="H128" s="9"/>
      <c r="I128" s="9"/>
      <c r="J128" s="9"/>
      <c r="K128" s="9"/>
      <c r="L128" s="9">
        <v>3</v>
      </c>
      <c r="M128" s="9">
        <v>2</v>
      </c>
      <c r="N128" s="1">
        <f t="shared" si="14"/>
        <v>88</v>
      </c>
    </row>
    <row r="129" spans="1:15">
      <c r="A129" s="3" t="s">
        <v>427</v>
      </c>
      <c r="B129" s="9"/>
      <c r="C129" s="9" t="s">
        <v>311</v>
      </c>
      <c r="D129" s="9">
        <v>2</v>
      </c>
      <c r="E129" s="9">
        <v>3</v>
      </c>
      <c r="F129" s="9">
        <v>40</v>
      </c>
      <c r="G129" s="9">
        <v>60</v>
      </c>
      <c r="H129" s="9"/>
      <c r="I129" s="9"/>
      <c r="J129" s="9"/>
      <c r="K129" s="9"/>
      <c r="L129" s="9">
        <v>12</v>
      </c>
      <c r="M129" s="9">
        <v>5</v>
      </c>
      <c r="N129" s="1">
        <f t="shared" si="14"/>
        <v>122</v>
      </c>
    </row>
    <row r="130" spans="1:15">
      <c r="A130" s="3" t="s">
        <v>428</v>
      </c>
      <c r="B130" s="9"/>
      <c r="C130" s="9" t="s">
        <v>306</v>
      </c>
      <c r="D130" s="9" t="s">
        <v>309</v>
      </c>
      <c r="E130" s="9">
        <v>1</v>
      </c>
      <c r="F130" s="9">
        <v>0</v>
      </c>
      <c r="G130" s="9">
        <v>2</v>
      </c>
      <c r="H130" s="9"/>
      <c r="I130" s="9"/>
      <c r="J130" s="9"/>
      <c r="K130" s="9"/>
      <c r="L130" s="9">
        <v>0</v>
      </c>
      <c r="M130" s="9">
        <v>0</v>
      </c>
      <c r="N130" s="1">
        <f t="shared" si="14"/>
        <v>3</v>
      </c>
    </row>
    <row r="131" spans="1:15">
      <c r="A131" s="3" t="s">
        <v>429</v>
      </c>
      <c r="C131" s="1" t="s">
        <v>309</v>
      </c>
      <c r="D131" s="1">
        <v>2</v>
      </c>
      <c r="E131" s="1">
        <v>2</v>
      </c>
      <c r="F131" s="1">
        <v>42</v>
      </c>
      <c r="G131" s="1">
        <v>55</v>
      </c>
      <c r="L131" s="1">
        <v>0</v>
      </c>
      <c r="M131" s="1">
        <v>0</v>
      </c>
      <c r="N131" s="1">
        <f t="shared" si="14"/>
        <v>101</v>
      </c>
    </row>
    <row r="132" spans="1:15">
      <c r="A132" s="3" t="s">
        <v>430</v>
      </c>
      <c r="C132" s="1">
        <v>1</v>
      </c>
      <c r="D132" s="1" t="s">
        <v>310</v>
      </c>
      <c r="E132" s="1">
        <v>1</v>
      </c>
      <c r="F132" s="1">
        <v>42</v>
      </c>
      <c r="G132" s="1">
        <v>34</v>
      </c>
      <c r="L132" s="1">
        <v>1</v>
      </c>
      <c r="M132" s="1">
        <v>8</v>
      </c>
      <c r="N132" s="1">
        <f t="shared" si="14"/>
        <v>87</v>
      </c>
    </row>
    <row r="133" spans="1:15">
      <c r="A133" s="3" t="s">
        <v>431</v>
      </c>
      <c r="C133" s="1">
        <v>1</v>
      </c>
      <c r="D133" s="1">
        <v>3</v>
      </c>
      <c r="E133" s="1">
        <v>1</v>
      </c>
      <c r="F133" s="1">
        <v>56</v>
      </c>
      <c r="G133" s="1">
        <v>44</v>
      </c>
      <c r="L133" s="1">
        <v>10</v>
      </c>
      <c r="M133" s="1">
        <v>6</v>
      </c>
      <c r="N133" s="1">
        <f t="shared" si="14"/>
        <v>121</v>
      </c>
    </row>
    <row r="134" spans="1:15">
      <c r="A134" s="3" t="s">
        <v>432</v>
      </c>
      <c r="C134" s="1">
        <v>1</v>
      </c>
      <c r="D134" s="1" t="s">
        <v>310</v>
      </c>
      <c r="E134" s="1">
        <v>1</v>
      </c>
      <c r="F134" s="1">
        <v>43</v>
      </c>
      <c r="G134" s="1">
        <v>36</v>
      </c>
      <c r="L134" s="1">
        <v>5</v>
      </c>
      <c r="M134" s="1">
        <v>3</v>
      </c>
      <c r="N134" s="1">
        <f t="shared" si="14"/>
        <v>89</v>
      </c>
    </row>
    <row r="135" spans="1:15">
      <c r="A135" s="3" t="s">
        <v>433</v>
      </c>
      <c r="C135" s="1">
        <v>1</v>
      </c>
      <c r="D135" s="1">
        <v>1</v>
      </c>
      <c r="E135" s="1">
        <v>2</v>
      </c>
      <c r="F135" s="1">
        <v>39</v>
      </c>
      <c r="G135" s="1">
        <v>56</v>
      </c>
      <c r="L135" s="1">
        <v>3</v>
      </c>
      <c r="M135" s="1">
        <v>1</v>
      </c>
      <c r="N135" s="1">
        <f t="shared" si="14"/>
        <v>103</v>
      </c>
    </row>
    <row r="136" spans="1:15">
      <c r="A136" s="3" t="s">
        <v>434</v>
      </c>
      <c r="C136" s="1" t="s">
        <v>309</v>
      </c>
      <c r="D136" s="1">
        <v>4</v>
      </c>
      <c r="E136" s="1">
        <v>1</v>
      </c>
      <c r="F136" s="1">
        <v>55</v>
      </c>
      <c r="G136" s="1">
        <v>55</v>
      </c>
      <c r="L136" s="1">
        <v>6</v>
      </c>
      <c r="M136" s="1">
        <v>3</v>
      </c>
      <c r="N136" s="1">
        <f t="shared" si="14"/>
        <v>124</v>
      </c>
    </row>
    <row r="137" spans="1:15">
      <c r="A137" s="3" t="s">
        <v>435</v>
      </c>
      <c r="B137" s="9"/>
      <c r="C137" s="9"/>
      <c r="D137" s="9">
        <v>3</v>
      </c>
      <c r="E137" s="9">
        <v>1</v>
      </c>
      <c r="F137" s="9">
        <v>40</v>
      </c>
      <c r="G137" s="9">
        <v>49</v>
      </c>
      <c r="J137" s="9">
        <v>1</v>
      </c>
      <c r="K137" s="9"/>
      <c r="L137" s="1">
        <v>7</v>
      </c>
      <c r="M137" s="1">
        <v>12</v>
      </c>
      <c r="N137" s="1">
        <f t="shared" si="14"/>
        <v>113</v>
      </c>
    </row>
    <row r="138" spans="1:15">
      <c r="A138" s="3" t="s">
        <v>436</v>
      </c>
      <c r="B138" s="9"/>
      <c r="C138" s="9">
        <v>1</v>
      </c>
      <c r="D138" s="9">
        <v>2</v>
      </c>
      <c r="E138" s="9">
        <v>3</v>
      </c>
      <c r="F138" s="9">
        <v>35</v>
      </c>
      <c r="G138" s="9">
        <v>52</v>
      </c>
      <c r="J138" s="9"/>
      <c r="K138" s="9"/>
      <c r="L138" s="1">
        <v>4</v>
      </c>
      <c r="M138" s="1">
        <v>5</v>
      </c>
      <c r="N138" s="1">
        <f t="shared" si="14"/>
        <v>102</v>
      </c>
    </row>
    <row r="139" spans="1:15">
      <c r="A139" s="3" t="s">
        <v>437</v>
      </c>
      <c r="B139" s="9">
        <v>1</v>
      </c>
      <c r="C139" s="9"/>
      <c r="D139" s="9">
        <v>1</v>
      </c>
      <c r="E139" s="9">
        <v>1</v>
      </c>
      <c r="F139" s="9">
        <v>42</v>
      </c>
      <c r="G139" s="9">
        <v>40</v>
      </c>
      <c r="J139" s="9"/>
      <c r="K139" s="9"/>
      <c r="L139" s="1">
        <v>4</v>
      </c>
      <c r="M139" s="1">
        <v>1</v>
      </c>
      <c r="N139" s="1">
        <f t="shared" si="14"/>
        <v>90</v>
      </c>
    </row>
    <row r="140" spans="1:15">
      <c r="A140" s="3" t="s">
        <v>438</v>
      </c>
      <c r="B140" s="9"/>
      <c r="C140" s="9"/>
      <c r="D140" s="9">
        <v>1</v>
      </c>
      <c r="E140" s="9">
        <v>1</v>
      </c>
      <c r="F140" s="9">
        <v>46</v>
      </c>
      <c r="G140" s="9">
        <v>39</v>
      </c>
      <c r="J140" s="9"/>
      <c r="K140" s="9">
        <v>1</v>
      </c>
      <c r="L140" s="1">
        <v>4</v>
      </c>
      <c r="M140" s="1">
        <v>8</v>
      </c>
      <c r="N140" s="1">
        <f t="shared" si="14"/>
        <v>100</v>
      </c>
    </row>
    <row r="141" spans="1:15">
      <c r="A141" s="3" t="s">
        <v>439</v>
      </c>
      <c r="B141" s="9"/>
      <c r="C141" s="9"/>
      <c r="D141" s="9">
        <v>7</v>
      </c>
      <c r="E141" s="9">
        <v>2</v>
      </c>
      <c r="F141" s="9">
        <f>38+18</f>
        <v>56</v>
      </c>
      <c r="G141" s="9">
        <v>53</v>
      </c>
      <c r="J141" s="9"/>
      <c r="K141" s="9"/>
      <c r="L141" s="1">
        <v>2</v>
      </c>
      <c r="M141" s="1">
        <v>3</v>
      </c>
      <c r="N141" s="1">
        <f t="shared" si="14"/>
        <v>123</v>
      </c>
      <c r="O141" s="24"/>
    </row>
    <row r="142" spans="1:15">
      <c r="A142" s="3" t="s">
        <v>440</v>
      </c>
      <c r="E142" s="1">
        <v>1</v>
      </c>
      <c r="F142" s="1">
        <v>41</v>
      </c>
      <c r="G142" s="1">
        <f>37+24</f>
        <v>61</v>
      </c>
      <c r="L142" s="1">
        <v>2</v>
      </c>
      <c r="M142" s="1">
        <v>2</v>
      </c>
      <c r="N142" s="1">
        <f t="shared" si="14"/>
        <v>107</v>
      </c>
      <c r="O142" s="24"/>
    </row>
    <row r="143" spans="1:15">
      <c r="A143" s="3" t="s">
        <v>441</v>
      </c>
      <c r="F143" s="1">
        <v>15</v>
      </c>
      <c r="G143" s="1">
        <v>22</v>
      </c>
      <c r="L143" s="1">
        <v>2</v>
      </c>
      <c r="M143" s="1">
        <v>4</v>
      </c>
      <c r="N143" s="1">
        <f t="shared" si="14"/>
        <v>43</v>
      </c>
      <c r="O143" s="24"/>
    </row>
    <row r="144" spans="1:15">
      <c r="A144" s="3" t="s">
        <v>442</v>
      </c>
      <c r="D144" s="1">
        <v>1</v>
      </c>
      <c r="E144" s="1">
        <v>1</v>
      </c>
      <c r="F144" s="1">
        <v>17</v>
      </c>
      <c r="G144" s="1">
        <v>30</v>
      </c>
      <c r="L144" s="1">
        <v>1</v>
      </c>
      <c r="M144" s="1">
        <v>0</v>
      </c>
      <c r="N144" s="1">
        <f t="shared" si="14"/>
        <v>50</v>
      </c>
      <c r="O144" s="7"/>
    </row>
    <row r="145" spans="1:21">
      <c r="A145" s="3" t="s">
        <v>443</v>
      </c>
      <c r="E145" s="1">
        <v>3</v>
      </c>
      <c r="F145" s="1">
        <v>32</v>
      </c>
      <c r="G145" s="1">
        <v>23</v>
      </c>
      <c r="L145" s="1">
        <v>0</v>
      </c>
      <c r="M145" s="1">
        <v>2</v>
      </c>
      <c r="N145" s="1">
        <f t="shared" si="14"/>
        <v>60</v>
      </c>
    </row>
    <row r="146" spans="1:21">
      <c r="A146" s="18" t="s">
        <v>125</v>
      </c>
      <c r="B146" s="19">
        <f>SUM(B108:B145)</f>
        <v>5</v>
      </c>
      <c r="C146" s="19">
        <f t="shared" ref="C146:N146" si="15">SUM(C108:C145)</f>
        <v>11</v>
      </c>
      <c r="D146" s="19">
        <f t="shared" si="15"/>
        <v>91</v>
      </c>
      <c r="E146" s="19">
        <f t="shared" si="15"/>
        <v>89</v>
      </c>
      <c r="F146" s="19">
        <f t="shared" si="15"/>
        <v>1272</v>
      </c>
      <c r="G146" s="19">
        <f t="shared" si="15"/>
        <v>1461</v>
      </c>
      <c r="H146" s="19">
        <f t="shared" si="15"/>
        <v>12</v>
      </c>
      <c r="I146" s="19">
        <f t="shared" si="15"/>
        <v>10</v>
      </c>
      <c r="J146" s="19">
        <f t="shared" si="15"/>
        <v>17</v>
      </c>
      <c r="K146" s="19">
        <f t="shared" si="15"/>
        <v>24</v>
      </c>
      <c r="L146" s="19">
        <f t="shared" si="15"/>
        <v>143</v>
      </c>
      <c r="M146" s="19">
        <f t="shared" si="15"/>
        <v>149</v>
      </c>
      <c r="N146" s="19">
        <f t="shared" si="15"/>
        <v>3284</v>
      </c>
      <c r="O146" s="2"/>
    </row>
    <row r="147" spans="1:21" ht="17">
      <c r="A147" s="21"/>
      <c r="B147" s="22" t="s">
        <v>216</v>
      </c>
      <c r="C147" s="22" t="s">
        <v>367</v>
      </c>
      <c r="D147" s="22" t="s">
        <v>217</v>
      </c>
      <c r="E147" s="22" t="s">
        <v>218</v>
      </c>
      <c r="F147" s="22" t="s">
        <v>210</v>
      </c>
      <c r="G147" s="22" t="s">
        <v>211</v>
      </c>
      <c r="H147" s="22" t="s">
        <v>219</v>
      </c>
      <c r="I147" s="22" t="s">
        <v>213</v>
      </c>
      <c r="J147" s="22" t="s">
        <v>220</v>
      </c>
      <c r="K147" s="22" t="s">
        <v>221</v>
      </c>
      <c r="L147" s="22" t="s">
        <v>222</v>
      </c>
      <c r="M147" s="22" t="s">
        <v>223</v>
      </c>
      <c r="N147" s="22" t="s">
        <v>124</v>
      </c>
      <c r="O147" s="2"/>
    </row>
    <row r="148" spans="1:21">
      <c r="A148" s="3" t="s">
        <v>444</v>
      </c>
      <c r="B148" s="9">
        <v>1</v>
      </c>
      <c r="C148" s="9">
        <v>0</v>
      </c>
      <c r="D148" s="9">
        <v>18</v>
      </c>
      <c r="E148" s="9">
        <v>20</v>
      </c>
      <c r="F148" s="9">
        <v>15</v>
      </c>
      <c r="G148" s="9">
        <v>14</v>
      </c>
      <c r="H148" s="9">
        <v>0</v>
      </c>
      <c r="I148" s="9">
        <v>0</v>
      </c>
      <c r="J148" s="9">
        <v>0</v>
      </c>
      <c r="K148" s="9">
        <v>0</v>
      </c>
      <c r="L148" s="9">
        <v>11</v>
      </c>
      <c r="M148" s="9">
        <v>6</v>
      </c>
      <c r="N148" s="1">
        <f t="shared" ref="N148:N163" si="16">SUM(B148:M148)</f>
        <v>85</v>
      </c>
      <c r="O148" s="2"/>
      <c r="P148" s="23"/>
      <c r="Q148" s="28" t="s">
        <v>359</v>
      </c>
      <c r="R148" s="28"/>
      <c r="S148" s="28" t="s">
        <v>360</v>
      </c>
      <c r="T148" s="28"/>
      <c r="U148" s="28"/>
    </row>
    <row r="149" spans="1:21">
      <c r="A149" s="3" t="s">
        <v>445</v>
      </c>
      <c r="B149" s="9">
        <v>0</v>
      </c>
      <c r="C149" s="9">
        <v>0</v>
      </c>
      <c r="D149" s="9">
        <v>14</v>
      </c>
      <c r="E149" s="9">
        <v>12</v>
      </c>
      <c r="F149" s="9">
        <v>22</v>
      </c>
      <c r="G149" s="9">
        <v>35</v>
      </c>
      <c r="H149" s="9">
        <v>1</v>
      </c>
      <c r="I149" s="9">
        <v>0</v>
      </c>
      <c r="J149" s="9">
        <v>0</v>
      </c>
      <c r="K149" s="9">
        <v>2</v>
      </c>
      <c r="L149" s="9">
        <v>2</v>
      </c>
      <c r="M149" s="9">
        <v>1</v>
      </c>
      <c r="N149" s="1">
        <f t="shared" si="16"/>
        <v>89</v>
      </c>
      <c r="P149" s="23"/>
      <c r="Q149" s="28" t="s">
        <v>361</v>
      </c>
      <c r="R149" s="28" t="s">
        <v>599</v>
      </c>
      <c r="S149" s="28" t="s">
        <v>361</v>
      </c>
      <c r="T149" s="28" t="s">
        <v>599</v>
      </c>
      <c r="U149" s="28"/>
    </row>
    <row r="150" spans="1:21">
      <c r="A150" s="3" t="s">
        <v>446</v>
      </c>
      <c r="B150" s="9">
        <v>4</v>
      </c>
      <c r="C150" s="9">
        <v>4</v>
      </c>
      <c r="D150" s="9">
        <v>12</v>
      </c>
      <c r="E150" s="9">
        <v>14</v>
      </c>
      <c r="F150" s="9">
        <v>18</v>
      </c>
      <c r="G150" s="9">
        <v>22</v>
      </c>
      <c r="H150" s="9">
        <v>1</v>
      </c>
      <c r="I150" s="9">
        <v>0</v>
      </c>
      <c r="J150" s="9">
        <v>1</v>
      </c>
      <c r="K150" s="9">
        <v>2</v>
      </c>
      <c r="L150" s="9">
        <v>2</v>
      </c>
      <c r="M150" s="9">
        <v>0</v>
      </c>
      <c r="N150" s="1">
        <f t="shared" si="16"/>
        <v>80</v>
      </c>
      <c r="P150" s="23" t="s">
        <v>362</v>
      </c>
      <c r="Q150" s="28">
        <f>SUM(B164:G164)/N164</f>
        <v>0.85652173913043483</v>
      </c>
      <c r="R150" s="28">
        <f>SQRT(Q150*(1-Q150)/N164)</f>
        <v>9.4367555192453392E-3</v>
      </c>
      <c r="S150" s="28">
        <v>0.86199999999999999</v>
      </c>
      <c r="T150" s="28">
        <v>1.35E-2</v>
      </c>
      <c r="U150" s="28"/>
    </row>
    <row r="151" spans="1:21">
      <c r="A151" s="3" t="s">
        <v>447</v>
      </c>
      <c r="B151" s="9">
        <v>8</v>
      </c>
      <c r="C151" s="9">
        <v>2</v>
      </c>
      <c r="D151" s="9">
        <v>10</v>
      </c>
      <c r="E151" s="9">
        <v>16</v>
      </c>
      <c r="F151" s="9">
        <v>20</v>
      </c>
      <c r="G151" s="9">
        <v>27</v>
      </c>
      <c r="H151" s="9">
        <v>5</v>
      </c>
      <c r="I151" s="9">
        <v>7</v>
      </c>
      <c r="J151" s="9">
        <v>1</v>
      </c>
      <c r="K151" s="9">
        <v>0</v>
      </c>
      <c r="L151" s="9">
        <v>0</v>
      </c>
      <c r="M151" s="9">
        <v>2</v>
      </c>
      <c r="N151" s="1">
        <f t="shared" si="16"/>
        <v>98</v>
      </c>
      <c r="P151" s="23" t="s">
        <v>363</v>
      </c>
      <c r="Q151" s="28">
        <f>(Q150-0.5)/0.5</f>
        <v>0.71304347826086967</v>
      </c>
      <c r="R151" s="28">
        <f>R150*2</f>
        <v>1.8873511038490678E-2</v>
      </c>
      <c r="S151" s="28">
        <f>(S150-0.5)/0.5</f>
        <v>0.72399999999999998</v>
      </c>
      <c r="T151" s="28">
        <f>T150*2</f>
        <v>2.7E-2</v>
      </c>
      <c r="U151" s="28"/>
    </row>
    <row r="152" spans="1:21">
      <c r="A152" s="3" t="s">
        <v>448</v>
      </c>
      <c r="B152" s="1">
        <v>1</v>
      </c>
      <c r="C152" s="1">
        <v>0</v>
      </c>
      <c r="D152" s="1">
        <v>11</v>
      </c>
      <c r="E152" s="1">
        <v>16</v>
      </c>
      <c r="F152" s="1">
        <v>17</v>
      </c>
      <c r="G152" s="1">
        <v>10</v>
      </c>
      <c r="H152" s="1">
        <v>3</v>
      </c>
      <c r="I152" s="1">
        <v>0</v>
      </c>
      <c r="J152" s="1">
        <v>1</v>
      </c>
      <c r="K152" s="1">
        <v>1</v>
      </c>
      <c r="L152" s="1">
        <v>0</v>
      </c>
      <c r="M152" s="1">
        <v>2</v>
      </c>
      <c r="N152" s="1">
        <f t="shared" si="16"/>
        <v>62</v>
      </c>
    </row>
    <row r="153" spans="1:21">
      <c r="A153" s="3" t="s">
        <v>449</v>
      </c>
      <c r="B153" s="1">
        <v>0</v>
      </c>
      <c r="C153" s="1">
        <v>0</v>
      </c>
      <c r="D153" s="1">
        <v>13</v>
      </c>
      <c r="E153" s="1">
        <v>21</v>
      </c>
      <c r="F153" s="1">
        <v>30</v>
      </c>
      <c r="G153" s="1">
        <v>26</v>
      </c>
      <c r="H153" s="1">
        <v>0</v>
      </c>
      <c r="I153" s="1">
        <v>2</v>
      </c>
      <c r="J153" s="1">
        <v>4</v>
      </c>
      <c r="K153" s="1">
        <v>4</v>
      </c>
      <c r="L153" s="1">
        <v>6</v>
      </c>
      <c r="M153" s="1">
        <v>4</v>
      </c>
      <c r="N153" s="1">
        <f t="shared" si="16"/>
        <v>110</v>
      </c>
    </row>
    <row r="154" spans="1:21">
      <c r="A154" s="3" t="s">
        <v>450</v>
      </c>
      <c r="B154" s="1">
        <v>0</v>
      </c>
      <c r="C154" s="1">
        <v>1</v>
      </c>
      <c r="D154" s="1">
        <v>20</v>
      </c>
      <c r="E154" s="1">
        <v>18</v>
      </c>
      <c r="F154" s="1">
        <v>28</v>
      </c>
      <c r="G154" s="1">
        <v>39</v>
      </c>
      <c r="H154" s="1">
        <v>1</v>
      </c>
      <c r="I154" s="1">
        <v>0</v>
      </c>
      <c r="J154" s="1">
        <v>7</v>
      </c>
      <c r="K154" s="1">
        <v>6</v>
      </c>
      <c r="L154" s="1">
        <v>2</v>
      </c>
      <c r="M154" s="1">
        <v>7</v>
      </c>
      <c r="N154" s="1">
        <f t="shared" si="16"/>
        <v>129</v>
      </c>
      <c r="P154" s="2"/>
      <c r="R154" s="2"/>
    </row>
    <row r="155" spans="1:21">
      <c r="A155" s="3" t="s">
        <v>451</v>
      </c>
      <c r="B155" s="1">
        <v>2</v>
      </c>
      <c r="C155" s="1">
        <v>3</v>
      </c>
      <c r="D155" s="1">
        <v>18</v>
      </c>
      <c r="E155" s="1">
        <v>20</v>
      </c>
      <c r="F155" s="1">
        <v>36</v>
      </c>
      <c r="G155" s="1">
        <v>22</v>
      </c>
      <c r="H155" s="1">
        <v>3</v>
      </c>
      <c r="I155" s="1">
        <v>0</v>
      </c>
      <c r="J155" s="1">
        <v>6</v>
      </c>
      <c r="K155" s="1">
        <v>1</v>
      </c>
      <c r="L155" s="1">
        <v>6</v>
      </c>
      <c r="M155" s="1">
        <v>5</v>
      </c>
      <c r="N155" s="1">
        <f t="shared" si="16"/>
        <v>122</v>
      </c>
      <c r="P155" s="2"/>
    </row>
    <row r="156" spans="1:21">
      <c r="A156" s="3" t="s">
        <v>452</v>
      </c>
      <c r="B156" s="1">
        <v>7</v>
      </c>
      <c r="C156" s="1">
        <v>6</v>
      </c>
      <c r="D156" s="1">
        <v>16</v>
      </c>
      <c r="E156" s="1">
        <v>25</v>
      </c>
      <c r="F156" s="1">
        <v>24</v>
      </c>
      <c r="G156" s="1">
        <v>27</v>
      </c>
      <c r="H156" s="1">
        <v>2</v>
      </c>
      <c r="I156" s="1">
        <v>1</v>
      </c>
      <c r="J156" s="1">
        <v>5</v>
      </c>
      <c r="K156" s="1">
        <v>5</v>
      </c>
      <c r="L156" s="1">
        <v>5</v>
      </c>
      <c r="M156" s="1">
        <v>3</v>
      </c>
      <c r="N156" s="1">
        <f t="shared" si="16"/>
        <v>126</v>
      </c>
    </row>
    <row r="157" spans="1:21">
      <c r="A157" s="3" t="s">
        <v>453</v>
      </c>
      <c r="B157" s="1">
        <v>2</v>
      </c>
      <c r="C157" s="1">
        <v>8</v>
      </c>
      <c r="D157" s="1">
        <v>6</v>
      </c>
      <c r="E157" s="1">
        <v>6</v>
      </c>
      <c r="F157" s="1">
        <v>9</v>
      </c>
      <c r="G157" s="1">
        <v>13</v>
      </c>
      <c r="H157" s="1">
        <v>2</v>
      </c>
      <c r="I157" s="1">
        <v>2</v>
      </c>
      <c r="J157" s="1">
        <v>1</v>
      </c>
      <c r="K157" s="1">
        <v>2</v>
      </c>
      <c r="L157" s="1">
        <v>1</v>
      </c>
      <c r="M157" s="1">
        <v>2</v>
      </c>
      <c r="N157" s="1">
        <f t="shared" si="16"/>
        <v>54</v>
      </c>
    </row>
    <row r="158" spans="1:21">
      <c r="A158" s="3" t="s">
        <v>454</v>
      </c>
      <c r="B158" s="9"/>
      <c r="C158" s="9"/>
      <c r="D158" s="9">
        <v>8</v>
      </c>
      <c r="E158" s="9">
        <v>10</v>
      </c>
      <c r="F158" s="9">
        <v>26</v>
      </c>
      <c r="G158" s="9">
        <v>18</v>
      </c>
      <c r="H158" s="9"/>
      <c r="I158" s="9"/>
      <c r="J158" s="9">
        <v>5</v>
      </c>
      <c r="K158" s="9">
        <v>5</v>
      </c>
      <c r="L158" s="9">
        <v>3</v>
      </c>
      <c r="M158" s="1">
        <v>4</v>
      </c>
      <c r="N158" s="1">
        <f t="shared" si="16"/>
        <v>79</v>
      </c>
    </row>
    <row r="159" spans="1:21">
      <c r="A159" s="3" t="s">
        <v>455</v>
      </c>
      <c r="B159" s="9"/>
      <c r="C159" s="9"/>
      <c r="D159" s="9">
        <v>14</v>
      </c>
      <c r="E159" s="9">
        <v>11</v>
      </c>
      <c r="F159" s="9">
        <v>27</v>
      </c>
      <c r="G159" s="9">
        <v>25</v>
      </c>
      <c r="H159" s="9"/>
      <c r="I159" s="9"/>
      <c r="J159" s="9">
        <v>2</v>
      </c>
      <c r="K159" s="9">
        <v>1</v>
      </c>
      <c r="L159" s="9">
        <v>1</v>
      </c>
      <c r="N159" s="1">
        <f t="shared" si="16"/>
        <v>81</v>
      </c>
      <c r="O159" s="24"/>
    </row>
    <row r="160" spans="1:21">
      <c r="A160" s="3" t="s">
        <v>456</v>
      </c>
      <c r="B160" s="9">
        <v>1</v>
      </c>
      <c r="C160" s="9">
        <v>2</v>
      </c>
      <c r="D160" s="9">
        <v>20</v>
      </c>
      <c r="E160" s="9">
        <v>13</v>
      </c>
      <c r="F160" s="9">
        <v>39</v>
      </c>
      <c r="G160" s="9">
        <v>17</v>
      </c>
      <c r="H160" s="9"/>
      <c r="I160" s="9">
        <v>1</v>
      </c>
      <c r="J160" s="9">
        <v>1</v>
      </c>
      <c r="K160" s="9">
        <v>3</v>
      </c>
      <c r="L160" s="9">
        <v>1</v>
      </c>
      <c r="M160" s="1">
        <v>5</v>
      </c>
      <c r="N160" s="1">
        <f t="shared" si="16"/>
        <v>103</v>
      </c>
      <c r="O160" s="24"/>
    </row>
    <row r="161" spans="1:21">
      <c r="A161" s="3" t="s">
        <v>457</v>
      </c>
      <c r="B161" s="1">
        <v>1</v>
      </c>
      <c r="C161" s="1">
        <v>1</v>
      </c>
      <c r="D161" s="1">
        <v>3</v>
      </c>
      <c r="E161" s="1">
        <v>4</v>
      </c>
      <c r="F161" s="1">
        <v>8</v>
      </c>
      <c r="G161" s="1">
        <v>16</v>
      </c>
      <c r="H161" s="1">
        <v>1</v>
      </c>
      <c r="I161" s="1">
        <v>4</v>
      </c>
      <c r="J161" s="1">
        <v>2</v>
      </c>
      <c r="K161" s="1">
        <v>2</v>
      </c>
      <c r="N161" s="1">
        <f t="shared" si="16"/>
        <v>42</v>
      </c>
      <c r="O161" s="24"/>
    </row>
    <row r="162" spans="1:21">
      <c r="A162" s="3" t="s">
        <v>458</v>
      </c>
      <c r="B162" s="1">
        <v>4</v>
      </c>
      <c r="D162" s="1">
        <v>8</v>
      </c>
      <c r="E162" s="1">
        <v>9</v>
      </c>
      <c r="F162" s="1">
        <v>10</v>
      </c>
      <c r="G162" s="1">
        <v>15</v>
      </c>
      <c r="J162" s="1">
        <v>1</v>
      </c>
      <c r="K162" s="1">
        <v>2</v>
      </c>
      <c r="M162" s="1">
        <v>1</v>
      </c>
      <c r="N162" s="1">
        <f t="shared" si="16"/>
        <v>50</v>
      </c>
    </row>
    <row r="163" spans="1:21">
      <c r="A163" s="3" t="s">
        <v>459</v>
      </c>
      <c r="C163" s="1">
        <v>1</v>
      </c>
      <c r="D163" s="1">
        <v>9</v>
      </c>
      <c r="E163" s="1">
        <v>7</v>
      </c>
      <c r="F163" s="1">
        <v>24</v>
      </c>
      <c r="G163" s="1">
        <v>22</v>
      </c>
      <c r="J163" s="1">
        <v>2</v>
      </c>
      <c r="K163" s="1">
        <v>3</v>
      </c>
      <c r="M163" s="1">
        <v>2</v>
      </c>
      <c r="N163" s="1">
        <f t="shared" si="16"/>
        <v>70</v>
      </c>
    </row>
    <row r="164" spans="1:21">
      <c r="A164" s="18" t="s">
        <v>126</v>
      </c>
      <c r="B164" s="19">
        <f>SUM(B148:B163)</f>
        <v>31</v>
      </c>
      <c r="C164" s="19">
        <f t="shared" ref="C164:N164" si="17">SUM(C148:C163)</f>
        <v>28</v>
      </c>
      <c r="D164" s="19">
        <f t="shared" si="17"/>
        <v>200</v>
      </c>
      <c r="E164" s="19">
        <f t="shared" si="17"/>
        <v>222</v>
      </c>
      <c r="F164" s="19">
        <f t="shared" si="17"/>
        <v>353</v>
      </c>
      <c r="G164" s="19">
        <f t="shared" si="17"/>
        <v>348</v>
      </c>
      <c r="H164" s="19">
        <f t="shared" si="17"/>
        <v>19</v>
      </c>
      <c r="I164" s="19">
        <f t="shared" si="17"/>
        <v>17</v>
      </c>
      <c r="J164" s="19">
        <f t="shared" si="17"/>
        <v>39</v>
      </c>
      <c r="K164" s="19">
        <f t="shared" si="17"/>
        <v>39</v>
      </c>
      <c r="L164" s="19">
        <f t="shared" si="17"/>
        <v>40</v>
      </c>
      <c r="M164" s="19">
        <f t="shared" si="17"/>
        <v>44</v>
      </c>
      <c r="N164" s="19">
        <f t="shared" si="17"/>
        <v>1380</v>
      </c>
      <c r="O164" s="2"/>
    </row>
    <row r="165" spans="1:21" ht="17">
      <c r="A165" s="21"/>
      <c r="B165" s="22" t="s">
        <v>216</v>
      </c>
      <c r="C165" s="22" t="s">
        <v>367</v>
      </c>
      <c r="D165" s="22" t="s">
        <v>217</v>
      </c>
      <c r="E165" s="22" t="s">
        <v>218</v>
      </c>
      <c r="F165" s="22" t="s">
        <v>210</v>
      </c>
      <c r="G165" s="22" t="s">
        <v>211</v>
      </c>
      <c r="H165" s="22" t="s">
        <v>219</v>
      </c>
      <c r="I165" s="22" t="s">
        <v>213</v>
      </c>
      <c r="J165" s="22" t="s">
        <v>220</v>
      </c>
      <c r="K165" s="22" t="s">
        <v>221</v>
      </c>
      <c r="L165" s="22" t="s">
        <v>222</v>
      </c>
      <c r="M165" s="22" t="s">
        <v>223</v>
      </c>
      <c r="N165" s="22" t="s">
        <v>124</v>
      </c>
      <c r="O165" s="2"/>
    </row>
    <row r="166" spans="1:21">
      <c r="A166" s="3" t="s">
        <v>460</v>
      </c>
      <c r="B166" s="9">
        <v>0</v>
      </c>
      <c r="C166" s="9">
        <v>0</v>
      </c>
      <c r="D166" s="9">
        <v>9</v>
      </c>
      <c r="E166" s="9">
        <v>8</v>
      </c>
      <c r="F166" s="9">
        <v>12</v>
      </c>
      <c r="G166" s="9">
        <v>16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1">
        <f t="shared" ref="N166:N185" si="18">SUM(B166:M166)</f>
        <v>46</v>
      </c>
      <c r="O166" s="2"/>
      <c r="P166" s="23"/>
      <c r="Q166" s="28" t="s">
        <v>359</v>
      </c>
      <c r="R166" s="28"/>
      <c r="S166" s="28" t="s">
        <v>360</v>
      </c>
      <c r="T166" s="28"/>
      <c r="U166" s="28"/>
    </row>
    <row r="167" spans="1:21">
      <c r="A167" s="3" t="s">
        <v>461</v>
      </c>
      <c r="B167" s="9">
        <v>1</v>
      </c>
      <c r="C167" s="9">
        <v>0</v>
      </c>
      <c r="D167" s="9">
        <v>21</v>
      </c>
      <c r="E167" s="9">
        <v>18</v>
      </c>
      <c r="F167" s="9">
        <v>19</v>
      </c>
      <c r="G167" s="9">
        <v>32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1</v>
      </c>
      <c r="N167" s="1">
        <f t="shared" si="18"/>
        <v>92</v>
      </c>
      <c r="P167" s="23"/>
      <c r="Q167" s="28" t="s">
        <v>361</v>
      </c>
      <c r="R167" s="28" t="s">
        <v>599</v>
      </c>
      <c r="S167" s="28" t="s">
        <v>361</v>
      </c>
      <c r="T167" s="28" t="s">
        <v>599</v>
      </c>
      <c r="U167" s="28"/>
    </row>
    <row r="168" spans="1:21">
      <c r="A168" s="3" t="s">
        <v>462</v>
      </c>
      <c r="B168" s="9">
        <v>4</v>
      </c>
      <c r="C168" s="9">
        <v>5</v>
      </c>
      <c r="D168" s="9">
        <v>15</v>
      </c>
      <c r="E168" s="9">
        <v>15</v>
      </c>
      <c r="F168" s="9">
        <v>22</v>
      </c>
      <c r="G168" s="9">
        <v>26</v>
      </c>
      <c r="H168" s="9">
        <v>1</v>
      </c>
      <c r="I168" s="9">
        <v>0</v>
      </c>
      <c r="J168" s="9">
        <v>0</v>
      </c>
      <c r="K168" s="9">
        <v>0</v>
      </c>
      <c r="L168" s="9">
        <v>1</v>
      </c>
      <c r="M168" s="9">
        <v>5</v>
      </c>
      <c r="N168" s="1">
        <f t="shared" si="18"/>
        <v>94</v>
      </c>
      <c r="P168" s="23" t="s">
        <v>362</v>
      </c>
      <c r="Q168" s="28">
        <f>SUM(B186:G186)/N186</f>
        <v>0.90667574931880113</v>
      </c>
      <c r="R168" s="28">
        <f>SQRT(Q168*(1-Q168)/N186)</f>
        <v>7.5920704239041525E-3</v>
      </c>
      <c r="S168" s="28">
        <v>0.92200000000000004</v>
      </c>
      <c r="T168" s="28">
        <v>1.6199999999999999E-2</v>
      </c>
      <c r="U168" s="28"/>
    </row>
    <row r="169" spans="1:21">
      <c r="A169" s="3" t="s">
        <v>463</v>
      </c>
      <c r="B169" s="9">
        <v>1</v>
      </c>
      <c r="C169" s="9">
        <v>3</v>
      </c>
      <c r="D169" s="9">
        <v>14</v>
      </c>
      <c r="E169" s="9">
        <v>17</v>
      </c>
      <c r="F169" s="9">
        <v>14</v>
      </c>
      <c r="G169" s="9">
        <v>13</v>
      </c>
      <c r="H169" s="9">
        <v>1</v>
      </c>
      <c r="I169" s="9">
        <v>0</v>
      </c>
      <c r="J169" s="9">
        <v>0</v>
      </c>
      <c r="K169" s="9">
        <v>0</v>
      </c>
      <c r="L169" s="9">
        <v>1</v>
      </c>
      <c r="M169" s="9">
        <v>1</v>
      </c>
      <c r="N169" s="1">
        <f t="shared" si="18"/>
        <v>65</v>
      </c>
      <c r="P169" s="23" t="s">
        <v>363</v>
      </c>
      <c r="Q169" s="28">
        <f>(Q168-0.5)/0.5</f>
        <v>0.81335149863760225</v>
      </c>
      <c r="R169" s="28">
        <f>R168*2</f>
        <v>1.5184140847808305E-2</v>
      </c>
      <c r="S169" s="28">
        <f>(S168-0.5)/0.5</f>
        <v>0.84400000000000008</v>
      </c>
      <c r="T169" s="28">
        <f>T168*2</f>
        <v>3.2399999999999998E-2</v>
      </c>
      <c r="U169" s="28"/>
    </row>
    <row r="170" spans="1:21">
      <c r="A170" s="3" t="s">
        <v>464</v>
      </c>
      <c r="B170" s="1">
        <v>0</v>
      </c>
      <c r="C170" s="1">
        <v>0</v>
      </c>
      <c r="D170" s="1">
        <v>10</v>
      </c>
      <c r="E170" s="1">
        <v>9</v>
      </c>
      <c r="F170" s="1">
        <v>46</v>
      </c>
      <c r="G170" s="1">
        <v>75</v>
      </c>
      <c r="H170" s="1">
        <v>0</v>
      </c>
      <c r="I170" s="1">
        <v>0</v>
      </c>
      <c r="J170" s="1">
        <v>1</v>
      </c>
      <c r="K170" s="1">
        <v>1</v>
      </c>
      <c r="L170" s="1">
        <v>4</v>
      </c>
      <c r="M170" s="1">
        <v>4</v>
      </c>
      <c r="N170" s="1">
        <f t="shared" si="18"/>
        <v>150</v>
      </c>
    </row>
    <row r="171" spans="1:21">
      <c r="A171" s="3" t="s">
        <v>465</v>
      </c>
      <c r="B171" s="1">
        <v>0</v>
      </c>
      <c r="C171" s="1">
        <v>0</v>
      </c>
      <c r="D171" s="1">
        <v>20</v>
      </c>
      <c r="E171" s="1">
        <v>12</v>
      </c>
      <c r="F171" s="1">
        <v>5</v>
      </c>
      <c r="G171" s="1">
        <v>10</v>
      </c>
      <c r="H171" s="1">
        <v>15</v>
      </c>
      <c r="I171" s="1">
        <v>7</v>
      </c>
      <c r="J171" s="1">
        <v>2</v>
      </c>
      <c r="K171" s="1">
        <v>3</v>
      </c>
      <c r="L171" s="1">
        <v>3</v>
      </c>
      <c r="M171" s="1">
        <v>2</v>
      </c>
      <c r="N171" s="1">
        <f t="shared" si="18"/>
        <v>79</v>
      </c>
    </row>
    <row r="172" spans="1:21">
      <c r="A172" s="3" t="s">
        <v>466</v>
      </c>
      <c r="B172" s="1">
        <v>0</v>
      </c>
      <c r="C172" s="1">
        <v>0</v>
      </c>
      <c r="D172" s="1">
        <v>9</v>
      </c>
      <c r="E172" s="1">
        <v>5</v>
      </c>
      <c r="F172" s="1">
        <v>15</v>
      </c>
      <c r="G172" s="1">
        <v>17</v>
      </c>
      <c r="H172" s="1">
        <v>0</v>
      </c>
      <c r="I172" s="1">
        <v>0</v>
      </c>
      <c r="J172" s="1">
        <v>1</v>
      </c>
      <c r="K172" s="1">
        <v>3</v>
      </c>
      <c r="L172" s="1">
        <v>3</v>
      </c>
      <c r="M172" s="1">
        <v>2</v>
      </c>
      <c r="N172" s="1">
        <f t="shared" si="18"/>
        <v>55</v>
      </c>
    </row>
    <row r="173" spans="1:21">
      <c r="A173" s="3" t="s">
        <v>467</v>
      </c>
      <c r="B173" s="1">
        <v>1</v>
      </c>
      <c r="C173" s="1">
        <v>1</v>
      </c>
      <c r="D173" s="1">
        <v>16</v>
      </c>
      <c r="E173" s="1">
        <v>14</v>
      </c>
      <c r="F173" s="1">
        <v>19</v>
      </c>
      <c r="G173" s="1">
        <v>16</v>
      </c>
      <c r="H173" s="1">
        <v>1</v>
      </c>
      <c r="I173" s="1">
        <v>0</v>
      </c>
      <c r="J173" s="1">
        <v>0</v>
      </c>
      <c r="K173" s="1">
        <v>1</v>
      </c>
      <c r="L173" s="1">
        <v>3</v>
      </c>
      <c r="M173" s="1">
        <v>5</v>
      </c>
      <c r="N173" s="1">
        <f t="shared" si="18"/>
        <v>77</v>
      </c>
    </row>
    <row r="174" spans="1:21">
      <c r="A174" s="3" t="s">
        <v>468</v>
      </c>
      <c r="B174" s="1">
        <v>5</v>
      </c>
      <c r="C174" s="1">
        <v>2</v>
      </c>
      <c r="D174" s="1">
        <v>19</v>
      </c>
      <c r="E174" s="1">
        <v>20</v>
      </c>
      <c r="F174" s="1">
        <v>33</v>
      </c>
      <c r="G174" s="1">
        <v>26</v>
      </c>
      <c r="H174" s="1">
        <v>0</v>
      </c>
      <c r="I174" s="1">
        <v>0</v>
      </c>
      <c r="J174" s="1">
        <v>2</v>
      </c>
      <c r="K174" s="1">
        <v>2</v>
      </c>
      <c r="L174" s="1">
        <v>4</v>
      </c>
      <c r="M174" s="1">
        <v>4</v>
      </c>
      <c r="N174" s="1">
        <f t="shared" si="18"/>
        <v>117</v>
      </c>
    </row>
    <row r="175" spans="1:21">
      <c r="A175" s="3" t="s">
        <v>469</v>
      </c>
      <c r="B175" s="1">
        <v>5</v>
      </c>
      <c r="C175" s="1">
        <v>1</v>
      </c>
      <c r="D175" s="1">
        <v>9</v>
      </c>
      <c r="E175" s="1">
        <v>8</v>
      </c>
      <c r="F175" s="1">
        <v>9</v>
      </c>
      <c r="G175" s="1">
        <v>15</v>
      </c>
      <c r="H175" s="1">
        <v>2</v>
      </c>
      <c r="I175" s="1">
        <v>5</v>
      </c>
      <c r="J175" s="1">
        <v>4</v>
      </c>
      <c r="K175" s="1">
        <v>0</v>
      </c>
      <c r="L175" s="1">
        <v>1</v>
      </c>
      <c r="M175" s="1">
        <v>1</v>
      </c>
      <c r="N175" s="1">
        <f t="shared" si="18"/>
        <v>60</v>
      </c>
    </row>
    <row r="176" spans="1:21">
      <c r="A176" s="3" t="s">
        <v>470</v>
      </c>
      <c r="B176" s="1">
        <v>0</v>
      </c>
      <c r="C176" s="1">
        <v>1</v>
      </c>
      <c r="D176" s="1">
        <v>5</v>
      </c>
      <c r="E176" s="1">
        <v>8</v>
      </c>
      <c r="F176" s="1">
        <v>8</v>
      </c>
      <c r="G176" s="1">
        <v>7</v>
      </c>
      <c r="H176" s="1">
        <v>0</v>
      </c>
      <c r="I176" s="1">
        <v>0</v>
      </c>
      <c r="J176" s="1">
        <v>1</v>
      </c>
      <c r="K176" s="1">
        <v>0</v>
      </c>
      <c r="L176" s="1">
        <v>1</v>
      </c>
      <c r="M176" s="1">
        <v>2</v>
      </c>
      <c r="N176" s="1">
        <f t="shared" si="18"/>
        <v>33</v>
      </c>
    </row>
    <row r="177" spans="1:21">
      <c r="A177" s="3" t="s">
        <v>471</v>
      </c>
      <c r="B177" s="9"/>
      <c r="C177" s="9"/>
      <c r="D177" s="9">
        <v>2</v>
      </c>
      <c r="E177" s="9">
        <v>3</v>
      </c>
      <c r="F177" s="9">
        <v>6</v>
      </c>
      <c r="G177" s="9">
        <v>17</v>
      </c>
      <c r="H177" s="9"/>
      <c r="I177" s="9"/>
      <c r="J177" s="9"/>
      <c r="K177" s="9"/>
      <c r="L177" s="9">
        <v>1</v>
      </c>
      <c r="M177" s="9">
        <v>3</v>
      </c>
      <c r="N177" s="1">
        <f t="shared" si="18"/>
        <v>32</v>
      </c>
    </row>
    <row r="178" spans="1:21">
      <c r="A178" s="3" t="s">
        <v>472</v>
      </c>
      <c r="B178" s="9"/>
      <c r="C178" s="9"/>
      <c r="D178" s="9">
        <v>1</v>
      </c>
      <c r="E178" s="9">
        <v>1</v>
      </c>
      <c r="F178" s="9">
        <v>5</v>
      </c>
      <c r="G178" s="9">
        <v>4</v>
      </c>
      <c r="H178" s="9"/>
      <c r="I178" s="9"/>
      <c r="J178" s="9"/>
      <c r="K178" s="9">
        <v>1</v>
      </c>
      <c r="L178" s="9"/>
      <c r="M178" s="9"/>
      <c r="N178" s="1">
        <f t="shared" si="18"/>
        <v>12</v>
      </c>
    </row>
    <row r="179" spans="1:21">
      <c r="A179" s="3" t="s">
        <v>473</v>
      </c>
      <c r="B179" s="9"/>
      <c r="C179" s="9"/>
      <c r="D179" s="9">
        <v>11</v>
      </c>
      <c r="E179" s="9">
        <v>6</v>
      </c>
      <c r="F179" s="9">
        <v>41</v>
      </c>
      <c r="G179" s="9">
        <v>47</v>
      </c>
      <c r="H179" s="9"/>
      <c r="I179" s="9"/>
      <c r="J179" s="9"/>
      <c r="K179" s="9"/>
      <c r="L179" s="9">
        <v>2</v>
      </c>
      <c r="M179" s="9">
        <v>1</v>
      </c>
      <c r="N179" s="1">
        <f t="shared" si="18"/>
        <v>108</v>
      </c>
    </row>
    <row r="180" spans="1:21">
      <c r="A180" s="3" t="s">
        <v>474</v>
      </c>
      <c r="B180" s="9"/>
      <c r="C180" s="9"/>
      <c r="D180" s="9">
        <v>1</v>
      </c>
      <c r="E180" s="9">
        <v>3</v>
      </c>
      <c r="F180" s="9">
        <v>20</v>
      </c>
      <c r="G180" s="9">
        <v>10</v>
      </c>
      <c r="H180" s="9"/>
      <c r="I180" s="9"/>
      <c r="J180" s="9"/>
      <c r="K180" s="9"/>
      <c r="L180" s="9">
        <v>4</v>
      </c>
      <c r="M180" s="9">
        <v>2</v>
      </c>
      <c r="N180" s="1">
        <f t="shared" si="18"/>
        <v>40</v>
      </c>
    </row>
    <row r="181" spans="1:21">
      <c r="A181" s="3" t="s">
        <v>475</v>
      </c>
      <c r="B181" s="1">
        <v>1</v>
      </c>
      <c r="C181" s="1">
        <v>6</v>
      </c>
      <c r="D181" s="1">
        <v>7</v>
      </c>
      <c r="E181" s="1">
        <v>11</v>
      </c>
      <c r="F181" s="1">
        <v>47</v>
      </c>
      <c r="G181" s="1">
        <v>52</v>
      </c>
      <c r="H181" s="1">
        <v>1</v>
      </c>
      <c r="I181" s="1">
        <v>2</v>
      </c>
      <c r="M181" s="1">
        <v>2</v>
      </c>
      <c r="N181" s="1">
        <f t="shared" si="18"/>
        <v>129</v>
      </c>
      <c r="O181" s="24"/>
    </row>
    <row r="182" spans="1:21">
      <c r="A182" s="3" t="s">
        <v>476</v>
      </c>
      <c r="D182" s="1">
        <v>16</v>
      </c>
      <c r="E182" s="1">
        <v>15</v>
      </c>
      <c r="F182" s="1">
        <v>32</v>
      </c>
      <c r="G182" s="1">
        <v>27</v>
      </c>
      <c r="L182" s="1">
        <v>2</v>
      </c>
      <c r="N182" s="1">
        <f t="shared" si="18"/>
        <v>92</v>
      </c>
      <c r="O182" s="24"/>
    </row>
    <row r="183" spans="1:21">
      <c r="A183" s="3" t="s">
        <v>477</v>
      </c>
      <c r="D183" s="1">
        <v>0</v>
      </c>
      <c r="E183" s="1">
        <v>1</v>
      </c>
      <c r="F183" s="1">
        <v>1</v>
      </c>
      <c r="G183" s="1">
        <v>2</v>
      </c>
      <c r="N183" s="1">
        <f t="shared" si="18"/>
        <v>4</v>
      </c>
      <c r="O183" s="24"/>
    </row>
    <row r="184" spans="1:21">
      <c r="A184" s="3" t="s">
        <v>478</v>
      </c>
      <c r="B184" s="1">
        <v>4</v>
      </c>
      <c r="C184" s="1">
        <v>3</v>
      </c>
      <c r="D184" s="1">
        <v>5</v>
      </c>
      <c r="E184" s="1">
        <v>9</v>
      </c>
      <c r="F184" s="1">
        <v>30</v>
      </c>
      <c r="G184" s="1">
        <v>28</v>
      </c>
      <c r="H184" s="1">
        <v>1</v>
      </c>
      <c r="J184" s="1">
        <v>2</v>
      </c>
      <c r="K184" s="1">
        <v>1</v>
      </c>
      <c r="L184" s="1">
        <v>3</v>
      </c>
      <c r="M184" s="1">
        <v>2</v>
      </c>
      <c r="N184" s="1">
        <f t="shared" si="18"/>
        <v>88</v>
      </c>
      <c r="O184" s="24"/>
      <c r="P184" s="23"/>
      <c r="Q184" s="28"/>
      <c r="R184" s="28"/>
      <c r="S184" s="28"/>
      <c r="T184" s="28"/>
      <c r="U184" s="28"/>
    </row>
    <row r="185" spans="1:21">
      <c r="A185" s="3" t="s">
        <v>479</v>
      </c>
      <c r="B185" s="1">
        <v>6</v>
      </c>
      <c r="C185" s="1">
        <v>4</v>
      </c>
      <c r="D185" s="1">
        <v>6</v>
      </c>
      <c r="E185" s="1">
        <v>9</v>
      </c>
      <c r="F185" s="1">
        <v>33</v>
      </c>
      <c r="G185" s="1">
        <v>32</v>
      </c>
      <c r="I185" s="1">
        <v>1</v>
      </c>
      <c r="J185" s="1">
        <v>1</v>
      </c>
      <c r="L185" s="1">
        <v>2</v>
      </c>
      <c r="M185" s="1">
        <v>1</v>
      </c>
      <c r="N185" s="1">
        <f t="shared" si="18"/>
        <v>95</v>
      </c>
    </row>
    <row r="186" spans="1:21">
      <c r="A186" s="18" t="s">
        <v>126</v>
      </c>
      <c r="B186" s="19">
        <f>SUM(B166:B185)</f>
        <v>28</v>
      </c>
      <c r="C186" s="19">
        <f t="shared" ref="C186:N186" si="19">SUM(C166:C185)</f>
        <v>26</v>
      </c>
      <c r="D186" s="19">
        <f t="shared" si="19"/>
        <v>196</v>
      </c>
      <c r="E186" s="19">
        <f t="shared" si="19"/>
        <v>192</v>
      </c>
      <c r="F186" s="19">
        <f t="shared" si="19"/>
        <v>417</v>
      </c>
      <c r="G186" s="19">
        <f t="shared" si="19"/>
        <v>472</v>
      </c>
      <c r="H186" s="19">
        <f t="shared" si="19"/>
        <v>22</v>
      </c>
      <c r="I186" s="19">
        <f t="shared" si="19"/>
        <v>15</v>
      </c>
      <c r="J186" s="19">
        <f t="shared" si="19"/>
        <v>14</v>
      </c>
      <c r="K186" s="19">
        <f t="shared" si="19"/>
        <v>12</v>
      </c>
      <c r="L186" s="19">
        <f t="shared" si="19"/>
        <v>35</v>
      </c>
      <c r="M186" s="19">
        <f t="shared" si="19"/>
        <v>39</v>
      </c>
      <c r="N186" s="19">
        <f t="shared" si="19"/>
        <v>1468</v>
      </c>
      <c r="O186" s="2"/>
      <c r="P186" s="2"/>
      <c r="R186" s="2"/>
    </row>
    <row r="187" spans="1:21">
      <c r="O187" s="2"/>
      <c r="P187" s="2"/>
    </row>
    <row r="189" spans="1:21">
      <c r="A189" s="15" t="s">
        <v>529</v>
      </c>
    </row>
    <row r="190" spans="1:21">
      <c r="A190" s="1" t="s">
        <v>549</v>
      </c>
    </row>
    <row r="191" spans="1:21">
      <c r="A191" s="1" t="s">
        <v>544</v>
      </c>
    </row>
    <row r="193" spans="1:8">
      <c r="A193" s="15" t="s">
        <v>533</v>
      </c>
    </row>
    <row r="194" spans="1:8">
      <c r="B194" s="1" t="s">
        <v>546</v>
      </c>
      <c r="C194" s="1" t="s">
        <v>547</v>
      </c>
      <c r="D194" s="1" t="s">
        <v>548</v>
      </c>
      <c r="E194" s="1" t="s">
        <v>613</v>
      </c>
    </row>
    <row r="195" spans="1:8">
      <c r="A195" s="1" t="s">
        <v>546</v>
      </c>
      <c r="B195" s="34" t="s">
        <v>534</v>
      </c>
      <c r="C195" s="34"/>
      <c r="D195" s="34"/>
      <c r="G195" s="1" t="s">
        <v>538</v>
      </c>
      <c r="H195" s="1" t="s">
        <v>535</v>
      </c>
    </row>
    <row r="196" spans="1:8">
      <c r="A196" s="1" t="s">
        <v>547</v>
      </c>
      <c r="B196" s="34">
        <v>8.6199999999999999E-2</v>
      </c>
      <c r="C196" s="34" t="s">
        <v>534</v>
      </c>
      <c r="D196" s="34"/>
      <c r="G196" s="1" t="s">
        <v>539</v>
      </c>
      <c r="H196" s="1" t="s">
        <v>537</v>
      </c>
    </row>
    <row r="197" spans="1:8">
      <c r="A197" s="1" t="s">
        <v>548</v>
      </c>
      <c r="B197" s="34">
        <v>0.50249999999999995</v>
      </c>
      <c r="C197" s="34" t="s">
        <v>609</v>
      </c>
      <c r="D197" s="34" t="s">
        <v>534</v>
      </c>
      <c r="G197" s="1" t="s">
        <v>540</v>
      </c>
      <c r="H197" s="1" t="s">
        <v>541</v>
      </c>
    </row>
    <row r="198" spans="1:8">
      <c r="A198" s="1" t="s">
        <v>613</v>
      </c>
      <c r="B198" s="34" t="s">
        <v>614</v>
      </c>
      <c r="C198" s="34">
        <v>0.16769999999999999</v>
      </c>
      <c r="D198" s="34" t="s">
        <v>615</v>
      </c>
      <c r="E198" s="1" t="s">
        <v>534</v>
      </c>
      <c r="G198" s="1" t="s">
        <v>542</v>
      </c>
      <c r="H198" s="1" t="s">
        <v>536</v>
      </c>
    </row>
    <row r="200" spans="1:8">
      <c r="A200" s="15" t="s">
        <v>532</v>
      </c>
    </row>
    <row r="201" spans="1:8">
      <c r="B201" s="1" t="s">
        <v>546</v>
      </c>
      <c r="C201" s="1" t="s">
        <v>547</v>
      </c>
      <c r="D201" s="1" t="s">
        <v>548</v>
      </c>
      <c r="E201" s="1" t="s">
        <v>613</v>
      </c>
    </row>
    <row r="202" spans="1:8">
      <c r="A202" s="1" t="s">
        <v>546</v>
      </c>
      <c r="B202" s="34" t="s">
        <v>534</v>
      </c>
      <c r="C202" s="34"/>
      <c r="D202" s="34"/>
      <c r="E202" s="34"/>
    </row>
    <row r="203" spans="1:8">
      <c r="A203" s="1" t="s">
        <v>547</v>
      </c>
      <c r="B203" s="34">
        <v>6.0900000000000003E-2</v>
      </c>
      <c r="C203" s="34" t="s">
        <v>534</v>
      </c>
      <c r="D203" s="34"/>
      <c r="E203" s="34"/>
    </row>
    <row r="204" spans="1:8">
      <c r="A204" s="1" t="s">
        <v>548</v>
      </c>
      <c r="B204" s="34" t="s">
        <v>610</v>
      </c>
      <c r="C204" s="34">
        <v>0.80979999999999996</v>
      </c>
      <c r="D204" s="34" t="s">
        <v>534</v>
      </c>
      <c r="E204" s="34"/>
    </row>
    <row r="205" spans="1:8">
      <c r="A205" s="1" t="s">
        <v>613</v>
      </c>
      <c r="B205" s="34">
        <v>0.17330000000000001</v>
      </c>
      <c r="C205" s="34">
        <v>0.68910000000000005</v>
      </c>
      <c r="D205" s="34">
        <v>0.52759999999999996</v>
      </c>
      <c r="E205" s="34" t="s">
        <v>534</v>
      </c>
    </row>
    <row r="206" spans="1:8">
      <c r="B206" s="34"/>
      <c r="C206" s="34"/>
      <c r="D206" s="34"/>
      <c r="E206" s="34"/>
    </row>
    <row r="207" spans="1:8">
      <c r="A207" s="15" t="s">
        <v>550</v>
      </c>
      <c r="B207" s="34"/>
      <c r="C207" s="34"/>
      <c r="D207" s="34"/>
      <c r="E207" s="34"/>
    </row>
    <row r="208" spans="1:8">
      <c r="B208" s="34" t="s">
        <v>546</v>
      </c>
      <c r="C208" s="34" t="s">
        <v>547</v>
      </c>
      <c r="D208" s="34" t="s">
        <v>548</v>
      </c>
    </row>
    <row r="209" spans="1:5">
      <c r="A209" s="1" t="s">
        <v>546</v>
      </c>
      <c r="B209" s="34" t="s">
        <v>534</v>
      </c>
      <c r="C209" s="34"/>
      <c r="D209" s="34"/>
      <c r="E209" s="34"/>
    </row>
    <row r="210" spans="1:5">
      <c r="A210" s="1" t="s">
        <v>547</v>
      </c>
      <c r="B210" s="34">
        <v>9.6500000000000002E-2</v>
      </c>
      <c r="C210" s="34" t="s">
        <v>534</v>
      </c>
      <c r="D210" s="34"/>
      <c r="E210" s="34"/>
    </row>
    <row r="211" spans="1:5">
      <c r="A211" s="1" t="s">
        <v>548</v>
      </c>
      <c r="B211" s="34">
        <v>0.12139999999999999</v>
      </c>
      <c r="C211" s="34">
        <v>0.86890000000000001</v>
      </c>
      <c r="D211" s="34" t="s">
        <v>534</v>
      </c>
      <c r="E211" s="34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3190-32C7-0C48-ACEA-F3CBB6FE77A2}">
  <dimension ref="A1:AB99"/>
  <sheetViews>
    <sheetView zoomScaleNormal="100" workbookViewId="0"/>
  </sheetViews>
  <sheetFormatPr baseColWidth="10" defaultColWidth="10.83203125" defaultRowHeight="16"/>
  <cols>
    <col min="1" max="1" width="12.83203125" style="1" customWidth="1"/>
    <col min="2" max="2" width="25.1640625" style="1" customWidth="1"/>
    <col min="3" max="16384" width="10.83203125" style="1"/>
  </cols>
  <sheetData>
    <row r="1" spans="1:28">
      <c r="A1" s="4" t="s">
        <v>616</v>
      </c>
      <c r="B1" s="4"/>
    </row>
    <row r="2" spans="1:28">
      <c r="A2" s="4"/>
      <c r="B2" s="4"/>
    </row>
    <row r="3" spans="1:28">
      <c r="A3" s="1" t="s">
        <v>15</v>
      </c>
      <c r="C3" s="5"/>
      <c r="D3" s="6"/>
      <c r="E3" s="5"/>
      <c r="F3" s="5"/>
      <c r="G3" s="5"/>
      <c r="H3" s="5"/>
      <c r="I3" s="5"/>
      <c r="J3" s="5"/>
      <c r="K3" s="5"/>
      <c r="L3" s="6"/>
      <c r="M3" s="6"/>
      <c r="N3" s="5" t="s">
        <v>16</v>
      </c>
      <c r="O3" s="5" t="s">
        <v>17</v>
      </c>
    </row>
    <row r="4" spans="1:28">
      <c r="A4" s="1" t="s">
        <v>18</v>
      </c>
      <c r="C4" s="5"/>
      <c r="D4" s="5"/>
      <c r="E4" s="5"/>
      <c r="F4" s="5" t="s">
        <v>19</v>
      </c>
      <c r="G4" s="5"/>
      <c r="H4" s="5"/>
      <c r="I4" s="5"/>
      <c r="J4" s="5"/>
      <c r="K4" s="5"/>
      <c r="L4" s="5"/>
      <c r="M4" s="5"/>
      <c r="N4" s="5" t="s">
        <v>20</v>
      </c>
      <c r="O4" s="5" t="s">
        <v>21</v>
      </c>
    </row>
    <row r="5" spans="1:28">
      <c r="A5" s="1" t="s">
        <v>22</v>
      </c>
      <c r="C5" s="5"/>
      <c r="D5" s="5"/>
      <c r="E5" s="5"/>
      <c r="F5" s="1" t="s">
        <v>561</v>
      </c>
      <c r="G5" s="5"/>
      <c r="H5" s="5"/>
      <c r="I5" s="5"/>
      <c r="J5" s="5"/>
      <c r="K5" s="5"/>
      <c r="L5" s="5"/>
      <c r="M5" s="5"/>
      <c r="N5" s="5" t="s">
        <v>24</v>
      </c>
      <c r="O5" s="5" t="s">
        <v>25</v>
      </c>
    </row>
    <row r="6" spans="1:28">
      <c r="A6" s="1" t="s">
        <v>26</v>
      </c>
      <c r="C6" s="5"/>
      <c r="D6" s="5"/>
      <c r="E6" s="5"/>
      <c r="F6" s="1" t="s">
        <v>562</v>
      </c>
      <c r="G6" s="5"/>
      <c r="H6" s="5"/>
      <c r="I6" s="5"/>
      <c r="J6" s="5"/>
      <c r="K6" s="5"/>
      <c r="L6" s="5"/>
      <c r="M6" s="5"/>
      <c r="N6" s="5" t="s">
        <v>28</v>
      </c>
      <c r="O6" s="5" t="s">
        <v>29</v>
      </c>
      <c r="AB6" s="5"/>
    </row>
    <row r="7" spans="1:28">
      <c r="A7" s="5" t="s">
        <v>30</v>
      </c>
      <c r="B7" s="5"/>
      <c r="C7" s="5"/>
      <c r="D7" s="5"/>
      <c r="E7" s="5"/>
      <c r="F7" s="5" t="s">
        <v>23</v>
      </c>
      <c r="G7" s="5"/>
      <c r="H7" s="5"/>
      <c r="I7" s="5"/>
      <c r="J7" s="5"/>
      <c r="K7" s="5"/>
      <c r="L7" s="5"/>
      <c r="M7" s="5"/>
      <c r="N7" s="5" t="s">
        <v>32</v>
      </c>
      <c r="O7" s="5" t="s">
        <v>33</v>
      </c>
      <c r="AB7" s="5"/>
    </row>
    <row r="8" spans="1:28">
      <c r="A8" s="7" t="s">
        <v>34</v>
      </c>
      <c r="B8" s="7"/>
      <c r="C8" s="5"/>
      <c r="D8" s="5"/>
      <c r="E8" s="5"/>
      <c r="F8" s="5" t="s">
        <v>27</v>
      </c>
      <c r="G8" s="5"/>
      <c r="H8" s="5"/>
      <c r="I8" s="5"/>
      <c r="J8" s="5"/>
      <c r="K8" s="5"/>
      <c r="L8" s="5"/>
      <c r="M8" s="5"/>
      <c r="N8" s="5" t="s">
        <v>36</v>
      </c>
      <c r="O8" s="5" t="s">
        <v>37</v>
      </c>
    </row>
    <row r="9" spans="1:28">
      <c r="A9" s="7" t="s">
        <v>38</v>
      </c>
      <c r="B9" s="7"/>
      <c r="C9" s="5"/>
      <c r="D9" s="5"/>
      <c r="E9" s="5"/>
      <c r="F9" s="5" t="s">
        <v>31</v>
      </c>
      <c r="G9" s="5"/>
      <c r="H9" s="5"/>
      <c r="I9" s="5"/>
      <c r="J9" s="5"/>
      <c r="K9" s="5"/>
      <c r="L9" s="5"/>
      <c r="M9" s="5"/>
      <c r="N9" s="5" t="s">
        <v>40</v>
      </c>
      <c r="O9" s="5" t="s">
        <v>41</v>
      </c>
    </row>
    <row r="10" spans="1:28">
      <c r="A10" s="5"/>
      <c r="B10" s="5"/>
      <c r="C10" s="5"/>
      <c r="D10" s="5"/>
      <c r="E10" s="5"/>
      <c r="F10" s="5" t="s">
        <v>35</v>
      </c>
      <c r="G10" s="5"/>
      <c r="H10" s="5"/>
      <c r="I10" s="5"/>
      <c r="J10" s="5"/>
      <c r="K10" s="5"/>
      <c r="L10" s="5"/>
      <c r="M10" s="5"/>
      <c r="N10" s="5"/>
      <c r="O10" s="5"/>
    </row>
    <row r="11" spans="1:28">
      <c r="A11" s="5"/>
      <c r="B11" s="5"/>
      <c r="C11" s="5"/>
      <c r="D11" s="5"/>
      <c r="E11" s="5"/>
      <c r="F11" s="8" t="s">
        <v>39</v>
      </c>
      <c r="G11" s="5"/>
      <c r="H11" s="5"/>
      <c r="I11" s="5"/>
      <c r="J11" s="5"/>
      <c r="K11" s="5"/>
      <c r="L11" s="5"/>
      <c r="M11" s="5"/>
      <c r="N11" s="5"/>
      <c r="O11" s="5"/>
    </row>
    <row r="12" spans="1:28">
      <c r="A12" s="5"/>
      <c r="B12" s="5"/>
      <c r="C12" s="5"/>
      <c r="D12" s="5"/>
      <c r="E12" s="5"/>
      <c r="F12" s="5" t="s">
        <v>42</v>
      </c>
      <c r="G12" s="5"/>
      <c r="H12" s="5"/>
      <c r="I12" s="5"/>
      <c r="J12" s="5"/>
      <c r="K12" s="5"/>
      <c r="L12" s="5"/>
      <c r="M12" s="5"/>
      <c r="N12" s="5"/>
      <c r="O12" s="5"/>
    </row>
    <row r="13" spans="1:2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28">
      <c r="A14" s="1" t="s">
        <v>559</v>
      </c>
    </row>
    <row r="15" spans="1:28">
      <c r="A15" s="1" t="s">
        <v>558</v>
      </c>
    </row>
    <row r="16" spans="1:28">
      <c r="A16" s="1" t="s">
        <v>560</v>
      </c>
    </row>
    <row r="17" spans="1:15">
      <c r="A17" s="1" t="s">
        <v>566</v>
      </c>
    </row>
    <row r="18" spans="1:15">
      <c r="A18" s="1" t="s">
        <v>565</v>
      </c>
    </row>
    <row r="20" spans="1:15">
      <c r="A20" s="35" t="s">
        <v>556</v>
      </c>
      <c r="B20" s="35"/>
    </row>
    <row r="21" spans="1:15">
      <c r="A21" s="5" t="s">
        <v>552</v>
      </c>
      <c r="B21" s="5"/>
    </row>
    <row r="22" spans="1:15" ht="17">
      <c r="A22" s="39"/>
      <c r="B22" s="39" t="s">
        <v>564</v>
      </c>
      <c r="C22" s="39" t="s">
        <v>319</v>
      </c>
      <c r="D22" s="39" t="s">
        <v>320</v>
      </c>
      <c r="E22" s="39" t="s">
        <v>321</v>
      </c>
      <c r="F22" s="39" t="s">
        <v>322</v>
      </c>
      <c r="G22" s="39" t="s">
        <v>323</v>
      </c>
      <c r="H22" s="39" t="s">
        <v>324</v>
      </c>
      <c r="I22" s="41" t="s">
        <v>124</v>
      </c>
      <c r="K22" s="23"/>
      <c r="L22" s="28" t="s">
        <v>359</v>
      </c>
      <c r="M22" s="28"/>
      <c r="N22" s="28" t="s">
        <v>360</v>
      </c>
      <c r="O22" s="28"/>
    </row>
    <row r="23" spans="1:15">
      <c r="A23" s="36" t="s">
        <v>572</v>
      </c>
      <c r="B23" s="36" t="s">
        <v>567</v>
      </c>
      <c r="C23" s="1">
        <v>12</v>
      </c>
      <c r="D23" s="1">
        <v>9</v>
      </c>
      <c r="G23" s="1">
        <v>3</v>
      </c>
      <c r="H23" s="1">
        <v>3</v>
      </c>
      <c r="I23" s="1">
        <f t="shared" ref="I23:I28" si="0">SUM(C23:H23)</f>
        <v>27</v>
      </c>
      <c r="K23" s="23"/>
      <c r="L23" s="28" t="s">
        <v>361</v>
      </c>
      <c r="M23" s="28" t="s">
        <v>599</v>
      </c>
      <c r="N23" s="28" t="s">
        <v>361</v>
      </c>
      <c r="O23" s="28" t="s">
        <v>599</v>
      </c>
    </row>
    <row r="24" spans="1:15">
      <c r="A24" s="36" t="s">
        <v>573</v>
      </c>
      <c r="B24" s="36" t="s">
        <v>567</v>
      </c>
      <c r="C24" s="1">
        <v>7</v>
      </c>
      <c r="D24" s="1">
        <v>10</v>
      </c>
      <c r="G24" s="1">
        <v>9</v>
      </c>
      <c r="H24" s="1">
        <v>10</v>
      </c>
      <c r="I24" s="1">
        <f t="shared" si="0"/>
        <v>36</v>
      </c>
      <c r="K24" s="23" t="s">
        <v>362</v>
      </c>
      <c r="L24" s="28">
        <f>SUM(C29:D29)/I29</f>
        <v>0.8022284122562674</v>
      </c>
      <c r="M24" s="28">
        <f>SQRT(L24*(1-L24)/I29)</f>
        <v>2.1022470192500788E-2</v>
      </c>
      <c r="N24" s="28">
        <v>0.80500000000000005</v>
      </c>
      <c r="O24" s="28">
        <v>6.0600000000000001E-2</v>
      </c>
    </row>
    <row r="25" spans="1:15">
      <c r="A25" s="36" t="s">
        <v>574</v>
      </c>
      <c r="B25" s="36" t="s">
        <v>568</v>
      </c>
      <c r="C25" s="1">
        <v>31</v>
      </c>
      <c r="D25" s="1">
        <v>23</v>
      </c>
      <c r="G25" s="1">
        <v>5</v>
      </c>
      <c r="H25" s="1">
        <v>12</v>
      </c>
      <c r="I25" s="1">
        <f t="shared" si="0"/>
        <v>71</v>
      </c>
      <c r="K25" s="23" t="s">
        <v>363</v>
      </c>
      <c r="L25" s="28">
        <f>(L24-0.5)*2</f>
        <v>0.6044568245125348</v>
      </c>
      <c r="M25" s="28">
        <f>M24*2</f>
        <v>4.2044940385001575E-2</v>
      </c>
      <c r="N25" s="28">
        <f>(N24-0.5)/0.5</f>
        <v>0.6100000000000001</v>
      </c>
      <c r="O25" s="28">
        <f>O24*2</f>
        <v>0.1212</v>
      </c>
    </row>
    <row r="26" spans="1:15">
      <c r="A26" s="36" t="s">
        <v>575</v>
      </c>
      <c r="B26" s="36" t="s">
        <v>568</v>
      </c>
      <c r="C26" s="1">
        <f>23+19</f>
        <v>42</v>
      </c>
      <c r="D26" s="1">
        <v>49</v>
      </c>
      <c r="G26" s="1">
        <v>4</v>
      </c>
      <c r="H26" s="1">
        <v>5</v>
      </c>
      <c r="I26" s="1">
        <f t="shared" si="0"/>
        <v>100</v>
      </c>
      <c r="K26" s="23" t="s">
        <v>364</v>
      </c>
      <c r="L26" s="28">
        <f>SUM(G29:H29)/I29</f>
        <v>0.1977715877437326</v>
      </c>
      <c r="M26" s="28">
        <f>SQRT(L26*(1-L26)/I29)</f>
        <v>2.1022470192500788E-2</v>
      </c>
      <c r="N26" s="32">
        <v>0.19500000000000001</v>
      </c>
      <c r="O26" s="28">
        <v>6.0600000000000001E-2</v>
      </c>
    </row>
    <row r="27" spans="1:15">
      <c r="A27" s="36" t="s">
        <v>576</v>
      </c>
      <c r="B27" s="36" t="s">
        <v>568</v>
      </c>
      <c r="C27" s="1">
        <v>31</v>
      </c>
      <c r="D27" s="1">
        <v>23</v>
      </c>
      <c r="H27" s="1">
        <v>3</v>
      </c>
      <c r="I27" s="1">
        <f t="shared" si="0"/>
        <v>57</v>
      </c>
      <c r="K27" s="23" t="s">
        <v>365</v>
      </c>
      <c r="L27" s="28">
        <f>L26*2</f>
        <v>0.3955431754874652</v>
      </c>
      <c r="M27" s="28">
        <f>M26*2</f>
        <v>4.2044940385001575E-2</v>
      </c>
      <c r="N27" s="28">
        <f>N26/0.5</f>
        <v>0.39</v>
      </c>
      <c r="O27" s="28">
        <f>O26*2</f>
        <v>0.1212</v>
      </c>
    </row>
    <row r="28" spans="1:15">
      <c r="A28" s="36" t="s">
        <v>577</v>
      </c>
      <c r="B28" s="36" t="s">
        <v>568</v>
      </c>
      <c r="C28" s="1">
        <v>25</v>
      </c>
      <c r="D28" s="1">
        <v>26</v>
      </c>
      <c r="G28" s="1">
        <v>5</v>
      </c>
      <c r="H28" s="1">
        <v>12</v>
      </c>
      <c r="I28" s="1">
        <f t="shared" si="0"/>
        <v>68</v>
      </c>
    </row>
    <row r="29" spans="1:15">
      <c r="A29" s="16" t="s">
        <v>551</v>
      </c>
      <c r="B29" s="16"/>
      <c r="C29" s="17">
        <f t="shared" ref="C29:I29" si="1">SUM(C23:C28)</f>
        <v>148</v>
      </c>
      <c r="D29" s="17">
        <f t="shared" si="1"/>
        <v>140</v>
      </c>
      <c r="E29" s="17">
        <f t="shared" si="1"/>
        <v>0</v>
      </c>
      <c r="F29" s="17">
        <f t="shared" si="1"/>
        <v>0</v>
      </c>
      <c r="G29" s="17">
        <f t="shared" si="1"/>
        <v>26</v>
      </c>
      <c r="H29" s="17">
        <f t="shared" si="1"/>
        <v>45</v>
      </c>
      <c r="I29" s="17">
        <f t="shared" si="1"/>
        <v>359</v>
      </c>
    </row>
    <row r="31" spans="1:15">
      <c r="A31" s="35" t="s">
        <v>556</v>
      </c>
      <c r="B31" s="35"/>
    </row>
    <row r="32" spans="1:15">
      <c r="A32" s="5" t="s">
        <v>553</v>
      </c>
      <c r="B32" s="5"/>
    </row>
    <row r="33" spans="1:21" s="34" customFormat="1" ht="17">
      <c r="A33" s="43"/>
      <c r="B33" s="43" t="s">
        <v>564</v>
      </c>
      <c r="C33" s="41" t="s">
        <v>325</v>
      </c>
      <c r="D33" s="41" t="s">
        <v>326</v>
      </c>
      <c r="E33" s="41" t="s">
        <v>327</v>
      </c>
      <c r="F33" s="41" t="s">
        <v>328</v>
      </c>
      <c r="G33" s="41" t="s">
        <v>319</v>
      </c>
      <c r="H33" s="41" t="s">
        <v>320</v>
      </c>
      <c r="I33" s="41" t="s">
        <v>329</v>
      </c>
      <c r="J33" s="41" t="s">
        <v>322</v>
      </c>
      <c r="K33" s="41" t="s">
        <v>330</v>
      </c>
      <c r="L33" s="41" t="s">
        <v>331</v>
      </c>
      <c r="M33" s="41" t="s">
        <v>332</v>
      </c>
      <c r="N33" s="41" t="s">
        <v>333</v>
      </c>
      <c r="O33" s="41" t="s">
        <v>124</v>
      </c>
      <c r="R33" s="42" t="s">
        <v>359</v>
      </c>
      <c r="S33" s="42"/>
      <c r="T33" s="42" t="s">
        <v>360</v>
      </c>
      <c r="U33" s="42"/>
    </row>
    <row r="34" spans="1:21">
      <c r="A34" s="36" t="s">
        <v>572</v>
      </c>
      <c r="B34" s="36" t="s">
        <v>567</v>
      </c>
      <c r="G34" s="1">
        <f>21+15</f>
        <v>36</v>
      </c>
      <c r="H34" s="1">
        <f>28+17</f>
        <v>45</v>
      </c>
      <c r="M34" s="1">
        <v>1</v>
      </c>
      <c r="N34" s="1">
        <v>2</v>
      </c>
      <c r="O34" s="1">
        <f t="shared" ref="O34:O39" si="2">SUM(C34:N34)</f>
        <v>84</v>
      </c>
      <c r="Q34" s="23"/>
      <c r="R34" s="28" t="s">
        <v>361</v>
      </c>
      <c r="S34" s="28" t="s">
        <v>599</v>
      </c>
      <c r="T34" s="28" t="s">
        <v>361</v>
      </c>
      <c r="U34" s="28" t="s">
        <v>599</v>
      </c>
    </row>
    <row r="35" spans="1:21">
      <c r="A35" s="36" t="s">
        <v>573</v>
      </c>
      <c r="B35" s="36" t="s">
        <v>567</v>
      </c>
      <c r="C35" s="1">
        <v>1</v>
      </c>
      <c r="E35" s="1">
        <v>1</v>
      </c>
      <c r="F35" s="1">
        <v>1</v>
      </c>
      <c r="G35" s="1">
        <v>35</v>
      </c>
      <c r="H35" s="1">
        <v>44</v>
      </c>
      <c r="L35" s="1">
        <v>1</v>
      </c>
      <c r="M35" s="1">
        <v>6</v>
      </c>
      <c r="N35" s="1">
        <v>6</v>
      </c>
      <c r="O35" s="1">
        <f t="shared" si="2"/>
        <v>95</v>
      </c>
      <c r="Q35" s="23" t="s">
        <v>362</v>
      </c>
      <c r="R35" s="28">
        <f>SUM(C40:H40)/O40</f>
        <v>0.91187050359712229</v>
      </c>
      <c r="S35" s="28">
        <f>SQRT(R35*(1-R35)/O40)</f>
        <v>1.2022362875603324E-2</v>
      </c>
      <c r="T35" s="30">
        <v>0.92600000000000005</v>
      </c>
      <c r="U35" s="30">
        <v>2.2800000000000001E-2</v>
      </c>
    </row>
    <row r="36" spans="1:21">
      <c r="A36" s="36" t="s">
        <v>574</v>
      </c>
      <c r="B36" s="36" t="s">
        <v>567</v>
      </c>
      <c r="C36" s="1">
        <v>1</v>
      </c>
      <c r="D36" s="1">
        <v>1</v>
      </c>
      <c r="F36" s="1">
        <v>5</v>
      </c>
      <c r="G36" s="1">
        <v>36</v>
      </c>
      <c r="H36" s="1">
        <v>38</v>
      </c>
      <c r="I36" s="1">
        <v>1</v>
      </c>
      <c r="K36" s="1">
        <v>1</v>
      </c>
      <c r="L36" s="1">
        <v>2</v>
      </c>
      <c r="M36" s="1">
        <v>2</v>
      </c>
      <c r="N36" s="1">
        <v>4</v>
      </c>
      <c r="O36" s="1">
        <f t="shared" si="2"/>
        <v>91</v>
      </c>
      <c r="Q36" s="23" t="s">
        <v>363</v>
      </c>
      <c r="R36" s="28">
        <f>(R35-0.5)*2</f>
        <v>0.82374100719424459</v>
      </c>
      <c r="S36" s="28">
        <f>S35*2</f>
        <v>2.4044725751206648E-2</v>
      </c>
      <c r="T36" s="28">
        <f>(T35-0.5)/0.5</f>
        <v>0.85200000000000009</v>
      </c>
      <c r="U36" s="28">
        <f>U35*2</f>
        <v>4.5600000000000002E-2</v>
      </c>
    </row>
    <row r="37" spans="1:21">
      <c r="A37" s="36" t="s">
        <v>575</v>
      </c>
      <c r="B37" s="36" t="s">
        <v>567</v>
      </c>
      <c r="E37" s="1">
        <v>5</v>
      </c>
      <c r="F37" s="1">
        <v>2</v>
      </c>
      <c r="G37" s="1">
        <v>41</v>
      </c>
      <c r="H37" s="1">
        <v>36</v>
      </c>
      <c r="I37" s="1">
        <v>1</v>
      </c>
      <c r="K37" s="1">
        <v>1</v>
      </c>
      <c r="L37" s="1">
        <v>4</v>
      </c>
      <c r="M37" s="1">
        <v>6</v>
      </c>
      <c r="N37" s="1">
        <v>4</v>
      </c>
      <c r="O37" s="1">
        <f t="shared" si="2"/>
        <v>100</v>
      </c>
      <c r="Q37" s="23"/>
      <c r="R37" s="28"/>
      <c r="S37" s="28"/>
    </row>
    <row r="38" spans="1:21">
      <c r="A38" s="36" t="s">
        <v>576</v>
      </c>
      <c r="B38" s="36" t="s">
        <v>567</v>
      </c>
      <c r="E38" s="1">
        <v>1</v>
      </c>
      <c r="F38" s="1">
        <v>3</v>
      </c>
      <c r="G38" s="1">
        <v>46</v>
      </c>
      <c r="H38" s="1">
        <v>50</v>
      </c>
      <c r="M38" s="1">
        <v>4</v>
      </c>
      <c r="N38" s="1">
        <v>2</v>
      </c>
      <c r="O38" s="1">
        <f t="shared" si="2"/>
        <v>106</v>
      </c>
      <c r="Q38" s="23"/>
      <c r="R38" s="28"/>
      <c r="S38" s="28"/>
    </row>
    <row r="39" spans="1:21">
      <c r="A39" s="36" t="s">
        <v>577</v>
      </c>
      <c r="B39" s="36" t="s">
        <v>568</v>
      </c>
      <c r="E39" s="1">
        <v>5</v>
      </c>
      <c r="F39" s="1">
        <v>2</v>
      </c>
      <c r="G39" s="1">
        <v>29</v>
      </c>
      <c r="H39" s="1">
        <v>43</v>
      </c>
      <c r="I39" s="1">
        <v>1</v>
      </c>
      <c r="O39" s="1">
        <f t="shared" si="2"/>
        <v>80</v>
      </c>
      <c r="Q39" s="23"/>
      <c r="R39" s="28"/>
      <c r="S39" s="28"/>
    </row>
    <row r="40" spans="1:21">
      <c r="A40" s="38" t="s">
        <v>126</v>
      </c>
      <c r="B40" s="38"/>
      <c r="C40" s="17">
        <f>SUM(C34:C39)</f>
        <v>2</v>
      </c>
      <c r="D40" s="17">
        <f t="shared" ref="D40:O40" si="3">SUM(D34:D39)</f>
        <v>1</v>
      </c>
      <c r="E40" s="17">
        <f t="shared" si="3"/>
        <v>12</v>
      </c>
      <c r="F40" s="17">
        <f t="shared" si="3"/>
        <v>13</v>
      </c>
      <c r="G40" s="17">
        <f t="shared" si="3"/>
        <v>223</v>
      </c>
      <c r="H40" s="17">
        <f t="shared" si="3"/>
        <v>256</v>
      </c>
      <c r="I40" s="17">
        <f t="shared" si="3"/>
        <v>3</v>
      </c>
      <c r="J40" s="17">
        <f t="shared" si="3"/>
        <v>0</v>
      </c>
      <c r="K40" s="17">
        <f t="shared" si="3"/>
        <v>2</v>
      </c>
      <c r="L40" s="17">
        <f t="shared" si="3"/>
        <v>7</v>
      </c>
      <c r="M40" s="17">
        <f t="shared" si="3"/>
        <v>19</v>
      </c>
      <c r="N40" s="17">
        <f t="shared" si="3"/>
        <v>18</v>
      </c>
      <c r="O40" s="17">
        <f t="shared" si="3"/>
        <v>556</v>
      </c>
    </row>
    <row r="42" spans="1:21">
      <c r="A42" s="35" t="s">
        <v>557</v>
      </c>
      <c r="B42" s="35"/>
    </row>
    <row r="43" spans="1:21">
      <c r="A43" s="5" t="s">
        <v>554</v>
      </c>
      <c r="B43" s="5"/>
      <c r="K43" s="23" t="s">
        <v>304</v>
      </c>
      <c r="L43" s="28"/>
      <c r="M43" s="28"/>
      <c r="N43" s="28"/>
      <c r="O43" s="28"/>
    </row>
    <row r="44" spans="1:21" ht="17">
      <c r="A44" s="39"/>
      <c r="B44" s="39" t="s">
        <v>563</v>
      </c>
      <c r="C44" s="39" t="s">
        <v>319</v>
      </c>
      <c r="D44" s="39" t="s">
        <v>320</v>
      </c>
      <c r="E44" s="39" t="s">
        <v>321</v>
      </c>
      <c r="F44" s="39" t="s">
        <v>322</v>
      </c>
      <c r="G44" s="39" t="s">
        <v>323</v>
      </c>
      <c r="H44" s="39" t="s">
        <v>324</v>
      </c>
      <c r="I44" s="41" t="s">
        <v>124</v>
      </c>
      <c r="K44" s="23"/>
      <c r="L44" s="28" t="s">
        <v>359</v>
      </c>
      <c r="M44" s="28"/>
      <c r="N44" s="28" t="s">
        <v>360</v>
      </c>
      <c r="O44" s="28"/>
    </row>
    <row r="45" spans="1:21">
      <c r="A45" s="36" t="s">
        <v>572</v>
      </c>
      <c r="B45" s="36" t="s">
        <v>569</v>
      </c>
      <c r="C45" s="1">
        <v>11</v>
      </c>
      <c r="D45" s="1">
        <v>7</v>
      </c>
      <c r="E45" s="1">
        <v>1</v>
      </c>
      <c r="G45" s="1">
        <v>4</v>
      </c>
      <c r="H45" s="1">
        <v>4</v>
      </c>
      <c r="I45" s="1">
        <f t="shared" ref="I45:I61" si="4">SUM(C45:H45)</f>
        <v>27</v>
      </c>
      <c r="K45" s="23"/>
      <c r="L45" s="28" t="s">
        <v>361</v>
      </c>
      <c r="M45" s="28" t="s">
        <v>599</v>
      </c>
      <c r="N45" s="28" t="s">
        <v>361</v>
      </c>
      <c r="O45" s="28" t="s">
        <v>599</v>
      </c>
    </row>
    <row r="46" spans="1:21">
      <c r="A46" s="36" t="s">
        <v>573</v>
      </c>
      <c r="B46" s="36" t="s">
        <v>569</v>
      </c>
      <c r="C46" s="1">
        <v>15</v>
      </c>
      <c r="D46" s="1">
        <v>11</v>
      </c>
      <c r="G46" s="1">
        <v>5</v>
      </c>
      <c r="H46" s="1">
        <v>9</v>
      </c>
      <c r="I46" s="1">
        <f t="shared" si="4"/>
        <v>40</v>
      </c>
      <c r="K46" s="23" t="s">
        <v>362</v>
      </c>
      <c r="L46" s="28">
        <f>SUM(C65:D65)/I65</f>
        <v>0.70582959641255605</v>
      </c>
      <c r="M46" s="28">
        <f>SQRT(L46*(1-L46)/I65)</f>
        <v>1.364620800958774E-2</v>
      </c>
      <c r="N46" s="28">
        <v>0.71</v>
      </c>
      <c r="O46" s="28">
        <v>2.46E-2</v>
      </c>
    </row>
    <row r="47" spans="1:21">
      <c r="A47" s="36" t="s">
        <v>574</v>
      </c>
      <c r="B47" s="36" t="s">
        <v>571</v>
      </c>
      <c r="C47" s="1">
        <v>29</v>
      </c>
      <c r="D47" s="1">
        <v>24</v>
      </c>
      <c r="G47" s="1">
        <v>16</v>
      </c>
      <c r="H47" s="1">
        <v>21</v>
      </c>
      <c r="I47" s="1">
        <f t="shared" si="4"/>
        <v>90</v>
      </c>
      <c r="K47" s="23" t="s">
        <v>363</v>
      </c>
      <c r="L47" s="28">
        <f>(L46-0.5)/0.5</f>
        <v>0.4116591928251121</v>
      </c>
      <c r="M47" s="28">
        <f>M46*2</f>
        <v>2.7292416019175481E-2</v>
      </c>
      <c r="N47" s="28">
        <f>(N46-0.5)/0.5</f>
        <v>0.41999999999999993</v>
      </c>
      <c r="O47" s="28">
        <f>O46*2</f>
        <v>4.9200000000000001E-2</v>
      </c>
    </row>
    <row r="48" spans="1:21">
      <c r="A48" s="36" t="s">
        <v>575</v>
      </c>
      <c r="B48" s="36" t="s">
        <v>569</v>
      </c>
      <c r="C48" s="1">
        <v>10</v>
      </c>
      <c r="D48" s="1">
        <v>6</v>
      </c>
      <c r="G48" s="1">
        <v>5</v>
      </c>
      <c r="H48" s="1">
        <v>4</v>
      </c>
      <c r="I48" s="1">
        <f t="shared" si="4"/>
        <v>25</v>
      </c>
      <c r="K48" s="23" t="s">
        <v>364</v>
      </c>
      <c r="L48" s="28">
        <f>SUM(G65:H65)/I65</f>
        <v>0.28340807174887894</v>
      </c>
      <c r="M48" s="28">
        <f>SQRT(L48*(1-L48)/I65)</f>
        <v>1.349598633630204E-2</v>
      </c>
      <c r="N48" s="32">
        <v>0.27700000000000002</v>
      </c>
      <c r="O48" s="32">
        <v>2.35E-2</v>
      </c>
    </row>
    <row r="49" spans="1:15">
      <c r="A49" s="36" t="s">
        <v>576</v>
      </c>
      <c r="B49" s="36" t="s">
        <v>569</v>
      </c>
      <c r="C49" s="1">
        <v>6</v>
      </c>
      <c r="D49" s="1">
        <v>8</v>
      </c>
      <c r="E49" s="1">
        <v>2</v>
      </c>
      <c r="G49" s="1">
        <v>3</v>
      </c>
      <c r="H49" s="1">
        <v>2</v>
      </c>
      <c r="I49" s="1">
        <f t="shared" si="4"/>
        <v>21</v>
      </c>
      <c r="K49" s="23" t="s">
        <v>365</v>
      </c>
      <c r="L49" s="28">
        <f>L48/0.5</f>
        <v>0.56681614349775788</v>
      </c>
      <c r="M49" s="28">
        <f>M48*2</f>
        <v>2.699197267260408E-2</v>
      </c>
      <c r="N49" s="28">
        <f>N48/0.5</f>
        <v>0.55400000000000005</v>
      </c>
      <c r="O49" s="28">
        <f>O48*2</f>
        <v>4.7E-2</v>
      </c>
    </row>
    <row r="50" spans="1:15">
      <c r="A50" s="36" t="s">
        <v>577</v>
      </c>
      <c r="B50" s="36" t="s">
        <v>569</v>
      </c>
      <c r="C50" s="1">
        <v>24</v>
      </c>
      <c r="D50" s="1">
        <v>18</v>
      </c>
      <c r="E50" s="1">
        <v>1</v>
      </c>
      <c r="F50" s="1">
        <v>1</v>
      </c>
      <c r="G50" s="1">
        <v>18</v>
      </c>
      <c r="H50" s="1">
        <v>17</v>
      </c>
      <c r="I50" s="1">
        <f t="shared" si="4"/>
        <v>79</v>
      </c>
    </row>
    <row r="51" spans="1:15">
      <c r="A51" s="36" t="s">
        <v>578</v>
      </c>
      <c r="B51" s="36" t="s">
        <v>569</v>
      </c>
      <c r="C51" s="1">
        <v>30</v>
      </c>
      <c r="D51" s="1">
        <v>27</v>
      </c>
      <c r="F51" s="1">
        <v>1</v>
      </c>
      <c r="G51" s="1">
        <v>13</v>
      </c>
      <c r="H51" s="1">
        <v>4</v>
      </c>
      <c r="I51" s="1">
        <f t="shared" si="4"/>
        <v>75</v>
      </c>
    </row>
    <row r="52" spans="1:15">
      <c r="A52" s="36" t="s">
        <v>579</v>
      </c>
      <c r="B52" s="36" t="s">
        <v>569</v>
      </c>
      <c r="C52" s="1">
        <v>28</v>
      </c>
      <c r="D52" s="1">
        <v>17</v>
      </c>
      <c r="E52" s="1">
        <v>1</v>
      </c>
      <c r="G52" s="1">
        <v>2</v>
      </c>
      <c r="H52" s="1">
        <v>7</v>
      </c>
      <c r="I52" s="1">
        <f t="shared" si="4"/>
        <v>55</v>
      </c>
    </row>
    <row r="53" spans="1:15">
      <c r="A53" s="36" t="s">
        <v>580</v>
      </c>
      <c r="B53" s="36" t="s">
        <v>569</v>
      </c>
      <c r="C53" s="1">
        <v>19</v>
      </c>
      <c r="D53" s="1">
        <v>17</v>
      </c>
      <c r="G53" s="1">
        <v>4</v>
      </c>
      <c r="H53" s="1">
        <v>4</v>
      </c>
      <c r="I53" s="1">
        <f t="shared" si="4"/>
        <v>44</v>
      </c>
    </row>
    <row r="54" spans="1:15">
      <c r="A54" s="36" t="s">
        <v>581</v>
      </c>
      <c r="B54" s="36" t="s">
        <v>569</v>
      </c>
      <c r="C54" s="1">
        <v>22</v>
      </c>
      <c r="D54" s="1">
        <v>18</v>
      </c>
      <c r="F54" s="1" t="s">
        <v>480</v>
      </c>
      <c r="G54" s="1">
        <v>6</v>
      </c>
      <c r="H54" s="1">
        <v>5</v>
      </c>
      <c r="I54" s="1">
        <f t="shared" si="4"/>
        <v>51</v>
      </c>
    </row>
    <row r="55" spans="1:15">
      <c r="A55" s="36" t="s">
        <v>582</v>
      </c>
      <c r="B55" s="36" t="s">
        <v>569</v>
      </c>
      <c r="C55" s="1">
        <v>14</v>
      </c>
      <c r="D55" s="1">
        <v>14</v>
      </c>
      <c r="G55" s="1">
        <v>3</v>
      </c>
      <c r="H55" s="1">
        <v>5</v>
      </c>
      <c r="I55" s="1">
        <f t="shared" si="4"/>
        <v>36</v>
      </c>
    </row>
    <row r="56" spans="1:15">
      <c r="A56" s="36" t="s">
        <v>583</v>
      </c>
      <c r="B56" s="36" t="s">
        <v>569</v>
      </c>
      <c r="C56" s="1">
        <v>4</v>
      </c>
      <c r="D56" s="1">
        <v>6</v>
      </c>
      <c r="E56" s="1">
        <v>1</v>
      </c>
      <c r="G56" s="1">
        <v>4</v>
      </c>
      <c r="H56" s="1">
        <v>3</v>
      </c>
      <c r="I56" s="1">
        <f t="shared" si="4"/>
        <v>18</v>
      </c>
    </row>
    <row r="57" spans="1:15">
      <c r="A57" s="36" t="s">
        <v>584</v>
      </c>
      <c r="B57" s="36" t="s">
        <v>569</v>
      </c>
      <c r="C57" s="1">
        <v>18</v>
      </c>
      <c r="D57" s="1">
        <v>29</v>
      </c>
      <c r="G57" s="1">
        <v>8</v>
      </c>
      <c r="H57" s="1">
        <v>15</v>
      </c>
      <c r="I57" s="1">
        <f t="shared" si="4"/>
        <v>70</v>
      </c>
    </row>
    <row r="58" spans="1:15">
      <c r="A58" s="36" t="s">
        <v>585</v>
      </c>
      <c r="B58" s="36" t="s">
        <v>569</v>
      </c>
      <c r="C58" s="1">
        <v>19</v>
      </c>
      <c r="D58" s="1">
        <v>24</v>
      </c>
      <c r="E58" s="1">
        <v>2</v>
      </c>
      <c r="F58" s="1">
        <v>2</v>
      </c>
      <c r="G58" s="1">
        <v>9</v>
      </c>
      <c r="H58" s="1">
        <v>12</v>
      </c>
      <c r="I58" s="1">
        <f t="shared" si="4"/>
        <v>68</v>
      </c>
    </row>
    <row r="59" spans="1:15">
      <c r="A59" s="36" t="s">
        <v>586</v>
      </c>
      <c r="B59" s="36" t="s">
        <v>571</v>
      </c>
      <c r="C59" s="1">
        <v>21</v>
      </c>
      <c r="D59" s="1">
        <v>22</v>
      </c>
      <c r="G59" s="1">
        <v>7</v>
      </c>
      <c r="H59" s="1">
        <v>9</v>
      </c>
      <c r="I59" s="1">
        <f t="shared" si="4"/>
        <v>59</v>
      </c>
      <c r="K59" s="23"/>
      <c r="L59" s="28"/>
      <c r="M59" s="28"/>
    </row>
    <row r="60" spans="1:15">
      <c r="A60" s="36" t="s">
        <v>587</v>
      </c>
      <c r="B60" s="36" t="s">
        <v>569</v>
      </c>
      <c r="C60" s="1">
        <v>15</v>
      </c>
      <c r="D60" s="1">
        <v>11</v>
      </c>
      <c r="G60" s="1">
        <v>4</v>
      </c>
      <c r="H60" s="1">
        <v>12</v>
      </c>
      <c r="I60" s="1">
        <f t="shared" si="4"/>
        <v>42</v>
      </c>
    </row>
    <row r="61" spans="1:15">
      <c r="A61" s="36" t="s">
        <v>588</v>
      </c>
      <c r="B61" s="36" t="s">
        <v>569</v>
      </c>
      <c r="C61" s="1">
        <v>43</v>
      </c>
      <c r="D61" s="1">
        <f>28+18</f>
        <v>46</v>
      </c>
      <c r="G61" s="1">
        <v>4</v>
      </c>
      <c r="H61" s="1">
        <v>5</v>
      </c>
      <c r="I61" s="1">
        <f t="shared" si="4"/>
        <v>98</v>
      </c>
    </row>
    <row r="62" spans="1:15">
      <c r="A62" s="36" t="s">
        <v>589</v>
      </c>
      <c r="B62" s="36" t="s">
        <v>569</v>
      </c>
      <c r="C62" s="1">
        <v>27</v>
      </c>
      <c r="D62" s="1">
        <v>27</v>
      </c>
      <c r="G62" s="1">
        <v>7</v>
      </c>
      <c r="H62" s="1">
        <v>9</v>
      </c>
      <c r="I62" s="1">
        <f>SUM(C62:H62)</f>
        <v>70</v>
      </c>
    </row>
    <row r="63" spans="1:15">
      <c r="A63" s="36" t="s">
        <v>590</v>
      </c>
      <c r="B63" s="36" t="s">
        <v>569</v>
      </c>
      <c r="C63" s="1">
        <v>28</v>
      </c>
      <c r="D63" s="1">
        <v>19</v>
      </c>
      <c r="G63" s="1">
        <v>8</v>
      </c>
      <c r="H63" s="1">
        <v>23</v>
      </c>
      <c r="I63" s="1">
        <f>SUM(C63:H63)</f>
        <v>78</v>
      </c>
    </row>
    <row r="64" spans="1:15">
      <c r="A64" s="36" t="s">
        <v>591</v>
      </c>
      <c r="B64" s="36" t="s">
        <v>569</v>
      </c>
      <c r="C64" s="1">
        <v>27</v>
      </c>
      <c r="D64" s="1">
        <v>26</v>
      </c>
      <c r="G64" s="1">
        <v>7</v>
      </c>
      <c r="H64" s="1">
        <v>9</v>
      </c>
      <c r="I64" s="1">
        <f>SUM(C64:H64)</f>
        <v>69</v>
      </c>
    </row>
    <row r="65" spans="1:21">
      <c r="A65" s="38" t="s">
        <v>551</v>
      </c>
      <c r="B65" s="38"/>
      <c r="C65" s="17">
        <f>SUM(C45:C64)</f>
        <v>410</v>
      </c>
      <c r="D65" s="17">
        <f t="shared" ref="D65:I65" si="5">SUM(D45:D64)</f>
        <v>377</v>
      </c>
      <c r="E65" s="17">
        <f t="shared" si="5"/>
        <v>8</v>
      </c>
      <c r="F65" s="17">
        <f t="shared" si="5"/>
        <v>4</v>
      </c>
      <c r="G65" s="17">
        <f t="shared" si="5"/>
        <v>137</v>
      </c>
      <c r="H65" s="17">
        <f t="shared" si="5"/>
        <v>179</v>
      </c>
      <c r="I65" s="17">
        <f t="shared" si="5"/>
        <v>1115</v>
      </c>
    </row>
    <row r="67" spans="1:21">
      <c r="A67" s="35" t="s">
        <v>557</v>
      </c>
      <c r="B67" s="35"/>
    </row>
    <row r="68" spans="1:21">
      <c r="A68" s="5" t="s">
        <v>555</v>
      </c>
      <c r="B68" s="5"/>
    </row>
    <row r="69" spans="1:21" s="34" customFormat="1" ht="17">
      <c r="A69" s="40"/>
      <c r="B69" s="40" t="s">
        <v>563</v>
      </c>
      <c r="C69" s="41" t="s">
        <v>325</v>
      </c>
      <c r="D69" s="41" t="s">
        <v>326</v>
      </c>
      <c r="E69" s="41" t="s">
        <v>327</v>
      </c>
      <c r="F69" s="41" t="s">
        <v>328</v>
      </c>
      <c r="G69" s="41" t="s">
        <v>319</v>
      </c>
      <c r="H69" s="41" t="s">
        <v>320</v>
      </c>
      <c r="I69" s="41" t="s">
        <v>329</v>
      </c>
      <c r="J69" s="41" t="s">
        <v>322</v>
      </c>
      <c r="K69" s="41" t="s">
        <v>330</v>
      </c>
      <c r="L69" s="41" t="s">
        <v>331</v>
      </c>
      <c r="M69" s="41" t="s">
        <v>332</v>
      </c>
      <c r="N69" s="41" t="s">
        <v>333</v>
      </c>
      <c r="O69" s="41" t="s">
        <v>124</v>
      </c>
      <c r="R69" s="42" t="s">
        <v>359</v>
      </c>
      <c r="S69" s="42"/>
      <c r="T69" s="42" t="s">
        <v>360</v>
      </c>
      <c r="U69" s="42"/>
    </row>
    <row r="70" spans="1:21">
      <c r="A70" s="36" t="s">
        <v>572</v>
      </c>
      <c r="B70" s="36" t="s">
        <v>569</v>
      </c>
      <c r="E70" s="1">
        <v>26</v>
      </c>
      <c r="F70" s="1">
        <v>13</v>
      </c>
      <c r="G70" s="1">
        <v>19</v>
      </c>
      <c r="H70" s="1">
        <v>23</v>
      </c>
      <c r="J70" s="1">
        <v>4</v>
      </c>
      <c r="K70" s="1">
        <v>3</v>
      </c>
      <c r="L70" s="1">
        <v>7</v>
      </c>
      <c r="M70" s="1">
        <v>6</v>
      </c>
      <c r="N70" s="1">
        <v>7</v>
      </c>
      <c r="O70" s="1">
        <f t="shared" ref="O70:O78" si="6">SUM(C70:N70)</f>
        <v>108</v>
      </c>
      <c r="Q70" s="23"/>
      <c r="R70" s="28" t="s">
        <v>361</v>
      </c>
      <c r="S70" s="28" t="s">
        <v>599</v>
      </c>
      <c r="T70" s="28" t="s">
        <v>361</v>
      </c>
      <c r="U70" s="28" t="s">
        <v>599</v>
      </c>
    </row>
    <row r="71" spans="1:21">
      <c r="A71" s="36" t="s">
        <v>573</v>
      </c>
      <c r="B71" s="36" t="s">
        <v>569</v>
      </c>
      <c r="C71" s="1">
        <v>1</v>
      </c>
      <c r="D71" s="1">
        <v>1</v>
      </c>
      <c r="E71" s="1">
        <v>10</v>
      </c>
      <c r="F71" s="1">
        <v>12</v>
      </c>
      <c r="G71" s="1">
        <v>25</v>
      </c>
      <c r="H71" s="1">
        <v>23</v>
      </c>
      <c r="I71" s="1">
        <v>1</v>
      </c>
      <c r="J71" s="1">
        <v>1</v>
      </c>
      <c r="K71" s="1">
        <v>1</v>
      </c>
      <c r="L71" s="1">
        <v>5</v>
      </c>
      <c r="M71" s="1">
        <v>7</v>
      </c>
      <c r="N71" s="1">
        <v>7</v>
      </c>
      <c r="O71" s="1">
        <f t="shared" si="6"/>
        <v>94</v>
      </c>
      <c r="Q71" s="23" t="s">
        <v>362</v>
      </c>
      <c r="R71" s="28">
        <f>SUM(C79:H79)/O79</f>
        <v>0.67425149700598808</v>
      </c>
      <c r="S71" s="28">
        <f>SQRT(R71*(1-R71)/O79)</f>
        <v>1.6218434687170109E-2</v>
      </c>
      <c r="T71" s="28">
        <v>0.68</v>
      </c>
      <c r="U71" s="32">
        <v>3.5900000000000001E-2</v>
      </c>
    </row>
    <row r="72" spans="1:21">
      <c r="A72" s="36" t="s">
        <v>574</v>
      </c>
      <c r="B72" s="36" t="s">
        <v>569</v>
      </c>
      <c r="C72" s="1">
        <v>2</v>
      </c>
      <c r="D72" s="1">
        <v>12</v>
      </c>
      <c r="E72" s="1">
        <v>7</v>
      </c>
      <c r="F72" s="1">
        <v>11</v>
      </c>
      <c r="G72" s="1">
        <v>17</v>
      </c>
      <c r="H72" s="1">
        <v>20</v>
      </c>
      <c r="I72" s="1">
        <v>7</v>
      </c>
      <c r="J72" s="1">
        <v>2</v>
      </c>
      <c r="K72" s="1">
        <v>4</v>
      </c>
      <c r="L72" s="1">
        <v>3</v>
      </c>
      <c r="M72" s="1">
        <v>2</v>
      </c>
      <c r="N72" s="1">
        <v>6</v>
      </c>
      <c r="O72" s="1">
        <f t="shared" si="6"/>
        <v>93</v>
      </c>
      <c r="Q72" s="23" t="s">
        <v>363</v>
      </c>
      <c r="R72" s="28">
        <f>(R71-0.5)*2</f>
        <v>0.34850299401197615</v>
      </c>
      <c r="S72" s="28">
        <f>S71*2</f>
        <v>3.2436869374340219E-2</v>
      </c>
      <c r="T72" s="28">
        <f>(T71-0.5)/0.5</f>
        <v>0.3600000000000001</v>
      </c>
      <c r="U72" s="28">
        <f>U71*2</f>
        <v>7.1800000000000003E-2</v>
      </c>
    </row>
    <row r="73" spans="1:21">
      <c r="A73" s="36" t="s">
        <v>575</v>
      </c>
      <c r="B73" s="36" t="s">
        <v>569</v>
      </c>
      <c r="C73" s="1">
        <v>7</v>
      </c>
      <c r="D73" s="1">
        <v>8</v>
      </c>
      <c r="E73" s="1">
        <v>7</v>
      </c>
      <c r="F73" s="1">
        <v>10</v>
      </c>
      <c r="G73" s="1">
        <v>14</v>
      </c>
      <c r="H73" s="1">
        <v>18</v>
      </c>
      <c r="I73" s="1">
        <v>2</v>
      </c>
      <c r="J73" s="1">
        <v>4</v>
      </c>
      <c r="K73" s="1">
        <v>5</v>
      </c>
      <c r="L73" s="1">
        <v>6</v>
      </c>
      <c r="M73" s="1">
        <v>9</v>
      </c>
      <c r="N73" s="1">
        <v>12</v>
      </c>
      <c r="O73" s="1">
        <f t="shared" si="6"/>
        <v>102</v>
      </c>
    </row>
    <row r="74" spans="1:21">
      <c r="A74" s="36" t="s">
        <v>576</v>
      </c>
      <c r="B74" s="36" t="s">
        <v>571</v>
      </c>
      <c r="C74" s="1">
        <v>4</v>
      </c>
      <c r="D74" s="1">
        <v>2</v>
      </c>
      <c r="E74" s="1">
        <v>19</v>
      </c>
      <c r="F74" s="1">
        <v>15</v>
      </c>
      <c r="G74" s="1">
        <v>23</v>
      </c>
      <c r="H74" s="1">
        <v>20</v>
      </c>
      <c r="I74" s="1">
        <v>2</v>
      </c>
      <c r="J74" s="1">
        <v>7</v>
      </c>
      <c r="K74" s="1">
        <v>6</v>
      </c>
      <c r="L74" s="1">
        <v>7</v>
      </c>
      <c r="M74" s="1">
        <v>6</v>
      </c>
      <c r="N74" s="1">
        <v>14</v>
      </c>
      <c r="O74" s="1">
        <f t="shared" si="6"/>
        <v>125</v>
      </c>
    </row>
    <row r="75" spans="1:21">
      <c r="A75" s="36" t="s">
        <v>577</v>
      </c>
      <c r="B75" s="36" t="s">
        <v>569</v>
      </c>
      <c r="C75" s="1">
        <v>3</v>
      </c>
      <c r="D75" s="1">
        <v>4</v>
      </c>
      <c r="E75" s="1">
        <v>15</v>
      </c>
      <c r="F75" s="1">
        <v>14</v>
      </c>
      <c r="G75" s="1">
        <v>20</v>
      </c>
      <c r="H75" s="1">
        <v>15</v>
      </c>
      <c r="I75" s="1">
        <v>4</v>
      </c>
      <c r="J75" s="1">
        <v>3</v>
      </c>
      <c r="K75" s="1">
        <v>2</v>
      </c>
      <c r="L75" s="1">
        <v>1</v>
      </c>
      <c r="M75" s="1">
        <v>7</v>
      </c>
      <c r="N75" s="1">
        <v>3</v>
      </c>
      <c r="O75" s="1">
        <f t="shared" si="6"/>
        <v>91</v>
      </c>
    </row>
    <row r="76" spans="1:21">
      <c r="A76" s="36" t="s">
        <v>578</v>
      </c>
      <c r="B76" s="36" t="s">
        <v>569</v>
      </c>
      <c r="C76" s="1">
        <v>3</v>
      </c>
      <c r="D76" s="1">
        <v>5</v>
      </c>
      <c r="E76" s="1">
        <v>4</v>
      </c>
      <c r="F76" s="1">
        <v>7</v>
      </c>
      <c r="G76" s="1">
        <v>7</v>
      </c>
      <c r="H76" s="1">
        <v>9</v>
      </c>
      <c r="I76" s="1">
        <v>2</v>
      </c>
      <c r="K76" s="1">
        <v>1</v>
      </c>
      <c r="L76" s="1">
        <v>3</v>
      </c>
      <c r="M76" s="1">
        <v>4</v>
      </c>
      <c r="N76" s="1">
        <v>2</v>
      </c>
      <c r="O76" s="1">
        <f t="shared" si="6"/>
        <v>47</v>
      </c>
    </row>
    <row r="77" spans="1:21">
      <c r="A77" s="36" t="s">
        <v>579</v>
      </c>
      <c r="B77" s="36" t="s">
        <v>569</v>
      </c>
      <c r="C77" s="1">
        <v>1</v>
      </c>
      <c r="D77" s="1">
        <v>3</v>
      </c>
      <c r="E77" s="1">
        <v>7</v>
      </c>
      <c r="F77" s="1">
        <v>15</v>
      </c>
      <c r="G77" s="1">
        <v>14</v>
      </c>
      <c r="H77" s="1">
        <v>13</v>
      </c>
      <c r="I77" s="1">
        <v>2</v>
      </c>
      <c r="J77" s="1">
        <v>1</v>
      </c>
      <c r="K77" s="1">
        <v>6</v>
      </c>
      <c r="L77" s="1">
        <v>11</v>
      </c>
      <c r="M77" s="1">
        <v>7</v>
      </c>
      <c r="N77" s="1">
        <v>13</v>
      </c>
      <c r="O77" s="1">
        <f t="shared" si="6"/>
        <v>93</v>
      </c>
    </row>
    <row r="78" spans="1:21">
      <c r="A78" s="36" t="s">
        <v>580</v>
      </c>
      <c r="B78" s="36" t="s">
        <v>570</v>
      </c>
      <c r="C78" s="1">
        <v>10</v>
      </c>
      <c r="D78" s="1">
        <v>25</v>
      </c>
      <c r="I78" s="1">
        <v>20</v>
      </c>
      <c r="J78" s="1">
        <v>27</v>
      </c>
      <c r="O78" s="1">
        <f t="shared" si="6"/>
        <v>82</v>
      </c>
    </row>
    <row r="79" spans="1:21">
      <c r="A79" s="38" t="s">
        <v>126</v>
      </c>
      <c r="B79" s="38"/>
      <c r="C79" s="17">
        <f>SUM(C70:C78)</f>
        <v>31</v>
      </c>
      <c r="D79" s="17">
        <f t="shared" ref="D79:O79" si="7">SUM(D70:D78)</f>
        <v>60</v>
      </c>
      <c r="E79" s="17">
        <f t="shared" si="7"/>
        <v>95</v>
      </c>
      <c r="F79" s="17">
        <f t="shared" si="7"/>
        <v>97</v>
      </c>
      <c r="G79" s="17">
        <f t="shared" si="7"/>
        <v>139</v>
      </c>
      <c r="H79" s="17">
        <f t="shared" si="7"/>
        <v>141</v>
      </c>
      <c r="I79" s="17">
        <f t="shared" si="7"/>
        <v>40</v>
      </c>
      <c r="J79" s="17">
        <f t="shared" si="7"/>
        <v>49</v>
      </c>
      <c r="K79" s="17">
        <f t="shared" si="7"/>
        <v>28</v>
      </c>
      <c r="L79" s="17">
        <f t="shared" si="7"/>
        <v>43</v>
      </c>
      <c r="M79" s="17">
        <f t="shared" si="7"/>
        <v>48</v>
      </c>
      <c r="N79" s="17">
        <f t="shared" si="7"/>
        <v>64</v>
      </c>
      <c r="O79" s="17">
        <f t="shared" si="7"/>
        <v>835</v>
      </c>
      <c r="Q79" s="23"/>
      <c r="R79" s="28"/>
      <c r="S79" s="28"/>
    </row>
    <row r="80" spans="1:21">
      <c r="A80" s="37"/>
      <c r="B80" s="37"/>
      <c r="C80" s="28"/>
      <c r="U80" s="28"/>
    </row>
    <row r="82" spans="1:21">
      <c r="A82" s="15" t="s">
        <v>529</v>
      </c>
      <c r="T82" s="28"/>
    </row>
    <row r="83" spans="1:21">
      <c r="A83" s="1" t="s">
        <v>543</v>
      </c>
    </row>
    <row r="84" spans="1:21">
      <c r="A84" s="1" t="s">
        <v>544</v>
      </c>
    </row>
    <row r="85" spans="1:21">
      <c r="D85" s="1" t="s">
        <v>596</v>
      </c>
      <c r="E85" s="1" t="s">
        <v>598</v>
      </c>
      <c r="H85" s="1" t="s">
        <v>538</v>
      </c>
      <c r="I85" s="1" t="s">
        <v>535</v>
      </c>
    </row>
    <row r="86" spans="1:21">
      <c r="A86" s="1" t="s">
        <v>597</v>
      </c>
      <c r="B86" s="1" t="s">
        <v>592</v>
      </c>
      <c r="D86" s="34">
        <v>0.16159999999999999</v>
      </c>
      <c r="E86" s="34"/>
      <c r="H86" s="1" t="s">
        <v>539</v>
      </c>
      <c r="I86" s="1" t="s">
        <v>537</v>
      </c>
    </row>
    <row r="87" spans="1:21">
      <c r="B87" s="1" t="s">
        <v>593</v>
      </c>
      <c r="D87" s="34">
        <v>8.0000000000000004E-4</v>
      </c>
      <c r="E87" s="34" t="s">
        <v>537</v>
      </c>
      <c r="H87" s="1" t="s">
        <v>540</v>
      </c>
      <c r="I87" s="1" t="s">
        <v>541</v>
      </c>
    </row>
    <row r="88" spans="1:21">
      <c r="C88" s="34"/>
      <c r="D88" s="34"/>
      <c r="E88" s="34"/>
      <c r="H88" s="1" t="s">
        <v>542</v>
      </c>
      <c r="I88" s="1" t="s">
        <v>536</v>
      </c>
    </row>
    <row r="89" spans="1:21">
      <c r="A89" s="1" t="s">
        <v>594</v>
      </c>
      <c r="B89" s="1" t="s">
        <v>592</v>
      </c>
      <c r="C89" s="34"/>
      <c r="D89" s="34">
        <v>0.46060000000000001</v>
      </c>
      <c r="E89" s="34"/>
    </row>
    <row r="90" spans="1:21">
      <c r="B90" s="1" t="s">
        <v>593</v>
      </c>
      <c r="D90" s="34" t="s">
        <v>611</v>
      </c>
      <c r="E90" s="34" t="s">
        <v>535</v>
      </c>
      <c r="U90" s="28"/>
    </row>
    <row r="91" spans="1:21">
      <c r="D91" s="34"/>
      <c r="E91" s="34"/>
    </row>
    <row r="92" spans="1:21">
      <c r="A92" s="1" t="s">
        <v>595</v>
      </c>
      <c r="B92" s="1" t="s">
        <v>592</v>
      </c>
      <c r="D92" s="34">
        <v>0.15229999999999999</v>
      </c>
      <c r="E92" s="34"/>
    </row>
    <row r="93" spans="1:21">
      <c r="B93" s="1" t="s">
        <v>593</v>
      </c>
      <c r="D93" s="34">
        <v>1.4E-3</v>
      </c>
      <c r="E93" s="34" t="s">
        <v>541</v>
      </c>
    </row>
    <row r="94" spans="1:21">
      <c r="D94" s="34"/>
      <c r="E94" s="34"/>
    </row>
    <row r="96" spans="1:21">
      <c r="B96" s="34"/>
      <c r="C96" s="34"/>
      <c r="D96" s="34"/>
      <c r="E96" s="34"/>
      <c r="F96" s="34"/>
    </row>
    <row r="97" spans="2:6">
      <c r="B97" s="34"/>
      <c r="C97" s="34"/>
      <c r="D97" s="34"/>
      <c r="E97" s="34"/>
      <c r="F97" s="34"/>
    </row>
    <row r="98" spans="2:6">
      <c r="E98" s="34"/>
      <c r="F98" s="34"/>
    </row>
    <row r="99" spans="2:6">
      <c r="B99" s="34"/>
      <c r="C99" s="34"/>
      <c r="D99" s="34"/>
      <c r="F99" s="3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Data Set 1</vt:lpstr>
      <vt:lpstr>Data Set 2</vt:lpstr>
      <vt:lpstr>Data Set 3</vt:lpstr>
      <vt:lpstr>Data Set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Weizhe</dc:creator>
  <cp:lastModifiedBy>Weizhe</cp:lastModifiedBy>
  <dcterms:created xsi:type="dcterms:W3CDTF">2025-03-05T08:28:25Z</dcterms:created>
  <dcterms:modified xsi:type="dcterms:W3CDTF">2025-10-08T08:19:06Z</dcterms:modified>
</cp:coreProperties>
</file>