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uab-my.sharepoint.com/personal/1003315_uab_cat/Documents/Documentos/Datos/proyecto RNAseq testiculos hibridos/paper/BMC Biology/primera revision/"/>
    </mc:Choice>
  </mc:AlternateContent>
  <xr:revisionPtr revIDLastSave="2" documentId="13_ncr:1_{C655ABE7-E086-4453-87A0-0BE9AE4D917B}" xr6:coauthVersionLast="47" xr6:coauthVersionMax="47" xr10:uidLastSave="{999ADB20-66D2-4ADF-9666-FEB1307B95A5}"/>
  <bookViews>
    <workbookView xWindow="1950" yWindow="1950" windowWidth="21600" windowHeight="11235" tabRatio="500" activeTab="22" xr2:uid="{00000000-000D-0000-FFFF-FFFF00000000}"/>
  </bookViews>
  <sheets>
    <sheet name="Table S1" sheetId="32" r:id="rId1"/>
    <sheet name="Table S2" sheetId="31" r:id="rId2"/>
    <sheet name="Table S3" sheetId="1" r:id="rId3"/>
    <sheet name="Table S4" sheetId="2" r:id="rId4"/>
    <sheet name="Table S5" sheetId="3" r:id="rId5"/>
    <sheet name="Table S6" sheetId="4" r:id="rId6"/>
    <sheet name="Table S7" sheetId="15" r:id="rId7"/>
    <sheet name="Table S8" sheetId="5" r:id="rId8"/>
    <sheet name="Table S9" sheetId="33" r:id="rId9"/>
    <sheet name="Table S10" sheetId="19" r:id="rId10"/>
    <sheet name="Table S11" sheetId="6" r:id="rId11"/>
    <sheet name="Table S12" sheetId="20" r:id="rId12"/>
    <sheet name="Table S13" sheetId="34" r:id="rId13"/>
    <sheet name="Table S14" sheetId="7" r:id="rId14"/>
    <sheet name="Table S15" sheetId="13" r:id="rId15"/>
    <sheet name="Table S16" sheetId="21" r:id="rId16"/>
    <sheet name="Table S17" sheetId="27" r:id="rId17"/>
    <sheet name="Table S18" sheetId="26" r:id="rId18"/>
    <sheet name="Table S19" sheetId="28" r:id="rId19"/>
    <sheet name="Table S20" sheetId="22" r:id="rId20"/>
    <sheet name="Table S21" sheetId="23" r:id="rId21"/>
    <sheet name="Table S22" sheetId="24" r:id="rId22"/>
    <sheet name="Table S23" sheetId="35" r:id="rId23"/>
  </sheets>
  <definedNames>
    <definedName name="_xlnm._FilterDatabase" localSheetId="10" hidden="1">'Table S11'!$B$2:$O$3</definedName>
    <definedName name="_xlnm._FilterDatabase" localSheetId="11" hidden="1">'Table S12'!$B$5:$F$29</definedName>
    <definedName name="_xlnm._FilterDatabase" localSheetId="13" hidden="1">'Table S14'!$B$5:$E$14</definedName>
    <definedName name="_xlnm._FilterDatabase" localSheetId="14" hidden="1">'Table S15'!$B$5:$E$9</definedName>
    <definedName name="_xlnm._FilterDatabase" localSheetId="21" hidden="1">'Table S22'!$B$5:$F$202</definedName>
    <definedName name="_xlnm._FilterDatabase" localSheetId="3" hidden="1">'Table S4'!$B$5:$Q$5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21" i="35" l="1"/>
  <c r="J21" i="35"/>
  <c r="J6" i="35"/>
  <c r="J8" i="35" s="1"/>
  <c r="K6" i="35"/>
  <c r="L6" i="35"/>
  <c r="L8" i="35" s="1"/>
  <c r="L7" i="35"/>
  <c r="K8" i="35"/>
  <c r="J9" i="35"/>
  <c r="J11" i="35" s="1"/>
  <c r="K9" i="35"/>
  <c r="K11" i="35" s="1"/>
  <c r="L9" i="35"/>
  <c r="L11" i="35" s="1"/>
  <c r="O9" i="35"/>
  <c r="L10" i="35"/>
  <c r="J16" i="35"/>
  <c r="K16" i="35"/>
  <c r="L16" i="35"/>
  <c r="O16" i="35"/>
  <c r="L17" i="35"/>
  <c r="J18" i="35"/>
  <c r="K18" i="35"/>
  <c r="L18" i="35"/>
  <c r="J19" i="35"/>
  <c r="L19" i="35" s="1"/>
  <c r="K19" i="35"/>
  <c r="L20" i="35"/>
  <c r="J26" i="35"/>
  <c r="K26" i="35"/>
  <c r="L26" i="35"/>
  <c r="L27" i="35"/>
  <c r="J28" i="35"/>
  <c r="K28" i="35"/>
  <c r="L28" i="35"/>
  <c r="J29" i="35"/>
  <c r="L29" i="35" s="1"/>
  <c r="L31" i="35" s="1"/>
  <c r="K29" i="35"/>
  <c r="K31" i="35" s="1"/>
  <c r="L30" i="35"/>
  <c r="M23" i="34"/>
  <c r="M22" i="34"/>
  <c r="M19" i="34"/>
  <c r="M18" i="34"/>
  <c r="M11" i="34"/>
  <c r="M10" i="34"/>
  <c r="M15" i="34"/>
  <c r="M14" i="34"/>
  <c r="L24" i="34"/>
  <c r="L20" i="34"/>
  <c r="L16" i="34"/>
  <c r="E35" i="35"/>
  <c r="F35" i="35" s="1"/>
  <c r="F34" i="35"/>
  <c r="F33" i="35"/>
  <c r="F32" i="35"/>
  <c r="F31" i="35"/>
  <c r="G26" i="35"/>
  <c r="F29" i="35" s="1"/>
  <c r="F26" i="35"/>
  <c r="E25" i="35"/>
  <c r="F24" i="35"/>
  <c r="F23" i="35"/>
  <c r="F22" i="35"/>
  <c r="F21" i="35"/>
  <c r="G16" i="35"/>
  <c r="F18" i="35" s="1"/>
  <c r="E15" i="35"/>
  <c r="F14" i="35"/>
  <c r="F13" i="35"/>
  <c r="F12" i="35"/>
  <c r="F11" i="35"/>
  <c r="H6" i="35"/>
  <c r="G6" i="35" s="1"/>
  <c r="F8" i="35" l="1"/>
  <c r="F6" i="35"/>
  <c r="J31" i="35"/>
  <c r="O19" i="35"/>
  <c r="F16" i="35"/>
  <c r="E20" i="35"/>
  <c r="F20" i="35" s="1"/>
  <c r="F7" i="35"/>
  <c r="F9" i="35"/>
  <c r="F17" i="35"/>
  <c r="E30" i="35"/>
  <c r="E10" i="35"/>
  <c r="F19" i="35"/>
  <c r="L12" i="34"/>
  <c r="D24" i="34"/>
  <c r="D20" i="34"/>
  <c r="D16" i="34"/>
  <c r="F25" i="35"/>
  <c r="F15" i="35"/>
  <c r="F28" i="35"/>
  <c r="F27" i="35"/>
  <c r="D12" i="34"/>
  <c r="K8" i="34"/>
  <c r="D8" i="34"/>
  <c r="J6" i="15"/>
  <c r="M6" i="15"/>
  <c r="L13" i="22"/>
  <c r="L12" i="22"/>
  <c r="L8" i="22"/>
  <c r="L7" i="22"/>
  <c r="L6" i="22"/>
  <c r="L22" i="22"/>
  <c r="L21" i="22"/>
  <c r="L18" i="22"/>
  <c r="J22" i="22"/>
  <c r="J21" i="22"/>
  <c r="J20" i="22"/>
  <c r="J19" i="22"/>
  <c r="J18" i="22"/>
  <c r="J17" i="22"/>
  <c r="J16" i="22"/>
  <c r="J15" i="22"/>
  <c r="I22" i="22"/>
  <c r="I21" i="22"/>
  <c r="I20" i="22"/>
  <c r="L20" i="22" s="1"/>
  <c r="I19" i="22"/>
  <c r="L19" i="22" s="1"/>
  <c r="I18" i="22"/>
  <c r="I17" i="22"/>
  <c r="I16" i="22"/>
  <c r="L16" i="22" s="1"/>
  <c r="I15" i="22"/>
  <c r="L15" i="22" s="1"/>
  <c r="K6" i="22"/>
  <c r="K13" i="22"/>
  <c r="K12" i="22"/>
  <c r="K11" i="22"/>
  <c r="K10" i="22"/>
  <c r="K9" i="22"/>
  <c r="K8" i="22"/>
  <c r="K7" i="22"/>
  <c r="J13" i="22"/>
  <c r="J12" i="22"/>
  <c r="J11" i="22"/>
  <c r="J10" i="22"/>
  <c r="J9" i="22"/>
  <c r="J8" i="22"/>
  <c r="J7" i="22"/>
  <c r="J6" i="22"/>
  <c r="I13" i="22"/>
  <c r="I12" i="22"/>
  <c r="I11" i="22"/>
  <c r="L11" i="22" s="1"/>
  <c r="I10" i="22"/>
  <c r="L10" i="22" s="1"/>
  <c r="I9" i="22"/>
  <c r="L9" i="22" s="1"/>
  <c r="I8" i="22"/>
  <c r="I7" i="22"/>
  <c r="I6" i="22"/>
  <c r="E101" i="28"/>
  <c r="E95" i="28"/>
  <c r="E89" i="28"/>
  <c r="E83" i="28"/>
  <c r="E77" i="28"/>
  <c r="E71" i="28"/>
  <c r="E65" i="28"/>
  <c r="E59" i="28"/>
  <c r="E53" i="28"/>
  <c r="E47" i="28"/>
  <c r="E41" i="28"/>
  <c r="E35" i="28"/>
  <c r="D13" i="26"/>
  <c r="C13" i="26"/>
  <c r="E12" i="26"/>
  <c r="E11" i="26"/>
  <c r="D8" i="26"/>
  <c r="C8" i="26"/>
  <c r="E7" i="26"/>
  <c r="E6" i="26"/>
  <c r="E11" i="28"/>
  <c r="E17" i="28"/>
  <c r="E23" i="28"/>
  <c r="E29" i="28"/>
  <c r="C13" i="27"/>
  <c r="D12" i="27" s="1"/>
  <c r="F10" i="35" l="1"/>
  <c r="F30" i="35"/>
  <c r="N11" i="34"/>
  <c r="N19" i="34"/>
  <c r="N23" i="34"/>
  <c r="N15" i="34"/>
  <c r="L7" i="34"/>
  <c r="L6" i="34"/>
  <c r="M6" i="34" s="1"/>
  <c r="L17" i="22"/>
  <c r="E13" i="26"/>
  <c r="E8" i="26"/>
  <c r="D10" i="27"/>
  <c r="D6" i="27"/>
  <c r="D7" i="27"/>
  <c r="D8" i="27"/>
  <c r="D9" i="27"/>
  <c r="D11" i="27"/>
  <c r="N22" i="34" l="1"/>
  <c r="N24" i="34" s="1"/>
  <c r="M24" i="34"/>
  <c r="N14" i="34"/>
  <c r="N16" i="34" s="1"/>
  <c r="M16" i="34"/>
  <c r="M20" i="34"/>
  <c r="N18" i="34"/>
  <c r="N20" i="34" s="1"/>
  <c r="N10" i="34"/>
  <c r="N12" i="34" s="1"/>
  <c r="M12" i="34"/>
  <c r="E18" i="34"/>
  <c r="F18" i="34" s="1"/>
  <c r="E6" i="34"/>
  <c r="E19" i="34"/>
  <c r="F19" i="34" s="1"/>
  <c r="E7" i="34"/>
  <c r="F7" i="34" s="1"/>
  <c r="E22" i="34"/>
  <c r="E23" i="34"/>
  <c r="E10" i="34"/>
  <c r="E11" i="34"/>
  <c r="F11" i="34" s="1"/>
  <c r="E14" i="34"/>
  <c r="F14" i="34" s="1"/>
  <c r="E15" i="34"/>
  <c r="F15" i="34" s="1"/>
  <c r="M7" i="34"/>
  <c r="L8" i="34"/>
  <c r="D13" i="27"/>
  <c r="E16" i="34" l="1"/>
  <c r="F22" i="34"/>
  <c r="F23" i="34"/>
  <c r="F24" i="34" s="1"/>
  <c r="E24" i="34"/>
  <c r="F16" i="34"/>
  <c r="E20" i="34"/>
  <c r="F20" i="34"/>
  <c r="M8" i="34"/>
  <c r="E12" i="34"/>
  <c r="F10" i="34"/>
  <c r="F12" i="34" s="1"/>
  <c r="F6" i="34"/>
  <c r="F8" i="34" s="1"/>
  <c r="E8" i="34"/>
  <c r="I6" i="23"/>
  <c r="I14" i="23"/>
  <c r="G18" i="23"/>
  <c r="G16" i="23"/>
  <c r="G14" i="23"/>
  <c r="G8" i="23"/>
  <c r="F7" i="23"/>
  <c r="G6" i="23"/>
  <c r="F6" i="23"/>
  <c r="F19" i="23"/>
  <c r="F17" i="23"/>
  <c r="F15" i="23"/>
  <c r="F13" i="23"/>
  <c r="G12" i="23"/>
  <c r="F12" i="23"/>
  <c r="F11" i="23"/>
  <c r="G10" i="23"/>
  <c r="F10" i="23"/>
  <c r="I6" i="3"/>
  <c r="J20" i="4"/>
  <c r="J18" i="4"/>
  <c r="J16" i="4"/>
  <c r="J14" i="4"/>
  <c r="J6" i="4"/>
  <c r="I18" i="4"/>
  <c r="I16" i="4"/>
  <c r="I14" i="4"/>
  <c r="G6" i="13"/>
  <c r="G14" i="13"/>
  <c r="F14" i="13"/>
  <c r="G13" i="13"/>
  <c r="F13" i="13"/>
  <c r="G12" i="13"/>
  <c r="F12" i="13"/>
  <c r="H6" i="23" l="1"/>
  <c r="F14" i="23"/>
  <c r="H14" i="23" s="1"/>
  <c r="F16" i="23"/>
  <c r="H16" i="23" s="1"/>
  <c r="F18" i="23"/>
  <c r="H18" i="23" s="1"/>
  <c r="H12" i="23"/>
  <c r="F9" i="23"/>
  <c r="F8" i="23"/>
  <c r="H10" i="23"/>
  <c r="H13" i="3"/>
  <c r="H12" i="3"/>
  <c r="G6" i="1"/>
  <c r="F18" i="15"/>
  <c r="L18" i="15" s="1"/>
  <c r="F14" i="15"/>
  <c r="L14" i="15" s="1"/>
  <c r="F6" i="15"/>
  <c r="F10" i="15"/>
  <c r="J10" i="15" s="1"/>
  <c r="F21" i="15"/>
  <c r="L21" i="15" s="1"/>
  <c r="F20" i="15"/>
  <c r="L20" i="15" s="1"/>
  <c r="F19" i="15"/>
  <c r="J19" i="15" s="1"/>
  <c r="F17" i="15"/>
  <c r="J17" i="15" s="1"/>
  <c r="F16" i="15"/>
  <c r="J16" i="15" s="1"/>
  <c r="F15" i="15"/>
  <c r="L15" i="15" s="1"/>
  <c r="F13" i="15"/>
  <c r="L13" i="15" s="1"/>
  <c r="F12" i="15"/>
  <c r="K12" i="15" s="1"/>
  <c r="F11" i="15"/>
  <c r="J11" i="15" s="1"/>
  <c r="F9" i="15"/>
  <c r="J9" i="15" s="1"/>
  <c r="F8" i="15"/>
  <c r="L8" i="15" s="1"/>
  <c r="F7" i="15"/>
  <c r="J7" i="15" s="1"/>
  <c r="E10" i="7"/>
  <c r="F6" i="13"/>
  <c r="F7" i="13"/>
  <c r="G7" i="13"/>
  <c r="F8" i="13"/>
  <c r="G8" i="13"/>
  <c r="F9" i="13"/>
  <c r="G9" i="13"/>
  <c r="E14" i="7"/>
  <c r="E13" i="7"/>
  <c r="E12" i="7"/>
  <c r="E11" i="7"/>
  <c r="E9" i="7"/>
  <c r="E8" i="7"/>
  <c r="E7" i="7"/>
  <c r="E6" i="7"/>
  <c r="F21" i="4"/>
  <c r="G20" i="4"/>
  <c r="F20" i="4"/>
  <c r="F19" i="4"/>
  <c r="G18" i="4"/>
  <c r="F18" i="4"/>
  <c r="F17" i="4"/>
  <c r="G16" i="4"/>
  <c r="F16" i="4"/>
  <c r="F15" i="4"/>
  <c r="G14" i="4"/>
  <c r="F14" i="4"/>
  <c r="F13" i="4"/>
  <c r="G12" i="4"/>
  <c r="F12" i="4"/>
  <c r="F11" i="4"/>
  <c r="G10" i="4"/>
  <c r="F10" i="4"/>
  <c r="F9" i="4"/>
  <c r="G8" i="4"/>
  <c r="F8" i="4"/>
  <c r="F7" i="4"/>
  <c r="G6" i="4"/>
  <c r="F6" i="4"/>
  <c r="I13" i="3"/>
  <c r="G13" i="3"/>
  <c r="I12" i="3"/>
  <c r="G12" i="3"/>
  <c r="I11" i="3"/>
  <c r="H11" i="3"/>
  <c r="G11" i="3"/>
  <c r="I10" i="3"/>
  <c r="H10" i="3"/>
  <c r="G10" i="3"/>
  <c r="I9" i="3"/>
  <c r="H9" i="3"/>
  <c r="G9" i="3"/>
  <c r="I8" i="3"/>
  <c r="H8" i="3"/>
  <c r="G8" i="3"/>
  <c r="I7" i="3"/>
  <c r="H7" i="3"/>
  <c r="G7" i="3"/>
  <c r="H6" i="3"/>
  <c r="G6" i="3"/>
  <c r="I6" i="1"/>
  <c r="H6" i="1"/>
  <c r="H12" i="4" l="1"/>
  <c r="H8" i="4"/>
  <c r="H8" i="23"/>
  <c r="K18" i="15"/>
  <c r="L6" i="15"/>
  <c r="J12" i="3"/>
  <c r="H10" i="4"/>
  <c r="H20" i="4"/>
  <c r="H18" i="4"/>
  <c r="H16" i="4"/>
  <c r="H14" i="4"/>
  <c r="H6" i="4"/>
  <c r="J11" i="3"/>
  <c r="J10" i="3"/>
  <c r="J9" i="3"/>
  <c r="J8" i="3"/>
  <c r="J7" i="3"/>
  <c r="J6" i="1"/>
  <c r="J6" i="3"/>
  <c r="J13" i="3"/>
  <c r="K14" i="15"/>
  <c r="J14" i="15"/>
  <c r="K10" i="15"/>
  <c r="L10" i="15"/>
  <c r="K6" i="15"/>
  <c r="J18" i="15"/>
  <c r="K21" i="15"/>
  <c r="J21" i="15"/>
  <c r="J13" i="15"/>
  <c r="K13" i="15"/>
  <c r="L17" i="15"/>
  <c r="K17" i="15"/>
  <c r="K9" i="15"/>
  <c r="L9" i="15"/>
  <c r="L16" i="15"/>
  <c r="K16" i="15"/>
  <c r="J8" i="15"/>
  <c r="K8" i="15"/>
  <c r="K20" i="15"/>
  <c r="J20" i="15"/>
  <c r="L12" i="15"/>
  <c r="J12" i="15"/>
  <c r="L19" i="15"/>
  <c r="K19" i="15"/>
  <c r="K11" i="15"/>
  <c r="L11" i="15"/>
  <c r="K15" i="15"/>
  <c r="J15" i="15"/>
  <c r="K7" i="15"/>
  <c r="L7" i="15"/>
  <c r="M18" i="15" l="1"/>
  <c r="M15" i="15"/>
  <c r="M20" i="15"/>
  <c r="M10" i="15"/>
  <c r="M11" i="15"/>
  <c r="M19" i="15"/>
  <c r="M16" i="15"/>
  <c r="M21" i="15"/>
  <c r="M14" i="15"/>
  <c r="M9" i="15"/>
  <c r="M17" i="15"/>
  <c r="M13" i="15"/>
  <c r="M8" i="15"/>
  <c r="M12" i="15"/>
  <c r="M7" i="15"/>
</calcChain>
</file>

<file path=xl/sharedStrings.xml><?xml version="1.0" encoding="utf-8"?>
<sst xmlns="http://schemas.openxmlformats.org/spreadsheetml/2006/main" count="3917" uniqueCount="1212">
  <si>
    <t>Comparison</t>
  </si>
  <si>
    <t>Total</t>
  </si>
  <si>
    <t>Total number of DE</t>
  </si>
  <si>
    <t>Genes</t>
  </si>
  <si>
    <t>TEs</t>
  </si>
  <si>
    <t>GO</t>
  </si>
  <si>
    <t>Term</t>
  </si>
  <si>
    <t>metabolic process</t>
  </si>
  <si>
    <t>cellular process</t>
  </si>
  <si>
    <t>localization</t>
  </si>
  <si>
    <t>response to stimulus</t>
  </si>
  <si>
    <t>biological regulation</t>
  </si>
  <si>
    <t>immune system process</t>
  </si>
  <si>
    <t>biological process involved in interspecies interaction between organisms</t>
  </si>
  <si>
    <t>multicellular organismal process</t>
  </si>
  <si>
    <t>developmental process</t>
  </si>
  <si>
    <t>reproduction</t>
  </si>
  <si>
    <t>locomotion</t>
  </si>
  <si>
    <t>GO:0000023</t>
  </si>
  <si>
    <t>maltose metabolic process</t>
  </si>
  <si>
    <t>X</t>
  </si>
  <si>
    <t>GO:0003333</t>
  </si>
  <si>
    <t>amino acid transmembrane transport</t>
  </si>
  <si>
    <t>GO:0005992</t>
  </si>
  <si>
    <t>trehalose biosynthetic process</t>
  </si>
  <si>
    <t>GO:0006508</t>
  </si>
  <si>
    <t>proteolysis</t>
  </si>
  <si>
    <t>GO:0006564</t>
  </si>
  <si>
    <t>L-serine biosynthetic process</t>
  </si>
  <si>
    <t>GO:0006730</t>
  </si>
  <si>
    <t>one-carbon metabolic process</t>
  </si>
  <si>
    <t>GO:0007156</t>
  </si>
  <si>
    <t>homophilic cell adhesion via plasma memb...</t>
  </si>
  <si>
    <t>pyridoxine biosynthetic process</t>
  </si>
  <si>
    <t>GO:0009253</t>
  </si>
  <si>
    <t>peptidoglycan catabolic process</t>
  </si>
  <si>
    <t>GO:0032006</t>
  </si>
  <si>
    <t>regulation of TOR signaling</t>
  </si>
  <si>
    <t>GO:0033540</t>
  </si>
  <si>
    <t>fatty acid beta-oxidation using acyl-CoA...</t>
  </si>
  <si>
    <t>GO:0050830</t>
  </si>
  <si>
    <t>defense response to Gram-positive bacter...</t>
  </si>
  <si>
    <t>GO:0055085</t>
  </si>
  <si>
    <t>transmembrane transport</t>
  </si>
  <si>
    <t>GO:0120169</t>
  </si>
  <si>
    <t>detection of cold stimulus involved in t...</t>
  </si>
  <si>
    <t>GO:1900074</t>
  </si>
  <si>
    <t>negative regulation of neuromuscular syn...</t>
  </si>
  <si>
    <t>GO:1903716</t>
  </si>
  <si>
    <t>guanine transmembrane transport</t>
  </si>
  <si>
    <t>GO:0006013</t>
  </si>
  <si>
    <t>mannose metabolic process</t>
  </si>
  <si>
    <t>GO:0006154</t>
  </si>
  <si>
    <t>adenosine catabolic process</t>
  </si>
  <si>
    <t>GO:0007189</t>
  </si>
  <si>
    <t>adenylate cyclase-activating G protein-c...</t>
  </si>
  <si>
    <t>midgut development</t>
  </si>
  <si>
    <t>GO:0016339</t>
  </si>
  <si>
    <t>calcium-dependent cell-cell adhesion via...</t>
  </si>
  <si>
    <t>GO:0046103</t>
  </si>
  <si>
    <t>inosine biosynthetic process</t>
  </si>
  <si>
    <t>GO:0050808</t>
  </si>
  <si>
    <t>synapse organization</t>
  </si>
  <si>
    <t>protein localization involved in establi...</t>
  </si>
  <si>
    <t>chloride transmembrane transport</t>
  </si>
  <si>
    <t>heart process</t>
  </si>
  <si>
    <t>GO:0006032</t>
  </si>
  <si>
    <t>chitin catabolic process</t>
  </si>
  <si>
    <t>Notch signaling pathway</t>
  </si>
  <si>
    <t>ventral midline development</t>
  </si>
  <si>
    <t>larval locomotory behavior</t>
  </si>
  <si>
    <t>GO:0015811</t>
  </si>
  <si>
    <t>L-cystine transport</t>
  </si>
  <si>
    <t>GO:0016540</t>
  </si>
  <si>
    <t>protein autoprocessing</t>
  </si>
  <si>
    <t>GO:0032793</t>
  </si>
  <si>
    <t>positive regulation of CREB transcriptio...</t>
  </si>
  <si>
    <t>GO:0034765</t>
  </si>
  <si>
    <t>GO:0043154</t>
  </si>
  <si>
    <t>negative regulation of cysteine-type end...</t>
  </si>
  <si>
    <t>regulation of imaginal disc-derived wing...</t>
  </si>
  <si>
    <t>cell-cell signaling involved in cell fat...</t>
  </si>
  <si>
    <t>GO:0048856</t>
  </si>
  <si>
    <t>anatomical structure development</t>
  </si>
  <si>
    <t>protein homotetramerization</t>
  </si>
  <si>
    <t>adenylate cyclase-activating adrenergic ...</t>
  </si>
  <si>
    <t>GO:0006812</t>
  </si>
  <si>
    <t>GO:0007218</t>
  </si>
  <si>
    <t>neuropeptide signaling pathway</t>
  </si>
  <si>
    <t>GO:0007606</t>
  </si>
  <si>
    <t>sensory perception of chemical stimulus</t>
  </si>
  <si>
    <t>GO:0008156</t>
  </si>
  <si>
    <t>negative regulation of DNA replication</t>
  </si>
  <si>
    <t>GO:0019226</t>
  </si>
  <si>
    <t>transmission of nerve impulse</t>
  </si>
  <si>
    <t>ionotropic glutamate receptor signaling ...</t>
  </si>
  <si>
    <t>GO:0044331</t>
  </si>
  <si>
    <t>cell-cell adhesion mediated by cadherin</t>
  </si>
  <si>
    <t>trachea morphogenesis</t>
  </si>
  <si>
    <t>GO:0015835</t>
  </si>
  <si>
    <t>peptidoglycan transport</t>
  </si>
  <si>
    <t>GO:0017055</t>
  </si>
  <si>
    <t>negative regulation of RNA polymerase II...</t>
  </si>
  <si>
    <t>GO:0017157</t>
  </si>
  <si>
    <t>regulation of exocytosis</t>
  </si>
  <si>
    <t>GO:1901562</t>
  </si>
  <si>
    <t>response to paraquat</t>
  </si>
  <si>
    <t>GO:1902843</t>
  </si>
  <si>
    <t>positive regulation of netrin-activated ...</t>
  </si>
  <si>
    <t>GO:1902966</t>
  </si>
  <si>
    <t>positive regulation of protein localizat...</t>
  </si>
  <si>
    <t>leg disc development</t>
  </si>
  <si>
    <t>GO:0006587</t>
  </si>
  <si>
    <t>serotonin biosynthetic process from tryp...</t>
  </si>
  <si>
    <t>GO:0007412</t>
  </si>
  <si>
    <t>axon target recognition</t>
  </si>
  <si>
    <t>GO:0019442</t>
  </si>
  <si>
    <t>tryptophan catabolic process to acetyl-C...</t>
  </si>
  <si>
    <t>GO:0061614</t>
  </si>
  <si>
    <t>GO:0097107</t>
  </si>
  <si>
    <t>postsynaptic density assembly</t>
  </si>
  <si>
    <t>GO:1990146</t>
  </si>
  <si>
    <t>protein localization to rhabdomere</t>
  </si>
  <si>
    <t>GO:2000543</t>
  </si>
  <si>
    <t>positive regulation of gastrulation</t>
  </si>
  <si>
    <t>GO:0007268</t>
  </si>
  <si>
    <t>chemical synaptic transmission</t>
  </si>
  <si>
    <t>GO:0007605</t>
  </si>
  <si>
    <t>sensory perception of sound</t>
  </si>
  <si>
    <t>GO:0007615</t>
  </si>
  <si>
    <t>anesthesia-resistant memory</t>
  </si>
  <si>
    <t>GO:0021556</t>
  </si>
  <si>
    <t>central nervous system formation</t>
  </si>
  <si>
    <t>GO:0002814</t>
  </si>
  <si>
    <t>negative regulation of biosynthetic proc...</t>
  </si>
  <si>
    <t>GO:0006027</t>
  </si>
  <si>
    <t>glycosaminoglycan catabolic process</t>
  </si>
  <si>
    <t>GO:0006171</t>
  </si>
  <si>
    <t>cAMP biosynthetic process</t>
  </si>
  <si>
    <t>GO:0007157</t>
  </si>
  <si>
    <t>heterophilic cell-cell adhesion via plas...</t>
  </si>
  <si>
    <t>GO:0007473</t>
  </si>
  <si>
    <t>wing disc proximal/distal pattern format...</t>
  </si>
  <si>
    <t>GO:0035721</t>
  </si>
  <si>
    <t>intraciliary retrograde transport</t>
  </si>
  <si>
    <t>GO:0061330</t>
  </si>
  <si>
    <t>GO:0000226</t>
  </si>
  <si>
    <t>microtubule cytoskeleton organization</t>
  </si>
  <si>
    <t>GO:0002181</t>
  </si>
  <si>
    <t>cytoplasmic translation</t>
  </si>
  <si>
    <t>GO:0006099</t>
  </si>
  <si>
    <t>tricarboxylic acid cycle</t>
  </si>
  <si>
    <t>GO:0006108</t>
  </si>
  <si>
    <t>malate metabolic process</t>
  </si>
  <si>
    <t>GO:0007291</t>
  </si>
  <si>
    <t>sperm individualization</t>
  </si>
  <si>
    <t>GO:0018094</t>
  </si>
  <si>
    <t>protein polyglycylation</t>
  </si>
  <si>
    <t>GO:0030150</t>
  </si>
  <si>
    <t>protein import into mitochondrial matrix</t>
  </si>
  <si>
    <t>GO:0030317</t>
  </si>
  <si>
    <t>flagellated sperm motility</t>
  </si>
  <si>
    <t>GO:0035082</t>
  </si>
  <si>
    <t>axoneme assembly</t>
  </si>
  <si>
    <t>GO:0060285</t>
  </si>
  <si>
    <t>cilium-dependent cell motility</t>
  </si>
  <si>
    <t>GO:0070286</t>
  </si>
  <si>
    <t>axonemal dynein complex assembly</t>
  </si>
  <si>
    <t>sulfate transmembrane transport</t>
  </si>
  <si>
    <t>GO:0003341</t>
  </si>
  <si>
    <t>cilium movement</t>
  </si>
  <si>
    <t>GO:0006006</t>
  </si>
  <si>
    <t>glucose metabolic process</t>
  </si>
  <si>
    <t>GO:0015709</t>
  </si>
  <si>
    <t>thiosulfate transport</t>
  </si>
  <si>
    <t>outer dynein arm assembly</t>
  </si>
  <si>
    <t>GO:0060271</t>
  </si>
  <si>
    <t>cilium assembly</t>
  </si>
  <si>
    <t>GO:0071422</t>
  </si>
  <si>
    <t>succinate transmembrane transport</t>
  </si>
  <si>
    <t>Hybrid</t>
  </si>
  <si>
    <t>Parental species</t>
  </si>
  <si>
    <t>F1</t>
  </si>
  <si>
    <t>D. buzzatii</t>
  </si>
  <si>
    <t>BC1</t>
  </si>
  <si>
    <t>BC2</t>
  </si>
  <si>
    <t>BC3</t>
  </si>
  <si>
    <t>D. koepferae</t>
  </si>
  <si>
    <t>Population</t>
  </si>
  <si>
    <t>Proportions</t>
  </si>
  <si>
    <t>Total proportion</t>
  </si>
  <si>
    <t>Z-score</t>
  </si>
  <si>
    <t>Associated p-value</t>
  </si>
  <si>
    <t>Adjusted p-value</t>
  </si>
  <si>
    <t>rhythmic process</t>
  </si>
  <si>
    <t>pigmentation</t>
  </si>
  <si>
    <t>GO:0018095</t>
  </si>
  <si>
    <t>protein polyglutamylation</t>
  </si>
  <si>
    <t>GO:0006123</t>
  </si>
  <si>
    <t>mitochondrial electron transport, cytoch...</t>
  </si>
  <si>
    <t>GO:0003352</t>
  </si>
  <si>
    <t>regulation of cilium movement</t>
  </si>
  <si>
    <t>GO:0071423</t>
  </si>
  <si>
    <t>malate transmembrane transport</t>
  </si>
  <si>
    <t>GO:0045040</t>
  </si>
  <si>
    <t>protein insertion into mitochondrial out...</t>
  </si>
  <si>
    <t>GO:0042381</t>
  </si>
  <si>
    <t>hemolymph coagulation</t>
  </si>
  <si>
    <t>GO:0001706</t>
  </si>
  <si>
    <t>endoderm formation</t>
  </si>
  <si>
    <t>GO:0016204</t>
  </si>
  <si>
    <t>determination of muscle attachment site</t>
  </si>
  <si>
    <t>GO:0055088</t>
  </si>
  <si>
    <t>lipid homeostasis</t>
  </si>
  <si>
    <t>GO:0048598</t>
  </si>
  <si>
    <t>embryonic morphogenesis</t>
  </si>
  <si>
    <t>GO:0032922</t>
  </si>
  <si>
    <t>circadian regulation of gene expression</t>
  </si>
  <si>
    <t>GO:0090328</t>
  </si>
  <si>
    <t>regulation of olfactory learning</t>
  </si>
  <si>
    <t>GO:0007435</t>
  </si>
  <si>
    <t>salivary gland morphogenesis</t>
  </si>
  <si>
    <t>GO:0061059</t>
  </si>
  <si>
    <t>positive regulation of peptidoglycan rec...</t>
  </si>
  <si>
    <t>GO:0002760</t>
  </si>
  <si>
    <t>positive regulation of antimicrobial hum...</t>
  </si>
  <si>
    <t>GO:0006727</t>
  </si>
  <si>
    <t>ommochrome biosynthetic process</t>
  </si>
  <si>
    <t>GO:2000050</t>
  </si>
  <si>
    <t>regulation of non-canonical Wnt signalin...</t>
  </si>
  <si>
    <t>GO:1902685</t>
  </si>
  <si>
    <t>positive regulation of receptor localiza...</t>
  </si>
  <si>
    <t>GO:0035694</t>
  </si>
  <si>
    <t>mitochondrial protein catabolic process</t>
  </si>
  <si>
    <t>GO:0035695</t>
  </si>
  <si>
    <t>mitophagy by induced vacuole formation</t>
  </si>
  <si>
    <t>GO:0043059</t>
  </si>
  <si>
    <t>regulation of forward locomotion</t>
  </si>
  <si>
    <t>GO:0007160</t>
  </si>
  <si>
    <t>cell-matrix adhesion</t>
  </si>
  <si>
    <t>GO:0019293</t>
  </si>
  <si>
    <t>tyrosine biosynthetic process, by oxidat...</t>
  </si>
  <si>
    <t>GO:0060086</t>
  </si>
  <si>
    <t>circadian temperature homeostasis</t>
  </si>
  <si>
    <t>GO:0045496</t>
  </si>
  <si>
    <t>male analia development</t>
  </si>
  <si>
    <t>GO:0045497</t>
  </si>
  <si>
    <t>female analia development</t>
  </si>
  <si>
    <t>GO:0006979</t>
  </si>
  <si>
    <t>response to oxidative stress</t>
  </si>
  <si>
    <t>GO:0016539</t>
  </si>
  <si>
    <t>intein-mediated protein splicing</t>
  </si>
  <si>
    <t>GO:0097264</t>
  </si>
  <si>
    <t>self proteolysis</t>
  </si>
  <si>
    <t>GO:0090138</t>
  </si>
  <si>
    <t>regulation of actin cytoskeleton organiz...</t>
  </si>
  <si>
    <t>Percentatge</t>
  </si>
  <si>
    <t>Deregulated</t>
  </si>
  <si>
    <t>***</t>
  </si>
  <si>
    <t>Underexpressed</t>
  </si>
  <si>
    <t>D. buzzatii vs D. koepferae</t>
  </si>
  <si>
    <t>Additively expressed</t>
  </si>
  <si>
    <t>Overexpressed</t>
  </si>
  <si>
    <t>Additively expressed (%)</t>
  </si>
  <si>
    <t>Deregulated (%)</t>
  </si>
  <si>
    <t>Total (%)</t>
  </si>
  <si>
    <t>TE copy</t>
  </si>
  <si>
    <t>TE family</t>
  </si>
  <si>
    <t>GO:0015842</t>
  </si>
  <si>
    <t>aminergic neurotransmitter loading into ...</t>
  </si>
  <si>
    <t>animal organ development</t>
  </si>
  <si>
    <t>carbohydrate metabolic process</t>
  </si>
  <si>
    <t>carbohydrate transmembrane transport</t>
  </si>
  <si>
    <t>GO:0040005</t>
  </si>
  <si>
    <t>chitin-based cuticle attachment to epith...</t>
  </si>
  <si>
    <t>sperm axoneme assembly</t>
  </si>
  <si>
    <t>compound eye photoreceptor cell differen...</t>
  </si>
  <si>
    <t>GO:0000455</t>
  </si>
  <si>
    <t>enzyme-directed rRNA pseudouridine synth...</t>
  </si>
  <si>
    <t>GO:0006856</t>
  </si>
  <si>
    <t>eye pigment precursor transport</t>
  </si>
  <si>
    <t>adult locomotory behavior</t>
  </si>
  <si>
    <t>positive regulation of melanization defe...</t>
  </si>
  <si>
    <t>presynaptic membrane organization</t>
  </si>
  <si>
    <t>pyridoxal phosphate biosynthetic process</t>
  </si>
  <si>
    <t>GO:0060025</t>
  </si>
  <si>
    <t>regulation of synaptic activity</t>
  </si>
  <si>
    <t>GO:0040040</t>
  </si>
  <si>
    <t>thermosensory behavior</t>
  </si>
  <si>
    <t>GO:0070328</t>
  </si>
  <si>
    <t>triglyceride homeostasis</t>
  </si>
  <si>
    <t>GO:1902356</t>
  </si>
  <si>
    <t>oxaloacetate(2-) transmembrane transport</t>
  </si>
  <si>
    <t>GO:0006106</t>
  </si>
  <si>
    <t>fumarate metabolic process</t>
  </si>
  <si>
    <t>GO:0032868</t>
  </si>
  <si>
    <t>response to insulin</t>
  </si>
  <si>
    <t>GO:0048211</t>
  </si>
  <si>
    <t>Golgi vesicle docking</t>
  </si>
  <si>
    <t>GO:0030322</t>
  </si>
  <si>
    <t>stabilization of membrane potential</t>
  </si>
  <si>
    <t>GO:2000643</t>
  </si>
  <si>
    <t>positive regulation of early endosome to...</t>
  </si>
  <si>
    <t>GO:0071320</t>
  </si>
  <si>
    <t>cellular response to cAMP</t>
  </si>
  <si>
    <t>GO:0055064</t>
  </si>
  <si>
    <t>chloride ion homeostasis</t>
  </si>
  <si>
    <t>Shared deregulated genes</t>
  </si>
  <si>
    <t>F1 and BC1</t>
  </si>
  <si>
    <t>F1, BC1 and BC2</t>
  </si>
  <si>
    <t>F1, BC1, BC2 and BC3</t>
  </si>
  <si>
    <t>Total annotated genes</t>
  </si>
  <si>
    <r>
      <t xml:space="preserve">D. buzzatti or D. koepferae-like </t>
    </r>
    <r>
      <rPr>
        <b/>
        <sz val="11"/>
        <rFont val="Times New Roman"/>
        <family val="1"/>
      </rPr>
      <t>expression</t>
    </r>
  </si>
  <si>
    <r>
      <t xml:space="preserve">D. buzzatti or D. koepferae-like </t>
    </r>
    <r>
      <rPr>
        <b/>
        <sz val="11"/>
        <rFont val="Times New Roman"/>
        <family val="1"/>
      </rPr>
      <t>expression</t>
    </r>
    <r>
      <rPr>
        <b/>
        <i/>
        <sz val="11"/>
        <rFont val="Times New Roman"/>
        <family val="1"/>
      </rPr>
      <t xml:space="preserve"> </t>
    </r>
    <r>
      <rPr>
        <b/>
        <sz val="11"/>
        <rFont val="Times New Roman"/>
        <family val="1"/>
      </rPr>
      <t>(%)</t>
    </r>
  </si>
  <si>
    <t>Toll receptor ligand protein activation ...</t>
  </si>
  <si>
    <t>miRNA transcription</t>
  </si>
  <si>
    <t>monoatomic cation transport</t>
  </si>
  <si>
    <t>regulation of postsynaptic membrane pote...</t>
  </si>
  <si>
    <t>regulation of transcription by RNA polym...</t>
  </si>
  <si>
    <t>GO:0006629</t>
  </si>
  <si>
    <t>retinol metabolic process</t>
  </si>
  <si>
    <t>lipid metabolic process</t>
  </si>
  <si>
    <t>retinal metabolic process</t>
  </si>
  <si>
    <t>regulation of monoatomic ion transmembra...</t>
  </si>
  <si>
    <t>regulation of macromolecule metabolic pr...</t>
  </si>
  <si>
    <t>vesicle transport along actin filament</t>
  </si>
  <si>
    <t>chorion-containing eggshell formation</t>
  </si>
  <si>
    <t>potassium ion transmembrane transport</t>
  </si>
  <si>
    <t>apoptotic DNA fragmentation</t>
  </si>
  <si>
    <t>homeostatic process</t>
  </si>
  <si>
    <r>
      <t>F1</t>
    </r>
    <r>
      <rPr>
        <b/>
        <i/>
        <sz val="11"/>
        <color rgb="FF000000"/>
        <rFont val="Times New Roman"/>
        <family val="1"/>
      </rPr>
      <t xml:space="preserve"> vs D. buzzatii</t>
    </r>
  </si>
  <si>
    <r>
      <t>BC1</t>
    </r>
    <r>
      <rPr>
        <b/>
        <i/>
        <sz val="11"/>
        <color rgb="FF000000"/>
        <rFont val="Times New Roman"/>
        <family val="1"/>
      </rPr>
      <t xml:space="preserve"> vs D. buzzatii</t>
    </r>
  </si>
  <si>
    <r>
      <t xml:space="preserve">F1 </t>
    </r>
    <r>
      <rPr>
        <b/>
        <i/>
        <sz val="11"/>
        <color rgb="FF000000"/>
        <rFont val="Times New Roman"/>
        <family val="1"/>
      </rPr>
      <t>vs D. buzzatii</t>
    </r>
  </si>
  <si>
    <r>
      <t xml:space="preserve">BC2 </t>
    </r>
    <r>
      <rPr>
        <b/>
        <i/>
        <sz val="11"/>
        <color rgb="FF000000"/>
        <rFont val="Times New Roman"/>
        <family val="1"/>
      </rPr>
      <t>vs D. buzzatii</t>
    </r>
  </si>
  <si>
    <r>
      <t xml:space="preserve">BC3 </t>
    </r>
    <r>
      <rPr>
        <b/>
        <i/>
        <sz val="11"/>
        <color rgb="FF000000"/>
        <rFont val="Times New Roman"/>
        <family val="1"/>
      </rPr>
      <t>vs D. buzzatii</t>
    </r>
  </si>
  <si>
    <r>
      <t xml:space="preserve">F1 </t>
    </r>
    <r>
      <rPr>
        <b/>
        <i/>
        <sz val="11"/>
        <color rgb="FF000000"/>
        <rFont val="Times New Roman"/>
        <family val="1"/>
      </rPr>
      <t>vs D. koepferae</t>
    </r>
  </si>
  <si>
    <r>
      <t xml:space="preserve">BC1 </t>
    </r>
    <r>
      <rPr>
        <b/>
        <i/>
        <sz val="11"/>
        <color rgb="FF000000"/>
        <rFont val="Times New Roman"/>
        <family val="1"/>
      </rPr>
      <t>vs D. koepferae</t>
    </r>
  </si>
  <si>
    <r>
      <t xml:space="preserve">BC2 </t>
    </r>
    <r>
      <rPr>
        <b/>
        <i/>
        <sz val="11"/>
        <color rgb="FF000000"/>
        <rFont val="Times New Roman"/>
        <family val="1"/>
      </rPr>
      <t>vs D. koepferae</t>
    </r>
  </si>
  <si>
    <r>
      <t>F1</t>
    </r>
    <r>
      <rPr>
        <b/>
        <i/>
        <sz val="11"/>
        <color rgb="FF000000"/>
        <rFont val="Times New Roman"/>
        <family val="1"/>
      </rPr>
      <t xml:space="preserve"> vs D. koepferae</t>
    </r>
  </si>
  <si>
    <r>
      <t xml:space="preserve">BC3 </t>
    </r>
    <r>
      <rPr>
        <b/>
        <i/>
        <sz val="11"/>
        <color rgb="FF000000"/>
        <rFont val="Times New Roman"/>
        <family val="1"/>
      </rPr>
      <t>vs D. koepferae</t>
    </r>
  </si>
  <si>
    <t>**</t>
  </si>
  <si>
    <t>GO:0160032</t>
  </si>
  <si>
    <t>GO:0051289</t>
  </si>
  <si>
    <t>GO:0044719</t>
  </si>
  <si>
    <t>GO:0060439</t>
  </si>
  <si>
    <t>GO:0035218</t>
  </si>
  <si>
    <t>GO:0097090</t>
  </si>
  <si>
    <t>GO:0061332</t>
  </si>
  <si>
    <t>GO:0060078</t>
  </si>
  <si>
    <t>GO:0048513</t>
  </si>
  <si>
    <t>GO:0035235</t>
  </si>
  <si>
    <t>GO:0035008</t>
  </si>
  <si>
    <t>GO:0006357</t>
  </si>
  <si>
    <t>GO:0071880</t>
  </si>
  <si>
    <t>GO:0045168</t>
  </si>
  <si>
    <t>GO:0042574</t>
  </si>
  <si>
    <t>GO:0042572</t>
  </si>
  <si>
    <t>GO:0008345</t>
  </si>
  <si>
    <t>GO:0007418</t>
  </si>
  <si>
    <t>GO:0007219</t>
  </si>
  <si>
    <t>GO:0003015</t>
  </si>
  <si>
    <t>GO:1902476</t>
  </si>
  <si>
    <t>GO:0090251</t>
  </si>
  <si>
    <t>GO:0007494</t>
  </si>
  <si>
    <t>GO:0042823</t>
  </si>
  <si>
    <t>GO:0034219</t>
  </si>
  <si>
    <t>GO:0008615</t>
  </si>
  <si>
    <t>GO:0005975</t>
  </si>
  <si>
    <t>GO:0001751</t>
  </si>
  <si>
    <t>GO:0060255</t>
  </si>
  <si>
    <t>GO:0036158</t>
  </si>
  <si>
    <t>GO:0007288</t>
  </si>
  <si>
    <t>GO:0007018</t>
  </si>
  <si>
    <t>GO:1902358</t>
  </si>
  <si>
    <t>GO:0030050</t>
  </si>
  <si>
    <t>GO:0008344</t>
  </si>
  <si>
    <t>GO:0071805</t>
  </si>
  <si>
    <t>GO:0007304</t>
  </si>
  <si>
    <t>GO:0006309</t>
  </si>
  <si>
    <t>General GOs</t>
  </si>
  <si>
    <t>GO:1902600</t>
  </si>
  <si>
    <t>proton transmembrane transport</t>
  </si>
  <si>
    <t>BC1 deregulated</t>
  </si>
  <si>
    <t>GO:0009785</t>
  </si>
  <si>
    <t>blue light signaling pathway</t>
  </si>
  <si>
    <t>GO:0035848</t>
  </si>
  <si>
    <t>oviduct morphogenesis</t>
  </si>
  <si>
    <t>BC2 deregulated</t>
  </si>
  <si>
    <t>GO:0038170</t>
  </si>
  <si>
    <t>somatostatin signaling pathway</t>
  </si>
  <si>
    <t>BC3 deregulated</t>
  </si>
  <si>
    <t>Other GOs</t>
  </si>
  <si>
    <t>F1 deregulated</t>
  </si>
  <si>
    <r>
      <t xml:space="preserve">F1 </t>
    </r>
    <r>
      <rPr>
        <i/>
        <sz val="11"/>
        <color rgb="FF000000"/>
        <rFont val="Times New Roman"/>
        <family val="1"/>
      </rPr>
      <t>vs D. buzzatii</t>
    </r>
  </si>
  <si>
    <r>
      <t xml:space="preserve">F1 </t>
    </r>
    <r>
      <rPr>
        <b/>
        <i/>
        <sz val="11"/>
        <color theme="1"/>
        <rFont val="Times New Roman"/>
        <family val="1"/>
      </rPr>
      <t>vs D. buzzatii</t>
    </r>
  </si>
  <si>
    <r>
      <t xml:space="preserve">F1 </t>
    </r>
    <r>
      <rPr>
        <i/>
        <sz val="11"/>
        <color rgb="FF000000"/>
        <rFont val="Times New Roman"/>
        <family val="1"/>
      </rPr>
      <t>vs D. koepferae</t>
    </r>
  </si>
  <si>
    <r>
      <t xml:space="preserve">F1 </t>
    </r>
    <r>
      <rPr>
        <b/>
        <i/>
        <sz val="11"/>
        <color theme="1"/>
        <rFont val="Times New Roman"/>
        <family val="1"/>
      </rPr>
      <t>vs D. koepferae</t>
    </r>
  </si>
  <si>
    <r>
      <t>F1</t>
    </r>
    <r>
      <rPr>
        <b/>
        <i/>
        <sz val="11"/>
        <color theme="1"/>
        <rFont val="Times New Roman"/>
        <family val="1"/>
      </rPr>
      <t xml:space="preserve"> vs D. koepferae</t>
    </r>
  </si>
  <si>
    <r>
      <t>F1</t>
    </r>
    <r>
      <rPr>
        <i/>
        <sz val="11"/>
        <color rgb="FF000000"/>
        <rFont val="Times New Roman"/>
        <family val="1"/>
      </rPr>
      <t xml:space="preserve"> vs D. koepferae</t>
    </r>
  </si>
  <si>
    <r>
      <t>BC1</t>
    </r>
    <r>
      <rPr>
        <i/>
        <sz val="11"/>
        <color rgb="FF000000"/>
        <rFont val="Times New Roman"/>
        <family val="1"/>
      </rPr>
      <t xml:space="preserve"> vs D. buzzatii</t>
    </r>
  </si>
  <si>
    <r>
      <t>BC1</t>
    </r>
    <r>
      <rPr>
        <i/>
        <sz val="11"/>
        <color rgb="FF000000"/>
        <rFont val="Times New Roman"/>
        <family val="1"/>
      </rPr>
      <t xml:space="preserve"> vs D. koepferae</t>
    </r>
  </si>
  <si>
    <r>
      <t xml:space="preserve">BC1 </t>
    </r>
    <r>
      <rPr>
        <i/>
        <sz val="11"/>
        <color rgb="FF000000"/>
        <rFont val="Times New Roman"/>
        <family val="1"/>
      </rPr>
      <t>vs D. koepferae</t>
    </r>
  </si>
  <si>
    <r>
      <t xml:space="preserve">BC2 </t>
    </r>
    <r>
      <rPr>
        <i/>
        <sz val="11"/>
        <color rgb="FF000000"/>
        <rFont val="Times New Roman"/>
        <family val="1"/>
      </rPr>
      <t>vs D. buzzatii</t>
    </r>
  </si>
  <si>
    <r>
      <t xml:space="preserve">BC2 </t>
    </r>
    <r>
      <rPr>
        <i/>
        <sz val="11"/>
        <color rgb="FF000000"/>
        <rFont val="Times New Roman"/>
        <family val="1"/>
      </rPr>
      <t>vs D. koepferae</t>
    </r>
  </si>
  <si>
    <r>
      <t>BC3</t>
    </r>
    <r>
      <rPr>
        <i/>
        <sz val="11"/>
        <color rgb="FF000000"/>
        <rFont val="Times New Roman"/>
        <family val="1"/>
      </rPr>
      <t xml:space="preserve"> vs D. buzzatii</t>
    </r>
  </si>
  <si>
    <r>
      <t xml:space="preserve">BC3 </t>
    </r>
    <r>
      <rPr>
        <i/>
        <sz val="11"/>
        <color rgb="FF000000"/>
        <rFont val="Times New Roman"/>
        <family val="1"/>
      </rPr>
      <t>vs D. buzzatii</t>
    </r>
  </si>
  <si>
    <r>
      <t xml:space="preserve">BC3 </t>
    </r>
    <r>
      <rPr>
        <i/>
        <sz val="11"/>
        <color rgb="FF000000"/>
        <rFont val="Times New Roman"/>
        <family val="1"/>
      </rPr>
      <t>vs D. koepferae</t>
    </r>
  </si>
  <si>
    <t>GO:1990573</t>
  </si>
  <si>
    <t>potassium ion import across plasma membr...</t>
  </si>
  <si>
    <t>GO:0009058</t>
  </si>
  <si>
    <t>biosynthetic process</t>
  </si>
  <si>
    <t>GO:0007504</t>
  </si>
  <si>
    <t>larval fat body development</t>
  </si>
  <si>
    <t>GO:0007485</t>
  </si>
  <si>
    <t>imaginal disc-derived male genitalia dev...</t>
  </si>
  <si>
    <t>GO:0002121</t>
  </si>
  <si>
    <t>inter-male aggressive behavior</t>
  </si>
  <si>
    <t>GO:0010457</t>
  </si>
  <si>
    <t>centriole-centriole cohesion</t>
  </si>
  <si>
    <t>GO:0005978</t>
  </si>
  <si>
    <t>glycogen biosynthetic process</t>
  </si>
  <si>
    <t>GO:0006836</t>
  </si>
  <si>
    <t>neurotransmitter transport</t>
  </si>
  <si>
    <t>GO:0008049</t>
  </si>
  <si>
    <t>male courtship behavior</t>
  </si>
  <si>
    <t>GO:0034111</t>
  </si>
  <si>
    <t>negative regulation of homotypic cell-ce...</t>
  </si>
  <si>
    <t>GO:1901069</t>
  </si>
  <si>
    <t>guanosine-containing compound catabolic ...</t>
  </si>
  <si>
    <t>GO:0030512</t>
  </si>
  <si>
    <t>negative regulation of transforming grow...</t>
  </si>
  <si>
    <t>GO:1902455</t>
  </si>
  <si>
    <t>negative regulation of stem cell populat...</t>
  </si>
  <si>
    <t>GO:0006631</t>
  </si>
  <si>
    <t>fatty acid metabolic process</t>
  </si>
  <si>
    <t>GO:2000370</t>
  </si>
  <si>
    <t>positive regulation of clathrin-dependen...</t>
  </si>
  <si>
    <t>GO:0010460</t>
  </si>
  <si>
    <t>positive regulation of heart rate</t>
  </si>
  <si>
    <t>GO:0110010</t>
  </si>
  <si>
    <t>basolateral protein secretion</t>
  </si>
  <si>
    <t>Shared by generations</t>
  </si>
  <si>
    <t>When compared to</t>
  </si>
  <si>
    <t>Malpighian tubule stellate cell differen...</t>
  </si>
  <si>
    <t>microtubule-based movement</t>
  </si>
  <si>
    <t>Malpighian tubule bud morphogenesis</t>
  </si>
  <si>
    <t>Deregulated genes shared by</t>
  </si>
  <si>
    <t>GO:0031663</t>
  </si>
  <si>
    <t>lipopolysaccharide-mediated signaling pa...</t>
  </si>
  <si>
    <t>Antdh</t>
  </si>
  <si>
    <t>Symbol</t>
  </si>
  <si>
    <t>Name</t>
  </si>
  <si>
    <t>Predicted to enable 3-keto sterol reductase activity and steroid dehydrogenase activity, acting on the CH-OH group of donors, NAD or NADP as acceptor. Predicted to be located in cytoplasm. Is expressed in adult head and third segment of antenna.</t>
  </si>
  <si>
    <t>Function</t>
  </si>
  <si>
    <t>GOs</t>
  </si>
  <si>
    <t>-</t>
  </si>
  <si>
    <t>bw</t>
  </si>
  <si>
    <t>brown</t>
  </si>
  <si>
    <t>transport/localization, nervous system process</t>
  </si>
  <si>
    <t>CAH7</t>
  </si>
  <si>
    <t>Carbonic anhydrase 7</t>
  </si>
  <si>
    <t>small molecule metabolism</t>
  </si>
  <si>
    <t>CG11498</t>
  </si>
  <si>
    <t>cell organization/biogenesis, protein metabolism</t>
  </si>
  <si>
    <t>CG13607</t>
  </si>
  <si>
    <t>CG30148</t>
  </si>
  <si>
    <t>Antennal dehydrogenase</t>
  </si>
  <si>
    <t>FBgn0026268</t>
  </si>
  <si>
    <t>FBgn0000241</t>
  </si>
  <si>
    <t>FBgn0037788</t>
  </si>
  <si>
    <t>FBgn0039749</t>
  </si>
  <si>
    <t>FBgn0039151</t>
  </si>
  <si>
    <t>Predicted to enable carbohydrate binding activity.</t>
  </si>
  <si>
    <t>FBgn0050148</t>
  </si>
  <si>
    <t>CG33120</t>
  </si>
  <si>
    <t>Predicted to enable O-acyltransferase activity. Predicted to be involved in triglyceride biosynthetic process. Predicted to be active in plasma membrane. Is expressed in adult head.</t>
  </si>
  <si>
    <t>FBgn0053120</t>
  </si>
  <si>
    <t>CG33281</t>
  </si>
  <si>
    <t>FBgn0053281</t>
  </si>
  <si>
    <t>CG3348</t>
  </si>
  <si>
    <t>Predicted to enable chitin binding activity. Predicted to be located in extracellular region.</t>
  </si>
  <si>
    <t>FBgn0040609</t>
  </si>
  <si>
    <t>CG4757</t>
  </si>
  <si>
    <t>FBgn0027584</t>
  </si>
  <si>
    <t>CG5819</t>
  </si>
  <si>
    <t>FBgn0034717</t>
  </si>
  <si>
    <t>CG6055</t>
  </si>
  <si>
    <t>FBgn0031918</t>
  </si>
  <si>
    <t>CG8738</t>
  </si>
  <si>
    <t>FBgn0033321</t>
  </si>
  <si>
    <t>CG9497</t>
  </si>
  <si>
    <t>Predicted to enable ecdysteroid 22-kinase activity.</t>
  </si>
  <si>
    <t>FBgn0031800</t>
  </si>
  <si>
    <t>Gagr</t>
  </si>
  <si>
    <t>Gag-related</t>
  </si>
  <si>
    <t>FBgn0036627</t>
  </si>
  <si>
    <t>Glt</t>
  </si>
  <si>
    <t>Glutactin</t>
  </si>
  <si>
    <t>FBgn0001114</t>
  </si>
  <si>
    <t>Jabba</t>
  </si>
  <si>
    <t>FBgn0259682</t>
  </si>
  <si>
    <t>Mal-B1</t>
  </si>
  <si>
    <t>Maltase B1</t>
  </si>
  <si>
    <t>FBgn0032381</t>
  </si>
  <si>
    <t>Or92a</t>
  </si>
  <si>
    <t>Odorant receptor 92a</t>
  </si>
  <si>
    <t>Odorant receptor which mediates acceptance or avoidance behavior, depending on its substrates. The odorant receptor repertoire encodes a large collection of odor stimuli that vary widely in identity, intensity, and duration. May form a complex with Orco to form odorant-sensing units, providing sensitive and prolonged odorant signaling and calcium permeability (By similarity).</t>
  </si>
  <si>
    <t>FBgn0038798</t>
  </si>
  <si>
    <t>side-VI</t>
  </si>
  <si>
    <t>sidestep VI</t>
  </si>
  <si>
    <t>FBgn0083950</t>
  </si>
  <si>
    <t>Tsf3</t>
  </si>
  <si>
    <t>Transferrin 3</t>
  </si>
  <si>
    <t>Predicted to enable iron ion binding activity. Predicted to be involved in iron ion transport. Predicted to be active in endosome; extracellular space; and plasma membrane.</t>
  </si>
  <si>
    <t>FBgn0034094</t>
  </si>
  <si>
    <t>Tsp29Fa</t>
  </si>
  <si>
    <t>Tetraspanin 29Fa</t>
  </si>
  <si>
    <t>FBgn0032074</t>
  </si>
  <si>
    <t>Ugt37E1</t>
  </si>
  <si>
    <t>UDP-glycosyltransferase family 37 member E1</t>
  </si>
  <si>
    <t>FBgn0040261</t>
  </si>
  <si>
    <t>Dscam2</t>
  </si>
  <si>
    <t>Flybase ID</t>
  </si>
  <si>
    <t>Predicted to enable UDP-glycosyltransferase activity.</t>
  </si>
  <si>
    <r>
      <t xml:space="preserve">Predicted to be located in membrane. Is expressed in adult head; </t>
    </r>
    <r>
      <rPr>
        <b/>
        <sz val="11"/>
        <color rgb="FF000000"/>
        <rFont val="Times New Roman"/>
        <family val="1"/>
      </rPr>
      <t>embryonic midgut chamber</t>
    </r>
    <r>
      <rPr>
        <sz val="11"/>
        <color rgb="FF000000"/>
        <rFont val="Times New Roman"/>
        <family val="1"/>
      </rPr>
      <t>; and</t>
    </r>
    <r>
      <rPr>
        <b/>
        <sz val="11"/>
        <color rgb="FF000000"/>
        <rFont val="Times New Roman"/>
        <family val="1"/>
      </rPr>
      <t xml:space="preserve"> embryonic/larval midgut</t>
    </r>
    <r>
      <rPr>
        <sz val="11"/>
        <color rgb="FF000000"/>
        <rFont val="Times New Roman"/>
        <family val="1"/>
      </rPr>
      <t>.</t>
    </r>
  </si>
  <si>
    <t>membrane</t>
  </si>
  <si>
    <t>transport/localization</t>
  </si>
  <si>
    <r>
      <t xml:space="preserve">Is expressed in A1-7 ventral longitudinal muscle cell; adult head; and </t>
    </r>
    <r>
      <rPr>
        <b/>
        <sz val="11"/>
        <color rgb="FF000000"/>
        <rFont val="Times New Roman"/>
        <family val="1"/>
      </rPr>
      <t>embryonic/larval nervous system</t>
    </r>
    <r>
      <rPr>
        <sz val="11"/>
        <color rgb="FF000000"/>
        <rFont val="Times New Roman"/>
        <family val="1"/>
      </rPr>
      <t>.</t>
    </r>
  </si>
  <si>
    <t>nervous system process, response to stimulus</t>
  </si>
  <si>
    <t xml:space="preserve">Predicted to enable maltose alpha-glucosidase activity. Predicted to be involved in carbohydrate metabolic process. Is expressed in adult fat body and adult head. </t>
  </si>
  <si>
    <r>
      <t xml:space="preserve">Encodes a lipid droplet protein that sequesters histones on lipid droplets. It promotes proper </t>
    </r>
    <r>
      <rPr>
        <b/>
        <sz val="11"/>
        <color rgb="FF000000"/>
        <rFont val="Times New Roman"/>
        <family val="1"/>
      </rPr>
      <t>development of pre-cellular embryos</t>
    </r>
    <r>
      <rPr>
        <sz val="11"/>
        <color rgb="FF000000"/>
        <rFont val="Times New Roman"/>
        <family val="1"/>
      </rPr>
      <t>, controls levels of nuclear histones, and mediates anti-bacterial protection.</t>
    </r>
  </si>
  <si>
    <r>
      <t xml:space="preserve">response to stimulus, </t>
    </r>
    <r>
      <rPr>
        <b/>
        <sz val="11"/>
        <color rgb="FF000000"/>
        <rFont val="Times New Roman"/>
        <family val="1"/>
      </rPr>
      <t>development</t>
    </r>
    <r>
      <rPr>
        <sz val="11"/>
        <color rgb="FF000000"/>
        <rFont val="Times New Roman"/>
        <family val="1"/>
      </rPr>
      <t>, cell organization/biogenesis, immune system</t>
    </r>
  </si>
  <si>
    <t>Down syndrome cell adhesion molecule 2</t>
  </si>
  <si>
    <r>
      <t xml:space="preserve">Encodes a transmembrane protein. Its alternative splicing produces two biochemically distinct homophilic binding proteins expressed in different cells. It can mediate both repulsion and adhesion between neurons and contributes to </t>
    </r>
    <r>
      <rPr>
        <b/>
        <sz val="11"/>
        <color rgb="FF000000"/>
        <rFont val="Times New Roman"/>
        <family val="1"/>
      </rPr>
      <t>boundary formation</t>
    </r>
    <r>
      <rPr>
        <sz val="11"/>
        <color rgb="FF000000"/>
        <rFont val="Times New Roman"/>
        <family val="1"/>
      </rPr>
      <t xml:space="preserve">, </t>
    </r>
    <r>
      <rPr>
        <b/>
        <sz val="11"/>
        <color rgb="FF000000"/>
        <rFont val="Times New Roman"/>
        <family val="1"/>
      </rPr>
      <t>neurite targeting and synapse formation in the brain.</t>
    </r>
  </si>
  <si>
    <r>
      <t xml:space="preserve">development, </t>
    </r>
    <r>
      <rPr>
        <sz val="11"/>
        <color rgb="FF000000"/>
        <rFont val="Times New Roman"/>
        <family val="1"/>
      </rPr>
      <t>cell organization/biogenesis</t>
    </r>
  </si>
  <si>
    <r>
      <t xml:space="preserve">Predicted to be involved in proteolysis. Predicted to be active in extracellular space. Is expressed in </t>
    </r>
    <r>
      <rPr>
        <b/>
        <sz val="11"/>
        <color rgb="FF000000"/>
        <rFont val="Times New Roman"/>
        <family val="1"/>
      </rPr>
      <t>embryonic/larval fat body</t>
    </r>
    <r>
      <rPr>
        <sz val="11"/>
        <color rgb="FF000000"/>
        <rFont val="Times New Roman"/>
        <family val="1"/>
      </rPr>
      <t>.</t>
    </r>
  </si>
  <si>
    <t>protein metabolism</t>
  </si>
  <si>
    <r>
      <t xml:space="preserve">Predicted to enable carbohydrate binding activity. Is expressed in several structures, including dorsal sensory complex proper primordium; </t>
    </r>
    <r>
      <rPr>
        <b/>
        <sz val="11"/>
        <color rgb="FF000000"/>
        <rFont val="Times New Roman"/>
        <family val="1"/>
      </rPr>
      <t>embryonic epidermis; embryonic/larval tracheal system</t>
    </r>
    <r>
      <rPr>
        <sz val="11"/>
        <color rgb="FF000000"/>
        <rFont val="Times New Roman"/>
        <family val="1"/>
      </rPr>
      <t>; gut section; and hindgut proper primordium.</t>
    </r>
  </si>
  <si>
    <r>
      <t>Is expressed in several structures, including Malpighian tubule primordium;</t>
    </r>
    <r>
      <rPr>
        <b/>
        <sz val="11"/>
        <color rgb="FF000000"/>
        <rFont val="Times New Roman"/>
        <family val="1"/>
      </rPr>
      <t xml:space="preserve"> embryonic Malpighian tubule; embryonic/larval midgut; presumptive embryonic/larval digestive system</t>
    </r>
    <r>
      <rPr>
        <sz val="11"/>
        <color rgb="FF000000"/>
        <rFont val="Times New Roman"/>
        <family val="1"/>
      </rPr>
      <t>; and proventriculus primordium.</t>
    </r>
  </si>
  <si>
    <t>response to stimulus, signaling</t>
  </si>
  <si>
    <t>Enables serine hydrolase activity. Is expressed in adult head.</t>
  </si>
  <si>
    <r>
      <t xml:space="preserve">Encodes a secreted protein that belongs to the family of cholinesterase/carboxylesterase-like proteins but lacks the catalytically active residues. It forms part of the basement membrane and regulates </t>
    </r>
    <r>
      <rPr>
        <b/>
        <sz val="11"/>
        <color rgb="FF000000"/>
        <rFont val="Times New Roman"/>
        <family val="1"/>
      </rPr>
      <t>axonal outgrowth</t>
    </r>
    <r>
      <rPr>
        <sz val="11"/>
        <color rgb="FF000000"/>
        <rFont val="Times New Roman"/>
        <family val="1"/>
      </rPr>
      <t>.</t>
    </r>
  </si>
  <si>
    <r>
      <t>Encodes a transmembrane protein with unknown function. It has sequence similarity with Gag proteins of the gypsy group of retrotransposons (errantiviruses). Gagr gene expression is</t>
    </r>
    <r>
      <rPr>
        <b/>
        <sz val="11"/>
        <color rgb="FF000000"/>
        <rFont val="Times New Roman"/>
        <family val="1"/>
      </rPr>
      <t xml:space="preserve"> increased in response to the gypsy retrovirus </t>
    </r>
    <r>
      <rPr>
        <sz val="11"/>
        <color rgb="FF000000"/>
        <rFont val="Times New Roman"/>
        <family val="1"/>
      </rPr>
      <t>and to Bacillus cereus.</t>
    </r>
  </si>
  <si>
    <r>
      <t xml:space="preserve">Predicted to enable transmembrane transporter activity. Predicted to be involved in transmembrane transport. Predicted to be active in membrane. Is expressed in adult head; </t>
    </r>
    <r>
      <rPr>
        <b/>
        <sz val="11"/>
        <color rgb="FF000000"/>
        <rFont val="Times New Roman"/>
        <family val="1"/>
      </rPr>
      <t>embryonic Malpighian tubule; and embryonic main segment of Malpighian tubule.</t>
    </r>
  </si>
  <si>
    <r>
      <t>Is expressed in several structures, including</t>
    </r>
    <r>
      <rPr>
        <b/>
        <sz val="11"/>
        <color rgb="FF000000"/>
        <rFont val="Times New Roman"/>
        <family val="1"/>
      </rPr>
      <t xml:space="preserve"> anlage in statu nascendi</t>
    </r>
    <r>
      <rPr>
        <sz val="11"/>
        <color rgb="FF000000"/>
        <rFont val="Times New Roman"/>
        <family val="1"/>
      </rPr>
      <t xml:space="preserve">; mesoderm; mesoderm anlage; and </t>
    </r>
    <r>
      <rPr>
        <b/>
        <sz val="11"/>
        <color rgb="FF000000"/>
        <rFont val="Times New Roman"/>
        <family val="1"/>
      </rPr>
      <t>presumptive embryonic/larval digestive system</t>
    </r>
    <r>
      <rPr>
        <sz val="11"/>
        <color rgb="FF000000"/>
        <rFont val="Times New Roman"/>
        <family val="1"/>
      </rPr>
      <t>.</t>
    </r>
  </si>
  <si>
    <r>
      <t>Encodes a member of the traffic ATPase (or ABC) family of membrane transporters. It is believed to heterodimerize with the product of w. bw and w are necessary to import guanine, a precursor for the red pteridine pigments, into pigment cells of the eyes, Malpighian tubules and</t>
    </r>
    <r>
      <rPr>
        <b/>
        <sz val="11"/>
        <color rgb="FF000000"/>
        <rFont val="Times New Roman"/>
        <family val="1"/>
      </rPr>
      <t xml:space="preserve"> testis sheath.</t>
    </r>
  </si>
  <si>
    <r>
      <t xml:space="preserve">Predicted to enable carbonate dehydratase activity. Predicted to be involved in one-carbon metabolic process. Predicted to be active in cytoplasm. Is expressed in adult head; adult heart; </t>
    </r>
    <r>
      <rPr>
        <b/>
        <sz val="11"/>
        <color rgb="FF000000"/>
        <rFont val="Times New Roman"/>
        <family val="1"/>
      </rPr>
      <t>embryonic/larval midgut</t>
    </r>
    <r>
      <rPr>
        <sz val="11"/>
        <color rgb="FF000000"/>
        <rFont val="Times New Roman"/>
        <family val="1"/>
      </rPr>
      <t>; and wing disc.</t>
    </r>
  </si>
  <si>
    <r>
      <t xml:space="preserve">Predicted to be involved in mitochondrial protein catabolic process and mitophagy by induced vacuole formation. Predicted to be active in mitochondrial outer membrane. Is expressed in </t>
    </r>
    <r>
      <rPr>
        <b/>
        <sz val="11"/>
        <color rgb="FF000000"/>
        <rFont val="Times New Roman"/>
        <family val="1"/>
      </rPr>
      <t>spermatozoon</t>
    </r>
    <r>
      <rPr>
        <sz val="11"/>
        <color rgb="FF000000"/>
        <rFont val="Times New Roman"/>
        <family val="1"/>
      </rPr>
      <t>.</t>
    </r>
  </si>
  <si>
    <t>FBgn0265296</t>
  </si>
  <si>
    <t>Ppcs</t>
  </si>
  <si>
    <t>Dr</t>
  </si>
  <si>
    <t>hh</t>
  </si>
  <si>
    <t>dsx</t>
  </si>
  <si>
    <t>Jhbp3</t>
  </si>
  <si>
    <t>Sox100B</t>
  </si>
  <si>
    <t>Oamb</t>
  </si>
  <si>
    <t>mil</t>
  </si>
  <si>
    <t>ed</t>
  </si>
  <si>
    <t>Snoo</t>
  </si>
  <si>
    <t>Idgf3</t>
  </si>
  <si>
    <t>Fas3</t>
  </si>
  <si>
    <t>KCNQ</t>
  </si>
  <si>
    <t>CalpA</t>
  </si>
  <si>
    <t>TpnC73F</t>
  </si>
  <si>
    <t>Eip74EF</t>
  </si>
  <si>
    <t>fan</t>
  </si>
  <si>
    <t>scyl</t>
  </si>
  <si>
    <t>rpk</t>
  </si>
  <si>
    <t>CG16995</t>
  </si>
  <si>
    <t>Reproduction</t>
  </si>
  <si>
    <t>Involved in</t>
  </si>
  <si>
    <t>Sexual Reproduction, Reproduction, Reproduction Process</t>
  </si>
  <si>
    <t>Sexual Reproduction, Reproduction</t>
  </si>
  <si>
    <t>Reproduction, Reproduction Process</t>
  </si>
  <si>
    <t>Male Infertility Genes, Reproduction, Reproduction Process</t>
  </si>
  <si>
    <t>Sexual Reproduction, Reproduction, Reproduction Process, Male Gamete Generation, Spermatogenesis</t>
  </si>
  <si>
    <t>Male Infertility Genes, Sexual Reproduction, Reproduction, Reproduction Process, Male Gamete Generation, Spermatogenesis</t>
  </si>
  <si>
    <t>Calpain-A</t>
  </si>
  <si>
    <t>FBgn0012051</t>
  </si>
  <si>
    <r>
      <t xml:space="preserve">Calpain-A (CalpA) encodes a calcium-dependent modulatory protease that cleaves its substrates in a limited fashion. During patterning and division in the blastoderm embryo, CalpA product cleaves the NF-κB inhibitor and the cell cycle regulator encoded by cact and CycB, respectively. CalpA product also regulates dendritic prunning of sensory </t>
    </r>
    <r>
      <rPr>
        <i/>
        <sz val="11"/>
        <color rgb="FF000000"/>
        <rFont val="Times New Roman"/>
        <family val="1"/>
      </rPr>
      <t>neurons</t>
    </r>
    <r>
      <rPr>
        <sz val="11"/>
        <color rgb="FF000000"/>
        <rFont val="Times New Roman"/>
        <family val="1"/>
      </rPr>
      <t>.</t>
    </r>
  </si>
  <si>
    <r>
      <rPr>
        <b/>
        <sz val="11"/>
        <color rgb="FF000000"/>
        <rFont val="Times New Roman"/>
        <family val="1"/>
      </rPr>
      <t>development</t>
    </r>
    <r>
      <rPr>
        <sz val="11"/>
        <color rgb="FF000000"/>
        <rFont val="Times New Roman"/>
        <family val="1"/>
      </rPr>
      <t>, protein metabolism, development, response to stimulus, gene expression</t>
    </r>
  </si>
  <si>
    <t>Drop</t>
  </si>
  <si>
    <r>
      <rPr>
        <b/>
        <sz val="11"/>
        <color rgb="FF000000"/>
        <rFont val="Times New Roman"/>
        <family val="1"/>
      </rPr>
      <t>development, reproduction</t>
    </r>
    <r>
      <rPr>
        <sz val="11"/>
        <color rgb="FF000000"/>
        <rFont val="Times New Roman"/>
        <family val="1"/>
      </rPr>
      <t>, gene expression</t>
    </r>
  </si>
  <si>
    <t>doublesex</t>
  </si>
  <si>
    <t>FBgn0000504</t>
  </si>
  <si>
    <t>FBgn0000492</t>
  </si>
  <si>
    <t>FBgn0031412</t>
  </si>
  <si>
    <r>
      <t xml:space="preserve">Controls somatic sexual differentiation. Binds directly and specifically to the FBE (fat body enhancer) of the yolk protein 1 and 2 genes (Yp1 and Yp2). This enhancer is sufficient to direct the female-specific transcription characteristic of the Yp genes in adult fat bodies. Involved in regulation of male-specific expression of takeout in </t>
    </r>
    <r>
      <rPr>
        <i/>
        <sz val="11"/>
        <color rgb="FF000000"/>
        <rFont val="Times New Roman"/>
        <family val="1"/>
      </rPr>
      <t>brain</t>
    </r>
    <r>
      <rPr>
        <sz val="11"/>
        <color rgb="FF000000"/>
        <rFont val="Times New Roman"/>
        <family val="1"/>
      </rPr>
      <t>-associated fat body.</t>
    </r>
  </si>
  <si>
    <t>echinoid</t>
  </si>
  <si>
    <t>FBgn0000547</t>
  </si>
  <si>
    <r>
      <t xml:space="preserve">Encodes a cell adhesion molecule of adherens junctions that mediate cell adhesion/recognition. It participates in multiple signaling pathways including Egfr, Notch and Hippo during organogenesis. It is also required in multiple steps of </t>
    </r>
    <r>
      <rPr>
        <i/>
        <sz val="11"/>
        <color rgb="FF000000"/>
        <rFont val="Times New Roman"/>
        <family val="1"/>
      </rPr>
      <t>dorsal closure</t>
    </r>
    <r>
      <rPr>
        <sz val="11"/>
        <color rgb="FF000000"/>
        <rFont val="Times New Roman"/>
        <family val="1"/>
      </rPr>
      <t xml:space="preserve"> during embryogenesis.</t>
    </r>
  </si>
  <si>
    <r>
      <rPr>
        <b/>
        <sz val="11"/>
        <color rgb="FF000000"/>
        <rFont val="Times New Roman"/>
        <family val="1"/>
      </rPr>
      <t>development</t>
    </r>
    <r>
      <rPr>
        <sz val="11"/>
        <color rgb="FF000000"/>
        <rFont val="Times New Roman"/>
        <family val="1"/>
      </rPr>
      <t xml:space="preserve">, cell organization/biogenesis, response to stimulus, signaling, </t>
    </r>
    <r>
      <rPr>
        <b/>
        <sz val="11"/>
        <color rgb="FF000000"/>
        <rFont val="Times New Roman"/>
        <family val="1"/>
      </rPr>
      <t>reproduction</t>
    </r>
  </si>
  <si>
    <t>FBgn0000567</t>
  </si>
  <si>
    <t>Ecdysone-induced protein 74EF</t>
  </si>
  <si>
    <r>
      <t xml:space="preserve">Ecdysone-induced protein 74EF (Eip74EF) encodes a transcription factor that responds to different concentrations of 20-hydroxyecdysone. It contributes to </t>
    </r>
    <r>
      <rPr>
        <i/>
        <sz val="11"/>
        <color rgb="FF000000"/>
        <rFont val="Times New Roman"/>
        <family val="1"/>
      </rPr>
      <t>puparium</t>
    </r>
    <r>
      <rPr>
        <sz val="11"/>
        <color rgb="FF000000"/>
        <rFont val="Times New Roman"/>
        <family val="1"/>
      </rPr>
      <t xml:space="preserve"> formation and autophagy.</t>
    </r>
  </si>
  <si>
    <t>farinelli</t>
  </si>
  <si>
    <t>FBgn0028379</t>
  </si>
  <si>
    <r>
      <t xml:space="preserve">Encodes an important protein for </t>
    </r>
    <r>
      <rPr>
        <i/>
        <sz val="11"/>
        <color rgb="FF000000"/>
        <rFont val="Times New Roman"/>
        <family val="1"/>
      </rPr>
      <t>sperm development</t>
    </r>
    <r>
      <rPr>
        <sz val="11"/>
        <color rgb="FF000000"/>
        <rFont val="Times New Roman"/>
        <family val="1"/>
      </rPr>
      <t xml:space="preserve"> that interacts with the product of Osbp.</t>
    </r>
  </si>
  <si>
    <r>
      <t xml:space="preserve">hedgehog (hh) encodes the Hh signaling pathway ligand. It acts as a morphogen contributing to </t>
    </r>
    <r>
      <rPr>
        <i/>
        <sz val="11"/>
        <color rgb="FF000000"/>
        <rFont val="Times New Roman"/>
        <family val="1"/>
      </rPr>
      <t>segment polarity determination, stem cells maintenance and cell migration</t>
    </r>
    <r>
      <rPr>
        <sz val="11"/>
        <color rgb="FF000000"/>
        <rFont val="Times New Roman"/>
        <family val="1"/>
      </rPr>
      <t>. Post-translational modifications of the product of hh are essential for its restrictive spreading and signaling activity.</t>
    </r>
  </si>
  <si>
    <r>
      <rPr>
        <b/>
        <sz val="11"/>
        <color rgb="FF000000"/>
        <rFont val="Times New Roman"/>
        <family val="1"/>
      </rPr>
      <t>development,</t>
    </r>
    <r>
      <rPr>
        <sz val="11"/>
        <color rgb="FF000000"/>
        <rFont val="Times New Roman"/>
        <family val="1"/>
      </rPr>
      <t xml:space="preserve"> response to stimulus, signaling, protein metabolism,</t>
    </r>
    <r>
      <rPr>
        <b/>
        <sz val="11"/>
        <color rgb="FF000000"/>
        <rFont val="Times New Roman"/>
        <family val="1"/>
      </rPr>
      <t xml:space="preserve"> reproduction, </t>
    </r>
    <r>
      <rPr>
        <sz val="11"/>
        <color rgb="FF000000"/>
        <rFont val="Times New Roman"/>
        <family val="1"/>
      </rPr>
      <t>gene expression, cell cycle/proliferation, cell organization/biogenesis, transport/localization, immune system</t>
    </r>
  </si>
  <si>
    <t>Fasciclin 3</t>
  </si>
  <si>
    <t>FBgn0000636</t>
  </si>
  <si>
    <r>
      <t xml:space="preserve">Encodes a cell adhesion molecule expressed by subsets of </t>
    </r>
    <r>
      <rPr>
        <i/>
        <sz val="11"/>
        <color rgb="FF000000"/>
        <rFont val="Times New Roman"/>
        <family val="1"/>
      </rPr>
      <t>motoneurons and muscle cells</t>
    </r>
    <r>
      <rPr>
        <sz val="11"/>
        <color rgb="FF000000"/>
        <rFont val="Times New Roman"/>
        <family val="1"/>
      </rPr>
      <t xml:space="preserve"> in the embryonic/larval motor system.</t>
    </r>
  </si>
  <si>
    <r>
      <t xml:space="preserve">cell organization/biogenesis, </t>
    </r>
    <r>
      <rPr>
        <b/>
        <sz val="11"/>
        <color rgb="FF000000"/>
        <rFont val="Times New Roman"/>
        <family val="1"/>
      </rPr>
      <t>development, reproduction</t>
    </r>
  </si>
  <si>
    <r>
      <rPr>
        <b/>
        <sz val="11"/>
        <color rgb="FF000000"/>
        <rFont val="Times New Roman"/>
        <family val="1"/>
      </rPr>
      <t xml:space="preserve">development, </t>
    </r>
    <r>
      <rPr>
        <sz val="11"/>
        <color rgb="FF000000"/>
        <rFont val="Times New Roman"/>
        <family val="1"/>
      </rPr>
      <t>cell organization/biogenesis</t>
    </r>
  </si>
  <si>
    <r>
      <t xml:space="preserve">Encodes a member of the chitinase-like protein family that was originally shown to facilitate insulin signalling in imaginal disc cell lines. Idgf3 product is a component of </t>
    </r>
    <r>
      <rPr>
        <i/>
        <sz val="11"/>
        <color rgb="FF000000"/>
        <rFont val="Times New Roman"/>
        <family val="1"/>
      </rPr>
      <t>hemolymph clot</t>
    </r>
    <r>
      <rPr>
        <sz val="11"/>
        <color rgb="FF000000"/>
        <rFont val="Times New Roman"/>
        <family val="1"/>
      </rPr>
      <t>, aids in wound healing and protects against certain infections.</t>
    </r>
  </si>
  <si>
    <r>
      <rPr>
        <b/>
        <sz val="11"/>
        <color rgb="FF000000"/>
        <rFont val="Times New Roman"/>
        <family val="1"/>
      </rPr>
      <t>development</t>
    </r>
    <r>
      <rPr>
        <sz val="11"/>
        <color rgb="FF000000"/>
        <rFont val="Times New Roman"/>
        <family val="1"/>
      </rPr>
      <t>, response to stimulus</t>
    </r>
  </si>
  <si>
    <r>
      <rPr>
        <b/>
        <sz val="11"/>
        <color rgb="FF000000"/>
        <rFont val="Times New Roman"/>
        <family val="1"/>
      </rPr>
      <t xml:space="preserve">development, reproduction, </t>
    </r>
    <r>
      <rPr>
        <sz val="11"/>
        <color rgb="FF000000"/>
        <rFont val="Times New Roman"/>
        <family val="1"/>
      </rPr>
      <t>gene expression</t>
    </r>
  </si>
  <si>
    <t>FBgn0020414</t>
  </si>
  <si>
    <t>Imaginal disc growth factor 3</t>
  </si>
  <si>
    <t>hedgehog</t>
  </si>
  <si>
    <t>FBgn0004644</t>
  </si>
  <si>
    <t>Troponin C at 73F</t>
  </si>
  <si>
    <t>FBgn0010424</t>
  </si>
  <si>
    <r>
      <t xml:space="preserve">Predicted to enable calcium ion binding activity and enzyme regulator activity. Is expressed in several structures, including adult </t>
    </r>
    <r>
      <rPr>
        <i/>
        <sz val="11"/>
        <color rgb="FF000000"/>
        <rFont val="Times New Roman"/>
        <family val="1"/>
      </rPr>
      <t>heart; border follicle cell; embryonic/larval muscle system; and somatic muscle primordium</t>
    </r>
    <r>
      <rPr>
        <sz val="11"/>
        <color rgb="FF000000"/>
        <rFont val="Times New Roman"/>
        <family val="1"/>
      </rPr>
      <t>.</t>
    </r>
  </si>
  <si>
    <t>FBgn0024288</t>
  </si>
  <si>
    <r>
      <t xml:space="preserve">Encodes a group E Sox domain transcription factor. It has a role in the development of </t>
    </r>
    <r>
      <rPr>
        <i/>
        <sz val="11"/>
        <color rgb="FF000000"/>
        <rFont val="Times New Roman"/>
        <family val="1"/>
      </rPr>
      <t>somatic components of the testis during metamorphosis</t>
    </r>
    <r>
      <rPr>
        <sz val="11"/>
        <color rgb="FF000000"/>
        <rFont val="Times New Roman"/>
        <family val="1"/>
      </rPr>
      <t>, where it regulates pigment cell specification. Sox100B shows sexually dimorphic expression in the embryonic gonad.</t>
    </r>
  </si>
  <si>
    <t>Sno oncogene</t>
  </si>
  <si>
    <t>FBgn0085450</t>
  </si>
  <si>
    <r>
      <t xml:space="preserve">Encodes a protein that belongs to the highly conserved Sno/Ski family of Smad binding proteins. It specifically binds the product of Med and switches its affinity from the products of Mad to Smox, resulting in antagonism of the product of dpp and facilitation of </t>
    </r>
    <r>
      <rPr>
        <i/>
        <sz val="11"/>
        <color rgb="FF000000"/>
        <rFont val="Times New Roman"/>
        <family val="1"/>
      </rPr>
      <t>Activin signaling</t>
    </r>
    <r>
      <rPr>
        <sz val="11"/>
        <color rgb="FF000000"/>
        <rFont val="Times New Roman"/>
        <family val="1"/>
      </rPr>
      <t>. Snoo overexpression antagonizes both pathways.</t>
    </r>
  </si>
  <si>
    <r>
      <t xml:space="preserve">response to stimulus, signaling, cell organization/biogenesis, </t>
    </r>
    <r>
      <rPr>
        <b/>
        <sz val="11"/>
        <color rgb="FF000000"/>
        <rFont val="Times New Roman"/>
        <family val="1"/>
      </rPr>
      <t>development</t>
    </r>
  </si>
  <si>
    <t>scylla</t>
  </si>
  <si>
    <r>
      <t xml:space="preserve">nhibits cell growth by regulating the Tor pathway upstream of the Tsc1-Tsc2 complex and downstream of Akt1. Acts as a cell death activator during </t>
    </r>
    <r>
      <rPr>
        <i/>
        <sz val="11"/>
        <color rgb="FF000000"/>
        <rFont val="Times New Roman"/>
        <family val="1"/>
      </rPr>
      <t>head development</t>
    </r>
    <r>
      <rPr>
        <sz val="11"/>
        <color rgb="FF000000"/>
        <rFont val="Times New Roman"/>
        <family val="1"/>
      </rPr>
      <t>.</t>
    </r>
  </si>
  <si>
    <t>FBgn0041094</t>
  </si>
  <si>
    <t>ripped pocket</t>
  </si>
  <si>
    <t>FBgn0022981</t>
  </si>
  <si>
    <r>
      <t xml:space="preserve">Encodes a sodium channel in the Degenerin/Epithelial Sodium Channel/Acid Sensing Ion Channel (Deg/ENaC/ASIC) family. Expression of rpk in the larval multidendritic </t>
    </r>
    <r>
      <rPr>
        <i/>
        <sz val="11"/>
        <color rgb="FF000000"/>
        <rFont val="Times New Roman"/>
        <family val="1"/>
      </rPr>
      <t>neurons</t>
    </r>
    <r>
      <rPr>
        <sz val="11"/>
        <color rgb="FF000000"/>
        <rFont val="Times New Roman"/>
        <family val="1"/>
      </rPr>
      <t xml:space="preserve"> is required for the detection of gentle touch stimuli.</t>
    </r>
  </si>
  <si>
    <t>transport/localization, nervous system process, response to stimulus</t>
  </si>
  <si>
    <r>
      <rPr>
        <b/>
        <sz val="11"/>
        <color rgb="FF000000"/>
        <rFont val="Times New Roman"/>
        <family val="1"/>
      </rPr>
      <t xml:space="preserve">development, reproduction, </t>
    </r>
    <r>
      <rPr>
        <sz val="11"/>
        <color rgb="FF000000"/>
        <rFont val="Times New Roman"/>
        <family val="1"/>
      </rPr>
      <t>response to stimulus, signaling</t>
    </r>
  </si>
  <si>
    <t>Phosphopantothenoylcysteine synthetase</t>
  </si>
  <si>
    <t>FBgn0261285</t>
  </si>
  <si>
    <r>
      <t xml:space="preserve">Enables phosphopantothenate--cysteine ligase activity. Involved in several processes, including dorsal appendage formation; oogenesis; and phospholipid homeostasis. Predicted to be active in cytoplasm and nucleus. Is expressed in adult </t>
    </r>
    <r>
      <rPr>
        <i/>
        <sz val="11"/>
        <color rgb="FF000000"/>
        <rFont val="Times New Roman"/>
        <family val="1"/>
      </rPr>
      <t>head; larval midline neurons; midline primordium; and organism</t>
    </r>
    <r>
      <rPr>
        <sz val="11"/>
        <color rgb="FF000000"/>
        <rFont val="Times New Roman"/>
        <family val="1"/>
      </rPr>
      <t>.</t>
    </r>
  </si>
  <si>
    <r>
      <t xml:space="preserve">development, reproduction, </t>
    </r>
    <r>
      <rPr>
        <sz val="11"/>
        <color rgb="FF000000"/>
        <rFont val="Times New Roman"/>
        <family val="1"/>
      </rPr>
      <t>cell organization/biogenesis, small molecule metabolism</t>
    </r>
  </si>
  <si>
    <t>milkah</t>
  </si>
  <si>
    <t>FBgn0267366</t>
  </si>
  <si>
    <r>
      <t xml:space="preserve">Encodes a nucleosome assembly factor of the Nap family. It is involved in </t>
    </r>
    <r>
      <rPr>
        <i/>
        <sz val="11"/>
        <color rgb="FF000000"/>
        <rFont val="Times New Roman"/>
        <family val="1"/>
      </rPr>
      <t>spermatogenesis</t>
    </r>
    <r>
      <rPr>
        <sz val="11"/>
        <color rgb="FF000000"/>
        <rFont val="Times New Roman"/>
        <family val="1"/>
      </rPr>
      <t xml:space="preserve">, </t>
    </r>
    <r>
      <rPr>
        <i/>
        <sz val="11"/>
        <color rgb="FF000000"/>
        <rFont val="Times New Roman"/>
        <family val="1"/>
      </rPr>
      <t>long-term memory formation and male courtship</t>
    </r>
    <r>
      <rPr>
        <sz val="11"/>
        <color rgb="FF000000"/>
        <rFont val="Times New Roman"/>
        <family val="1"/>
      </rPr>
      <t>.</t>
    </r>
  </si>
  <si>
    <r>
      <rPr>
        <b/>
        <sz val="11"/>
        <color rgb="FF000000"/>
        <rFont val="Times New Roman"/>
        <family val="1"/>
      </rPr>
      <t>reproduction</t>
    </r>
    <r>
      <rPr>
        <sz val="11"/>
        <color rgb="FF000000"/>
        <rFont val="Times New Roman"/>
        <family val="1"/>
      </rPr>
      <t xml:space="preserve">, behavior, cell organization/biogenesis, </t>
    </r>
    <r>
      <rPr>
        <b/>
        <sz val="11"/>
        <color rgb="FF000000"/>
        <rFont val="Times New Roman"/>
        <family val="1"/>
      </rPr>
      <t>development</t>
    </r>
    <r>
      <rPr>
        <sz val="11"/>
        <color rgb="FF000000"/>
        <rFont val="Times New Roman"/>
        <family val="1"/>
      </rPr>
      <t>, nervous system process</t>
    </r>
  </si>
  <si>
    <t>Octopamine receptor in mushroom bodies</t>
  </si>
  <si>
    <t>FBgn0024944</t>
  </si>
  <si>
    <r>
      <t xml:space="preserve">Receptor for octopamine (OA) which is a neurotransmitter, neurohormone and neuromodulator in invertebrates. Stimulates intracellular accumulation of cAMP and Ca(2+) following ligand binding. Required for ovulation. Following activation on mature follicle cells by OA, induces activity of the metalloprotease Mmp2 which leads to breakdown of the posterior follicle wall, resulting in </t>
    </r>
    <r>
      <rPr>
        <i/>
        <sz val="11"/>
        <color rgb="FF000000"/>
        <rFont val="Times New Roman"/>
        <family val="1"/>
      </rPr>
      <t>ovulation</t>
    </r>
    <r>
      <rPr>
        <sz val="11"/>
        <color rgb="FF000000"/>
        <rFont val="Times New Roman"/>
        <family val="1"/>
      </rPr>
      <t xml:space="preserve">. Ligand binding probably also leads to activation of CamKII which is also required for ovulation. Modulates sleep/wake behavior by acting in </t>
    </r>
    <r>
      <rPr>
        <i/>
        <sz val="11"/>
        <color rgb="FF000000"/>
        <rFont val="Times New Roman"/>
        <family val="1"/>
      </rPr>
      <t>neurons</t>
    </r>
    <r>
      <rPr>
        <sz val="11"/>
        <color rgb="FF000000"/>
        <rFont val="Times New Roman"/>
        <family val="1"/>
      </rPr>
      <t xml:space="preserve"> of the pars intercerebralis to promote wakefulness. Plays a role in courtship conditioning where the courtship behavior of males rejected by already mated females is inhibited with further females. Required in the mushroom body for appetitive olfactory learning. Specifically conveys the short-term reinforcing effects of sweet taste. In insulin-producing cells of the brain, plays a role in inhibiting transcription of insulin-like peptide Ilp3. Also plays a role in social behavior by modulating male agression. </t>
    </r>
  </si>
  <si>
    <r>
      <rPr>
        <b/>
        <sz val="11"/>
        <color rgb="FF000000"/>
        <rFont val="Times New Roman"/>
        <family val="1"/>
      </rPr>
      <t>reproduction</t>
    </r>
    <r>
      <rPr>
        <sz val="11"/>
        <color rgb="FF000000"/>
        <rFont val="Times New Roman"/>
        <family val="1"/>
      </rPr>
      <t>, response to stimulus, behavior, signaling, nervous system proces, gene expression, protein metabolism</t>
    </r>
  </si>
  <si>
    <t>KCNQ potassium channel</t>
  </si>
  <si>
    <t>FBgn0033494</t>
  </si>
  <si>
    <r>
      <t xml:space="preserve">KCNQ potassium channel (KCNQ) encodes a voltage-gated channel involved in </t>
    </r>
    <r>
      <rPr>
        <i/>
        <sz val="11"/>
        <color rgb="FF000000"/>
        <rFont val="Times New Roman"/>
        <family val="1"/>
      </rPr>
      <t>cardiac muscle contraction</t>
    </r>
    <r>
      <rPr>
        <sz val="11"/>
        <color rgb="FF000000"/>
        <rFont val="Times New Roman"/>
        <family val="1"/>
      </rPr>
      <t>.</t>
    </r>
  </si>
  <si>
    <r>
      <t xml:space="preserve">transport/localization, </t>
    </r>
    <r>
      <rPr>
        <b/>
        <sz val="11"/>
        <color rgb="FF000000"/>
        <rFont val="Times New Roman"/>
        <family val="1"/>
      </rPr>
      <t>development</t>
    </r>
  </si>
  <si>
    <t>Juvenile hormone binding protein 3</t>
  </si>
  <si>
    <t>FBgn0037288</t>
  </si>
  <si>
    <r>
      <t xml:space="preserve">Predicted to be involved in </t>
    </r>
    <r>
      <rPr>
        <i/>
        <sz val="11"/>
        <color rgb="FF000000"/>
        <rFont val="Times New Roman"/>
        <family val="1"/>
      </rPr>
      <t>multicellular organism reproduction</t>
    </r>
    <r>
      <rPr>
        <sz val="11"/>
        <color rgb="FF000000"/>
        <rFont val="Times New Roman"/>
        <family val="1"/>
      </rPr>
      <t xml:space="preserve">. Predicted to be active in extracellular space. </t>
    </r>
  </si>
  <si>
    <r>
      <rPr>
        <b/>
        <sz val="11"/>
        <color rgb="FF000000"/>
        <rFont val="Times New Roman"/>
        <family val="1"/>
      </rPr>
      <t>development, reproduction</t>
    </r>
    <r>
      <rPr>
        <sz val="11"/>
        <color rgb="FF000000"/>
        <rFont val="Times New Roman"/>
        <family val="1"/>
      </rPr>
      <t>, gene expression, behavior, cell organization/biogenesis</t>
    </r>
  </si>
  <si>
    <r>
      <t xml:space="preserve">Involved in </t>
    </r>
    <r>
      <rPr>
        <i/>
        <sz val="11"/>
        <color rgb="FF000000"/>
        <rFont val="Times New Roman"/>
        <family val="1"/>
      </rPr>
      <t>sexual reproduction</t>
    </r>
    <r>
      <rPr>
        <sz val="11"/>
        <color rgb="FF000000"/>
        <rFont val="Times New Roman"/>
        <family val="1"/>
      </rPr>
      <t>. Predicted to be located in extracellular region. Predicted to be active in extracellular</t>
    </r>
    <r>
      <rPr>
        <i/>
        <sz val="11"/>
        <color rgb="FF000000"/>
        <rFont val="Times New Roman"/>
        <family val="1"/>
      </rPr>
      <t xml:space="preserve"> space</t>
    </r>
    <r>
      <rPr>
        <sz val="11"/>
        <color rgb="FF000000"/>
        <rFont val="Times New Roman"/>
        <family val="1"/>
      </rPr>
      <t>.</t>
    </r>
  </si>
  <si>
    <r>
      <t xml:space="preserve">Encodes a homeodomain transcription factor involved in patterning of the </t>
    </r>
    <r>
      <rPr>
        <i/>
        <sz val="11"/>
        <color rgb="FF000000"/>
        <rFont val="Times New Roman"/>
        <family val="1"/>
      </rPr>
      <t>neuroectoderm</t>
    </r>
    <r>
      <rPr>
        <sz val="11"/>
        <color rgb="FF000000"/>
        <rFont val="Times New Roman"/>
        <family val="1"/>
      </rPr>
      <t xml:space="preserve"> and wing disc, specification of myoblasts and </t>
    </r>
    <r>
      <rPr>
        <i/>
        <sz val="11"/>
        <color rgb="FF000000"/>
        <rFont val="Times New Roman"/>
        <family val="1"/>
      </rPr>
      <t>neuroblasts</t>
    </r>
    <r>
      <rPr>
        <sz val="11"/>
        <color rgb="FF000000"/>
        <rFont val="Times New Roman"/>
        <family val="1"/>
      </rPr>
      <t xml:space="preserve">, proper development of </t>
    </r>
    <r>
      <rPr>
        <i/>
        <sz val="11"/>
        <color rgb="FF000000"/>
        <rFont val="Times New Roman"/>
        <family val="1"/>
      </rPr>
      <t>muscle</t>
    </r>
    <r>
      <rPr>
        <sz val="11"/>
        <color rgb="FF000000"/>
        <rFont val="Times New Roman"/>
        <family val="1"/>
      </rPr>
      <t xml:space="preserve">, </t>
    </r>
    <r>
      <rPr>
        <i/>
        <sz val="11"/>
        <color rgb="FF000000"/>
        <rFont val="Times New Roman"/>
        <family val="1"/>
      </rPr>
      <t>neuronal</t>
    </r>
    <r>
      <rPr>
        <sz val="11"/>
        <color rgb="FF000000"/>
        <rFont val="Times New Roman"/>
        <family val="1"/>
      </rPr>
      <t xml:space="preserve"> and glial cells, </t>
    </r>
    <r>
      <rPr>
        <i/>
        <sz val="11"/>
        <color rgb="FF000000"/>
        <rFont val="Times New Roman"/>
        <family val="1"/>
      </rPr>
      <t>male genital disc</t>
    </r>
    <r>
      <rPr>
        <sz val="11"/>
        <color rgb="FF000000"/>
        <rFont val="Times New Roman"/>
        <family val="1"/>
      </rPr>
      <t>, and regulation of glucose metabolism.</t>
    </r>
  </si>
  <si>
    <t>Expression</t>
  </si>
  <si>
    <r>
      <t xml:space="preserve">F1 </t>
    </r>
    <r>
      <rPr>
        <i/>
        <sz val="11"/>
        <color rgb="FF000000"/>
        <rFont val="Times New Roman"/>
        <family val="1"/>
      </rPr>
      <t>vs</t>
    </r>
    <r>
      <rPr>
        <sz val="11"/>
        <color rgb="FF000000"/>
        <rFont val="Times New Roman"/>
        <family val="1"/>
      </rPr>
      <t xml:space="preserve"> BC1</t>
    </r>
  </si>
  <si>
    <r>
      <t xml:space="preserve">F1 </t>
    </r>
    <r>
      <rPr>
        <b/>
        <i/>
        <sz val="11"/>
        <color rgb="FF000000"/>
        <rFont val="Times New Roman"/>
        <family val="1"/>
      </rPr>
      <t>vs</t>
    </r>
    <r>
      <rPr>
        <b/>
        <sz val="11"/>
        <color rgb="FF000000"/>
        <rFont val="Times New Roman"/>
        <family val="1"/>
      </rPr>
      <t xml:space="preserve"> BC1</t>
    </r>
  </si>
  <si>
    <r>
      <t xml:space="preserve">BC1 </t>
    </r>
    <r>
      <rPr>
        <i/>
        <sz val="11"/>
        <color rgb="FF000000"/>
        <rFont val="Times New Roman"/>
        <family val="1"/>
      </rPr>
      <t>vs</t>
    </r>
    <r>
      <rPr>
        <sz val="11"/>
        <color rgb="FF000000"/>
        <rFont val="Times New Roman"/>
        <family val="1"/>
      </rPr>
      <t xml:space="preserve"> BC2</t>
    </r>
  </si>
  <si>
    <r>
      <t xml:space="preserve">BC1 </t>
    </r>
    <r>
      <rPr>
        <b/>
        <i/>
        <sz val="11"/>
        <color rgb="FF000000"/>
        <rFont val="Times New Roman"/>
        <family val="1"/>
      </rPr>
      <t>vs</t>
    </r>
    <r>
      <rPr>
        <b/>
        <sz val="11"/>
        <color rgb="FF000000"/>
        <rFont val="Times New Roman"/>
        <family val="1"/>
      </rPr>
      <t xml:space="preserve"> BC2</t>
    </r>
  </si>
  <si>
    <r>
      <t xml:space="preserve">BC2 </t>
    </r>
    <r>
      <rPr>
        <i/>
        <sz val="11"/>
        <color rgb="FF000000"/>
        <rFont val="Times New Roman"/>
        <family val="1"/>
      </rPr>
      <t>vs</t>
    </r>
    <r>
      <rPr>
        <sz val="11"/>
        <color rgb="FF000000"/>
        <rFont val="Times New Roman"/>
        <family val="1"/>
      </rPr>
      <t xml:space="preserve"> BC3</t>
    </r>
  </si>
  <si>
    <r>
      <t xml:space="preserve">BC2 </t>
    </r>
    <r>
      <rPr>
        <b/>
        <i/>
        <sz val="11"/>
        <color rgb="FF000000"/>
        <rFont val="Times New Roman"/>
        <family val="1"/>
      </rPr>
      <t>vs</t>
    </r>
    <r>
      <rPr>
        <b/>
        <sz val="11"/>
        <color rgb="FF000000"/>
        <rFont val="Times New Roman"/>
        <family val="1"/>
      </rPr>
      <t xml:space="preserve"> BC3</t>
    </r>
  </si>
  <si>
    <r>
      <t xml:space="preserve">F1 </t>
    </r>
    <r>
      <rPr>
        <i/>
        <sz val="11"/>
        <color rgb="FF000000"/>
        <rFont val="Times New Roman"/>
        <family val="1"/>
      </rPr>
      <t xml:space="preserve">vs D. buzzatii </t>
    </r>
  </si>
  <si>
    <r>
      <t xml:space="preserve">BC1 </t>
    </r>
    <r>
      <rPr>
        <i/>
        <sz val="11"/>
        <color rgb="FF000000"/>
        <rFont val="Times New Roman"/>
        <family val="1"/>
      </rPr>
      <t xml:space="preserve">vs D. buzzatii </t>
    </r>
  </si>
  <si>
    <r>
      <t xml:space="preserve">BC2 </t>
    </r>
    <r>
      <rPr>
        <i/>
        <sz val="11"/>
        <color rgb="FF000000"/>
        <rFont val="Times New Roman"/>
        <family val="1"/>
      </rPr>
      <t xml:space="preserve">vs D. buzzatii </t>
    </r>
  </si>
  <si>
    <r>
      <t xml:space="preserve">BC3 </t>
    </r>
    <r>
      <rPr>
        <i/>
        <sz val="11"/>
        <color rgb="FF000000"/>
        <rFont val="Times New Roman"/>
        <family val="1"/>
      </rPr>
      <t xml:space="preserve">vs D. buzzatii </t>
    </r>
  </si>
  <si>
    <r>
      <t>BC3</t>
    </r>
    <r>
      <rPr>
        <i/>
        <sz val="11"/>
        <color rgb="FF000000"/>
        <rFont val="Times New Roman"/>
        <family val="1"/>
      </rPr>
      <t xml:space="preserve"> vs D. koepferae</t>
    </r>
  </si>
  <si>
    <t>Deregulated genes involved in spermatogenesis, male gamete generation, male sterility, male infertility, sexual reproduction, reproduction process and reproduction.</t>
  </si>
  <si>
    <t>Order</t>
  </si>
  <si>
    <t>Superfamily</t>
  </si>
  <si>
    <t>DNA</t>
  </si>
  <si>
    <t>CMC-Transib</t>
  </si>
  <si>
    <t>hAT-Ac</t>
  </si>
  <si>
    <t>hAT-Pegasus</t>
  </si>
  <si>
    <t>MULE-MuDR</t>
  </si>
  <si>
    <t>Sola-1</t>
  </si>
  <si>
    <t>TcMar-Pogo</t>
  </si>
  <si>
    <t>TcMar-Tc1</t>
  </si>
  <si>
    <t>LINE</t>
  </si>
  <si>
    <t>CR1</t>
  </si>
  <si>
    <t>I-Jockey</t>
  </si>
  <si>
    <t>R1</t>
  </si>
  <si>
    <t>LTR</t>
  </si>
  <si>
    <t>Copia</t>
  </si>
  <si>
    <t>Gypsy</t>
  </si>
  <si>
    <t>Pao</t>
  </si>
  <si>
    <t>RC</t>
  </si>
  <si>
    <t>Helitron</t>
  </si>
  <si>
    <t>Unknown</t>
  </si>
  <si>
    <t>hAT-Blackjack</t>
  </si>
  <si>
    <t>P</t>
  </si>
  <si>
    <t>TcMar-Tigger</t>
  </si>
  <si>
    <t>BC1 vs D. buzzatii</t>
  </si>
  <si>
    <t>BC1 vs D. koepferae</t>
  </si>
  <si>
    <t>BC2 vs D. buzzatii</t>
  </si>
  <si>
    <t>BC2 vs D. koepferae</t>
  </si>
  <si>
    <t>BC3 vs D. buzzatii</t>
  </si>
  <si>
    <t>BC3 vs D. koepferae</t>
  </si>
  <si>
    <t>hAT-hobo</t>
  </si>
  <si>
    <t>PIF-Harbinger</t>
  </si>
  <si>
    <t>Sola-2</t>
  </si>
  <si>
    <t>TcMar-Mariner</t>
  </si>
  <si>
    <t>CR1-Zenon</t>
  </si>
  <si>
    <t>I</t>
  </si>
  <si>
    <t>RTE-BovB</t>
  </si>
  <si>
    <t>Novosib</t>
  </si>
  <si>
    <t>Number</t>
  </si>
  <si>
    <t>Regulatory divergence classes</t>
  </si>
  <si>
    <t>Number of genes</t>
  </si>
  <si>
    <t>Percentage</t>
  </si>
  <si>
    <r>
      <t xml:space="preserve">Two Proportion Z-Test </t>
    </r>
    <r>
      <rPr>
        <b/>
        <i/>
        <sz val="11"/>
        <color theme="1"/>
        <rFont val="Times New Roman"/>
        <family val="1"/>
      </rPr>
      <t>cis-</t>
    </r>
    <r>
      <rPr>
        <b/>
        <sz val="11"/>
        <color theme="1"/>
        <rFont val="Times New Roman"/>
        <family val="1"/>
      </rPr>
      <t xml:space="preserve"> </t>
    </r>
    <r>
      <rPr>
        <b/>
        <i/>
        <sz val="11"/>
        <color theme="1"/>
        <rFont val="Times New Roman"/>
        <family val="1"/>
      </rPr>
      <t>vs trans-</t>
    </r>
    <r>
      <rPr>
        <b/>
        <sz val="11"/>
        <color theme="1"/>
        <rFont val="Times New Roman"/>
        <family val="1"/>
      </rPr>
      <t>regulatory classes</t>
    </r>
  </si>
  <si>
    <r>
      <t>Trans</t>
    </r>
    <r>
      <rPr>
        <b/>
        <sz val="11"/>
        <color theme="1"/>
        <rFont val="Times New Roman"/>
        <family val="1"/>
      </rPr>
      <t>-regulatory divergence</t>
    </r>
  </si>
  <si>
    <r>
      <t>Cis-</t>
    </r>
    <r>
      <rPr>
        <b/>
        <sz val="11"/>
        <color theme="1"/>
        <rFont val="Times New Roman"/>
        <family val="1"/>
      </rPr>
      <t>regulatory divergence</t>
    </r>
  </si>
  <si>
    <t>Cis- + trans-</t>
  </si>
  <si>
    <r>
      <t xml:space="preserve">Cis- </t>
    </r>
    <r>
      <rPr>
        <b/>
        <sz val="11"/>
        <color theme="1"/>
        <rFont val="Times New Roman"/>
        <family val="1"/>
      </rPr>
      <t>x</t>
    </r>
    <r>
      <rPr>
        <b/>
        <i/>
        <sz val="11"/>
        <color theme="1"/>
        <rFont val="Times New Roman"/>
        <family val="1"/>
      </rPr>
      <t xml:space="preserve"> trans-</t>
    </r>
  </si>
  <si>
    <t>Compensatory</t>
  </si>
  <si>
    <t>Ambiguous</t>
  </si>
  <si>
    <t>Conserved</t>
  </si>
  <si>
    <r>
      <rPr>
        <b/>
        <i/>
        <sz val="11"/>
        <color theme="1"/>
        <rFont val="Times New Roman"/>
        <family val="1"/>
      </rPr>
      <t>D. koepferae-</t>
    </r>
    <r>
      <rPr>
        <b/>
        <sz val="11"/>
        <color theme="1"/>
        <rFont val="Times New Roman"/>
        <family val="1"/>
      </rPr>
      <t xml:space="preserve">like expression </t>
    </r>
    <r>
      <rPr>
        <b/>
        <i/>
        <sz val="11"/>
        <color theme="1"/>
        <rFont val="Times New Roman"/>
        <family val="1"/>
      </rPr>
      <t>vs</t>
    </r>
    <r>
      <rPr>
        <b/>
        <sz val="11"/>
        <color theme="1"/>
        <rFont val="Times New Roman"/>
        <family val="1"/>
      </rPr>
      <t xml:space="preserve"> deregulated</t>
    </r>
  </si>
  <si>
    <r>
      <rPr>
        <b/>
        <i/>
        <sz val="11"/>
        <color theme="1"/>
        <rFont val="Times New Roman"/>
        <family val="1"/>
      </rPr>
      <t>D. buzzatii-</t>
    </r>
    <r>
      <rPr>
        <b/>
        <sz val="11"/>
        <color theme="1"/>
        <rFont val="Times New Roman"/>
        <family val="1"/>
      </rPr>
      <t xml:space="preserve">like expression </t>
    </r>
    <r>
      <rPr>
        <b/>
        <i/>
        <sz val="11"/>
        <color theme="1"/>
        <rFont val="Times New Roman"/>
        <family val="1"/>
      </rPr>
      <t>vs</t>
    </r>
    <r>
      <rPr>
        <b/>
        <sz val="11"/>
        <color theme="1"/>
        <rFont val="Times New Roman"/>
        <family val="1"/>
      </rPr>
      <t xml:space="preserve"> deregulated</t>
    </r>
  </si>
  <si>
    <r>
      <t xml:space="preserve">Additive expression </t>
    </r>
    <r>
      <rPr>
        <b/>
        <i/>
        <sz val="11"/>
        <color theme="1"/>
        <rFont val="Times New Roman"/>
        <family val="1"/>
      </rPr>
      <t>vs</t>
    </r>
    <r>
      <rPr>
        <b/>
        <sz val="11"/>
        <color theme="1"/>
        <rFont val="Times New Roman"/>
        <family val="1"/>
      </rPr>
      <t xml:space="preserve"> deregulated</t>
    </r>
  </si>
  <si>
    <t>Additive expression</t>
  </si>
  <si>
    <t>Adjusted p-value (FDR)</t>
  </si>
  <si>
    <r>
      <t xml:space="preserve">Fisher's exact test of Compensatory </t>
    </r>
    <r>
      <rPr>
        <b/>
        <i/>
        <sz val="11"/>
        <color theme="1"/>
        <rFont val="Times New Roman"/>
        <family val="1"/>
      </rPr>
      <t xml:space="preserve">vs </t>
    </r>
    <r>
      <rPr>
        <b/>
        <sz val="11"/>
        <color theme="1"/>
        <rFont val="Times New Roman"/>
        <family val="1"/>
      </rPr>
      <t>remaining genes</t>
    </r>
  </si>
  <si>
    <t>Regulation divergence class</t>
  </si>
  <si>
    <t>Expression categories</t>
  </si>
  <si>
    <r>
      <t>trans-</t>
    </r>
    <r>
      <rPr>
        <b/>
        <sz val="11"/>
        <color theme="1"/>
        <rFont val="Times New Roman"/>
        <family val="1"/>
      </rPr>
      <t>regulation</t>
    </r>
  </si>
  <si>
    <t>Remaining genes</t>
  </si>
  <si>
    <t>p-value</t>
  </si>
  <si>
    <t>Differentially expressed genes between parental species</t>
  </si>
  <si>
    <t>Not differentially expressed genes between parental species</t>
  </si>
  <si>
    <r>
      <t>cis-</t>
    </r>
    <r>
      <rPr>
        <b/>
        <sz val="11"/>
        <color theme="1"/>
        <rFont val="Times New Roman"/>
        <family val="1"/>
      </rPr>
      <t>regulation</t>
    </r>
  </si>
  <si>
    <t>2.400E-78 ***</t>
  </si>
  <si>
    <t>1.463E-156 ***</t>
  </si>
  <si>
    <t>2.927e-156 ***</t>
  </si>
  <si>
    <t>More expressed in parental species (%) (considered in hybrids)</t>
  </si>
  <si>
    <t>Chr</t>
  </si>
  <si>
    <t>Chi-square</t>
  </si>
  <si>
    <t>Expected Number</t>
  </si>
  <si>
    <t>Percentage of genes annotated</t>
  </si>
  <si>
    <t>Observed</t>
  </si>
  <si>
    <t>2.296E-16 ***</t>
  </si>
  <si>
    <t>8.943E-52 ***</t>
  </si>
  <si>
    <t>2.0129E-59 ***</t>
  </si>
  <si>
    <t>2.572E-20 ***</t>
  </si>
  <si>
    <t>2.590E-05 ***</t>
  </si>
  <si>
    <t>0.003 **</t>
  </si>
  <si>
    <t>4.347E-10 ***</t>
  </si>
  <si>
    <t>Total annotated genes in both species</t>
  </si>
  <si>
    <t>Total number of  DEG</t>
  </si>
  <si>
    <t>DEG (%)</t>
  </si>
  <si>
    <t>Total number of DEG</t>
  </si>
  <si>
    <t>DEG</t>
  </si>
  <si>
    <t>Total DEG</t>
  </si>
  <si>
    <t>Over-expressed</t>
  </si>
  <si>
    <t>Under-expressed</t>
  </si>
  <si>
    <r>
      <rPr>
        <b/>
        <sz val="11"/>
        <color rgb="FF000000"/>
        <rFont val="Times New Roman"/>
        <family val="1"/>
      </rPr>
      <t xml:space="preserve">F1 </t>
    </r>
    <r>
      <rPr>
        <b/>
        <i/>
        <sz val="11"/>
        <color rgb="FF000000"/>
        <rFont val="Times New Roman"/>
        <family val="1"/>
      </rPr>
      <t>vs D. koepferae</t>
    </r>
  </si>
  <si>
    <r>
      <rPr>
        <b/>
        <sz val="11"/>
        <color rgb="FF000000"/>
        <rFont val="Times New Roman"/>
        <family val="1"/>
      </rPr>
      <t xml:space="preserve">BC2 </t>
    </r>
    <r>
      <rPr>
        <b/>
        <i/>
        <sz val="11"/>
        <color rgb="FF000000"/>
        <rFont val="Times New Roman"/>
        <family val="1"/>
      </rPr>
      <t>vs D. koepferae</t>
    </r>
  </si>
  <si>
    <r>
      <rPr>
        <b/>
        <sz val="11"/>
        <color rgb="FF000000"/>
        <rFont val="Times New Roman"/>
        <family val="1"/>
      </rPr>
      <t xml:space="preserve">BC3 </t>
    </r>
    <r>
      <rPr>
        <b/>
        <i/>
        <sz val="11"/>
        <color rgb="FF000000"/>
        <rFont val="Times New Roman"/>
        <family val="1"/>
      </rPr>
      <t>vs D. koepferae</t>
    </r>
  </si>
  <si>
    <r>
      <rPr>
        <b/>
        <sz val="11"/>
        <color rgb="FF000000"/>
        <rFont val="Times New Roman"/>
        <family val="1"/>
      </rPr>
      <t xml:space="preserve">F1 </t>
    </r>
    <r>
      <rPr>
        <b/>
        <i/>
        <sz val="11"/>
        <color rgb="FF000000"/>
        <rFont val="Times New Roman"/>
        <family val="1"/>
      </rPr>
      <t>vs D. buzzatii</t>
    </r>
  </si>
  <si>
    <r>
      <rPr>
        <b/>
        <sz val="11"/>
        <color rgb="FF000000"/>
        <rFont val="Times New Roman"/>
        <family val="1"/>
      </rPr>
      <t xml:space="preserve">BC2 </t>
    </r>
    <r>
      <rPr>
        <b/>
        <i/>
        <sz val="11"/>
        <color rgb="FF000000"/>
        <rFont val="Times New Roman"/>
        <family val="1"/>
      </rPr>
      <t>vs D. buzzatii</t>
    </r>
  </si>
  <si>
    <r>
      <rPr>
        <b/>
        <sz val="11"/>
        <color rgb="FF000000"/>
        <rFont val="Times New Roman"/>
        <family val="1"/>
      </rPr>
      <t xml:space="preserve">BC3 </t>
    </r>
    <r>
      <rPr>
        <b/>
        <i/>
        <sz val="11"/>
        <color rgb="FF000000"/>
        <rFont val="Times New Roman"/>
        <family val="1"/>
      </rPr>
      <t>vs D. buzzatii</t>
    </r>
  </si>
  <si>
    <t>Differentially expressed genes (DEG) involved in spermatogenesis, male gamete generation, male sterility, male infertility, sexual reproduction, reproduction process and reproduction.</t>
  </si>
  <si>
    <t>Number of DEG involved</t>
  </si>
  <si>
    <t>Total of deregulated genes</t>
  </si>
  <si>
    <t>Total number of annotated genes involved</t>
  </si>
  <si>
    <t>Total number of expressed TE copies</t>
  </si>
  <si>
    <t>Total number of annotated TE copies</t>
  </si>
  <si>
    <t>Percentatge of expressed TE copies</t>
  </si>
  <si>
    <t>DE TEs (%)</t>
  </si>
  <si>
    <t>Differentially expressed TEs</t>
  </si>
  <si>
    <t>F1 vs D. buzzatii</t>
  </si>
  <si>
    <t>F1 vs D. koepferae</t>
  </si>
  <si>
    <t>Location of the TE insertions</t>
  </si>
  <si>
    <t>Type of TE insertion</t>
  </si>
  <si>
    <t>Total number of genes by expression</t>
  </si>
  <si>
    <t>Total number of genes</t>
  </si>
  <si>
    <t>Type of insertions</t>
  </si>
  <si>
    <t>Significant</t>
  </si>
  <si>
    <t>TE insertions upstream the gene</t>
  </si>
  <si>
    <t>p-adjusted</t>
  </si>
  <si>
    <t>Any insertion in any species</t>
  </si>
  <si>
    <t>TE insertions inside the gene</t>
  </si>
  <si>
    <t>TE insertions downstream the gene</t>
  </si>
  <si>
    <t>3.09E-3 ***</t>
  </si>
  <si>
    <t>8.61E-16 ***</t>
  </si>
  <si>
    <t>6.71E-51 ***</t>
  </si>
  <si>
    <t>3.02E-58 ***</t>
  </si>
  <si>
    <t>5.55E-05 ***</t>
  </si>
  <si>
    <t>1.29E-19 ***</t>
  </si>
  <si>
    <t>0.005 ***</t>
  </si>
  <si>
    <t>1.30E-09 ***</t>
  </si>
  <si>
    <t>Number and percentage of differentially expressed genes (DEG) belonging to each expression category.</t>
  </si>
  <si>
    <t xml:space="preserve">Number of R and S deregulated genes </t>
  </si>
  <si>
    <t xml:space="preserve">Total number of R and S annotated genes </t>
  </si>
  <si>
    <t xml:space="preserve">Percentatge of R and S deregulated genes </t>
  </si>
  <si>
    <t>Percentatge of R and S annotated genes that are deregulated</t>
  </si>
  <si>
    <t xml:space="preserve">Number of R and S deregulated shared genes </t>
  </si>
  <si>
    <t>Total number of R and S annotated genes</t>
  </si>
  <si>
    <t>Percentatge of R and S deregulated genes</t>
  </si>
  <si>
    <t>-3.55</t>
  </si>
  <si>
    <t>-21.6</t>
  </si>
  <si>
    <t>-10.7</t>
  </si>
  <si>
    <t>-7.68</t>
  </si>
  <si>
    <t>-4.47</t>
  </si>
  <si>
    <t>-21.5</t>
  </si>
  <si>
    <t>-8.89</t>
  </si>
  <si>
    <t>-5.77</t>
  </si>
  <si>
    <t>-2.22</t>
  </si>
  <si>
    <t>4.82</t>
  </si>
  <si>
    <t>6.21</t>
  </si>
  <si>
    <t>10.7</t>
  </si>
  <si>
    <t>1.66</t>
  </si>
  <si>
    <t>4.98</t>
  </si>
  <si>
    <t>2.97</t>
  </si>
  <si>
    <t>Sample</t>
  </si>
  <si>
    <t>sd</t>
  </si>
  <si>
    <t>min</t>
  </si>
  <si>
    <t>max</t>
  </si>
  <si>
    <t>median</t>
  </si>
  <si>
    <t>n</t>
  </si>
  <si>
    <t>2.50</t>
  </si>
  <si>
    <t>0.126</t>
  </si>
  <si>
    <t>2.19</t>
  </si>
  <si>
    <t>2.82</t>
  </si>
  <si>
    <t>2.51</t>
  </si>
  <si>
    <t>2.55</t>
  </si>
  <si>
    <t>0.0971</t>
  </si>
  <si>
    <t>2.31</t>
  </si>
  <si>
    <t>2.75</t>
  </si>
  <si>
    <t>2.78</t>
  </si>
  <si>
    <t>0.0931</t>
  </si>
  <si>
    <t>2.53</t>
  </si>
  <si>
    <t>3.00</t>
  </si>
  <si>
    <t>2.70</t>
  </si>
  <si>
    <t>0.134</t>
  </si>
  <si>
    <t>2.41</t>
  </si>
  <si>
    <t>2.98</t>
  </si>
  <si>
    <t>2.69</t>
  </si>
  <si>
    <t>2.66</t>
  </si>
  <si>
    <t>0.142</t>
  </si>
  <si>
    <t>2.96</t>
  </si>
  <si>
    <t>2.59</t>
  </si>
  <si>
    <t>0.172</t>
  </si>
  <si>
    <t>2.26</t>
  </si>
  <si>
    <t>2.99</t>
  </si>
  <si>
    <t>2.61</t>
  </si>
  <si>
    <t>sd = standard deviation, min = minimum, max = maximum, n = sample size</t>
  </si>
  <si>
    <r>
      <t xml:space="preserve">Table S3. Differentially expressed genes between </t>
    </r>
    <r>
      <rPr>
        <b/>
        <i/>
        <sz val="11"/>
        <color rgb="FF000000"/>
        <rFont val="Times New Roman"/>
        <family val="1"/>
      </rPr>
      <t xml:space="preserve">D. buzzatii </t>
    </r>
    <r>
      <rPr>
        <b/>
        <sz val="11"/>
        <color rgb="FF000000"/>
        <rFont val="Times New Roman"/>
        <family val="1"/>
      </rPr>
      <t>and</t>
    </r>
    <r>
      <rPr>
        <b/>
        <i/>
        <sz val="11"/>
        <color rgb="FF000000"/>
        <rFont val="Times New Roman"/>
        <family val="1"/>
      </rPr>
      <t xml:space="preserve"> D. koepferae</t>
    </r>
    <r>
      <rPr>
        <b/>
        <sz val="11"/>
        <color rgb="FF000000"/>
        <rFont val="Times New Roman"/>
        <family val="1"/>
      </rPr>
      <t xml:space="preserve"> in testes</t>
    </r>
  </si>
  <si>
    <t>Table S8. Enriched Gene Ontologies (GO) in deregulated genes</t>
  </si>
  <si>
    <t>Pathway ID</t>
  </si>
  <si>
    <t>Pathway Name</t>
  </si>
  <si>
    <t>DEGs</t>
  </si>
  <si>
    <t>dme01100</t>
  </si>
  <si>
    <t>Metabolic pathways</t>
  </si>
  <si>
    <t>dme01200</t>
  </si>
  <si>
    <t>Carbon metabolism</t>
  </si>
  <si>
    <t>dme03010</t>
  </si>
  <si>
    <t>Ribosome</t>
  </si>
  <si>
    <t>dme00190</t>
  </si>
  <si>
    <t>Oxidative phosphorylation</t>
  </si>
  <si>
    <t>dme04814</t>
  </si>
  <si>
    <t>Motor proteins</t>
  </si>
  <si>
    <t>dme01240</t>
  </si>
  <si>
    <t>Biosynthesis of cofactors</t>
  </si>
  <si>
    <t>dme00230</t>
  </si>
  <si>
    <t>Purine metabolism</t>
  </si>
  <si>
    <t>dme04120</t>
  </si>
  <si>
    <t>Ubiquitin mediated proteolysis</t>
  </si>
  <si>
    <t>dme04150</t>
  </si>
  <si>
    <t>mTOR signaling pathway</t>
  </si>
  <si>
    <t>dme00983</t>
  </si>
  <si>
    <t>Drug metabolism - other enzymes</t>
  </si>
  <si>
    <t>dme04140</t>
  </si>
  <si>
    <t>Autophagy - animal</t>
  </si>
  <si>
    <t>dme00620</t>
  </si>
  <si>
    <t>Pyruvate metabolism</t>
  </si>
  <si>
    <t>dme04142</t>
  </si>
  <si>
    <t>Lysosome</t>
  </si>
  <si>
    <t>dme04146</t>
  </si>
  <si>
    <t>Peroxisome</t>
  </si>
  <si>
    <t>dme01232</t>
  </si>
  <si>
    <t>Nucleotide metabolism</t>
  </si>
  <si>
    <t>dme04145</t>
  </si>
  <si>
    <t>Phagosome</t>
  </si>
  <si>
    <t>dme00564</t>
  </si>
  <si>
    <t>Glycerophospholipid metabolism</t>
  </si>
  <si>
    <t>dme04141</t>
  </si>
  <si>
    <t>Protein processing in endoplasmic reticulum</t>
  </si>
  <si>
    <t>dme00020</t>
  </si>
  <si>
    <t>Citrate cycle (TCA cycle)</t>
  </si>
  <si>
    <t>dme00010</t>
  </si>
  <si>
    <t>Glycolysis / Gluconeogenesis</t>
  </si>
  <si>
    <t>dme03013</t>
  </si>
  <si>
    <t>Nucleocytoplasmic transport</t>
  </si>
  <si>
    <t>dme04310</t>
  </si>
  <si>
    <t>Wnt signaling pathway</t>
  </si>
  <si>
    <t>dme04137</t>
  </si>
  <si>
    <t>Mitophagy - animal</t>
  </si>
  <si>
    <t>dme00480</t>
  </si>
  <si>
    <t>Glutathione metabolism</t>
  </si>
  <si>
    <t>dme04144</t>
  </si>
  <si>
    <t>Endocytosis</t>
  </si>
  <si>
    <t>dme01212</t>
  </si>
  <si>
    <t>Fatty acid metabolism</t>
  </si>
  <si>
    <t>dme04080</t>
  </si>
  <si>
    <t>Neuroactive ligand-receptor interaction</t>
  </si>
  <si>
    <t>dme04081</t>
  </si>
  <si>
    <t>Hormone signaling</t>
  </si>
  <si>
    <t>dme00280</t>
  </si>
  <si>
    <t>Valine, leucine and isoleucine degradation</t>
  </si>
  <si>
    <t>dme01230</t>
  </si>
  <si>
    <t>Biosynthesis of amino acids</t>
  </si>
  <si>
    <t>dme03018</t>
  </si>
  <si>
    <t>RNA degradation</t>
  </si>
  <si>
    <t>dme00240</t>
  </si>
  <si>
    <t>Pyrimidine metabolism</t>
  </si>
  <si>
    <t>dme00982</t>
  </si>
  <si>
    <t>Drug metabolism - cytochrome P450</t>
  </si>
  <si>
    <t>dme00071</t>
  </si>
  <si>
    <t>Fatty acid degradation</t>
  </si>
  <si>
    <t>dme00980</t>
  </si>
  <si>
    <t>Metabolism of xenobiotics by cytochrome P450</t>
  </si>
  <si>
    <t>dme04070</t>
  </si>
  <si>
    <t>Phosphatidylinositol signaling system</t>
  </si>
  <si>
    <t>dme00561</t>
  </si>
  <si>
    <t>Glycerolipid metabolism</t>
  </si>
  <si>
    <t>dme00260</t>
  </si>
  <si>
    <t>Glycine, serine and threonine metabolism</t>
  </si>
  <si>
    <t>dme04013</t>
  </si>
  <si>
    <t>MAPK signaling pathway - fly</t>
  </si>
  <si>
    <t>dme00270</t>
  </si>
  <si>
    <t>Cysteine and methionine metabolism</t>
  </si>
  <si>
    <t>dme04214</t>
  </si>
  <si>
    <t>Apoptosis - fly</t>
  </si>
  <si>
    <t>dme00052</t>
  </si>
  <si>
    <t>Galactose metabolism</t>
  </si>
  <si>
    <t>dme04068</t>
  </si>
  <si>
    <t>FoxO signaling pathway</t>
  </si>
  <si>
    <t>dme00630</t>
  </si>
  <si>
    <t>Glyoxylate and dicarboxylate metabolism</t>
  </si>
  <si>
    <t>dme00520</t>
  </si>
  <si>
    <t>Amino sugar and nucleotide sugar metabolism</t>
  </si>
  <si>
    <t>dme00640</t>
  </si>
  <si>
    <t>Propanoate metabolism</t>
  </si>
  <si>
    <t>dme00330</t>
  </si>
  <si>
    <t>Arginine and proline metabolism</t>
  </si>
  <si>
    <t>dme00790</t>
  </si>
  <si>
    <t>Folate biosynthesis</t>
  </si>
  <si>
    <t>dme00860</t>
  </si>
  <si>
    <t>Porphyrin metabolism</t>
  </si>
  <si>
    <t>dme04341</t>
  </si>
  <si>
    <t>Hedgehog signaling pathway - fly</t>
  </si>
  <si>
    <t>dme00250</t>
  </si>
  <si>
    <t>Alanine, aspartate and glutamate metabolism</t>
  </si>
  <si>
    <t>dme00040</t>
  </si>
  <si>
    <t>Pentose and glucuronate interconversions</t>
  </si>
  <si>
    <t>dme04820</t>
  </si>
  <si>
    <t>Cytoskeleton in muscle cells</t>
  </si>
  <si>
    <t>dme00410</t>
  </si>
  <si>
    <t>beta-Alanine metabolism</t>
  </si>
  <si>
    <t>dme04624</t>
  </si>
  <si>
    <t>Toll and Imd signaling pathway</t>
  </si>
  <si>
    <t>dme04213</t>
  </si>
  <si>
    <t>Longevity regulating pathway - multiple species</t>
  </si>
  <si>
    <t>dme00500</t>
  </si>
  <si>
    <t>Starch and sucrose metabolism</t>
  </si>
  <si>
    <t>dme03050</t>
  </si>
  <si>
    <t>Proteasome</t>
  </si>
  <si>
    <t>dme04148</t>
  </si>
  <si>
    <t>Efferocytosis</t>
  </si>
  <si>
    <t>dme03082</t>
  </si>
  <si>
    <t>ATP-dependent chromatin remodeling</t>
  </si>
  <si>
    <t>dme00670</t>
  </si>
  <si>
    <t>One carbon pool by folate</t>
  </si>
  <si>
    <t>dme00830</t>
  </si>
  <si>
    <t>Retinol metabolism</t>
  </si>
  <si>
    <t>dme00910</t>
  </si>
  <si>
    <t>Nitrogen metabolism</t>
  </si>
  <si>
    <t>dme00310</t>
  </si>
  <si>
    <t>Lysine degradation</t>
  </si>
  <si>
    <t>dme04136</t>
  </si>
  <si>
    <t>Autophagy - other</t>
  </si>
  <si>
    <t>dme00380</t>
  </si>
  <si>
    <t>Tryptophan metabolism</t>
  </si>
  <si>
    <t>dme01210</t>
  </si>
  <si>
    <t>2-Oxocarboxylic acid metabolism</t>
  </si>
  <si>
    <t>dme00562</t>
  </si>
  <si>
    <t>Inositol phosphate metabolism</t>
  </si>
  <si>
    <t>dme00981</t>
  </si>
  <si>
    <t>Insect hormone biosynthesis</t>
  </si>
  <si>
    <t>dme04320</t>
  </si>
  <si>
    <t>Dorso-ventral axis formation</t>
  </si>
  <si>
    <t>dme00510</t>
  </si>
  <si>
    <t>N-Glycan biosynthesis</t>
  </si>
  <si>
    <t>dme02010</t>
  </si>
  <si>
    <t>ABC transporters</t>
  </si>
  <si>
    <t>dme04391</t>
  </si>
  <si>
    <t>Hippo signaling pathway - fly</t>
  </si>
  <si>
    <t>dme03008</t>
  </si>
  <si>
    <t>Ribosome biogenesis in eukaryotes</t>
  </si>
  <si>
    <t>dme00600</t>
  </si>
  <si>
    <t>Sphingolipid metabolism</t>
  </si>
  <si>
    <t>dme01250</t>
  </si>
  <si>
    <t>Biosynthesis of nucleotide sugars</t>
  </si>
  <si>
    <t>dme00053</t>
  </si>
  <si>
    <t>Ascorbate and aldarate metabolism</t>
  </si>
  <si>
    <t>dme00051</t>
  </si>
  <si>
    <t>Fructose and mannose metabolism</t>
  </si>
  <si>
    <t>dme00563</t>
  </si>
  <si>
    <t>Glycosylphosphatidylinositol (GPI)-anchor biosynthesis</t>
  </si>
  <si>
    <t>dme03420</t>
  </si>
  <si>
    <t>Nucleotide excision repair</t>
  </si>
  <si>
    <t>dme03083</t>
  </si>
  <si>
    <t>Polycomb repressive complex</t>
  </si>
  <si>
    <t>6</t>
  </si>
  <si>
    <t>dme00760</t>
  </si>
  <si>
    <t>Nicotinate and nicotinamide metabolism</t>
  </si>
  <si>
    <t>dme04350</t>
  </si>
  <si>
    <t>TGF-beta signaling pathway</t>
  </si>
  <si>
    <t>dme00030</t>
  </si>
  <si>
    <t>Pentose phosphate pathway</t>
  </si>
  <si>
    <t>dme00785</t>
  </si>
  <si>
    <t>Lipoic acid metabolism</t>
  </si>
  <si>
    <t>dme03040</t>
  </si>
  <si>
    <t>Spliceosome</t>
  </si>
  <si>
    <t>dme04711</t>
  </si>
  <si>
    <t>Circadian rhythm</t>
  </si>
  <si>
    <t>dme00565</t>
  </si>
  <si>
    <t>Ether lipid metabolism</t>
  </si>
  <si>
    <t>dme03440</t>
  </si>
  <si>
    <t>Homologous recombination</t>
  </si>
  <si>
    <t>dme03015</t>
  </si>
  <si>
    <t>mRNA surveillance pathway</t>
  </si>
  <si>
    <t>dme03272</t>
  </si>
  <si>
    <t>Virion - Hepatitis viruses</t>
  </si>
  <si>
    <t>5</t>
  </si>
  <si>
    <t>dme04745</t>
  </si>
  <si>
    <t>Phototransduction - fly</t>
  </si>
  <si>
    <t>dme00513</t>
  </si>
  <si>
    <t>Various types of N-glycan biosynthesis</t>
  </si>
  <si>
    <t>dme04330</t>
  </si>
  <si>
    <t>dme00970</t>
  </si>
  <si>
    <t>Aminoacyl-tRNA biosynthesis</t>
  </si>
  <si>
    <t>dme03022</t>
  </si>
  <si>
    <t>Basal transcription factors</t>
  </si>
  <si>
    <t>dme00770</t>
  </si>
  <si>
    <t>Pantothenate and CoA biosynthesis</t>
  </si>
  <si>
    <t>dme00062</t>
  </si>
  <si>
    <t>Fatty acid elongation</t>
  </si>
  <si>
    <t>dme00650</t>
  </si>
  <si>
    <t>Butanoate metabolism</t>
  </si>
  <si>
    <t>dme01040</t>
  </si>
  <si>
    <t>Biosynthesis of unsaturated fatty acids</t>
  </si>
  <si>
    <t>dme04130</t>
  </si>
  <si>
    <t>SNARE interactions in vesicular transport</t>
  </si>
  <si>
    <t>dme03030</t>
  </si>
  <si>
    <t>DNA replication</t>
  </si>
  <si>
    <t>dme00514</t>
  </si>
  <si>
    <t>Other types of O-glycan biosynthesis</t>
  </si>
  <si>
    <t>dme03060</t>
  </si>
  <si>
    <t>Protein export</t>
  </si>
  <si>
    <t>dme05100</t>
  </si>
  <si>
    <t>Bacterial invasion of epithelial cells</t>
  </si>
  <si>
    <t>dme04981</t>
  </si>
  <si>
    <t>Folate transport and metabolism</t>
  </si>
  <si>
    <t>dme03460</t>
  </si>
  <si>
    <t>Fanconi anemia pathway</t>
  </si>
  <si>
    <t>dme03020</t>
  </si>
  <si>
    <t>RNA polymerase</t>
  </si>
  <si>
    <t>dme04980</t>
  </si>
  <si>
    <t>Cobalamin transport and metabolism</t>
  </si>
  <si>
    <r>
      <t xml:space="preserve">                                      Table S12. Description of deregulated genes with an ortholog in </t>
    </r>
    <r>
      <rPr>
        <b/>
        <i/>
        <sz val="11"/>
        <color rgb="FF000000"/>
        <rFont val="Times New Roman"/>
        <family val="1"/>
      </rPr>
      <t>D. melanogaster</t>
    </r>
  </si>
  <si>
    <t>Table S13. Chi-square of differentially expressed genes by chromosome</t>
  </si>
  <si>
    <r>
      <t xml:space="preserve">Number and percentage of differentially expressed genes (DEG) between the parental species </t>
    </r>
    <r>
      <rPr>
        <i/>
        <sz val="11"/>
        <color rgb="FF000000"/>
        <rFont val="Times New Roman"/>
        <family val="1"/>
      </rPr>
      <t xml:space="preserve">D. buzzatii </t>
    </r>
    <r>
      <rPr>
        <sz val="11"/>
        <color rgb="FF000000"/>
        <rFont val="Times New Roman"/>
        <family val="1"/>
      </rPr>
      <t>and</t>
    </r>
    <r>
      <rPr>
        <i/>
        <sz val="11"/>
        <color rgb="FF000000"/>
        <rFont val="Times New Roman"/>
        <family val="1"/>
      </rPr>
      <t xml:space="preserve"> D. koepferae </t>
    </r>
    <r>
      <rPr>
        <sz val="11"/>
        <color rgb="FF000000"/>
        <rFont val="Times New Roman"/>
        <family val="1"/>
      </rPr>
      <t>from the total annotated genes.</t>
    </r>
  </si>
  <si>
    <r>
      <rPr>
        <b/>
        <i/>
        <sz val="11"/>
        <color theme="1"/>
        <rFont val="Times New Roman"/>
        <family val="1"/>
      </rPr>
      <t>D. buzzatii</t>
    </r>
    <r>
      <rPr>
        <b/>
        <sz val="11"/>
        <color theme="1"/>
        <rFont val="Times New Roman"/>
        <family val="1"/>
      </rPr>
      <t xml:space="preserve"> </t>
    </r>
    <r>
      <rPr>
        <b/>
        <i/>
        <sz val="11"/>
        <color theme="1"/>
        <rFont val="Times New Roman"/>
        <family val="1"/>
      </rPr>
      <t xml:space="preserve">vs </t>
    </r>
    <r>
      <rPr>
        <b/>
        <sz val="11"/>
        <color theme="1"/>
        <rFont val="Times New Roman"/>
        <family val="1"/>
      </rPr>
      <t>F1</t>
    </r>
  </si>
  <si>
    <r>
      <rPr>
        <b/>
        <i/>
        <sz val="11"/>
        <color theme="1"/>
        <rFont val="Times New Roman"/>
        <family val="1"/>
      </rPr>
      <t>D. buzzatii</t>
    </r>
    <r>
      <rPr>
        <b/>
        <sz val="11"/>
        <color theme="1"/>
        <rFont val="Times New Roman"/>
        <family val="1"/>
      </rPr>
      <t xml:space="preserve"> </t>
    </r>
    <r>
      <rPr>
        <b/>
        <i/>
        <sz val="11"/>
        <color theme="1"/>
        <rFont val="Times New Roman"/>
        <family val="1"/>
      </rPr>
      <t xml:space="preserve">vs </t>
    </r>
    <r>
      <rPr>
        <b/>
        <sz val="11"/>
        <color theme="1"/>
        <rFont val="Times New Roman"/>
        <family val="1"/>
      </rPr>
      <t>BC1</t>
    </r>
  </si>
  <si>
    <r>
      <rPr>
        <b/>
        <i/>
        <sz val="11"/>
        <color theme="1"/>
        <rFont val="Times New Roman"/>
        <family val="1"/>
      </rPr>
      <t>D. buzzatii</t>
    </r>
    <r>
      <rPr>
        <b/>
        <sz val="11"/>
        <color theme="1"/>
        <rFont val="Times New Roman"/>
        <family val="1"/>
      </rPr>
      <t xml:space="preserve"> </t>
    </r>
    <r>
      <rPr>
        <b/>
        <i/>
        <sz val="11"/>
        <color theme="1"/>
        <rFont val="Times New Roman"/>
        <family val="1"/>
      </rPr>
      <t xml:space="preserve">vs </t>
    </r>
    <r>
      <rPr>
        <b/>
        <sz val="11"/>
        <color theme="1"/>
        <rFont val="Times New Roman"/>
        <family val="1"/>
      </rPr>
      <t>BC2</t>
    </r>
  </si>
  <si>
    <r>
      <rPr>
        <b/>
        <i/>
        <sz val="11"/>
        <color theme="1"/>
        <rFont val="Times New Roman"/>
        <family val="1"/>
      </rPr>
      <t>D. buzzatii</t>
    </r>
    <r>
      <rPr>
        <b/>
        <sz val="11"/>
        <color theme="1"/>
        <rFont val="Times New Roman"/>
        <family val="1"/>
      </rPr>
      <t xml:space="preserve"> </t>
    </r>
    <r>
      <rPr>
        <b/>
        <i/>
        <sz val="11"/>
        <color theme="1"/>
        <rFont val="Times New Roman"/>
        <family val="1"/>
      </rPr>
      <t xml:space="preserve">vs </t>
    </r>
    <r>
      <rPr>
        <b/>
        <sz val="11"/>
        <color theme="1"/>
        <rFont val="Times New Roman"/>
        <family val="1"/>
      </rPr>
      <t>BC3</t>
    </r>
  </si>
  <si>
    <r>
      <rPr>
        <b/>
        <i/>
        <sz val="11"/>
        <color theme="1"/>
        <rFont val="Times New Roman"/>
        <family val="1"/>
      </rPr>
      <t>D. koepferae</t>
    </r>
    <r>
      <rPr>
        <b/>
        <sz val="11"/>
        <color theme="1"/>
        <rFont val="Times New Roman"/>
        <family val="1"/>
      </rPr>
      <t xml:space="preserve"> </t>
    </r>
    <r>
      <rPr>
        <b/>
        <i/>
        <sz val="11"/>
        <color theme="1"/>
        <rFont val="Times New Roman"/>
        <family val="1"/>
      </rPr>
      <t xml:space="preserve">vs </t>
    </r>
    <r>
      <rPr>
        <b/>
        <sz val="11"/>
        <color theme="1"/>
        <rFont val="Times New Roman"/>
        <family val="1"/>
      </rPr>
      <t>F1</t>
    </r>
  </si>
  <si>
    <r>
      <rPr>
        <b/>
        <i/>
        <sz val="11"/>
        <color theme="1"/>
        <rFont val="Times New Roman"/>
        <family val="1"/>
      </rPr>
      <t>D. koepferae</t>
    </r>
    <r>
      <rPr>
        <b/>
        <sz val="11"/>
        <color theme="1"/>
        <rFont val="Times New Roman"/>
        <family val="1"/>
      </rPr>
      <t xml:space="preserve"> </t>
    </r>
    <r>
      <rPr>
        <b/>
        <i/>
        <sz val="11"/>
        <color theme="1"/>
        <rFont val="Times New Roman"/>
        <family val="1"/>
      </rPr>
      <t xml:space="preserve">vs </t>
    </r>
    <r>
      <rPr>
        <b/>
        <sz val="11"/>
        <color theme="1"/>
        <rFont val="Times New Roman"/>
        <family val="1"/>
      </rPr>
      <t>BC1</t>
    </r>
  </si>
  <si>
    <r>
      <rPr>
        <b/>
        <i/>
        <sz val="11"/>
        <color theme="1"/>
        <rFont val="Times New Roman"/>
        <family val="1"/>
      </rPr>
      <t xml:space="preserve">D. koepferae vs </t>
    </r>
    <r>
      <rPr>
        <b/>
        <sz val="11"/>
        <color theme="1"/>
        <rFont val="Times New Roman"/>
        <family val="1"/>
      </rPr>
      <t>BC2</t>
    </r>
  </si>
  <si>
    <r>
      <rPr>
        <b/>
        <i/>
        <sz val="11"/>
        <color theme="1"/>
        <rFont val="Times New Roman"/>
        <family val="1"/>
      </rPr>
      <t>D. koepferae</t>
    </r>
    <r>
      <rPr>
        <b/>
        <sz val="11"/>
        <color theme="1"/>
        <rFont val="Times New Roman"/>
        <family val="1"/>
      </rPr>
      <t xml:space="preserve"> </t>
    </r>
    <r>
      <rPr>
        <b/>
        <i/>
        <sz val="11"/>
        <color theme="1"/>
        <rFont val="Times New Roman"/>
        <family val="1"/>
      </rPr>
      <t xml:space="preserve">vs </t>
    </r>
    <r>
      <rPr>
        <b/>
        <sz val="11"/>
        <color theme="1"/>
        <rFont val="Times New Roman"/>
        <family val="1"/>
      </rPr>
      <t>BC3</t>
    </r>
  </si>
  <si>
    <r>
      <t xml:space="preserve">F1 </t>
    </r>
    <r>
      <rPr>
        <b/>
        <i/>
        <sz val="11"/>
        <color theme="1"/>
        <rFont val="Times New Roman"/>
        <family val="1"/>
      </rPr>
      <t xml:space="preserve">vs </t>
    </r>
    <r>
      <rPr>
        <b/>
        <sz val="11"/>
        <color theme="1"/>
        <rFont val="Times New Roman"/>
        <family val="1"/>
      </rPr>
      <t>BC1</t>
    </r>
  </si>
  <si>
    <r>
      <t xml:space="preserve">F1 </t>
    </r>
    <r>
      <rPr>
        <b/>
        <i/>
        <sz val="11"/>
        <color theme="1"/>
        <rFont val="Times New Roman"/>
        <family val="1"/>
      </rPr>
      <t xml:space="preserve">vs </t>
    </r>
    <r>
      <rPr>
        <b/>
        <sz val="11"/>
        <color theme="1"/>
        <rFont val="Times New Roman"/>
        <family val="1"/>
      </rPr>
      <t>BC2</t>
    </r>
  </si>
  <si>
    <r>
      <t xml:space="preserve">F1 </t>
    </r>
    <r>
      <rPr>
        <b/>
        <i/>
        <sz val="11"/>
        <color theme="1"/>
        <rFont val="Times New Roman"/>
        <family val="1"/>
      </rPr>
      <t xml:space="preserve">vs </t>
    </r>
    <r>
      <rPr>
        <b/>
        <sz val="11"/>
        <color theme="1"/>
        <rFont val="Times New Roman"/>
        <family val="1"/>
      </rPr>
      <t>BC3</t>
    </r>
  </si>
  <si>
    <r>
      <t xml:space="preserve">BC1 </t>
    </r>
    <r>
      <rPr>
        <b/>
        <i/>
        <sz val="11"/>
        <color theme="1"/>
        <rFont val="Times New Roman"/>
        <family val="1"/>
      </rPr>
      <t xml:space="preserve">vs </t>
    </r>
    <r>
      <rPr>
        <b/>
        <sz val="11"/>
        <color theme="1"/>
        <rFont val="Times New Roman"/>
        <family val="1"/>
      </rPr>
      <t>BC2</t>
    </r>
  </si>
  <si>
    <r>
      <t xml:space="preserve">BC1 </t>
    </r>
    <r>
      <rPr>
        <b/>
        <i/>
        <sz val="11"/>
        <color theme="1"/>
        <rFont val="Times New Roman"/>
        <family val="1"/>
      </rPr>
      <t xml:space="preserve">vs </t>
    </r>
    <r>
      <rPr>
        <b/>
        <sz val="11"/>
        <color theme="1"/>
        <rFont val="Times New Roman"/>
        <family val="1"/>
      </rPr>
      <t>BC3</t>
    </r>
  </si>
  <si>
    <r>
      <t xml:space="preserve">BC2 </t>
    </r>
    <r>
      <rPr>
        <b/>
        <i/>
        <sz val="11"/>
        <color theme="1"/>
        <rFont val="Times New Roman"/>
        <family val="1"/>
      </rPr>
      <t xml:space="preserve">vs </t>
    </r>
    <r>
      <rPr>
        <b/>
        <sz val="11"/>
        <color theme="1"/>
        <rFont val="Times New Roman"/>
        <family val="1"/>
      </rPr>
      <t>BC3</t>
    </r>
  </si>
  <si>
    <t>autosomal</t>
  </si>
  <si>
    <t>sex</t>
  </si>
  <si>
    <t>Table S16. Deregulated genes involved in reproduction and sterility</t>
  </si>
  <si>
    <r>
      <rPr>
        <b/>
        <i/>
        <sz val="11"/>
        <color theme="1"/>
        <rFont val="Times New Roman"/>
        <family val="1"/>
      </rPr>
      <t>D. buzzatii</t>
    </r>
    <r>
      <rPr>
        <b/>
        <sz val="11"/>
        <color theme="1"/>
        <rFont val="Times New Roman"/>
        <family val="1"/>
      </rPr>
      <t>-like expression</t>
    </r>
  </si>
  <si>
    <r>
      <rPr>
        <b/>
        <i/>
        <sz val="11"/>
        <color theme="1"/>
        <rFont val="Times New Roman"/>
        <family val="1"/>
      </rPr>
      <t>D. koepferae</t>
    </r>
    <r>
      <rPr>
        <b/>
        <sz val="11"/>
        <color theme="1"/>
        <rFont val="Times New Roman"/>
        <family val="1"/>
      </rPr>
      <t>-like expression</t>
    </r>
  </si>
  <si>
    <r>
      <rPr>
        <i/>
        <sz val="11"/>
        <color theme="1"/>
        <rFont val="Times New Roman"/>
        <family val="1"/>
      </rPr>
      <t>Cis-</t>
    </r>
    <r>
      <rPr>
        <sz val="11"/>
        <color rgb="FF000000"/>
        <rFont val="Times New Roman"/>
        <family val="1"/>
      </rPr>
      <t>regulatory divergence</t>
    </r>
  </si>
  <si>
    <r>
      <t xml:space="preserve">Cis- </t>
    </r>
    <r>
      <rPr>
        <sz val="11"/>
        <color rgb="FF000000"/>
        <rFont val="Times New Roman"/>
        <family val="1"/>
      </rPr>
      <t>+</t>
    </r>
    <r>
      <rPr>
        <i/>
        <sz val="11"/>
        <color theme="1"/>
        <rFont val="Times New Roman"/>
        <family val="1"/>
      </rPr>
      <t xml:space="preserve"> trans-</t>
    </r>
  </si>
  <si>
    <r>
      <t>Cis-</t>
    </r>
    <r>
      <rPr>
        <sz val="11"/>
        <color rgb="FF000000"/>
        <rFont val="Times New Roman"/>
        <family val="1"/>
      </rPr>
      <t xml:space="preserve"> x</t>
    </r>
    <r>
      <rPr>
        <i/>
        <sz val="11"/>
        <color theme="1"/>
        <rFont val="Times New Roman"/>
        <family val="1"/>
      </rPr>
      <t xml:space="preserve"> trans-</t>
    </r>
  </si>
  <si>
    <r>
      <rPr>
        <i/>
        <sz val="11"/>
        <color theme="1"/>
        <rFont val="Times New Roman"/>
        <family val="1"/>
      </rPr>
      <t>Trans-</t>
    </r>
    <r>
      <rPr>
        <sz val="11"/>
        <color rgb="FF000000"/>
        <rFont val="Times New Roman"/>
        <family val="1"/>
      </rPr>
      <t>regulatory divergence</t>
    </r>
  </si>
  <si>
    <r>
      <t xml:space="preserve">Cis- </t>
    </r>
    <r>
      <rPr>
        <sz val="11"/>
        <color rgb="FF000000"/>
        <rFont val="Times New Roman"/>
        <family val="1"/>
      </rPr>
      <t>x</t>
    </r>
    <r>
      <rPr>
        <i/>
        <sz val="11"/>
        <color theme="1"/>
        <rFont val="Times New Roman"/>
        <family val="1"/>
      </rPr>
      <t xml:space="preserve"> trans-</t>
    </r>
  </si>
  <si>
    <r>
      <t xml:space="preserve">Cis- </t>
    </r>
    <r>
      <rPr>
        <sz val="11"/>
        <color rgb="FF000000"/>
        <rFont val="Times New Roman"/>
        <family val="1"/>
      </rPr>
      <t xml:space="preserve">+ </t>
    </r>
    <r>
      <rPr>
        <i/>
        <sz val="11"/>
        <color theme="1"/>
        <rFont val="Times New Roman"/>
        <family val="1"/>
      </rPr>
      <t>trans-</t>
    </r>
  </si>
  <si>
    <r>
      <rPr>
        <i/>
        <sz val="11"/>
        <color theme="1"/>
        <rFont val="Times New Roman"/>
        <family val="1"/>
      </rPr>
      <t>Cis</t>
    </r>
    <r>
      <rPr>
        <sz val="11"/>
        <color rgb="FF000000"/>
        <rFont val="Times New Roman"/>
        <family val="1"/>
      </rPr>
      <t>-regulatory divergence</t>
    </r>
  </si>
  <si>
    <r>
      <t xml:space="preserve">Cis- </t>
    </r>
    <r>
      <rPr>
        <sz val="11"/>
        <color rgb="FF000000"/>
        <rFont val="Times New Roman"/>
        <family val="1"/>
      </rPr>
      <t xml:space="preserve">x </t>
    </r>
    <r>
      <rPr>
        <i/>
        <sz val="11"/>
        <color theme="1"/>
        <rFont val="Times New Roman"/>
        <family val="1"/>
      </rPr>
      <t>trans-</t>
    </r>
  </si>
  <si>
    <r>
      <rPr>
        <i/>
        <sz val="11"/>
        <color theme="1"/>
        <rFont val="Times New Roman"/>
        <family val="1"/>
      </rPr>
      <t>Trans</t>
    </r>
    <r>
      <rPr>
        <sz val="11"/>
        <color rgb="FF000000"/>
        <rFont val="Times New Roman"/>
        <family val="1"/>
      </rPr>
      <t>-regulatory divergence</t>
    </r>
  </si>
  <si>
    <r>
      <t xml:space="preserve">Different insertions in </t>
    </r>
    <r>
      <rPr>
        <b/>
        <i/>
        <sz val="11"/>
        <color theme="1"/>
        <rFont val="Times New Roman"/>
        <family val="1"/>
      </rPr>
      <t xml:space="preserve">D. buzzatti </t>
    </r>
    <r>
      <rPr>
        <b/>
        <sz val="11"/>
        <color theme="1"/>
        <rFont val="Times New Roman"/>
        <family val="1"/>
      </rPr>
      <t xml:space="preserve">and </t>
    </r>
    <r>
      <rPr>
        <b/>
        <i/>
        <sz val="11"/>
        <color theme="1"/>
        <rFont val="Times New Roman"/>
        <family val="1"/>
      </rPr>
      <t>D. koepferae</t>
    </r>
  </si>
  <si>
    <t>Table S17. Regulatory divergence between parental species</t>
  </si>
  <si>
    <r>
      <t xml:space="preserve">Table S19. Regulatory divergence in differentially expressed genes in hybrids </t>
    </r>
    <r>
      <rPr>
        <b/>
        <i/>
        <sz val="14"/>
        <color theme="1"/>
        <rFont val="Times New Roman"/>
        <family val="1"/>
      </rPr>
      <t xml:space="preserve">vs </t>
    </r>
    <r>
      <rPr>
        <b/>
        <sz val="14"/>
        <color theme="1"/>
        <rFont val="Times New Roman"/>
        <family val="1"/>
      </rPr>
      <t>parental species</t>
    </r>
  </si>
  <si>
    <t>Table S21. Two Proportion Z-Test for differentially expressed TEs in hybrids and backcrosses</t>
  </si>
  <si>
    <t>Table S22. Superfamily of the differentially expressed TE copies</t>
  </si>
  <si>
    <t>Only insertion in one parental species</t>
  </si>
  <si>
    <r>
      <t xml:space="preserve">Different insertions in </t>
    </r>
    <r>
      <rPr>
        <b/>
        <i/>
        <sz val="11"/>
        <color theme="1"/>
        <rFont val="Times New Roman"/>
        <family val="1"/>
      </rPr>
      <t>D. buzzatti</t>
    </r>
    <r>
      <rPr>
        <b/>
        <sz val="11"/>
        <color theme="1"/>
        <rFont val="Times New Roman"/>
        <family val="1"/>
      </rPr>
      <t xml:space="preserve"> and </t>
    </r>
    <r>
      <rPr>
        <b/>
        <i/>
        <sz val="11"/>
        <color theme="1"/>
        <rFont val="Times New Roman"/>
        <family val="1"/>
      </rPr>
      <t>D. koepferae</t>
    </r>
  </si>
  <si>
    <r>
      <t xml:space="preserve">Only insertion in </t>
    </r>
    <r>
      <rPr>
        <i/>
        <sz val="11"/>
        <color rgb="FF000000"/>
        <rFont val="Times New Roman"/>
        <family val="1"/>
      </rPr>
      <t>D. buzzatii</t>
    </r>
  </si>
  <si>
    <r>
      <t xml:space="preserve">Only insertion in </t>
    </r>
    <r>
      <rPr>
        <i/>
        <sz val="11"/>
        <color rgb="FF000000"/>
        <rFont val="Times New Roman"/>
        <family val="1"/>
      </rPr>
      <t>D. koepferae</t>
    </r>
  </si>
  <si>
    <r>
      <t xml:space="preserve">The same insertions in </t>
    </r>
    <r>
      <rPr>
        <i/>
        <sz val="11"/>
        <color rgb="FF000000"/>
        <rFont val="Times New Roman"/>
        <family val="1"/>
      </rPr>
      <t xml:space="preserve">D. buzzatti </t>
    </r>
    <r>
      <rPr>
        <sz val="11"/>
        <color rgb="FF000000"/>
        <rFont val="Times New Roman"/>
        <family val="1"/>
      </rPr>
      <t xml:space="preserve">and </t>
    </r>
    <r>
      <rPr>
        <i/>
        <sz val="11"/>
        <color rgb="FF000000"/>
        <rFont val="Times New Roman"/>
        <family val="1"/>
      </rPr>
      <t>D. koepferae</t>
    </r>
  </si>
  <si>
    <r>
      <t xml:space="preserve">The same insertions in </t>
    </r>
    <r>
      <rPr>
        <i/>
        <sz val="11"/>
        <color rgb="FF000000"/>
        <rFont val="Times New Roman"/>
        <family val="1"/>
      </rPr>
      <t>D. buzzatti</t>
    </r>
    <r>
      <rPr>
        <sz val="11"/>
        <color rgb="FF000000"/>
        <rFont val="Times New Roman"/>
        <family val="1"/>
      </rPr>
      <t xml:space="preserve"> and</t>
    </r>
    <r>
      <rPr>
        <i/>
        <sz val="11"/>
        <color rgb="FF000000"/>
        <rFont val="Times New Roman"/>
        <family val="1"/>
      </rPr>
      <t xml:space="preserve"> D. koepferae</t>
    </r>
  </si>
  <si>
    <r>
      <t xml:space="preserve">The same insertions in </t>
    </r>
    <r>
      <rPr>
        <i/>
        <sz val="11"/>
        <color rgb="FF000000"/>
        <rFont val="Times New Roman"/>
        <family val="1"/>
      </rPr>
      <t xml:space="preserve">D. buzzatti </t>
    </r>
    <r>
      <rPr>
        <sz val="11"/>
        <color rgb="FF000000"/>
        <rFont val="Times New Roman"/>
        <family val="1"/>
      </rPr>
      <t>and</t>
    </r>
    <r>
      <rPr>
        <i/>
        <sz val="11"/>
        <color rgb="FF000000"/>
        <rFont val="Times New Roman"/>
        <family val="1"/>
      </rPr>
      <t xml:space="preserve"> D. koepferae</t>
    </r>
  </si>
  <si>
    <r>
      <t xml:space="preserve">Different insertions in </t>
    </r>
    <r>
      <rPr>
        <b/>
        <i/>
        <sz val="11"/>
        <color theme="1"/>
        <rFont val="Times New Roman"/>
        <family val="1"/>
      </rPr>
      <t xml:space="preserve">D. buzzatti </t>
    </r>
    <r>
      <rPr>
        <b/>
        <sz val="11"/>
        <color theme="1"/>
        <rFont val="Times New Roman"/>
        <family val="1"/>
      </rPr>
      <t>and</t>
    </r>
    <r>
      <rPr>
        <b/>
        <i/>
        <sz val="11"/>
        <color theme="1"/>
        <rFont val="Times New Roman"/>
        <family val="1"/>
      </rPr>
      <t xml:space="preserve"> D. koepferae</t>
    </r>
  </si>
  <si>
    <t>0.032 *</t>
  </si>
  <si>
    <r>
      <t xml:space="preserve">BC1 </t>
    </r>
    <r>
      <rPr>
        <b/>
        <i/>
        <sz val="11"/>
        <color rgb="FF000000"/>
        <rFont val="Times New Roman"/>
        <family val="1"/>
      </rPr>
      <t>vs D. buzzatii</t>
    </r>
  </si>
  <si>
    <t>Chromosom Type</t>
  </si>
  <si>
    <t>0.004 ***</t>
  </si>
  <si>
    <t>8.96E-8 ***</t>
  </si>
  <si>
    <t>2.38E-05 ***</t>
  </si>
  <si>
    <t>1.90E-4 ***</t>
  </si>
  <si>
    <t>5.70E-4 ***</t>
  </si>
  <si>
    <t>1.07E-04 ***</t>
  </si>
  <si>
    <t>8.06E-7 ***</t>
  </si>
  <si>
    <t>0.009 **</t>
  </si>
  <si>
    <r>
      <t xml:space="preserve">The same insertions in </t>
    </r>
    <r>
      <rPr>
        <b/>
        <i/>
        <sz val="11"/>
        <color theme="1"/>
        <rFont val="Times New Roman"/>
        <family val="1"/>
      </rPr>
      <t xml:space="preserve">D. buzzatti </t>
    </r>
    <r>
      <rPr>
        <b/>
        <sz val="11"/>
        <color theme="1"/>
        <rFont val="Times New Roman"/>
        <family val="1"/>
      </rPr>
      <t xml:space="preserve">and </t>
    </r>
    <r>
      <rPr>
        <b/>
        <i/>
        <sz val="11"/>
        <color theme="1"/>
        <rFont val="Times New Roman"/>
        <family val="1"/>
      </rPr>
      <t>D. koepferae</t>
    </r>
  </si>
  <si>
    <t>Odds ratio</t>
  </si>
  <si>
    <t>5,691E-6 ***</t>
  </si>
  <si>
    <t>0,012*</t>
  </si>
  <si>
    <t>0,003**</t>
  </si>
  <si>
    <t>1,7E-5 ***</t>
  </si>
  <si>
    <t>0,006**</t>
  </si>
  <si>
    <t>0,018*</t>
  </si>
  <si>
    <t>1,7E-11 ***</t>
  </si>
  <si>
    <t>0,000***</t>
  </si>
  <si>
    <t>Fisher's exact test</t>
  </si>
  <si>
    <t>mean (mm)</t>
  </si>
  <si>
    <t>T test value</t>
  </si>
  <si>
    <t>5.66E- 4 ***</t>
  </si>
  <si>
    <t>9.15E-20***</t>
  </si>
  <si>
    <t>1.82E-11***</t>
  </si>
  <si>
    <t>1.80E- 5***</t>
  </si>
  <si>
    <t>3.84E-62***</t>
  </si>
  <si>
    <t>1.89E-14***</t>
  </si>
  <si>
    <t>2.14E- 7***</t>
  </si>
  <si>
    <t>9.41E-20***</t>
  </si>
  <si>
    <t>9E-59***</t>
  </si>
  <si>
    <t>2.9E- 2*</t>
  </si>
  <si>
    <t>6.36E- 6***</t>
  </si>
  <si>
    <t>3.90E- 8***</t>
  </si>
  <si>
    <t>9.9E- 2</t>
  </si>
  <si>
    <t>2.42E- 6***</t>
  </si>
  <si>
    <t>4E- 3 **</t>
  </si>
  <si>
    <t>4.53E- 4</t>
  </si>
  <si>
    <t>1.20E-59</t>
  </si>
  <si>
    <t>1.83E-20</t>
  </si>
  <si>
    <t>7.29E-12</t>
  </si>
  <si>
    <t>1.32E- 5</t>
  </si>
  <si>
    <t>2.56E-63</t>
  </si>
  <si>
    <t>6.30E-15</t>
  </si>
  <si>
    <t>1.14E- 7</t>
  </si>
  <si>
    <t>2.8E- 2</t>
  </si>
  <si>
    <t>4.24E- 6</t>
  </si>
  <si>
    <t>1.82E- 8</t>
  </si>
  <si>
    <t>2.51E-20</t>
  </si>
  <si>
    <t>1.45E- 6</t>
  </si>
  <si>
    <t>3E- 3</t>
  </si>
  <si>
    <r>
      <t xml:space="preserve">Enriched GOs of Biological Process in deregulated genes in hybrids and backcrosses </t>
    </r>
    <r>
      <rPr>
        <i/>
        <sz val="11"/>
        <color rgb="FF000000"/>
        <rFont val="Times New Roman"/>
        <family val="1"/>
      </rPr>
      <t xml:space="preserve">vs </t>
    </r>
    <r>
      <rPr>
        <sz val="11"/>
        <color rgb="FF000000"/>
        <rFont val="Times New Roman"/>
        <family val="1"/>
      </rPr>
      <t>both</t>
    </r>
    <r>
      <rPr>
        <i/>
        <sz val="11"/>
        <color rgb="FF000000"/>
        <rFont val="Times New Roman"/>
        <family val="1"/>
      </rPr>
      <t xml:space="preserve"> </t>
    </r>
    <r>
      <rPr>
        <sz val="11"/>
        <color rgb="FF000000"/>
        <rFont val="Times New Roman"/>
        <family val="1"/>
      </rPr>
      <t>parental species. The higher hierarchy GOs to which they belong are shown.</t>
    </r>
  </si>
  <si>
    <t>2.927E-156 ***</t>
  </si>
  <si>
    <t>Deregulated genes: those showing differential expression relative to both parental species.</t>
  </si>
  <si>
    <t>Table S4. Enriched Gene Ontologies (GO) in the differentially expressed genes (DEG) between parental species</t>
  </si>
  <si>
    <r>
      <t xml:space="preserve">Expressed more in </t>
    </r>
    <r>
      <rPr>
        <b/>
        <i/>
        <sz val="11"/>
        <rFont val="Times New Roman"/>
        <family val="1"/>
      </rPr>
      <t>D. buzzatii</t>
    </r>
  </si>
  <si>
    <r>
      <t xml:space="preserve">Expressed more in </t>
    </r>
    <r>
      <rPr>
        <b/>
        <i/>
        <sz val="11"/>
        <rFont val="Times New Roman"/>
        <family val="1"/>
      </rPr>
      <t>D. koepferae</t>
    </r>
  </si>
  <si>
    <r>
      <t xml:space="preserve">Expressed more in </t>
    </r>
    <r>
      <rPr>
        <b/>
        <i/>
        <sz val="11"/>
        <rFont val="Times New Roman"/>
        <family val="1"/>
      </rPr>
      <t>D. buzzatii</t>
    </r>
    <r>
      <rPr>
        <b/>
        <sz val="11"/>
        <rFont val="Times New Roman"/>
        <family val="1"/>
      </rPr>
      <t xml:space="preserve"> (%)</t>
    </r>
  </si>
  <si>
    <r>
      <t xml:space="preserve">Expressed more in </t>
    </r>
    <r>
      <rPr>
        <b/>
        <i/>
        <sz val="11"/>
        <rFont val="Times New Roman"/>
        <family val="1"/>
      </rPr>
      <t xml:space="preserve">D. koepferae </t>
    </r>
    <r>
      <rPr>
        <b/>
        <sz val="11"/>
        <rFont val="Times New Roman"/>
        <family val="1"/>
      </rPr>
      <t>(%)</t>
    </r>
  </si>
  <si>
    <t>Expressed more in parental species</t>
  </si>
  <si>
    <t>Expressed more in parental species (%)</t>
  </si>
  <si>
    <t xml:space="preserve">Table S5. Differentially expressed genes in testes of F1 hybrids and those resulting from backcrosses </t>
  </si>
  <si>
    <r>
      <t xml:space="preserve">Number and percentage of differentially expressed genes (DEG) in F1 hybrids and three backcross genertions </t>
    </r>
    <r>
      <rPr>
        <i/>
        <sz val="11"/>
        <color rgb="FF000000"/>
        <rFont val="Times New Roman"/>
        <family val="1"/>
      </rPr>
      <t>vs</t>
    </r>
    <r>
      <rPr>
        <sz val="11"/>
        <color rgb="FF000000"/>
        <rFont val="Times New Roman"/>
        <family val="1"/>
      </rPr>
      <t xml:space="preserve"> the parental species </t>
    </r>
    <r>
      <rPr>
        <i/>
        <sz val="11"/>
        <color rgb="FF000000"/>
        <rFont val="Times New Roman"/>
        <family val="1"/>
      </rPr>
      <t>D. buzzatii</t>
    </r>
    <r>
      <rPr>
        <sz val="11"/>
        <color rgb="FF000000"/>
        <rFont val="Times New Roman"/>
        <family val="1"/>
      </rPr>
      <t xml:space="preserve"> and </t>
    </r>
    <r>
      <rPr>
        <i/>
        <sz val="11"/>
        <color rgb="FF000000"/>
        <rFont val="Times New Roman"/>
        <family val="1"/>
      </rPr>
      <t>D. koepferae</t>
    </r>
    <r>
      <rPr>
        <sz val="11"/>
        <color rgb="FF000000"/>
        <rFont val="Times New Roman"/>
        <family val="1"/>
      </rPr>
      <t>, from the total annotated genes.</t>
    </r>
  </si>
  <si>
    <t>Expressed more in hybrid/backcross</t>
  </si>
  <si>
    <t>Expressed more in hybrid/backcross (%)</t>
  </si>
  <si>
    <t xml:space="preserve">Table S7. Categories of differentially expressed genes in testes from hybrids and backcrosses </t>
  </si>
  <si>
    <t>Table S9. Number of F1 differentially expressed genes for every KEGG pathway</t>
  </si>
  <si>
    <r>
      <t xml:space="preserve">Number of differentially expressed genes (DEG) for F1 hybrid males which map to different </t>
    </r>
    <r>
      <rPr>
        <i/>
        <sz val="11"/>
        <color rgb="FF000000"/>
        <rFont val="Times New Roman"/>
        <family val="1"/>
      </rPr>
      <t>D. melanogaster</t>
    </r>
    <r>
      <rPr>
        <sz val="11"/>
        <color rgb="FF000000"/>
        <rFont val="Times New Roman"/>
        <family val="1"/>
      </rPr>
      <t xml:space="preserve"> KEGG pathways.</t>
    </r>
  </si>
  <si>
    <r>
      <t xml:space="preserve">Enriched GOs of Biological Process in the differentially expressed genes shared by generation </t>
    </r>
    <r>
      <rPr>
        <i/>
        <sz val="11"/>
        <color rgb="FF000000"/>
        <rFont val="Times New Roman"/>
        <family val="1"/>
      </rPr>
      <t xml:space="preserve">vs D. buzzatii </t>
    </r>
    <r>
      <rPr>
        <sz val="11"/>
        <color rgb="FF000000"/>
        <rFont val="Times New Roman"/>
        <family val="1"/>
      </rPr>
      <t xml:space="preserve">or </t>
    </r>
    <r>
      <rPr>
        <i/>
        <sz val="11"/>
        <color rgb="FF000000"/>
        <rFont val="Times New Roman"/>
        <family val="1"/>
      </rPr>
      <t xml:space="preserve">D. koepferae. </t>
    </r>
    <r>
      <rPr>
        <sz val="11"/>
        <color rgb="FF000000"/>
        <rFont val="Times New Roman"/>
        <family val="1"/>
      </rPr>
      <t>The higer hierarchy GOs to which they belong are shown.</t>
    </r>
  </si>
  <si>
    <r>
      <t xml:space="preserve">Enriched GOs of Biological Process in differentially expressed genes (DEG) between parental species, and in hybrids and backcrosses </t>
    </r>
    <r>
      <rPr>
        <i/>
        <sz val="11"/>
        <color rgb="FF000000"/>
        <rFont val="Times New Roman"/>
        <family val="1"/>
      </rPr>
      <t>vs</t>
    </r>
    <r>
      <rPr>
        <sz val="11"/>
        <color rgb="FF000000"/>
        <rFont val="Times New Roman"/>
        <family val="1"/>
      </rPr>
      <t xml:space="preserve"> parental species. The higher hierarchy GOs to which they belong are shown. Different colors refer to different comparisons.</t>
    </r>
  </si>
  <si>
    <t>Table S10. Enriched Gene Ontologies (GO) in the differentially expressed genes shared by generation</t>
  </si>
  <si>
    <t>Table S11. Enriched Gene Ontologies (GO) in the deregulated genes shared by generation</t>
  </si>
  <si>
    <r>
      <t xml:space="preserve">Detailed function of the 24 genes deregulated in F1 hybrids, BC1 and BC2 </t>
    </r>
    <r>
      <rPr>
        <i/>
        <sz val="11"/>
        <rFont val="Times New Roman"/>
        <family val="1"/>
      </rPr>
      <t xml:space="preserve">vs </t>
    </r>
    <r>
      <rPr>
        <sz val="11"/>
        <rFont val="Times New Roman"/>
        <family val="1"/>
      </rPr>
      <t xml:space="preserve">parental species with an ortholog in </t>
    </r>
    <r>
      <rPr>
        <i/>
        <sz val="11"/>
        <rFont val="Times New Roman"/>
        <family val="1"/>
      </rPr>
      <t>D. melanogaster.</t>
    </r>
    <r>
      <rPr>
        <sz val="11"/>
        <rFont val="Times New Roman"/>
        <family val="1"/>
      </rPr>
      <t xml:space="preserve"> In yellow are the genes that are not significantly deregulated after BC2.</t>
    </r>
  </si>
  <si>
    <t>Total number of genes annotated</t>
  </si>
  <si>
    <t>Proportion of genes annotated</t>
  </si>
  <si>
    <t xml:space="preserve"> Number of differentially expressed genes (DEG) in parental species compared to F1 hybrids and backcrosses. ** = p-adjusted &lt; 0.01, *** = p-adjusted &lt; 0.001</t>
  </si>
  <si>
    <r>
      <t xml:space="preserve">Comparison of the number of differentially expressed genes (DEG) in each chromosome in F1 hybrids and backcrosses </t>
    </r>
    <r>
      <rPr>
        <i/>
        <sz val="11"/>
        <rFont val="Times New Roman"/>
        <family val="1"/>
      </rPr>
      <t xml:space="preserve">vs </t>
    </r>
    <r>
      <rPr>
        <sz val="11"/>
        <rFont val="Times New Roman"/>
        <family val="1"/>
      </rPr>
      <t>parental species. * = p-adjusted &lt; 0.05, ** = p-adjusted &lt; 0.01, *** = p-adjusted &lt; 0.001</t>
    </r>
  </si>
  <si>
    <t>Table S18. Regulatory divergence in differentially expressed genes between parental species</t>
  </si>
  <si>
    <r>
      <t xml:space="preserve">Association (Fisher’s exact test) between </t>
    </r>
    <r>
      <rPr>
        <i/>
        <sz val="11"/>
        <color theme="1"/>
        <rFont val="Times New Roman"/>
        <family val="1"/>
      </rPr>
      <t>trans-</t>
    </r>
    <r>
      <rPr>
        <sz val="11"/>
        <color theme="1"/>
        <rFont val="Times New Roman"/>
        <family val="1"/>
      </rPr>
      <t xml:space="preserve"> and </t>
    </r>
    <r>
      <rPr>
        <i/>
        <sz val="11"/>
        <color theme="1"/>
        <rFont val="Times New Roman"/>
        <family val="1"/>
      </rPr>
      <t>cis-</t>
    </r>
    <r>
      <rPr>
        <sz val="11"/>
        <color theme="1"/>
        <rFont val="Times New Roman"/>
        <family val="1"/>
      </rPr>
      <t xml:space="preserve">regulated genes and differential expression between the parental species </t>
    </r>
    <r>
      <rPr>
        <i/>
        <sz val="11"/>
        <color theme="1"/>
        <rFont val="Times New Roman"/>
        <family val="1"/>
      </rPr>
      <t xml:space="preserve">D. buzzatii </t>
    </r>
    <r>
      <rPr>
        <sz val="11"/>
        <color theme="1"/>
        <rFont val="Times New Roman"/>
        <family val="1"/>
      </rPr>
      <t xml:space="preserve">and </t>
    </r>
    <r>
      <rPr>
        <i/>
        <sz val="11"/>
        <color theme="1"/>
        <rFont val="Times New Roman"/>
        <family val="1"/>
      </rPr>
      <t>D. koepferae.</t>
    </r>
    <r>
      <rPr>
        <sz val="11"/>
        <color theme="1"/>
        <rFont val="Times New Roman"/>
        <family val="1"/>
      </rPr>
      <t xml:space="preserve"> *** = p-adjusted &lt; 0.001</t>
    </r>
  </si>
  <si>
    <r>
      <t xml:space="preserve">Comparison of the number of differentially expressed TEs in F1 hybrids and backcrosses </t>
    </r>
    <r>
      <rPr>
        <i/>
        <sz val="11"/>
        <rFont val="Times New Roman"/>
        <family val="1"/>
      </rPr>
      <t>vs</t>
    </r>
    <r>
      <rPr>
        <sz val="11"/>
        <rFont val="Times New Roman"/>
        <family val="1"/>
      </rPr>
      <t xml:space="preserve"> parental species. *** = p-adjusted &lt; 0.001</t>
    </r>
  </si>
  <si>
    <t>Expressed more in parental species (considered in hybrids)</t>
  </si>
  <si>
    <r>
      <t xml:space="preserve">Number and percentage of differentially expressed (DE) TEs in F1 hybrids and backcrosses </t>
    </r>
    <r>
      <rPr>
        <i/>
        <sz val="11"/>
        <color theme="1"/>
        <rFont val="Times New Roman"/>
        <family val="1"/>
      </rPr>
      <t>vs</t>
    </r>
    <r>
      <rPr>
        <sz val="11"/>
        <color theme="1"/>
        <rFont val="Times New Roman"/>
        <family val="1"/>
      </rPr>
      <t xml:space="preserve"> the parental species </t>
    </r>
    <r>
      <rPr>
        <i/>
        <sz val="11"/>
        <color theme="1"/>
        <rFont val="Times New Roman"/>
        <family val="1"/>
      </rPr>
      <t>D. buzzatii</t>
    </r>
    <r>
      <rPr>
        <sz val="11"/>
        <color theme="1"/>
        <rFont val="Times New Roman"/>
        <family val="1"/>
      </rPr>
      <t xml:space="preserve"> and </t>
    </r>
    <r>
      <rPr>
        <i/>
        <sz val="11"/>
        <color theme="1"/>
        <rFont val="Times New Roman"/>
        <family val="1"/>
      </rPr>
      <t>D. koepferae</t>
    </r>
    <r>
      <rPr>
        <sz val="11"/>
        <color theme="1"/>
        <rFont val="Times New Roman"/>
        <family val="1"/>
      </rPr>
      <t>, from the total expressed TEs (a minimum of 10 total reads in all samples).</t>
    </r>
  </si>
  <si>
    <r>
      <t xml:space="preserve">Superfamily and order of the differentially expressed TE copies in hybrids </t>
    </r>
    <r>
      <rPr>
        <i/>
        <sz val="11"/>
        <rFont val="Times New Roman"/>
        <family val="1"/>
      </rPr>
      <t xml:space="preserve">vs </t>
    </r>
    <r>
      <rPr>
        <sz val="11"/>
        <rFont val="Times New Roman"/>
        <family val="1"/>
      </rPr>
      <t>parental species.</t>
    </r>
  </si>
  <si>
    <r>
      <t xml:space="preserve">Table S23. Differentially expressed genes in </t>
    </r>
    <r>
      <rPr>
        <b/>
        <i/>
        <sz val="11"/>
        <color rgb="FF000000"/>
        <rFont val="Times New Roman"/>
        <family val="1"/>
      </rPr>
      <t>D. buzzatii vs D. koepfera</t>
    </r>
    <r>
      <rPr>
        <b/>
        <sz val="11"/>
        <color rgb="FF000000"/>
        <rFont val="Times New Roman"/>
        <family val="1"/>
      </rPr>
      <t>e with TE insertions</t>
    </r>
  </si>
  <si>
    <r>
      <t xml:space="preserve">Number of significant and not significant differentially expressed genes (DEG) in </t>
    </r>
    <r>
      <rPr>
        <i/>
        <sz val="11"/>
        <color rgb="FF000000"/>
        <rFont val="Times New Roman"/>
        <family val="1"/>
      </rPr>
      <t>D. buzzatii vs D. koepferae</t>
    </r>
    <r>
      <rPr>
        <sz val="11"/>
        <color rgb="FF000000"/>
        <rFont val="Times New Roman"/>
        <family val="1"/>
      </rPr>
      <t xml:space="preserve"> with insertions 5 kb upstream or downstream the gene, or inside the gene. * = p-adjusted &lt; 0.05, ** = p-adjusted &lt; 0.01, *** = p-adjusted &lt; 0.001</t>
    </r>
  </si>
  <si>
    <r>
      <t xml:space="preserve">DEG between </t>
    </r>
    <r>
      <rPr>
        <b/>
        <i/>
        <sz val="11"/>
        <color theme="1"/>
        <rFont val="Times New Roman"/>
        <family val="1"/>
      </rPr>
      <t>D. buzzatii and D. koepferae</t>
    </r>
  </si>
  <si>
    <t>Not significant</t>
  </si>
  <si>
    <t xml:space="preserve">Table S1. Body size measures in hybrids and parental species </t>
  </si>
  <si>
    <t>Table S2. Body size comparisons between samples</t>
  </si>
  <si>
    <t>Table S6. Two Proportion Z-Test for differentially expressed genes between samples</t>
  </si>
  <si>
    <t>Table S14. Percentages of differentially expressed genes involved in reproduction and sterility</t>
  </si>
  <si>
    <t xml:space="preserve">Table S20. Differentially expressed TEs in testes of F1 hybrids and backcrosses </t>
  </si>
  <si>
    <t>* = p-adjusted &lt; 0.05, ** = p-adjusted &lt; 0.01, *** = p-adjusted &lt; 0.001</t>
  </si>
  <si>
    <t>Enriched GOs of Biological Process in the deregulated genes shared by generations. The higer hierarchy GOs in which they belong are shown.</t>
  </si>
  <si>
    <t>Table S15. Percentages of deregulated genes involved in reproduction (R) and sterility (S)</t>
  </si>
  <si>
    <r>
      <t xml:space="preserve">Detailed function of the 20 genes deregulated in F1and BC1 </t>
    </r>
    <r>
      <rPr>
        <i/>
        <sz val="11"/>
        <rFont val="Times New Roman"/>
        <family val="1"/>
      </rPr>
      <t xml:space="preserve">vs </t>
    </r>
    <r>
      <rPr>
        <sz val="11"/>
        <rFont val="Times New Roman"/>
        <family val="1"/>
      </rPr>
      <t xml:space="preserve">parental species with an ortholog in </t>
    </r>
    <r>
      <rPr>
        <i/>
        <sz val="11"/>
        <rFont val="Times New Roman"/>
        <family val="1"/>
      </rPr>
      <t xml:space="preserve">D. melanogaster </t>
    </r>
    <r>
      <rPr>
        <sz val="11"/>
        <rFont val="Times New Roman"/>
        <family val="1"/>
      </rPr>
      <t xml:space="preserve">that are involved in reproduction and sterility. </t>
    </r>
  </si>
  <si>
    <r>
      <t xml:space="preserve">Table of the number of genes included in each regulatory divergence class and their percentage, and Two proportion Z-test to compare the number of genes with </t>
    </r>
    <r>
      <rPr>
        <i/>
        <sz val="11"/>
        <rFont val="Times New Roman"/>
        <family val="1"/>
      </rPr>
      <t>cis</t>
    </r>
    <r>
      <rPr>
        <sz val="11"/>
        <rFont val="Times New Roman"/>
        <family val="1"/>
      </rPr>
      <t xml:space="preserve">- and </t>
    </r>
    <r>
      <rPr>
        <i/>
        <sz val="11"/>
        <rFont val="Times New Roman"/>
        <family val="1"/>
      </rPr>
      <t>trans</t>
    </r>
    <r>
      <rPr>
        <sz val="11"/>
        <rFont val="Times New Roman"/>
        <family val="1"/>
      </rPr>
      <t>-regulatory divergence. *** = p-adjusted &lt; 0.001</t>
    </r>
  </si>
  <si>
    <r>
      <t xml:space="preserve">Number of differentially expressed genes in hybrids </t>
    </r>
    <r>
      <rPr>
        <i/>
        <sz val="11"/>
        <color theme="1"/>
        <rFont val="Times New Roman"/>
        <family val="1"/>
      </rPr>
      <t xml:space="preserve">vs D. koepferae </t>
    </r>
    <r>
      <rPr>
        <sz val="11"/>
        <color theme="1"/>
        <rFont val="Times New Roman"/>
        <family val="1"/>
      </rPr>
      <t xml:space="preserve">and </t>
    </r>
    <r>
      <rPr>
        <i/>
        <sz val="11"/>
        <color theme="1"/>
        <rFont val="Times New Roman"/>
        <family val="1"/>
      </rPr>
      <t>D. buzzatii</t>
    </r>
    <r>
      <rPr>
        <sz val="11"/>
        <color theme="1"/>
        <rFont val="Times New Roman"/>
        <family val="1"/>
      </rPr>
      <t xml:space="preserve"> (divided by expression category) belonging to a regulatory divergence class. Fisher's exact test comparing the number of Comensatory regulated genes in the Deregulated category </t>
    </r>
    <r>
      <rPr>
        <i/>
        <sz val="11"/>
        <color theme="1"/>
        <rFont val="Times New Roman"/>
        <family val="1"/>
      </rPr>
      <t>vs</t>
    </r>
    <r>
      <rPr>
        <sz val="11"/>
        <color theme="1"/>
        <rFont val="Times New Roman"/>
        <family val="1"/>
      </rPr>
      <t xml:space="preserve"> the rest of expression categories. *** = p-adjusted &lt; 0.001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</si>
</sst>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E+00"/>
  </numFmts>
  <fonts count="18" x14ac:knownFonts="1">
    <font>
      <sz val="11"/>
      <color rgb="FF000000"/>
      <name val="Calibri"/>
      <family val="2"/>
      <charset val="1"/>
    </font>
    <font>
      <sz val="11"/>
      <color rgb="FF000000"/>
      <name val="Times New Roman"/>
      <family val="1"/>
    </font>
    <font>
      <b/>
      <sz val="11"/>
      <color rgb="FF000000"/>
      <name val="Times New Roman"/>
      <family val="1"/>
    </font>
    <font>
      <sz val="11"/>
      <color theme="1"/>
      <name val="Times New Roman"/>
      <family val="1"/>
    </font>
    <font>
      <b/>
      <sz val="11"/>
      <color theme="1"/>
      <name val="Times New Roman"/>
      <family val="1"/>
    </font>
    <font>
      <i/>
      <sz val="11"/>
      <color rgb="FF000000"/>
      <name val="Times New Roman"/>
      <family val="1"/>
    </font>
    <font>
      <b/>
      <sz val="11"/>
      <name val="Times New Roman"/>
      <family val="1"/>
    </font>
    <font>
      <b/>
      <i/>
      <sz val="11"/>
      <name val="Times New Roman"/>
      <family val="1"/>
    </font>
    <font>
      <sz val="11"/>
      <name val="Times New Roman"/>
      <family val="1"/>
    </font>
    <font>
      <sz val="11"/>
      <color rgb="FFFF0000"/>
      <name val="Times New Roman"/>
      <family val="1"/>
    </font>
    <font>
      <b/>
      <i/>
      <sz val="11"/>
      <color rgb="FF000000"/>
      <name val="Times New Roman"/>
      <family val="1"/>
    </font>
    <font>
      <b/>
      <i/>
      <sz val="11"/>
      <color theme="1"/>
      <name val="Times New Roman"/>
      <family val="1"/>
    </font>
    <font>
      <i/>
      <sz val="11"/>
      <name val="Times New Roman"/>
      <family val="1"/>
    </font>
    <font>
      <b/>
      <sz val="11"/>
      <color rgb="FFFF0000"/>
      <name val="Times New Roman"/>
      <family val="1"/>
    </font>
    <font>
      <b/>
      <sz val="14"/>
      <color theme="1"/>
      <name val="Times New Roman"/>
      <family val="1"/>
    </font>
    <font>
      <b/>
      <i/>
      <sz val="14"/>
      <color theme="1"/>
      <name val="Times New Roman"/>
      <family val="1"/>
    </font>
    <font>
      <i/>
      <sz val="11"/>
      <color theme="1"/>
      <name val="Times New Roman"/>
      <family val="1"/>
    </font>
    <font>
      <sz val="11"/>
      <name val="Calibri"/>
      <family val="2"/>
    </font>
  </fonts>
  <fills count="64">
    <fill>
      <patternFill patternType="none"/>
    </fill>
    <fill>
      <patternFill patternType="gray125"/>
    </fill>
    <fill>
      <patternFill patternType="solid">
        <fgColor rgb="FFFFFFFF"/>
        <bgColor rgb="FFFFF2CC"/>
      </patternFill>
    </fill>
    <fill>
      <patternFill patternType="solid">
        <fgColor theme="0"/>
        <bgColor rgb="FFFFF2CC"/>
      </patternFill>
    </fill>
    <fill>
      <patternFill patternType="solid">
        <fgColor theme="0"/>
        <bgColor indexed="64"/>
      </patternFill>
    </fill>
    <fill>
      <patternFill patternType="solid">
        <fgColor theme="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7EBA56"/>
        <bgColor indexed="64"/>
      </patternFill>
    </fill>
    <fill>
      <patternFill patternType="solid">
        <fgColor theme="9" tint="0.79998168889431442"/>
        <bgColor rgb="FFFFF2CC"/>
      </patternFill>
    </fill>
    <fill>
      <patternFill patternType="solid">
        <fgColor theme="9" tint="0.59999389629810485"/>
        <bgColor rgb="FFFFF2CC"/>
      </patternFill>
    </fill>
    <fill>
      <patternFill patternType="solid">
        <fgColor theme="9" tint="0.39997558519241921"/>
        <bgColor rgb="FFFFF2CC"/>
      </patternFill>
    </fill>
    <fill>
      <patternFill patternType="solid">
        <fgColor rgb="FF8FC36B"/>
        <bgColor rgb="FFFFF2CC"/>
      </patternFill>
    </fill>
    <fill>
      <patternFill patternType="solid">
        <fgColor theme="8" tint="0.79998168889431442"/>
        <bgColor rgb="FFFFF2CC"/>
      </patternFill>
    </fill>
    <fill>
      <patternFill patternType="solid">
        <fgColor theme="8" tint="0.59999389629810485"/>
        <bgColor rgb="FFFFF2CC"/>
      </patternFill>
    </fill>
    <fill>
      <patternFill patternType="solid">
        <fgColor theme="8" tint="0.39997558519241921"/>
        <bgColor rgb="FFFFF2CC"/>
      </patternFill>
    </fill>
    <fill>
      <patternFill patternType="solid">
        <fgColor rgb="FF5597D3"/>
        <bgColor rgb="FFFFF2CC"/>
      </patternFill>
    </fill>
    <fill>
      <patternFill patternType="solid">
        <fgColor theme="5" tint="0.59999389629810485"/>
        <bgColor rgb="FFFFF2CC"/>
      </patternFill>
    </fill>
    <fill>
      <patternFill patternType="solid">
        <fgColor rgb="FF609ED6"/>
        <bgColor indexed="64"/>
      </patternFill>
    </fill>
    <fill>
      <patternFill patternType="solid">
        <fgColor theme="2" tint="-9.9978637043366805E-2"/>
        <bgColor indexed="64"/>
      </patternFill>
    </fill>
    <fill>
      <patternFill patternType="solid">
        <fgColor theme="2" tint="-9.9978637043366805E-2"/>
        <bgColor rgb="FFFFF2CC"/>
      </patternFill>
    </fill>
    <fill>
      <patternFill patternType="solid">
        <fgColor theme="9"/>
        <bgColor rgb="FFFFF2CC"/>
      </patternFill>
    </fill>
    <fill>
      <patternFill patternType="solid">
        <fgColor theme="8"/>
        <bgColor rgb="FFFFF2CC"/>
      </patternFill>
    </fill>
    <fill>
      <patternFill patternType="solid">
        <fgColor theme="5" tint="0.79998168889431442"/>
        <bgColor rgb="FFFFF2CC"/>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6" tint="0.79998168889431442"/>
        <bgColor indexed="64"/>
      </patternFill>
    </fill>
    <fill>
      <patternFill patternType="solid">
        <fgColor theme="0" tint="-0.14999847407452621"/>
        <bgColor rgb="FFFFF2CC"/>
      </patternFill>
    </fill>
    <fill>
      <patternFill patternType="solid">
        <fgColor theme="0" tint="-4.9989318521683403E-2"/>
        <bgColor rgb="FFFFF2CC"/>
      </patternFill>
    </fill>
    <fill>
      <patternFill patternType="solid">
        <fgColor theme="0" tint="-0.14999847407452621"/>
        <bgColor indexed="64"/>
      </patternFill>
    </fill>
    <fill>
      <patternFill patternType="solid">
        <fgColor rgb="FF8FC36B"/>
        <bgColor indexed="64"/>
      </patternFill>
    </fill>
    <fill>
      <patternFill patternType="solid">
        <fgColor rgb="FF5597D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D0CECE"/>
        <bgColor rgb="FFFFF2CC"/>
      </patternFill>
    </fill>
    <fill>
      <patternFill patternType="solid">
        <fgColor rgb="FF5B9BD5"/>
        <bgColor rgb="FFFFF2CC"/>
      </patternFill>
    </fill>
    <fill>
      <patternFill patternType="solid">
        <fgColor rgb="FFDDEBF7"/>
        <bgColor rgb="FFFFF2CC"/>
      </patternFill>
    </fill>
    <fill>
      <patternFill patternType="solid">
        <fgColor rgb="FFBDD7EE"/>
        <bgColor rgb="FFFFF2CC"/>
      </patternFill>
    </fill>
    <fill>
      <patternFill patternType="solid">
        <fgColor rgb="FF9BC2E6"/>
        <bgColor rgb="FFFFF2CC"/>
      </patternFill>
    </fill>
    <fill>
      <patternFill patternType="solid">
        <fgColor rgb="FF70AD47"/>
        <bgColor rgb="FFFFF2CC"/>
      </patternFill>
    </fill>
    <fill>
      <patternFill patternType="solid">
        <fgColor rgb="FFE2EFDA"/>
        <bgColor rgb="FFFFF2CC"/>
      </patternFill>
    </fill>
    <fill>
      <patternFill patternType="solid">
        <fgColor rgb="FFC6E0B4"/>
        <bgColor rgb="FFFFF2CC"/>
      </patternFill>
    </fill>
    <fill>
      <patternFill patternType="solid">
        <fgColor rgb="FFA9D08E"/>
        <bgColor rgb="FFFFF2CC"/>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2" tint="-9.9978637043366805E-2"/>
        <bgColor theme="0" tint="-0.34998626667073579"/>
      </patternFill>
    </fill>
    <fill>
      <patternFill patternType="solid">
        <fgColor theme="2"/>
        <bgColor theme="0" tint="-0.14999847407452621"/>
      </patternFill>
    </fill>
    <fill>
      <patternFill patternType="solid">
        <fgColor theme="0"/>
        <bgColor theme="0" tint="-0.14999847407452621"/>
      </patternFill>
    </fill>
    <fill>
      <patternFill patternType="solid">
        <fgColor theme="2"/>
        <bgColor theme="0" tint="-0.34998626667073579"/>
      </patternFill>
    </fill>
    <fill>
      <patternFill patternType="solid">
        <fgColor theme="0"/>
        <bgColor theme="0" tint="-0.34998626667073579"/>
      </patternFill>
    </fill>
    <fill>
      <patternFill patternType="solid">
        <fgColor rgb="FFFFF2CC"/>
        <bgColor indexed="64"/>
      </patternFill>
    </fill>
    <fill>
      <patternFill patternType="solid">
        <fgColor rgb="FFFFFFFF"/>
      </patternFill>
    </fill>
    <fill>
      <patternFill patternType="solid">
        <fgColor theme="4" tint="-0.249977111117893"/>
        <bgColor indexed="64"/>
      </patternFill>
    </fill>
    <fill>
      <patternFill patternType="solid">
        <fgColor theme="9" tint="-0.249977111117893"/>
        <bgColor indexed="64"/>
      </patternFill>
    </fill>
    <fill>
      <patternFill patternType="solid">
        <fgColor theme="0" tint="-0.34998626667073579"/>
        <bgColor indexed="64"/>
      </patternFill>
    </fill>
  </fills>
  <borders count="78">
    <border>
      <left/>
      <right/>
      <top/>
      <bottom/>
      <diagonal/>
    </border>
    <border>
      <left style="medium">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medium">
        <color auto="1"/>
      </top>
      <bottom style="medium">
        <color auto="1"/>
      </bottom>
      <diagonal/>
    </border>
    <border>
      <left style="thin">
        <color auto="1"/>
      </left>
      <right style="medium">
        <color indexed="64"/>
      </right>
      <top style="thin">
        <color auto="1"/>
      </top>
      <bottom style="medium">
        <color indexed="64"/>
      </bottom>
      <diagonal/>
    </border>
    <border>
      <left style="medium">
        <color auto="1"/>
      </left>
      <right/>
      <top/>
      <bottom style="thin">
        <color auto="1"/>
      </bottom>
      <diagonal/>
    </border>
    <border>
      <left style="medium">
        <color indexed="64"/>
      </left>
      <right style="medium">
        <color indexed="64"/>
      </right>
      <top/>
      <bottom style="thin">
        <color auto="1"/>
      </bottom>
      <diagonal/>
    </border>
    <border>
      <left/>
      <right/>
      <top/>
      <bottom style="thin">
        <color auto="1"/>
      </bottom>
      <diagonal/>
    </border>
    <border>
      <left/>
      <right/>
      <top style="thin">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style="medium">
        <color indexed="64"/>
      </right>
      <top style="medium">
        <color indexed="64"/>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auto="1"/>
      </bottom>
      <diagonal/>
    </border>
    <border>
      <left/>
      <right/>
      <top style="thin">
        <color indexed="64"/>
      </top>
      <bottom/>
      <diagonal/>
    </border>
    <border>
      <left/>
      <right style="medium">
        <color auto="1"/>
      </right>
      <top style="medium">
        <color auto="1"/>
      </top>
      <bottom/>
      <diagonal/>
    </border>
    <border>
      <left style="thin">
        <color auto="1"/>
      </left>
      <right style="medium">
        <color indexed="64"/>
      </right>
      <top style="medium">
        <color indexed="64"/>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indexed="64"/>
      </left>
      <right/>
      <top style="thin">
        <color indexed="64"/>
      </top>
      <bottom/>
      <diagonal/>
    </border>
    <border>
      <left/>
      <right/>
      <top style="medium">
        <color auto="1"/>
      </top>
      <bottom/>
      <diagonal/>
    </border>
    <border>
      <left/>
      <right style="medium">
        <color auto="1"/>
      </right>
      <top style="thin">
        <color auto="1"/>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auto="1"/>
      </left>
      <right style="thin">
        <color auto="1"/>
      </right>
      <top/>
      <bottom style="medium">
        <color auto="1"/>
      </bottom>
      <diagonal/>
    </border>
    <border>
      <left style="thin">
        <color auto="1"/>
      </left>
      <right style="medium">
        <color indexed="64"/>
      </right>
      <top/>
      <bottom style="medium">
        <color indexed="64"/>
      </bottom>
      <diagonal/>
    </border>
    <border>
      <left style="thin">
        <color auto="1"/>
      </left>
      <right/>
      <top/>
      <bottom style="medium">
        <color auto="1"/>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0" fontId="17" fillId="0" borderId="0"/>
  </cellStyleXfs>
  <cellXfs count="1300">
    <xf numFmtId="0" fontId="0" fillId="0" borderId="0" xfId="0"/>
    <xf numFmtId="0" fontId="2" fillId="4" borderId="0" xfId="0" applyFont="1" applyFill="1" applyAlignment="1">
      <alignment horizontal="center" vertical="center" wrapText="1"/>
    </xf>
    <xf numFmtId="0" fontId="1" fillId="2" borderId="0" xfId="0" applyFont="1" applyFill="1"/>
    <xf numFmtId="0" fontId="3" fillId="4" borderId="0" xfId="0" applyFont="1" applyFill="1" applyAlignment="1">
      <alignment horizontal="center"/>
    </xf>
    <xf numFmtId="0" fontId="4" fillId="4" borderId="0" xfId="0" applyFont="1" applyFill="1" applyAlignment="1">
      <alignment horizont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vertical="center"/>
    </xf>
    <xf numFmtId="0" fontId="1" fillId="0" borderId="0" xfId="0" applyFont="1"/>
    <xf numFmtId="0" fontId="1" fillId="2" borderId="0" xfId="0" applyFont="1" applyFill="1" applyAlignment="1">
      <alignment horizontal="center" vertical="center" wrapText="1"/>
    </xf>
    <xf numFmtId="2" fontId="8" fillId="2" borderId="0" xfId="0" applyNumberFormat="1" applyFont="1" applyFill="1" applyAlignment="1">
      <alignment horizontal="center" vertical="center"/>
    </xf>
    <xf numFmtId="0" fontId="9"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center"/>
    </xf>
    <xf numFmtId="0" fontId="1" fillId="2" borderId="0" xfId="0" applyFont="1" applyFill="1" applyAlignment="1">
      <alignment vertical="center" wrapText="1"/>
    </xf>
    <xf numFmtId="0" fontId="1" fillId="0" borderId="0" xfId="0" applyFont="1" applyAlignment="1">
      <alignment horizontal="center"/>
    </xf>
    <xf numFmtId="0" fontId="7" fillId="2" borderId="0" xfId="0" applyFont="1" applyFill="1" applyAlignment="1">
      <alignment horizontal="center" vertical="center" wrapText="1"/>
    </xf>
    <xf numFmtId="1" fontId="8" fillId="2" borderId="0" xfId="0" applyNumberFormat="1" applyFont="1" applyFill="1" applyAlignment="1">
      <alignment horizontal="center" vertical="center"/>
    </xf>
    <xf numFmtId="0" fontId="1" fillId="14" borderId="29" xfId="0" applyFont="1" applyFill="1" applyBorder="1" applyAlignment="1">
      <alignment horizontal="center" vertical="center"/>
    </xf>
    <xf numFmtId="1" fontId="1" fillId="14" borderId="30" xfId="0" applyNumberFormat="1" applyFont="1" applyFill="1" applyBorder="1" applyAlignment="1">
      <alignment horizontal="center" vertical="center"/>
    </xf>
    <xf numFmtId="0" fontId="2" fillId="14" borderId="22" xfId="0" applyFont="1" applyFill="1" applyBorder="1" applyAlignment="1">
      <alignment horizontal="center" vertical="center"/>
    </xf>
    <xf numFmtId="0" fontId="1" fillId="14" borderId="32" xfId="0" applyFont="1" applyFill="1" applyBorder="1" applyAlignment="1">
      <alignment horizontal="center" vertical="center"/>
    </xf>
    <xf numFmtId="0" fontId="2" fillId="15" borderId="12" xfId="0" applyFont="1" applyFill="1" applyBorder="1" applyAlignment="1">
      <alignment horizontal="center" vertical="center"/>
    </xf>
    <xf numFmtId="0" fontId="1" fillId="15" borderId="29" xfId="0" applyFont="1" applyFill="1" applyBorder="1" applyAlignment="1">
      <alignment horizontal="center" vertical="center"/>
    </xf>
    <xf numFmtId="1" fontId="1" fillId="15" borderId="30" xfId="0" applyNumberFormat="1" applyFont="1" applyFill="1" applyBorder="1" applyAlignment="1">
      <alignment horizontal="center" vertical="center"/>
    </xf>
    <xf numFmtId="164" fontId="1" fillId="15" borderId="15" xfId="0" applyNumberFormat="1" applyFont="1" applyFill="1" applyBorder="1" applyAlignment="1">
      <alignment horizontal="center" vertical="center"/>
    </xf>
    <xf numFmtId="0" fontId="2" fillId="15" borderId="22" xfId="0" applyFont="1" applyFill="1" applyBorder="1" applyAlignment="1">
      <alignment horizontal="center" vertical="center"/>
    </xf>
    <xf numFmtId="0" fontId="1" fillId="15" borderId="32" xfId="0" applyFont="1" applyFill="1" applyBorder="1" applyAlignment="1">
      <alignment horizontal="center" vertical="center"/>
    </xf>
    <xf numFmtId="164" fontId="1" fillId="15" borderId="25" xfId="0" applyNumberFormat="1" applyFont="1" applyFill="1" applyBorder="1" applyAlignment="1">
      <alignment horizontal="center" vertical="center"/>
    </xf>
    <xf numFmtId="0" fontId="2" fillId="16" borderId="12" xfId="0" applyFont="1" applyFill="1" applyBorder="1" applyAlignment="1">
      <alignment horizontal="center" vertical="center"/>
    </xf>
    <xf numFmtId="0" fontId="1" fillId="16" borderId="29" xfId="0" applyFont="1" applyFill="1" applyBorder="1" applyAlignment="1">
      <alignment horizontal="center" vertical="center"/>
    </xf>
    <xf numFmtId="1" fontId="1" fillId="16" borderId="30" xfId="0" applyNumberFormat="1" applyFont="1" applyFill="1" applyBorder="1" applyAlignment="1">
      <alignment horizontal="center" vertical="center"/>
    </xf>
    <xf numFmtId="164" fontId="1" fillId="16" borderId="43" xfId="0" applyNumberFormat="1" applyFont="1" applyFill="1" applyBorder="1" applyAlignment="1">
      <alignment horizontal="center" vertical="center"/>
    </xf>
    <xf numFmtId="0" fontId="2" fillId="16" borderId="22" xfId="0" applyFont="1" applyFill="1" applyBorder="1" applyAlignment="1">
      <alignment horizontal="center" vertical="center"/>
    </xf>
    <xf numFmtId="164" fontId="1" fillId="16" borderId="56" xfId="0" applyNumberFormat="1" applyFont="1" applyFill="1" applyBorder="1" applyAlignment="1">
      <alignment horizontal="center" vertical="center"/>
    </xf>
    <xf numFmtId="0" fontId="2" fillId="18" borderId="12" xfId="0" applyFont="1" applyFill="1" applyBorder="1" applyAlignment="1">
      <alignment horizontal="center" vertical="center"/>
    </xf>
    <xf numFmtId="0" fontId="1" fillId="18" borderId="29" xfId="0" applyFont="1" applyFill="1" applyBorder="1" applyAlignment="1">
      <alignment horizontal="center" vertical="center"/>
    </xf>
    <xf numFmtId="1" fontId="1" fillId="18" borderId="30" xfId="0" applyNumberFormat="1" applyFont="1" applyFill="1" applyBorder="1" applyAlignment="1">
      <alignment horizontal="center" vertical="center"/>
    </xf>
    <xf numFmtId="164" fontId="1" fillId="18" borderId="43" xfId="0" applyNumberFormat="1" applyFont="1" applyFill="1" applyBorder="1" applyAlignment="1">
      <alignment horizontal="center" vertical="center"/>
    </xf>
    <xf numFmtId="0" fontId="2" fillId="18" borderId="22" xfId="0" applyFont="1" applyFill="1" applyBorder="1" applyAlignment="1">
      <alignment horizontal="center" vertical="center"/>
    </xf>
    <xf numFmtId="0" fontId="1" fillId="18" borderId="32" xfId="0" applyFont="1" applyFill="1" applyBorder="1" applyAlignment="1">
      <alignment horizontal="center" vertical="center"/>
    </xf>
    <xf numFmtId="1" fontId="1" fillId="18" borderId="33" xfId="0" applyNumberFormat="1" applyFont="1" applyFill="1" applyBorder="1" applyAlignment="1">
      <alignment horizontal="center" vertical="center"/>
    </xf>
    <xf numFmtId="164" fontId="1" fillId="18" borderId="56" xfId="0" applyNumberFormat="1" applyFont="1" applyFill="1" applyBorder="1" applyAlignment="1">
      <alignment horizontal="center" vertical="center"/>
    </xf>
    <xf numFmtId="0" fontId="2" fillId="19" borderId="12" xfId="0" applyFont="1" applyFill="1" applyBorder="1" applyAlignment="1">
      <alignment horizontal="center" vertical="center"/>
    </xf>
    <xf numFmtId="0" fontId="1" fillId="19" borderId="29" xfId="0" applyFont="1" applyFill="1" applyBorder="1" applyAlignment="1">
      <alignment horizontal="center" vertical="center"/>
    </xf>
    <xf numFmtId="1" fontId="1" fillId="19" borderId="30" xfId="0" applyNumberFormat="1" applyFont="1" applyFill="1" applyBorder="1" applyAlignment="1">
      <alignment horizontal="center" vertical="center"/>
    </xf>
    <xf numFmtId="164" fontId="1" fillId="19" borderId="15" xfId="0" applyNumberFormat="1" applyFont="1" applyFill="1" applyBorder="1" applyAlignment="1">
      <alignment horizontal="center" vertical="center"/>
    </xf>
    <xf numFmtId="0" fontId="2" fillId="19" borderId="22" xfId="0" applyFont="1" applyFill="1" applyBorder="1" applyAlignment="1">
      <alignment horizontal="center" vertical="center"/>
    </xf>
    <xf numFmtId="0" fontId="1" fillId="19" borderId="32" xfId="0" applyFont="1" applyFill="1" applyBorder="1" applyAlignment="1">
      <alignment horizontal="center" vertical="center"/>
    </xf>
    <xf numFmtId="1" fontId="1" fillId="19" borderId="33" xfId="0" applyNumberFormat="1" applyFont="1" applyFill="1" applyBorder="1" applyAlignment="1">
      <alignment horizontal="center" vertical="center"/>
    </xf>
    <xf numFmtId="164" fontId="1" fillId="19" borderId="25" xfId="0" applyNumberFormat="1" applyFont="1" applyFill="1" applyBorder="1" applyAlignment="1">
      <alignment horizontal="center" vertical="center"/>
    </xf>
    <xf numFmtId="0" fontId="2" fillId="20" borderId="12" xfId="0" applyFont="1" applyFill="1" applyBorder="1" applyAlignment="1">
      <alignment horizontal="center" vertical="center"/>
    </xf>
    <xf numFmtId="0" fontId="1" fillId="20" borderId="29" xfId="0" applyFont="1" applyFill="1" applyBorder="1" applyAlignment="1">
      <alignment horizontal="center" vertical="center"/>
    </xf>
    <xf numFmtId="1" fontId="1" fillId="20" borderId="30" xfId="0" applyNumberFormat="1" applyFont="1" applyFill="1" applyBorder="1" applyAlignment="1">
      <alignment horizontal="center" vertical="center"/>
    </xf>
    <xf numFmtId="164" fontId="1" fillId="20" borderId="43" xfId="0" applyNumberFormat="1" applyFont="1" applyFill="1" applyBorder="1" applyAlignment="1">
      <alignment horizontal="center" vertical="center"/>
    </xf>
    <xf numFmtId="164" fontId="1" fillId="20" borderId="56" xfId="0" applyNumberFormat="1" applyFont="1" applyFill="1" applyBorder="1" applyAlignment="1">
      <alignment horizontal="center" vertical="center"/>
    </xf>
    <xf numFmtId="0" fontId="1" fillId="22" borderId="29" xfId="0" applyFont="1" applyFill="1" applyBorder="1" applyAlignment="1">
      <alignment horizontal="center" vertical="center"/>
    </xf>
    <xf numFmtId="1" fontId="1" fillId="22" borderId="30" xfId="0" applyNumberFormat="1" applyFont="1" applyFill="1" applyBorder="1" applyAlignment="1">
      <alignment horizontal="center" vertical="center"/>
    </xf>
    <xf numFmtId="164" fontId="1" fillId="22" borderId="15" xfId="0" applyNumberFormat="1" applyFont="1" applyFill="1" applyBorder="1" applyAlignment="1">
      <alignment horizontal="center" vertical="center"/>
    </xf>
    <xf numFmtId="0" fontId="1" fillId="22" borderId="32" xfId="0" applyFont="1" applyFill="1" applyBorder="1" applyAlignment="1">
      <alignment horizontal="center" vertical="center"/>
    </xf>
    <xf numFmtId="1" fontId="1" fillId="22" borderId="33" xfId="0" applyNumberFormat="1" applyFont="1" applyFill="1" applyBorder="1" applyAlignment="1">
      <alignment horizontal="center" vertical="center"/>
    </xf>
    <xf numFmtId="164" fontId="1" fillId="22" borderId="25" xfId="0" applyNumberFormat="1" applyFont="1" applyFill="1" applyBorder="1" applyAlignment="1">
      <alignment horizontal="center" vertical="center"/>
    </xf>
    <xf numFmtId="0" fontId="1" fillId="0" borderId="0" xfId="0" applyFont="1" applyAlignment="1">
      <alignment wrapText="1"/>
    </xf>
    <xf numFmtId="0" fontId="7" fillId="22" borderId="5" xfId="0" applyFont="1" applyFill="1" applyBorder="1" applyAlignment="1">
      <alignment horizontal="center" vertical="center" wrapText="1"/>
    </xf>
    <xf numFmtId="1" fontId="8" fillId="22" borderId="5" xfId="0" applyNumberFormat="1" applyFont="1" applyFill="1" applyBorder="1" applyAlignment="1">
      <alignment horizontal="center" vertical="center"/>
    </xf>
    <xf numFmtId="1" fontId="8" fillId="22" borderId="6" xfId="0" applyNumberFormat="1" applyFont="1" applyFill="1" applyBorder="1" applyAlignment="1">
      <alignment horizontal="center" vertical="center"/>
    </xf>
    <xf numFmtId="1" fontId="8" fillId="22" borderId="7" xfId="0" applyNumberFormat="1" applyFont="1" applyFill="1" applyBorder="1" applyAlignment="1">
      <alignment horizontal="center" vertical="center"/>
    </xf>
    <xf numFmtId="1" fontId="8" fillId="22" borderId="4" xfId="0" applyNumberFormat="1" applyFont="1" applyFill="1" applyBorder="1" applyAlignment="1">
      <alignment horizontal="center" vertical="center"/>
    </xf>
    <xf numFmtId="2" fontId="8" fillId="22" borderId="8" xfId="0" applyNumberFormat="1" applyFont="1" applyFill="1" applyBorder="1" applyAlignment="1">
      <alignment horizontal="center" vertical="center"/>
    </xf>
    <xf numFmtId="2" fontId="8" fillId="22" borderId="5" xfId="0" applyNumberFormat="1" applyFont="1" applyFill="1" applyBorder="1" applyAlignment="1">
      <alignment horizontal="center" vertical="center"/>
    </xf>
    <xf numFmtId="0" fontId="2" fillId="25" borderId="4" xfId="0" applyFont="1" applyFill="1" applyBorder="1" applyAlignment="1">
      <alignment horizontal="center" vertical="center"/>
    </xf>
    <xf numFmtId="0" fontId="6" fillId="25" borderId="1" xfId="0" applyFont="1" applyFill="1" applyBorder="1" applyAlignment="1">
      <alignment horizontal="center" vertical="center" wrapText="1"/>
    </xf>
    <xf numFmtId="0" fontId="6" fillId="25" borderId="2" xfId="0" applyFont="1" applyFill="1" applyBorder="1" applyAlignment="1">
      <alignment horizontal="center" vertical="center" wrapText="1"/>
    </xf>
    <xf numFmtId="0" fontId="6" fillId="25" borderId="3" xfId="0" applyFont="1" applyFill="1" applyBorder="1" applyAlignment="1">
      <alignment horizontal="center" vertical="center" wrapText="1"/>
    </xf>
    <xf numFmtId="0" fontId="2" fillId="25" borderId="1" xfId="0" applyFont="1" applyFill="1" applyBorder="1" applyAlignment="1">
      <alignment horizontal="center" vertical="center"/>
    </xf>
    <xf numFmtId="0" fontId="6" fillId="25" borderId="10" xfId="0" applyFont="1" applyFill="1" applyBorder="1" applyAlignment="1">
      <alignment horizontal="center" vertical="center" wrapText="1"/>
    </xf>
    <xf numFmtId="0" fontId="6" fillId="25" borderId="55" xfId="0" applyFont="1" applyFill="1" applyBorder="1" applyAlignment="1">
      <alignment horizontal="center" vertical="center" wrapText="1"/>
    </xf>
    <xf numFmtId="0" fontId="6" fillId="25" borderId="64" xfId="0" applyFont="1" applyFill="1" applyBorder="1" applyAlignment="1">
      <alignment horizontal="center" vertical="center" wrapText="1"/>
    </xf>
    <xf numFmtId="0" fontId="6" fillId="25" borderId="63" xfId="0" applyFont="1" applyFill="1" applyBorder="1" applyAlignment="1">
      <alignment horizontal="center" vertical="center" wrapText="1"/>
    </xf>
    <xf numFmtId="0" fontId="6" fillId="18" borderId="11" xfId="0" applyFont="1" applyFill="1" applyBorder="1" applyAlignment="1">
      <alignment horizontal="center" vertical="center"/>
    </xf>
    <xf numFmtId="1" fontId="8" fillId="18" borderId="14" xfId="0" applyNumberFormat="1" applyFont="1" applyFill="1" applyBorder="1" applyAlignment="1">
      <alignment horizontal="center" vertical="center"/>
    </xf>
    <xf numFmtId="1" fontId="8" fillId="18" borderId="52" xfId="0" applyNumberFormat="1" applyFont="1" applyFill="1" applyBorder="1" applyAlignment="1">
      <alignment horizontal="center" vertical="center"/>
    </xf>
    <xf numFmtId="1" fontId="8" fillId="18" borderId="30" xfId="0" applyNumberFormat="1" applyFont="1" applyFill="1" applyBorder="1" applyAlignment="1">
      <alignment horizontal="center" vertical="center"/>
    </xf>
    <xf numFmtId="2" fontId="8" fillId="18" borderId="14" xfId="0" applyNumberFormat="1" applyFont="1" applyFill="1" applyBorder="1" applyAlignment="1">
      <alignment horizontal="center" vertical="center"/>
    </xf>
    <xf numFmtId="2" fontId="8" fillId="18" borderId="13" xfId="0" applyNumberFormat="1" applyFont="1" applyFill="1" applyBorder="1" applyAlignment="1">
      <alignment horizontal="center" vertical="center"/>
    </xf>
    <xf numFmtId="2" fontId="8" fillId="18" borderId="15" xfId="0" applyNumberFormat="1" applyFont="1" applyFill="1" applyBorder="1" applyAlignment="1">
      <alignment horizontal="center" vertical="center"/>
    </xf>
    <xf numFmtId="0" fontId="6" fillId="19" borderId="16" xfId="0" applyFont="1" applyFill="1" applyBorder="1" applyAlignment="1">
      <alignment horizontal="center" vertical="center"/>
    </xf>
    <xf numFmtId="1" fontId="8" fillId="19" borderId="19" xfId="0" applyNumberFormat="1" applyFont="1" applyFill="1" applyBorder="1" applyAlignment="1">
      <alignment horizontal="center" vertical="center"/>
    </xf>
    <xf numFmtId="1" fontId="8" fillId="19" borderId="35" xfId="0" applyNumberFormat="1" applyFont="1" applyFill="1" applyBorder="1" applyAlignment="1">
      <alignment horizontal="center" vertical="center"/>
    </xf>
    <xf numFmtId="1" fontId="8" fillId="19" borderId="45" xfId="0" applyNumberFormat="1" applyFont="1" applyFill="1" applyBorder="1" applyAlignment="1">
      <alignment horizontal="center" vertical="center"/>
    </xf>
    <xf numFmtId="2" fontId="8" fillId="19" borderId="19" xfId="0" applyNumberFormat="1" applyFont="1" applyFill="1" applyBorder="1" applyAlignment="1">
      <alignment horizontal="center" vertical="center"/>
    </xf>
    <xf numFmtId="2" fontId="8" fillId="19" borderId="18" xfId="0" applyNumberFormat="1" applyFont="1" applyFill="1" applyBorder="1" applyAlignment="1">
      <alignment horizontal="center" vertical="center"/>
    </xf>
    <xf numFmtId="2" fontId="8" fillId="19" borderId="20" xfId="0" applyNumberFormat="1" applyFont="1" applyFill="1" applyBorder="1" applyAlignment="1">
      <alignment horizontal="center" vertical="center"/>
    </xf>
    <xf numFmtId="0" fontId="6" fillId="20" borderId="16" xfId="0" applyFont="1" applyFill="1" applyBorder="1" applyAlignment="1">
      <alignment horizontal="center" vertical="center"/>
    </xf>
    <xf numFmtId="1" fontId="8" fillId="20" borderId="19" xfId="0" applyNumberFormat="1" applyFont="1" applyFill="1" applyBorder="1" applyAlignment="1">
      <alignment horizontal="center" vertical="center"/>
    </xf>
    <xf numFmtId="1" fontId="8" fillId="20" borderId="35" xfId="0" applyNumberFormat="1" applyFont="1" applyFill="1" applyBorder="1" applyAlignment="1">
      <alignment horizontal="center" vertical="center"/>
    </xf>
    <xf numFmtId="1" fontId="8" fillId="20" borderId="45" xfId="0" applyNumberFormat="1" applyFont="1" applyFill="1" applyBorder="1" applyAlignment="1">
      <alignment horizontal="center" vertical="center"/>
    </xf>
    <xf numFmtId="2" fontId="8" fillId="20" borderId="19" xfId="0" applyNumberFormat="1" applyFont="1" applyFill="1" applyBorder="1" applyAlignment="1">
      <alignment horizontal="center" vertical="center"/>
    </xf>
    <xf numFmtId="2" fontId="8" fillId="20" borderId="18" xfId="0" applyNumberFormat="1" applyFont="1" applyFill="1" applyBorder="1" applyAlignment="1">
      <alignment horizontal="center" vertical="center"/>
    </xf>
    <xf numFmtId="2" fontId="8" fillId="20" borderId="20" xfId="0" applyNumberFormat="1" applyFont="1" applyFill="1" applyBorder="1" applyAlignment="1">
      <alignment horizontal="center" vertical="center"/>
    </xf>
    <xf numFmtId="0" fontId="6" fillId="21" borderId="16" xfId="0" applyFont="1" applyFill="1" applyBorder="1" applyAlignment="1">
      <alignment horizontal="center" vertical="center"/>
    </xf>
    <xf numFmtId="1" fontId="8" fillId="21" borderId="35" xfId="0" applyNumberFormat="1" applyFont="1" applyFill="1" applyBorder="1" applyAlignment="1">
      <alignment horizontal="center" vertical="center"/>
    </xf>
    <xf numFmtId="0" fontId="6" fillId="14" borderId="11" xfId="0" applyFont="1" applyFill="1" applyBorder="1" applyAlignment="1">
      <alignment horizontal="center" vertical="center"/>
    </xf>
    <xf numFmtId="1" fontId="8" fillId="14" borderId="14" xfId="0" applyNumberFormat="1" applyFont="1" applyFill="1" applyBorder="1" applyAlignment="1">
      <alignment horizontal="center" vertical="center"/>
    </xf>
    <xf numFmtId="1" fontId="8" fillId="14" borderId="52" xfId="0" applyNumberFormat="1" applyFont="1" applyFill="1" applyBorder="1" applyAlignment="1">
      <alignment horizontal="center" vertical="center"/>
    </xf>
    <xf numFmtId="1" fontId="8" fillId="14" borderId="30" xfId="0" applyNumberFormat="1" applyFont="1" applyFill="1" applyBorder="1" applyAlignment="1">
      <alignment horizontal="center" vertical="center"/>
    </xf>
    <xf numFmtId="2" fontId="8" fillId="14" borderId="14" xfId="0" applyNumberFormat="1" applyFont="1" applyFill="1" applyBorder="1" applyAlignment="1">
      <alignment horizontal="center" vertical="center"/>
    </xf>
    <xf numFmtId="2" fontId="8" fillId="14" borderId="52" xfId="0" applyNumberFormat="1" applyFont="1" applyFill="1" applyBorder="1" applyAlignment="1">
      <alignment horizontal="center" vertical="center"/>
    </xf>
    <xf numFmtId="2" fontId="8" fillId="14" borderId="29" xfId="0" applyNumberFormat="1" applyFont="1" applyFill="1" applyBorder="1" applyAlignment="1">
      <alignment horizontal="center" vertical="center"/>
    </xf>
    <xf numFmtId="0" fontId="6" fillId="15" borderId="16" xfId="0" applyFont="1" applyFill="1" applyBorder="1" applyAlignment="1">
      <alignment horizontal="center" vertical="center"/>
    </xf>
    <xf numFmtId="1" fontId="8" fillId="15" borderId="19" xfId="0" applyNumberFormat="1" applyFont="1" applyFill="1" applyBorder="1" applyAlignment="1">
      <alignment horizontal="center" vertical="center"/>
    </xf>
    <xf numFmtId="1" fontId="8" fillId="15" borderId="35" xfId="0" applyNumberFormat="1" applyFont="1" applyFill="1" applyBorder="1" applyAlignment="1">
      <alignment horizontal="center" vertical="center"/>
    </xf>
    <xf numFmtId="1" fontId="8" fillId="15" borderId="45" xfId="0" applyNumberFormat="1" applyFont="1" applyFill="1" applyBorder="1" applyAlignment="1">
      <alignment horizontal="center" vertical="center"/>
    </xf>
    <xf numFmtId="2" fontId="8" fillId="15" borderId="19" xfId="0" applyNumberFormat="1" applyFont="1" applyFill="1" applyBorder="1" applyAlignment="1">
      <alignment horizontal="center" vertical="center"/>
    </xf>
    <xf numFmtId="2" fontId="8" fillId="15" borderId="35" xfId="0" applyNumberFormat="1" applyFont="1" applyFill="1" applyBorder="1" applyAlignment="1">
      <alignment horizontal="center" vertical="center"/>
    </xf>
    <xf numFmtId="2" fontId="8" fillId="15" borderId="47" xfId="0" applyNumberFormat="1" applyFont="1" applyFill="1" applyBorder="1" applyAlignment="1">
      <alignment horizontal="center" vertical="center"/>
    </xf>
    <xf numFmtId="0" fontId="6" fillId="16" borderId="16" xfId="0" applyFont="1" applyFill="1" applyBorder="1" applyAlignment="1">
      <alignment horizontal="center" vertical="center"/>
    </xf>
    <xf numFmtId="1" fontId="8" fillId="16" borderId="19" xfId="0" applyNumberFormat="1" applyFont="1" applyFill="1" applyBorder="1" applyAlignment="1">
      <alignment horizontal="center" vertical="center"/>
    </xf>
    <xf numFmtId="1" fontId="8" fillId="16" borderId="35" xfId="0" applyNumberFormat="1" applyFont="1" applyFill="1" applyBorder="1" applyAlignment="1">
      <alignment horizontal="center" vertical="center"/>
    </xf>
    <xf numFmtId="1" fontId="8" fillId="16" borderId="45" xfId="0" applyNumberFormat="1" applyFont="1" applyFill="1" applyBorder="1" applyAlignment="1">
      <alignment horizontal="center" vertical="center"/>
    </xf>
    <xf numFmtId="2" fontId="8" fillId="16" borderId="19" xfId="0" applyNumberFormat="1" applyFont="1" applyFill="1" applyBorder="1" applyAlignment="1">
      <alignment horizontal="center" vertical="center"/>
    </xf>
    <xf numFmtId="2" fontId="8" fillId="16" borderId="35" xfId="0" applyNumberFormat="1" applyFont="1" applyFill="1" applyBorder="1" applyAlignment="1">
      <alignment horizontal="center" vertical="center"/>
    </xf>
    <xf numFmtId="2" fontId="8" fillId="16" borderId="47" xfId="0" applyNumberFormat="1" applyFont="1" applyFill="1" applyBorder="1" applyAlignment="1">
      <alignment horizontal="center" vertical="center"/>
    </xf>
    <xf numFmtId="0" fontId="2" fillId="25" borderId="5" xfId="0" applyFont="1" applyFill="1" applyBorder="1" applyAlignment="1">
      <alignment horizontal="center" vertical="center" wrapText="1"/>
    </xf>
    <xf numFmtId="0" fontId="2" fillId="25" borderId="27" xfId="0" applyFont="1" applyFill="1" applyBorder="1" applyAlignment="1">
      <alignment horizontal="center" vertical="center" wrapText="1"/>
    </xf>
    <xf numFmtId="0" fontId="2" fillId="25" borderId="1" xfId="0" applyFont="1" applyFill="1" applyBorder="1" applyAlignment="1">
      <alignment horizontal="center" vertical="center" wrapText="1"/>
    </xf>
    <xf numFmtId="164" fontId="2" fillId="25" borderId="27" xfId="0" applyNumberFormat="1" applyFont="1" applyFill="1" applyBorder="1" applyAlignment="1">
      <alignment horizontal="center" vertical="center" wrapText="1"/>
    </xf>
    <xf numFmtId="164" fontId="2" fillId="25" borderId="5" xfId="0" applyNumberFormat="1" applyFont="1" applyFill="1" applyBorder="1" applyAlignment="1">
      <alignment horizontal="center" vertical="center" wrapText="1"/>
    </xf>
    <xf numFmtId="1" fontId="8" fillId="18" borderId="15" xfId="0" applyNumberFormat="1" applyFont="1" applyFill="1" applyBorder="1" applyAlignment="1">
      <alignment horizontal="center" vertical="center"/>
    </xf>
    <xf numFmtId="0" fontId="8" fillId="18" borderId="12" xfId="0" applyFont="1" applyFill="1" applyBorder="1" applyAlignment="1">
      <alignment horizontal="center" vertical="center"/>
    </xf>
    <xf numFmtId="0" fontId="8" fillId="18" borderId="28" xfId="0" applyFont="1" applyFill="1" applyBorder="1" applyAlignment="1">
      <alignment horizontal="center" vertical="center"/>
    </xf>
    <xf numFmtId="0" fontId="8" fillId="18" borderId="13" xfId="0" applyFont="1" applyFill="1" applyBorder="1" applyAlignment="1">
      <alignment horizontal="center" vertical="center"/>
    </xf>
    <xf numFmtId="164" fontId="8" fillId="18" borderId="14" xfId="0" applyNumberFormat="1" applyFont="1" applyFill="1" applyBorder="1" applyAlignment="1">
      <alignment horizontal="center" vertical="center"/>
    </xf>
    <xf numFmtId="164" fontId="8" fillId="18" borderId="28" xfId="0" applyNumberFormat="1" applyFont="1" applyFill="1" applyBorder="1" applyAlignment="1">
      <alignment horizontal="center" vertical="center"/>
    </xf>
    <xf numFmtId="164" fontId="8" fillId="18" borderId="13" xfId="0" applyNumberFormat="1" applyFont="1" applyFill="1" applyBorder="1" applyAlignment="1">
      <alignment horizontal="center" vertical="center"/>
    </xf>
    <xf numFmtId="1" fontId="8" fillId="19" borderId="43" xfId="0" applyNumberFormat="1" applyFont="1" applyFill="1" applyBorder="1" applyAlignment="1">
      <alignment horizontal="center" vertical="center"/>
    </xf>
    <xf numFmtId="0" fontId="8" fillId="19" borderId="17" xfId="0" applyFont="1" applyFill="1" applyBorder="1" applyAlignment="1">
      <alignment horizontal="center" vertical="center"/>
    </xf>
    <xf numFmtId="0" fontId="8" fillId="19" borderId="9" xfId="0" applyFont="1" applyFill="1" applyBorder="1" applyAlignment="1">
      <alignment horizontal="center" vertical="center"/>
    </xf>
    <xf numFmtId="0" fontId="8" fillId="19" borderId="18" xfId="0" applyFont="1" applyFill="1" applyBorder="1" applyAlignment="1">
      <alignment horizontal="center" vertical="center"/>
    </xf>
    <xf numFmtId="164" fontId="8" fillId="19" borderId="19" xfId="0" applyNumberFormat="1" applyFont="1" applyFill="1" applyBorder="1" applyAlignment="1">
      <alignment horizontal="center" vertical="center"/>
    </xf>
    <xf numFmtId="164" fontId="8" fillId="19" borderId="9" xfId="0" applyNumberFormat="1" applyFont="1" applyFill="1" applyBorder="1" applyAlignment="1">
      <alignment horizontal="center" vertical="center"/>
    </xf>
    <xf numFmtId="164" fontId="8" fillId="19" borderId="18" xfId="0" applyNumberFormat="1" applyFont="1" applyFill="1" applyBorder="1" applyAlignment="1">
      <alignment horizontal="center" vertical="center"/>
    </xf>
    <xf numFmtId="1" fontId="8" fillId="19" borderId="20" xfId="0" applyNumberFormat="1" applyFont="1" applyFill="1" applyBorder="1" applyAlignment="1">
      <alignment horizontal="center" vertical="center"/>
    </xf>
    <xf numFmtId="0" fontId="8" fillId="19" borderId="19" xfId="0" applyFont="1" applyFill="1" applyBorder="1" applyAlignment="1">
      <alignment horizontal="center" vertical="center"/>
    </xf>
    <xf numFmtId="1" fontId="8" fillId="20" borderId="20" xfId="0" applyNumberFormat="1" applyFont="1" applyFill="1" applyBorder="1" applyAlignment="1">
      <alignment horizontal="center" vertical="center"/>
    </xf>
    <xf numFmtId="0" fontId="8" fillId="20" borderId="17" xfId="0" applyFont="1" applyFill="1" applyBorder="1" applyAlignment="1">
      <alignment horizontal="center" vertical="center"/>
    </xf>
    <xf numFmtId="0" fontId="8" fillId="20" borderId="9" xfId="0" applyFont="1" applyFill="1" applyBorder="1" applyAlignment="1">
      <alignment horizontal="center" vertical="center"/>
    </xf>
    <xf numFmtId="0" fontId="8" fillId="20" borderId="18" xfId="0" applyFont="1" applyFill="1" applyBorder="1" applyAlignment="1">
      <alignment horizontal="center" vertical="center"/>
    </xf>
    <xf numFmtId="164" fontId="8" fillId="20" borderId="19" xfId="0" applyNumberFormat="1" applyFont="1" applyFill="1" applyBorder="1" applyAlignment="1">
      <alignment horizontal="center" vertical="center"/>
    </xf>
    <xf numFmtId="164" fontId="8" fillId="20" borderId="9" xfId="0" applyNumberFormat="1" applyFont="1" applyFill="1" applyBorder="1" applyAlignment="1">
      <alignment horizontal="center" vertical="center"/>
    </xf>
    <xf numFmtId="164" fontId="8" fillId="20" borderId="18" xfId="0" applyNumberFormat="1" applyFont="1" applyFill="1" applyBorder="1" applyAlignment="1">
      <alignment horizontal="center" vertical="center"/>
    </xf>
    <xf numFmtId="0" fontId="8" fillId="20" borderId="19" xfId="0" applyFont="1" applyFill="1" applyBorder="1" applyAlignment="1">
      <alignment horizontal="center" vertical="center"/>
    </xf>
    <xf numFmtId="164" fontId="8" fillId="21" borderId="19" xfId="0" applyNumberFormat="1" applyFont="1" applyFill="1" applyBorder="1" applyAlignment="1">
      <alignment horizontal="center" vertical="center"/>
    </xf>
    <xf numFmtId="0" fontId="8" fillId="21" borderId="19" xfId="0" applyFont="1" applyFill="1" applyBorder="1" applyAlignment="1">
      <alignment horizontal="center" vertical="center"/>
    </xf>
    <xf numFmtId="164" fontId="8" fillId="14" borderId="50" xfId="0" applyNumberFormat="1" applyFont="1" applyFill="1" applyBorder="1" applyAlignment="1">
      <alignment horizontal="center" vertical="center"/>
    </xf>
    <xf numFmtId="164" fontId="8" fillId="14" borderId="34" xfId="0" applyNumberFormat="1" applyFont="1" applyFill="1" applyBorder="1" applyAlignment="1">
      <alignment horizontal="center" vertical="center"/>
    </xf>
    <xf numFmtId="164" fontId="8" fillId="14" borderId="51" xfId="0" applyNumberFormat="1" applyFont="1" applyFill="1" applyBorder="1" applyAlignment="1">
      <alignment horizontal="center" vertical="center"/>
    </xf>
    <xf numFmtId="1" fontId="8" fillId="14" borderId="43" xfId="0" applyNumberFormat="1" applyFont="1" applyFill="1" applyBorder="1" applyAlignment="1">
      <alignment horizontal="center" vertical="center"/>
    </xf>
    <xf numFmtId="1" fontId="8" fillId="15" borderId="20" xfId="0" applyNumberFormat="1" applyFont="1" applyFill="1" applyBorder="1" applyAlignment="1">
      <alignment horizontal="center" vertical="center"/>
    </xf>
    <xf numFmtId="0" fontId="8" fillId="15" borderId="19" xfId="0" applyFont="1" applyFill="1" applyBorder="1" applyAlignment="1">
      <alignment horizontal="center" vertical="center"/>
    </xf>
    <xf numFmtId="0" fontId="8" fillId="15" borderId="9" xfId="0" applyFont="1" applyFill="1" applyBorder="1" applyAlignment="1">
      <alignment horizontal="center" vertical="center"/>
    </xf>
    <xf numFmtId="0" fontId="8" fillId="15" borderId="18" xfId="0" applyFont="1" applyFill="1" applyBorder="1" applyAlignment="1">
      <alignment horizontal="center" vertical="center"/>
    </xf>
    <xf numFmtId="164" fontId="8" fillId="15" borderId="19" xfId="0" applyNumberFormat="1" applyFont="1" applyFill="1" applyBorder="1" applyAlignment="1">
      <alignment horizontal="center" vertical="center"/>
    </xf>
    <xf numFmtId="164" fontId="8" fillId="15" borderId="9" xfId="0" applyNumberFormat="1" applyFont="1" applyFill="1" applyBorder="1" applyAlignment="1">
      <alignment horizontal="center" vertical="center"/>
    </xf>
    <xf numFmtId="164" fontId="8" fillId="15" borderId="18" xfId="0" applyNumberFormat="1" applyFont="1" applyFill="1" applyBorder="1" applyAlignment="1">
      <alignment horizontal="center" vertical="center"/>
    </xf>
    <xf numFmtId="1" fontId="8" fillId="16" borderId="20" xfId="0" applyNumberFormat="1" applyFont="1" applyFill="1" applyBorder="1" applyAlignment="1">
      <alignment horizontal="center" vertical="center"/>
    </xf>
    <xf numFmtId="0" fontId="8" fillId="16" borderId="19"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18" xfId="0" applyFont="1" applyFill="1" applyBorder="1" applyAlignment="1">
      <alignment horizontal="center" vertical="center"/>
    </xf>
    <xf numFmtId="164" fontId="8" fillId="16" borderId="19" xfId="0" applyNumberFormat="1" applyFont="1" applyFill="1" applyBorder="1" applyAlignment="1">
      <alignment horizontal="center" vertical="center"/>
    </xf>
    <xf numFmtId="164" fontId="8" fillId="16" borderId="9" xfId="0" applyNumberFormat="1" applyFont="1" applyFill="1" applyBorder="1" applyAlignment="1">
      <alignment horizontal="center" vertical="center"/>
    </xf>
    <xf numFmtId="164" fontId="8" fillId="16" borderId="18" xfId="0" applyNumberFormat="1" applyFont="1" applyFill="1" applyBorder="1" applyAlignment="1">
      <alignment horizontal="center" vertical="center"/>
    </xf>
    <xf numFmtId="1" fontId="1" fillId="14" borderId="33" xfId="0" applyNumberFormat="1" applyFont="1" applyFill="1" applyBorder="1" applyAlignment="1">
      <alignment horizontal="center" vertical="center"/>
    </xf>
    <xf numFmtId="164" fontId="1" fillId="14" borderId="25" xfId="0" applyNumberFormat="1" applyFont="1" applyFill="1" applyBorder="1" applyAlignment="1">
      <alignment horizontal="center" vertical="center"/>
    </xf>
    <xf numFmtId="0" fontId="1" fillId="2" borderId="61" xfId="0" applyFont="1" applyFill="1" applyBorder="1" applyAlignment="1">
      <alignment vertical="center" wrapText="1"/>
    </xf>
    <xf numFmtId="0" fontId="2" fillId="2" borderId="0" xfId="0" applyFont="1" applyFill="1" applyAlignment="1">
      <alignment vertical="center" wrapText="1"/>
    </xf>
    <xf numFmtId="0" fontId="4" fillId="4" borderId="0" xfId="0" applyFont="1" applyFill="1" applyAlignment="1">
      <alignment horizontal="center" wrapText="1"/>
    </xf>
    <xf numFmtId="0" fontId="3" fillId="4" borderId="0" xfId="0" applyFont="1" applyFill="1" applyAlignment="1">
      <alignment horizontal="center" wrapText="1"/>
    </xf>
    <xf numFmtId="0" fontId="1" fillId="4" borderId="0" xfId="0" applyFont="1" applyFill="1" applyAlignment="1">
      <alignment horizontal="center" vertical="center" wrapText="1"/>
    </xf>
    <xf numFmtId="0" fontId="4" fillId="4" borderId="0" xfId="0" applyFont="1" applyFill="1" applyAlignment="1">
      <alignment horizontal="center" vertical="center"/>
    </xf>
    <xf numFmtId="0" fontId="4" fillId="4" borderId="0" xfId="0" applyFont="1" applyFill="1" applyAlignment="1">
      <alignment horizontal="center" vertical="center" wrapText="1"/>
    </xf>
    <xf numFmtId="0" fontId="4" fillId="24" borderId="4" xfId="0" applyFont="1" applyFill="1" applyBorder="1" applyAlignment="1">
      <alignment horizontal="center" vertical="center" wrapText="1"/>
    </xf>
    <xf numFmtId="0" fontId="4" fillId="24" borderId="5" xfId="0" applyFont="1" applyFill="1" applyBorder="1" applyAlignment="1">
      <alignment horizontal="center" vertical="center" wrapText="1"/>
    </xf>
    <xf numFmtId="0" fontId="4" fillId="24" borderId="6" xfId="0" applyFont="1" applyFill="1" applyBorder="1" applyAlignment="1">
      <alignment horizontal="center" vertical="center" wrapText="1"/>
    </xf>
    <xf numFmtId="0" fontId="4" fillId="24" borderId="36" xfId="0" applyFont="1" applyFill="1" applyBorder="1" applyAlignment="1">
      <alignment horizontal="center" vertical="center" wrapText="1"/>
    </xf>
    <xf numFmtId="0" fontId="4" fillId="24" borderId="7" xfId="0" applyFont="1" applyFill="1" applyBorder="1" applyAlignment="1">
      <alignment horizontal="center" vertical="center" wrapText="1"/>
    </xf>
    <xf numFmtId="0" fontId="4" fillId="24" borderId="8" xfId="0" applyFont="1" applyFill="1" applyBorder="1" applyAlignment="1">
      <alignment horizontal="center" vertical="center" wrapText="1"/>
    </xf>
    <xf numFmtId="0" fontId="4" fillId="24" borderId="37" xfId="0" applyFont="1" applyFill="1" applyBorder="1" applyAlignment="1">
      <alignment horizontal="center" vertical="center" wrapText="1"/>
    </xf>
    <xf numFmtId="0" fontId="4" fillId="24" borderId="27" xfId="0" applyFont="1" applyFill="1" applyBorder="1" applyAlignment="1">
      <alignment horizontal="center" vertical="center" wrapText="1"/>
    </xf>
    <xf numFmtId="0" fontId="4" fillId="24" borderId="2" xfId="0" applyFont="1" applyFill="1" applyBorder="1" applyAlignment="1">
      <alignment horizontal="center" vertical="center" wrapText="1"/>
    </xf>
    <xf numFmtId="0" fontId="4" fillId="24" borderId="26" xfId="0" applyFont="1" applyFill="1" applyBorder="1" applyAlignment="1">
      <alignment horizontal="center" vertical="center" wrapText="1"/>
    </xf>
    <xf numFmtId="0" fontId="4" fillId="24" borderId="3" xfId="0" applyFont="1" applyFill="1" applyBorder="1" applyAlignment="1">
      <alignment horizontal="center" vertical="center" wrapText="1"/>
    </xf>
    <xf numFmtId="0" fontId="4" fillId="24" borderId="65" xfId="0" applyFont="1" applyFill="1" applyBorder="1" applyAlignment="1">
      <alignment horizontal="center" vertical="center" wrapText="1"/>
    </xf>
    <xf numFmtId="0" fontId="4" fillId="24" borderId="66" xfId="0" applyFont="1" applyFill="1" applyBorder="1" applyAlignment="1">
      <alignment horizontal="center" vertical="center" wrapText="1"/>
    </xf>
    <xf numFmtId="0" fontId="4" fillId="24" borderId="67" xfId="0" applyFont="1" applyFill="1" applyBorder="1" applyAlignment="1">
      <alignment horizontal="center" vertical="center" wrapText="1"/>
    </xf>
    <xf numFmtId="0" fontId="1" fillId="12" borderId="30" xfId="0" applyFont="1" applyFill="1" applyBorder="1" applyAlignment="1">
      <alignment horizontal="center" vertical="center"/>
    </xf>
    <xf numFmtId="0" fontId="5" fillId="12" borderId="15" xfId="0" applyFont="1" applyFill="1" applyBorder="1" applyAlignment="1">
      <alignment horizontal="center" vertical="center"/>
    </xf>
    <xf numFmtId="0" fontId="1" fillId="12" borderId="14" xfId="0" applyFont="1" applyFill="1" applyBorder="1" applyAlignment="1">
      <alignment horizontal="center" vertical="center"/>
    </xf>
    <xf numFmtId="0" fontId="1" fillId="12" borderId="28" xfId="0" applyFont="1" applyFill="1" applyBorder="1" applyAlignment="1">
      <alignment horizontal="center" vertical="center"/>
    </xf>
    <xf numFmtId="0" fontId="1" fillId="12" borderId="13" xfId="0" applyFont="1" applyFill="1" applyBorder="1" applyAlignment="1">
      <alignment horizontal="center" vertical="center"/>
    </xf>
    <xf numFmtId="0" fontId="1" fillId="12" borderId="52" xfId="0" applyFont="1" applyFill="1" applyBorder="1" applyAlignment="1">
      <alignment horizontal="center" vertical="center"/>
    </xf>
    <xf numFmtId="0" fontId="1" fillId="12" borderId="45" xfId="0" applyFont="1" applyFill="1" applyBorder="1" applyAlignment="1">
      <alignment horizontal="center" vertical="center"/>
    </xf>
    <xf numFmtId="0" fontId="5" fillId="12" borderId="20" xfId="0" applyFont="1" applyFill="1" applyBorder="1" applyAlignment="1">
      <alignment horizontal="center" vertical="center"/>
    </xf>
    <xf numFmtId="0" fontId="1" fillId="12" borderId="19" xfId="0" applyFont="1" applyFill="1" applyBorder="1" applyAlignment="1">
      <alignment horizontal="center" vertical="center"/>
    </xf>
    <xf numFmtId="0" fontId="1" fillId="12" borderId="9" xfId="0" applyFont="1" applyFill="1" applyBorder="1" applyAlignment="1">
      <alignment horizontal="center" vertical="center"/>
    </xf>
    <xf numFmtId="0" fontId="1" fillId="12" borderId="18" xfId="0" applyFont="1" applyFill="1" applyBorder="1" applyAlignment="1">
      <alignment horizontal="center" vertical="center"/>
    </xf>
    <xf numFmtId="0" fontId="1" fillId="12" borderId="35" xfId="0" applyFont="1" applyFill="1" applyBorder="1" applyAlignment="1">
      <alignment horizontal="center" vertical="center"/>
    </xf>
    <xf numFmtId="0" fontId="1" fillId="12" borderId="33" xfId="0" applyFont="1" applyFill="1" applyBorder="1" applyAlignment="1">
      <alignment horizontal="center" vertical="center"/>
    </xf>
    <xf numFmtId="0" fontId="5" fillId="12" borderId="25" xfId="0" applyFont="1" applyFill="1" applyBorder="1" applyAlignment="1">
      <alignment horizontal="center" vertical="center"/>
    </xf>
    <xf numFmtId="0" fontId="1" fillId="12" borderId="24" xfId="0" applyFont="1" applyFill="1" applyBorder="1" applyAlignment="1">
      <alignment horizontal="center" vertical="center"/>
    </xf>
    <xf numFmtId="0" fontId="1" fillId="12" borderId="31" xfId="0" applyFont="1" applyFill="1" applyBorder="1" applyAlignment="1">
      <alignment horizontal="center" vertical="center"/>
    </xf>
    <xf numFmtId="0" fontId="1" fillId="12" borderId="23" xfId="0" applyFont="1" applyFill="1" applyBorder="1" applyAlignment="1">
      <alignment horizontal="center" vertical="center"/>
    </xf>
    <xf numFmtId="0" fontId="1" fillId="12" borderId="41" xfId="0" applyFont="1" applyFill="1" applyBorder="1" applyAlignment="1">
      <alignment horizontal="center" vertical="center"/>
    </xf>
    <xf numFmtId="0" fontId="1" fillId="8" borderId="30" xfId="0" applyFont="1" applyFill="1" applyBorder="1" applyAlignment="1">
      <alignment horizontal="center" vertical="center"/>
    </xf>
    <xf numFmtId="0" fontId="1" fillId="8" borderId="38" xfId="0" applyFont="1" applyFill="1" applyBorder="1" applyAlignment="1">
      <alignment horizontal="center" vertical="center"/>
    </xf>
    <xf numFmtId="0" fontId="1" fillId="8" borderId="34" xfId="0" applyFont="1" applyFill="1" applyBorder="1" applyAlignment="1">
      <alignment horizontal="center" vertical="center"/>
    </xf>
    <xf numFmtId="0" fontId="1" fillId="8" borderId="51" xfId="0" applyFont="1" applyFill="1" applyBorder="1" applyAlignment="1">
      <alignment horizontal="center" vertical="center"/>
    </xf>
    <xf numFmtId="0" fontId="1" fillId="8" borderId="50" xfId="0" applyFont="1" applyFill="1" applyBorder="1" applyAlignment="1">
      <alignment horizontal="center" vertical="center"/>
    </xf>
    <xf numFmtId="0" fontId="1" fillId="8" borderId="39" xfId="0" applyFont="1" applyFill="1" applyBorder="1" applyAlignment="1">
      <alignment horizontal="center" vertical="center"/>
    </xf>
    <xf numFmtId="0" fontId="4" fillId="8" borderId="20" xfId="0" applyFont="1" applyFill="1" applyBorder="1" applyAlignment="1">
      <alignment horizontal="center" vertical="center"/>
    </xf>
    <xf numFmtId="0" fontId="1" fillId="8" borderId="45" xfId="0" applyFont="1" applyFill="1" applyBorder="1" applyAlignment="1">
      <alignment horizontal="center" vertical="center"/>
    </xf>
    <xf numFmtId="0" fontId="1" fillId="8" borderId="20" xfId="0" applyFont="1" applyFill="1" applyBorder="1" applyAlignment="1">
      <alignment horizontal="center" vertical="center"/>
    </xf>
    <xf numFmtId="0" fontId="1" fillId="8" borderId="17" xfId="0" applyFont="1" applyFill="1" applyBorder="1" applyAlignment="1">
      <alignment horizontal="center" vertical="center"/>
    </xf>
    <xf numFmtId="0" fontId="1" fillId="8" borderId="9" xfId="0" applyFont="1" applyFill="1" applyBorder="1" applyAlignment="1">
      <alignment horizontal="center" vertical="center"/>
    </xf>
    <xf numFmtId="0" fontId="1" fillId="8" borderId="18" xfId="0" applyFont="1" applyFill="1" applyBorder="1" applyAlignment="1">
      <alignment horizontal="center" vertical="center"/>
    </xf>
    <xf numFmtId="0" fontId="1" fillId="8" borderId="19" xfId="0" applyFont="1" applyFill="1" applyBorder="1" applyAlignment="1">
      <alignment horizontal="center" vertical="center"/>
    </xf>
    <xf numFmtId="0" fontId="1" fillId="8" borderId="35" xfId="0" applyFont="1" applyFill="1" applyBorder="1" applyAlignment="1">
      <alignment horizontal="center" vertical="center"/>
    </xf>
    <xf numFmtId="0" fontId="4" fillId="8" borderId="45" xfId="0" applyFont="1" applyFill="1" applyBorder="1" applyAlignment="1">
      <alignment horizontal="center" vertical="center"/>
    </xf>
    <xf numFmtId="0" fontId="4" fillId="8" borderId="17" xfId="0" applyFont="1" applyFill="1" applyBorder="1" applyAlignment="1">
      <alignment horizontal="center" vertical="center"/>
    </xf>
    <xf numFmtId="0" fontId="4" fillId="8" borderId="9" xfId="0" applyFont="1" applyFill="1" applyBorder="1" applyAlignment="1">
      <alignment horizontal="center" vertical="center"/>
    </xf>
    <xf numFmtId="0" fontId="4" fillId="8" borderId="18" xfId="0" applyFont="1" applyFill="1" applyBorder="1" applyAlignment="1">
      <alignment horizontal="center" vertical="center"/>
    </xf>
    <xf numFmtId="0" fontId="4" fillId="8" borderId="19" xfId="0" applyFont="1" applyFill="1" applyBorder="1" applyAlignment="1">
      <alignment horizontal="center" vertical="center"/>
    </xf>
    <xf numFmtId="0" fontId="4" fillId="8" borderId="35" xfId="0" applyFont="1" applyFill="1" applyBorder="1" applyAlignment="1">
      <alignment horizontal="center" vertical="center"/>
    </xf>
    <xf numFmtId="0" fontId="4" fillId="11" borderId="20" xfId="0" applyFont="1" applyFill="1" applyBorder="1" applyAlignment="1">
      <alignment horizontal="center" vertical="center"/>
    </xf>
    <xf numFmtId="0" fontId="1" fillId="11" borderId="45" xfId="0" applyFont="1" applyFill="1" applyBorder="1" applyAlignment="1">
      <alignment horizontal="center" vertical="center"/>
    </xf>
    <xf numFmtId="0" fontId="1" fillId="11" borderId="20" xfId="0" applyFont="1" applyFill="1" applyBorder="1" applyAlignment="1">
      <alignment horizontal="center" vertical="center"/>
    </xf>
    <xf numFmtId="0" fontId="1" fillId="11" borderId="17" xfId="0" applyFont="1" applyFill="1" applyBorder="1" applyAlignment="1">
      <alignment horizontal="center" vertical="center"/>
    </xf>
    <xf numFmtId="0" fontId="1" fillId="11" borderId="9" xfId="0" applyFont="1" applyFill="1" applyBorder="1" applyAlignment="1">
      <alignment horizontal="center" vertical="center"/>
    </xf>
    <xf numFmtId="0" fontId="1" fillId="11" borderId="18" xfId="0" applyFont="1" applyFill="1" applyBorder="1" applyAlignment="1">
      <alignment horizontal="center" vertical="center"/>
    </xf>
    <xf numFmtId="0" fontId="1" fillId="11" borderId="19" xfId="0" applyFont="1" applyFill="1" applyBorder="1" applyAlignment="1">
      <alignment horizontal="center" vertical="center"/>
    </xf>
    <xf numFmtId="0" fontId="1" fillId="11" borderId="35" xfId="0" applyFont="1" applyFill="1" applyBorder="1" applyAlignment="1">
      <alignment horizontal="center" vertical="center"/>
    </xf>
    <xf numFmtId="0" fontId="4" fillId="11" borderId="45" xfId="0" applyFont="1" applyFill="1" applyBorder="1" applyAlignment="1">
      <alignment horizontal="center" vertical="center"/>
    </xf>
    <xf numFmtId="0" fontId="4" fillId="11" borderId="17" xfId="0" applyFont="1" applyFill="1" applyBorder="1" applyAlignment="1">
      <alignment horizontal="center" vertical="center"/>
    </xf>
    <xf numFmtId="0" fontId="4" fillId="11" borderId="9" xfId="0" applyFont="1" applyFill="1" applyBorder="1" applyAlignment="1">
      <alignment horizontal="center" vertical="center"/>
    </xf>
    <xf numFmtId="0" fontId="4" fillId="11" borderId="18" xfId="0" applyFont="1" applyFill="1" applyBorder="1" applyAlignment="1">
      <alignment horizontal="center" vertical="center"/>
    </xf>
    <xf numFmtId="0" fontId="4" fillId="11" borderId="19" xfId="0" applyFont="1" applyFill="1" applyBorder="1" applyAlignment="1">
      <alignment horizontal="center" vertical="center"/>
    </xf>
    <xf numFmtId="0" fontId="4" fillId="11" borderId="35" xfId="0" applyFont="1" applyFill="1" applyBorder="1" applyAlignment="1">
      <alignment horizontal="center" vertical="center"/>
    </xf>
    <xf numFmtId="0" fontId="1" fillId="11" borderId="33" xfId="0" applyFont="1" applyFill="1" applyBorder="1" applyAlignment="1">
      <alignment horizontal="center" vertical="center"/>
    </xf>
    <xf numFmtId="0" fontId="1" fillId="11" borderId="25" xfId="0" applyFont="1" applyFill="1" applyBorder="1" applyAlignment="1">
      <alignment horizontal="center" vertical="center"/>
    </xf>
    <xf numFmtId="0" fontId="1" fillId="11" borderId="59" xfId="0" applyFont="1" applyFill="1" applyBorder="1" applyAlignment="1">
      <alignment horizontal="center" vertical="center"/>
    </xf>
    <xf numFmtId="0" fontId="1" fillId="11" borderId="57" xfId="0" applyFont="1" applyFill="1" applyBorder="1" applyAlignment="1">
      <alignment horizontal="center" vertical="center"/>
    </xf>
    <xf numFmtId="0" fontId="1" fillId="11" borderId="49" xfId="0" applyFont="1" applyFill="1" applyBorder="1" applyAlignment="1">
      <alignment horizontal="center" vertical="center"/>
    </xf>
    <xf numFmtId="0" fontId="1" fillId="11" borderId="48" xfId="0" applyFont="1" applyFill="1" applyBorder="1" applyAlignment="1">
      <alignment horizontal="center" vertical="center"/>
    </xf>
    <xf numFmtId="0" fontId="1" fillId="11" borderId="60" xfId="0" applyFont="1" applyFill="1" applyBorder="1" applyAlignment="1">
      <alignment horizontal="center" vertical="center"/>
    </xf>
    <xf numFmtId="0" fontId="1" fillId="7" borderId="30"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14" xfId="0" applyFont="1" applyFill="1" applyBorder="1" applyAlignment="1">
      <alignment horizontal="center" vertical="center"/>
    </xf>
    <xf numFmtId="0" fontId="1" fillId="7" borderId="28" xfId="0" applyFont="1" applyFill="1" applyBorder="1" applyAlignment="1">
      <alignment horizontal="center" vertical="center"/>
    </xf>
    <xf numFmtId="0" fontId="1" fillId="7" borderId="13" xfId="0" applyFont="1" applyFill="1" applyBorder="1" applyAlignment="1">
      <alignment horizontal="center" vertical="center"/>
    </xf>
    <xf numFmtId="0" fontId="1" fillId="7" borderId="52" xfId="0" applyFont="1" applyFill="1" applyBorder="1" applyAlignment="1">
      <alignment horizontal="center" vertical="center"/>
    </xf>
    <xf numFmtId="0" fontId="1" fillId="7" borderId="45" xfId="0" applyFont="1" applyFill="1" applyBorder="1" applyAlignment="1">
      <alignment horizontal="center" vertical="center"/>
    </xf>
    <xf numFmtId="0" fontId="1" fillId="7" borderId="20"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18" xfId="0" applyFont="1" applyFill="1" applyBorder="1" applyAlignment="1">
      <alignment horizontal="center" vertical="center"/>
    </xf>
    <xf numFmtId="0" fontId="1" fillId="7" borderId="35" xfId="0" applyFont="1" applyFill="1" applyBorder="1" applyAlignment="1">
      <alignment horizontal="center" vertical="center"/>
    </xf>
    <xf numFmtId="0" fontId="1" fillId="10" borderId="45" xfId="0" applyFont="1" applyFill="1" applyBorder="1" applyAlignment="1">
      <alignment horizontal="center" vertical="center"/>
    </xf>
    <xf numFmtId="0" fontId="1" fillId="10" borderId="20" xfId="0" applyFont="1" applyFill="1" applyBorder="1" applyAlignment="1">
      <alignment horizontal="center" vertical="center"/>
    </xf>
    <xf numFmtId="0" fontId="1" fillId="10" borderId="19" xfId="0" applyFont="1" applyFill="1" applyBorder="1" applyAlignment="1">
      <alignment horizontal="center" vertical="center"/>
    </xf>
    <xf numFmtId="0" fontId="1" fillId="10" borderId="9" xfId="0" applyFont="1" applyFill="1" applyBorder="1" applyAlignment="1">
      <alignment horizontal="center" vertical="center"/>
    </xf>
    <xf numFmtId="0" fontId="1" fillId="10" borderId="18" xfId="0" applyFont="1" applyFill="1" applyBorder="1" applyAlignment="1">
      <alignment horizontal="center" vertical="center"/>
    </xf>
    <xf numFmtId="0" fontId="1" fillId="10" borderId="35"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25" xfId="0" applyFont="1" applyFill="1" applyBorder="1" applyAlignment="1">
      <alignment horizontal="center" vertical="center"/>
    </xf>
    <xf numFmtId="0" fontId="1" fillId="10" borderId="24" xfId="0" applyFont="1" applyFill="1" applyBorder="1" applyAlignment="1">
      <alignment horizontal="center" vertical="center"/>
    </xf>
    <xf numFmtId="0" fontId="1" fillId="10" borderId="31" xfId="0" applyFont="1" applyFill="1" applyBorder="1" applyAlignment="1">
      <alignment horizontal="center" vertical="center"/>
    </xf>
    <xf numFmtId="0" fontId="1" fillId="10" borderId="23" xfId="0" applyFont="1" applyFill="1" applyBorder="1" applyAlignment="1">
      <alignment horizontal="center" vertical="center"/>
    </xf>
    <xf numFmtId="0" fontId="1" fillId="10" borderId="48" xfId="0" applyFont="1" applyFill="1" applyBorder="1" applyAlignment="1">
      <alignment horizontal="center" vertical="center"/>
    </xf>
    <xf numFmtId="0" fontId="1" fillId="10" borderId="57" xfId="0" applyFont="1" applyFill="1" applyBorder="1" applyAlignment="1">
      <alignment horizontal="center" vertical="center"/>
    </xf>
    <xf numFmtId="0" fontId="1" fillId="10" borderId="60" xfId="0" applyFont="1" applyFill="1" applyBorder="1" applyAlignment="1">
      <alignment horizontal="center" vertical="center"/>
    </xf>
    <xf numFmtId="0" fontId="1" fillId="6" borderId="30"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14" xfId="0" applyFont="1" applyFill="1" applyBorder="1" applyAlignment="1">
      <alignment horizontal="center" vertical="center"/>
    </xf>
    <xf numFmtId="0" fontId="1" fillId="6" borderId="28" xfId="0" applyFont="1" applyFill="1" applyBorder="1" applyAlignment="1">
      <alignment horizontal="center" vertical="center"/>
    </xf>
    <xf numFmtId="0" fontId="1" fillId="6" borderId="13" xfId="0" applyFont="1" applyFill="1" applyBorder="1" applyAlignment="1">
      <alignment horizontal="center" vertical="center"/>
    </xf>
    <xf numFmtId="0" fontId="1" fillId="6" borderId="52" xfId="0" applyFont="1" applyFill="1" applyBorder="1" applyAlignment="1">
      <alignment horizontal="center" vertical="center"/>
    </xf>
    <xf numFmtId="0" fontId="1" fillId="6" borderId="45" xfId="0" applyFont="1" applyFill="1" applyBorder="1" applyAlignment="1">
      <alignment horizontal="center" vertical="center"/>
    </xf>
    <xf numFmtId="0" fontId="1" fillId="6" borderId="20" xfId="0" applyFont="1" applyFill="1" applyBorder="1" applyAlignment="1">
      <alignment horizontal="center" vertical="center"/>
    </xf>
    <xf numFmtId="0" fontId="1" fillId="6" borderId="19" xfId="0" applyFont="1" applyFill="1" applyBorder="1" applyAlignment="1">
      <alignment horizontal="center" vertical="center"/>
    </xf>
    <xf numFmtId="0" fontId="1" fillId="6" borderId="9" xfId="0" applyFont="1" applyFill="1" applyBorder="1" applyAlignment="1">
      <alignment horizontal="center" vertical="center"/>
    </xf>
    <xf numFmtId="0" fontId="1" fillId="6" borderId="18" xfId="0" applyFont="1" applyFill="1" applyBorder="1" applyAlignment="1">
      <alignment horizontal="center" vertical="center"/>
    </xf>
    <xf numFmtId="0" fontId="1" fillId="6" borderId="35" xfId="0" applyFont="1" applyFill="1" applyBorder="1" applyAlignment="1">
      <alignment horizontal="center" vertical="center"/>
    </xf>
    <xf numFmtId="0" fontId="1" fillId="9" borderId="45" xfId="0" applyFont="1" applyFill="1" applyBorder="1" applyAlignment="1">
      <alignment horizontal="center" vertical="center"/>
    </xf>
    <xf numFmtId="0" fontId="1" fillId="9" borderId="20" xfId="0" applyFont="1" applyFill="1" applyBorder="1" applyAlignment="1">
      <alignment horizontal="center" vertical="center"/>
    </xf>
    <xf numFmtId="0" fontId="1" fillId="9" borderId="19" xfId="0" applyFont="1" applyFill="1" applyBorder="1" applyAlignment="1">
      <alignment horizontal="center" vertical="center"/>
    </xf>
    <xf numFmtId="0" fontId="1" fillId="9" borderId="9" xfId="0" applyFont="1" applyFill="1" applyBorder="1" applyAlignment="1">
      <alignment horizontal="center" vertical="center"/>
    </xf>
    <xf numFmtId="0" fontId="1" fillId="9" borderId="18" xfId="0" applyFont="1" applyFill="1" applyBorder="1" applyAlignment="1">
      <alignment horizontal="center" vertical="center"/>
    </xf>
    <xf numFmtId="0" fontId="1" fillId="9" borderId="35" xfId="0" applyFont="1" applyFill="1" applyBorder="1" applyAlignment="1">
      <alignment horizontal="center" vertical="center"/>
    </xf>
    <xf numFmtId="0" fontId="1" fillId="9" borderId="33" xfId="0" applyFont="1" applyFill="1" applyBorder="1" applyAlignment="1">
      <alignment horizontal="center" vertical="center"/>
    </xf>
    <xf numFmtId="0" fontId="1" fillId="9" borderId="25" xfId="0" applyFont="1" applyFill="1" applyBorder="1" applyAlignment="1">
      <alignment horizontal="center" vertical="center"/>
    </xf>
    <xf numFmtId="0" fontId="1" fillId="9" borderId="24" xfId="0" applyFont="1" applyFill="1" applyBorder="1" applyAlignment="1">
      <alignment horizontal="center" vertical="center"/>
    </xf>
    <xf numFmtId="0" fontId="1" fillId="9" borderId="31" xfId="0" applyFont="1" applyFill="1" applyBorder="1" applyAlignment="1">
      <alignment horizontal="center" vertical="center"/>
    </xf>
    <xf numFmtId="0" fontId="1" fillId="9" borderId="23" xfId="0" applyFont="1" applyFill="1" applyBorder="1" applyAlignment="1">
      <alignment horizontal="center" vertical="center"/>
    </xf>
    <xf numFmtId="0" fontId="1" fillId="9" borderId="48" xfId="0" applyFont="1" applyFill="1" applyBorder="1" applyAlignment="1">
      <alignment horizontal="center" vertical="center"/>
    </xf>
    <xf numFmtId="0" fontId="1" fillId="9" borderId="57" xfId="0" applyFont="1" applyFill="1" applyBorder="1" applyAlignment="1">
      <alignment horizontal="center" vertical="center"/>
    </xf>
    <xf numFmtId="0" fontId="1" fillId="9" borderId="60" xfId="0" applyFont="1" applyFill="1" applyBorder="1" applyAlignment="1">
      <alignment horizontal="center" vertical="center"/>
    </xf>
    <xf numFmtId="0" fontId="1" fillId="23" borderId="14" xfId="0" applyFont="1" applyFill="1" applyBorder="1" applyAlignment="1">
      <alignment horizontal="center" vertical="center"/>
    </xf>
    <xf numFmtId="0" fontId="1" fillId="23" borderId="28" xfId="0" applyFont="1" applyFill="1" applyBorder="1" applyAlignment="1">
      <alignment horizontal="center" vertical="center"/>
    </xf>
    <xf numFmtId="0" fontId="1" fillId="23" borderId="52" xfId="0" applyFont="1" applyFill="1" applyBorder="1" applyAlignment="1">
      <alignment horizontal="center" vertical="center"/>
    </xf>
    <xf numFmtId="0" fontId="1" fillId="23" borderId="45" xfId="0" applyFont="1" applyFill="1" applyBorder="1" applyAlignment="1">
      <alignment horizontal="center" vertical="center"/>
    </xf>
    <xf numFmtId="0" fontId="1" fillId="23" borderId="20" xfId="0" applyFont="1" applyFill="1" applyBorder="1" applyAlignment="1">
      <alignment horizontal="center" vertical="center"/>
    </xf>
    <xf numFmtId="0" fontId="1" fillId="23" borderId="19" xfId="0" applyFont="1" applyFill="1" applyBorder="1" applyAlignment="1">
      <alignment horizontal="center" vertical="center"/>
    </xf>
    <xf numFmtId="0" fontId="1" fillId="23" borderId="9" xfId="0" applyFont="1" applyFill="1" applyBorder="1" applyAlignment="1">
      <alignment horizontal="center" vertical="center"/>
    </xf>
    <xf numFmtId="0" fontId="1" fillId="23" borderId="18" xfId="0" applyFont="1" applyFill="1" applyBorder="1" applyAlignment="1">
      <alignment horizontal="center" vertical="center"/>
    </xf>
    <xf numFmtId="0" fontId="1" fillId="23" borderId="35" xfId="0" applyFont="1" applyFill="1" applyBorder="1" applyAlignment="1">
      <alignment horizontal="center" vertical="center"/>
    </xf>
    <xf numFmtId="0" fontId="1" fillId="13" borderId="45" xfId="0" applyFont="1" applyFill="1" applyBorder="1" applyAlignment="1">
      <alignment horizontal="center" vertical="center"/>
    </xf>
    <xf numFmtId="0" fontId="1" fillId="13" borderId="20" xfId="0" applyFont="1" applyFill="1" applyBorder="1" applyAlignment="1">
      <alignment horizontal="center" vertical="center"/>
    </xf>
    <xf numFmtId="0" fontId="1" fillId="13" borderId="19" xfId="0" applyFont="1" applyFill="1" applyBorder="1" applyAlignment="1">
      <alignment horizontal="center" vertical="center"/>
    </xf>
    <xf numFmtId="0" fontId="1" fillId="13" borderId="9" xfId="0" applyFont="1" applyFill="1" applyBorder="1" applyAlignment="1">
      <alignment horizontal="center" vertical="center"/>
    </xf>
    <xf numFmtId="0" fontId="1" fillId="13" borderId="18" xfId="0" applyFont="1" applyFill="1" applyBorder="1" applyAlignment="1">
      <alignment horizontal="center" vertical="center"/>
    </xf>
    <xf numFmtId="0" fontId="1" fillId="13" borderId="35" xfId="0" applyFont="1" applyFill="1" applyBorder="1" applyAlignment="1">
      <alignment horizontal="center" vertical="center"/>
    </xf>
    <xf numFmtId="0" fontId="1" fillId="13" borderId="24" xfId="0" applyFont="1" applyFill="1" applyBorder="1" applyAlignment="1">
      <alignment horizontal="center" vertical="center"/>
    </xf>
    <xf numFmtId="0" fontId="1" fillId="13" borderId="31" xfId="0" applyFont="1" applyFill="1" applyBorder="1" applyAlignment="1">
      <alignment horizontal="center" vertical="center"/>
    </xf>
    <xf numFmtId="0" fontId="1" fillId="13" borderId="41" xfId="0" applyFont="1" applyFill="1" applyBorder="1" applyAlignment="1">
      <alignment horizontal="center" vertical="center"/>
    </xf>
    <xf numFmtId="0" fontId="4" fillId="24" borderId="10" xfId="0" applyFont="1" applyFill="1" applyBorder="1" applyAlignment="1">
      <alignment horizontal="center" vertical="center" wrapText="1"/>
    </xf>
    <xf numFmtId="0" fontId="4" fillId="24" borderId="1" xfId="0" applyFont="1" applyFill="1" applyBorder="1" applyAlignment="1">
      <alignment horizontal="center" vertical="center" wrapText="1"/>
    </xf>
    <xf numFmtId="0" fontId="4" fillId="24" borderId="55" xfId="0" applyFont="1" applyFill="1" applyBorder="1" applyAlignment="1">
      <alignment horizontal="center" vertical="center" wrapText="1"/>
    </xf>
    <xf numFmtId="0" fontId="4" fillId="24" borderId="63" xfId="0" applyFont="1" applyFill="1" applyBorder="1" applyAlignment="1">
      <alignment horizontal="center" vertical="center" wrapText="1"/>
    </xf>
    <xf numFmtId="0" fontId="1" fillId="31" borderId="11" xfId="0" applyFont="1" applyFill="1" applyBorder="1" applyAlignment="1">
      <alignment horizontal="center" vertical="center" wrapText="1"/>
    </xf>
    <xf numFmtId="0" fontId="1" fillId="31" borderId="14" xfId="0" applyFont="1" applyFill="1" applyBorder="1" applyAlignment="1">
      <alignment horizontal="center" vertical="center" wrapText="1"/>
    </xf>
    <xf numFmtId="0" fontId="1" fillId="31" borderId="28" xfId="0" applyFont="1" applyFill="1" applyBorder="1" applyAlignment="1">
      <alignment horizontal="center" vertical="center" wrapText="1"/>
    </xf>
    <xf numFmtId="0" fontId="1" fillId="31" borderId="13" xfId="0" applyFont="1" applyFill="1" applyBorder="1" applyAlignment="1">
      <alignment horizontal="center" vertical="center" wrapText="1"/>
    </xf>
    <xf numFmtId="0" fontId="1" fillId="31" borderId="52" xfId="0" applyFont="1" applyFill="1" applyBorder="1" applyAlignment="1">
      <alignment horizontal="center" vertical="center" wrapText="1"/>
    </xf>
    <xf numFmtId="0" fontId="4" fillId="31" borderId="16" xfId="0" applyFont="1" applyFill="1" applyBorder="1" applyAlignment="1">
      <alignment horizontal="center" vertical="center" wrapText="1"/>
    </xf>
    <xf numFmtId="0" fontId="1" fillId="31" borderId="16" xfId="0" applyFont="1" applyFill="1" applyBorder="1" applyAlignment="1">
      <alignment horizontal="center" vertical="center" wrapText="1"/>
    </xf>
    <xf numFmtId="0" fontId="1" fillId="31" borderId="19" xfId="0" applyFont="1" applyFill="1" applyBorder="1" applyAlignment="1">
      <alignment horizontal="center" vertical="center" wrapText="1"/>
    </xf>
    <xf numFmtId="0" fontId="1" fillId="31" borderId="9" xfId="0" applyFont="1" applyFill="1" applyBorder="1" applyAlignment="1">
      <alignment horizontal="center" vertical="center" wrapText="1"/>
    </xf>
    <xf numFmtId="0" fontId="1" fillId="31" borderId="18" xfId="0" applyFont="1" applyFill="1" applyBorder="1" applyAlignment="1">
      <alignment horizontal="center" vertical="center" wrapText="1"/>
    </xf>
    <xf numFmtId="0" fontId="1" fillId="31" borderId="35" xfId="0" applyFont="1" applyFill="1" applyBorder="1" applyAlignment="1">
      <alignment horizontal="center" vertical="center" wrapText="1"/>
    </xf>
    <xf numFmtId="0" fontId="2" fillId="31" borderId="16" xfId="0" applyFont="1" applyFill="1" applyBorder="1" applyAlignment="1">
      <alignment horizontal="center" vertical="center" wrapText="1"/>
    </xf>
    <xf numFmtId="0" fontId="1" fillId="31" borderId="21" xfId="0" applyFont="1" applyFill="1" applyBorder="1" applyAlignment="1">
      <alignment horizontal="center" vertical="center" wrapText="1"/>
    </xf>
    <xf numFmtId="0" fontId="1" fillId="31" borderId="24" xfId="0" applyFont="1" applyFill="1" applyBorder="1" applyAlignment="1">
      <alignment horizontal="center" vertical="center" wrapText="1"/>
    </xf>
    <xf numFmtId="0" fontId="1" fillId="31" borderId="31" xfId="0" applyFont="1" applyFill="1" applyBorder="1" applyAlignment="1">
      <alignment horizontal="center" vertical="center" wrapText="1"/>
    </xf>
    <xf numFmtId="0" fontId="1" fillId="31" borderId="23" xfId="0" applyFont="1" applyFill="1" applyBorder="1" applyAlignment="1">
      <alignment horizontal="center" vertical="center" wrapText="1"/>
    </xf>
    <xf numFmtId="0" fontId="1" fillId="31" borderId="41" xfId="0" applyFont="1" applyFill="1" applyBorder="1" applyAlignment="1">
      <alignment horizontal="center" vertical="center" wrapText="1"/>
    </xf>
    <xf numFmtId="0" fontId="1" fillId="30" borderId="11" xfId="0" applyFont="1" applyFill="1" applyBorder="1" applyAlignment="1">
      <alignment horizontal="center" vertical="center" wrapText="1"/>
    </xf>
    <xf numFmtId="0" fontId="1" fillId="30" borderId="14" xfId="0" applyFont="1" applyFill="1" applyBorder="1" applyAlignment="1">
      <alignment horizontal="center" vertical="center" wrapText="1"/>
    </xf>
    <xf numFmtId="0" fontId="1" fillId="30" borderId="28" xfId="0" applyFont="1" applyFill="1" applyBorder="1" applyAlignment="1">
      <alignment horizontal="center" vertical="center" wrapText="1"/>
    </xf>
    <xf numFmtId="0" fontId="1" fillId="30" borderId="13" xfId="0" applyFont="1" applyFill="1" applyBorder="1" applyAlignment="1">
      <alignment horizontal="center" vertical="center" wrapText="1"/>
    </xf>
    <xf numFmtId="0" fontId="1" fillId="30" borderId="52" xfId="0" applyFont="1" applyFill="1" applyBorder="1" applyAlignment="1">
      <alignment horizontal="center" vertical="center" wrapText="1"/>
    </xf>
    <xf numFmtId="0" fontId="4" fillId="30" borderId="16" xfId="0" applyFont="1" applyFill="1" applyBorder="1" applyAlignment="1">
      <alignment horizontal="center" vertical="center" wrapText="1"/>
    </xf>
    <xf numFmtId="0" fontId="1" fillId="30" borderId="16" xfId="0" applyFont="1" applyFill="1" applyBorder="1" applyAlignment="1">
      <alignment horizontal="center" vertical="center" wrapText="1"/>
    </xf>
    <xf numFmtId="0" fontId="1" fillId="30" borderId="19" xfId="0" applyFont="1" applyFill="1" applyBorder="1" applyAlignment="1">
      <alignment horizontal="center" vertical="center" wrapText="1"/>
    </xf>
    <xf numFmtId="0" fontId="1" fillId="30" borderId="9" xfId="0" applyFont="1" applyFill="1" applyBorder="1" applyAlignment="1">
      <alignment horizontal="center" vertical="center" wrapText="1"/>
    </xf>
    <xf numFmtId="0" fontId="1" fillId="30" borderId="18" xfId="0" applyFont="1" applyFill="1" applyBorder="1" applyAlignment="1">
      <alignment horizontal="center" vertical="center" wrapText="1"/>
    </xf>
    <xf numFmtId="0" fontId="1" fillId="30" borderId="35" xfId="0" applyFont="1" applyFill="1" applyBorder="1" applyAlignment="1">
      <alignment horizontal="center" vertical="center" wrapText="1"/>
    </xf>
    <xf numFmtId="0" fontId="2" fillId="30" borderId="16" xfId="0" applyFont="1" applyFill="1" applyBorder="1" applyAlignment="1">
      <alignment horizontal="center" vertical="center" wrapText="1"/>
    </xf>
    <xf numFmtId="0" fontId="2" fillId="30" borderId="19" xfId="0" applyFont="1" applyFill="1" applyBorder="1" applyAlignment="1">
      <alignment horizontal="center" vertical="center" wrapText="1"/>
    </xf>
    <xf numFmtId="0" fontId="2" fillId="30" borderId="9" xfId="0" applyFont="1" applyFill="1" applyBorder="1" applyAlignment="1">
      <alignment horizontal="center" vertical="center" wrapText="1"/>
    </xf>
    <xf numFmtId="0" fontId="2" fillId="30" borderId="18" xfId="0" applyFont="1" applyFill="1" applyBorder="1" applyAlignment="1">
      <alignment horizontal="center" vertical="center" wrapText="1"/>
    </xf>
    <xf numFmtId="0" fontId="2" fillId="30" borderId="35" xfId="0" applyFont="1" applyFill="1" applyBorder="1" applyAlignment="1">
      <alignment horizontal="center" vertical="center" wrapText="1"/>
    </xf>
    <xf numFmtId="0" fontId="1" fillId="30" borderId="21" xfId="0" applyFont="1" applyFill="1" applyBorder="1" applyAlignment="1">
      <alignment horizontal="center" vertical="center" wrapText="1"/>
    </xf>
    <xf numFmtId="0" fontId="1" fillId="30" borderId="24" xfId="0" applyFont="1" applyFill="1" applyBorder="1" applyAlignment="1">
      <alignment horizontal="center" vertical="center" wrapText="1"/>
    </xf>
    <xf numFmtId="0" fontId="1" fillId="30" borderId="31" xfId="0" applyFont="1" applyFill="1" applyBorder="1" applyAlignment="1">
      <alignment horizontal="center" vertical="center" wrapText="1"/>
    </xf>
    <xf numFmtId="0" fontId="1" fillId="30" borderId="23" xfId="0" applyFont="1" applyFill="1" applyBorder="1" applyAlignment="1">
      <alignment horizontal="center" vertical="center" wrapText="1"/>
    </xf>
    <xf numFmtId="0" fontId="1" fillId="30" borderId="41" xfId="0" applyFont="1" applyFill="1" applyBorder="1" applyAlignment="1">
      <alignment horizontal="center" vertical="center" wrapText="1"/>
    </xf>
    <xf numFmtId="0" fontId="6" fillId="29" borderId="16" xfId="0" applyFont="1" applyFill="1" applyBorder="1" applyAlignment="1">
      <alignment horizontal="center" vertical="center" wrapText="1"/>
    </xf>
    <xf numFmtId="0" fontId="8" fillId="29" borderId="16" xfId="0" applyFont="1" applyFill="1" applyBorder="1" applyAlignment="1">
      <alignment horizontal="center" vertical="center" wrapText="1"/>
    </xf>
    <xf numFmtId="0" fontId="8" fillId="29" borderId="19" xfId="0" applyFont="1" applyFill="1" applyBorder="1" applyAlignment="1">
      <alignment horizontal="center" vertical="center" wrapText="1"/>
    </xf>
    <xf numFmtId="0" fontId="8" fillId="29" borderId="9" xfId="0" applyFont="1" applyFill="1" applyBorder="1" applyAlignment="1">
      <alignment horizontal="center" vertical="center" wrapText="1"/>
    </xf>
    <xf numFmtId="0" fontId="8" fillId="29" borderId="18" xfId="0" applyFont="1" applyFill="1" applyBorder="1" applyAlignment="1">
      <alignment horizontal="center" vertical="center" wrapText="1"/>
    </xf>
    <xf numFmtId="0" fontId="8" fillId="29" borderId="35" xfId="0" applyFont="1" applyFill="1" applyBorder="1" applyAlignment="1">
      <alignment horizontal="center" vertical="center" wrapText="1"/>
    </xf>
    <xf numFmtId="0" fontId="6" fillId="29" borderId="19" xfId="0" applyFont="1" applyFill="1" applyBorder="1" applyAlignment="1">
      <alignment horizontal="center" vertical="center" wrapText="1"/>
    </xf>
    <xf numFmtId="0" fontId="6" fillId="29" borderId="9" xfId="0" applyFont="1" applyFill="1" applyBorder="1" applyAlignment="1">
      <alignment horizontal="center" vertical="center" wrapText="1"/>
    </xf>
    <xf numFmtId="0" fontId="6" fillId="29" borderId="18" xfId="0" applyFont="1" applyFill="1" applyBorder="1" applyAlignment="1">
      <alignment horizontal="center" vertical="center" wrapText="1"/>
    </xf>
    <xf numFmtId="0" fontId="6" fillId="29" borderId="35" xfId="0" applyFont="1" applyFill="1" applyBorder="1" applyAlignment="1">
      <alignment horizontal="center" vertical="center" wrapText="1"/>
    </xf>
    <xf numFmtId="0" fontId="1" fillId="32" borderId="11" xfId="0" applyFont="1" applyFill="1" applyBorder="1" applyAlignment="1">
      <alignment horizontal="center" vertical="center" wrapText="1"/>
    </xf>
    <xf numFmtId="0" fontId="1" fillId="32" borderId="14" xfId="0" applyFont="1" applyFill="1" applyBorder="1" applyAlignment="1">
      <alignment horizontal="center" vertical="center" wrapText="1"/>
    </xf>
    <xf numFmtId="0" fontId="1" fillId="32" borderId="28" xfId="0" applyFont="1" applyFill="1" applyBorder="1" applyAlignment="1">
      <alignment horizontal="center" vertical="center" wrapText="1"/>
    </xf>
    <xf numFmtId="0" fontId="1" fillId="32" borderId="13" xfId="0" applyFont="1" applyFill="1" applyBorder="1" applyAlignment="1">
      <alignment horizontal="center" vertical="center" wrapText="1"/>
    </xf>
    <xf numFmtId="0" fontId="1" fillId="32" borderId="52" xfId="0" applyFont="1" applyFill="1" applyBorder="1" applyAlignment="1">
      <alignment horizontal="center" vertical="center" wrapText="1"/>
    </xf>
    <xf numFmtId="0" fontId="1" fillId="32" borderId="16" xfId="0" applyFont="1" applyFill="1" applyBorder="1" applyAlignment="1">
      <alignment horizontal="center" vertical="center" wrapText="1"/>
    </xf>
    <xf numFmtId="0" fontId="1" fillId="32" borderId="19" xfId="0" applyFont="1" applyFill="1" applyBorder="1" applyAlignment="1">
      <alignment horizontal="center" vertical="center" wrapText="1"/>
    </xf>
    <xf numFmtId="0" fontId="1" fillId="32" borderId="9" xfId="0" applyFont="1" applyFill="1" applyBorder="1" applyAlignment="1">
      <alignment horizontal="center" vertical="center" wrapText="1"/>
    </xf>
    <xf numFmtId="0" fontId="1" fillId="32" borderId="18" xfId="0" applyFont="1" applyFill="1" applyBorder="1" applyAlignment="1">
      <alignment horizontal="center" vertical="center" wrapText="1"/>
    </xf>
    <xf numFmtId="0" fontId="1" fillId="32" borderId="35" xfId="0" applyFont="1" applyFill="1" applyBorder="1" applyAlignment="1">
      <alignment horizontal="center" vertical="center" wrapText="1"/>
    </xf>
    <xf numFmtId="0" fontId="1" fillId="32" borderId="21" xfId="0" applyFont="1" applyFill="1" applyBorder="1" applyAlignment="1">
      <alignment horizontal="center" vertical="center" wrapText="1"/>
    </xf>
    <xf numFmtId="0" fontId="1" fillId="32" borderId="24" xfId="0" applyFont="1" applyFill="1" applyBorder="1" applyAlignment="1">
      <alignment horizontal="center" vertical="center" wrapText="1"/>
    </xf>
    <xf numFmtId="0" fontId="1" fillId="32" borderId="31" xfId="0" applyFont="1" applyFill="1" applyBorder="1" applyAlignment="1">
      <alignment horizontal="center" vertical="center" wrapText="1"/>
    </xf>
    <xf numFmtId="0" fontId="1" fillId="32" borderId="23" xfId="0" applyFont="1" applyFill="1" applyBorder="1" applyAlignment="1">
      <alignment horizontal="center" vertical="center" wrapText="1"/>
    </xf>
    <xf numFmtId="0" fontId="1" fillId="32" borderId="41" xfId="0" applyFont="1" applyFill="1" applyBorder="1" applyAlignment="1">
      <alignment horizontal="center" vertical="center" wrapText="1"/>
    </xf>
    <xf numFmtId="0" fontId="1" fillId="3" borderId="0" xfId="0" applyFont="1" applyFill="1" applyAlignment="1">
      <alignment horizontal="center" vertical="center" wrapText="1"/>
    </xf>
    <xf numFmtId="0" fontId="8" fillId="3" borderId="0" xfId="0" applyFont="1" applyFill="1" applyAlignment="1">
      <alignment horizontal="center" vertical="center" wrapText="1"/>
    </xf>
    <xf numFmtId="0" fontId="1" fillId="4" borderId="20" xfId="0" applyFont="1" applyFill="1" applyBorder="1" applyAlignment="1">
      <alignment horizontal="center" vertical="center" wrapText="1"/>
    </xf>
    <xf numFmtId="0" fontId="2" fillId="3" borderId="0" xfId="0" applyFont="1" applyFill="1" applyAlignment="1">
      <alignment horizontal="center" vertical="center" wrapText="1"/>
    </xf>
    <xf numFmtId="0" fontId="1" fillId="4" borderId="45" xfId="0" applyFont="1" applyFill="1" applyBorder="1" applyAlignment="1">
      <alignment horizontal="center" vertical="center" wrapText="1"/>
    </xf>
    <xf numFmtId="164" fontId="1" fillId="4" borderId="47" xfId="0" applyNumberFormat="1"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33" xfId="0" applyFont="1" applyFill="1" applyBorder="1" applyAlignment="1">
      <alignment horizontal="center" vertical="center" wrapText="1"/>
    </xf>
    <xf numFmtId="164" fontId="1" fillId="4" borderId="32" xfId="0" applyNumberFormat="1" applyFont="1" applyFill="1" applyBorder="1" applyAlignment="1">
      <alignment horizontal="center" vertical="center" wrapText="1"/>
    </xf>
    <xf numFmtId="0" fontId="2" fillId="4" borderId="20" xfId="0" applyFont="1" applyFill="1" applyBorder="1" applyAlignment="1">
      <alignment horizontal="center" vertical="center" wrapText="1"/>
    </xf>
    <xf numFmtId="164" fontId="1" fillId="4" borderId="20" xfId="0" applyNumberFormat="1" applyFont="1" applyFill="1" applyBorder="1" applyAlignment="1">
      <alignment horizontal="center" vertical="center" wrapText="1"/>
    </xf>
    <xf numFmtId="164" fontId="1" fillId="4" borderId="25" xfId="0" applyNumberFormat="1"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24" borderId="5" xfId="0" applyFont="1" applyFill="1" applyBorder="1" applyAlignment="1">
      <alignment horizontal="center" vertical="center" wrapText="1"/>
    </xf>
    <xf numFmtId="0" fontId="2" fillId="24" borderId="27" xfId="0" applyFont="1" applyFill="1" applyBorder="1" applyAlignment="1">
      <alignment horizontal="center" vertical="center" wrapText="1"/>
    </xf>
    <xf numFmtId="0" fontId="2" fillId="24" borderId="37" xfId="0" applyFont="1" applyFill="1" applyBorder="1" applyAlignment="1">
      <alignment horizontal="center" vertical="center" wrapText="1"/>
    </xf>
    <xf numFmtId="0" fontId="2" fillId="3" borderId="0" xfId="0" applyFont="1" applyFill="1" applyAlignment="1">
      <alignment vertical="center" wrapText="1"/>
    </xf>
    <xf numFmtId="0" fontId="1" fillId="4" borderId="15" xfId="0" applyFont="1" applyFill="1" applyBorder="1" applyAlignment="1">
      <alignment horizontal="center" vertical="center" wrapText="1"/>
    </xf>
    <xf numFmtId="0" fontId="1" fillId="2" borderId="0" xfId="0" applyFont="1" applyFill="1" applyAlignment="1">
      <alignment horizontal="left" vertical="center" wrapText="1"/>
    </xf>
    <xf numFmtId="0" fontId="2" fillId="31" borderId="20" xfId="0" applyFont="1" applyFill="1" applyBorder="1" applyAlignment="1">
      <alignment horizontal="center" vertical="center" wrapText="1"/>
    </xf>
    <xf numFmtId="0" fontId="1" fillId="31" borderId="45" xfId="0" applyFont="1" applyFill="1" applyBorder="1" applyAlignment="1">
      <alignment horizontal="center" vertical="center" wrapText="1"/>
    </xf>
    <xf numFmtId="164" fontId="1" fillId="31" borderId="20" xfId="0" applyNumberFormat="1" applyFont="1" applyFill="1" applyBorder="1" applyAlignment="1">
      <alignment horizontal="center" vertical="center" wrapText="1"/>
    </xf>
    <xf numFmtId="0" fontId="1" fillId="31" borderId="20" xfId="0" applyFont="1" applyFill="1" applyBorder="1" applyAlignment="1">
      <alignment horizontal="center" vertical="center" wrapText="1"/>
    </xf>
    <xf numFmtId="164" fontId="1" fillId="31" borderId="47" xfId="0" applyNumberFormat="1" applyFont="1" applyFill="1" applyBorder="1" applyAlignment="1">
      <alignment horizontal="center" vertical="center" wrapText="1"/>
    </xf>
    <xf numFmtId="164" fontId="2" fillId="31" borderId="47" xfId="0" applyNumberFormat="1" applyFont="1" applyFill="1" applyBorder="1" applyAlignment="1">
      <alignment horizontal="center" vertical="center" wrapText="1"/>
    </xf>
    <xf numFmtId="0" fontId="2" fillId="31" borderId="43" xfId="0" applyFont="1" applyFill="1" applyBorder="1" applyAlignment="1">
      <alignment horizontal="center" vertical="center" wrapText="1"/>
    </xf>
    <xf numFmtId="0" fontId="1" fillId="31" borderId="44" xfId="0" applyFont="1" applyFill="1" applyBorder="1" applyAlignment="1">
      <alignment horizontal="center" vertical="center" wrapText="1"/>
    </xf>
    <xf numFmtId="164" fontId="1" fillId="31" borderId="43" xfId="0" applyNumberFormat="1" applyFont="1" applyFill="1" applyBorder="1" applyAlignment="1">
      <alignment horizontal="center" vertical="center" wrapText="1"/>
    </xf>
    <xf numFmtId="0" fontId="1" fillId="31" borderId="43" xfId="0" applyFont="1" applyFill="1" applyBorder="1" applyAlignment="1">
      <alignment horizontal="center" vertical="center" wrapText="1"/>
    </xf>
    <xf numFmtId="164" fontId="1" fillId="31" borderId="46" xfId="0" applyNumberFormat="1" applyFont="1" applyFill="1" applyBorder="1" applyAlignment="1">
      <alignment horizontal="center" vertical="center" wrapText="1"/>
    </xf>
    <xf numFmtId="0" fontId="1" fillId="4" borderId="0" xfId="0" applyFont="1" applyFill="1" applyAlignment="1">
      <alignment horizontal="center" vertical="center"/>
    </xf>
    <xf numFmtId="0" fontId="4" fillId="24" borderId="64" xfId="0" applyFont="1" applyFill="1" applyBorder="1" applyAlignment="1">
      <alignment horizontal="center" vertical="center" wrapText="1"/>
    </xf>
    <xf numFmtId="0" fontId="1" fillId="31" borderId="15" xfId="0" applyFont="1" applyFill="1" applyBorder="1" applyAlignment="1">
      <alignment horizontal="center" vertical="center"/>
    </xf>
    <xf numFmtId="0" fontId="1" fillId="31" borderId="14" xfId="0" applyFont="1" applyFill="1" applyBorder="1" applyAlignment="1">
      <alignment horizontal="center" vertical="center"/>
    </xf>
    <xf numFmtId="0" fontId="1" fillId="31" borderId="28" xfId="0" applyFont="1" applyFill="1" applyBorder="1" applyAlignment="1">
      <alignment horizontal="center" vertical="center"/>
    </xf>
    <xf numFmtId="0" fontId="1" fillId="31" borderId="52" xfId="0" applyFont="1" applyFill="1" applyBorder="1" applyAlignment="1">
      <alignment horizontal="center" vertical="center"/>
    </xf>
    <xf numFmtId="0" fontId="4" fillId="31" borderId="16" xfId="0" applyFont="1" applyFill="1" applyBorder="1" applyAlignment="1">
      <alignment horizontal="center" vertical="center"/>
    </xf>
    <xf numFmtId="0" fontId="1" fillId="31" borderId="20" xfId="0" applyFont="1" applyFill="1" applyBorder="1" applyAlignment="1">
      <alignment horizontal="center" vertical="center"/>
    </xf>
    <xf numFmtId="0" fontId="1" fillId="31" borderId="19" xfId="0" applyFont="1" applyFill="1" applyBorder="1" applyAlignment="1">
      <alignment horizontal="center" vertical="center"/>
    </xf>
    <xf numFmtId="0" fontId="1" fillId="31" borderId="9" xfId="0" applyFont="1" applyFill="1" applyBorder="1" applyAlignment="1">
      <alignment horizontal="center" vertical="center"/>
    </xf>
    <xf numFmtId="0" fontId="1" fillId="31" borderId="35" xfId="0" applyFont="1" applyFill="1" applyBorder="1" applyAlignment="1">
      <alignment horizontal="center" vertical="center"/>
    </xf>
    <xf numFmtId="0" fontId="4" fillId="31" borderId="20" xfId="0" applyFont="1" applyFill="1" applyBorder="1" applyAlignment="1">
      <alignment horizontal="center" vertical="center"/>
    </xf>
    <xf numFmtId="0" fontId="4" fillId="31" borderId="19" xfId="0" applyFont="1" applyFill="1" applyBorder="1" applyAlignment="1">
      <alignment horizontal="center" vertical="center"/>
    </xf>
    <xf numFmtId="0" fontId="4" fillId="31" borderId="9" xfId="0" applyFont="1" applyFill="1" applyBorder="1" applyAlignment="1">
      <alignment horizontal="center" vertical="center"/>
    </xf>
    <xf numFmtId="0" fontId="4" fillId="31" borderId="35" xfId="0" applyFont="1" applyFill="1" applyBorder="1" applyAlignment="1">
      <alignment horizontal="center" vertical="center"/>
    </xf>
    <xf numFmtId="0" fontId="1" fillId="31" borderId="25" xfId="0" applyFont="1" applyFill="1" applyBorder="1" applyAlignment="1">
      <alignment horizontal="center" vertical="center"/>
    </xf>
    <xf numFmtId="0" fontId="1" fillId="31" borderId="24" xfId="0" applyFont="1" applyFill="1" applyBorder="1" applyAlignment="1">
      <alignment horizontal="center" vertical="center"/>
    </xf>
    <xf numFmtId="0" fontId="1" fillId="31" borderId="31" xfId="0" applyFont="1" applyFill="1" applyBorder="1" applyAlignment="1">
      <alignment horizontal="center" vertical="center"/>
    </xf>
    <xf numFmtId="0" fontId="1" fillId="31" borderId="41" xfId="0" applyFont="1" applyFill="1" applyBorder="1" applyAlignment="1">
      <alignment horizontal="center" vertical="center"/>
    </xf>
    <xf numFmtId="0" fontId="1" fillId="30" borderId="43" xfId="0" applyFont="1" applyFill="1" applyBorder="1" applyAlignment="1">
      <alignment horizontal="center" vertical="center"/>
    </xf>
    <xf numFmtId="0" fontId="1" fillId="30" borderId="50" xfId="0" applyFont="1" applyFill="1" applyBorder="1" applyAlignment="1">
      <alignment horizontal="center" vertical="center"/>
    </xf>
    <xf numFmtId="0" fontId="1" fillId="30" borderId="34" xfId="0" applyFont="1" applyFill="1" applyBorder="1" applyAlignment="1">
      <alignment horizontal="center" vertical="center"/>
    </xf>
    <xf numFmtId="0" fontId="1" fillId="30" borderId="39" xfId="0" applyFont="1" applyFill="1" applyBorder="1" applyAlignment="1">
      <alignment horizontal="center" vertical="center"/>
    </xf>
    <xf numFmtId="0" fontId="1" fillId="30" borderId="20" xfId="0" applyFont="1" applyFill="1" applyBorder="1" applyAlignment="1">
      <alignment horizontal="center" vertical="center"/>
    </xf>
    <xf numFmtId="0" fontId="1" fillId="30" borderId="19" xfId="0" applyFont="1" applyFill="1" applyBorder="1" applyAlignment="1">
      <alignment horizontal="center" vertical="center"/>
    </xf>
    <xf numFmtId="0" fontId="1" fillId="30" borderId="9" xfId="0" applyFont="1" applyFill="1" applyBorder="1" applyAlignment="1">
      <alignment horizontal="center" vertical="center"/>
    </xf>
    <xf numFmtId="0" fontId="1" fillId="30" borderId="35" xfId="0" applyFont="1" applyFill="1" applyBorder="1" applyAlignment="1">
      <alignment horizontal="center" vertical="center"/>
    </xf>
    <xf numFmtId="0" fontId="1" fillId="30" borderId="56" xfId="0" applyFont="1" applyFill="1" applyBorder="1" applyAlignment="1">
      <alignment horizontal="center" vertical="center"/>
    </xf>
    <xf numFmtId="0" fontId="1" fillId="30" borderId="48" xfId="0" applyFont="1" applyFill="1" applyBorder="1" applyAlignment="1">
      <alignment horizontal="center" vertical="center"/>
    </xf>
    <xf numFmtId="0" fontId="1" fillId="30" borderId="57" xfId="0" applyFont="1" applyFill="1" applyBorder="1" applyAlignment="1">
      <alignment horizontal="center" vertical="center"/>
    </xf>
    <xf numFmtId="0" fontId="1" fillId="30" borderId="60" xfId="0" applyFont="1" applyFill="1" applyBorder="1" applyAlignment="1">
      <alignment horizontal="center" vertical="center"/>
    </xf>
    <xf numFmtId="0" fontId="1" fillId="29" borderId="15" xfId="0" applyFont="1" applyFill="1" applyBorder="1" applyAlignment="1">
      <alignment horizontal="center" vertical="center"/>
    </xf>
    <xf numFmtId="0" fontId="1" fillId="29" borderId="14" xfId="0" applyFont="1" applyFill="1" applyBorder="1" applyAlignment="1">
      <alignment horizontal="center" vertical="center"/>
    </xf>
    <xf numFmtId="0" fontId="1" fillId="29" borderId="28" xfId="0" applyFont="1" applyFill="1" applyBorder="1" applyAlignment="1">
      <alignment horizontal="center" vertical="center"/>
    </xf>
    <xf numFmtId="0" fontId="1" fillId="29" borderId="52" xfId="0" applyFont="1" applyFill="1" applyBorder="1" applyAlignment="1">
      <alignment horizontal="center" vertical="center"/>
    </xf>
    <xf numFmtId="0" fontId="1" fillId="29" borderId="25" xfId="0" applyFont="1" applyFill="1" applyBorder="1" applyAlignment="1">
      <alignment horizontal="center" vertical="center"/>
    </xf>
    <xf numFmtId="0" fontId="1" fillId="29" borderId="24" xfId="0" applyFont="1" applyFill="1" applyBorder="1" applyAlignment="1">
      <alignment horizontal="center" vertical="center"/>
    </xf>
    <xf numFmtId="0" fontId="1" fillId="29" borderId="31" xfId="0" applyFont="1" applyFill="1" applyBorder="1" applyAlignment="1">
      <alignment horizontal="center" vertical="center"/>
    </xf>
    <xf numFmtId="0" fontId="1" fillId="29" borderId="41" xfId="0" applyFont="1" applyFill="1" applyBorder="1" applyAlignment="1">
      <alignment horizontal="center" vertical="center"/>
    </xf>
    <xf numFmtId="0" fontId="6" fillId="34" borderId="5" xfId="0" applyFont="1" applyFill="1" applyBorder="1" applyAlignment="1">
      <alignment horizontal="center" vertical="center" wrapText="1"/>
    </xf>
    <xf numFmtId="0" fontId="6" fillId="34" borderId="10" xfId="0" applyFont="1" applyFill="1" applyBorder="1" applyAlignment="1">
      <alignment horizontal="center" vertical="center" wrapText="1"/>
    </xf>
    <xf numFmtId="0" fontId="6" fillId="34" borderId="55" xfId="0" applyFont="1" applyFill="1" applyBorder="1" applyAlignment="1">
      <alignment horizontal="center" vertical="center" wrapText="1"/>
    </xf>
    <xf numFmtId="0" fontId="6" fillId="34" borderId="26" xfId="0" applyFont="1" applyFill="1" applyBorder="1" applyAlignment="1">
      <alignment horizontal="center" vertical="center" wrapText="1"/>
    </xf>
    <xf numFmtId="0" fontId="7" fillId="34" borderId="3"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28" xfId="0" applyFont="1" applyFill="1" applyBorder="1" applyAlignment="1">
      <alignment horizontal="center" vertical="center" wrapText="1"/>
    </xf>
    <xf numFmtId="0" fontId="1" fillId="8" borderId="52"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1" fillId="8" borderId="17"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11" borderId="16"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1" fillId="11" borderId="20" xfId="0" applyFont="1" applyFill="1" applyBorder="1" applyAlignment="1">
      <alignment horizontal="center" vertical="center" wrapText="1"/>
    </xf>
    <xf numFmtId="0" fontId="5" fillId="11" borderId="20" xfId="0" applyFont="1" applyFill="1" applyBorder="1" applyAlignment="1">
      <alignment horizontal="center" vertical="center" wrapText="1"/>
    </xf>
    <xf numFmtId="0" fontId="1" fillId="11" borderId="17"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1" borderId="35" xfId="0" applyFont="1" applyFill="1" applyBorder="1" applyAlignment="1">
      <alignment horizontal="center" vertical="center" wrapText="1"/>
    </xf>
    <xf numFmtId="0" fontId="2" fillId="11" borderId="16" xfId="0" applyFont="1" applyFill="1" applyBorder="1" applyAlignment="1">
      <alignment horizontal="center" vertical="center" wrapText="1"/>
    </xf>
    <xf numFmtId="0" fontId="2" fillId="11" borderId="20" xfId="0" applyFont="1" applyFill="1" applyBorder="1" applyAlignment="1">
      <alignment horizontal="center" vertical="center" wrapText="1"/>
    </xf>
    <xf numFmtId="0" fontId="10" fillId="11" borderId="20"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35"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5" fillId="11" borderId="25"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1" fillId="11" borderId="31" xfId="0" applyFont="1" applyFill="1" applyBorder="1" applyAlignment="1">
      <alignment horizontal="center" vertical="center" wrapText="1"/>
    </xf>
    <xf numFmtId="0" fontId="1" fillId="11" borderId="41" xfId="0" applyFont="1" applyFill="1" applyBorder="1" applyAlignment="1">
      <alignment horizontal="center" vertical="center" wrapText="1"/>
    </xf>
    <xf numFmtId="0" fontId="1" fillId="7" borderId="42" xfId="0" applyFont="1" applyFill="1" applyBorder="1" applyAlignment="1">
      <alignment horizontal="center" vertical="center" wrapText="1"/>
    </xf>
    <xf numFmtId="0" fontId="1" fillId="7" borderId="43"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1" fillId="7" borderId="38" xfId="0" applyFont="1" applyFill="1" applyBorder="1" applyAlignment="1">
      <alignment horizontal="center" vertical="center" wrapText="1"/>
    </xf>
    <xf numFmtId="0" fontId="1" fillId="7" borderId="34" xfId="0" applyFont="1" applyFill="1" applyBorder="1" applyAlignment="1">
      <alignment horizontal="center" vertical="center" wrapText="1"/>
    </xf>
    <xf numFmtId="0" fontId="1" fillId="7" borderId="39"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4" fillId="10" borderId="16" xfId="0" applyFont="1" applyFill="1" applyBorder="1" applyAlignment="1">
      <alignment horizontal="center" vertical="center" wrapText="1"/>
    </xf>
    <xf numFmtId="0" fontId="1" fillId="10" borderId="16"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5" fillId="10" borderId="20" xfId="0" applyFont="1" applyFill="1" applyBorder="1" applyAlignment="1">
      <alignment horizontal="center" vertical="center" wrapText="1"/>
    </xf>
    <xf numFmtId="0" fontId="1" fillId="10" borderId="17"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35" xfId="0" applyFont="1" applyFill="1" applyBorder="1" applyAlignment="1">
      <alignment horizontal="center" vertical="center" wrapText="1"/>
    </xf>
    <xf numFmtId="0" fontId="2" fillId="10" borderId="16" xfId="0" applyFont="1" applyFill="1" applyBorder="1" applyAlignment="1">
      <alignment horizontal="center" vertical="center" wrapText="1"/>
    </xf>
    <xf numFmtId="0" fontId="2" fillId="10" borderId="20" xfId="0" applyFont="1" applyFill="1" applyBorder="1" applyAlignment="1">
      <alignment horizontal="center" vertical="center" wrapText="1"/>
    </xf>
    <xf numFmtId="0" fontId="10" fillId="10" borderId="20"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10" borderId="35" xfId="0" applyFont="1" applyFill="1" applyBorder="1" applyAlignment="1">
      <alignment horizontal="center" vertical="center" wrapText="1"/>
    </xf>
    <xf numFmtId="0" fontId="1" fillId="10" borderId="68"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5" fillId="10" borderId="56" xfId="0" applyFont="1" applyFill="1" applyBorder="1" applyAlignment="1">
      <alignment horizontal="center" vertical="center" wrapText="1"/>
    </xf>
    <xf numFmtId="0" fontId="1" fillId="10" borderId="59" xfId="0" applyFont="1" applyFill="1" applyBorder="1" applyAlignment="1">
      <alignment horizontal="center" vertical="center" wrapText="1"/>
    </xf>
    <xf numFmtId="0" fontId="1" fillId="10" borderId="57" xfId="0" applyFont="1" applyFill="1" applyBorder="1" applyAlignment="1">
      <alignment horizontal="center" vertical="center" wrapText="1"/>
    </xf>
    <xf numFmtId="0" fontId="1" fillId="10" borderId="60"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1" fillId="6" borderId="5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9" borderId="35"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20" xfId="0" applyFont="1" applyFill="1" applyBorder="1" applyAlignment="1">
      <alignment horizontal="center" vertical="center" wrapText="1"/>
    </xf>
    <xf numFmtId="0" fontId="10" fillId="9" borderId="20"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35"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25"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9" borderId="41" xfId="0" applyFont="1" applyFill="1" applyBorder="1" applyAlignment="1">
      <alignment horizontal="center" vertical="center" wrapText="1"/>
    </xf>
    <xf numFmtId="0" fontId="2" fillId="4" borderId="0" xfId="0" applyFont="1" applyFill="1" applyAlignment="1">
      <alignment horizontal="center" vertical="center"/>
    </xf>
    <xf numFmtId="0" fontId="1" fillId="3" borderId="0" xfId="0" applyFont="1" applyFill="1" applyAlignment="1">
      <alignment horizontal="center" vertical="center"/>
    </xf>
    <xf numFmtId="0" fontId="1" fillId="4" borderId="0" xfId="0" applyFont="1" applyFill="1"/>
    <xf numFmtId="0" fontId="8" fillId="3" borderId="0" xfId="0" applyFont="1" applyFill="1" applyAlignment="1">
      <alignment vertical="center" wrapText="1"/>
    </xf>
    <xf numFmtId="0" fontId="1" fillId="33" borderId="20" xfId="0" applyFont="1" applyFill="1" applyBorder="1" applyAlignment="1">
      <alignment horizontal="center"/>
    </xf>
    <xf numFmtId="0" fontId="1" fillId="4" borderId="45" xfId="0" applyFont="1" applyFill="1" applyBorder="1" applyAlignment="1">
      <alignment horizontal="center"/>
    </xf>
    <xf numFmtId="0" fontId="1" fillId="4" borderId="20" xfId="0" applyFont="1" applyFill="1" applyBorder="1" applyAlignment="1">
      <alignment horizontal="center"/>
    </xf>
    <xf numFmtId="164" fontId="1" fillId="4" borderId="47" xfId="0" applyNumberFormat="1" applyFont="1" applyFill="1" applyBorder="1" applyAlignment="1">
      <alignment horizontal="center"/>
    </xf>
    <xf numFmtId="0" fontId="1" fillId="33" borderId="25" xfId="0" applyFont="1" applyFill="1" applyBorder="1" applyAlignment="1">
      <alignment horizontal="center"/>
    </xf>
    <xf numFmtId="0" fontId="1" fillId="4" borderId="33" xfId="0" applyFont="1" applyFill="1" applyBorder="1" applyAlignment="1">
      <alignment horizontal="center"/>
    </xf>
    <xf numFmtId="0" fontId="1" fillId="4" borderId="25" xfId="0" applyFont="1" applyFill="1" applyBorder="1" applyAlignment="1">
      <alignment horizontal="center"/>
    </xf>
    <xf numFmtId="164" fontId="1" fillId="4" borderId="32" xfId="0" applyNumberFormat="1" applyFont="1" applyFill="1" applyBorder="1" applyAlignment="1">
      <alignment horizontal="center"/>
    </xf>
    <xf numFmtId="0" fontId="2" fillId="3" borderId="0" xfId="0" applyFont="1" applyFill="1" applyAlignment="1">
      <alignment vertical="center"/>
    </xf>
    <xf numFmtId="0" fontId="2" fillId="24" borderId="4" xfId="0" applyFont="1" applyFill="1" applyBorder="1" applyAlignment="1">
      <alignment horizontal="center" vertical="center" wrapText="1"/>
    </xf>
    <xf numFmtId="0" fontId="1" fillId="5" borderId="42" xfId="0" applyFont="1" applyFill="1" applyBorder="1" applyAlignment="1">
      <alignment horizontal="center" vertical="center"/>
    </xf>
    <xf numFmtId="0" fontId="1" fillId="5" borderId="16"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45" xfId="0" applyFont="1" applyFill="1" applyBorder="1" applyAlignment="1">
      <alignment horizontal="center" vertical="center"/>
    </xf>
    <xf numFmtId="164" fontId="1" fillId="4" borderId="45" xfId="0" applyNumberFormat="1" applyFont="1" applyFill="1" applyBorder="1" applyAlignment="1">
      <alignment horizontal="center" vertical="center"/>
    </xf>
    <xf numFmtId="164" fontId="1" fillId="4" borderId="20" xfId="0" applyNumberFormat="1" applyFont="1" applyFill="1" applyBorder="1" applyAlignment="1">
      <alignment horizontal="center" vertical="center"/>
    </xf>
    <xf numFmtId="0" fontId="1" fillId="5" borderId="21"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33" xfId="0" applyFont="1" applyFill="1" applyBorder="1" applyAlignment="1">
      <alignment horizontal="center" vertical="center"/>
    </xf>
    <xf numFmtId="164" fontId="1" fillId="4" borderId="33" xfId="0" applyNumberFormat="1" applyFont="1" applyFill="1" applyBorder="1" applyAlignment="1">
      <alignment horizontal="center" vertical="center"/>
    </xf>
    <xf numFmtId="164" fontId="1" fillId="4" borderId="25" xfId="0" applyNumberFormat="1" applyFont="1" applyFill="1" applyBorder="1" applyAlignment="1">
      <alignment horizontal="center" vertical="center"/>
    </xf>
    <xf numFmtId="0" fontId="1" fillId="5" borderId="11"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30" xfId="0" applyFont="1" applyFill="1" applyBorder="1" applyAlignment="1">
      <alignment horizontal="center" vertical="center"/>
    </xf>
    <xf numFmtId="164" fontId="1" fillId="4" borderId="30" xfId="0" applyNumberFormat="1" applyFont="1" applyFill="1" applyBorder="1" applyAlignment="1">
      <alignment horizontal="center" vertical="center"/>
    </xf>
    <xf numFmtId="164" fontId="1" fillId="4" borderId="15" xfId="0" applyNumberFormat="1" applyFont="1" applyFill="1" applyBorder="1" applyAlignment="1">
      <alignment horizontal="center" vertical="center"/>
    </xf>
    <xf numFmtId="164" fontId="1" fillId="18" borderId="15" xfId="0" applyNumberFormat="1" applyFont="1" applyFill="1" applyBorder="1" applyAlignment="1">
      <alignment horizontal="center" vertical="center"/>
    </xf>
    <xf numFmtId="164" fontId="1" fillId="18" borderId="25" xfId="0" applyNumberFormat="1" applyFont="1" applyFill="1" applyBorder="1" applyAlignment="1">
      <alignment horizontal="center" vertical="center"/>
    </xf>
    <xf numFmtId="0" fontId="1" fillId="14" borderId="30" xfId="0" applyFont="1" applyFill="1" applyBorder="1" applyAlignment="1">
      <alignment horizontal="center" vertical="center"/>
    </xf>
    <xf numFmtId="0" fontId="1" fillId="14" borderId="33" xfId="0" applyFont="1" applyFill="1" applyBorder="1" applyAlignment="1">
      <alignment horizontal="center" vertical="center"/>
    </xf>
    <xf numFmtId="1" fontId="1" fillId="14" borderId="15" xfId="0" applyNumberFormat="1" applyFont="1" applyFill="1" applyBorder="1" applyAlignment="1">
      <alignment horizontal="center" vertical="center"/>
    </xf>
    <xf numFmtId="1" fontId="1" fillId="14" borderId="25" xfId="0" applyNumberFormat="1" applyFont="1" applyFill="1" applyBorder="1" applyAlignment="1">
      <alignment horizontal="center" vertical="center"/>
    </xf>
    <xf numFmtId="0" fontId="1" fillId="15" borderId="30" xfId="0" applyFont="1" applyFill="1" applyBorder="1" applyAlignment="1">
      <alignment horizontal="center" vertical="center"/>
    </xf>
    <xf numFmtId="0" fontId="1" fillId="15" borderId="33" xfId="0" applyFont="1" applyFill="1" applyBorder="1" applyAlignment="1">
      <alignment horizontal="center" vertical="center"/>
    </xf>
    <xf numFmtId="0" fontId="1" fillId="16" borderId="30" xfId="0" applyFont="1" applyFill="1" applyBorder="1" applyAlignment="1">
      <alignment horizontal="center" vertical="center"/>
    </xf>
    <xf numFmtId="0" fontId="1" fillId="16" borderId="33" xfId="0" applyFont="1" applyFill="1" applyBorder="1" applyAlignment="1">
      <alignment horizontal="center" vertical="center"/>
    </xf>
    <xf numFmtId="164" fontId="1" fillId="15" borderId="29" xfId="0" applyNumberFormat="1" applyFont="1" applyFill="1" applyBorder="1" applyAlignment="1">
      <alignment horizontal="center" vertical="center"/>
    </xf>
    <xf numFmtId="164" fontId="1" fillId="15" borderId="32" xfId="0" applyNumberFormat="1" applyFont="1" applyFill="1" applyBorder="1" applyAlignment="1">
      <alignment horizontal="center" vertical="center"/>
    </xf>
    <xf numFmtId="164" fontId="1" fillId="16" borderId="46" xfId="0" applyNumberFormat="1" applyFont="1" applyFill="1" applyBorder="1" applyAlignment="1">
      <alignment horizontal="center" vertical="center"/>
    </xf>
    <xf numFmtId="1" fontId="1" fillId="15" borderId="15" xfId="0" applyNumberFormat="1" applyFont="1" applyFill="1" applyBorder="1" applyAlignment="1">
      <alignment horizontal="center" vertical="center"/>
    </xf>
    <xf numFmtId="1" fontId="1" fillId="15" borderId="25" xfId="0" applyNumberFormat="1" applyFont="1" applyFill="1" applyBorder="1" applyAlignment="1">
      <alignment horizontal="center" vertical="center"/>
    </xf>
    <xf numFmtId="0" fontId="1" fillId="18" borderId="30" xfId="0" applyFont="1" applyFill="1" applyBorder="1" applyAlignment="1">
      <alignment horizontal="center" vertical="center"/>
    </xf>
    <xf numFmtId="164" fontId="1" fillId="14" borderId="32" xfId="0" applyNumberFormat="1" applyFont="1" applyFill="1" applyBorder="1" applyAlignment="1">
      <alignment horizontal="center" vertical="center"/>
    </xf>
    <xf numFmtId="1" fontId="1" fillId="16" borderId="43" xfId="0" applyNumberFormat="1" applyFont="1" applyFill="1" applyBorder="1" applyAlignment="1">
      <alignment horizontal="center" vertical="center"/>
    </xf>
    <xf numFmtId="0" fontId="13" fillId="2" borderId="0" xfId="0" applyFont="1" applyFill="1" applyAlignment="1">
      <alignment horizontal="center" vertical="center" wrapText="1"/>
    </xf>
    <xf numFmtId="0" fontId="6" fillId="37" borderId="14" xfId="0" applyFont="1" applyFill="1" applyBorder="1" applyAlignment="1">
      <alignment horizontal="center" vertical="center"/>
    </xf>
    <xf numFmtId="0" fontId="8" fillId="37" borderId="28" xfId="0" applyFont="1" applyFill="1" applyBorder="1" applyAlignment="1">
      <alignment horizontal="center" vertical="center"/>
    </xf>
    <xf numFmtId="0" fontId="8" fillId="37" borderId="52" xfId="0" applyFont="1" applyFill="1" applyBorder="1" applyAlignment="1">
      <alignment horizontal="center" vertical="center"/>
    </xf>
    <xf numFmtId="0" fontId="6" fillId="37" borderId="19" xfId="0" applyFont="1" applyFill="1" applyBorder="1" applyAlignment="1">
      <alignment horizontal="center" vertical="center"/>
    </xf>
    <xf numFmtId="0" fontId="8" fillId="37" borderId="9" xfId="0" applyFont="1" applyFill="1" applyBorder="1" applyAlignment="1">
      <alignment horizontal="center" vertical="center"/>
    </xf>
    <xf numFmtId="0" fontId="8" fillId="37" borderId="35" xfId="0" applyFont="1" applyFill="1" applyBorder="1" applyAlignment="1">
      <alignment horizontal="center" vertical="center"/>
    </xf>
    <xf numFmtId="0" fontId="6" fillId="37" borderId="24" xfId="0" applyFont="1" applyFill="1" applyBorder="1" applyAlignment="1">
      <alignment horizontal="center" vertical="center"/>
    </xf>
    <xf numFmtId="0" fontId="8" fillId="37" borderId="31" xfId="0" applyFont="1" applyFill="1" applyBorder="1" applyAlignment="1">
      <alignment horizontal="center" vertical="center"/>
    </xf>
    <xf numFmtId="0" fontId="8" fillId="37" borderId="41" xfId="0" applyFont="1" applyFill="1" applyBorder="1" applyAlignment="1">
      <alignment horizontal="center" vertical="center"/>
    </xf>
    <xf numFmtId="0" fontId="6" fillId="37" borderId="28" xfId="0" applyFont="1" applyFill="1" applyBorder="1" applyAlignment="1">
      <alignment horizontal="center" vertical="center"/>
    </xf>
    <xf numFmtId="0" fontId="6" fillId="37" borderId="9" xfId="0" applyFont="1" applyFill="1" applyBorder="1" applyAlignment="1">
      <alignment horizontal="center" vertical="center"/>
    </xf>
    <xf numFmtId="0" fontId="6" fillId="37" borderId="31" xfId="0" applyFont="1" applyFill="1" applyBorder="1" applyAlignment="1">
      <alignment horizontal="center" vertical="center"/>
    </xf>
    <xf numFmtId="0" fontId="6" fillId="38" borderId="14" xfId="0" applyFont="1" applyFill="1" applyBorder="1" applyAlignment="1">
      <alignment horizontal="center" vertical="center"/>
    </xf>
    <xf numFmtId="0" fontId="8" fillId="38" borderId="28" xfId="0" applyFont="1" applyFill="1" applyBorder="1" applyAlignment="1">
      <alignment horizontal="center" vertical="center"/>
    </xf>
    <xf numFmtId="0" fontId="8" fillId="38" borderId="52" xfId="0" applyFont="1" applyFill="1" applyBorder="1" applyAlignment="1">
      <alignment horizontal="center" vertical="center"/>
    </xf>
    <xf numFmtId="0" fontId="6" fillId="38" borderId="19" xfId="0" applyFont="1" applyFill="1" applyBorder="1" applyAlignment="1">
      <alignment horizontal="center" vertical="center"/>
    </xf>
    <xf numFmtId="0" fontId="8" fillId="38" borderId="9" xfId="0" applyFont="1" applyFill="1" applyBorder="1" applyAlignment="1">
      <alignment horizontal="center" vertical="center"/>
    </xf>
    <xf numFmtId="0" fontId="8" fillId="38" borderId="35" xfId="0" applyFont="1" applyFill="1" applyBorder="1" applyAlignment="1">
      <alignment horizontal="center" vertical="center"/>
    </xf>
    <xf numFmtId="0" fontId="6" fillId="38" borderId="24" xfId="0" applyFont="1" applyFill="1" applyBorder="1" applyAlignment="1">
      <alignment horizontal="center" vertical="center"/>
    </xf>
    <xf numFmtId="0" fontId="8" fillId="38" borderId="31" xfId="0" applyFont="1" applyFill="1" applyBorder="1" applyAlignment="1">
      <alignment horizontal="center" vertical="center"/>
    </xf>
    <xf numFmtId="0" fontId="8" fillId="38" borderId="41" xfId="0" applyFont="1" applyFill="1" applyBorder="1" applyAlignment="1">
      <alignment horizontal="center" vertical="center"/>
    </xf>
    <xf numFmtId="0" fontId="6" fillId="9" borderId="14" xfId="0" applyFont="1" applyFill="1" applyBorder="1" applyAlignment="1">
      <alignment horizontal="center" vertical="center"/>
    </xf>
    <xf numFmtId="0" fontId="8" fillId="9" borderId="28" xfId="0" applyFont="1" applyFill="1" applyBorder="1" applyAlignment="1">
      <alignment horizontal="center" vertical="center"/>
    </xf>
    <xf numFmtId="0" fontId="8" fillId="9" borderId="52" xfId="0" applyFont="1" applyFill="1" applyBorder="1" applyAlignment="1">
      <alignment horizontal="center" vertical="center"/>
    </xf>
    <xf numFmtId="0" fontId="6" fillId="9" borderId="19"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35" xfId="0" applyFont="1" applyFill="1" applyBorder="1" applyAlignment="1">
      <alignment horizontal="center" vertical="center"/>
    </xf>
    <xf numFmtId="0" fontId="6" fillId="9" borderId="24" xfId="0" applyFont="1" applyFill="1" applyBorder="1" applyAlignment="1">
      <alignment horizontal="center" vertical="center"/>
    </xf>
    <xf numFmtId="0" fontId="8" fillId="9" borderId="31" xfId="0" applyFont="1" applyFill="1" applyBorder="1" applyAlignment="1">
      <alignment horizontal="center" vertical="center"/>
    </xf>
    <xf numFmtId="0" fontId="8" fillId="9" borderId="41" xfId="0" applyFont="1" applyFill="1" applyBorder="1" applyAlignment="1">
      <alignment horizontal="center" vertical="center"/>
    </xf>
    <xf numFmtId="0" fontId="6" fillId="6" borderId="14" xfId="0" applyFont="1" applyFill="1" applyBorder="1" applyAlignment="1">
      <alignment horizontal="center" vertical="center"/>
    </xf>
    <xf numFmtId="0" fontId="8" fillId="6" borderId="28" xfId="0" applyFont="1" applyFill="1" applyBorder="1" applyAlignment="1">
      <alignment horizontal="center" vertical="center"/>
    </xf>
    <xf numFmtId="0" fontId="8" fillId="6" borderId="52" xfId="0" applyFont="1" applyFill="1" applyBorder="1" applyAlignment="1">
      <alignment horizontal="center" vertical="center"/>
    </xf>
    <xf numFmtId="0" fontId="6" fillId="6" borderId="19" xfId="0" applyFont="1" applyFill="1" applyBorder="1" applyAlignment="1">
      <alignment horizontal="center" vertical="center"/>
    </xf>
    <xf numFmtId="0" fontId="8" fillId="6" borderId="9" xfId="0" applyFont="1" applyFill="1" applyBorder="1" applyAlignment="1">
      <alignment horizontal="center" vertical="center"/>
    </xf>
    <xf numFmtId="0" fontId="8" fillId="6" borderId="35" xfId="0" applyFont="1" applyFill="1" applyBorder="1" applyAlignment="1">
      <alignment horizontal="center" vertical="center"/>
    </xf>
    <xf numFmtId="0" fontId="6" fillId="6" borderId="24" xfId="0" applyFont="1" applyFill="1" applyBorder="1" applyAlignment="1">
      <alignment horizontal="center" vertical="center"/>
    </xf>
    <xf numFmtId="0" fontId="8" fillId="6" borderId="31" xfId="0" applyFont="1" applyFill="1" applyBorder="1" applyAlignment="1">
      <alignment horizontal="center" vertical="center"/>
    </xf>
    <xf numFmtId="0" fontId="8" fillId="6" borderId="41" xfId="0" applyFont="1" applyFill="1" applyBorder="1" applyAlignment="1">
      <alignment horizontal="center" vertical="center"/>
    </xf>
    <xf numFmtId="0" fontId="6" fillId="10" borderId="14" xfId="0" applyFont="1" applyFill="1" applyBorder="1" applyAlignment="1">
      <alignment horizontal="center" vertical="center"/>
    </xf>
    <xf numFmtId="0" fontId="8" fillId="10" borderId="28" xfId="0" applyFont="1" applyFill="1" applyBorder="1" applyAlignment="1">
      <alignment horizontal="center" vertical="center"/>
    </xf>
    <xf numFmtId="0" fontId="8" fillId="10" borderId="52" xfId="0" applyFont="1" applyFill="1" applyBorder="1" applyAlignment="1">
      <alignment horizontal="center" vertical="center"/>
    </xf>
    <xf numFmtId="0" fontId="6" fillId="10" borderId="19" xfId="0" applyFont="1" applyFill="1" applyBorder="1" applyAlignment="1">
      <alignment horizontal="center" vertical="center"/>
    </xf>
    <xf numFmtId="0" fontId="8" fillId="10" borderId="9" xfId="0" applyFont="1" applyFill="1" applyBorder="1" applyAlignment="1">
      <alignment horizontal="center" vertical="center"/>
    </xf>
    <xf numFmtId="0" fontId="8" fillId="10" borderId="35" xfId="0" applyFont="1" applyFill="1" applyBorder="1" applyAlignment="1">
      <alignment horizontal="center" vertical="center"/>
    </xf>
    <xf numFmtId="0" fontId="6" fillId="10" borderId="24" xfId="0" applyFont="1" applyFill="1" applyBorder="1" applyAlignment="1">
      <alignment horizontal="center" vertical="center"/>
    </xf>
    <xf numFmtId="0" fontId="8" fillId="10" borderId="31" xfId="0" applyFont="1" applyFill="1" applyBorder="1" applyAlignment="1">
      <alignment horizontal="center" vertical="center"/>
    </xf>
    <xf numFmtId="0" fontId="8" fillId="10" borderId="41" xfId="0" applyFont="1" applyFill="1" applyBorder="1" applyAlignment="1">
      <alignment horizontal="center" vertical="center"/>
    </xf>
    <xf numFmtId="0" fontId="6" fillId="7" borderId="50" xfId="0" applyFont="1" applyFill="1" applyBorder="1" applyAlignment="1">
      <alignment horizontal="center" vertical="center"/>
    </xf>
    <xf numFmtId="0" fontId="8" fillId="7" borderId="34" xfId="0" applyFont="1" applyFill="1" applyBorder="1" applyAlignment="1">
      <alignment horizontal="center" vertical="center"/>
    </xf>
    <xf numFmtId="0" fontId="8" fillId="7" borderId="39" xfId="0" applyFont="1" applyFill="1" applyBorder="1" applyAlignment="1">
      <alignment horizontal="center" vertical="center"/>
    </xf>
    <xf numFmtId="0" fontId="6" fillId="7" borderId="19" xfId="0" applyFont="1" applyFill="1" applyBorder="1" applyAlignment="1">
      <alignment horizontal="center" vertical="center"/>
    </xf>
    <xf numFmtId="0" fontId="8" fillId="7" borderId="9" xfId="0" applyFont="1" applyFill="1" applyBorder="1" applyAlignment="1">
      <alignment horizontal="center" vertical="center"/>
    </xf>
    <xf numFmtId="0" fontId="8" fillId="7" borderId="35" xfId="0" applyFont="1" applyFill="1" applyBorder="1" applyAlignment="1">
      <alignment horizontal="center" vertical="center"/>
    </xf>
    <xf numFmtId="0" fontId="6" fillId="7" borderId="48" xfId="0" applyFont="1" applyFill="1" applyBorder="1" applyAlignment="1">
      <alignment horizontal="center" vertical="center"/>
    </xf>
    <xf numFmtId="0" fontId="8" fillId="7" borderId="57" xfId="0" applyFont="1" applyFill="1" applyBorder="1" applyAlignment="1">
      <alignment horizontal="center" vertical="center"/>
    </xf>
    <xf numFmtId="0" fontId="8" fillId="7" borderId="60" xfId="0" applyFont="1" applyFill="1" applyBorder="1" applyAlignment="1">
      <alignment horizontal="center" vertical="center"/>
    </xf>
    <xf numFmtId="0" fontId="6" fillId="11" borderId="14" xfId="0" applyFont="1" applyFill="1" applyBorder="1" applyAlignment="1">
      <alignment horizontal="center" vertical="center"/>
    </xf>
    <xf numFmtId="0" fontId="8" fillId="11" borderId="28" xfId="0" applyFont="1" applyFill="1" applyBorder="1" applyAlignment="1">
      <alignment horizontal="center" vertical="center"/>
    </xf>
    <xf numFmtId="0" fontId="8" fillId="11" borderId="52" xfId="0" applyFont="1" applyFill="1" applyBorder="1" applyAlignment="1">
      <alignment horizontal="center" vertical="center"/>
    </xf>
    <xf numFmtId="0" fontId="8" fillId="11" borderId="9" xfId="0" applyFont="1" applyFill="1" applyBorder="1" applyAlignment="1">
      <alignment horizontal="center" vertical="center"/>
    </xf>
    <xf numFmtId="0" fontId="8" fillId="11" borderId="35" xfId="0" applyFont="1" applyFill="1" applyBorder="1" applyAlignment="1">
      <alignment horizontal="center" vertical="center"/>
    </xf>
    <xf numFmtId="0" fontId="8" fillId="11" borderId="31" xfId="0" applyFont="1" applyFill="1" applyBorder="1" applyAlignment="1">
      <alignment horizontal="center" vertical="center"/>
    </xf>
    <xf numFmtId="0" fontId="8" fillId="11" borderId="41" xfId="0" applyFont="1" applyFill="1" applyBorder="1" applyAlignment="1">
      <alignment horizontal="center" vertical="center"/>
    </xf>
    <xf numFmtId="0" fontId="6" fillId="8" borderId="14" xfId="0" applyFont="1" applyFill="1" applyBorder="1" applyAlignment="1">
      <alignment horizontal="center" vertical="center"/>
    </xf>
    <xf numFmtId="0" fontId="8" fillId="8" borderId="28" xfId="0" applyFont="1" applyFill="1" applyBorder="1" applyAlignment="1">
      <alignment horizontal="center" vertical="center"/>
    </xf>
    <xf numFmtId="0" fontId="8" fillId="8" borderId="52" xfId="0" applyFont="1" applyFill="1" applyBorder="1" applyAlignment="1">
      <alignment horizontal="center" vertical="center"/>
    </xf>
    <xf numFmtId="0" fontId="6" fillId="8" borderId="19" xfId="0" applyFont="1" applyFill="1" applyBorder="1" applyAlignment="1">
      <alignment horizontal="center" vertical="center"/>
    </xf>
    <xf numFmtId="0" fontId="8" fillId="8" borderId="9" xfId="0" applyFont="1" applyFill="1" applyBorder="1" applyAlignment="1">
      <alignment horizontal="center" vertical="center"/>
    </xf>
    <xf numFmtId="0" fontId="8" fillId="8" borderId="35" xfId="0" applyFont="1" applyFill="1" applyBorder="1" applyAlignment="1">
      <alignment horizontal="center" vertical="center"/>
    </xf>
    <xf numFmtId="0" fontId="6" fillId="8" borderId="24"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41" xfId="0" applyFont="1" applyFill="1" applyBorder="1" applyAlignment="1">
      <alignment horizontal="center" vertical="center"/>
    </xf>
    <xf numFmtId="0" fontId="6" fillId="8" borderId="28"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31" xfId="0" applyFont="1" applyFill="1" applyBorder="1" applyAlignment="1">
      <alignment horizontal="center" vertical="center"/>
    </xf>
    <xf numFmtId="0" fontId="6" fillId="11" borderId="28"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1" xfId="0" applyFont="1" applyFill="1" applyBorder="1" applyAlignment="1">
      <alignment horizontal="center" vertical="center"/>
    </xf>
    <xf numFmtId="0" fontId="6" fillId="7" borderId="34" xfId="0" applyFont="1" applyFill="1" applyBorder="1" applyAlignment="1">
      <alignment horizontal="center" vertical="center"/>
    </xf>
    <xf numFmtId="0" fontId="6" fillId="7" borderId="9" xfId="0" applyFont="1" applyFill="1" applyBorder="1" applyAlignment="1">
      <alignment horizontal="center" vertical="center"/>
    </xf>
    <xf numFmtId="0" fontId="6" fillId="7" borderId="57" xfId="0" applyFont="1" applyFill="1" applyBorder="1" applyAlignment="1">
      <alignment horizontal="center" vertical="center"/>
    </xf>
    <xf numFmtId="0" fontId="6" fillId="10" borderId="28"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31" xfId="0" applyFont="1" applyFill="1" applyBorder="1" applyAlignment="1">
      <alignment horizontal="center" vertical="center"/>
    </xf>
    <xf numFmtId="0" fontId="6" fillId="6" borderId="28"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31" xfId="0" applyFont="1" applyFill="1" applyBorder="1" applyAlignment="1">
      <alignment horizontal="center" vertical="center"/>
    </xf>
    <xf numFmtId="0" fontId="6" fillId="9" borderId="2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31" xfId="0" applyFont="1" applyFill="1" applyBorder="1" applyAlignment="1">
      <alignment horizontal="center" vertical="center"/>
    </xf>
    <xf numFmtId="0" fontId="6" fillId="38" borderId="28" xfId="0" applyFont="1" applyFill="1" applyBorder="1" applyAlignment="1">
      <alignment horizontal="center" vertical="center"/>
    </xf>
    <xf numFmtId="0" fontId="6" fillId="38" borderId="9" xfId="0" applyFont="1" applyFill="1" applyBorder="1" applyAlignment="1">
      <alignment horizontal="center" vertical="center"/>
    </xf>
    <xf numFmtId="0" fontId="6" fillId="38" borderId="31" xfId="0" applyFont="1" applyFill="1" applyBorder="1" applyAlignment="1">
      <alignment horizontal="center" vertical="center"/>
    </xf>
    <xf numFmtId="0" fontId="4" fillId="5" borderId="10"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1" fillId="0" borderId="5" xfId="0" applyFont="1" applyBorder="1" applyAlignment="1">
      <alignment horizontal="center" vertical="center" wrapText="1"/>
    </xf>
    <xf numFmtId="0" fontId="3" fillId="0" borderId="69" xfId="0" applyFont="1" applyBorder="1" applyAlignment="1">
      <alignment horizontal="center" vertical="center"/>
    </xf>
    <xf numFmtId="164" fontId="3" fillId="0" borderId="4" xfId="0" applyNumberFormat="1" applyFont="1" applyBorder="1" applyAlignment="1">
      <alignment horizontal="center" vertical="center"/>
    </xf>
    <xf numFmtId="0" fontId="4"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3" fillId="0" borderId="30" xfId="0" applyFont="1" applyBorder="1" applyAlignment="1">
      <alignment horizontal="center" vertical="center"/>
    </xf>
    <xf numFmtId="164" fontId="3" fillId="0" borderId="71" xfId="0" applyNumberFormat="1" applyFont="1" applyBorder="1" applyAlignment="1">
      <alignment horizontal="center" vertical="center"/>
    </xf>
    <xf numFmtId="11" fontId="4" fillId="0" borderId="5" xfId="0" applyNumberFormat="1" applyFont="1" applyBorder="1" applyAlignment="1">
      <alignment horizontal="center" vertical="center"/>
    </xf>
    <xf numFmtId="0" fontId="3" fillId="0" borderId="27" xfId="0" applyFont="1" applyBorder="1" applyAlignment="1">
      <alignment horizontal="center" vertical="center"/>
    </xf>
    <xf numFmtId="164" fontId="3" fillId="0" borderId="5" xfId="0" applyNumberFormat="1" applyFont="1" applyBorder="1" applyAlignment="1">
      <alignment horizontal="center" vertical="center"/>
    </xf>
    <xf numFmtId="0" fontId="4" fillId="0" borderId="4" xfId="0" applyFont="1" applyBorder="1" applyAlignment="1">
      <alignment horizontal="center" vertical="center" wrapText="1"/>
    </xf>
    <xf numFmtId="0" fontId="3" fillId="0" borderId="4" xfId="0" applyFont="1" applyBorder="1" applyAlignment="1">
      <alignment horizontal="center" vertical="center"/>
    </xf>
    <xf numFmtId="0" fontId="8" fillId="2" borderId="0" xfId="0" applyFont="1" applyFill="1" applyAlignment="1">
      <alignment vertical="center" wrapText="1"/>
    </xf>
    <xf numFmtId="0" fontId="4" fillId="5" borderId="1" xfId="0" applyFont="1" applyFill="1" applyBorder="1" applyAlignment="1">
      <alignment horizontal="center" vertical="center" wrapText="1"/>
    </xf>
    <xf numFmtId="0" fontId="4" fillId="0" borderId="54" xfId="0" applyFont="1" applyBorder="1" applyAlignment="1">
      <alignment horizontal="center" vertical="center" wrapText="1"/>
    </xf>
    <xf numFmtId="0" fontId="3" fillId="4" borderId="0" xfId="0" applyFont="1" applyFill="1" applyAlignment="1">
      <alignment horizontal="center" vertical="center" wrapText="1"/>
    </xf>
    <xf numFmtId="0" fontId="3" fillId="4" borderId="0" xfId="0" applyFont="1" applyFill="1" applyAlignment="1">
      <alignment horizontal="center" vertical="center"/>
    </xf>
    <xf numFmtId="0" fontId="11" fillId="4" borderId="8"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5" xfId="0" applyFont="1" applyFill="1" applyBorder="1" applyAlignment="1">
      <alignment horizontal="center" vertical="center" wrapText="1"/>
    </xf>
    <xf numFmtId="1" fontId="3" fillId="4" borderId="13" xfId="0" applyNumberFormat="1" applyFont="1" applyFill="1" applyBorder="1" applyAlignment="1">
      <alignment horizontal="center" vertical="center" wrapText="1"/>
    </xf>
    <xf numFmtId="1" fontId="4" fillId="4" borderId="15" xfId="0" applyNumberFormat="1" applyFont="1" applyFill="1" applyBorder="1" applyAlignment="1">
      <alignment horizontal="center" vertical="center" wrapText="1"/>
    </xf>
    <xf numFmtId="1" fontId="3" fillId="4" borderId="6" xfId="0" applyNumberFormat="1" applyFont="1" applyFill="1" applyBorder="1" applyAlignment="1">
      <alignment horizontal="center" vertical="center" wrapText="1"/>
    </xf>
    <xf numFmtId="1" fontId="3" fillId="4" borderId="7" xfId="0" applyNumberFormat="1" applyFont="1" applyFill="1" applyBorder="1" applyAlignment="1">
      <alignment horizontal="center" vertical="center" wrapText="1"/>
    </xf>
    <xf numFmtId="1" fontId="4" fillId="4" borderId="5" xfId="0" applyNumberFormat="1" applyFont="1" applyFill="1" applyBorder="1" applyAlignment="1">
      <alignment horizontal="center" vertical="center" wrapText="1"/>
    </xf>
    <xf numFmtId="1" fontId="4" fillId="4" borderId="72" xfId="0" applyNumberFormat="1" applyFont="1" applyFill="1" applyBorder="1" applyAlignment="1">
      <alignment horizontal="center" vertical="center" wrapText="1"/>
    </xf>
    <xf numFmtId="1" fontId="4" fillId="4" borderId="61" xfId="0" applyNumberFormat="1" applyFont="1" applyFill="1" applyBorder="1" applyAlignment="1">
      <alignment horizontal="center" vertical="center" wrapText="1"/>
    </xf>
    <xf numFmtId="1" fontId="4" fillId="4" borderId="54" xfId="0" applyNumberFormat="1" applyFont="1" applyFill="1" applyBorder="1" applyAlignment="1">
      <alignment horizontal="center" vertical="center" wrapText="1"/>
    </xf>
    <xf numFmtId="0" fontId="3" fillId="4" borderId="0" xfId="0" applyFont="1" applyFill="1" applyAlignment="1">
      <alignment vertical="center" wrapText="1"/>
    </xf>
    <xf numFmtId="164" fontId="4" fillId="4" borderId="0" xfId="0" applyNumberFormat="1" applyFont="1" applyFill="1" applyAlignment="1">
      <alignment horizontal="center" vertical="center" wrapText="1"/>
    </xf>
    <xf numFmtId="164" fontId="3" fillId="4" borderId="0" xfId="0" applyNumberFormat="1" applyFont="1" applyFill="1" applyAlignment="1">
      <alignment horizontal="center" vertical="center" wrapText="1"/>
    </xf>
    <xf numFmtId="0" fontId="4" fillId="41" borderId="5" xfId="0" applyFont="1" applyFill="1" applyBorder="1" applyAlignment="1">
      <alignment horizontal="center" vertical="center" wrapText="1"/>
    </xf>
    <xf numFmtId="0" fontId="6" fillId="42" borderId="1" xfId="0" applyFont="1" applyFill="1" applyBorder="1" applyAlignment="1">
      <alignment horizontal="center" vertical="center" wrapText="1"/>
    </xf>
    <xf numFmtId="0" fontId="6" fillId="42" borderId="10" xfId="0" applyFont="1" applyFill="1" applyBorder="1" applyAlignment="1">
      <alignment horizontal="center" vertical="center" wrapText="1"/>
    </xf>
    <xf numFmtId="0" fontId="6" fillId="42" borderId="55" xfId="0" applyFont="1" applyFill="1" applyBorder="1" applyAlignment="1">
      <alignment horizontal="center" vertical="center" wrapText="1"/>
    </xf>
    <xf numFmtId="0" fontId="6" fillId="42" borderId="64" xfId="0" applyFont="1" applyFill="1" applyBorder="1" applyAlignment="1">
      <alignment horizontal="center" vertical="center" wrapText="1"/>
    </xf>
    <xf numFmtId="0" fontId="6" fillId="44" borderId="11" xfId="0" applyFont="1" applyFill="1" applyBorder="1" applyAlignment="1">
      <alignment horizontal="center" vertical="center"/>
    </xf>
    <xf numFmtId="0" fontId="8" fillId="44" borderId="14" xfId="0" applyFont="1" applyFill="1" applyBorder="1" applyAlignment="1">
      <alignment horizontal="center" vertical="center"/>
    </xf>
    <xf numFmtId="0" fontId="8" fillId="44" borderId="52" xfId="0" applyFont="1" applyFill="1" applyBorder="1" applyAlignment="1">
      <alignment horizontal="center" vertical="center"/>
    </xf>
    <xf numFmtId="0" fontId="8" fillId="44" borderId="11" xfId="0" applyFont="1" applyFill="1" applyBorder="1" applyAlignment="1">
      <alignment horizontal="center" vertical="center"/>
    </xf>
    <xf numFmtId="0" fontId="6" fillId="45" borderId="16" xfId="0" applyFont="1" applyFill="1" applyBorder="1" applyAlignment="1">
      <alignment horizontal="center" vertical="center"/>
    </xf>
    <xf numFmtId="0" fontId="8" fillId="45" borderId="19" xfId="0" applyFont="1" applyFill="1" applyBorder="1" applyAlignment="1">
      <alignment horizontal="center" vertical="center"/>
    </xf>
    <xf numFmtId="0" fontId="8" fillId="45" borderId="35" xfId="0" applyFont="1" applyFill="1" applyBorder="1" applyAlignment="1">
      <alignment horizontal="center" vertical="center"/>
    </xf>
    <xf numFmtId="0" fontId="8" fillId="45" borderId="16" xfId="0" applyFont="1" applyFill="1" applyBorder="1" applyAlignment="1">
      <alignment horizontal="center" vertical="center"/>
    </xf>
    <xf numFmtId="0" fontId="6" fillId="46" borderId="16" xfId="0" applyFont="1" applyFill="1" applyBorder="1" applyAlignment="1">
      <alignment horizontal="center" vertical="center"/>
    </xf>
    <xf numFmtId="0" fontId="8" fillId="46" borderId="19" xfId="0" applyFont="1" applyFill="1" applyBorder="1" applyAlignment="1">
      <alignment horizontal="center" vertical="center"/>
    </xf>
    <xf numFmtId="0" fontId="8" fillId="46" borderId="35" xfId="0" applyFont="1" applyFill="1" applyBorder="1" applyAlignment="1">
      <alignment horizontal="center" vertical="center"/>
    </xf>
    <xf numFmtId="0" fontId="8" fillId="46" borderId="16" xfId="0" applyFont="1" applyFill="1" applyBorder="1" applyAlignment="1">
      <alignment horizontal="center" vertical="center"/>
    </xf>
    <xf numFmtId="0" fontId="8" fillId="21" borderId="35" xfId="0" applyFont="1" applyFill="1" applyBorder="1" applyAlignment="1">
      <alignment horizontal="center" vertical="center"/>
    </xf>
    <xf numFmtId="0" fontId="8" fillId="21" borderId="16" xfId="0" applyFont="1" applyFill="1" applyBorder="1" applyAlignment="1">
      <alignment horizontal="center" vertical="center"/>
    </xf>
    <xf numFmtId="0" fontId="6" fillId="48" borderId="11" xfId="0" applyFont="1" applyFill="1" applyBorder="1" applyAlignment="1">
      <alignment horizontal="center" vertical="center"/>
    </xf>
    <xf numFmtId="0" fontId="8" fillId="48" borderId="14" xfId="0" applyFont="1" applyFill="1" applyBorder="1" applyAlignment="1">
      <alignment horizontal="center" vertical="center"/>
    </xf>
    <xf numFmtId="0" fontId="8" fillId="48" borderId="52" xfId="0" applyFont="1" applyFill="1" applyBorder="1" applyAlignment="1">
      <alignment horizontal="center" vertical="center"/>
    </xf>
    <xf numFmtId="0" fontId="8" fillId="48" borderId="30" xfId="0" applyFont="1" applyFill="1" applyBorder="1" applyAlignment="1">
      <alignment horizontal="center" vertical="center"/>
    </xf>
    <xf numFmtId="0" fontId="6" fillId="49" borderId="16" xfId="0" applyFont="1" applyFill="1" applyBorder="1" applyAlignment="1">
      <alignment horizontal="center" vertical="center"/>
    </xf>
    <xf numFmtId="0" fontId="8" fillId="49" borderId="19" xfId="0" applyFont="1" applyFill="1" applyBorder="1" applyAlignment="1">
      <alignment horizontal="center" vertical="center"/>
    </xf>
    <xf numFmtId="0" fontId="8" fillId="49" borderId="35" xfId="0" applyFont="1" applyFill="1" applyBorder="1" applyAlignment="1">
      <alignment horizontal="center" vertical="center"/>
    </xf>
    <xf numFmtId="0" fontId="8" fillId="49" borderId="45" xfId="0" applyFont="1" applyFill="1" applyBorder="1" applyAlignment="1">
      <alignment horizontal="center" vertical="center"/>
    </xf>
    <xf numFmtId="0" fontId="6" fillId="50" borderId="16" xfId="0" applyFont="1" applyFill="1" applyBorder="1" applyAlignment="1">
      <alignment horizontal="center" vertical="center"/>
    </xf>
    <xf numFmtId="0" fontId="8" fillId="50" borderId="19" xfId="0" applyFont="1" applyFill="1" applyBorder="1" applyAlignment="1">
      <alignment horizontal="center" vertical="center"/>
    </xf>
    <xf numFmtId="0" fontId="8" fillId="50" borderId="35" xfId="0" applyFont="1" applyFill="1" applyBorder="1" applyAlignment="1">
      <alignment horizontal="center" vertical="center"/>
    </xf>
    <xf numFmtId="0" fontId="8" fillId="50" borderId="45" xfId="0" applyFont="1" applyFill="1" applyBorder="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6" fillId="35" borderId="64" xfId="0" applyFont="1" applyFill="1" applyBorder="1" applyAlignment="1">
      <alignment horizontal="center" vertical="center" wrapText="1"/>
    </xf>
    <xf numFmtId="0" fontId="6" fillId="42" borderId="69" xfId="0" applyFont="1" applyFill="1" applyBorder="1" applyAlignment="1">
      <alignment horizontal="center" vertical="center" wrapText="1"/>
    </xf>
    <xf numFmtId="0" fontId="2" fillId="42" borderId="63" xfId="0" applyFont="1" applyFill="1" applyBorder="1" applyAlignment="1">
      <alignment horizontal="center" vertical="center"/>
    </xf>
    <xf numFmtId="0" fontId="6" fillId="42" borderId="8" xfId="0" applyFont="1" applyFill="1" applyBorder="1" applyAlignment="1">
      <alignment horizontal="center" vertical="center" wrapText="1"/>
    </xf>
    <xf numFmtId="0" fontId="6" fillId="42" borderId="40" xfId="0" applyFont="1" applyFill="1" applyBorder="1" applyAlignment="1">
      <alignment horizontal="center" vertical="center" wrapText="1"/>
    </xf>
    <xf numFmtId="164" fontId="8" fillId="45" borderId="19" xfId="0" applyNumberFormat="1" applyFont="1" applyFill="1" applyBorder="1" applyAlignment="1">
      <alignment horizontal="center" vertical="center"/>
    </xf>
    <xf numFmtId="164" fontId="8" fillId="46" borderId="19" xfId="0" applyNumberFormat="1" applyFont="1" applyFill="1" applyBorder="1" applyAlignment="1">
      <alignment horizontal="center" vertical="center"/>
    </xf>
    <xf numFmtId="164" fontId="8" fillId="48" borderId="19" xfId="0" applyNumberFormat="1" applyFont="1" applyFill="1" applyBorder="1" applyAlignment="1">
      <alignment horizontal="center" vertical="center"/>
    </xf>
    <xf numFmtId="164" fontId="8" fillId="49" borderId="19" xfId="0" applyNumberFormat="1" applyFont="1" applyFill="1" applyBorder="1" applyAlignment="1">
      <alignment horizontal="center" vertical="center"/>
    </xf>
    <xf numFmtId="164" fontId="8" fillId="50" borderId="19" xfId="0" applyNumberFormat="1" applyFont="1" applyFill="1" applyBorder="1" applyAlignment="1">
      <alignment horizontal="center" vertical="center"/>
    </xf>
    <xf numFmtId="164" fontId="8" fillId="44" borderId="15" xfId="0" applyNumberFormat="1" applyFont="1" applyFill="1" applyBorder="1" applyAlignment="1">
      <alignment horizontal="center" vertical="center"/>
    </xf>
    <xf numFmtId="164" fontId="8" fillId="45" borderId="20" xfId="0" applyNumberFormat="1" applyFont="1" applyFill="1" applyBorder="1" applyAlignment="1">
      <alignment horizontal="center" vertical="center"/>
    </xf>
    <xf numFmtId="164" fontId="8" fillId="46" borderId="20" xfId="0" applyNumberFormat="1" applyFont="1" applyFill="1" applyBorder="1" applyAlignment="1">
      <alignment horizontal="center" vertical="center"/>
    </xf>
    <xf numFmtId="164" fontId="8" fillId="21" borderId="20" xfId="0" applyNumberFormat="1" applyFont="1" applyFill="1" applyBorder="1" applyAlignment="1">
      <alignment horizontal="center" vertical="center"/>
    </xf>
    <xf numFmtId="164" fontId="8" fillId="49" borderId="20" xfId="0" applyNumberFormat="1" applyFont="1" applyFill="1" applyBorder="1" applyAlignment="1">
      <alignment horizontal="center" vertical="center"/>
    </xf>
    <xf numFmtId="164" fontId="8" fillId="50" borderId="20" xfId="0" applyNumberFormat="1" applyFont="1" applyFill="1" applyBorder="1" applyAlignment="1">
      <alignment horizontal="center" vertical="center"/>
    </xf>
    <xf numFmtId="0" fontId="6" fillId="35" borderId="37" xfId="0" applyFont="1" applyFill="1" applyBorder="1" applyAlignment="1">
      <alignment horizontal="center" vertical="center" wrapText="1"/>
    </xf>
    <xf numFmtId="164" fontId="8" fillId="45" borderId="35" xfId="0" applyNumberFormat="1" applyFont="1" applyFill="1" applyBorder="1" applyAlignment="1">
      <alignment horizontal="center" vertical="center"/>
    </xf>
    <xf numFmtId="164" fontId="8" fillId="46" borderId="35" xfId="0" applyNumberFormat="1" applyFont="1" applyFill="1" applyBorder="1" applyAlignment="1">
      <alignment horizontal="center" vertical="center"/>
    </xf>
    <xf numFmtId="164" fontId="8" fillId="21" borderId="35" xfId="0" applyNumberFormat="1" applyFont="1" applyFill="1" applyBorder="1" applyAlignment="1">
      <alignment horizontal="center" vertical="center"/>
    </xf>
    <xf numFmtId="164" fontId="8" fillId="48" borderId="35" xfId="0" applyNumberFormat="1" applyFont="1" applyFill="1" applyBorder="1" applyAlignment="1">
      <alignment horizontal="center" vertical="center"/>
    </xf>
    <xf numFmtId="164" fontId="8" fillId="49" borderId="35" xfId="0" applyNumberFormat="1" applyFont="1" applyFill="1" applyBorder="1" applyAlignment="1">
      <alignment horizontal="center" vertical="center"/>
    </xf>
    <xf numFmtId="164" fontId="8" fillId="50" borderId="35" xfId="0" applyNumberFormat="1" applyFont="1" applyFill="1" applyBorder="1" applyAlignment="1">
      <alignment horizontal="center" vertical="center"/>
    </xf>
    <xf numFmtId="164" fontId="8" fillId="44" borderId="29" xfId="0" applyNumberFormat="1" applyFont="1" applyFill="1" applyBorder="1" applyAlignment="1">
      <alignment horizontal="center" vertical="center"/>
    </xf>
    <xf numFmtId="164" fontId="8" fillId="45" borderId="47" xfId="0" applyNumberFormat="1" applyFont="1" applyFill="1" applyBorder="1" applyAlignment="1">
      <alignment horizontal="center" vertical="center"/>
    </xf>
    <xf numFmtId="164" fontId="8" fillId="46" borderId="47" xfId="0" applyNumberFormat="1" applyFont="1" applyFill="1" applyBorder="1" applyAlignment="1">
      <alignment horizontal="center" vertical="center"/>
    </xf>
    <xf numFmtId="164" fontId="8" fillId="21" borderId="47" xfId="0" applyNumberFormat="1" applyFont="1" applyFill="1" applyBorder="1" applyAlignment="1">
      <alignment horizontal="center" vertical="center"/>
    </xf>
    <xf numFmtId="164" fontId="8" fillId="48" borderId="29" xfId="0" applyNumberFormat="1" applyFont="1" applyFill="1" applyBorder="1" applyAlignment="1">
      <alignment horizontal="center" vertical="center"/>
    </xf>
    <xf numFmtId="164" fontId="8" fillId="49" borderId="47" xfId="0" applyNumberFormat="1" applyFont="1" applyFill="1" applyBorder="1" applyAlignment="1">
      <alignment horizontal="center" vertical="center"/>
    </xf>
    <xf numFmtId="164" fontId="8" fillId="50" borderId="47" xfId="0" applyNumberFormat="1" applyFont="1" applyFill="1" applyBorder="1" applyAlignment="1">
      <alignment horizontal="center" vertical="center"/>
    </xf>
    <xf numFmtId="164" fontId="8" fillId="45" borderId="45" xfId="0" applyNumberFormat="1" applyFont="1" applyFill="1" applyBorder="1" applyAlignment="1">
      <alignment horizontal="center" vertical="center"/>
    </xf>
    <xf numFmtId="164" fontId="8" fillId="46" borderId="45" xfId="0" applyNumberFormat="1" applyFont="1" applyFill="1" applyBorder="1" applyAlignment="1">
      <alignment horizontal="center" vertical="center"/>
    </xf>
    <xf numFmtId="164" fontId="8" fillId="21" borderId="45" xfId="0" applyNumberFormat="1" applyFont="1" applyFill="1" applyBorder="1" applyAlignment="1">
      <alignment horizontal="center" vertical="center"/>
    </xf>
    <xf numFmtId="164" fontId="8" fillId="48" borderId="45" xfId="0" applyNumberFormat="1" applyFont="1" applyFill="1" applyBorder="1" applyAlignment="1">
      <alignment horizontal="center" vertical="center"/>
    </xf>
    <xf numFmtId="164" fontId="8" fillId="49" borderId="45" xfId="0" applyNumberFormat="1" applyFont="1" applyFill="1" applyBorder="1" applyAlignment="1">
      <alignment horizontal="center" vertical="center"/>
    </xf>
    <xf numFmtId="164" fontId="8" fillId="50" borderId="45" xfId="0" applyNumberFormat="1" applyFont="1" applyFill="1" applyBorder="1" applyAlignment="1">
      <alignment horizontal="center" vertical="center"/>
    </xf>
    <xf numFmtId="164" fontId="8" fillId="48" borderId="15" xfId="0" applyNumberFormat="1" applyFont="1" applyFill="1" applyBorder="1" applyAlignment="1">
      <alignment horizontal="center" vertical="center"/>
    </xf>
    <xf numFmtId="1" fontId="8" fillId="18" borderId="29" xfId="0" applyNumberFormat="1" applyFont="1" applyFill="1" applyBorder="1" applyAlignment="1">
      <alignment horizontal="center" vertical="center"/>
    </xf>
    <xf numFmtId="1" fontId="8" fillId="19" borderId="47" xfId="0" applyNumberFormat="1" applyFont="1" applyFill="1" applyBorder="1" applyAlignment="1">
      <alignment horizontal="center" vertical="center"/>
    </xf>
    <xf numFmtId="1" fontId="8" fillId="20" borderId="47" xfId="0" applyNumberFormat="1" applyFont="1" applyFill="1" applyBorder="1" applyAlignment="1">
      <alignment horizontal="center" vertical="center"/>
    </xf>
    <xf numFmtId="1" fontId="8" fillId="21" borderId="47" xfId="0" applyNumberFormat="1" applyFont="1" applyFill="1" applyBorder="1" applyAlignment="1">
      <alignment horizontal="center" vertical="center"/>
    </xf>
    <xf numFmtId="1" fontId="8" fillId="14" borderId="29" xfId="0" applyNumberFormat="1" applyFont="1" applyFill="1" applyBorder="1" applyAlignment="1">
      <alignment horizontal="center" vertical="center"/>
    </xf>
    <xf numFmtId="1" fontId="8" fillId="15" borderId="47" xfId="0" applyNumberFormat="1" applyFont="1" applyFill="1" applyBorder="1" applyAlignment="1">
      <alignment horizontal="center" vertical="center"/>
    </xf>
    <xf numFmtId="1" fontId="8" fillId="16" borderId="47" xfId="0" applyNumberFormat="1" applyFont="1" applyFill="1" applyBorder="1" applyAlignment="1">
      <alignment horizontal="center" vertical="center"/>
    </xf>
    <xf numFmtId="164" fontId="8" fillId="44" borderId="14" xfId="0" applyNumberFormat="1" applyFont="1" applyFill="1" applyBorder="1" applyAlignment="1">
      <alignment horizontal="center" vertical="center"/>
    </xf>
    <xf numFmtId="164" fontId="8" fillId="44" borderId="52" xfId="0" applyNumberFormat="1" applyFont="1" applyFill="1" applyBorder="1" applyAlignment="1">
      <alignment horizontal="center" vertical="center"/>
    </xf>
    <xf numFmtId="0" fontId="1" fillId="4" borderId="0" xfId="0" applyFont="1" applyFill="1" applyAlignment="1">
      <alignment wrapText="1"/>
    </xf>
    <xf numFmtId="0" fontId="2" fillId="3" borderId="8" xfId="0" applyFont="1" applyFill="1" applyBorder="1" applyAlignment="1">
      <alignment horizontal="center" vertical="center"/>
    </xf>
    <xf numFmtId="164" fontId="1" fillId="3" borderId="0" xfId="0" applyNumberFormat="1" applyFont="1" applyFill="1" applyAlignment="1">
      <alignment horizontal="center" vertical="center"/>
    </xf>
    <xf numFmtId="1" fontId="3" fillId="11" borderId="12" xfId="0" applyNumberFormat="1" applyFont="1" applyFill="1" applyBorder="1" applyAlignment="1">
      <alignment horizontal="center" vertical="center" wrapText="1"/>
    </xf>
    <xf numFmtId="0" fontId="1" fillId="4" borderId="11"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40" xfId="0" applyFont="1" applyFill="1" applyBorder="1" applyAlignment="1">
      <alignment horizontal="center" vertical="center"/>
    </xf>
    <xf numFmtId="164" fontId="1" fillId="4" borderId="0" xfId="0" applyNumberFormat="1" applyFont="1" applyFill="1" applyAlignment="1">
      <alignment horizontal="center" vertical="center"/>
    </xf>
    <xf numFmtId="0" fontId="1" fillId="4" borderId="14" xfId="0" applyFont="1" applyFill="1" applyBorder="1" applyAlignment="1">
      <alignment horizontal="center" vertical="center"/>
    </xf>
    <xf numFmtId="164" fontId="1" fillId="4" borderId="52" xfId="0" applyNumberFormat="1" applyFont="1" applyFill="1" applyBorder="1" applyAlignment="1">
      <alignment horizontal="center" vertical="center"/>
    </xf>
    <xf numFmtId="164" fontId="1" fillId="4" borderId="41" xfId="0" applyNumberFormat="1" applyFont="1" applyFill="1" applyBorder="1" applyAlignment="1">
      <alignment horizontal="center" vertical="center"/>
    </xf>
    <xf numFmtId="164" fontId="1" fillId="4" borderId="54" xfId="0" applyNumberFormat="1" applyFont="1" applyFill="1" applyBorder="1" applyAlignment="1">
      <alignment horizontal="center" vertical="center"/>
    </xf>
    <xf numFmtId="0" fontId="1" fillId="4" borderId="73" xfId="0" applyFont="1" applyFill="1" applyBorder="1" applyAlignment="1">
      <alignment horizontal="center" vertical="center"/>
    </xf>
    <xf numFmtId="1" fontId="1" fillId="4" borderId="75" xfId="0" applyNumberFormat="1" applyFont="1" applyFill="1" applyBorder="1" applyAlignment="1">
      <alignment horizontal="center" vertical="center"/>
    </xf>
    <xf numFmtId="0" fontId="2" fillId="41" borderId="4" xfId="0" applyFont="1" applyFill="1" applyBorder="1" applyAlignment="1">
      <alignment horizontal="center" vertical="center" wrapText="1"/>
    </xf>
    <xf numFmtId="0" fontId="2" fillId="41" borderId="8" xfId="0" applyFont="1" applyFill="1" applyBorder="1" applyAlignment="1">
      <alignment horizontal="center" vertical="center" wrapText="1"/>
    </xf>
    <xf numFmtId="0" fontId="2" fillId="41" borderId="36" xfId="0" applyFont="1" applyFill="1" applyBorder="1" applyAlignment="1">
      <alignment horizontal="center" vertical="center" wrapText="1"/>
    </xf>
    <xf numFmtId="0" fontId="2" fillId="41" borderId="7" xfId="0" applyFont="1" applyFill="1" applyBorder="1" applyAlignment="1">
      <alignment horizontal="center" vertical="center" wrapText="1"/>
    </xf>
    <xf numFmtId="0" fontId="2" fillId="41" borderId="5" xfId="0" applyFont="1" applyFill="1" applyBorder="1" applyAlignment="1">
      <alignment horizontal="center" vertical="center" wrapText="1"/>
    </xf>
    <xf numFmtId="164" fontId="1" fillId="4" borderId="11" xfId="0" applyNumberFormat="1" applyFont="1" applyFill="1" applyBorder="1" applyAlignment="1">
      <alignment horizontal="center" vertical="center"/>
    </xf>
    <xf numFmtId="164" fontId="1" fillId="3" borderId="0" xfId="0" applyNumberFormat="1" applyFont="1" applyFill="1" applyAlignment="1">
      <alignment horizontal="center" vertical="center" wrapText="1"/>
    </xf>
    <xf numFmtId="164" fontId="1" fillId="4" borderId="0" xfId="0" applyNumberFormat="1" applyFont="1" applyFill="1"/>
    <xf numFmtId="0" fontId="2" fillId="41"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1" fillId="10" borderId="16" xfId="0" applyFont="1" applyFill="1" applyBorder="1" applyAlignment="1">
      <alignment horizontal="center" vertical="center"/>
    </xf>
    <xf numFmtId="0" fontId="6" fillId="36" borderId="55" xfId="0" applyFont="1" applyFill="1" applyBorder="1" applyAlignment="1">
      <alignment horizontal="center" vertical="center"/>
    </xf>
    <xf numFmtId="0" fontId="6" fillId="11" borderId="50" xfId="0" applyFont="1" applyFill="1" applyBorder="1" applyAlignment="1">
      <alignment horizontal="center" vertical="center"/>
    </xf>
    <xf numFmtId="0" fontId="6" fillId="36" borderId="26" xfId="0" applyFont="1" applyFill="1" applyBorder="1" applyAlignment="1">
      <alignment horizontal="center" vertical="center"/>
    </xf>
    <xf numFmtId="0" fontId="6" fillId="36" borderId="64" xfId="0" applyFont="1" applyFill="1" applyBorder="1" applyAlignment="1">
      <alignment horizontal="center" vertical="center"/>
    </xf>
    <xf numFmtId="0" fontId="6" fillId="11" borderId="73" xfId="0" applyFont="1" applyFill="1" applyBorder="1" applyAlignment="1">
      <alignment horizontal="center" vertical="center"/>
    </xf>
    <xf numFmtId="0" fontId="0" fillId="4" borderId="0" xfId="0" applyFill="1"/>
    <xf numFmtId="0" fontId="0" fillId="4" borderId="0" xfId="0" applyFill="1" applyAlignment="1">
      <alignment vertical="center"/>
    </xf>
    <xf numFmtId="0" fontId="1" fillId="23" borderId="30" xfId="0" applyFont="1" applyFill="1" applyBorder="1" applyAlignment="1">
      <alignment horizontal="center" vertical="center"/>
    </xf>
    <xf numFmtId="0" fontId="1" fillId="23" borderId="15" xfId="0" applyFont="1" applyFill="1" applyBorder="1" applyAlignment="1">
      <alignment horizontal="center" vertical="center"/>
    </xf>
    <xf numFmtId="0" fontId="1" fillId="23" borderId="13" xfId="0" applyFont="1" applyFill="1" applyBorder="1" applyAlignment="1">
      <alignment horizontal="center" vertical="center"/>
    </xf>
    <xf numFmtId="0" fontId="1" fillId="13" borderId="33" xfId="0" applyFont="1" applyFill="1" applyBorder="1" applyAlignment="1">
      <alignment horizontal="center" vertical="center"/>
    </xf>
    <xf numFmtId="0" fontId="1" fillId="13" borderId="25" xfId="0" applyFont="1" applyFill="1" applyBorder="1" applyAlignment="1">
      <alignment horizontal="center" vertical="center"/>
    </xf>
    <xf numFmtId="0" fontId="1" fillId="13" borderId="23" xfId="0" applyFont="1" applyFill="1" applyBorder="1" applyAlignment="1">
      <alignment horizontal="center" vertical="center"/>
    </xf>
    <xf numFmtId="0" fontId="6" fillId="21" borderId="21" xfId="0" applyFont="1" applyFill="1" applyBorder="1" applyAlignment="1">
      <alignment horizontal="center" vertical="center"/>
    </xf>
    <xf numFmtId="1" fontId="8" fillId="21" borderId="24" xfId="0" applyNumberFormat="1" applyFont="1" applyFill="1" applyBorder="1" applyAlignment="1">
      <alignment horizontal="center" vertical="center"/>
    </xf>
    <xf numFmtId="1" fontId="8" fillId="21" borderId="41" xfId="0" applyNumberFormat="1" applyFont="1" applyFill="1" applyBorder="1" applyAlignment="1">
      <alignment horizontal="center" vertical="center"/>
    </xf>
    <xf numFmtId="1" fontId="8" fillId="21" borderId="33" xfId="0" applyNumberFormat="1" applyFont="1" applyFill="1" applyBorder="1" applyAlignment="1">
      <alignment horizontal="center" vertical="center"/>
    </xf>
    <xf numFmtId="2" fontId="8" fillId="21" borderId="24" xfId="0" applyNumberFormat="1" applyFont="1" applyFill="1" applyBorder="1" applyAlignment="1">
      <alignment horizontal="center" vertical="center"/>
    </xf>
    <xf numFmtId="2" fontId="8" fillId="21" borderId="23" xfId="0" applyNumberFormat="1" applyFont="1" applyFill="1" applyBorder="1" applyAlignment="1">
      <alignment horizontal="center" vertical="center"/>
    </xf>
    <xf numFmtId="2" fontId="8" fillId="21" borderId="25" xfId="0" applyNumberFormat="1" applyFont="1" applyFill="1" applyBorder="1" applyAlignment="1">
      <alignment horizontal="center" vertical="center"/>
    </xf>
    <xf numFmtId="0" fontId="6" fillId="17" borderId="21" xfId="0" applyFont="1" applyFill="1" applyBorder="1" applyAlignment="1">
      <alignment horizontal="center" vertical="center"/>
    </xf>
    <xf numFmtId="1" fontId="8" fillId="17" borderId="24" xfId="0" applyNumberFormat="1" applyFont="1" applyFill="1" applyBorder="1" applyAlignment="1">
      <alignment horizontal="center" vertical="center"/>
    </xf>
    <xf numFmtId="1" fontId="8" fillId="17" borderId="41" xfId="0" applyNumberFormat="1" applyFont="1" applyFill="1" applyBorder="1" applyAlignment="1">
      <alignment horizontal="center" vertical="center"/>
    </xf>
    <xf numFmtId="1" fontId="8" fillId="17" borderId="33" xfId="0" applyNumberFormat="1" applyFont="1" applyFill="1" applyBorder="1" applyAlignment="1">
      <alignment horizontal="center" vertical="center"/>
    </xf>
    <xf numFmtId="2" fontId="8" fillId="17" borderId="24" xfId="0" applyNumberFormat="1" applyFont="1" applyFill="1" applyBorder="1" applyAlignment="1">
      <alignment horizontal="center" vertical="center"/>
    </xf>
    <xf numFmtId="2" fontId="8" fillId="17" borderId="41" xfId="0" applyNumberFormat="1" applyFont="1" applyFill="1" applyBorder="1" applyAlignment="1">
      <alignment horizontal="center" vertical="center"/>
    </xf>
    <xf numFmtId="2" fontId="8" fillId="17" borderId="32" xfId="0" applyNumberFormat="1" applyFont="1" applyFill="1" applyBorder="1" applyAlignment="1">
      <alignment horizontal="center" vertical="center"/>
    </xf>
    <xf numFmtId="0" fontId="2" fillId="20" borderId="59" xfId="0" applyFont="1" applyFill="1" applyBorder="1" applyAlignment="1">
      <alignment horizontal="center" vertical="center"/>
    </xf>
    <xf numFmtId="0" fontId="1" fillId="20" borderId="70" xfId="0" applyFont="1" applyFill="1" applyBorder="1" applyAlignment="1">
      <alignment horizontal="center" vertical="center"/>
    </xf>
    <xf numFmtId="1" fontId="1" fillId="20" borderId="62" xfId="0" applyNumberFormat="1" applyFont="1" applyFill="1" applyBorder="1" applyAlignment="1">
      <alignment horizontal="center" vertical="center"/>
    </xf>
    <xf numFmtId="0" fontId="2" fillId="14" borderId="14" xfId="0" applyFont="1" applyFill="1" applyBorder="1" applyAlignment="1">
      <alignment horizontal="center" vertical="center"/>
    </xf>
    <xf numFmtId="164" fontId="1" fillId="14" borderId="15" xfId="0" applyNumberFormat="1" applyFont="1" applyFill="1" applyBorder="1" applyAlignment="1">
      <alignment horizontal="center" vertical="center"/>
    </xf>
    <xf numFmtId="0" fontId="2" fillId="14" borderId="24" xfId="0" applyFont="1" applyFill="1" applyBorder="1" applyAlignment="1">
      <alignment horizontal="center" vertical="center"/>
    </xf>
    <xf numFmtId="1" fontId="1" fillId="14" borderId="27" xfId="0" applyNumberFormat="1" applyFont="1" applyFill="1" applyBorder="1" applyAlignment="1">
      <alignment horizontal="center" vertical="center"/>
    </xf>
    <xf numFmtId="0" fontId="1" fillId="16" borderId="70" xfId="0" applyFont="1" applyFill="1" applyBorder="1" applyAlignment="1">
      <alignment horizontal="center" vertical="center"/>
    </xf>
    <xf numFmtId="1" fontId="1" fillId="16" borderId="69" xfId="0" applyNumberFormat="1" applyFont="1" applyFill="1" applyBorder="1" applyAlignment="1">
      <alignment horizontal="center" vertical="center"/>
    </xf>
    <xf numFmtId="0" fontId="2" fillId="18" borderId="14" xfId="0" applyFont="1" applyFill="1" applyBorder="1" applyAlignment="1">
      <alignment horizontal="center" vertical="center"/>
    </xf>
    <xf numFmtId="1" fontId="8" fillId="17" borderId="25" xfId="0" applyNumberFormat="1" applyFont="1" applyFill="1" applyBorder="1" applyAlignment="1">
      <alignment horizontal="center" vertical="center"/>
    </xf>
    <xf numFmtId="0" fontId="8" fillId="17" borderId="24" xfId="0" applyFont="1" applyFill="1" applyBorder="1" applyAlignment="1">
      <alignment horizontal="center" vertical="center"/>
    </xf>
    <xf numFmtId="0" fontId="8" fillId="17" borderId="31" xfId="0" applyFont="1" applyFill="1" applyBorder="1" applyAlignment="1">
      <alignment horizontal="center" vertical="center"/>
    </xf>
    <xf numFmtId="0" fontId="8" fillId="17" borderId="23" xfId="0" applyFont="1" applyFill="1" applyBorder="1" applyAlignment="1">
      <alignment horizontal="center" vertical="center"/>
    </xf>
    <xf numFmtId="164" fontId="8" fillId="17" borderId="24" xfId="0" applyNumberFormat="1" applyFont="1" applyFill="1" applyBorder="1" applyAlignment="1">
      <alignment horizontal="center" vertical="center"/>
    </xf>
    <xf numFmtId="164" fontId="8" fillId="17" borderId="31" xfId="0" applyNumberFormat="1" applyFont="1" applyFill="1" applyBorder="1" applyAlignment="1">
      <alignment horizontal="center" vertical="center"/>
    </xf>
    <xf numFmtId="164" fontId="8" fillId="17" borderId="23" xfId="0" applyNumberFormat="1" applyFont="1" applyFill="1" applyBorder="1" applyAlignment="1">
      <alignment horizontal="center" vertical="center"/>
    </xf>
    <xf numFmtId="0" fontId="6" fillId="17" borderId="68" xfId="0" applyFont="1" applyFill="1" applyBorder="1" applyAlignment="1">
      <alignment horizontal="center" vertical="center"/>
    </xf>
    <xf numFmtId="1" fontId="8" fillId="17" borderId="56" xfId="0" applyNumberFormat="1" applyFont="1" applyFill="1" applyBorder="1" applyAlignment="1">
      <alignment horizontal="center" vertical="center"/>
    </xf>
    <xf numFmtId="0" fontId="8" fillId="17" borderId="48" xfId="0" applyFont="1" applyFill="1" applyBorder="1" applyAlignment="1">
      <alignment horizontal="center" vertical="center"/>
    </xf>
    <xf numFmtId="0" fontId="8" fillId="17" borderId="57" xfId="0" applyFont="1" applyFill="1" applyBorder="1" applyAlignment="1">
      <alignment horizontal="center" vertical="center"/>
    </xf>
    <xf numFmtId="0" fontId="8" fillId="17" borderId="49" xfId="0" applyFont="1" applyFill="1" applyBorder="1" applyAlignment="1">
      <alignment horizontal="center" vertical="center"/>
    </xf>
    <xf numFmtId="164" fontId="8" fillId="17" borderId="48" xfId="0" applyNumberFormat="1" applyFont="1" applyFill="1" applyBorder="1" applyAlignment="1">
      <alignment horizontal="center" vertical="center"/>
    </xf>
    <xf numFmtId="164" fontId="8" fillId="17" borderId="57" xfId="0" applyNumberFormat="1" applyFont="1" applyFill="1" applyBorder="1" applyAlignment="1">
      <alignment horizontal="center" vertical="center"/>
    </xf>
    <xf numFmtId="164" fontId="8" fillId="17" borderId="49" xfId="0" applyNumberFormat="1" applyFont="1" applyFill="1" applyBorder="1" applyAlignment="1">
      <alignment horizontal="center" vertical="center"/>
    </xf>
    <xf numFmtId="0" fontId="6" fillId="14" borderId="42" xfId="0" applyFont="1" applyFill="1" applyBorder="1" applyAlignment="1">
      <alignment horizontal="center" vertical="center"/>
    </xf>
    <xf numFmtId="0" fontId="8" fillId="14" borderId="50" xfId="0" applyFont="1" applyFill="1" applyBorder="1" applyAlignment="1">
      <alignment horizontal="center" vertical="center"/>
    </xf>
    <xf numFmtId="0" fontId="8" fillId="14" borderId="34" xfId="0" applyFont="1" applyFill="1" applyBorder="1" applyAlignment="1">
      <alignment horizontal="center" vertical="center"/>
    </xf>
    <xf numFmtId="0" fontId="8" fillId="14" borderId="51" xfId="0" applyFont="1" applyFill="1" applyBorder="1" applyAlignment="1">
      <alignment horizontal="center" vertical="center"/>
    </xf>
    <xf numFmtId="0" fontId="8" fillId="18" borderId="14" xfId="0" applyFont="1" applyFill="1" applyBorder="1" applyAlignment="1">
      <alignment horizontal="center" vertical="center"/>
    </xf>
    <xf numFmtId="1" fontId="8" fillId="21" borderId="25" xfId="0" applyNumberFormat="1" applyFont="1" applyFill="1" applyBorder="1" applyAlignment="1">
      <alignment horizontal="center" vertical="center"/>
    </xf>
    <xf numFmtId="0" fontId="8" fillId="21" borderId="24" xfId="0" applyFont="1" applyFill="1" applyBorder="1" applyAlignment="1">
      <alignment horizontal="center" vertical="center"/>
    </xf>
    <xf numFmtId="0" fontId="8" fillId="21" borderId="31" xfId="0" applyFont="1" applyFill="1" applyBorder="1" applyAlignment="1">
      <alignment horizontal="center" vertical="center"/>
    </xf>
    <xf numFmtId="0" fontId="8" fillId="21" borderId="23" xfId="0" applyFont="1" applyFill="1" applyBorder="1" applyAlignment="1">
      <alignment horizontal="center" vertical="center"/>
    </xf>
    <xf numFmtId="164" fontId="8" fillId="21" borderId="24" xfId="0" applyNumberFormat="1" applyFont="1" applyFill="1" applyBorder="1" applyAlignment="1">
      <alignment horizontal="center" vertical="center"/>
    </xf>
    <xf numFmtId="164" fontId="8" fillId="21" borderId="31" xfId="0" applyNumberFormat="1" applyFont="1" applyFill="1" applyBorder="1" applyAlignment="1">
      <alignment horizontal="center" vertical="center"/>
    </xf>
    <xf numFmtId="164" fontId="8" fillId="21" borderId="23" xfId="0" applyNumberFormat="1" applyFont="1" applyFill="1" applyBorder="1" applyAlignment="1">
      <alignment horizontal="center" vertical="center"/>
    </xf>
    <xf numFmtId="0" fontId="8" fillId="21" borderId="22" xfId="0" applyFont="1" applyFill="1" applyBorder="1" applyAlignment="1">
      <alignment horizontal="center" vertical="center"/>
    </xf>
    <xf numFmtId="0" fontId="5" fillId="33" borderId="15" xfId="0" applyFont="1" applyFill="1" applyBorder="1" applyAlignment="1">
      <alignment horizontal="center"/>
    </xf>
    <xf numFmtId="0" fontId="1" fillId="4" borderId="30" xfId="0" applyFont="1" applyFill="1" applyBorder="1" applyAlignment="1">
      <alignment horizontal="center"/>
    </xf>
    <xf numFmtId="0" fontId="1" fillId="4" borderId="15" xfId="0" applyFont="1" applyFill="1" applyBorder="1" applyAlignment="1">
      <alignment horizontal="center"/>
    </xf>
    <xf numFmtId="164" fontId="1" fillId="4" borderId="29" xfId="0" applyNumberFormat="1" applyFont="1" applyFill="1" applyBorder="1" applyAlignment="1">
      <alignment horizontal="center"/>
    </xf>
    <xf numFmtId="0" fontId="8" fillId="17" borderId="41" xfId="0" applyFont="1" applyFill="1" applyBorder="1" applyAlignment="1">
      <alignment horizontal="center" vertical="center"/>
    </xf>
    <xf numFmtId="0" fontId="8" fillId="17" borderId="33" xfId="0" applyFont="1" applyFill="1" applyBorder="1" applyAlignment="1">
      <alignment horizontal="center" vertical="center"/>
    </xf>
    <xf numFmtId="164" fontId="8" fillId="17" borderId="41" xfId="0" applyNumberFormat="1" applyFont="1" applyFill="1" applyBorder="1" applyAlignment="1">
      <alignment horizontal="center" vertical="center"/>
    </xf>
    <xf numFmtId="1" fontId="8" fillId="17" borderId="32" xfId="0" applyNumberFormat="1" applyFont="1" applyFill="1" applyBorder="1" applyAlignment="1">
      <alignment horizontal="center" vertical="center"/>
    </xf>
    <xf numFmtId="164" fontId="8" fillId="17" borderId="32" xfId="0" applyNumberFormat="1" applyFont="1" applyFill="1" applyBorder="1" applyAlignment="1">
      <alignment horizontal="center" vertical="center"/>
    </xf>
    <xf numFmtId="164" fontId="8" fillId="44" borderId="30" xfId="0" applyNumberFormat="1" applyFont="1" applyFill="1" applyBorder="1" applyAlignment="1">
      <alignment horizontal="center" vertical="center"/>
    </xf>
    <xf numFmtId="164" fontId="8" fillId="17" borderId="33" xfId="0" applyNumberFormat="1" applyFont="1" applyFill="1" applyBorder="1" applyAlignment="1">
      <alignment horizontal="center" vertical="center"/>
    </xf>
    <xf numFmtId="164" fontId="8" fillId="17" borderId="25" xfId="0" applyNumberFormat="1" applyFont="1" applyFill="1" applyBorder="1" applyAlignment="1">
      <alignment horizontal="center" vertical="center"/>
    </xf>
    <xf numFmtId="1" fontId="1" fillId="18" borderId="15" xfId="0" applyNumberFormat="1" applyFont="1" applyFill="1" applyBorder="1" applyAlignment="1">
      <alignment horizontal="center" vertical="center"/>
    </xf>
    <xf numFmtId="164" fontId="1" fillId="18" borderId="29" xfId="0" applyNumberFormat="1" applyFont="1" applyFill="1" applyBorder="1" applyAlignment="1">
      <alignment horizontal="center" vertical="center"/>
    </xf>
    <xf numFmtId="1" fontId="1" fillId="16" borderId="25" xfId="0" applyNumberFormat="1" applyFont="1" applyFill="1" applyBorder="1" applyAlignment="1">
      <alignment horizontal="center" vertical="center"/>
    </xf>
    <xf numFmtId="164" fontId="1" fillId="16" borderId="32" xfId="0" applyNumberFormat="1" applyFont="1" applyFill="1" applyBorder="1" applyAlignment="1">
      <alignment horizontal="center" vertical="center"/>
    </xf>
    <xf numFmtId="164" fontId="1" fillId="14" borderId="29" xfId="0" applyNumberFormat="1" applyFont="1" applyFill="1" applyBorder="1" applyAlignment="1">
      <alignment horizontal="center" vertical="center"/>
    </xf>
    <xf numFmtId="0" fontId="4" fillId="41" borderId="4" xfId="0" applyFont="1" applyFill="1" applyBorder="1" applyAlignment="1">
      <alignment horizontal="center" vertical="center" wrapText="1"/>
    </xf>
    <xf numFmtId="0" fontId="1" fillId="12" borderId="17" xfId="0" applyFont="1" applyFill="1" applyBorder="1" applyAlignment="1">
      <alignment horizontal="center" vertical="center"/>
    </xf>
    <xf numFmtId="0" fontId="1" fillId="12" borderId="12" xfId="0" applyFont="1" applyFill="1" applyBorder="1" applyAlignment="1">
      <alignment horizontal="center" vertical="center"/>
    </xf>
    <xf numFmtId="0" fontId="1" fillId="12" borderId="22" xfId="0" applyFont="1" applyFill="1" applyBorder="1" applyAlignment="1">
      <alignment horizontal="center" vertical="center"/>
    </xf>
    <xf numFmtId="0" fontId="1" fillId="8" borderId="43" xfId="0" applyFont="1" applyFill="1" applyBorder="1" applyAlignment="1">
      <alignment horizontal="center" vertical="center"/>
    </xf>
    <xf numFmtId="0" fontId="3" fillId="12" borderId="15" xfId="0" applyFont="1" applyFill="1" applyBorder="1" applyAlignment="1">
      <alignment horizontal="center" vertical="center"/>
    </xf>
    <xf numFmtId="0" fontId="3" fillId="12" borderId="20" xfId="0" applyFont="1" applyFill="1" applyBorder="1" applyAlignment="1">
      <alignment horizontal="center" vertical="center"/>
    </xf>
    <xf numFmtId="0" fontId="3" fillId="12" borderId="25"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20" xfId="0" applyFont="1" applyFill="1" applyBorder="1" applyAlignment="1">
      <alignment horizontal="center" vertical="center"/>
    </xf>
    <xf numFmtId="0" fontId="3" fillId="11" borderId="20" xfId="0" applyFont="1" applyFill="1" applyBorder="1" applyAlignment="1">
      <alignment horizontal="center" vertical="center"/>
    </xf>
    <xf numFmtId="0" fontId="3" fillId="11" borderId="25"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20" xfId="0" applyFont="1" applyFill="1" applyBorder="1" applyAlignment="1">
      <alignment horizontal="center" vertical="center"/>
    </xf>
    <xf numFmtId="0" fontId="3" fillId="10" borderId="20" xfId="0" applyFont="1" applyFill="1" applyBorder="1" applyAlignment="1">
      <alignment horizontal="center" vertical="center"/>
    </xf>
    <xf numFmtId="0" fontId="3" fillId="10" borderId="25" xfId="0" applyFont="1" applyFill="1" applyBorder="1" applyAlignment="1">
      <alignment horizontal="center" vertical="center"/>
    </xf>
    <xf numFmtId="0" fontId="3" fillId="6" borderId="15" xfId="0" applyFont="1" applyFill="1" applyBorder="1" applyAlignment="1">
      <alignment horizontal="center" vertical="center"/>
    </xf>
    <xf numFmtId="0" fontId="3" fillId="6" borderId="20" xfId="0" applyFont="1" applyFill="1" applyBorder="1" applyAlignment="1">
      <alignment horizontal="center" vertical="center"/>
    </xf>
    <xf numFmtId="0" fontId="3" fillId="9" borderId="20" xfId="0" applyFont="1" applyFill="1" applyBorder="1" applyAlignment="1">
      <alignment horizontal="center" vertical="center"/>
    </xf>
    <xf numFmtId="0" fontId="3" fillId="9" borderId="25" xfId="0" applyFont="1" applyFill="1" applyBorder="1" applyAlignment="1">
      <alignment horizontal="center" vertical="center"/>
    </xf>
    <xf numFmtId="0" fontId="3" fillId="23" borderId="15" xfId="0" applyFont="1" applyFill="1" applyBorder="1" applyAlignment="1">
      <alignment horizontal="center" vertical="center"/>
    </xf>
    <xf numFmtId="0" fontId="3" fillId="23" borderId="20" xfId="0" applyFont="1" applyFill="1" applyBorder="1" applyAlignment="1">
      <alignment horizontal="center" vertical="center"/>
    </xf>
    <xf numFmtId="0" fontId="3" fillId="13" borderId="20" xfId="0" applyFont="1" applyFill="1" applyBorder="1" applyAlignment="1">
      <alignment horizontal="center" vertical="center"/>
    </xf>
    <xf numFmtId="0" fontId="3" fillId="13" borderId="25" xfId="0" applyFont="1" applyFill="1" applyBorder="1" applyAlignment="1">
      <alignment horizontal="center" vertical="center"/>
    </xf>
    <xf numFmtId="0" fontId="1" fillId="3" borderId="0" xfId="0" applyFont="1" applyFill="1" applyAlignment="1">
      <alignment horizontal="center"/>
    </xf>
    <xf numFmtId="0" fontId="3" fillId="31" borderId="11" xfId="0" applyFont="1" applyFill="1" applyBorder="1" applyAlignment="1">
      <alignment horizontal="center" vertical="center" wrapText="1"/>
    </xf>
    <xf numFmtId="0" fontId="3" fillId="31" borderId="16" xfId="0" applyFont="1" applyFill="1" applyBorder="1" applyAlignment="1">
      <alignment horizontal="center" vertical="center" wrapText="1"/>
    </xf>
    <xf numFmtId="0" fontId="3" fillId="31" borderId="21" xfId="0" applyFont="1" applyFill="1" applyBorder="1" applyAlignment="1">
      <alignment horizontal="center" vertical="center" wrapText="1"/>
    </xf>
    <xf numFmtId="0" fontId="3" fillId="30" borderId="11" xfId="0" applyFont="1" applyFill="1" applyBorder="1" applyAlignment="1">
      <alignment horizontal="center" vertical="center" wrapText="1"/>
    </xf>
    <xf numFmtId="0" fontId="3" fillId="30" borderId="16" xfId="0" applyFont="1" applyFill="1" applyBorder="1" applyAlignment="1">
      <alignment horizontal="center" vertical="center" wrapText="1"/>
    </xf>
    <xf numFmtId="0" fontId="3" fillId="30" borderId="21" xfId="0" applyFont="1" applyFill="1" applyBorder="1" applyAlignment="1">
      <alignment horizontal="center" vertical="center" wrapText="1"/>
    </xf>
    <xf numFmtId="0" fontId="3" fillId="32" borderId="11" xfId="0" applyFont="1" applyFill="1" applyBorder="1" applyAlignment="1">
      <alignment horizontal="center" vertical="center" wrapText="1"/>
    </xf>
    <xf numFmtId="0" fontId="3" fillId="32" borderId="16" xfId="0" applyFont="1" applyFill="1" applyBorder="1" applyAlignment="1">
      <alignment horizontal="center" vertical="center" wrapText="1"/>
    </xf>
    <xf numFmtId="0" fontId="3" fillId="32" borderId="21" xfId="0" applyFont="1" applyFill="1" applyBorder="1" applyAlignment="1">
      <alignment horizontal="center" vertical="center" wrapText="1"/>
    </xf>
    <xf numFmtId="0" fontId="4" fillId="24" borderId="9" xfId="0" applyFont="1" applyFill="1" applyBorder="1" applyAlignment="1">
      <alignment horizontal="center" vertical="center"/>
    </xf>
    <xf numFmtId="0" fontId="1" fillId="59" borderId="9" xfId="0" applyFont="1" applyFill="1" applyBorder="1" applyAlignment="1">
      <alignment horizontal="center" vertical="center"/>
    </xf>
    <xf numFmtId="0" fontId="1" fillId="0" borderId="9" xfId="0" applyFont="1" applyBorder="1" applyAlignment="1">
      <alignment horizontal="center" vertical="center"/>
    </xf>
    <xf numFmtId="0" fontId="1" fillId="59" borderId="9" xfId="1" applyFont="1" applyFill="1" applyBorder="1" applyAlignment="1">
      <alignment horizontal="center" vertical="center"/>
    </xf>
    <xf numFmtId="0" fontId="1" fillId="60" borderId="9" xfId="1" applyFont="1" applyFill="1" applyBorder="1" applyAlignment="1">
      <alignment horizontal="center" vertical="center"/>
    </xf>
    <xf numFmtId="0" fontId="4" fillId="54" borderId="9" xfId="0" applyFont="1" applyFill="1" applyBorder="1" applyAlignment="1">
      <alignment horizontal="center" vertical="center"/>
    </xf>
    <xf numFmtId="0" fontId="11" fillId="55" borderId="9" xfId="0" applyFont="1" applyFill="1" applyBorder="1" applyAlignment="1">
      <alignment horizontal="center" vertical="center"/>
    </xf>
    <xf numFmtId="0" fontId="2" fillId="56" borderId="9" xfId="0" applyFont="1" applyFill="1" applyBorder="1" applyAlignment="1">
      <alignment horizontal="center" vertical="center"/>
    </xf>
    <xf numFmtId="0" fontId="1" fillId="56" borderId="9" xfId="0" applyFont="1" applyFill="1" applyBorder="1" applyAlignment="1">
      <alignment horizontal="center" vertical="center"/>
    </xf>
    <xf numFmtId="0" fontId="11" fillId="57" borderId="9" xfId="0" applyFont="1" applyFill="1" applyBorder="1" applyAlignment="1">
      <alignment horizontal="center" vertical="center"/>
    </xf>
    <xf numFmtId="0" fontId="2" fillId="58" borderId="9" xfId="0" applyFont="1" applyFill="1" applyBorder="1" applyAlignment="1">
      <alignment horizontal="center" vertical="center"/>
    </xf>
    <xf numFmtId="0" fontId="1" fillId="58" borderId="9" xfId="0" applyFont="1" applyFill="1" applyBorder="1" applyAlignment="1">
      <alignment horizontal="center" vertical="center"/>
    </xf>
    <xf numFmtId="0" fontId="4" fillId="55" borderId="9" xfId="0" applyFont="1" applyFill="1" applyBorder="1" applyAlignment="1">
      <alignment horizontal="center" vertical="center"/>
    </xf>
    <xf numFmtId="0" fontId="4" fillId="57" borderId="9" xfId="0" applyFont="1" applyFill="1" applyBorder="1" applyAlignment="1">
      <alignment horizontal="center" vertical="center"/>
    </xf>
    <xf numFmtId="0" fontId="3" fillId="8" borderId="11"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11" borderId="16" xfId="0" applyFont="1" applyFill="1" applyBorder="1" applyAlignment="1">
      <alignment horizontal="center" vertical="center" wrapText="1"/>
    </xf>
    <xf numFmtId="0" fontId="3" fillId="11" borderId="21" xfId="0" applyFont="1" applyFill="1" applyBorder="1" applyAlignment="1">
      <alignment horizontal="center" vertical="center" wrapText="1"/>
    </xf>
    <xf numFmtId="0" fontId="3" fillId="7" borderId="42"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10" borderId="16" xfId="0" applyFont="1" applyFill="1" applyBorder="1" applyAlignment="1">
      <alignment horizontal="center" vertical="center" wrapText="1"/>
    </xf>
    <xf numFmtId="0" fontId="3" fillId="10" borderId="68"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31" borderId="16" xfId="0" applyFont="1" applyFill="1" applyBorder="1" applyAlignment="1">
      <alignment horizontal="center" vertical="center"/>
    </xf>
    <xf numFmtId="0" fontId="3" fillId="31" borderId="21" xfId="0" applyFont="1" applyFill="1" applyBorder="1" applyAlignment="1">
      <alignment horizontal="center" vertical="center"/>
    </xf>
    <xf numFmtId="0" fontId="3" fillId="30" borderId="42" xfId="0" applyFont="1" applyFill="1" applyBorder="1" applyAlignment="1">
      <alignment horizontal="center" vertical="center"/>
    </xf>
    <xf numFmtId="0" fontId="3" fillId="30" borderId="16" xfId="0" applyFont="1" applyFill="1" applyBorder="1" applyAlignment="1">
      <alignment horizontal="center" vertical="center"/>
    </xf>
    <xf numFmtId="0" fontId="3" fillId="30" borderId="68" xfId="0" applyFont="1" applyFill="1" applyBorder="1" applyAlignment="1">
      <alignment horizontal="center" vertical="center"/>
    </xf>
    <xf numFmtId="0" fontId="3" fillId="29" borderId="11" xfId="0" applyFont="1" applyFill="1" applyBorder="1" applyAlignment="1">
      <alignment horizontal="center" vertical="center"/>
    </xf>
    <xf numFmtId="0" fontId="3" fillId="29" borderId="21" xfId="0" applyFont="1" applyFill="1" applyBorder="1" applyAlignment="1">
      <alignment horizontal="center" vertical="center"/>
    </xf>
    <xf numFmtId="0" fontId="3" fillId="31" borderId="11" xfId="0" applyFont="1" applyFill="1" applyBorder="1" applyAlignment="1">
      <alignment horizontal="center" vertical="center"/>
    </xf>
    <xf numFmtId="0" fontId="1" fillId="4" borderId="75" xfId="0" applyFont="1" applyFill="1" applyBorder="1" applyAlignment="1">
      <alignment horizontal="center" vertical="center"/>
    </xf>
    <xf numFmtId="0" fontId="1" fillId="4" borderId="28" xfId="0" applyFont="1" applyFill="1" applyBorder="1" applyAlignment="1">
      <alignment horizontal="center" vertical="center"/>
    </xf>
    <xf numFmtId="164" fontId="1" fillId="4" borderId="13" xfId="0" applyNumberFormat="1" applyFont="1" applyFill="1" applyBorder="1" applyAlignment="1">
      <alignment horizontal="center" vertical="center"/>
    </xf>
    <xf numFmtId="0" fontId="1" fillId="4" borderId="31" xfId="0" applyFont="1" applyFill="1" applyBorder="1" applyAlignment="1">
      <alignment horizontal="center" vertical="center"/>
    </xf>
    <xf numFmtId="164" fontId="1" fillId="4" borderId="23" xfId="0" applyNumberFormat="1" applyFont="1" applyFill="1" applyBorder="1" applyAlignment="1">
      <alignment horizontal="center" vertical="center"/>
    </xf>
    <xf numFmtId="0" fontId="1" fillId="0" borderId="15" xfId="0" applyFont="1" applyBorder="1" applyAlignment="1">
      <alignment horizontal="center" vertical="center" wrapText="1"/>
    </xf>
    <xf numFmtId="0" fontId="1" fillId="0" borderId="25" xfId="0" applyFont="1" applyBorder="1" applyAlignment="1">
      <alignment horizontal="center" vertical="center" wrapText="1"/>
    </xf>
    <xf numFmtId="0" fontId="1" fillId="30" borderId="11" xfId="0" applyFont="1" applyFill="1" applyBorder="1" applyAlignment="1">
      <alignment horizontal="center" vertical="center"/>
    </xf>
    <xf numFmtId="1" fontId="1" fillId="31" borderId="15" xfId="0" applyNumberFormat="1" applyFont="1" applyFill="1" applyBorder="1" applyAlignment="1">
      <alignment horizontal="center" vertical="center"/>
    </xf>
    <xf numFmtId="0" fontId="16" fillId="30" borderId="16" xfId="0" applyFont="1" applyFill="1" applyBorder="1" applyAlignment="1">
      <alignment horizontal="center" vertical="center"/>
    </xf>
    <xf numFmtId="1" fontId="1" fillId="31" borderId="20" xfId="0" applyNumberFormat="1" applyFont="1" applyFill="1" applyBorder="1" applyAlignment="1">
      <alignment horizontal="center" vertical="center"/>
    </xf>
    <xf numFmtId="0" fontId="1" fillId="30" borderId="16" xfId="0" applyFont="1" applyFill="1" applyBorder="1" applyAlignment="1">
      <alignment horizontal="center" vertical="center"/>
    </xf>
    <xf numFmtId="0" fontId="4" fillId="0" borderId="5" xfId="0" applyFont="1" applyBorder="1" applyAlignment="1">
      <alignment horizontal="center" vertical="center"/>
    </xf>
    <xf numFmtId="1" fontId="1" fillId="0" borderId="5" xfId="0" applyNumberFormat="1" applyFont="1" applyBorder="1" applyAlignment="1">
      <alignment horizontal="center" vertical="center"/>
    </xf>
    <xf numFmtId="0" fontId="1" fillId="7" borderId="11" xfId="0" applyFont="1" applyFill="1" applyBorder="1" applyAlignment="1">
      <alignment horizontal="center" vertical="center"/>
    </xf>
    <xf numFmtId="1" fontId="1" fillId="8" borderId="15" xfId="0" applyNumberFormat="1" applyFont="1" applyFill="1" applyBorder="1" applyAlignment="1">
      <alignment horizontal="center" vertical="center"/>
    </xf>
    <xf numFmtId="0" fontId="16" fillId="7" borderId="16" xfId="0" applyFont="1" applyFill="1" applyBorder="1" applyAlignment="1">
      <alignment horizontal="center" vertical="center"/>
    </xf>
    <xf numFmtId="1" fontId="1" fillId="8" borderId="20" xfId="0" applyNumberFormat="1" applyFont="1" applyFill="1" applyBorder="1" applyAlignment="1">
      <alignment horizontal="center" vertical="center"/>
    </xf>
    <xf numFmtId="0" fontId="1" fillId="7" borderId="16" xfId="0" applyFont="1" applyFill="1" applyBorder="1" applyAlignment="1">
      <alignment horizontal="center" vertical="center"/>
    </xf>
    <xf numFmtId="1" fontId="1" fillId="8" borderId="56" xfId="0" applyNumberFormat="1" applyFont="1" applyFill="1" applyBorder="1" applyAlignment="1">
      <alignment horizontal="center" vertical="center"/>
    </xf>
    <xf numFmtId="0" fontId="4" fillId="0" borderId="71" xfId="0" applyFont="1" applyBorder="1" applyAlignment="1">
      <alignment horizontal="center" vertical="center"/>
    </xf>
    <xf numFmtId="0" fontId="1" fillId="10" borderId="11" xfId="0" applyFont="1" applyFill="1" applyBorder="1" applyAlignment="1">
      <alignment horizontal="center" vertical="center"/>
    </xf>
    <xf numFmtId="1" fontId="1" fillId="11" borderId="15" xfId="0" applyNumberFormat="1" applyFont="1" applyFill="1" applyBorder="1" applyAlignment="1">
      <alignment horizontal="center" vertical="center"/>
    </xf>
    <xf numFmtId="0" fontId="16" fillId="10" borderId="16" xfId="0" applyFont="1" applyFill="1" applyBorder="1" applyAlignment="1">
      <alignment horizontal="center" vertical="center"/>
    </xf>
    <xf numFmtId="1" fontId="1" fillId="11" borderId="20" xfId="0" applyNumberFormat="1" applyFont="1" applyFill="1" applyBorder="1" applyAlignment="1">
      <alignment horizontal="center" vertical="center"/>
    </xf>
    <xf numFmtId="0" fontId="1" fillId="10" borderId="68" xfId="0" applyFont="1" applyFill="1" applyBorder="1" applyAlignment="1">
      <alignment horizontal="center" vertical="center"/>
    </xf>
    <xf numFmtId="0" fontId="1" fillId="12" borderId="15" xfId="0" applyFont="1" applyFill="1" applyBorder="1" applyAlignment="1">
      <alignment horizontal="center" vertical="center"/>
    </xf>
    <xf numFmtId="1" fontId="1" fillId="40" borderId="15" xfId="0" applyNumberFormat="1" applyFont="1" applyFill="1" applyBorder="1" applyAlignment="1">
      <alignment horizontal="center" vertical="center"/>
    </xf>
    <xf numFmtId="0" fontId="16" fillId="12" borderId="20" xfId="0" applyFont="1" applyFill="1" applyBorder="1" applyAlignment="1">
      <alignment horizontal="center" vertical="center"/>
    </xf>
    <xf numFmtId="1" fontId="1" fillId="40" borderId="20" xfId="0" applyNumberFormat="1" applyFont="1" applyFill="1" applyBorder="1" applyAlignment="1">
      <alignment horizontal="center" vertical="center"/>
    </xf>
    <xf numFmtId="0" fontId="2" fillId="12" borderId="20" xfId="0" applyFont="1" applyFill="1" applyBorder="1" applyAlignment="1">
      <alignment horizontal="center" vertical="center"/>
    </xf>
    <xf numFmtId="1" fontId="2" fillId="40" borderId="20" xfId="0" applyNumberFormat="1" applyFont="1" applyFill="1" applyBorder="1" applyAlignment="1">
      <alignment horizontal="center" vertical="center"/>
    </xf>
    <xf numFmtId="0" fontId="1" fillId="12" borderId="56" xfId="0" applyFont="1" applyFill="1" applyBorder="1" applyAlignment="1">
      <alignment horizontal="center" vertical="center"/>
    </xf>
    <xf numFmtId="1" fontId="1" fillId="40" borderId="56" xfId="0" applyNumberFormat="1" applyFont="1" applyFill="1" applyBorder="1" applyAlignment="1">
      <alignment horizontal="center" vertical="center"/>
    </xf>
    <xf numFmtId="0" fontId="4" fillId="41" borderId="1" xfId="0" applyFont="1" applyFill="1" applyBorder="1" applyAlignment="1">
      <alignment horizontal="center" vertical="center" wrapText="1"/>
    </xf>
    <xf numFmtId="0" fontId="2" fillId="10" borderId="16" xfId="0" applyFont="1" applyFill="1" applyBorder="1" applyAlignment="1">
      <alignment horizontal="center" vertical="center"/>
    </xf>
    <xf numFmtId="1" fontId="2" fillId="11" borderId="20" xfId="0" applyNumberFormat="1" applyFont="1" applyFill="1" applyBorder="1" applyAlignment="1">
      <alignment horizontal="center" vertical="center"/>
    </xf>
    <xf numFmtId="0" fontId="4" fillId="41" borderId="10" xfId="0" applyFont="1" applyFill="1" applyBorder="1" applyAlignment="1">
      <alignment horizontal="center" vertical="center" wrapText="1"/>
    </xf>
    <xf numFmtId="0" fontId="4" fillId="40" borderId="11" xfId="0" applyFont="1" applyFill="1" applyBorder="1" applyAlignment="1">
      <alignment horizontal="center" vertical="center" wrapText="1"/>
    </xf>
    <xf numFmtId="0" fontId="4" fillId="40" borderId="10" xfId="0" applyFont="1" applyFill="1" applyBorder="1" applyAlignment="1">
      <alignment horizontal="center" vertical="center" wrapText="1"/>
    </xf>
    <xf numFmtId="164" fontId="4" fillId="40" borderId="15" xfId="0" applyNumberFormat="1" applyFont="1" applyFill="1" applyBorder="1" applyAlignment="1">
      <alignment horizontal="center" vertical="center" wrapText="1"/>
    </xf>
    <xf numFmtId="0" fontId="4" fillId="40" borderId="15"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71" xfId="0" applyFont="1" applyBorder="1" applyAlignment="1">
      <alignment horizontal="center" vertical="center" wrapText="1"/>
    </xf>
    <xf numFmtId="0" fontId="4" fillId="40" borderId="42" xfId="0" applyFont="1" applyFill="1" applyBorder="1" applyAlignment="1">
      <alignment horizontal="center" vertical="center" wrapText="1"/>
    </xf>
    <xf numFmtId="164" fontId="3" fillId="4" borderId="25" xfId="0" applyNumberFormat="1" applyFont="1" applyFill="1" applyBorder="1" applyAlignment="1">
      <alignment horizontal="center" vertical="center" wrapText="1"/>
    </xf>
    <xf numFmtId="164" fontId="4" fillId="40" borderId="43" xfId="0" applyNumberFormat="1" applyFont="1" applyFill="1" applyBorder="1" applyAlignment="1">
      <alignment horizontal="center" vertical="center" wrapText="1"/>
    </xf>
    <xf numFmtId="0" fontId="1" fillId="4" borderId="12" xfId="0" applyFont="1" applyFill="1" applyBorder="1" applyAlignment="1">
      <alignment horizontal="center" vertical="center" wrapText="1"/>
    </xf>
    <xf numFmtId="164" fontId="3" fillId="4" borderId="43" xfId="0" applyNumberFormat="1"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4" borderId="74" xfId="0" applyFont="1" applyFill="1" applyBorder="1" applyAlignment="1">
      <alignment horizontal="center" vertical="center" wrapText="1"/>
    </xf>
    <xf numFmtId="164" fontId="4" fillId="40" borderId="1" xfId="0" applyNumberFormat="1" applyFont="1" applyFill="1" applyBorder="1" applyAlignment="1">
      <alignment horizontal="center" vertical="center" wrapText="1"/>
    </xf>
    <xf numFmtId="164" fontId="3" fillId="4" borderId="56" xfId="0" applyNumberFormat="1" applyFont="1" applyFill="1" applyBorder="1" applyAlignment="1">
      <alignment horizontal="center" vertical="center" wrapText="1"/>
    </xf>
    <xf numFmtId="0" fontId="4" fillId="40" borderId="16" xfId="0" applyFont="1" applyFill="1" applyBorder="1" applyAlignment="1">
      <alignment horizontal="center" vertical="center" wrapText="1"/>
    </xf>
    <xf numFmtId="164" fontId="3" fillId="4" borderId="54" xfId="0" applyNumberFormat="1" applyFont="1" applyFill="1" applyBorder="1" applyAlignment="1">
      <alignment horizontal="center" vertical="center" wrapText="1"/>
    </xf>
    <xf numFmtId="0" fontId="1" fillId="52" borderId="16" xfId="0" applyFont="1" applyFill="1" applyBorder="1" applyAlignment="1">
      <alignment horizontal="center" vertical="center" wrapText="1"/>
    </xf>
    <xf numFmtId="0" fontId="4" fillId="11" borderId="15" xfId="0" applyFont="1" applyFill="1" applyBorder="1" applyAlignment="1">
      <alignment horizontal="center" vertical="center" wrapText="1"/>
    </xf>
    <xf numFmtId="0" fontId="4" fillId="52" borderId="15" xfId="0" applyFont="1" applyFill="1" applyBorder="1" applyAlignment="1">
      <alignment horizontal="center" vertical="center" wrapText="1"/>
    </xf>
    <xf numFmtId="164" fontId="3" fillId="11" borderId="20" xfId="0" applyNumberFormat="1" applyFont="1" applyFill="1" applyBorder="1" applyAlignment="1">
      <alignment horizontal="center" vertical="center" wrapText="1"/>
    </xf>
    <xf numFmtId="164" fontId="4" fillId="11" borderId="20" xfId="0" applyNumberFormat="1" applyFont="1" applyFill="1" applyBorder="1" applyAlignment="1">
      <alignment horizontal="center" vertical="center" wrapText="1"/>
    </xf>
    <xf numFmtId="164" fontId="3" fillId="8" borderId="20" xfId="0" applyNumberFormat="1" applyFont="1" applyFill="1" applyBorder="1" applyAlignment="1">
      <alignment horizontal="center" vertical="center" wrapText="1"/>
    </xf>
    <xf numFmtId="164" fontId="4" fillId="8" borderId="20" xfId="0" applyNumberFormat="1" applyFont="1" applyFill="1" applyBorder="1" applyAlignment="1">
      <alignment horizontal="center" vertical="center" wrapText="1"/>
    </xf>
    <xf numFmtId="164" fontId="3" fillId="8" borderId="43" xfId="0" applyNumberFormat="1" applyFont="1" applyFill="1" applyBorder="1" applyAlignment="1">
      <alignment horizontal="center" vertical="center" wrapText="1"/>
    </xf>
    <xf numFmtId="164" fontId="3" fillId="52" borderId="43" xfId="0" applyNumberFormat="1" applyFont="1" applyFill="1" applyBorder="1" applyAlignment="1">
      <alignment horizontal="center" vertical="center" wrapText="1"/>
    </xf>
    <xf numFmtId="164" fontId="3" fillId="11" borderId="43" xfId="0" applyNumberFormat="1" applyFont="1" applyFill="1" applyBorder="1" applyAlignment="1">
      <alignment horizontal="center" vertical="center" wrapText="1"/>
    </xf>
    <xf numFmtId="0" fontId="1" fillId="40" borderId="13" xfId="0" applyFont="1" applyFill="1" applyBorder="1" applyAlignment="1">
      <alignment horizontal="center" vertical="center" wrapText="1"/>
    </xf>
    <xf numFmtId="0" fontId="1" fillId="52" borderId="13" xfId="0" applyFont="1" applyFill="1" applyBorder="1" applyAlignment="1">
      <alignment horizontal="center" vertical="center" wrapText="1"/>
    </xf>
    <xf numFmtId="164" fontId="1" fillId="4" borderId="68" xfId="0" applyNumberFormat="1" applyFont="1" applyFill="1" applyBorder="1" applyAlignment="1">
      <alignment horizontal="center" vertical="center"/>
    </xf>
    <xf numFmtId="164" fontId="1" fillId="4" borderId="56" xfId="0" applyNumberFormat="1" applyFont="1" applyFill="1" applyBorder="1" applyAlignment="1">
      <alignment horizontal="center" vertical="center"/>
    </xf>
    <xf numFmtId="0" fontId="1" fillId="4" borderId="5" xfId="0" applyFont="1" applyFill="1" applyBorder="1" applyAlignment="1">
      <alignment horizontal="center" vertical="center"/>
    </xf>
    <xf numFmtId="0" fontId="1" fillId="2" borderId="53" xfId="0" applyFont="1" applyFill="1" applyBorder="1" applyAlignment="1">
      <alignment horizontal="center" vertical="center"/>
    </xf>
    <xf numFmtId="0" fontId="1" fillId="2" borderId="54"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4" borderId="58" xfId="0" applyFont="1" applyFill="1" applyBorder="1" applyAlignment="1">
      <alignment horizontal="center" vertical="center" wrapText="1"/>
    </xf>
    <xf numFmtId="0" fontId="1" fillId="3" borderId="76" xfId="0" applyFont="1" applyFill="1" applyBorder="1" applyAlignment="1">
      <alignment horizontal="center" vertical="center"/>
    </xf>
    <xf numFmtId="0" fontId="4" fillId="4" borderId="58" xfId="0" applyFont="1" applyFill="1" applyBorder="1" applyAlignment="1">
      <alignment horizontal="center" vertical="center" wrapText="1"/>
    </xf>
    <xf numFmtId="164" fontId="1" fillId="3" borderId="76" xfId="0" applyNumberFormat="1" applyFont="1" applyFill="1" applyBorder="1" applyAlignment="1">
      <alignment horizontal="center" vertical="center"/>
    </xf>
    <xf numFmtId="0" fontId="1" fillId="4" borderId="76" xfId="0" applyFont="1" applyFill="1" applyBorder="1" applyAlignment="1">
      <alignment horizontal="center" vertical="center" wrapText="1"/>
    </xf>
    <xf numFmtId="0" fontId="4" fillId="52" borderId="29" xfId="0" applyFont="1" applyFill="1" applyBorder="1" applyAlignment="1">
      <alignment horizontal="center" vertical="center" wrapText="1"/>
    </xf>
    <xf numFmtId="0" fontId="1" fillId="0" borderId="61" xfId="0" applyFont="1" applyBorder="1" applyAlignment="1">
      <alignment horizontal="center" vertical="center" wrapText="1"/>
    </xf>
    <xf numFmtId="0" fontId="4" fillId="0" borderId="32" xfId="0" applyFont="1" applyBorder="1" applyAlignment="1">
      <alignment horizontal="center" vertical="center" wrapText="1"/>
    </xf>
    <xf numFmtId="0" fontId="2" fillId="4" borderId="0" xfId="0" applyFont="1" applyFill="1" applyAlignment="1">
      <alignment vertical="center" wrapText="1"/>
    </xf>
    <xf numFmtId="0" fontId="8" fillId="4" borderId="0" xfId="0" applyFont="1" applyFill="1" applyAlignment="1">
      <alignment horizontal="center" vertical="center" wrapText="1"/>
    </xf>
    <xf numFmtId="0" fontId="2" fillId="4" borderId="5"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63"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1" fillId="4" borderId="30" xfId="0" applyFont="1" applyFill="1" applyBorder="1" applyAlignment="1">
      <alignment horizontal="center" vertical="center" wrapText="1"/>
    </xf>
    <xf numFmtId="164" fontId="1" fillId="4" borderId="15" xfId="0" applyNumberFormat="1" applyFont="1" applyFill="1" applyBorder="1" applyAlignment="1">
      <alignment horizontal="center" vertical="center" wrapText="1"/>
    </xf>
    <xf numFmtId="164" fontId="1" fillId="4" borderId="30" xfId="0" applyNumberFormat="1" applyFont="1" applyFill="1" applyBorder="1" applyAlignment="1">
      <alignment horizontal="center" vertical="center" wrapText="1"/>
    </xf>
    <xf numFmtId="164" fontId="2" fillId="4" borderId="45" xfId="0" applyNumberFormat="1" applyFont="1" applyFill="1" applyBorder="1" applyAlignment="1">
      <alignment horizontal="center" vertical="center" wrapText="1"/>
    </xf>
    <xf numFmtId="164" fontId="1" fillId="4" borderId="45" xfId="0" applyNumberFormat="1" applyFont="1" applyFill="1" applyBorder="1" applyAlignment="1">
      <alignment horizontal="center" vertical="center" wrapText="1"/>
    </xf>
    <xf numFmtId="164" fontId="1" fillId="4" borderId="33" xfId="0" applyNumberFormat="1" applyFont="1" applyFill="1" applyBorder="1" applyAlignment="1">
      <alignment horizontal="center" vertical="center" wrapText="1"/>
    </xf>
    <xf numFmtId="0" fontId="2" fillId="4" borderId="0" xfId="0" applyFont="1" applyFill="1" applyAlignment="1">
      <alignment vertical="center"/>
    </xf>
    <xf numFmtId="0" fontId="10" fillId="22" borderId="14" xfId="0" applyFont="1" applyFill="1" applyBorder="1" applyAlignment="1">
      <alignment horizontal="center" vertical="center"/>
    </xf>
    <xf numFmtId="0" fontId="10" fillId="22" borderId="24" xfId="0" applyFont="1" applyFill="1" applyBorder="1" applyAlignment="1">
      <alignment horizontal="center" vertical="center"/>
    </xf>
    <xf numFmtId="0" fontId="2" fillId="18" borderId="24" xfId="0" applyFont="1" applyFill="1" applyBorder="1" applyAlignment="1">
      <alignment horizontal="center" vertical="center"/>
    </xf>
    <xf numFmtId="0" fontId="2" fillId="19" borderId="14" xfId="0" applyFont="1" applyFill="1" applyBorder="1" applyAlignment="1">
      <alignment horizontal="center" vertical="center"/>
    </xf>
    <xf numFmtId="0" fontId="2" fillId="19" borderId="24" xfId="0" applyFont="1" applyFill="1" applyBorder="1" applyAlignment="1">
      <alignment horizontal="center" vertical="center"/>
    </xf>
    <xf numFmtId="0" fontId="2" fillId="20" borderId="14" xfId="0" applyFont="1" applyFill="1" applyBorder="1" applyAlignment="1">
      <alignment horizontal="center" vertical="center"/>
    </xf>
    <xf numFmtId="0" fontId="2" fillId="20" borderId="48"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24" xfId="0" applyFont="1" applyFill="1" applyBorder="1" applyAlignment="1">
      <alignment horizontal="center" vertical="center"/>
    </xf>
    <xf numFmtId="0" fontId="2" fillId="16" borderId="14" xfId="0" applyFont="1" applyFill="1" applyBorder="1" applyAlignment="1">
      <alignment horizontal="center" vertical="center"/>
    </xf>
    <xf numFmtId="0" fontId="2" fillId="16" borderId="48" xfId="0" applyFont="1" applyFill="1" applyBorder="1" applyAlignment="1">
      <alignment horizontal="center" vertical="center"/>
    </xf>
    <xf numFmtId="0" fontId="4" fillId="63" borderId="5" xfId="0" applyFont="1" applyFill="1" applyBorder="1" applyAlignment="1">
      <alignment horizontal="center" vertical="center" wrapText="1"/>
    </xf>
    <xf numFmtId="0" fontId="1" fillId="3" borderId="0" xfId="0" applyFont="1" applyFill="1" applyAlignment="1">
      <alignment horizontal="left" vertical="center"/>
    </xf>
    <xf numFmtId="0" fontId="2" fillId="4" borderId="0" xfId="0" applyFont="1" applyFill="1" applyAlignment="1">
      <alignment horizontal="center"/>
    </xf>
    <xf numFmtId="0" fontId="1" fillId="4" borderId="0" xfId="0" applyFont="1" applyFill="1" applyAlignment="1">
      <alignment horizontal="center"/>
    </xf>
    <xf numFmtId="0" fontId="2"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4" borderId="0" xfId="0" applyFont="1" applyFill="1" applyAlignment="1">
      <alignment horizontal="left" vertical="center"/>
    </xf>
    <xf numFmtId="0" fontId="4" fillId="5" borderId="4"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2" fillId="4" borderId="0" xfId="0" applyFont="1" applyFill="1" applyAlignment="1">
      <alignment horizontal="center" vertical="center"/>
    </xf>
    <xf numFmtId="1" fontId="6" fillId="25" borderId="5" xfId="0" applyNumberFormat="1" applyFont="1" applyFill="1" applyBorder="1" applyAlignment="1">
      <alignment horizontal="center" vertical="center"/>
    </xf>
    <xf numFmtId="1" fontId="7" fillId="27" borderId="5" xfId="0" applyNumberFormat="1" applyFont="1" applyFill="1" applyBorder="1" applyAlignment="1">
      <alignment horizontal="center" vertical="center"/>
    </xf>
    <xf numFmtId="1" fontId="8" fillId="27" borderId="5" xfId="0" applyNumberFormat="1" applyFont="1" applyFill="1" applyBorder="1" applyAlignment="1">
      <alignment horizontal="center" vertical="center"/>
    </xf>
    <xf numFmtId="1" fontId="7" fillId="26" borderId="5" xfId="0" applyNumberFormat="1" applyFont="1" applyFill="1" applyBorder="1" applyAlignment="1">
      <alignment horizontal="center" vertical="center"/>
    </xf>
    <xf numFmtId="1" fontId="8" fillId="26" borderId="5" xfId="0" applyNumberFormat="1" applyFont="1" applyFill="1" applyBorder="1" applyAlignment="1">
      <alignment horizontal="center" vertical="center"/>
    </xf>
    <xf numFmtId="164" fontId="1" fillId="19" borderId="5" xfId="0" applyNumberFormat="1" applyFont="1" applyFill="1" applyBorder="1" applyAlignment="1">
      <alignment horizontal="center" vertical="center"/>
    </xf>
    <xf numFmtId="164" fontId="2" fillId="19" borderId="5" xfId="0" applyNumberFormat="1" applyFont="1" applyFill="1" applyBorder="1" applyAlignment="1">
      <alignment horizontal="center" vertical="center"/>
    </xf>
    <xf numFmtId="164" fontId="1" fillId="20" borderId="37" xfId="0" applyNumberFormat="1" applyFont="1" applyFill="1" applyBorder="1" applyAlignment="1">
      <alignment horizontal="center" vertical="center"/>
    </xf>
    <xf numFmtId="164" fontId="1" fillId="20" borderId="63" xfId="0" applyNumberFormat="1" applyFont="1" applyFill="1" applyBorder="1" applyAlignment="1">
      <alignment horizontal="center" vertical="center"/>
    </xf>
    <xf numFmtId="164" fontId="1" fillId="14" borderId="37" xfId="0" applyNumberFormat="1" applyFont="1" applyFill="1" applyBorder="1" applyAlignment="1">
      <alignment horizontal="center" vertical="center"/>
    </xf>
    <xf numFmtId="164" fontId="1" fillId="14" borderId="5" xfId="0" applyNumberFormat="1" applyFont="1" applyFill="1" applyBorder="1" applyAlignment="1">
      <alignment horizontal="center" vertical="center"/>
    </xf>
    <xf numFmtId="164" fontId="2" fillId="14" borderId="5" xfId="0" applyNumberFormat="1" applyFont="1" applyFill="1" applyBorder="1" applyAlignment="1">
      <alignment horizontal="center" vertical="center"/>
    </xf>
    <xf numFmtId="164" fontId="1" fillId="20" borderId="5" xfId="0" applyNumberFormat="1" applyFont="1" applyFill="1" applyBorder="1" applyAlignment="1">
      <alignment horizontal="center" vertical="center"/>
    </xf>
    <xf numFmtId="164" fontId="1" fillId="20" borderId="1" xfId="0" applyNumberFormat="1" applyFont="1" applyFill="1" applyBorder="1" applyAlignment="1">
      <alignment horizontal="center" vertical="center"/>
    </xf>
    <xf numFmtId="164" fontId="2" fillId="20" borderId="5" xfId="0" applyNumberFormat="1" applyFont="1" applyFill="1" applyBorder="1" applyAlignment="1">
      <alignment horizontal="center" vertical="center"/>
    </xf>
    <xf numFmtId="164" fontId="2" fillId="20" borderId="1" xfId="0" applyNumberFormat="1" applyFont="1" applyFill="1" applyBorder="1" applyAlignment="1">
      <alignment horizontal="center" vertical="center"/>
    </xf>
    <xf numFmtId="0" fontId="8" fillId="3" borderId="0" xfId="0" applyFont="1" applyFill="1" applyAlignment="1">
      <alignment horizontal="left" vertical="center" wrapText="1"/>
    </xf>
    <xf numFmtId="0" fontId="2" fillId="25" borderId="15" xfId="0" applyFont="1" applyFill="1" applyBorder="1" applyAlignment="1">
      <alignment horizontal="center" vertical="center"/>
    </xf>
    <xf numFmtId="0" fontId="2" fillId="25" borderId="5" xfId="0" applyFont="1" applyFill="1" applyBorder="1" applyAlignment="1">
      <alignment horizontal="center" vertical="center"/>
    </xf>
    <xf numFmtId="164" fontId="1" fillId="22" borderId="37" xfId="0" applyNumberFormat="1" applyFont="1" applyFill="1" applyBorder="1" applyAlignment="1">
      <alignment horizontal="center" vertical="center"/>
    </xf>
    <xf numFmtId="164" fontId="1" fillId="22" borderId="5" xfId="0" applyNumberFormat="1" applyFont="1" applyFill="1" applyBorder="1" applyAlignment="1">
      <alignment horizontal="center" vertical="center"/>
    </xf>
    <xf numFmtId="164" fontId="1" fillId="18" borderId="37" xfId="0" applyNumberFormat="1" applyFont="1" applyFill="1" applyBorder="1" applyAlignment="1">
      <alignment horizontal="center" vertical="center"/>
    </xf>
    <xf numFmtId="164" fontId="1" fillId="18" borderId="5" xfId="0" applyNumberFormat="1" applyFont="1" applyFill="1" applyBorder="1" applyAlignment="1">
      <alignment horizontal="center" vertical="center"/>
    </xf>
    <xf numFmtId="164" fontId="2" fillId="18" borderId="5" xfId="0" applyNumberFormat="1" applyFont="1" applyFill="1" applyBorder="1" applyAlignment="1">
      <alignment horizontal="center" vertical="center"/>
    </xf>
    <xf numFmtId="164" fontId="1" fillId="19" borderId="37" xfId="0" applyNumberFormat="1" applyFont="1" applyFill="1" applyBorder="1" applyAlignment="1">
      <alignment horizontal="center" vertical="center"/>
    </xf>
    <xf numFmtId="164" fontId="1" fillId="15" borderId="5" xfId="0" applyNumberFormat="1" applyFont="1" applyFill="1" applyBorder="1" applyAlignment="1">
      <alignment horizontal="center" vertical="center"/>
    </xf>
    <xf numFmtId="164" fontId="2" fillId="15" borderId="5" xfId="0" applyNumberFormat="1" applyFont="1" applyFill="1" applyBorder="1" applyAlignment="1">
      <alignment horizontal="center" vertical="center"/>
    </xf>
    <xf numFmtId="164" fontId="1" fillId="16" borderId="5" xfId="0" applyNumberFormat="1" applyFont="1" applyFill="1" applyBorder="1" applyAlignment="1">
      <alignment horizontal="center" vertical="center"/>
    </xf>
    <xf numFmtId="164" fontId="1" fillId="16" borderId="1" xfId="0" applyNumberFormat="1" applyFont="1" applyFill="1" applyBorder="1" applyAlignment="1">
      <alignment horizontal="center" vertical="center"/>
    </xf>
    <xf numFmtId="164" fontId="2" fillId="16" borderId="5" xfId="0" applyNumberFormat="1" applyFont="1" applyFill="1" applyBorder="1" applyAlignment="1">
      <alignment horizontal="center" vertical="center"/>
    </xf>
    <xf numFmtId="164" fontId="2" fillId="16" borderId="1" xfId="0" applyNumberFormat="1" applyFont="1" applyFill="1" applyBorder="1" applyAlignment="1">
      <alignment horizontal="center" vertical="center"/>
    </xf>
    <xf numFmtId="164" fontId="1" fillId="28" borderId="37" xfId="0" applyNumberFormat="1" applyFont="1" applyFill="1" applyBorder="1" applyAlignment="1">
      <alignment horizontal="center" vertical="center"/>
    </xf>
    <xf numFmtId="164" fontId="1" fillId="28" borderId="5" xfId="0" applyNumberFormat="1" applyFont="1" applyFill="1" applyBorder="1" applyAlignment="1">
      <alignment horizontal="center" vertical="center"/>
    </xf>
    <xf numFmtId="164" fontId="2" fillId="28" borderId="5" xfId="0" applyNumberFormat="1" applyFont="1" applyFill="1" applyBorder="1" applyAlignment="1">
      <alignment horizontal="center" vertical="center"/>
    </xf>
    <xf numFmtId="164" fontId="1" fillId="16" borderId="37" xfId="0" applyNumberFormat="1" applyFont="1" applyFill="1" applyBorder="1" applyAlignment="1">
      <alignment horizontal="center" vertical="center"/>
    </xf>
    <xf numFmtId="164" fontId="1" fillId="16" borderId="63" xfId="0" applyNumberFormat="1" applyFont="1" applyFill="1" applyBorder="1" applyAlignment="1">
      <alignment horizontal="center" vertical="center"/>
    </xf>
    <xf numFmtId="164" fontId="1" fillId="15" borderId="37" xfId="0" applyNumberFormat="1" applyFont="1" applyFill="1" applyBorder="1" applyAlignment="1">
      <alignment horizontal="center" vertical="center"/>
    </xf>
    <xf numFmtId="0" fontId="2" fillId="3" borderId="0" xfId="0" applyFont="1" applyFill="1" applyAlignment="1">
      <alignment horizontal="center" vertical="center"/>
    </xf>
    <xf numFmtId="0" fontId="1" fillId="3" borderId="0" xfId="0" applyFont="1" applyFill="1" applyAlignment="1">
      <alignment horizontal="left" vertical="center" wrapText="1"/>
    </xf>
    <xf numFmtId="1" fontId="7" fillId="35" borderId="54" xfId="0" applyNumberFormat="1" applyFont="1" applyFill="1" applyBorder="1" applyAlignment="1">
      <alignment horizontal="center" vertical="center"/>
    </xf>
    <xf numFmtId="1" fontId="7" fillId="35" borderId="5" xfId="0" applyNumberFormat="1" applyFont="1" applyFill="1" applyBorder="1" applyAlignment="1">
      <alignment horizontal="center" vertical="center"/>
    </xf>
    <xf numFmtId="1" fontId="6" fillId="34" borderId="10" xfId="0" applyNumberFormat="1" applyFont="1" applyFill="1" applyBorder="1" applyAlignment="1">
      <alignment horizontal="center" vertical="center"/>
    </xf>
    <xf numFmtId="1" fontId="6" fillId="34" borderId="58" xfId="0" applyNumberFormat="1" applyFont="1" applyFill="1" applyBorder="1" applyAlignment="1">
      <alignment horizontal="center" vertical="center"/>
    </xf>
    <xf numFmtId="1" fontId="6" fillId="34" borderId="53" xfId="0" applyNumberFormat="1" applyFont="1" applyFill="1" applyBorder="1" applyAlignment="1">
      <alignment horizontal="center" vertical="center"/>
    </xf>
    <xf numFmtId="1" fontId="6" fillId="34" borderId="54" xfId="0" applyNumberFormat="1" applyFont="1" applyFill="1" applyBorder="1" applyAlignment="1">
      <alignment horizontal="center" vertical="center"/>
    </xf>
    <xf numFmtId="1" fontId="6" fillId="35" borderId="1" xfId="0" applyNumberFormat="1" applyFont="1" applyFill="1" applyBorder="1" applyAlignment="1">
      <alignment horizontal="center" vertical="center" wrapText="1"/>
    </xf>
    <xf numFmtId="1" fontId="6" fillId="35" borderId="53" xfId="0" applyNumberFormat="1" applyFont="1" applyFill="1" applyBorder="1" applyAlignment="1">
      <alignment horizontal="center" vertical="center" wrapText="1"/>
    </xf>
    <xf numFmtId="1" fontId="6" fillId="35" borderId="54" xfId="0" applyNumberFormat="1" applyFont="1" applyFill="1" applyBorder="1" applyAlignment="1">
      <alignment horizontal="center" vertical="center" wrapText="1"/>
    </xf>
    <xf numFmtId="1" fontId="7" fillId="35" borderId="1" xfId="0" applyNumberFormat="1" applyFont="1" applyFill="1" applyBorder="1" applyAlignment="1">
      <alignment horizontal="center" vertical="center"/>
    </xf>
    <xf numFmtId="0" fontId="4" fillId="5" borderId="37" xfId="0" applyFont="1" applyFill="1" applyBorder="1" applyAlignment="1">
      <alignment horizontal="center" vertical="center" wrapText="1"/>
    </xf>
    <xf numFmtId="0" fontId="2" fillId="2" borderId="0" xfId="0" applyFont="1" applyFill="1" applyAlignment="1">
      <alignment horizontal="center" vertical="center" wrapText="1"/>
    </xf>
    <xf numFmtId="0" fontId="1" fillId="4" borderId="0" xfId="0" applyFont="1" applyFill="1" applyAlignment="1">
      <alignment horizontal="left"/>
    </xf>
    <xf numFmtId="0" fontId="4" fillId="5" borderId="10"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2" fillId="3" borderId="0" xfId="0" applyFont="1" applyFill="1" applyAlignment="1">
      <alignment horizontal="left" vertical="center" wrapText="1"/>
    </xf>
    <xf numFmtId="0" fontId="10" fillId="9" borderId="10" xfId="0" applyFont="1" applyFill="1" applyBorder="1" applyAlignment="1">
      <alignment horizontal="center" vertical="center" wrapText="1"/>
    </xf>
    <xf numFmtId="0" fontId="10" fillId="9" borderId="71" xfId="0"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164" fontId="1" fillId="4" borderId="54" xfId="0" applyNumberFormat="1" applyFont="1" applyFill="1" applyBorder="1" applyAlignment="1">
      <alignment horizontal="center" vertical="center" wrapText="1"/>
    </xf>
    <xf numFmtId="0" fontId="10" fillId="62" borderId="10" xfId="0" applyFont="1" applyFill="1" applyBorder="1" applyAlignment="1">
      <alignment horizontal="center" vertical="center" wrapText="1"/>
    </xf>
    <xf numFmtId="0" fontId="10" fillId="62" borderId="71" xfId="0" applyFont="1" applyFill="1" applyBorder="1" applyAlignment="1">
      <alignment horizontal="center" vertical="center" wrapText="1"/>
    </xf>
    <xf numFmtId="0" fontId="10" fillId="11" borderId="10" xfId="0" applyFont="1" applyFill="1" applyBorder="1" applyAlignment="1">
      <alignment horizontal="center" vertical="center" wrapText="1"/>
    </xf>
    <xf numFmtId="0" fontId="10" fillId="11" borderId="7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164" fontId="2" fillId="4" borderId="54" xfId="0" applyNumberFormat="1" applyFont="1" applyFill="1" applyBorder="1" applyAlignment="1">
      <alignment horizontal="center" vertical="center" wrapText="1"/>
    </xf>
    <xf numFmtId="0" fontId="2" fillId="10" borderId="10"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0" fillId="52" borderId="10" xfId="0" applyFont="1" applyFill="1" applyBorder="1" applyAlignment="1">
      <alignment horizontal="center" vertical="center" wrapText="1"/>
    </xf>
    <xf numFmtId="0" fontId="10" fillId="52" borderId="71" xfId="0" applyFont="1" applyFill="1" applyBorder="1" applyAlignment="1">
      <alignment horizontal="center" vertical="center" wrapText="1"/>
    </xf>
    <xf numFmtId="0" fontId="10" fillId="61" borderId="10" xfId="0" applyFont="1" applyFill="1" applyBorder="1" applyAlignment="1">
      <alignment horizontal="center" vertical="center" wrapText="1"/>
    </xf>
    <xf numFmtId="0" fontId="10" fillId="61" borderId="71" xfId="0" applyFont="1" applyFill="1" applyBorder="1" applyAlignment="1">
      <alignment horizontal="center" vertical="center" wrapText="1"/>
    </xf>
    <xf numFmtId="0" fontId="2" fillId="53" borderId="10" xfId="0" applyFont="1" applyFill="1" applyBorder="1" applyAlignment="1">
      <alignment horizontal="center" vertical="center" wrapText="1"/>
    </xf>
    <xf numFmtId="0" fontId="10" fillId="53" borderId="71" xfId="0" applyFont="1" applyFill="1" applyBorder="1" applyAlignment="1">
      <alignment horizontal="center" vertical="center" wrapText="1"/>
    </xf>
    <xf numFmtId="0" fontId="10" fillId="51" borderId="10" xfId="0" applyFont="1" applyFill="1" applyBorder="1" applyAlignment="1">
      <alignment horizontal="center" vertical="center" wrapText="1"/>
    </xf>
    <xf numFmtId="0" fontId="10" fillId="51" borderId="7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0" fillId="12" borderId="54"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164" fontId="4" fillId="4" borderId="53" xfId="0" applyNumberFormat="1" applyFont="1" applyFill="1" applyBorder="1" applyAlignment="1">
      <alignment horizontal="center" vertical="center" wrapText="1"/>
    </xf>
    <xf numFmtId="164" fontId="4" fillId="4" borderId="54" xfId="0" applyNumberFormat="1" applyFont="1" applyFill="1" applyBorder="1" applyAlignment="1">
      <alignment horizontal="center" vertical="center" wrapText="1"/>
    </xf>
    <xf numFmtId="0" fontId="8" fillId="4" borderId="0" xfId="0" applyFont="1" applyFill="1" applyAlignment="1">
      <alignment horizontal="left" vertical="center" wrapText="1"/>
    </xf>
    <xf numFmtId="0" fontId="2" fillId="4" borderId="0" xfId="0" applyFont="1" applyFill="1" applyAlignment="1">
      <alignment horizontal="center" vertical="center" wrapText="1"/>
    </xf>
    <xf numFmtId="164" fontId="4" fillId="0" borderId="4" xfId="0" applyNumberFormat="1" applyFont="1" applyBorder="1" applyAlignment="1">
      <alignment horizontal="center" vertical="center" wrapText="1"/>
    </xf>
    <xf numFmtId="164" fontId="4" fillId="0" borderId="37" xfId="0" applyNumberFormat="1" applyFont="1" applyBorder="1" applyAlignment="1">
      <alignment horizontal="center" vertical="center" wrapText="1"/>
    </xf>
    <xf numFmtId="0" fontId="8" fillId="2" borderId="0" xfId="0" applyFont="1" applyFill="1" applyAlignment="1">
      <alignment horizontal="left" vertical="center" wrapText="1"/>
    </xf>
    <xf numFmtId="0" fontId="4" fillId="4" borderId="0" xfId="0" applyFont="1" applyFill="1" applyAlignment="1">
      <alignment horizontal="center" vertical="center" wrapText="1"/>
    </xf>
    <xf numFmtId="0" fontId="3" fillId="4" borderId="0" xfId="0" applyFont="1" applyFill="1" applyAlignment="1">
      <alignment horizontal="left" vertical="center" wrapText="1"/>
    </xf>
    <xf numFmtId="0" fontId="4" fillId="29" borderId="1" xfId="0" applyFont="1" applyFill="1" applyBorder="1" applyAlignment="1">
      <alignment horizontal="center" vertical="center" wrapText="1"/>
    </xf>
    <xf numFmtId="0" fontId="4" fillId="29" borderId="53" xfId="0" applyFont="1" applyFill="1" applyBorder="1" applyAlignment="1">
      <alignment horizontal="center" vertical="center" wrapText="1"/>
    </xf>
    <xf numFmtId="0" fontId="4" fillId="29" borderId="54" xfId="0" applyFont="1" applyFill="1" applyBorder="1" applyAlignment="1">
      <alignment horizontal="center" vertical="center" wrapText="1"/>
    </xf>
    <xf numFmtId="0" fontId="4" fillId="39" borderId="10" xfId="0" applyFont="1" applyFill="1" applyBorder="1" applyAlignment="1">
      <alignment horizontal="center" vertical="center" wrapText="1"/>
    </xf>
    <xf numFmtId="0" fontId="4" fillId="39" borderId="58" xfId="0" applyFont="1" applyFill="1" applyBorder="1" applyAlignment="1">
      <alignment horizontal="center" vertical="center" wrapText="1"/>
    </xf>
    <xf numFmtId="0" fontId="4" fillId="39" borderId="7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164" fontId="4" fillId="0" borderId="1" xfId="0" applyNumberFormat="1" applyFont="1" applyBorder="1" applyAlignment="1">
      <alignment horizontal="center" vertical="center"/>
    </xf>
    <xf numFmtId="164" fontId="4" fillId="0" borderId="54" xfId="0" applyNumberFormat="1" applyFont="1" applyBorder="1" applyAlignment="1">
      <alignment horizontal="center" vertical="center"/>
    </xf>
    <xf numFmtId="0" fontId="4" fillId="0" borderId="1"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6" borderId="10" xfId="0" applyFont="1" applyFill="1" applyBorder="1" applyAlignment="1">
      <alignment horizontal="center" vertical="center" wrapText="1"/>
    </xf>
    <xf numFmtId="0" fontId="4" fillId="6" borderId="58" xfId="0" applyFont="1" applyFill="1" applyBorder="1" applyAlignment="1">
      <alignment horizontal="center" vertical="center" wrapText="1"/>
    </xf>
    <xf numFmtId="0" fontId="4" fillId="6" borderId="54" xfId="0" applyFont="1" applyFill="1" applyBorder="1" applyAlignment="1">
      <alignment horizontal="center" vertical="center" wrapText="1"/>
    </xf>
    <xf numFmtId="164" fontId="4" fillId="0" borderId="53" xfId="0" applyNumberFormat="1" applyFont="1" applyBorder="1" applyAlignment="1">
      <alignment horizontal="center" vertical="center"/>
    </xf>
    <xf numFmtId="0" fontId="4" fillId="9" borderId="10" xfId="0" applyFont="1" applyFill="1" applyBorder="1" applyAlignment="1">
      <alignment horizontal="center" vertical="center" wrapText="1"/>
    </xf>
    <xf numFmtId="0" fontId="4" fillId="9" borderId="58" xfId="0" applyFont="1" applyFill="1" applyBorder="1" applyAlignment="1">
      <alignment horizontal="center" vertical="center" wrapText="1"/>
    </xf>
    <xf numFmtId="0" fontId="4" fillId="9" borderId="54" xfId="0" applyFont="1" applyFill="1" applyBorder="1" applyAlignment="1">
      <alignment horizontal="center" vertical="center" wrapText="1"/>
    </xf>
    <xf numFmtId="0" fontId="4" fillId="36" borderId="1" xfId="0" applyFont="1" applyFill="1" applyBorder="1" applyAlignment="1">
      <alignment horizontal="center" vertical="center" wrapText="1"/>
    </xf>
    <xf numFmtId="0" fontId="4" fillId="36" borderId="53" xfId="0" applyFont="1" applyFill="1" applyBorder="1" applyAlignment="1">
      <alignment horizontal="center" vertical="center" wrapText="1"/>
    </xf>
    <xf numFmtId="0" fontId="4" fillId="36" borderId="54" xfId="0" applyFont="1" applyFill="1" applyBorder="1" applyAlignment="1">
      <alignment horizontal="center" vertical="center" wrapText="1"/>
    </xf>
    <xf numFmtId="0" fontId="4" fillId="41" borderId="1" xfId="0" applyFont="1" applyFill="1" applyBorder="1" applyAlignment="1">
      <alignment horizontal="center" vertical="center" wrapText="1"/>
    </xf>
    <xf numFmtId="0" fontId="4" fillId="41" borderId="53" xfId="0" applyFont="1" applyFill="1" applyBorder="1" applyAlignment="1">
      <alignment horizontal="center" vertical="center" wrapText="1"/>
    </xf>
    <xf numFmtId="0" fontId="4" fillId="41" borderId="54" xfId="0" applyFont="1" applyFill="1" applyBorder="1" applyAlignment="1">
      <alignment horizontal="center" vertical="center" wrapText="1"/>
    </xf>
    <xf numFmtId="0" fontId="14" fillId="4" borderId="0" xfId="0" applyFont="1" applyFill="1" applyAlignment="1">
      <alignment horizontal="center" vertical="center" wrapText="1"/>
    </xf>
    <xf numFmtId="164" fontId="3" fillId="0" borderId="1" xfId="0" applyNumberFormat="1" applyFont="1" applyBorder="1" applyAlignment="1">
      <alignment horizontal="center" vertical="center"/>
    </xf>
    <xf numFmtId="164" fontId="3" fillId="0" borderId="53" xfId="0" applyNumberFormat="1" applyFont="1" applyBorder="1" applyAlignment="1">
      <alignment horizontal="center" vertical="center"/>
    </xf>
    <xf numFmtId="164" fontId="3" fillId="0" borderId="54" xfId="0" applyNumberFormat="1" applyFont="1" applyBorder="1" applyAlignment="1">
      <alignment horizontal="center" vertical="center"/>
    </xf>
    <xf numFmtId="0" fontId="3" fillId="0" borderId="1"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165" fontId="3" fillId="0" borderId="1" xfId="0" applyNumberFormat="1" applyFont="1" applyBorder="1" applyAlignment="1">
      <alignment horizontal="center" vertical="center"/>
    </xf>
    <xf numFmtId="165" fontId="3" fillId="0" borderId="54" xfId="0" applyNumberFormat="1" applyFont="1" applyBorder="1" applyAlignment="1">
      <alignment horizontal="center" vertical="center"/>
    </xf>
    <xf numFmtId="0" fontId="6" fillId="42" borderId="1" xfId="0" applyFont="1" applyFill="1" applyBorder="1" applyAlignment="1">
      <alignment horizontal="center" vertical="center"/>
    </xf>
    <xf numFmtId="0" fontId="6" fillId="42" borderId="53" xfId="0" applyFont="1" applyFill="1" applyBorder="1" applyAlignment="1">
      <alignment horizontal="center" vertical="center"/>
    </xf>
    <xf numFmtId="0" fontId="6" fillId="42" borderId="54" xfId="0" applyFont="1" applyFill="1" applyBorder="1" applyAlignment="1">
      <alignment horizontal="center" vertical="center"/>
    </xf>
    <xf numFmtId="0" fontId="7" fillId="43" borderId="1" xfId="0" applyFont="1" applyFill="1" applyBorder="1" applyAlignment="1">
      <alignment horizontal="center" vertical="center"/>
    </xf>
    <xf numFmtId="0" fontId="7" fillId="43" borderId="53" xfId="0" applyFont="1" applyFill="1" applyBorder="1" applyAlignment="1">
      <alignment horizontal="center" vertical="center"/>
    </xf>
    <xf numFmtId="0" fontId="8" fillId="43" borderId="1" xfId="0" applyFont="1" applyFill="1" applyBorder="1" applyAlignment="1">
      <alignment horizontal="center" vertical="center"/>
    </xf>
    <xf numFmtId="0" fontId="8" fillId="43" borderId="53" xfId="0" applyFont="1" applyFill="1" applyBorder="1" applyAlignment="1">
      <alignment horizontal="center" vertical="center"/>
    </xf>
    <xf numFmtId="0" fontId="7" fillId="47" borderId="1" xfId="0" applyFont="1" applyFill="1" applyBorder="1" applyAlignment="1">
      <alignment horizontal="center" vertical="center"/>
    </xf>
    <xf numFmtId="0" fontId="7" fillId="47" borderId="53" xfId="0" applyFont="1" applyFill="1" applyBorder="1" applyAlignment="1">
      <alignment horizontal="center" vertical="center"/>
    </xf>
    <xf numFmtId="0" fontId="7" fillId="47" borderId="54" xfId="0" applyFont="1" applyFill="1" applyBorder="1" applyAlignment="1">
      <alignment horizontal="center" vertical="center"/>
    </xf>
    <xf numFmtId="0" fontId="8" fillId="47" borderId="1" xfId="0" applyFont="1" applyFill="1" applyBorder="1" applyAlignment="1">
      <alignment horizontal="center" vertical="center"/>
    </xf>
    <xf numFmtId="0" fontId="8" fillId="47" borderId="53" xfId="0" applyFont="1" applyFill="1" applyBorder="1" applyAlignment="1">
      <alignment horizontal="center" vertical="center"/>
    </xf>
    <xf numFmtId="0" fontId="8" fillId="47" borderId="54" xfId="0" applyFont="1" applyFill="1" applyBorder="1" applyAlignment="1">
      <alignment horizontal="center" vertical="center"/>
    </xf>
    <xf numFmtId="0" fontId="3" fillId="2" borderId="0" xfId="0" applyFont="1" applyFill="1" applyAlignment="1">
      <alignment horizontal="left" vertical="center" wrapText="1"/>
    </xf>
    <xf numFmtId="0" fontId="2" fillId="25" borderId="1" xfId="0" applyFont="1" applyFill="1" applyBorder="1" applyAlignment="1">
      <alignment horizontal="center" vertical="center"/>
    </xf>
    <xf numFmtId="0" fontId="2" fillId="25" borderId="53" xfId="0" applyFont="1" applyFill="1" applyBorder="1" applyAlignment="1">
      <alignment horizontal="center" vertical="center"/>
    </xf>
    <xf numFmtId="0" fontId="2" fillId="25" borderId="54" xfId="0" applyFont="1" applyFill="1" applyBorder="1" applyAlignment="1">
      <alignment horizontal="center" vertical="center"/>
    </xf>
    <xf numFmtId="164" fontId="4" fillId="0" borderId="1" xfId="0" applyNumberFormat="1" applyFont="1" applyBorder="1" applyAlignment="1">
      <alignment horizontal="center" vertical="center" wrapText="1"/>
    </xf>
    <xf numFmtId="164" fontId="4" fillId="0" borderId="53" xfId="0" applyNumberFormat="1" applyFont="1" applyBorder="1" applyAlignment="1">
      <alignment horizontal="center" vertical="center" wrapText="1"/>
    </xf>
    <xf numFmtId="164" fontId="4" fillId="0" borderId="54" xfId="0" applyNumberFormat="1" applyFont="1" applyBorder="1" applyAlignment="1">
      <alignment horizontal="center" vertical="center" wrapText="1"/>
    </xf>
    <xf numFmtId="164" fontId="1" fillId="2" borderId="1" xfId="0" applyNumberFormat="1" applyFont="1" applyFill="1" applyBorder="1" applyAlignment="1">
      <alignment horizontal="center" vertical="center"/>
    </xf>
    <xf numFmtId="164" fontId="1" fillId="2" borderId="53" xfId="0" applyNumberFormat="1" applyFont="1" applyFill="1" applyBorder="1" applyAlignment="1">
      <alignment horizontal="center" vertical="center"/>
    </xf>
    <xf numFmtId="164" fontId="1" fillId="2" borderId="54" xfId="0" applyNumberFormat="1" applyFont="1" applyFill="1" applyBorder="1" applyAlignment="1">
      <alignment horizontal="center" vertical="center"/>
    </xf>
    <xf numFmtId="164" fontId="4" fillId="0" borderId="1" xfId="0" applyNumberFormat="1" applyFont="1" applyBorder="1" applyAlignment="1">
      <alignment vertical="center" wrapText="1"/>
    </xf>
    <xf numFmtId="164" fontId="4" fillId="0" borderId="53" xfId="0" applyNumberFormat="1" applyFont="1" applyBorder="1" applyAlignment="1">
      <alignment vertical="center" wrapText="1"/>
    </xf>
    <xf numFmtId="164" fontId="4" fillId="0" borderId="54" xfId="0" applyNumberFormat="1" applyFont="1" applyBorder="1" applyAlignment="1">
      <alignment vertical="center" wrapText="1"/>
    </xf>
    <xf numFmtId="164" fontId="3" fillId="4" borderId="0" xfId="0" applyNumberFormat="1" applyFont="1" applyFill="1" applyAlignment="1">
      <alignment horizontal="center" vertical="center" wrapText="1"/>
    </xf>
    <xf numFmtId="0" fontId="1" fillId="0" borderId="63"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71" xfId="0" applyFont="1" applyBorder="1" applyAlignment="1">
      <alignment horizontal="center" vertical="center" wrapText="1"/>
    </xf>
    <xf numFmtId="164" fontId="4" fillId="4" borderId="0" xfId="0" applyNumberFormat="1" applyFont="1" applyFill="1" applyAlignment="1">
      <alignment horizontal="center" vertical="center" wrapText="1"/>
    </xf>
    <xf numFmtId="164" fontId="3" fillId="0" borderId="1" xfId="0" applyNumberFormat="1" applyFont="1" applyBorder="1" applyAlignment="1">
      <alignment horizontal="center" vertical="center" wrapText="1"/>
    </xf>
    <xf numFmtId="164" fontId="3" fillId="0" borderId="53" xfId="0" applyNumberFormat="1" applyFont="1" applyBorder="1" applyAlignment="1">
      <alignment horizontal="center" vertical="center" wrapText="1"/>
    </xf>
    <xf numFmtId="164" fontId="3" fillId="0" borderId="54" xfId="0" applyNumberFormat="1" applyFont="1" applyBorder="1" applyAlignment="1">
      <alignment horizontal="center" vertical="center" wrapText="1"/>
    </xf>
    <xf numFmtId="0" fontId="4" fillId="41" borderId="10" xfId="0" applyFont="1" applyFill="1" applyBorder="1" applyAlignment="1">
      <alignment horizontal="center" vertical="center" wrapText="1"/>
    </xf>
    <xf numFmtId="0" fontId="4" fillId="41" borderId="69" xfId="0" applyFont="1" applyFill="1" applyBorder="1" applyAlignment="1">
      <alignment horizontal="center" vertical="center" wrapText="1"/>
    </xf>
    <xf numFmtId="0" fontId="4" fillId="41" borderId="63" xfId="0" applyFont="1" applyFill="1" applyBorder="1" applyAlignment="1">
      <alignment horizontal="center" vertical="center" wrapText="1"/>
    </xf>
    <xf numFmtId="0" fontId="4" fillId="41" borderId="58" xfId="0" applyFont="1" applyFill="1" applyBorder="1" applyAlignment="1">
      <alignment horizontal="center" vertical="center" wrapText="1"/>
    </xf>
    <xf numFmtId="0" fontId="4" fillId="41" borderId="0" xfId="0" applyFont="1" applyFill="1" applyAlignment="1">
      <alignment horizontal="center" vertical="center" wrapText="1"/>
    </xf>
    <xf numFmtId="0" fontId="4" fillId="41" borderId="76" xfId="0" applyFont="1" applyFill="1" applyBorder="1" applyAlignment="1">
      <alignment horizontal="center" vertical="center" wrapText="1"/>
    </xf>
    <xf numFmtId="0" fontId="4" fillId="41" borderId="71" xfId="0" applyFont="1" applyFill="1" applyBorder="1" applyAlignment="1">
      <alignment horizontal="center" vertical="center" wrapText="1"/>
    </xf>
    <xf numFmtId="0" fontId="4" fillId="41" borderId="61" xfId="0" applyFont="1" applyFill="1" applyBorder="1" applyAlignment="1">
      <alignment horizontal="center" vertical="center" wrapText="1"/>
    </xf>
    <xf numFmtId="0" fontId="4" fillId="41" borderId="77" xfId="0" applyFont="1" applyFill="1" applyBorder="1" applyAlignment="1">
      <alignment horizontal="center" vertical="center" wrapText="1"/>
    </xf>
  </cellXfs>
  <cellStyles count="2">
    <cellStyle name="Normal" xfId="0" builtinId="0"/>
    <cellStyle name="Normal 2" xfId="1" xr:uid="{8D375203-E67F-436C-A310-52BDDBD3B0BE}"/>
  </cellStyles>
  <dxfs count="0"/>
  <tableStyles count="0" defaultTableStyle="TableStyleMedium2" defaultPivotStyle="PivotStyleLight16"/>
  <colors>
    <indexedColors>
      <rgbColor rgb="FF000000"/>
      <rgbColor rgb="FFFFFFFF"/>
      <rgbColor rgb="FFFF0000"/>
      <rgbColor rgb="FF00FF00"/>
      <rgbColor rgb="FF0000FF"/>
      <rgbColor rgb="FFFBE5D6"/>
      <rgbColor rgb="FFFF00FF"/>
      <rgbColor rgb="FF00FFFF"/>
      <rgbColor rgb="FF800000"/>
      <rgbColor rgb="FF008000"/>
      <rgbColor rgb="FF000080"/>
      <rgbColor rgb="FF808000"/>
      <rgbColor rgb="FF800080"/>
      <rgbColor rgb="FF008080"/>
      <rgbColor rgb="FFA9D18E"/>
      <rgbColor rgb="FF808080"/>
      <rgbColor rgb="FF9999FF"/>
      <rgbColor rgb="FF993366"/>
      <rgbColor rgb="FFFFF2CC"/>
      <rgbColor rgb="FFDEEBF7"/>
      <rgbColor rgb="FF660066"/>
      <rgbColor rgb="FFFF8080"/>
      <rgbColor rgb="FF0563C1"/>
      <rgbColor rgb="FFBDD7EE"/>
      <rgbColor rgb="FF000080"/>
      <rgbColor rgb="FFFF00FF"/>
      <rgbColor rgb="FFFFFF00"/>
      <rgbColor rgb="FF00FFFF"/>
      <rgbColor rgb="FF800080"/>
      <rgbColor rgb="FF800000"/>
      <rgbColor rgb="FF008080"/>
      <rgbColor rgb="FF0000FF"/>
      <rgbColor rgb="FF00CCFF"/>
      <rgbColor rgb="FFE7E6E6"/>
      <rgbColor rgb="FFE2F0D9"/>
      <rgbColor rgb="FFFFE699"/>
      <rgbColor rgb="FF9DC3E6"/>
      <rgbColor rgb="FFF4B183"/>
      <rgbColor rgb="FFC5E0B4"/>
      <rgbColor rgb="FFF8CBAD"/>
      <rgbColor rgb="FF3366FF"/>
      <rgbColor rgb="FF33CCCC"/>
      <rgbColor rgb="FF99CC00"/>
      <rgbColor rgb="FFFFD966"/>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EAEA"/>
      <color rgb="FF5597D3"/>
      <color rgb="FF8FC36B"/>
      <color rgb="FFB48500"/>
      <color rgb="FFADADAD"/>
      <color rgb="FFBCBCBC"/>
      <color rgb="FF5899D4"/>
      <color rgb="FF7CB953"/>
      <color rgb="FF63A0D7"/>
      <color rgb="FF428B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enome.jp/kegg-bin/show_pathway?17395431233395855/dme04130.arg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7ED2D-EF43-4D87-8368-D100E7686757}">
  <dimension ref="B2:H11"/>
  <sheetViews>
    <sheetView zoomScale="108" workbookViewId="0">
      <selection activeCell="L9" sqref="L9"/>
    </sheetView>
  </sheetViews>
  <sheetFormatPr baseColWidth="10" defaultColWidth="11.42578125" defaultRowHeight="15" x14ac:dyDescent="0.25"/>
  <cols>
    <col min="1" max="1" width="3.85546875" style="569" customWidth="1"/>
    <col min="2" max="2" width="11.5703125" style="569" bestFit="1" customWidth="1"/>
    <col min="3" max="7" width="10.140625" style="569" customWidth="1"/>
    <col min="8" max="8" width="8.85546875" style="569" customWidth="1"/>
    <col min="9" max="16384" width="11.42578125" style="569"/>
  </cols>
  <sheetData>
    <row r="2" spans="2:8" x14ac:dyDescent="0.25">
      <c r="B2" s="1116" t="s">
        <v>1201</v>
      </c>
      <c r="C2" s="1117"/>
      <c r="D2" s="1117"/>
      <c r="E2" s="1117"/>
      <c r="F2" s="1117"/>
      <c r="G2" s="1117"/>
      <c r="H2" s="1117"/>
    </row>
    <row r="3" spans="2:8" x14ac:dyDescent="0.25">
      <c r="B3" s="1117" t="s">
        <v>843</v>
      </c>
      <c r="C3" s="1117"/>
      <c r="D3" s="1117"/>
      <c r="E3" s="1117"/>
      <c r="F3" s="1117"/>
      <c r="G3" s="1117"/>
      <c r="H3" s="1117"/>
    </row>
    <row r="4" spans="2:8" ht="10.35" customHeight="1" x14ac:dyDescent="0.25"/>
    <row r="5" spans="2:8" ht="27" customHeight="1" x14ac:dyDescent="0.25">
      <c r="B5" s="972" t="s">
        <v>811</v>
      </c>
      <c r="C5" s="972" t="s">
        <v>1134</v>
      </c>
      <c r="D5" s="972" t="s">
        <v>812</v>
      </c>
      <c r="E5" s="972" t="s">
        <v>813</v>
      </c>
      <c r="F5" s="972" t="s">
        <v>814</v>
      </c>
      <c r="G5" s="972" t="s">
        <v>815</v>
      </c>
      <c r="H5" s="972" t="s">
        <v>816</v>
      </c>
    </row>
    <row r="6" spans="2:8" ht="20.100000000000001" customHeight="1" x14ac:dyDescent="0.25">
      <c r="B6" s="973" t="s">
        <v>183</v>
      </c>
      <c r="C6" s="974" t="s">
        <v>817</v>
      </c>
      <c r="D6" s="975" t="s">
        <v>818</v>
      </c>
      <c r="E6" s="975" t="s">
        <v>819</v>
      </c>
      <c r="F6" s="975" t="s">
        <v>820</v>
      </c>
      <c r="G6" s="975" t="s">
        <v>821</v>
      </c>
      <c r="H6" s="975">
        <v>142</v>
      </c>
    </row>
    <row r="7" spans="2:8" ht="20.100000000000001" customHeight="1" x14ac:dyDescent="0.25">
      <c r="B7" s="976" t="s">
        <v>187</v>
      </c>
      <c r="C7" s="977" t="s">
        <v>822</v>
      </c>
      <c r="D7" s="978" t="s">
        <v>823</v>
      </c>
      <c r="E7" s="978" t="s">
        <v>824</v>
      </c>
      <c r="F7" s="978" t="s">
        <v>825</v>
      </c>
      <c r="G7" s="978" t="s">
        <v>822</v>
      </c>
      <c r="H7" s="978">
        <v>155</v>
      </c>
    </row>
    <row r="8" spans="2:8" ht="20.100000000000001" customHeight="1" x14ac:dyDescent="0.25">
      <c r="B8" s="979" t="s">
        <v>182</v>
      </c>
      <c r="C8" s="974" t="s">
        <v>826</v>
      </c>
      <c r="D8" s="975" t="s">
        <v>827</v>
      </c>
      <c r="E8" s="975" t="s">
        <v>828</v>
      </c>
      <c r="F8" s="975" t="s">
        <v>829</v>
      </c>
      <c r="G8" s="975" t="s">
        <v>826</v>
      </c>
      <c r="H8" s="975">
        <v>158</v>
      </c>
    </row>
    <row r="9" spans="2:8" ht="20.100000000000001" customHeight="1" x14ac:dyDescent="0.25">
      <c r="B9" s="980" t="s">
        <v>184</v>
      </c>
      <c r="C9" s="977" t="s">
        <v>830</v>
      </c>
      <c r="D9" s="978" t="s">
        <v>831</v>
      </c>
      <c r="E9" s="978" t="s">
        <v>832</v>
      </c>
      <c r="F9" s="978" t="s">
        <v>833</v>
      </c>
      <c r="G9" s="978" t="s">
        <v>834</v>
      </c>
      <c r="H9" s="978">
        <v>80</v>
      </c>
    </row>
    <row r="10" spans="2:8" ht="20.100000000000001" customHeight="1" x14ac:dyDescent="0.25">
      <c r="B10" s="979" t="s">
        <v>185</v>
      </c>
      <c r="C10" s="974" t="s">
        <v>835</v>
      </c>
      <c r="D10" s="975" t="s">
        <v>836</v>
      </c>
      <c r="E10" s="975" t="s">
        <v>824</v>
      </c>
      <c r="F10" s="975" t="s">
        <v>837</v>
      </c>
      <c r="G10" s="975" t="s">
        <v>835</v>
      </c>
      <c r="H10" s="975">
        <v>64</v>
      </c>
    </row>
    <row r="11" spans="2:8" ht="20.100000000000001" customHeight="1" x14ac:dyDescent="0.25">
      <c r="B11" s="980" t="s">
        <v>186</v>
      </c>
      <c r="C11" s="977" t="s">
        <v>838</v>
      </c>
      <c r="D11" s="978" t="s">
        <v>839</v>
      </c>
      <c r="E11" s="978" t="s">
        <v>840</v>
      </c>
      <c r="F11" s="978" t="s">
        <v>841</v>
      </c>
      <c r="G11" s="978" t="s">
        <v>842</v>
      </c>
      <c r="H11" s="978">
        <v>112</v>
      </c>
    </row>
  </sheetData>
  <mergeCells count="2">
    <mergeCell ref="B2:H2"/>
    <mergeCell ref="B3:H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46D22-0DE3-455B-B6F4-031AA1BC1472}">
  <dimension ref="B2:V112"/>
  <sheetViews>
    <sheetView zoomScale="112" zoomScaleNormal="70" workbookViewId="0">
      <selection activeCell="B2" sqref="B2:K2"/>
    </sheetView>
  </sheetViews>
  <sheetFormatPr baseColWidth="10" defaultColWidth="11.42578125" defaultRowHeight="15" x14ac:dyDescent="0.25"/>
  <cols>
    <col min="1" max="1" width="4.140625" style="421" customWidth="1"/>
    <col min="2" max="2" width="13.42578125" style="421" bestFit="1" customWidth="1"/>
    <col min="3" max="3" width="45.85546875" style="421" bestFit="1" customWidth="1"/>
    <col min="4" max="4" width="14.140625" style="421" bestFit="1" customWidth="1"/>
    <col min="5" max="5" width="14.42578125" style="421" customWidth="1"/>
    <col min="6" max="7" width="11.42578125" style="421"/>
    <col min="8" max="8" width="18.140625" style="421" customWidth="1"/>
    <col min="9" max="9" width="13" style="421" customWidth="1"/>
    <col min="10" max="10" width="11.42578125" style="421"/>
    <col min="11" max="11" width="15.140625" style="421" customWidth="1"/>
    <col min="12" max="12" width="13.42578125" style="421" customWidth="1"/>
    <col min="13" max="13" width="11.42578125" style="421"/>
    <col min="14" max="14" width="27.140625" style="421" customWidth="1"/>
    <col min="15" max="15" width="12.42578125" style="421" customWidth="1"/>
    <col min="16" max="18" width="11.42578125" style="421"/>
    <col min="19" max="19" width="14" style="421" customWidth="1"/>
    <col min="20" max="16384" width="11.42578125" style="421"/>
  </cols>
  <sheetData>
    <row r="2" spans="2:22" s="177" customFormat="1" x14ac:dyDescent="0.25">
      <c r="B2" s="1118" t="s">
        <v>1184</v>
      </c>
      <c r="C2" s="1118"/>
      <c r="D2" s="1118"/>
      <c r="E2" s="1118"/>
      <c r="F2" s="1118"/>
      <c r="G2" s="1118"/>
      <c r="H2" s="1118"/>
      <c r="I2" s="1118"/>
      <c r="J2" s="1118"/>
      <c r="K2" s="1118"/>
      <c r="L2" s="175"/>
      <c r="M2" s="175"/>
      <c r="N2" s="175"/>
      <c r="O2" s="175"/>
      <c r="P2" s="175"/>
      <c r="Q2" s="175"/>
      <c r="R2" s="175"/>
      <c r="S2" s="175"/>
      <c r="T2" s="176"/>
      <c r="U2" s="176"/>
      <c r="V2" s="176"/>
    </row>
    <row r="3" spans="2:22" s="177" customFormat="1" x14ac:dyDescent="0.25">
      <c r="B3" s="1166" t="s">
        <v>1182</v>
      </c>
      <c r="C3" s="1166"/>
      <c r="D3" s="1166"/>
      <c r="E3" s="1166"/>
      <c r="F3" s="1166"/>
      <c r="G3" s="1166"/>
      <c r="H3" s="1166"/>
      <c r="I3" s="1166"/>
      <c r="J3" s="1166"/>
      <c r="K3" s="1166"/>
      <c r="L3" s="1166"/>
      <c r="M3" s="1166"/>
      <c r="N3" s="1166"/>
      <c r="O3" s="1166"/>
      <c r="P3" s="1166"/>
      <c r="Q3" s="1166"/>
      <c r="R3" s="1166"/>
      <c r="S3" s="1166"/>
      <c r="T3" s="176"/>
      <c r="U3" s="176"/>
      <c r="V3" s="176"/>
    </row>
    <row r="4" spans="2:22" s="177" customFormat="1" ht="6" customHeight="1" thickBot="1" x14ac:dyDescent="0.3">
      <c r="B4" s="409"/>
      <c r="C4" s="409"/>
      <c r="D4" s="409"/>
      <c r="E4" s="409"/>
      <c r="F4" s="409"/>
      <c r="G4" s="409"/>
      <c r="H4" s="409"/>
      <c r="I4" s="409"/>
      <c r="J4" s="409"/>
      <c r="K4" s="409"/>
      <c r="L4" s="409"/>
      <c r="M4" s="409"/>
      <c r="N4" s="409"/>
      <c r="O4" s="409"/>
      <c r="P4" s="409"/>
      <c r="Q4" s="409"/>
      <c r="R4" s="409"/>
      <c r="S4" s="409"/>
      <c r="T4" s="176"/>
      <c r="U4" s="176"/>
      <c r="V4" s="176"/>
    </row>
    <row r="5" spans="2:22" ht="15.75" thickBot="1" x14ac:dyDescent="0.3">
      <c r="B5" s="180"/>
      <c r="C5" s="178"/>
      <c r="D5" s="178"/>
      <c r="E5" s="178"/>
      <c r="F5" s="1122" t="s">
        <v>379</v>
      </c>
      <c r="G5" s="1123"/>
      <c r="H5" s="1123"/>
      <c r="I5" s="1123"/>
      <c r="J5" s="1123"/>
      <c r="K5" s="1122" t="s">
        <v>391</v>
      </c>
      <c r="L5" s="1123"/>
      <c r="M5" s="1123"/>
      <c r="N5" s="1123"/>
      <c r="O5" s="1123"/>
      <c r="P5" s="1123"/>
      <c r="Q5" s="1123"/>
      <c r="R5" s="1123"/>
      <c r="S5" s="1177"/>
    </row>
    <row r="6" spans="2:22" ht="43.5" thickBot="1" x14ac:dyDescent="0.3">
      <c r="B6" s="324" t="s">
        <v>5</v>
      </c>
      <c r="C6" s="324" t="s">
        <v>6</v>
      </c>
      <c r="D6" s="325" t="s">
        <v>441</v>
      </c>
      <c r="E6" s="325" t="s">
        <v>442</v>
      </c>
      <c r="F6" s="189" t="s">
        <v>7</v>
      </c>
      <c r="G6" s="190" t="s">
        <v>8</v>
      </c>
      <c r="H6" s="190" t="s">
        <v>14</v>
      </c>
      <c r="I6" s="190" t="s">
        <v>9</v>
      </c>
      <c r="J6" s="191" t="s">
        <v>11</v>
      </c>
      <c r="K6" s="326" t="s">
        <v>15</v>
      </c>
      <c r="L6" s="190" t="s">
        <v>16</v>
      </c>
      <c r="M6" s="190" t="s">
        <v>12</v>
      </c>
      <c r="N6" s="190" t="s">
        <v>13</v>
      </c>
      <c r="O6" s="190" t="s">
        <v>329</v>
      </c>
      <c r="P6" s="190" t="s">
        <v>194</v>
      </c>
      <c r="Q6" s="190" t="s">
        <v>10</v>
      </c>
      <c r="R6" s="190" t="s">
        <v>17</v>
      </c>
      <c r="S6" s="327" t="s">
        <v>195</v>
      </c>
    </row>
    <row r="7" spans="2:22" x14ac:dyDescent="0.25">
      <c r="B7" s="981" t="s">
        <v>18</v>
      </c>
      <c r="C7" s="466" t="s">
        <v>19</v>
      </c>
      <c r="D7" s="467" t="s">
        <v>652</v>
      </c>
      <c r="E7" s="468" t="s">
        <v>183</v>
      </c>
      <c r="F7" s="469" t="s">
        <v>20</v>
      </c>
      <c r="G7" s="470"/>
      <c r="H7" s="470"/>
      <c r="I7" s="470"/>
      <c r="J7" s="470"/>
      <c r="K7" s="470"/>
      <c r="L7" s="470"/>
      <c r="M7" s="470"/>
      <c r="N7" s="470"/>
      <c r="O7" s="470"/>
      <c r="P7" s="470"/>
      <c r="Q7" s="470"/>
      <c r="R7" s="470"/>
      <c r="S7" s="471"/>
    </row>
    <row r="8" spans="2:22" s="567" customFormat="1" x14ac:dyDescent="0.25">
      <c r="B8" s="472" t="s">
        <v>34</v>
      </c>
      <c r="C8" s="473" t="s">
        <v>35</v>
      </c>
      <c r="D8" s="474" t="s">
        <v>653</v>
      </c>
      <c r="E8" s="475" t="s">
        <v>183</v>
      </c>
      <c r="F8" s="476" t="s">
        <v>20</v>
      </c>
      <c r="G8" s="477"/>
      <c r="H8" s="477"/>
      <c r="I8" s="477"/>
      <c r="J8" s="477"/>
      <c r="K8" s="477"/>
      <c r="L8" s="477"/>
      <c r="M8" s="477"/>
      <c r="N8" s="477"/>
      <c r="O8" s="477"/>
      <c r="P8" s="477"/>
      <c r="Q8" s="477"/>
      <c r="R8" s="477"/>
      <c r="S8" s="478"/>
    </row>
    <row r="9" spans="2:22" s="567" customFormat="1" x14ac:dyDescent="0.25">
      <c r="B9" s="472" t="s">
        <v>31</v>
      </c>
      <c r="C9" s="473" t="s">
        <v>32</v>
      </c>
      <c r="D9" s="474" t="s">
        <v>653</v>
      </c>
      <c r="E9" s="475" t="s">
        <v>183</v>
      </c>
      <c r="F9" s="476"/>
      <c r="G9" s="477" t="s">
        <v>20</v>
      </c>
      <c r="H9" s="477"/>
      <c r="I9" s="477"/>
      <c r="J9" s="477"/>
      <c r="K9" s="477"/>
      <c r="L9" s="477"/>
      <c r="M9" s="477"/>
      <c r="N9" s="477"/>
      <c r="O9" s="477"/>
      <c r="P9" s="477"/>
      <c r="Q9" s="477"/>
      <c r="R9" s="477"/>
      <c r="S9" s="478"/>
    </row>
    <row r="10" spans="2:22" x14ac:dyDescent="0.25">
      <c r="B10" s="982" t="s">
        <v>29</v>
      </c>
      <c r="C10" s="479" t="s">
        <v>30</v>
      </c>
      <c r="D10" s="480" t="s">
        <v>652</v>
      </c>
      <c r="E10" s="481" t="s">
        <v>183</v>
      </c>
      <c r="F10" s="482" t="s">
        <v>20</v>
      </c>
      <c r="G10" s="483" t="s">
        <v>20</v>
      </c>
      <c r="H10" s="483"/>
      <c r="I10" s="483"/>
      <c r="J10" s="483"/>
      <c r="K10" s="483"/>
      <c r="L10" s="483"/>
      <c r="M10" s="483"/>
      <c r="N10" s="483"/>
      <c r="O10" s="483"/>
      <c r="P10" s="483"/>
      <c r="Q10" s="483"/>
      <c r="R10" s="483"/>
      <c r="S10" s="484"/>
    </row>
    <row r="11" spans="2:22" x14ac:dyDescent="0.25">
      <c r="B11" s="982" t="s">
        <v>48</v>
      </c>
      <c r="C11" s="479" t="s">
        <v>49</v>
      </c>
      <c r="D11" s="480" t="s">
        <v>652</v>
      </c>
      <c r="E11" s="481" t="s">
        <v>183</v>
      </c>
      <c r="F11" s="482"/>
      <c r="G11" s="483" t="s">
        <v>20</v>
      </c>
      <c r="H11" s="483"/>
      <c r="I11" s="483" t="s">
        <v>20</v>
      </c>
      <c r="J11" s="483"/>
      <c r="K11" s="483"/>
      <c r="L11" s="483"/>
      <c r="M11" s="483"/>
      <c r="N11" s="483"/>
      <c r="O11" s="483"/>
      <c r="P11" s="483"/>
      <c r="Q11" s="483"/>
      <c r="R11" s="483"/>
      <c r="S11" s="484"/>
    </row>
    <row r="12" spans="2:22" x14ac:dyDescent="0.25">
      <c r="B12" s="982" t="s">
        <v>38</v>
      </c>
      <c r="C12" s="479" t="s">
        <v>39</v>
      </c>
      <c r="D12" s="480" t="s">
        <v>652</v>
      </c>
      <c r="E12" s="481" t="s">
        <v>183</v>
      </c>
      <c r="F12" s="482" t="s">
        <v>20</v>
      </c>
      <c r="G12" s="483" t="s">
        <v>20</v>
      </c>
      <c r="H12" s="483"/>
      <c r="I12" s="483"/>
      <c r="J12" s="483"/>
      <c r="K12" s="483"/>
      <c r="L12" s="483"/>
      <c r="M12" s="483"/>
      <c r="N12" s="483"/>
      <c r="O12" s="483"/>
      <c r="P12" s="483"/>
      <c r="Q12" s="483"/>
      <c r="R12" s="483"/>
      <c r="S12" s="484"/>
    </row>
    <row r="13" spans="2:22" x14ac:dyDescent="0.25">
      <c r="B13" s="982" t="s">
        <v>21</v>
      </c>
      <c r="C13" s="479" t="s">
        <v>22</v>
      </c>
      <c r="D13" s="480" t="s">
        <v>652</v>
      </c>
      <c r="E13" s="481" t="s">
        <v>183</v>
      </c>
      <c r="F13" s="482"/>
      <c r="G13" s="483" t="s">
        <v>20</v>
      </c>
      <c r="H13" s="483"/>
      <c r="I13" s="483" t="s">
        <v>20</v>
      </c>
      <c r="J13" s="483"/>
      <c r="K13" s="483"/>
      <c r="L13" s="483"/>
      <c r="M13" s="483"/>
      <c r="N13" s="483"/>
      <c r="O13" s="483"/>
      <c r="P13" s="483"/>
      <c r="Q13" s="483"/>
      <c r="R13" s="483"/>
      <c r="S13" s="484"/>
    </row>
    <row r="14" spans="2:22" x14ac:dyDescent="0.25">
      <c r="B14" s="982" t="s">
        <v>36</v>
      </c>
      <c r="C14" s="479" t="s">
        <v>37</v>
      </c>
      <c r="D14" s="480" t="s">
        <v>652</v>
      </c>
      <c r="E14" s="481" t="s">
        <v>183</v>
      </c>
      <c r="F14" s="482"/>
      <c r="G14" s="483" t="s">
        <v>20</v>
      </c>
      <c r="H14" s="483"/>
      <c r="I14" s="483"/>
      <c r="J14" s="483" t="s">
        <v>20</v>
      </c>
      <c r="K14" s="483"/>
      <c r="L14" s="483"/>
      <c r="M14" s="483"/>
      <c r="N14" s="483"/>
      <c r="O14" s="483"/>
      <c r="P14" s="483"/>
      <c r="Q14" s="483" t="s">
        <v>20</v>
      </c>
      <c r="R14" s="483"/>
      <c r="S14" s="484"/>
    </row>
    <row r="15" spans="2:22" x14ac:dyDescent="0.25">
      <c r="B15" s="982" t="s">
        <v>27</v>
      </c>
      <c r="C15" s="479" t="s">
        <v>28</v>
      </c>
      <c r="D15" s="480" t="s">
        <v>652</v>
      </c>
      <c r="E15" s="481" t="s">
        <v>183</v>
      </c>
      <c r="F15" s="482" t="s">
        <v>20</v>
      </c>
      <c r="G15" s="483" t="s">
        <v>20</v>
      </c>
      <c r="H15" s="483"/>
      <c r="I15" s="483"/>
      <c r="J15" s="483"/>
      <c r="K15" s="483"/>
      <c r="L15" s="483"/>
      <c r="M15" s="483"/>
      <c r="N15" s="483"/>
      <c r="O15" s="483"/>
      <c r="P15" s="483"/>
      <c r="Q15" s="483"/>
      <c r="R15" s="483"/>
      <c r="S15" s="484"/>
    </row>
    <row r="16" spans="2:22" x14ac:dyDescent="0.25">
      <c r="B16" s="982" t="s">
        <v>46</v>
      </c>
      <c r="C16" s="479" t="s">
        <v>47</v>
      </c>
      <c r="D16" s="480" t="s">
        <v>652</v>
      </c>
      <c r="E16" s="481" t="s">
        <v>183</v>
      </c>
      <c r="F16" s="482"/>
      <c r="G16" s="483" t="s">
        <v>20</v>
      </c>
      <c r="H16" s="483"/>
      <c r="I16" s="483"/>
      <c r="J16" s="483" t="s">
        <v>20</v>
      </c>
      <c r="K16" s="483"/>
      <c r="L16" s="483"/>
      <c r="M16" s="483"/>
      <c r="N16" s="483"/>
      <c r="O16" s="483"/>
      <c r="P16" s="483"/>
      <c r="Q16" s="483"/>
      <c r="R16" s="483"/>
      <c r="S16" s="484"/>
    </row>
    <row r="17" spans="2:19" x14ac:dyDescent="0.25">
      <c r="B17" s="982" t="s">
        <v>44</v>
      </c>
      <c r="C17" s="479" t="s">
        <v>45</v>
      </c>
      <c r="D17" s="480" t="s">
        <v>652</v>
      </c>
      <c r="E17" s="481" t="s">
        <v>183</v>
      </c>
      <c r="F17" s="482"/>
      <c r="G17" s="483"/>
      <c r="H17" s="483" t="s">
        <v>20</v>
      </c>
      <c r="I17" s="483"/>
      <c r="J17" s="483"/>
      <c r="K17" s="483"/>
      <c r="L17" s="483"/>
      <c r="M17" s="483"/>
      <c r="N17" s="483"/>
      <c r="O17" s="483"/>
      <c r="P17" s="483"/>
      <c r="Q17" s="483" t="s">
        <v>20</v>
      </c>
      <c r="R17" s="483"/>
      <c r="S17" s="484"/>
    </row>
    <row r="18" spans="2:19" x14ac:dyDescent="0.25">
      <c r="B18" s="982" t="s">
        <v>23</v>
      </c>
      <c r="C18" s="479" t="s">
        <v>24</v>
      </c>
      <c r="D18" s="480" t="s">
        <v>652</v>
      </c>
      <c r="E18" s="481" t="s">
        <v>183</v>
      </c>
      <c r="F18" s="482" t="s">
        <v>20</v>
      </c>
      <c r="G18" s="483"/>
      <c r="H18" s="483"/>
      <c r="I18" s="483"/>
      <c r="J18" s="483"/>
      <c r="K18" s="483"/>
      <c r="L18" s="483"/>
      <c r="M18" s="483"/>
      <c r="N18" s="483"/>
      <c r="O18" s="483"/>
      <c r="P18" s="483"/>
      <c r="Q18" s="483"/>
      <c r="R18" s="483"/>
      <c r="S18" s="484"/>
    </row>
    <row r="19" spans="2:19" s="567" customFormat="1" x14ac:dyDescent="0.25">
      <c r="B19" s="472" t="s">
        <v>25</v>
      </c>
      <c r="C19" s="473" t="s">
        <v>26</v>
      </c>
      <c r="D19" s="474" t="s">
        <v>653</v>
      </c>
      <c r="E19" s="475" t="s">
        <v>183</v>
      </c>
      <c r="F19" s="476" t="s">
        <v>20</v>
      </c>
      <c r="G19" s="477"/>
      <c r="H19" s="477"/>
      <c r="I19" s="477"/>
      <c r="J19" s="477"/>
      <c r="K19" s="477"/>
      <c r="L19" s="477"/>
      <c r="M19" s="477"/>
      <c r="N19" s="477"/>
      <c r="O19" s="477"/>
      <c r="P19" s="477"/>
      <c r="Q19" s="477"/>
      <c r="R19" s="477"/>
      <c r="S19" s="478"/>
    </row>
    <row r="20" spans="2:19" x14ac:dyDescent="0.25">
      <c r="B20" s="982" t="s">
        <v>289</v>
      </c>
      <c r="C20" s="479" t="s">
        <v>290</v>
      </c>
      <c r="D20" s="480" t="s">
        <v>652</v>
      </c>
      <c r="E20" s="481" t="s">
        <v>183</v>
      </c>
      <c r="F20" s="482"/>
      <c r="G20" s="483"/>
      <c r="H20" s="483"/>
      <c r="I20" s="483"/>
      <c r="J20" s="483"/>
      <c r="K20" s="483"/>
      <c r="L20" s="483"/>
      <c r="M20" s="483"/>
      <c r="N20" s="483"/>
      <c r="O20" s="483" t="s">
        <v>20</v>
      </c>
      <c r="P20" s="483"/>
      <c r="Q20" s="483"/>
      <c r="R20" s="483"/>
      <c r="S20" s="484"/>
    </row>
    <row r="21" spans="2:19" x14ac:dyDescent="0.25">
      <c r="B21" s="982" t="s">
        <v>273</v>
      </c>
      <c r="C21" s="479" t="s">
        <v>274</v>
      </c>
      <c r="D21" s="480" t="s">
        <v>652</v>
      </c>
      <c r="E21" s="481" t="s">
        <v>183</v>
      </c>
      <c r="F21" s="482"/>
      <c r="G21" s="483"/>
      <c r="H21" s="483" t="s">
        <v>20</v>
      </c>
      <c r="I21" s="483"/>
      <c r="J21" s="483"/>
      <c r="K21" s="483"/>
      <c r="L21" s="483"/>
      <c r="M21" s="483"/>
      <c r="N21" s="483"/>
      <c r="O21" s="483"/>
      <c r="P21" s="483"/>
      <c r="Q21" s="483"/>
      <c r="R21" s="483"/>
      <c r="S21" s="484"/>
    </row>
    <row r="22" spans="2:19" x14ac:dyDescent="0.25">
      <c r="B22" s="982" t="s">
        <v>279</v>
      </c>
      <c r="C22" s="479" t="s">
        <v>280</v>
      </c>
      <c r="D22" s="480" t="s">
        <v>652</v>
      </c>
      <c r="E22" s="481" t="s">
        <v>183</v>
      </c>
      <c r="F22" s="482"/>
      <c r="G22" s="483"/>
      <c r="H22" s="483"/>
      <c r="I22" s="483" t="s">
        <v>20</v>
      </c>
      <c r="J22" s="483"/>
      <c r="K22" s="483"/>
      <c r="L22" s="483"/>
      <c r="M22" s="483"/>
      <c r="N22" s="483"/>
      <c r="O22" s="483"/>
      <c r="P22" s="483"/>
      <c r="Q22" s="483"/>
      <c r="R22" s="483"/>
      <c r="S22" s="484" t="s">
        <v>20</v>
      </c>
    </row>
    <row r="23" spans="2:19" x14ac:dyDescent="0.25">
      <c r="B23" s="982" t="s">
        <v>268</v>
      </c>
      <c r="C23" s="479" t="s">
        <v>269</v>
      </c>
      <c r="D23" s="480" t="s">
        <v>652</v>
      </c>
      <c r="E23" s="481" t="s">
        <v>183</v>
      </c>
      <c r="F23" s="482"/>
      <c r="G23" s="483" t="s">
        <v>20</v>
      </c>
      <c r="H23" s="483"/>
      <c r="I23" s="483" t="s">
        <v>20</v>
      </c>
      <c r="J23" s="483"/>
      <c r="K23" s="483"/>
      <c r="L23" s="483"/>
      <c r="M23" s="483"/>
      <c r="N23" s="483"/>
      <c r="O23" s="483"/>
      <c r="P23" s="483"/>
      <c r="Q23" s="483"/>
      <c r="R23" s="483"/>
      <c r="S23" s="484"/>
    </row>
    <row r="24" spans="2:19" x14ac:dyDescent="0.25">
      <c r="B24" s="982" t="s">
        <v>248</v>
      </c>
      <c r="C24" s="479" t="s">
        <v>249</v>
      </c>
      <c r="D24" s="480" t="s">
        <v>652</v>
      </c>
      <c r="E24" s="481" t="s">
        <v>183</v>
      </c>
      <c r="F24" s="482"/>
      <c r="G24" s="483"/>
      <c r="H24" s="483"/>
      <c r="I24" s="483"/>
      <c r="J24" s="483"/>
      <c r="K24" s="483"/>
      <c r="L24" s="483"/>
      <c r="M24" s="483"/>
      <c r="N24" s="483"/>
      <c r="O24" s="483"/>
      <c r="P24" s="483"/>
      <c r="Q24" s="483" t="s">
        <v>20</v>
      </c>
      <c r="R24" s="483"/>
      <c r="S24" s="484"/>
    </row>
    <row r="25" spans="2:19" x14ac:dyDescent="0.25">
      <c r="B25" s="982" t="s">
        <v>407</v>
      </c>
      <c r="C25" s="479" t="s">
        <v>408</v>
      </c>
      <c r="D25" s="480" t="s">
        <v>652</v>
      </c>
      <c r="E25" s="481" t="s">
        <v>183</v>
      </c>
      <c r="F25" s="482"/>
      <c r="G25" s="483" t="s">
        <v>20</v>
      </c>
      <c r="H25" s="483"/>
      <c r="I25" s="483" t="s">
        <v>20</v>
      </c>
      <c r="J25" s="483"/>
      <c r="K25" s="483"/>
      <c r="L25" s="483"/>
      <c r="M25" s="483"/>
      <c r="N25" s="483"/>
      <c r="O25" s="483"/>
      <c r="P25" s="483"/>
      <c r="Q25" s="483"/>
      <c r="R25" s="483"/>
      <c r="S25" s="484"/>
    </row>
    <row r="26" spans="2:19" x14ac:dyDescent="0.25">
      <c r="B26" s="982" t="s">
        <v>409</v>
      </c>
      <c r="C26" s="479" t="s">
        <v>410</v>
      </c>
      <c r="D26" s="480" t="s">
        <v>652</v>
      </c>
      <c r="E26" s="481" t="s">
        <v>183</v>
      </c>
      <c r="F26" s="482" t="s">
        <v>20</v>
      </c>
      <c r="G26" s="483"/>
      <c r="H26" s="483"/>
      <c r="I26" s="483"/>
      <c r="J26" s="483"/>
      <c r="K26" s="483"/>
      <c r="L26" s="483"/>
      <c r="M26" s="483"/>
      <c r="N26" s="483"/>
      <c r="O26" s="483"/>
      <c r="P26" s="483"/>
      <c r="Q26" s="483"/>
      <c r="R26" s="483"/>
      <c r="S26" s="484"/>
    </row>
    <row r="27" spans="2:19" x14ac:dyDescent="0.25">
      <c r="B27" s="982" t="s">
        <v>78</v>
      </c>
      <c r="C27" s="479" t="s">
        <v>79</v>
      </c>
      <c r="D27" s="480" t="s">
        <v>652</v>
      </c>
      <c r="E27" s="481" t="s">
        <v>183</v>
      </c>
      <c r="F27" s="482" t="s">
        <v>20</v>
      </c>
      <c r="G27" s="483" t="s">
        <v>20</v>
      </c>
      <c r="H27" s="483"/>
      <c r="I27" s="483"/>
      <c r="J27" s="483" t="s">
        <v>20</v>
      </c>
      <c r="K27" s="483"/>
      <c r="L27" s="483"/>
      <c r="M27" s="483"/>
      <c r="N27" s="483"/>
      <c r="O27" s="483"/>
      <c r="P27" s="483"/>
      <c r="Q27" s="483"/>
      <c r="R27" s="483"/>
      <c r="S27" s="484"/>
    </row>
    <row r="28" spans="2:19" x14ac:dyDescent="0.25">
      <c r="B28" s="982" t="s">
        <v>305</v>
      </c>
      <c r="C28" s="479" t="s">
        <v>306</v>
      </c>
      <c r="D28" s="480" t="s">
        <v>652</v>
      </c>
      <c r="E28" s="481" t="s">
        <v>183</v>
      </c>
      <c r="F28" s="482"/>
      <c r="G28" s="483"/>
      <c r="H28" s="483"/>
      <c r="I28" s="483"/>
      <c r="J28" s="483"/>
      <c r="K28" s="483"/>
      <c r="L28" s="483"/>
      <c r="M28" s="483"/>
      <c r="N28" s="483"/>
      <c r="O28" s="483" t="s">
        <v>20</v>
      </c>
      <c r="P28" s="483"/>
      <c r="Q28" s="483"/>
      <c r="R28" s="483"/>
      <c r="S28" s="484"/>
    </row>
    <row r="29" spans="2:19" x14ac:dyDescent="0.25">
      <c r="B29" s="982" t="s">
        <v>77</v>
      </c>
      <c r="C29" s="479" t="s">
        <v>323</v>
      </c>
      <c r="D29" s="480" t="s">
        <v>652</v>
      </c>
      <c r="E29" s="481" t="s">
        <v>183</v>
      </c>
      <c r="F29" s="482"/>
      <c r="G29" s="483" t="s">
        <v>20</v>
      </c>
      <c r="H29" s="483"/>
      <c r="I29" s="483" t="s">
        <v>20</v>
      </c>
      <c r="J29" s="483" t="s">
        <v>20</v>
      </c>
      <c r="K29" s="483"/>
      <c r="L29" s="483"/>
      <c r="M29" s="483"/>
      <c r="N29" s="483"/>
      <c r="O29" s="483"/>
      <c r="P29" s="483"/>
      <c r="Q29" s="483"/>
      <c r="R29" s="483"/>
      <c r="S29" s="484"/>
    </row>
    <row r="30" spans="2:19" s="567" customFormat="1" x14ac:dyDescent="0.25">
      <c r="B30" s="472" t="s">
        <v>139</v>
      </c>
      <c r="C30" s="473" t="s">
        <v>140</v>
      </c>
      <c r="D30" s="474" t="s">
        <v>653</v>
      </c>
      <c r="E30" s="475" t="s">
        <v>183</v>
      </c>
      <c r="F30" s="476"/>
      <c r="G30" s="477" t="s">
        <v>20</v>
      </c>
      <c r="H30" s="477"/>
      <c r="I30" s="477"/>
      <c r="J30" s="477"/>
      <c r="K30" s="477"/>
      <c r="L30" s="477"/>
      <c r="M30" s="477"/>
      <c r="N30" s="477"/>
      <c r="O30" s="477"/>
      <c r="P30" s="477"/>
      <c r="Q30" s="477"/>
      <c r="R30" s="477"/>
      <c r="S30" s="478"/>
    </row>
    <row r="31" spans="2:19" x14ac:dyDescent="0.25">
      <c r="B31" s="983" t="s">
        <v>18</v>
      </c>
      <c r="C31" s="486" t="s">
        <v>19</v>
      </c>
      <c r="D31" s="487" t="s">
        <v>652</v>
      </c>
      <c r="E31" s="488" t="s">
        <v>187</v>
      </c>
      <c r="F31" s="489" t="s">
        <v>20</v>
      </c>
      <c r="G31" s="490"/>
      <c r="H31" s="490"/>
      <c r="I31" s="490"/>
      <c r="J31" s="490"/>
      <c r="K31" s="490"/>
      <c r="L31" s="490"/>
      <c r="M31" s="490"/>
      <c r="N31" s="490"/>
      <c r="O31" s="490"/>
      <c r="P31" s="490"/>
      <c r="Q31" s="490"/>
      <c r="R31" s="490"/>
      <c r="S31" s="491"/>
    </row>
    <row r="32" spans="2:19" x14ac:dyDescent="0.25">
      <c r="B32" s="983" t="s">
        <v>73</v>
      </c>
      <c r="C32" s="486" t="s">
        <v>74</v>
      </c>
      <c r="D32" s="487" t="s">
        <v>652</v>
      </c>
      <c r="E32" s="488" t="s">
        <v>187</v>
      </c>
      <c r="F32" s="489" t="s">
        <v>20</v>
      </c>
      <c r="G32" s="490" t="s">
        <v>20</v>
      </c>
      <c r="H32" s="490"/>
      <c r="I32" s="490"/>
      <c r="J32" s="490"/>
      <c r="K32" s="490"/>
      <c r="L32" s="490"/>
      <c r="M32" s="490"/>
      <c r="N32" s="490"/>
      <c r="O32" s="490"/>
      <c r="P32" s="490"/>
      <c r="Q32" s="490"/>
      <c r="R32" s="490"/>
      <c r="S32" s="491"/>
    </row>
    <row r="33" spans="2:19" s="567" customFormat="1" x14ac:dyDescent="0.25">
      <c r="B33" s="485" t="s">
        <v>34</v>
      </c>
      <c r="C33" s="492" t="s">
        <v>35</v>
      </c>
      <c r="D33" s="493" t="s">
        <v>653</v>
      </c>
      <c r="E33" s="494" t="s">
        <v>187</v>
      </c>
      <c r="F33" s="495" t="s">
        <v>20</v>
      </c>
      <c r="G33" s="496"/>
      <c r="H33" s="496"/>
      <c r="I33" s="496"/>
      <c r="J33" s="496"/>
      <c r="K33" s="496"/>
      <c r="L33" s="496"/>
      <c r="M33" s="496"/>
      <c r="N33" s="496"/>
      <c r="O33" s="496"/>
      <c r="P33" s="496"/>
      <c r="Q33" s="496"/>
      <c r="R33" s="496"/>
      <c r="S33" s="497"/>
    </row>
    <row r="34" spans="2:19" s="567" customFormat="1" x14ac:dyDescent="0.25">
      <c r="B34" s="485" t="s">
        <v>31</v>
      </c>
      <c r="C34" s="492" t="s">
        <v>32</v>
      </c>
      <c r="D34" s="493" t="s">
        <v>653</v>
      </c>
      <c r="E34" s="494" t="s">
        <v>187</v>
      </c>
      <c r="F34" s="495"/>
      <c r="G34" s="496" t="s">
        <v>20</v>
      </c>
      <c r="H34" s="496"/>
      <c r="I34" s="496"/>
      <c r="J34" s="496"/>
      <c r="K34" s="496"/>
      <c r="L34" s="496"/>
      <c r="M34" s="496"/>
      <c r="N34" s="496"/>
      <c r="O34" s="496"/>
      <c r="P34" s="496"/>
      <c r="Q34" s="496"/>
      <c r="R34" s="496"/>
      <c r="S34" s="497"/>
    </row>
    <row r="35" spans="2:19" x14ac:dyDescent="0.25">
      <c r="B35" s="983" t="s">
        <v>42</v>
      </c>
      <c r="C35" s="486" t="s">
        <v>43</v>
      </c>
      <c r="D35" s="487" t="s">
        <v>652</v>
      </c>
      <c r="E35" s="488" t="s">
        <v>187</v>
      </c>
      <c r="F35" s="489"/>
      <c r="G35" s="490" t="s">
        <v>20</v>
      </c>
      <c r="H35" s="490"/>
      <c r="I35" s="490" t="s">
        <v>20</v>
      </c>
      <c r="J35" s="490"/>
      <c r="K35" s="490"/>
      <c r="L35" s="490"/>
      <c r="M35" s="490"/>
      <c r="N35" s="490"/>
      <c r="O35" s="490"/>
      <c r="P35" s="490"/>
      <c r="Q35" s="490"/>
      <c r="R35" s="490"/>
      <c r="S35" s="491"/>
    </row>
    <row r="36" spans="2:19" x14ac:dyDescent="0.25">
      <c r="B36" s="983" t="s">
        <v>59</v>
      </c>
      <c r="C36" s="486" t="s">
        <v>60</v>
      </c>
      <c r="D36" s="487" t="s">
        <v>652</v>
      </c>
      <c r="E36" s="488" t="s">
        <v>187</v>
      </c>
      <c r="F36" s="489" t="s">
        <v>20</v>
      </c>
      <c r="G36" s="490" t="s">
        <v>20</v>
      </c>
      <c r="H36" s="490"/>
      <c r="I36" s="490"/>
      <c r="J36" s="490"/>
      <c r="K36" s="490"/>
      <c r="L36" s="490"/>
      <c r="M36" s="490"/>
      <c r="N36" s="490"/>
      <c r="O36" s="490"/>
      <c r="P36" s="490"/>
      <c r="Q36" s="490"/>
      <c r="R36" s="490"/>
      <c r="S36" s="491"/>
    </row>
    <row r="37" spans="2:19" x14ac:dyDescent="0.25">
      <c r="B37" s="983" t="s">
        <v>52</v>
      </c>
      <c r="C37" s="486" t="s">
        <v>53</v>
      </c>
      <c r="D37" s="487" t="s">
        <v>652</v>
      </c>
      <c r="E37" s="488" t="s">
        <v>187</v>
      </c>
      <c r="F37" s="489" t="s">
        <v>20</v>
      </c>
      <c r="G37" s="490" t="s">
        <v>20</v>
      </c>
      <c r="H37" s="490"/>
      <c r="I37" s="490"/>
      <c r="J37" s="490"/>
      <c r="K37" s="490"/>
      <c r="L37" s="490"/>
      <c r="M37" s="490"/>
      <c r="N37" s="490"/>
      <c r="O37" s="490"/>
      <c r="P37" s="490"/>
      <c r="Q37" s="490"/>
      <c r="R37" s="490"/>
      <c r="S37" s="491"/>
    </row>
    <row r="38" spans="2:19" s="567" customFormat="1" x14ac:dyDescent="0.25">
      <c r="B38" s="485" t="s">
        <v>129</v>
      </c>
      <c r="C38" s="492" t="s">
        <v>130</v>
      </c>
      <c r="D38" s="493" t="s">
        <v>653</v>
      </c>
      <c r="E38" s="494" t="s">
        <v>187</v>
      </c>
      <c r="F38" s="495"/>
      <c r="G38" s="496"/>
      <c r="H38" s="496" t="s">
        <v>20</v>
      </c>
      <c r="I38" s="496"/>
      <c r="J38" s="496"/>
      <c r="K38" s="496"/>
      <c r="L38" s="496"/>
      <c r="M38" s="496"/>
      <c r="N38" s="496"/>
      <c r="O38" s="496"/>
      <c r="P38" s="496"/>
      <c r="Q38" s="496"/>
      <c r="R38" s="496"/>
      <c r="S38" s="497"/>
    </row>
    <row r="39" spans="2:19" x14ac:dyDescent="0.25">
      <c r="B39" s="983" t="s">
        <v>411</v>
      </c>
      <c r="C39" s="486" t="s">
        <v>412</v>
      </c>
      <c r="D39" s="487" t="s">
        <v>652</v>
      </c>
      <c r="E39" s="488" t="s">
        <v>187</v>
      </c>
      <c r="F39" s="489"/>
      <c r="G39" s="490"/>
      <c r="H39" s="490" t="s">
        <v>20</v>
      </c>
      <c r="I39" s="490"/>
      <c r="J39" s="490"/>
      <c r="K39" s="490" t="s">
        <v>20</v>
      </c>
      <c r="L39" s="490"/>
      <c r="M39" s="490"/>
      <c r="N39" s="490"/>
      <c r="O39" s="490"/>
      <c r="P39" s="490"/>
      <c r="Q39" s="490"/>
      <c r="R39" s="490"/>
      <c r="S39" s="491"/>
    </row>
    <row r="40" spans="2:19" x14ac:dyDescent="0.25">
      <c r="B40" s="983" t="s">
        <v>176</v>
      </c>
      <c r="C40" s="486" t="s">
        <v>177</v>
      </c>
      <c r="D40" s="487" t="s">
        <v>652</v>
      </c>
      <c r="E40" s="488" t="s">
        <v>187</v>
      </c>
      <c r="F40" s="489"/>
      <c r="G40" s="490" t="s">
        <v>20</v>
      </c>
      <c r="H40" s="490"/>
      <c r="I40" s="490"/>
      <c r="J40" s="490"/>
      <c r="K40" s="490"/>
      <c r="L40" s="490"/>
      <c r="M40" s="490"/>
      <c r="N40" s="490"/>
      <c r="O40" s="490"/>
      <c r="P40" s="490"/>
      <c r="Q40" s="490"/>
      <c r="R40" s="490"/>
      <c r="S40" s="491"/>
    </row>
    <row r="41" spans="2:19" x14ac:dyDescent="0.25">
      <c r="B41" s="983" t="s">
        <v>413</v>
      </c>
      <c r="C41" s="486" t="s">
        <v>414</v>
      </c>
      <c r="D41" s="487" t="s">
        <v>652</v>
      </c>
      <c r="E41" s="488" t="s">
        <v>187</v>
      </c>
      <c r="F41" s="489"/>
      <c r="G41" s="490"/>
      <c r="H41" s="490" t="s">
        <v>20</v>
      </c>
      <c r="I41" s="490"/>
      <c r="J41" s="490"/>
      <c r="K41" s="490" t="s">
        <v>20</v>
      </c>
      <c r="L41" s="490" t="s">
        <v>20</v>
      </c>
      <c r="M41" s="490"/>
      <c r="N41" s="490"/>
      <c r="O41" s="490"/>
      <c r="P41" s="490"/>
      <c r="Q41" s="490"/>
      <c r="R41" s="490"/>
      <c r="S41" s="491"/>
    </row>
    <row r="42" spans="2:19" x14ac:dyDescent="0.25">
      <c r="B42" s="983" t="s">
        <v>415</v>
      </c>
      <c r="C42" s="486" t="s">
        <v>416</v>
      </c>
      <c r="D42" s="487" t="s">
        <v>652</v>
      </c>
      <c r="E42" s="488" t="s">
        <v>187</v>
      </c>
      <c r="F42" s="489"/>
      <c r="G42" s="490"/>
      <c r="H42" s="490" t="s">
        <v>20</v>
      </c>
      <c r="I42" s="490"/>
      <c r="J42" s="490"/>
      <c r="K42" s="490"/>
      <c r="L42" s="490"/>
      <c r="M42" s="490"/>
      <c r="N42" s="490"/>
      <c r="O42" s="490"/>
      <c r="P42" s="490"/>
      <c r="Q42" s="490"/>
      <c r="R42" s="490"/>
      <c r="S42" s="491"/>
    </row>
    <row r="43" spans="2:19" x14ac:dyDescent="0.25">
      <c r="B43" s="983" t="s">
        <v>417</v>
      </c>
      <c r="C43" s="486" t="s">
        <v>418</v>
      </c>
      <c r="D43" s="487" t="s">
        <v>652</v>
      </c>
      <c r="E43" s="488" t="s">
        <v>187</v>
      </c>
      <c r="F43" s="489"/>
      <c r="G43" s="490" t="s">
        <v>20</v>
      </c>
      <c r="H43" s="490"/>
      <c r="I43" s="490"/>
      <c r="J43" s="490"/>
      <c r="K43" s="490"/>
      <c r="L43" s="490"/>
      <c r="M43" s="490"/>
      <c r="N43" s="490"/>
      <c r="O43" s="490"/>
      <c r="P43" s="490"/>
      <c r="Q43" s="490"/>
      <c r="R43" s="490"/>
      <c r="S43" s="491"/>
    </row>
    <row r="44" spans="2:19" s="567" customFormat="1" x14ac:dyDescent="0.25">
      <c r="B44" s="485" t="s">
        <v>61</v>
      </c>
      <c r="C44" s="492" t="s">
        <v>62</v>
      </c>
      <c r="D44" s="493" t="s">
        <v>653</v>
      </c>
      <c r="E44" s="494" t="s">
        <v>187</v>
      </c>
      <c r="F44" s="495"/>
      <c r="G44" s="496" t="s">
        <v>20</v>
      </c>
      <c r="H44" s="496"/>
      <c r="I44" s="496"/>
      <c r="J44" s="496"/>
      <c r="K44" s="496"/>
      <c r="L44" s="496"/>
      <c r="M44" s="496"/>
      <c r="N44" s="496"/>
      <c r="O44" s="496"/>
      <c r="P44" s="496"/>
      <c r="Q44" s="496"/>
      <c r="R44" s="496"/>
      <c r="S44" s="497"/>
    </row>
    <row r="45" spans="2:19" x14ac:dyDescent="0.25">
      <c r="B45" s="983" t="s">
        <v>419</v>
      </c>
      <c r="C45" s="486" t="s">
        <v>420</v>
      </c>
      <c r="D45" s="487" t="s">
        <v>652</v>
      </c>
      <c r="E45" s="488" t="s">
        <v>187</v>
      </c>
      <c r="F45" s="489" t="s">
        <v>20</v>
      </c>
      <c r="G45" s="490" t="s">
        <v>20</v>
      </c>
      <c r="H45" s="490"/>
      <c r="I45" s="490"/>
      <c r="J45" s="490"/>
      <c r="K45" s="490"/>
      <c r="L45" s="490"/>
      <c r="M45" s="490"/>
      <c r="N45" s="490"/>
      <c r="O45" s="490"/>
      <c r="P45" s="490"/>
      <c r="Q45" s="490"/>
      <c r="R45" s="490"/>
      <c r="S45" s="491"/>
    </row>
    <row r="46" spans="2:19" x14ac:dyDescent="0.25">
      <c r="B46" s="983" t="s">
        <v>421</v>
      </c>
      <c r="C46" s="486" t="s">
        <v>422</v>
      </c>
      <c r="D46" s="487" t="s">
        <v>652</v>
      </c>
      <c r="E46" s="488" t="s">
        <v>187</v>
      </c>
      <c r="F46" s="489"/>
      <c r="G46" s="490"/>
      <c r="H46" s="490"/>
      <c r="I46" s="490" t="s">
        <v>20</v>
      </c>
      <c r="J46" s="490"/>
      <c r="K46" s="490"/>
      <c r="L46" s="490"/>
      <c r="M46" s="490"/>
      <c r="N46" s="490"/>
      <c r="O46" s="490"/>
      <c r="P46" s="490"/>
      <c r="Q46" s="490"/>
      <c r="R46" s="490"/>
      <c r="S46" s="491"/>
    </row>
    <row r="47" spans="2:19" s="567" customFormat="1" x14ac:dyDescent="0.25">
      <c r="B47" s="485" t="s">
        <v>57</v>
      </c>
      <c r="C47" s="492" t="s">
        <v>58</v>
      </c>
      <c r="D47" s="493" t="s">
        <v>653</v>
      </c>
      <c r="E47" s="494" t="s">
        <v>187</v>
      </c>
      <c r="F47" s="495"/>
      <c r="G47" s="496" t="s">
        <v>20</v>
      </c>
      <c r="H47" s="496"/>
      <c r="I47" s="496"/>
      <c r="J47" s="496"/>
      <c r="K47" s="496"/>
      <c r="L47" s="496"/>
      <c r="M47" s="496"/>
      <c r="N47" s="496"/>
      <c r="O47" s="496"/>
      <c r="P47" s="496"/>
      <c r="Q47" s="496"/>
      <c r="R47" s="496"/>
      <c r="S47" s="497"/>
    </row>
    <row r="48" spans="2:19" ht="15.75" thickBot="1" x14ac:dyDescent="0.3">
      <c r="B48" s="984" t="s">
        <v>423</v>
      </c>
      <c r="C48" s="498" t="s">
        <v>424</v>
      </c>
      <c r="D48" s="499" t="s">
        <v>652</v>
      </c>
      <c r="E48" s="500" t="s">
        <v>187</v>
      </c>
      <c r="F48" s="501"/>
      <c r="G48" s="502"/>
      <c r="H48" s="502" t="s">
        <v>20</v>
      </c>
      <c r="I48" s="502"/>
      <c r="J48" s="502"/>
      <c r="K48" s="502"/>
      <c r="L48" s="502" t="s">
        <v>20</v>
      </c>
      <c r="M48" s="502"/>
      <c r="N48" s="502"/>
      <c r="O48" s="502"/>
      <c r="P48" s="502"/>
      <c r="Q48" s="502"/>
      <c r="R48" s="502"/>
      <c r="S48" s="503"/>
    </row>
    <row r="49" spans="2:19" x14ac:dyDescent="0.25">
      <c r="B49" s="985" t="s">
        <v>73</v>
      </c>
      <c r="C49" s="504" t="s">
        <v>74</v>
      </c>
      <c r="D49" s="505" t="s">
        <v>654</v>
      </c>
      <c r="E49" s="506" t="s">
        <v>183</v>
      </c>
      <c r="F49" s="507" t="s">
        <v>20</v>
      </c>
      <c r="G49" s="508" t="s">
        <v>20</v>
      </c>
      <c r="H49" s="508"/>
      <c r="I49" s="508"/>
      <c r="J49" s="508"/>
      <c r="K49" s="508"/>
      <c r="L49" s="508"/>
      <c r="M49" s="508"/>
      <c r="N49" s="508"/>
      <c r="O49" s="508"/>
      <c r="P49" s="508"/>
      <c r="Q49" s="508"/>
      <c r="R49" s="508"/>
      <c r="S49" s="509"/>
    </row>
    <row r="50" spans="2:19" x14ac:dyDescent="0.25">
      <c r="B50" s="986" t="s">
        <v>116</v>
      </c>
      <c r="C50" s="510" t="s">
        <v>117</v>
      </c>
      <c r="D50" s="511" t="s">
        <v>654</v>
      </c>
      <c r="E50" s="512" t="s">
        <v>183</v>
      </c>
      <c r="F50" s="513" t="s">
        <v>20</v>
      </c>
      <c r="G50" s="514" t="s">
        <v>20</v>
      </c>
      <c r="H50" s="514"/>
      <c r="I50" s="514"/>
      <c r="J50" s="514"/>
      <c r="K50" s="514"/>
      <c r="L50" s="514"/>
      <c r="M50" s="514"/>
      <c r="N50" s="514"/>
      <c r="O50" s="514"/>
      <c r="P50" s="514"/>
      <c r="Q50" s="514"/>
      <c r="R50" s="514"/>
      <c r="S50" s="515"/>
    </row>
    <row r="51" spans="2:19" x14ac:dyDescent="0.25">
      <c r="B51" s="986" t="s">
        <v>232</v>
      </c>
      <c r="C51" s="510" t="s">
        <v>233</v>
      </c>
      <c r="D51" s="511" t="s">
        <v>654</v>
      </c>
      <c r="E51" s="512" t="s">
        <v>183</v>
      </c>
      <c r="F51" s="513" t="s">
        <v>20</v>
      </c>
      <c r="G51" s="514" t="s">
        <v>20</v>
      </c>
      <c r="H51" s="514"/>
      <c r="I51" s="514"/>
      <c r="J51" s="514"/>
      <c r="K51" s="514"/>
      <c r="L51" s="514"/>
      <c r="M51" s="514"/>
      <c r="N51" s="514"/>
      <c r="O51" s="514"/>
      <c r="P51" s="514"/>
      <c r="Q51" s="514"/>
      <c r="R51" s="514"/>
      <c r="S51" s="515"/>
    </row>
    <row r="52" spans="2:19" x14ac:dyDescent="0.25">
      <c r="B52" s="986" t="s">
        <v>234</v>
      </c>
      <c r="C52" s="510" t="s">
        <v>235</v>
      </c>
      <c r="D52" s="511" t="s">
        <v>654</v>
      </c>
      <c r="E52" s="512" t="s">
        <v>183</v>
      </c>
      <c r="F52" s="513" t="s">
        <v>20</v>
      </c>
      <c r="G52" s="514" t="s">
        <v>20</v>
      </c>
      <c r="H52" s="514"/>
      <c r="I52" s="514"/>
      <c r="J52" s="514"/>
      <c r="K52" s="514"/>
      <c r="L52" s="514"/>
      <c r="M52" s="514"/>
      <c r="N52" s="514"/>
      <c r="O52" s="514"/>
      <c r="P52" s="514"/>
      <c r="Q52" s="514"/>
      <c r="R52" s="514"/>
      <c r="S52" s="515"/>
    </row>
    <row r="53" spans="2:19" x14ac:dyDescent="0.25">
      <c r="B53" s="986" t="s">
        <v>82</v>
      </c>
      <c r="C53" s="510" t="s">
        <v>83</v>
      </c>
      <c r="D53" s="511" t="s">
        <v>654</v>
      </c>
      <c r="E53" s="512" t="s">
        <v>183</v>
      </c>
      <c r="F53" s="513"/>
      <c r="G53" s="514"/>
      <c r="H53" s="514"/>
      <c r="I53" s="514"/>
      <c r="J53" s="514"/>
      <c r="K53" s="514" t="s">
        <v>20</v>
      </c>
      <c r="L53" s="514"/>
      <c r="M53" s="514"/>
      <c r="N53" s="514"/>
      <c r="O53" s="514"/>
      <c r="P53" s="514"/>
      <c r="Q53" s="514"/>
      <c r="R53" s="514"/>
      <c r="S53" s="515"/>
    </row>
    <row r="54" spans="2:19" x14ac:dyDescent="0.25">
      <c r="B54" s="986" t="s">
        <v>78</v>
      </c>
      <c r="C54" s="510" t="s">
        <v>79</v>
      </c>
      <c r="D54" s="511" t="s">
        <v>654</v>
      </c>
      <c r="E54" s="512" t="s">
        <v>183</v>
      </c>
      <c r="F54" s="513" t="s">
        <v>20</v>
      </c>
      <c r="G54" s="514" t="s">
        <v>20</v>
      </c>
      <c r="H54" s="514"/>
      <c r="I54" s="514"/>
      <c r="J54" s="514" t="s">
        <v>20</v>
      </c>
      <c r="K54" s="514"/>
      <c r="L54" s="514"/>
      <c r="M54" s="514"/>
      <c r="N54" s="514"/>
      <c r="O54" s="514"/>
      <c r="P54" s="514"/>
      <c r="Q54" s="514"/>
      <c r="R54" s="514"/>
      <c r="S54" s="515"/>
    </row>
    <row r="55" spans="2:19" x14ac:dyDescent="0.25">
      <c r="B55" s="986" t="s">
        <v>66</v>
      </c>
      <c r="C55" s="510" t="s">
        <v>67</v>
      </c>
      <c r="D55" s="511" t="s">
        <v>654</v>
      </c>
      <c r="E55" s="512" t="s">
        <v>183</v>
      </c>
      <c r="F55" s="513" t="s">
        <v>20</v>
      </c>
      <c r="G55" s="514"/>
      <c r="H55" s="514"/>
      <c r="I55" s="514"/>
      <c r="J55" s="514"/>
      <c r="K55" s="514"/>
      <c r="L55" s="514"/>
      <c r="M55" s="514"/>
      <c r="N55" s="514"/>
      <c r="O55" s="514"/>
      <c r="P55" s="514"/>
      <c r="Q55" s="514"/>
      <c r="R55" s="514"/>
      <c r="S55" s="515"/>
    </row>
    <row r="56" spans="2:19" x14ac:dyDescent="0.25">
      <c r="B56" s="986" t="s">
        <v>252</v>
      </c>
      <c r="C56" s="510" t="s">
        <v>253</v>
      </c>
      <c r="D56" s="511" t="s">
        <v>654</v>
      </c>
      <c r="E56" s="512" t="s">
        <v>183</v>
      </c>
      <c r="F56" s="513" t="s">
        <v>20</v>
      </c>
      <c r="G56" s="514"/>
      <c r="H56" s="514"/>
      <c r="I56" s="514"/>
      <c r="J56" s="514"/>
      <c r="K56" s="514"/>
      <c r="L56" s="514"/>
      <c r="M56" s="514"/>
      <c r="N56" s="514"/>
      <c r="O56" s="514"/>
      <c r="P56" s="514"/>
      <c r="Q56" s="514"/>
      <c r="R56" s="514"/>
      <c r="S56" s="515"/>
    </row>
    <row r="57" spans="2:19" x14ac:dyDescent="0.25">
      <c r="B57" s="986" t="s">
        <v>250</v>
      </c>
      <c r="C57" s="510" t="s">
        <v>251</v>
      </c>
      <c r="D57" s="511" t="s">
        <v>654</v>
      </c>
      <c r="E57" s="512" t="s">
        <v>183</v>
      </c>
      <c r="F57" s="513" t="s">
        <v>20</v>
      </c>
      <c r="G57" s="514" t="s">
        <v>20</v>
      </c>
      <c r="H57" s="514"/>
      <c r="I57" s="514"/>
      <c r="J57" s="514"/>
      <c r="K57" s="514"/>
      <c r="L57" s="514"/>
      <c r="M57" s="514"/>
      <c r="N57" s="514"/>
      <c r="O57" s="514"/>
      <c r="P57" s="514"/>
      <c r="Q57" s="514"/>
      <c r="R57" s="514"/>
      <c r="S57" s="515"/>
    </row>
    <row r="58" spans="2:19" x14ac:dyDescent="0.25">
      <c r="B58" s="986" t="s">
        <v>425</v>
      </c>
      <c r="C58" s="510" t="s">
        <v>426</v>
      </c>
      <c r="D58" s="511" t="s">
        <v>654</v>
      </c>
      <c r="E58" s="512" t="s">
        <v>183</v>
      </c>
      <c r="F58" s="513"/>
      <c r="G58" s="514" t="s">
        <v>20</v>
      </c>
      <c r="H58" s="514"/>
      <c r="I58" s="514"/>
      <c r="J58" s="514" t="s">
        <v>20</v>
      </c>
      <c r="K58" s="514"/>
      <c r="L58" s="514"/>
      <c r="M58" s="514"/>
      <c r="N58" s="514"/>
      <c r="O58" s="514"/>
      <c r="P58" s="514"/>
      <c r="Q58" s="514"/>
      <c r="R58" s="514"/>
      <c r="S58" s="515"/>
    </row>
    <row r="59" spans="2:19" x14ac:dyDescent="0.25">
      <c r="B59" s="986" t="s">
        <v>427</v>
      </c>
      <c r="C59" s="510" t="s">
        <v>428</v>
      </c>
      <c r="D59" s="511" t="s">
        <v>654</v>
      </c>
      <c r="E59" s="512" t="s">
        <v>183</v>
      </c>
      <c r="F59" s="513" t="s">
        <v>20</v>
      </c>
      <c r="G59" s="514" t="s">
        <v>20</v>
      </c>
      <c r="H59" s="514"/>
      <c r="I59" s="514"/>
      <c r="J59" s="514"/>
      <c r="K59" s="514"/>
      <c r="L59" s="514"/>
      <c r="M59" s="514"/>
      <c r="N59" s="514"/>
      <c r="O59" s="514"/>
      <c r="P59" s="514"/>
      <c r="Q59" s="514"/>
      <c r="R59" s="514"/>
      <c r="S59" s="515"/>
    </row>
    <row r="60" spans="2:19" x14ac:dyDescent="0.25">
      <c r="B60" s="986" t="s">
        <v>71</v>
      </c>
      <c r="C60" s="510" t="s">
        <v>72</v>
      </c>
      <c r="D60" s="511" t="s">
        <v>654</v>
      </c>
      <c r="E60" s="512" t="s">
        <v>183</v>
      </c>
      <c r="F60" s="513"/>
      <c r="G60" s="514"/>
      <c r="H60" s="514"/>
      <c r="I60" s="514" t="s">
        <v>20</v>
      </c>
      <c r="J60" s="514"/>
      <c r="K60" s="514"/>
      <c r="L60" s="514"/>
      <c r="M60" s="514"/>
      <c r="N60" s="514"/>
      <c r="O60" s="514"/>
      <c r="P60" s="514"/>
      <c r="Q60" s="514"/>
      <c r="R60" s="514"/>
      <c r="S60" s="515"/>
    </row>
    <row r="61" spans="2:19" x14ac:dyDescent="0.25">
      <c r="B61" s="986" t="s">
        <v>101</v>
      </c>
      <c r="C61" s="510" t="s">
        <v>102</v>
      </c>
      <c r="D61" s="511" t="s">
        <v>654</v>
      </c>
      <c r="E61" s="512" t="s">
        <v>183</v>
      </c>
      <c r="F61" s="513" t="s">
        <v>20</v>
      </c>
      <c r="G61" s="514" t="s">
        <v>20</v>
      </c>
      <c r="H61" s="514"/>
      <c r="I61" s="514"/>
      <c r="J61" s="514" t="s">
        <v>20</v>
      </c>
      <c r="K61" s="514"/>
      <c r="L61" s="514"/>
      <c r="M61" s="514"/>
      <c r="N61" s="514"/>
      <c r="O61" s="514"/>
      <c r="P61" s="514"/>
      <c r="Q61" s="514"/>
      <c r="R61" s="514"/>
      <c r="S61" s="515"/>
    </row>
    <row r="62" spans="2:19" x14ac:dyDescent="0.25">
      <c r="B62" s="986" t="s">
        <v>429</v>
      </c>
      <c r="C62" s="510" t="s">
        <v>430</v>
      </c>
      <c r="D62" s="511" t="s">
        <v>654</v>
      </c>
      <c r="E62" s="512" t="s">
        <v>183</v>
      </c>
      <c r="F62" s="513"/>
      <c r="G62" s="514" t="s">
        <v>20</v>
      </c>
      <c r="H62" s="514"/>
      <c r="I62" s="514"/>
      <c r="J62" s="514" t="s">
        <v>20</v>
      </c>
      <c r="K62" s="514"/>
      <c r="L62" s="514"/>
      <c r="M62" s="514"/>
      <c r="N62" s="514"/>
      <c r="O62" s="514"/>
      <c r="P62" s="514"/>
      <c r="Q62" s="514" t="s">
        <v>20</v>
      </c>
      <c r="R62" s="514"/>
      <c r="S62" s="515"/>
    </row>
    <row r="63" spans="2:19" x14ac:dyDescent="0.25">
      <c r="B63" s="986" t="s">
        <v>431</v>
      </c>
      <c r="C63" s="510" t="s">
        <v>432</v>
      </c>
      <c r="D63" s="511" t="s">
        <v>654</v>
      </c>
      <c r="E63" s="512" t="s">
        <v>183</v>
      </c>
      <c r="F63" s="513"/>
      <c r="G63" s="514"/>
      <c r="H63" s="514" t="s">
        <v>20</v>
      </c>
      <c r="I63" s="514"/>
      <c r="J63" s="514" t="s">
        <v>20</v>
      </c>
      <c r="K63" s="514" t="s">
        <v>20</v>
      </c>
      <c r="L63" s="514"/>
      <c r="M63" s="514"/>
      <c r="N63" s="514"/>
      <c r="O63" s="514"/>
      <c r="P63" s="514"/>
      <c r="Q63" s="514"/>
      <c r="R63" s="514"/>
      <c r="S63" s="515"/>
    </row>
    <row r="64" spans="2:19" x14ac:dyDescent="0.25">
      <c r="B64" s="987" t="s">
        <v>18</v>
      </c>
      <c r="C64" s="517" t="s">
        <v>19</v>
      </c>
      <c r="D64" s="518" t="s">
        <v>654</v>
      </c>
      <c r="E64" s="519" t="s">
        <v>187</v>
      </c>
      <c r="F64" s="520" t="s">
        <v>20</v>
      </c>
      <c r="G64" s="521"/>
      <c r="H64" s="521"/>
      <c r="I64" s="521"/>
      <c r="J64" s="521"/>
      <c r="K64" s="521"/>
      <c r="L64" s="521"/>
      <c r="M64" s="521"/>
      <c r="N64" s="521"/>
      <c r="O64" s="521"/>
      <c r="P64" s="521"/>
      <c r="Q64" s="521"/>
      <c r="R64" s="521"/>
      <c r="S64" s="522"/>
    </row>
    <row r="65" spans="2:19" s="567" customFormat="1" x14ac:dyDescent="0.25">
      <c r="B65" s="516" t="s">
        <v>34</v>
      </c>
      <c r="C65" s="523" t="s">
        <v>35</v>
      </c>
      <c r="D65" s="524" t="s">
        <v>655</v>
      </c>
      <c r="E65" s="525" t="s">
        <v>187</v>
      </c>
      <c r="F65" s="526" t="s">
        <v>20</v>
      </c>
      <c r="G65" s="527"/>
      <c r="H65" s="527"/>
      <c r="I65" s="527"/>
      <c r="J65" s="527"/>
      <c r="K65" s="527"/>
      <c r="L65" s="527"/>
      <c r="M65" s="527"/>
      <c r="N65" s="527"/>
      <c r="O65" s="527"/>
      <c r="P65" s="527"/>
      <c r="Q65" s="527"/>
      <c r="R65" s="527"/>
      <c r="S65" s="528"/>
    </row>
    <row r="66" spans="2:19" s="567" customFormat="1" x14ac:dyDescent="0.25">
      <c r="B66" s="516" t="s">
        <v>31</v>
      </c>
      <c r="C66" s="523" t="s">
        <v>32</v>
      </c>
      <c r="D66" s="524" t="s">
        <v>655</v>
      </c>
      <c r="E66" s="525" t="s">
        <v>187</v>
      </c>
      <c r="F66" s="526"/>
      <c r="G66" s="527" t="s">
        <v>20</v>
      </c>
      <c r="H66" s="527"/>
      <c r="I66" s="527"/>
      <c r="J66" s="527"/>
      <c r="K66" s="527"/>
      <c r="L66" s="527"/>
      <c r="M66" s="527"/>
      <c r="N66" s="527"/>
      <c r="O66" s="527"/>
      <c r="P66" s="527"/>
      <c r="Q66" s="527"/>
      <c r="R66" s="527"/>
      <c r="S66" s="528"/>
    </row>
    <row r="67" spans="2:19" s="567" customFormat="1" x14ac:dyDescent="0.25">
      <c r="B67" s="516" t="s">
        <v>129</v>
      </c>
      <c r="C67" s="523" t="s">
        <v>130</v>
      </c>
      <c r="D67" s="524" t="s">
        <v>655</v>
      </c>
      <c r="E67" s="525" t="s">
        <v>187</v>
      </c>
      <c r="F67" s="526"/>
      <c r="G67" s="527"/>
      <c r="H67" s="527" t="s">
        <v>20</v>
      </c>
      <c r="I67" s="527"/>
      <c r="J67" s="527"/>
      <c r="K67" s="527"/>
      <c r="L67" s="527"/>
      <c r="M67" s="527"/>
      <c r="N67" s="527"/>
      <c r="O67" s="527"/>
      <c r="P67" s="527"/>
      <c r="Q67" s="527"/>
      <c r="R67" s="527"/>
      <c r="S67" s="528"/>
    </row>
    <row r="68" spans="2:19" x14ac:dyDescent="0.25">
      <c r="B68" s="987" t="s">
        <v>415</v>
      </c>
      <c r="C68" s="517" t="s">
        <v>416</v>
      </c>
      <c r="D68" s="518" t="s">
        <v>654</v>
      </c>
      <c r="E68" s="519" t="s">
        <v>187</v>
      </c>
      <c r="F68" s="520"/>
      <c r="G68" s="521"/>
      <c r="H68" s="521" t="s">
        <v>20</v>
      </c>
      <c r="I68" s="521"/>
      <c r="J68" s="521"/>
      <c r="K68" s="521"/>
      <c r="L68" s="521"/>
      <c r="M68" s="521"/>
      <c r="N68" s="521"/>
      <c r="O68" s="521"/>
      <c r="P68" s="521"/>
      <c r="Q68" s="521"/>
      <c r="R68" s="521"/>
      <c r="S68" s="522"/>
    </row>
    <row r="69" spans="2:19" s="567" customFormat="1" x14ac:dyDescent="0.25">
      <c r="B69" s="516" t="s">
        <v>61</v>
      </c>
      <c r="C69" s="523" t="s">
        <v>62</v>
      </c>
      <c r="D69" s="524" t="s">
        <v>655</v>
      </c>
      <c r="E69" s="525" t="s">
        <v>187</v>
      </c>
      <c r="F69" s="526"/>
      <c r="G69" s="527" t="s">
        <v>20</v>
      </c>
      <c r="H69" s="527"/>
      <c r="I69" s="527"/>
      <c r="J69" s="527"/>
      <c r="K69" s="527"/>
      <c r="L69" s="527"/>
      <c r="M69" s="527"/>
      <c r="N69" s="527"/>
      <c r="O69" s="527"/>
      <c r="P69" s="527"/>
      <c r="Q69" s="527"/>
      <c r="R69" s="527"/>
      <c r="S69" s="528"/>
    </row>
    <row r="70" spans="2:19" s="567" customFormat="1" x14ac:dyDescent="0.25">
      <c r="B70" s="516" t="s">
        <v>57</v>
      </c>
      <c r="C70" s="523" t="s">
        <v>58</v>
      </c>
      <c r="D70" s="524" t="s">
        <v>655</v>
      </c>
      <c r="E70" s="525" t="s">
        <v>187</v>
      </c>
      <c r="F70" s="526"/>
      <c r="G70" s="527" t="s">
        <v>20</v>
      </c>
      <c r="H70" s="527"/>
      <c r="I70" s="527"/>
      <c r="J70" s="527"/>
      <c r="K70" s="527"/>
      <c r="L70" s="527"/>
      <c r="M70" s="527"/>
      <c r="N70" s="527"/>
      <c r="O70" s="527"/>
      <c r="P70" s="527"/>
      <c r="Q70" s="527"/>
      <c r="R70" s="527"/>
      <c r="S70" s="528"/>
    </row>
    <row r="71" spans="2:19" s="567" customFormat="1" x14ac:dyDescent="0.25">
      <c r="B71" s="516" t="s">
        <v>25</v>
      </c>
      <c r="C71" s="523" t="s">
        <v>26</v>
      </c>
      <c r="D71" s="524" t="s">
        <v>655</v>
      </c>
      <c r="E71" s="525" t="s">
        <v>187</v>
      </c>
      <c r="F71" s="526" t="s">
        <v>20</v>
      </c>
      <c r="G71" s="527"/>
      <c r="H71" s="527"/>
      <c r="I71" s="527"/>
      <c r="J71" s="527"/>
      <c r="K71" s="527"/>
      <c r="L71" s="527"/>
      <c r="M71" s="527"/>
      <c r="N71" s="527"/>
      <c r="O71" s="527"/>
      <c r="P71" s="527"/>
      <c r="Q71" s="527"/>
      <c r="R71" s="527"/>
      <c r="S71" s="528"/>
    </row>
    <row r="72" spans="2:19" s="567" customFormat="1" x14ac:dyDescent="0.25">
      <c r="B72" s="516" t="s">
        <v>50</v>
      </c>
      <c r="C72" s="523" t="s">
        <v>51</v>
      </c>
      <c r="D72" s="524" t="s">
        <v>655</v>
      </c>
      <c r="E72" s="525" t="s">
        <v>187</v>
      </c>
      <c r="F72" s="526" t="s">
        <v>20</v>
      </c>
      <c r="G72" s="527"/>
      <c r="H72" s="527"/>
      <c r="I72" s="527"/>
      <c r="J72" s="527"/>
      <c r="K72" s="527"/>
      <c r="L72" s="527"/>
      <c r="M72" s="527"/>
      <c r="N72" s="527"/>
      <c r="O72" s="527"/>
      <c r="P72" s="527"/>
      <c r="Q72" s="527"/>
      <c r="R72" s="527"/>
      <c r="S72" s="528"/>
    </row>
    <row r="73" spans="2:19" s="567" customFormat="1" x14ac:dyDescent="0.25">
      <c r="B73" s="516" t="s">
        <v>54</v>
      </c>
      <c r="C73" s="523" t="s">
        <v>55</v>
      </c>
      <c r="D73" s="524" t="s">
        <v>655</v>
      </c>
      <c r="E73" s="525" t="s">
        <v>187</v>
      </c>
      <c r="F73" s="526"/>
      <c r="G73" s="527" t="s">
        <v>20</v>
      </c>
      <c r="H73" s="527"/>
      <c r="I73" s="527"/>
      <c r="J73" s="527" t="s">
        <v>20</v>
      </c>
      <c r="K73" s="527"/>
      <c r="L73" s="527"/>
      <c r="M73" s="527"/>
      <c r="N73" s="527"/>
      <c r="O73" s="527"/>
      <c r="P73" s="527"/>
      <c r="Q73" s="527" t="s">
        <v>20</v>
      </c>
      <c r="R73" s="527"/>
      <c r="S73" s="528"/>
    </row>
    <row r="74" spans="2:19" x14ac:dyDescent="0.25">
      <c r="B74" s="987" t="s">
        <v>277</v>
      </c>
      <c r="C74" s="517" t="s">
        <v>278</v>
      </c>
      <c r="D74" s="518" t="s">
        <v>654</v>
      </c>
      <c r="E74" s="519" t="s">
        <v>187</v>
      </c>
      <c r="F74" s="520" t="s">
        <v>20</v>
      </c>
      <c r="G74" s="521" t="s">
        <v>20</v>
      </c>
      <c r="H74" s="521"/>
      <c r="I74" s="521"/>
      <c r="J74" s="521"/>
      <c r="K74" s="521"/>
      <c r="L74" s="521"/>
      <c r="M74" s="521"/>
      <c r="N74" s="521"/>
      <c r="O74" s="521"/>
      <c r="P74" s="521"/>
      <c r="Q74" s="521"/>
      <c r="R74" s="521"/>
      <c r="S74" s="522"/>
    </row>
    <row r="75" spans="2:19" x14ac:dyDescent="0.25">
      <c r="B75" s="987" t="s">
        <v>96</v>
      </c>
      <c r="C75" s="517" t="s">
        <v>97</v>
      </c>
      <c r="D75" s="518" t="s">
        <v>654</v>
      </c>
      <c r="E75" s="519" t="s">
        <v>187</v>
      </c>
      <c r="F75" s="520"/>
      <c r="G75" s="521" t="s">
        <v>20</v>
      </c>
      <c r="H75" s="521"/>
      <c r="I75" s="521"/>
      <c r="J75" s="521"/>
      <c r="K75" s="521"/>
      <c r="L75" s="521"/>
      <c r="M75" s="521"/>
      <c r="N75" s="521"/>
      <c r="O75" s="521"/>
      <c r="P75" s="521"/>
      <c r="Q75" s="521"/>
      <c r="R75" s="521"/>
      <c r="S75" s="522"/>
    </row>
    <row r="76" spans="2:19" x14ac:dyDescent="0.25">
      <c r="B76" s="987" t="s">
        <v>433</v>
      </c>
      <c r="C76" s="517" t="s">
        <v>434</v>
      </c>
      <c r="D76" s="518" t="s">
        <v>654</v>
      </c>
      <c r="E76" s="519" t="s">
        <v>187</v>
      </c>
      <c r="F76" s="520" t="s">
        <v>20</v>
      </c>
      <c r="G76" s="521" t="s">
        <v>20</v>
      </c>
      <c r="H76" s="521"/>
      <c r="I76" s="521"/>
      <c r="J76" s="521"/>
      <c r="K76" s="521"/>
      <c r="L76" s="521"/>
      <c r="M76" s="521"/>
      <c r="N76" s="521"/>
      <c r="O76" s="521"/>
      <c r="P76" s="521"/>
      <c r="Q76" s="521"/>
      <c r="R76" s="521"/>
      <c r="S76" s="522"/>
    </row>
    <row r="77" spans="2:19" x14ac:dyDescent="0.25">
      <c r="B77" s="987" t="s">
        <v>435</v>
      </c>
      <c r="C77" s="517" t="s">
        <v>436</v>
      </c>
      <c r="D77" s="518" t="s">
        <v>654</v>
      </c>
      <c r="E77" s="519" t="s">
        <v>187</v>
      </c>
      <c r="F77" s="520"/>
      <c r="G77" s="521" t="s">
        <v>20</v>
      </c>
      <c r="H77" s="521"/>
      <c r="I77" s="521" t="s">
        <v>20</v>
      </c>
      <c r="J77" s="521" t="s">
        <v>20</v>
      </c>
      <c r="K77" s="521"/>
      <c r="L77" s="521"/>
      <c r="M77" s="521"/>
      <c r="N77" s="521"/>
      <c r="O77" s="521"/>
      <c r="P77" s="521"/>
      <c r="Q77" s="521"/>
      <c r="R77" s="521"/>
      <c r="S77" s="522"/>
    </row>
    <row r="78" spans="2:19" s="567" customFormat="1" x14ac:dyDescent="0.25">
      <c r="B78" s="516" t="s">
        <v>89</v>
      </c>
      <c r="C78" s="523" t="s">
        <v>90</v>
      </c>
      <c r="D78" s="524" t="s">
        <v>655</v>
      </c>
      <c r="E78" s="525" t="s">
        <v>187</v>
      </c>
      <c r="F78" s="526"/>
      <c r="G78" s="527"/>
      <c r="H78" s="527" t="s">
        <v>20</v>
      </c>
      <c r="I78" s="527"/>
      <c r="J78" s="527"/>
      <c r="K78" s="527"/>
      <c r="L78" s="527"/>
      <c r="M78" s="527"/>
      <c r="N78" s="527"/>
      <c r="O78" s="527"/>
      <c r="P78" s="527"/>
      <c r="Q78" s="527"/>
      <c r="R78" s="527"/>
      <c r="S78" s="528"/>
    </row>
    <row r="79" spans="2:19" x14ac:dyDescent="0.25">
      <c r="B79" s="987" t="s">
        <v>299</v>
      </c>
      <c r="C79" s="517" t="s">
        <v>300</v>
      </c>
      <c r="D79" s="518" t="s">
        <v>654</v>
      </c>
      <c r="E79" s="519" t="s">
        <v>187</v>
      </c>
      <c r="F79" s="520"/>
      <c r="G79" s="521"/>
      <c r="H79" s="521"/>
      <c r="I79" s="521"/>
      <c r="J79" s="521" t="s">
        <v>20</v>
      </c>
      <c r="K79" s="521"/>
      <c r="L79" s="521"/>
      <c r="M79" s="521"/>
      <c r="N79" s="521"/>
      <c r="O79" s="521"/>
      <c r="P79" s="521"/>
      <c r="Q79" s="521"/>
      <c r="R79" s="521"/>
      <c r="S79" s="522"/>
    </row>
    <row r="80" spans="2:19" x14ac:dyDescent="0.25">
      <c r="B80" s="987" t="s">
        <v>87</v>
      </c>
      <c r="C80" s="517" t="s">
        <v>88</v>
      </c>
      <c r="D80" s="518" t="s">
        <v>654</v>
      </c>
      <c r="E80" s="519" t="s">
        <v>187</v>
      </c>
      <c r="F80" s="520"/>
      <c r="G80" s="521" t="s">
        <v>20</v>
      </c>
      <c r="H80" s="521"/>
      <c r="I80" s="521"/>
      <c r="J80" s="521" t="s">
        <v>20</v>
      </c>
      <c r="K80" s="521"/>
      <c r="L80" s="521"/>
      <c r="M80" s="521"/>
      <c r="N80" s="521"/>
      <c r="O80" s="521"/>
      <c r="P80" s="521"/>
      <c r="Q80" s="521" t="s">
        <v>20</v>
      </c>
      <c r="R80" s="521"/>
      <c r="S80" s="522"/>
    </row>
    <row r="81" spans="2:19" ht="15.75" thickBot="1" x14ac:dyDescent="0.3">
      <c r="B81" s="988" t="s">
        <v>362</v>
      </c>
      <c r="C81" s="529" t="s">
        <v>63</v>
      </c>
      <c r="D81" s="530" t="s">
        <v>654</v>
      </c>
      <c r="E81" s="531" t="s">
        <v>187</v>
      </c>
      <c r="F81" s="532"/>
      <c r="G81" s="533" t="s">
        <v>20</v>
      </c>
      <c r="H81" s="533"/>
      <c r="I81" s="533" t="s">
        <v>20</v>
      </c>
      <c r="J81" s="533"/>
      <c r="K81" s="533" t="s">
        <v>20</v>
      </c>
      <c r="L81" s="533"/>
      <c r="M81" s="533"/>
      <c r="N81" s="533"/>
      <c r="O81" s="533"/>
      <c r="P81" s="533"/>
      <c r="Q81" s="533"/>
      <c r="R81" s="533"/>
      <c r="S81" s="534"/>
    </row>
    <row r="82" spans="2:19" x14ac:dyDescent="0.25">
      <c r="B82" s="989" t="s">
        <v>48</v>
      </c>
      <c r="C82" s="535" t="s">
        <v>49</v>
      </c>
      <c r="D82" s="536" t="s">
        <v>656</v>
      </c>
      <c r="E82" s="537" t="s">
        <v>183</v>
      </c>
      <c r="F82" s="538"/>
      <c r="G82" s="539" t="s">
        <v>20</v>
      </c>
      <c r="H82" s="539"/>
      <c r="I82" s="539" t="s">
        <v>20</v>
      </c>
      <c r="J82" s="539"/>
      <c r="K82" s="539"/>
      <c r="L82" s="539"/>
      <c r="M82" s="539"/>
      <c r="N82" s="539"/>
      <c r="O82" s="539"/>
      <c r="P82" s="539"/>
      <c r="Q82" s="539"/>
      <c r="R82" s="539"/>
      <c r="S82" s="540"/>
    </row>
    <row r="83" spans="2:19" x14ac:dyDescent="0.25">
      <c r="B83" s="990" t="s">
        <v>240</v>
      </c>
      <c r="C83" s="541" t="s">
        <v>241</v>
      </c>
      <c r="D83" s="542" t="s">
        <v>656</v>
      </c>
      <c r="E83" s="543" t="s">
        <v>183</v>
      </c>
      <c r="F83" s="544" t="s">
        <v>20</v>
      </c>
      <c r="G83" s="545" t="s">
        <v>20</v>
      </c>
      <c r="H83" s="545"/>
      <c r="I83" s="545"/>
      <c r="J83" s="545"/>
      <c r="K83" s="545"/>
      <c r="L83" s="545"/>
      <c r="M83" s="545"/>
      <c r="N83" s="545"/>
      <c r="O83" s="545"/>
      <c r="P83" s="545"/>
      <c r="Q83" s="545"/>
      <c r="R83" s="545"/>
      <c r="S83" s="546"/>
    </row>
    <row r="84" spans="2:19" x14ac:dyDescent="0.25">
      <c r="B84" s="990" t="s">
        <v>105</v>
      </c>
      <c r="C84" s="541" t="s">
        <v>106</v>
      </c>
      <c r="D84" s="542" t="s">
        <v>656</v>
      </c>
      <c r="E84" s="543" t="s">
        <v>183</v>
      </c>
      <c r="F84" s="544"/>
      <c r="G84" s="545"/>
      <c r="H84" s="545"/>
      <c r="I84" s="545"/>
      <c r="J84" s="545"/>
      <c r="K84" s="545"/>
      <c r="L84" s="545"/>
      <c r="M84" s="545"/>
      <c r="N84" s="545"/>
      <c r="O84" s="545"/>
      <c r="P84" s="545"/>
      <c r="Q84" s="545" t="s">
        <v>20</v>
      </c>
      <c r="R84" s="545"/>
      <c r="S84" s="546"/>
    </row>
    <row r="85" spans="2:19" x14ac:dyDescent="0.25">
      <c r="B85" s="990" t="s">
        <v>71</v>
      </c>
      <c r="C85" s="541" t="s">
        <v>72</v>
      </c>
      <c r="D85" s="542" t="s">
        <v>656</v>
      </c>
      <c r="E85" s="543" t="s">
        <v>183</v>
      </c>
      <c r="F85" s="544"/>
      <c r="G85" s="545"/>
      <c r="H85" s="545"/>
      <c r="I85" s="545" t="s">
        <v>20</v>
      </c>
      <c r="J85" s="545"/>
      <c r="K85" s="545"/>
      <c r="L85" s="545"/>
      <c r="M85" s="545"/>
      <c r="N85" s="545"/>
      <c r="O85" s="545"/>
      <c r="P85" s="545"/>
      <c r="Q85" s="545"/>
      <c r="R85" s="545"/>
      <c r="S85" s="546"/>
    </row>
    <row r="86" spans="2:19" x14ac:dyDescent="0.25">
      <c r="B86" s="990" t="s">
        <v>101</v>
      </c>
      <c r="C86" s="541" t="s">
        <v>102</v>
      </c>
      <c r="D86" s="542" t="s">
        <v>656</v>
      </c>
      <c r="E86" s="543" t="s">
        <v>183</v>
      </c>
      <c r="F86" s="544" t="s">
        <v>20</v>
      </c>
      <c r="G86" s="545" t="s">
        <v>20</v>
      </c>
      <c r="H86" s="545"/>
      <c r="I86" s="545"/>
      <c r="J86" s="545" t="s">
        <v>20</v>
      </c>
      <c r="K86" s="545"/>
      <c r="L86" s="545"/>
      <c r="M86" s="545"/>
      <c r="N86" s="545"/>
      <c r="O86" s="545"/>
      <c r="P86" s="545"/>
      <c r="Q86" s="545"/>
      <c r="R86" s="545"/>
      <c r="S86" s="546"/>
    </row>
    <row r="87" spans="2:19" x14ac:dyDescent="0.25">
      <c r="B87" s="990" t="s">
        <v>343</v>
      </c>
      <c r="C87" s="541" t="s">
        <v>80</v>
      </c>
      <c r="D87" s="542" t="s">
        <v>656</v>
      </c>
      <c r="E87" s="543" t="s">
        <v>183</v>
      </c>
      <c r="F87" s="544"/>
      <c r="G87" s="545"/>
      <c r="H87" s="545" t="s">
        <v>20</v>
      </c>
      <c r="I87" s="545"/>
      <c r="J87" s="545" t="s">
        <v>20</v>
      </c>
      <c r="K87" s="545" t="s">
        <v>20</v>
      </c>
      <c r="L87" s="545"/>
      <c r="M87" s="545"/>
      <c r="N87" s="545"/>
      <c r="O87" s="545"/>
      <c r="P87" s="545"/>
      <c r="Q87" s="545"/>
      <c r="R87" s="545"/>
      <c r="S87" s="546"/>
    </row>
    <row r="88" spans="2:19" x14ac:dyDescent="0.25">
      <c r="B88" s="990" t="s">
        <v>297</v>
      </c>
      <c r="C88" s="541" t="s">
        <v>298</v>
      </c>
      <c r="D88" s="542" t="s">
        <v>656</v>
      </c>
      <c r="E88" s="543" t="s">
        <v>183</v>
      </c>
      <c r="F88" s="544"/>
      <c r="G88" s="545" t="s">
        <v>20</v>
      </c>
      <c r="H88" s="545"/>
      <c r="I88" s="545" t="s">
        <v>20</v>
      </c>
      <c r="J88" s="545"/>
      <c r="K88" s="545"/>
      <c r="L88" s="545"/>
      <c r="M88" s="545"/>
      <c r="N88" s="545"/>
      <c r="O88" s="545"/>
      <c r="P88" s="545"/>
      <c r="Q88" s="545"/>
      <c r="R88" s="545"/>
      <c r="S88" s="546"/>
    </row>
    <row r="89" spans="2:19" x14ac:dyDescent="0.25">
      <c r="B89" s="990" t="s">
        <v>75</v>
      </c>
      <c r="C89" s="541" t="s">
        <v>76</v>
      </c>
      <c r="D89" s="542" t="s">
        <v>656</v>
      </c>
      <c r="E89" s="543" t="s">
        <v>183</v>
      </c>
      <c r="F89" s="544" t="s">
        <v>20</v>
      </c>
      <c r="G89" s="545" t="s">
        <v>20</v>
      </c>
      <c r="H89" s="545"/>
      <c r="I89" s="545"/>
      <c r="J89" s="545" t="s">
        <v>20</v>
      </c>
      <c r="K89" s="545"/>
      <c r="L89" s="545"/>
      <c r="M89" s="545"/>
      <c r="N89" s="545"/>
      <c r="O89" s="545"/>
      <c r="P89" s="545"/>
      <c r="Q89" s="545"/>
      <c r="R89" s="545"/>
      <c r="S89" s="546"/>
    </row>
    <row r="90" spans="2:19" x14ac:dyDescent="0.25">
      <c r="B90" s="990" t="s">
        <v>103</v>
      </c>
      <c r="C90" s="541" t="s">
        <v>104</v>
      </c>
      <c r="D90" s="542" t="s">
        <v>656</v>
      </c>
      <c r="E90" s="543" t="s">
        <v>183</v>
      </c>
      <c r="F90" s="544"/>
      <c r="G90" s="545" t="s">
        <v>20</v>
      </c>
      <c r="H90" s="545"/>
      <c r="I90" s="545" t="s">
        <v>20</v>
      </c>
      <c r="J90" s="545" t="s">
        <v>20</v>
      </c>
      <c r="K90" s="545"/>
      <c r="L90" s="545"/>
      <c r="M90" s="545"/>
      <c r="N90" s="545"/>
      <c r="O90" s="545"/>
      <c r="P90" s="545"/>
      <c r="Q90" s="545"/>
      <c r="R90" s="545"/>
      <c r="S90" s="546"/>
    </row>
    <row r="91" spans="2:19" x14ac:dyDescent="0.25">
      <c r="B91" s="990" t="s">
        <v>109</v>
      </c>
      <c r="C91" s="541" t="s">
        <v>110</v>
      </c>
      <c r="D91" s="542" t="s">
        <v>656</v>
      </c>
      <c r="E91" s="543" t="s">
        <v>183</v>
      </c>
      <c r="F91" s="544"/>
      <c r="G91" s="545" t="s">
        <v>20</v>
      </c>
      <c r="H91" s="545"/>
      <c r="I91" s="545" t="s">
        <v>20</v>
      </c>
      <c r="J91" s="545" t="s">
        <v>20</v>
      </c>
      <c r="K91" s="545"/>
      <c r="L91" s="545"/>
      <c r="M91" s="545"/>
      <c r="N91" s="545"/>
      <c r="O91" s="545"/>
      <c r="P91" s="545"/>
      <c r="Q91" s="545"/>
      <c r="R91" s="545"/>
      <c r="S91" s="546"/>
    </row>
    <row r="92" spans="2:19" x14ac:dyDescent="0.25">
      <c r="B92" s="990" t="s">
        <v>303</v>
      </c>
      <c r="C92" s="541" t="s">
        <v>304</v>
      </c>
      <c r="D92" s="542" t="s">
        <v>656</v>
      </c>
      <c r="E92" s="543" t="s">
        <v>183</v>
      </c>
      <c r="F92" s="544"/>
      <c r="G92" s="545" t="s">
        <v>20</v>
      </c>
      <c r="H92" s="545"/>
      <c r="I92" s="545"/>
      <c r="J92" s="545"/>
      <c r="K92" s="545"/>
      <c r="L92" s="545"/>
      <c r="M92" s="545"/>
      <c r="N92" s="545"/>
      <c r="O92" s="545"/>
      <c r="P92" s="545"/>
      <c r="Q92" s="545" t="s">
        <v>20</v>
      </c>
      <c r="R92" s="545"/>
      <c r="S92" s="546"/>
    </row>
    <row r="93" spans="2:19" x14ac:dyDescent="0.25">
      <c r="B93" s="990" t="s">
        <v>301</v>
      </c>
      <c r="C93" s="541" t="s">
        <v>302</v>
      </c>
      <c r="D93" s="542" t="s">
        <v>656</v>
      </c>
      <c r="E93" s="543" t="s">
        <v>183</v>
      </c>
      <c r="F93" s="544"/>
      <c r="G93" s="545" t="s">
        <v>20</v>
      </c>
      <c r="H93" s="545"/>
      <c r="I93" s="545" t="s">
        <v>20</v>
      </c>
      <c r="J93" s="545" t="s">
        <v>20</v>
      </c>
      <c r="K93" s="545"/>
      <c r="L93" s="545"/>
      <c r="M93" s="545"/>
      <c r="N93" s="545"/>
      <c r="O93" s="545"/>
      <c r="P93" s="545"/>
      <c r="Q93" s="545"/>
      <c r="R93" s="545"/>
      <c r="S93" s="546"/>
    </row>
    <row r="94" spans="2:19" x14ac:dyDescent="0.25">
      <c r="B94" s="990" t="s">
        <v>437</v>
      </c>
      <c r="C94" s="541" t="s">
        <v>438</v>
      </c>
      <c r="D94" s="542" t="s">
        <v>656</v>
      </c>
      <c r="E94" s="543" t="s">
        <v>183</v>
      </c>
      <c r="F94" s="544"/>
      <c r="G94" s="545"/>
      <c r="H94" s="545" t="s">
        <v>20</v>
      </c>
      <c r="I94" s="545"/>
      <c r="J94" s="545" t="s">
        <v>20</v>
      </c>
      <c r="K94" s="545"/>
      <c r="L94" s="545"/>
      <c r="M94" s="545"/>
      <c r="N94" s="545"/>
      <c r="O94" s="545"/>
      <c r="P94" s="545"/>
      <c r="Q94" s="545"/>
      <c r="R94" s="545"/>
      <c r="S94" s="546"/>
    </row>
    <row r="95" spans="2:19" x14ac:dyDescent="0.25">
      <c r="B95" s="990" t="s">
        <v>439</v>
      </c>
      <c r="C95" s="541" t="s">
        <v>440</v>
      </c>
      <c r="D95" s="542" t="s">
        <v>656</v>
      </c>
      <c r="E95" s="543" t="s">
        <v>183</v>
      </c>
      <c r="F95" s="544"/>
      <c r="G95" s="545" t="s">
        <v>20</v>
      </c>
      <c r="H95" s="545"/>
      <c r="I95" s="545" t="s">
        <v>20</v>
      </c>
      <c r="J95" s="545"/>
      <c r="K95" s="545"/>
      <c r="L95" s="545"/>
      <c r="M95" s="545"/>
      <c r="N95" s="545"/>
      <c r="O95" s="545"/>
      <c r="P95" s="545"/>
      <c r="Q95" s="545"/>
      <c r="R95" s="545"/>
      <c r="S95" s="546"/>
    </row>
    <row r="96" spans="2:19" x14ac:dyDescent="0.25">
      <c r="B96" s="991" t="s">
        <v>18</v>
      </c>
      <c r="C96" s="548" t="s">
        <v>19</v>
      </c>
      <c r="D96" s="549" t="s">
        <v>656</v>
      </c>
      <c r="E96" s="550" t="s">
        <v>187</v>
      </c>
      <c r="F96" s="551" t="s">
        <v>20</v>
      </c>
      <c r="G96" s="552"/>
      <c r="H96" s="552"/>
      <c r="I96" s="552"/>
      <c r="J96" s="552"/>
      <c r="K96" s="552"/>
      <c r="L96" s="552"/>
      <c r="M96" s="552"/>
      <c r="N96" s="552"/>
      <c r="O96" s="552"/>
      <c r="P96" s="552"/>
      <c r="Q96" s="552"/>
      <c r="R96" s="552"/>
      <c r="S96" s="553"/>
    </row>
    <row r="97" spans="2:19" s="567" customFormat="1" x14ac:dyDescent="0.25">
      <c r="B97" s="547" t="s">
        <v>34</v>
      </c>
      <c r="C97" s="554" t="s">
        <v>35</v>
      </c>
      <c r="D97" s="555" t="s">
        <v>657</v>
      </c>
      <c r="E97" s="556" t="s">
        <v>187</v>
      </c>
      <c r="F97" s="557" t="s">
        <v>20</v>
      </c>
      <c r="G97" s="558"/>
      <c r="H97" s="558"/>
      <c r="I97" s="558"/>
      <c r="J97" s="558"/>
      <c r="K97" s="558"/>
      <c r="L97" s="558"/>
      <c r="M97" s="558"/>
      <c r="N97" s="558"/>
      <c r="O97" s="558"/>
      <c r="P97" s="558"/>
      <c r="Q97" s="558"/>
      <c r="R97" s="558"/>
      <c r="S97" s="559"/>
    </row>
    <row r="98" spans="2:19" s="567" customFormat="1" x14ac:dyDescent="0.25">
      <c r="B98" s="547" t="s">
        <v>31</v>
      </c>
      <c r="C98" s="554" t="s">
        <v>32</v>
      </c>
      <c r="D98" s="555" t="s">
        <v>657</v>
      </c>
      <c r="E98" s="556" t="s">
        <v>187</v>
      </c>
      <c r="F98" s="557"/>
      <c r="G98" s="558" t="s">
        <v>20</v>
      </c>
      <c r="H98" s="558"/>
      <c r="I98" s="558"/>
      <c r="J98" s="558"/>
      <c r="K98" s="558"/>
      <c r="L98" s="558"/>
      <c r="M98" s="558"/>
      <c r="N98" s="558"/>
      <c r="O98" s="558"/>
      <c r="P98" s="558"/>
      <c r="Q98" s="558"/>
      <c r="R98" s="558"/>
      <c r="S98" s="559"/>
    </row>
    <row r="99" spans="2:19" s="567" customFormat="1" x14ac:dyDescent="0.25">
      <c r="B99" s="547" t="s">
        <v>129</v>
      </c>
      <c r="C99" s="554" t="s">
        <v>130</v>
      </c>
      <c r="D99" s="555" t="s">
        <v>657</v>
      </c>
      <c r="E99" s="556" t="s">
        <v>187</v>
      </c>
      <c r="F99" s="557"/>
      <c r="G99" s="558"/>
      <c r="H99" s="558" t="s">
        <v>20</v>
      </c>
      <c r="I99" s="558"/>
      <c r="J99" s="558"/>
      <c r="K99" s="558"/>
      <c r="L99" s="558"/>
      <c r="M99" s="558"/>
      <c r="N99" s="558"/>
      <c r="O99" s="558"/>
      <c r="P99" s="558"/>
      <c r="Q99" s="558"/>
      <c r="R99" s="558"/>
      <c r="S99" s="559"/>
    </row>
    <row r="100" spans="2:19" s="567" customFormat="1" x14ac:dyDescent="0.25">
      <c r="B100" s="547" t="s">
        <v>61</v>
      </c>
      <c r="C100" s="554" t="s">
        <v>62</v>
      </c>
      <c r="D100" s="555" t="s">
        <v>657</v>
      </c>
      <c r="E100" s="556" t="s">
        <v>187</v>
      </c>
      <c r="F100" s="557"/>
      <c r="G100" s="558" t="s">
        <v>20</v>
      </c>
      <c r="H100" s="558"/>
      <c r="I100" s="558"/>
      <c r="J100" s="558"/>
      <c r="K100" s="558"/>
      <c r="L100" s="558"/>
      <c r="M100" s="558"/>
      <c r="N100" s="558"/>
      <c r="O100" s="558"/>
      <c r="P100" s="558"/>
      <c r="Q100" s="558"/>
      <c r="R100" s="558"/>
      <c r="S100" s="559"/>
    </row>
    <row r="101" spans="2:19" s="567" customFormat="1" x14ac:dyDescent="0.25">
      <c r="B101" s="547" t="s">
        <v>57</v>
      </c>
      <c r="C101" s="554" t="s">
        <v>58</v>
      </c>
      <c r="D101" s="555" t="s">
        <v>657</v>
      </c>
      <c r="E101" s="556" t="s">
        <v>187</v>
      </c>
      <c r="F101" s="557"/>
      <c r="G101" s="558" t="s">
        <v>20</v>
      </c>
      <c r="H101" s="558"/>
      <c r="I101" s="558"/>
      <c r="J101" s="558"/>
      <c r="K101" s="558"/>
      <c r="L101" s="558"/>
      <c r="M101" s="558"/>
      <c r="N101" s="558"/>
      <c r="O101" s="558"/>
      <c r="P101" s="558"/>
      <c r="Q101" s="558"/>
      <c r="R101" s="558"/>
      <c r="S101" s="559"/>
    </row>
    <row r="102" spans="2:19" s="567" customFormat="1" x14ac:dyDescent="0.25">
      <c r="B102" s="547" t="s">
        <v>25</v>
      </c>
      <c r="C102" s="554" t="s">
        <v>26</v>
      </c>
      <c r="D102" s="555" t="s">
        <v>657</v>
      </c>
      <c r="E102" s="556" t="s">
        <v>187</v>
      </c>
      <c r="F102" s="557" t="s">
        <v>20</v>
      </c>
      <c r="G102" s="558"/>
      <c r="H102" s="558"/>
      <c r="I102" s="558"/>
      <c r="J102" s="558"/>
      <c r="K102" s="558"/>
      <c r="L102" s="558"/>
      <c r="M102" s="558"/>
      <c r="N102" s="558"/>
      <c r="O102" s="558"/>
      <c r="P102" s="558"/>
      <c r="Q102" s="558"/>
      <c r="R102" s="558"/>
      <c r="S102" s="559"/>
    </row>
    <row r="103" spans="2:19" s="567" customFormat="1" x14ac:dyDescent="0.25">
      <c r="B103" s="547" t="s">
        <v>50</v>
      </c>
      <c r="C103" s="554" t="s">
        <v>51</v>
      </c>
      <c r="D103" s="555" t="s">
        <v>657</v>
      </c>
      <c r="E103" s="556" t="s">
        <v>187</v>
      </c>
      <c r="F103" s="557" t="s">
        <v>20</v>
      </c>
      <c r="G103" s="558"/>
      <c r="H103" s="558"/>
      <c r="I103" s="558"/>
      <c r="J103" s="558"/>
      <c r="K103" s="558"/>
      <c r="L103" s="558"/>
      <c r="M103" s="558"/>
      <c r="N103" s="558"/>
      <c r="O103" s="558"/>
      <c r="P103" s="558"/>
      <c r="Q103" s="558"/>
      <c r="R103" s="558"/>
      <c r="S103" s="559"/>
    </row>
    <row r="104" spans="2:19" s="567" customFormat="1" x14ac:dyDescent="0.25">
      <c r="B104" s="547" t="s">
        <v>54</v>
      </c>
      <c r="C104" s="554" t="s">
        <v>55</v>
      </c>
      <c r="D104" s="555" t="s">
        <v>657</v>
      </c>
      <c r="E104" s="556" t="s">
        <v>187</v>
      </c>
      <c r="F104" s="557"/>
      <c r="G104" s="558" t="s">
        <v>20</v>
      </c>
      <c r="H104" s="558"/>
      <c r="I104" s="558"/>
      <c r="J104" s="558" t="s">
        <v>20</v>
      </c>
      <c r="K104" s="558"/>
      <c r="L104" s="558"/>
      <c r="M104" s="558"/>
      <c r="N104" s="558"/>
      <c r="O104" s="558"/>
      <c r="P104" s="558"/>
      <c r="Q104" s="558" t="s">
        <v>20</v>
      </c>
      <c r="R104" s="558"/>
      <c r="S104" s="559"/>
    </row>
    <row r="105" spans="2:19" x14ac:dyDescent="0.25">
      <c r="B105" s="991" t="s">
        <v>277</v>
      </c>
      <c r="C105" s="548" t="s">
        <v>278</v>
      </c>
      <c r="D105" s="549" t="s">
        <v>656</v>
      </c>
      <c r="E105" s="550" t="s">
        <v>187</v>
      </c>
      <c r="F105" s="551" t="s">
        <v>20</v>
      </c>
      <c r="G105" s="552" t="s">
        <v>20</v>
      </c>
      <c r="H105" s="552"/>
      <c r="I105" s="552"/>
      <c r="J105" s="552"/>
      <c r="K105" s="552"/>
      <c r="L105" s="552"/>
      <c r="M105" s="552"/>
      <c r="N105" s="552"/>
      <c r="O105" s="552"/>
      <c r="P105" s="552"/>
      <c r="Q105" s="552"/>
      <c r="R105" s="552"/>
      <c r="S105" s="553"/>
    </row>
    <row r="106" spans="2:19" x14ac:dyDescent="0.25">
      <c r="B106" s="991" t="s">
        <v>96</v>
      </c>
      <c r="C106" s="548" t="s">
        <v>97</v>
      </c>
      <c r="D106" s="549" t="s">
        <v>656</v>
      </c>
      <c r="E106" s="550" t="s">
        <v>187</v>
      </c>
      <c r="F106" s="551"/>
      <c r="G106" s="552" t="s">
        <v>20</v>
      </c>
      <c r="H106" s="552"/>
      <c r="I106" s="552"/>
      <c r="J106" s="552"/>
      <c r="K106" s="552"/>
      <c r="L106" s="552"/>
      <c r="M106" s="552"/>
      <c r="N106" s="552"/>
      <c r="O106" s="552"/>
      <c r="P106" s="552"/>
      <c r="Q106" s="552"/>
      <c r="R106" s="552"/>
      <c r="S106" s="553"/>
    </row>
    <row r="107" spans="2:19" x14ac:dyDescent="0.25">
      <c r="B107" s="991" t="s">
        <v>87</v>
      </c>
      <c r="C107" s="548" t="s">
        <v>88</v>
      </c>
      <c r="D107" s="549" t="s">
        <v>656</v>
      </c>
      <c r="E107" s="550" t="s">
        <v>187</v>
      </c>
      <c r="F107" s="551"/>
      <c r="G107" s="552" t="s">
        <v>20</v>
      </c>
      <c r="H107" s="552"/>
      <c r="I107" s="552"/>
      <c r="J107" s="552" t="s">
        <v>20</v>
      </c>
      <c r="K107" s="552"/>
      <c r="L107" s="552"/>
      <c r="M107" s="552"/>
      <c r="N107" s="552"/>
      <c r="O107" s="552"/>
      <c r="P107" s="552"/>
      <c r="Q107" s="552" t="s">
        <v>20</v>
      </c>
      <c r="R107" s="552"/>
      <c r="S107" s="553"/>
    </row>
    <row r="108" spans="2:19" x14ac:dyDescent="0.25">
      <c r="B108" s="991" t="s">
        <v>93</v>
      </c>
      <c r="C108" s="548" t="s">
        <v>94</v>
      </c>
      <c r="D108" s="549" t="s">
        <v>656</v>
      </c>
      <c r="E108" s="550" t="s">
        <v>187</v>
      </c>
      <c r="F108" s="551"/>
      <c r="G108" s="552" t="s">
        <v>20</v>
      </c>
      <c r="H108" s="552" t="s">
        <v>20</v>
      </c>
      <c r="I108" s="552"/>
      <c r="J108" s="552"/>
      <c r="K108" s="552"/>
      <c r="L108" s="552"/>
      <c r="M108" s="552"/>
      <c r="N108" s="552"/>
      <c r="O108" s="552"/>
      <c r="P108" s="552"/>
      <c r="Q108" s="552"/>
      <c r="R108" s="552"/>
      <c r="S108" s="553"/>
    </row>
    <row r="109" spans="2:19" s="567" customFormat="1" x14ac:dyDescent="0.25">
      <c r="B109" s="547" t="s">
        <v>143</v>
      </c>
      <c r="C109" s="554" t="s">
        <v>144</v>
      </c>
      <c r="D109" s="555" t="s">
        <v>657</v>
      </c>
      <c r="E109" s="556" t="s">
        <v>187</v>
      </c>
      <c r="F109" s="557"/>
      <c r="G109" s="558" t="s">
        <v>20</v>
      </c>
      <c r="H109" s="558"/>
      <c r="I109" s="558" t="s">
        <v>20</v>
      </c>
      <c r="J109" s="558"/>
      <c r="K109" s="558"/>
      <c r="L109" s="558"/>
      <c r="M109" s="558"/>
      <c r="N109" s="558"/>
      <c r="O109" s="558"/>
      <c r="P109" s="558"/>
      <c r="Q109" s="558"/>
      <c r="R109" s="558"/>
      <c r="S109" s="559"/>
    </row>
    <row r="110" spans="2:19" x14ac:dyDescent="0.25">
      <c r="B110" s="991" t="s">
        <v>127</v>
      </c>
      <c r="C110" s="548" t="s">
        <v>128</v>
      </c>
      <c r="D110" s="549" t="s">
        <v>656</v>
      </c>
      <c r="E110" s="550" t="s">
        <v>187</v>
      </c>
      <c r="F110" s="551"/>
      <c r="G110" s="552"/>
      <c r="H110" s="552" t="s">
        <v>20</v>
      </c>
      <c r="I110" s="552"/>
      <c r="J110" s="552"/>
      <c r="K110" s="552"/>
      <c r="L110" s="552"/>
      <c r="M110" s="552"/>
      <c r="N110" s="552"/>
      <c r="O110" s="552"/>
      <c r="P110" s="552"/>
      <c r="Q110" s="552"/>
      <c r="R110" s="552"/>
      <c r="S110" s="553"/>
    </row>
    <row r="111" spans="2:19" x14ac:dyDescent="0.25">
      <c r="B111" s="991" t="s">
        <v>341</v>
      </c>
      <c r="C111" s="548" t="s">
        <v>314</v>
      </c>
      <c r="D111" s="549" t="s">
        <v>656</v>
      </c>
      <c r="E111" s="550" t="s">
        <v>187</v>
      </c>
      <c r="F111" s="551" t="s">
        <v>20</v>
      </c>
      <c r="G111" s="552" t="s">
        <v>20</v>
      </c>
      <c r="H111" s="552"/>
      <c r="I111" s="552"/>
      <c r="J111" s="552"/>
      <c r="K111" s="552"/>
      <c r="L111" s="552"/>
      <c r="M111" s="552"/>
      <c r="N111" s="552"/>
      <c r="O111" s="552"/>
      <c r="P111" s="552"/>
      <c r="Q111" s="552"/>
      <c r="R111" s="552"/>
      <c r="S111" s="553"/>
    </row>
    <row r="112" spans="2:19" s="567" customFormat="1" ht="15.75" thickBot="1" x14ac:dyDescent="0.3">
      <c r="B112" s="560" t="s">
        <v>287</v>
      </c>
      <c r="C112" s="561" t="s">
        <v>288</v>
      </c>
      <c r="D112" s="562" t="s">
        <v>657</v>
      </c>
      <c r="E112" s="563" t="s">
        <v>187</v>
      </c>
      <c r="F112" s="564"/>
      <c r="G112" s="565"/>
      <c r="H112" s="565" t="s">
        <v>20</v>
      </c>
      <c r="I112" s="565"/>
      <c r="J112" s="565"/>
      <c r="K112" s="565"/>
      <c r="L112" s="565"/>
      <c r="M112" s="565"/>
      <c r="N112" s="565"/>
      <c r="O112" s="565"/>
      <c r="P112" s="565"/>
      <c r="Q112" s="565" t="s">
        <v>20</v>
      </c>
      <c r="R112" s="565"/>
      <c r="S112" s="566"/>
    </row>
  </sheetData>
  <mergeCells count="4">
    <mergeCell ref="B3:S3"/>
    <mergeCell ref="B2:K2"/>
    <mergeCell ref="F5:J5"/>
    <mergeCell ref="K5:S5"/>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V30"/>
  <sheetViews>
    <sheetView zoomScale="112" zoomScaleNormal="85" workbookViewId="0">
      <selection activeCell="C5" sqref="C5"/>
    </sheetView>
  </sheetViews>
  <sheetFormatPr baseColWidth="10" defaultColWidth="11.42578125" defaultRowHeight="15" x14ac:dyDescent="0.25"/>
  <cols>
    <col min="1" max="1" width="4.140625" style="421" customWidth="1"/>
    <col min="2" max="2" width="13.85546875" style="421" bestFit="1" customWidth="1"/>
    <col min="3" max="3" width="40.140625" style="421" bestFit="1" customWidth="1"/>
    <col min="4" max="4" width="23.42578125" style="421" bestFit="1" customWidth="1"/>
    <col min="5" max="5" width="11.140625" style="421" bestFit="1" customWidth="1"/>
    <col min="6" max="6" width="9.42578125" style="421" bestFit="1" customWidth="1"/>
    <col min="7" max="7" width="13.85546875" style="421" bestFit="1" customWidth="1"/>
    <col min="8" max="8" width="12.85546875" style="421" bestFit="1" customWidth="1"/>
    <col min="9" max="9" width="11.42578125" style="421" bestFit="1" customWidth="1"/>
    <col min="10" max="10" width="16.140625" style="421" bestFit="1" customWidth="1"/>
    <col min="11" max="11" width="30.140625" style="421" customWidth="1"/>
    <col min="12" max="12" width="13.42578125" style="421" customWidth="1"/>
    <col min="13" max="13" width="10" style="421" bestFit="1" customWidth="1"/>
    <col min="14" max="14" width="11.42578125" style="421" bestFit="1" customWidth="1"/>
    <col min="15" max="15" width="14.140625" style="421" customWidth="1"/>
    <col min="16" max="18" width="11.42578125" style="421"/>
    <col min="19" max="19" width="14" style="421" customWidth="1"/>
    <col min="20" max="16384" width="11.42578125" style="421"/>
  </cols>
  <sheetData>
    <row r="2" spans="2:22" s="177" customFormat="1" x14ac:dyDescent="0.25">
      <c r="B2" s="1118" t="s">
        <v>1185</v>
      </c>
      <c r="C2" s="1118"/>
      <c r="D2" s="1118"/>
      <c r="E2" s="1118"/>
      <c r="F2" s="1118"/>
      <c r="G2" s="1118"/>
      <c r="H2" s="7"/>
      <c r="I2" s="7"/>
      <c r="J2" s="7"/>
      <c r="K2" s="7"/>
      <c r="L2" s="175"/>
      <c r="M2" s="175"/>
      <c r="N2" s="175"/>
      <c r="O2" s="175"/>
      <c r="P2" s="175"/>
      <c r="Q2" s="175"/>
      <c r="R2" s="175"/>
      <c r="S2" s="175"/>
      <c r="T2" s="176"/>
      <c r="U2" s="176"/>
      <c r="V2" s="176"/>
    </row>
    <row r="3" spans="2:22" s="177" customFormat="1" x14ac:dyDescent="0.25">
      <c r="B3" s="1120" t="s">
        <v>1207</v>
      </c>
      <c r="C3" s="1120"/>
      <c r="D3" s="1120"/>
      <c r="E3" s="1120"/>
      <c r="F3" s="1120"/>
      <c r="G3" s="1120"/>
      <c r="H3" s="1120"/>
      <c r="I3" s="1120"/>
      <c r="J3" s="1120"/>
      <c r="K3" s="1120"/>
      <c r="L3" s="1120"/>
      <c r="M3" s="1120"/>
      <c r="N3" s="1120"/>
      <c r="O3" s="1120"/>
      <c r="P3" s="1120"/>
      <c r="Q3" s="1120"/>
      <c r="R3" s="1120"/>
      <c r="S3" s="1120"/>
      <c r="T3" s="176"/>
      <c r="U3" s="176"/>
      <c r="V3" s="176"/>
    </row>
    <row r="4" spans="2:22" s="177" customFormat="1" ht="4.5" customHeight="1" thickBot="1" x14ac:dyDescent="0.3">
      <c r="B4" s="409"/>
      <c r="C4" s="409"/>
      <c r="D4" s="409"/>
      <c r="E4" s="409"/>
      <c r="F4" s="409"/>
      <c r="G4" s="409"/>
      <c r="H4" s="409"/>
      <c r="I4" s="409"/>
      <c r="J4" s="409"/>
      <c r="K4" s="409"/>
      <c r="L4" s="409"/>
      <c r="M4" s="409"/>
      <c r="N4" s="409"/>
      <c r="O4" s="409"/>
      <c r="P4" s="409"/>
      <c r="Q4" s="409"/>
      <c r="R4" s="409"/>
      <c r="S4" s="409"/>
      <c r="T4" s="176"/>
      <c r="U4" s="176"/>
      <c r="V4" s="176"/>
    </row>
    <row r="5" spans="2:22" ht="15.75" thickBot="1" x14ac:dyDescent="0.3">
      <c r="E5" s="1180" t="s">
        <v>379</v>
      </c>
      <c r="F5" s="1181"/>
      <c r="G5" s="1181"/>
      <c r="H5" s="1181"/>
      <c r="I5" s="1181"/>
      <c r="J5" s="1122" t="s">
        <v>391</v>
      </c>
      <c r="K5" s="1123"/>
      <c r="L5" s="1123"/>
      <c r="M5" s="1123"/>
      <c r="N5" s="1123"/>
      <c r="O5" s="1177"/>
    </row>
    <row r="6" spans="2:22" s="178" customFormat="1" ht="43.5" thickBot="1" x14ac:dyDescent="0.3">
      <c r="B6" s="324" t="s">
        <v>5</v>
      </c>
      <c r="C6" s="325" t="s">
        <v>6</v>
      </c>
      <c r="D6" s="325" t="s">
        <v>446</v>
      </c>
      <c r="E6" s="326" t="s">
        <v>7</v>
      </c>
      <c r="F6" s="190" t="s">
        <v>8</v>
      </c>
      <c r="G6" s="190" t="s">
        <v>14</v>
      </c>
      <c r="H6" s="190" t="s">
        <v>9</v>
      </c>
      <c r="I6" s="190" t="s">
        <v>11</v>
      </c>
      <c r="J6" s="190" t="s">
        <v>15</v>
      </c>
      <c r="K6" s="190" t="s">
        <v>13</v>
      </c>
      <c r="L6" s="190" t="s">
        <v>329</v>
      </c>
      <c r="M6" s="190" t="s">
        <v>194</v>
      </c>
      <c r="N6" s="190" t="s">
        <v>10</v>
      </c>
      <c r="O6" s="422" t="s">
        <v>195</v>
      </c>
    </row>
    <row r="7" spans="2:22" x14ac:dyDescent="0.25">
      <c r="B7" s="999" t="s">
        <v>18</v>
      </c>
      <c r="C7" s="423" t="s">
        <v>19</v>
      </c>
      <c r="D7" s="423" t="s">
        <v>308</v>
      </c>
      <c r="E7" s="424" t="s">
        <v>20</v>
      </c>
      <c r="F7" s="425"/>
      <c r="G7" s="425"/>
      <c r="H7" s="425"/>
      <c r="I7" s="425"/>
      <c r="J7" s="425"/>
      <c r="K7" s="425"/>
      <c r="L7" s="425"/>
      <c r="M7" s="425"/>
      <c r="N7" s="425"/>
      <c r="O7" s="426"/>
    </row>
    <row r="8" spans="2:22" x14ac:dyDescent="0.25">
      <c r="B8" s="992" t="s">
        <v>29</v>
      </c>
      <c r="C8" s="428" t="s">
        <v>30</v>
      </c>
      <c r="D8" s="428" t="s">
        <v>308</v>
      </c>
      <c r="E8" s="429" t="s">
        <v>20</v>
      </c>
      <c r="F8" s="430" t="s">
        <v>20</v>
      </c>
      <c r="G8" s="430"/>
      <c r="H8" s="430"/>
      <c r="I8" s="430"/>
      <c r="J8" s="430"/>
      <c r="K8" s="430"/>
      <c r="L8" s="430"/>
      <c r="M8" s="430"/>
      <c r="N8" s="430"/>
      <c r="O8" s="431"/>
    </row>
    <row r="9" spans="2:22" x14ac:dyDescent="0.25">
      <c r="B9" s="992" t="s">
        <v>248</v>
      </c>
      <c r="C9" s="428" t="s">
        <v>249</v>
      </c>
      <c r="D9" s="428" t="s">
        <v>308</v>
      </c>
      <c r="E9" s="429"/>
      <c r="F9" s="430"/>
      <c r="G9" s="430"/>
      <c r="H9" s="430"/>
      <c r="I9" s="430"/>
      <c r="J9" s="430"/>
      <c r="K9" s="430"/>
      <c r="L9" s="430"/>
      <c r="M9" s="430"/>
      <c r="N9" s="430" t="s">
        <v>20</v>
      </c>
      <c r="O9" s="431"/>
    </row>
    <row r="10" spans="2:22" x14ac:dyDescent="0.25">
      <c r="B10" s="992" t="s">
        <v>34</v>
      </c>
      <c r="C10" s="428" t="s">
        <v>35</v>
      </c>
      <c r="D10" s="428" t="s">
        <v>308</v>
      </c>
      <c r="E10" s="429" t="s">
        <v>20</v>
      </c>
      <c r="F10" s="430"/>
      <c r="G10" s="430"/>
      <c r="H10" s="430"/>
      <c r="I10" s="430"/>
      <c r="J10" s="430"/>
      <c r="K10" s="430"/>
      <c r="L10" s="430"/>
      <c r="M10" s="430"/>
      <c r="N10" s="430"/>
      <c r="O10" s="431"/>
    </row>
    <row r="11" spans="2:22" x14ac:dyDescent="0.25">
      <c r="B11" s="992" t="s">
        <v>383</v>
      </c>
      <c r="C11" s="428" t="s">
        <v>384</v>
      </c>
      <c r="D11" s="428" t="s">
        <v>308</v>
      </c>
      <c r="E11" s="429"/>
      <c r="F11" s="430" t="s">
        <v>20</v>
      </c>
      <c r="G11" s="430"/>
      <c r="H11" s="430"/>
      <c r="I11" s="430" t="s">
        <v>20</v>
      </c>
      <c r="J11" s="430"/>
      <c r="K11" s="430"/>
      <c r="L11" s="430"/>
      <c r="M11" s="430"/>
      <c r="N11" s="430" t="s">
        <v>20</v>
      </c>
      <c r="O11" s="431"/>
    </row>
    <row r="12" spans="2:22" x14ac:dyDescent="0.25">
      <c r="B12" s="427" t="s">
        <v>250</v>
      </c>
      <c r="C12" s="432" t="s">
        <v>251</v>
      </c>
      <c r="D12" s="432" t="s">
        <v>308</v>
      </c>
      <c r="E12" s="433" t="s">
        <v>20</v>
      </c>
      <c r="F12" s="434" t="s">
        <v>20</v>
      </c>
      <c r="G12" s="434"/>
      <c r="H12" s="434"/>
      <c r="I12" s="434"/>
      <c r="J12" s="434"/>
      <c r="K12" s="434"/>
      <c r="L12" s="434"/>
      <c r="M12" s="434"/>
      <c r="N12" s="434"/>
      <c r="O12" s="435"/>
    </row>
    <row r="13" spans="2:22" x14ac:dyDescent="0.25">
      <c r="B13" s="427" t="s">
        <v>73</v>
      </c>
      <c r="C13" s="432" t="s">
        <v>74</v>
      </c>
      <c r="D13" s="432" t="s">
        <v>308</v>
      </c>
      <c r="E13" s="433" t="s">
        <v>20</v>
      </c>
      <c r="F13" s="434" t="s">
        <v>20</v>
      </c>
      <c r="G13" s="434"/>
      <c r="H13" s="434"/>
      <c r="I13" s="434"/>
      <c r="J13" s="434"/>
      <c r="K13" s="434"/>
      <c r="L13" s="434"/>
      <c r="M13" s="434"/>
      <c r="N13" s="434"/>
      <c r="O13" s="435"/>
    </row>
    <row r="14" spans="2:22" x14ac:dyDescent="0.25">
      <c r="B14" s="427" t="s">
        <v>299</v>
      </c>
      <c r="C14" s="432" t="s">
        <v>300</v>
      </c>
      <c r="D14" s="432" t="s">
        <v>308</v>
      </c>
      <c r="E14" s="433"/>
      <c r="F14" s="434"/>
      <c r="G14" s="434"/>
      <c r="H14" s="434"/>
      <c r="I14" s="434" t="s">
        <v>20</v>
      </c>
      <c r="J14" s="434"/>
      <c r="K14" s="434"/>
      <c r="L14" s="434"/>
      <c r="M14" s="434"/>
      <c r="N14" s="434"/>
      <c r="O14" s="435"/>
    </row>
    <row r="15" spans="2:22" x14ac:dyDescent="0.25">
      <c r="B15" s="992" t="s">
        <v>447</v>
      </c>
      <c r="C15" s="428" t="s">
        <v>448</v>
      </c>
      <c r="D15" s="428" t="s">
        <v>308</v>
      </c>
      <c r="E15" s="429"/>
      <c r="F15" s="430" t="s">
        <v>20</v>
      </c>
      <c r="G15" s="430"/>
      <c r="H15" s="430"/>
      <c r="I15" s="430" t="s">
        <v>20</v>
      </c>
      <c r="J15" s="430"/>
      <c r="K15" s="430" t="s">
        <v>20</v>
      </c>
      <c r="L15" s="430"/>
      <c r="M15" s="430"/>
      <c r="N15" s="430" t="s">
        <v>20</v>
      </c>
      <c r="O15" s="431"/>
    </row>
    <row r="16" spans="2:22" x14ac:dyDescent="0.25">
      <c r="B16" s="992" t="s">
        <v>216</v>
      </c>
      <c r="C16" s="428" t="s">
        <v>217</v>
      </c>
      <c r="D16" s="428" t="s">
        <v>308</v>
      </c>
      <c r="E16" s="429" t="s">
        <v>20</v>
      </c>
      <c r="F16" s="430" t="s">
        <v>20</v>
      </c>
      <c r="G16" s="430"/>
      <c r="H16" s="430"/>
      <c r="I16" s="430" t="s">
        <v>20</v>
      </c>
      <c r="J16" s="430"/>
      <c r="K16" s="430"/>
      <c r="L16" s="430"/>
      <c r="M16" s="430" t="s">
        <v>20</v>
      </c>
      <c r="N16" s="430"/>
      <c r="O16" s="431"/>
    </row>
    <row r="17" spans="2:15" x14ac:dyDescent="0.25">
      <c r="B17" s="992" t="s">
        <v>425</v>
      </c>
      <c r="C17" s="428" t="s">
        <v>426</v>
      </c>
      <c r="D17" s="428" t="s">
        <v>308</v>
      </c>
      <c r="E17" s="429"/>
      <c r="F17" s="430" t="s">
        <v>20</v>
      </c>
      <c r="G17" s="430"/>
      <c r="H17" s="430"/>
      <c r="I17" s="430" t="s">
        <v>20</v>
      </c>
      <c r="J17" s="430"/>
      <c r="K17" s="430"/>
      <c r="L17" s="430"/>
      <c r="M17" s="430"/>
      <c r="N17" s="430"/>
      <c r="O17" s="431"/>
    </row>
    <row r="18" spans="2:15" x14ac:dyDescent="0.25">
      <c r="B18" s="992" t="s">
        <v>244</v>
      </c>
      <c r="C18" s="428" t="s">
        <v>245</v>
      </c>
      <c r="D18" s="428" t="s">
        <v>308</v>
      </c>
      <c r="E18" s="429"/>
      <c r="F18" s="430"/>
      <c r="G18" s="430"/>
      <c r="H18" s="430"/>
      <c r="I18" s="430"/>
      <c r="J18" s="430" t="s">
        <v>20</v>
      </c>
      <c r="K18" s="430"/>
      <c r="L18" s="430"/>
      <c r="M18" s="430"/>
      <c r="N18" s="430"/>
      <c r="O18" s="431"/>
    </row>
    <row r="19" spans="2:15" x14ac:dyDescent="0.25">
      <c r="B19" s="992" t="s">
        <v>246</v>
      </c>
      <c r="C19" s="428" t="s">
        <v>247</v>
      </c>
      <c r="D19" s="428" t="s">
        <v>308</v>
      </c>
      <c r="E19" s="429"/>
      <c r="F19" s="430"/>
      <c r="G19" s="430"/>
      <c r="H19" s="430"/>
      <c r="I19" s="430"/>
      <c r="J19" s="430" t="s">
        <v>20</v>
      </c>
      <c r="K19" s="430"/>
      <c r="L19" s="430"/>
      <c r="M19" s="430"/>
      <c r="N19" s="430"/>
      <c r="O19" s="431"/>
    </row>
    <row r="20" spans="2:15" x14ac:dyDescent="0.25">
      <c r="B20" s="427" t="s">
        <v>214</v>
      </c>
      <c r="C20" s="432" t="s">
        <v>215</v>
      </c>
      <c r="D20" s="432" t="s">
        <v>308</v>
      </c>
      <c r="E20" s="433"/>
      <c r="F20" s="434"/>
      <c r="G20" s="434" t="s">
        <v>20</v>
      </c>
      <c r="H20" s="434"/>
      <c r="I20" s="434"/>
      <c r="J20" s="434" t="s">
        <v>20</v>
      </c>
      <c r="K20" s="434"/>
      <c r="L20" s="434"/>
      <c r="M20" s="434"/>
      <c r="N20" s="434"/>
      <c r="O20" s="435"/>
    </row>
    <row r="21" spans="2:15" x14ac:dyDescent="0.25">
      <c r="B21" s="992" t="s">
        <v>254</v>
      </c>
      <c r="C21" s="428" t="s">
        <v>255</v>
      </c>
      <c r="D21" s="428" t="s">
        <v>308</v>
      </c>
      <c r="E21" s="429"/>
      <c r="F21" s="430" t="s">
        <v>20</v>
      </c>
      <c r="G21" s="430"/>
      <c r="H21" s="430"/>
      <c r="I21" s="430" t="s">
        <v>20</v>
      </c>
      <c r="J21" s="430"/>
      <c r="K21" s="430"/>
      <c r="L21" s="430"/>
      <c r="M21" s="430"/>
      <c r="N21" s="430"/>
      <c r="O21" s="431"/>
    </row>
    <row r="22" spans="2:15" x14ac:dyDescent="0.25">
      <c r="B22" s="992" t="s">
        <v>218</v>
      </c>
      <c r="C22" s="428" t="s">
        <v>219</v>
      </c>
      <c r="D22" s="428" t="s">
        <v>308</v>
      </c>
      <c r="E22" s="429"/>
      <c r="F22" s="430"/>
      <c r="G22" s="430" t="s">
        <v>20</v>
      </c>
      <c r="H22" s="430"/>
      <c r="I22" s="430" t="s">
        <v>20</v>
      </c>
      <c r="J22" s="430"/>
      <c r="K22" s="430"/>
      <c r="L22" s="430"/>
      <c r="M22" s="430"/>
      <c r="N22" s="430" t="s">
        <v>20</v>
      </c>
      <c r="O22" s="431"/>
    </row>
    <row r="23" spans="2:15" ht="15.75" thickBot="1" x14ac:dyDescent="0.3">
      <c r="B23" s="993" t="s">
        <v>252</v>
      </c>
      <c r="C23" s="436" t="s">
        <v>253</v>
      </c>
      <c r="D23" s="436" t="s">
        <v>308</v>
      </c>
      <c r="E23" s="437" t="s">
        <v>20</v>
      </c>
      <c r="F23" s="438"/>
      <c r="G23" s="438"/>
      <c r="H23" s="438"/>
      <c r="I23" s="438"/>
      <c r="J23" s="438"/>
      <c r="K23" s="438"/>
      <c r="L23" s="438"/>
      <c r="M23" s="438"/>
      <c r="N23" s="438"/>
      <c r="O23" s="439"/>
    </row>
    <row r="24" spans="2:15" x14ac:dyDescent="0.25">
      <c r="B24" s="994" t="s">
        <v>279</v>
      </c>
      <c r="C24" s="440" t="s">
        <v>280</v>
      </c>
      <c r="D24" s="440" t="s">
        <v>309</v>
      </c>
      <c r="E24" s="441"/>
      <c r="F24" s="442"/>
      <c r="G24" s="442"/>
      <c r="H24" s="442" t="s">
        <v>20</v>
      </c>
      <c r="I24" s="442"/>
      <c r="J24" s="442"/>
      <c r="K24" s="442"/>
      <c r="L24" s="442"/>
      <c r="M24" s="442"/>
      <c r="N24" s="442"/>
      <c r="O24" s="443" t="s">
        <v>20</v>
      </c>
    </row>
    <row r="25" spans="2:15" x14ac:dyDescent="0.25">
      <c r="B25" s="995" t="s">
        <v>232</v>
      </c>
      <c r="C25" s="444" t="s">
        <v>233</v>
      </c>
      <c r="D25" s="444" t="s">
        <v>309</v>
      </c>
      <c r="E25" s="445" t="s">
        <v>20</v>
      </c>
      <c r="F25" s="446" t="s">
        <v>20</v>
      </c>
      <c r="G25" s="446"/>
      <c r="H25" s="446"/>
      <c r="I25" s="446"/>
      <c r="J25" s="446"/>
      <c r="K25" s="446"/>
      <c r="L25" s="446"/>
      <c r="M25" s="446"/>
      <c r="N25" s="446"/>
      <c r="O25" s="447"/>
    </row>
    <row r="26" spans="2:15" x14ac:dyDescent="0.25">
      <c r="B26" s="995" t="s">
        <v>234</v>
      </c>
      <c r="C26" s="444" t="s">
        <v>235</v>
      </c>
      <c r="D26" s="444" t="s">
        <v>309</v>
      </c>
      <c r="E26" s="445" t="s">
        <v>20</v>
      </c>
      <c r="F26" s="446" t="s">
        <v>20</v>
      </c>
      <c r="G26" s="446"/>
      <c r="H26" s="446"/>
      <c r="I26" s="446"/>
      <c r="J26" s="446"/>
      <c r="K26" s="446"/>
      <c r="L26" s="446"/>
      <c r="M26" s="446"/>
      <c r="N26" s="446"/>
      <c r="O26" s="447"/>
    </row>
    <row r="27" spans="2:15" ht="15.75" thickBot="1" x14ac:dyDescent="0.3">
      <c r="B27" s="996" t="s">
        <v>48</v>
      </c>
      <c r="C27" s="448" t="s">
        <v>49</v>
      </c>
      <c r="D27" s="448" t="s">
        <v>309</v>
      </c>
      <c r="E27" s="449"/>
      <c r="F27" s="450" t="s">
        <v>20</v>
      </c>
      <c r="G27" s="450"/>
      <c r="H27" s="450" t="s">
        <v>20</v>
      </c>
      <c r="I27" s="450"/>
      <c r="J27" s="450"/>
      <c r="K27" s="450"/>
      <c r="L27" s="450"/>
      <c r="M27" s="450"/>
      <c r="N27" s="450"/>
      <c r="O27" s="451"/>
    </row>
    <row r="28" spans="2:15" x14ac:dyDescent="0.25">
      <c r="B28" s="997" t="s">
        <v>268</v>
      </c>
      <c r="C28" s="452" t="s">
        <v>269</v>
      </c>
      <c r="D28" s="452" t="s">
        <v>310</v>
      </c>
      <c r="E28" s="453"/>
      <c r="F28" s="454" t="s">
        <v>20</v>
      </c>
      <c r="G28" s="454"/>
      <c r="H28" s="454" t="s">
        <v>20</v>
      </c>
      <c r="I28" s="454"/>
      <c r="J28" s="454"/>
      <c r="K28" s="454"/>
      <c r="L28" s="454"/>
      <c r="M28" s="454"/>
      <c r="N28" s="454"/>
      <c r="O28" s="455"/>
    </row>
    <row r="29" spans="2:15" ht="15.75" thickBot="1" x14ac:dyDescent="0.3">
      <c r="B29" s="998" t="s">
        <v>48</v>
      </c>
      <c r="C29" s="456" t="s">
        <v>49</v>
      </c>
      <c r="D29" s="456" t="s">
        <v>310</v>
      </c>
      <c r="E29" s="457"/>
      <c r="F29" s="458" t="s">
        <v>20</v>
      </c>
      <c r="G29" s="458"/>
      <c r="H29" s="458" t="s">
        <v>20</v>
      </c>
      <c r="I29" s="458"/>
      <c r="J29" s="458"/>
      <c r="K29" s="458"/>
      <c r="L29" s="458"/>
      <c r="M29" s="458"/>
      <c r="N29" s="458"/>
      <c r="O29" s="459"/>
    </row>
    <row r="30" spans="2:15" x14ac:dyDescent="0.25">
      <c r="B30" s="1115" t="s">
        <v>1167</v>
      </c>
    </row>
  </sheetData>
  <mergeCells count="4">
    <mergeCell ref="B3:S3"/>
    <mergeCell ref="E5:I5"/>
    <mergeCell ref="J5:O5"/>
    <mergeCell ref="B2:G2"/>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CD732-6D59-423A-9382-CE9BA5105276}">
  <dimension ref="A2:AMJ30"/>
  <sheetViews>
    <sheetView zoomScaleNormal="85" workbookViewId="0">
      <selection activeCell="C6" sqref="C6"/>
    </sheetView>
  </sheetViews>
  <sheetFormatPr baseColWidth="10" defaultColWidth="11.42578125" defaultRowHeight="15" x14ac:dyDescent="0.25"/>
  <cols>
    <col min="1" max="1" width="3.85546875" style="391" customWidth="1"/>
    <col min="2" max="2" width="9.85546875" style="391" bestFit="1" customWidth="1"/>
    <col min="3" max="3" width="41.42578125" style="391" bestFit="1" customWidth="1"/>
    <col min="4" max="4" width="13.140625" style="391" bestFit="1" customWidth="1"/>
    <col min="5" max="5" width="156.140625" style="391" customWidth="1"/>
    <col min="6" max="6" width="41" style="391" bestFit="1" customWidth="1"/>
    <col min="7" max="7" width="23.140625" style="391" customWidth="1"/>
    <col min="8" max="8" width="24.42578125" style="391" customWidth="1"/>
    <col min="9" max="9" width="23" style="391" customWidth="1"/>
    <col min="10" max="10" width="16.85546875" style="391" customWidth="1"/>
    <col min="11" max="11" width="14" style="391" customWidth="1"/>
    <col min="12" max="12" width="12.42578125" style="391" customWidth="1"/>
    <col min="13" max="1024" width="11.42578125" style="391"/>
    <col min="1025" max="16384" width="11.42578125" style="178"/>
  </cols>
  <sheetData>
    <row r="2" spans="2:10" s="391" customFormat="1" ht="15" customHeight="1" x14ac:dyDescent="0.25">
      <c r="B2" s="1182" t="s">
        <v>1068</v>
      </c>
      <c r="C2" s="1182"/>
      <c r="D2" s="1182"/>
      <c r="E2" s="1182"/>
      <c r="F2" s="407"/>
      <c r="G2" s="394"/>
      <c r="H2" s="394"/>
      <c r="I2" s="394"/>
      <c r="J2" s="394"/>
    </row>
    <row r="3" spans="2:10" s="391" customFormat="1" x14ac:dyDescent="0.25">
      <c r="B3" s="1144" t="s">
        <v>1186</v>
      </c>
      <c r="C3" s="1144"/>
      <c r="D3" s="1144"/>
      <c r="E3" s="1144"/>
      <c r="F3" s="1144"/>
      <c r="G3" s="392"/>
      <c r="H3" s="392"/>
      <c r="I3" s="392"/>
      <c r="J3" s="392"/>
    </row>
    <row r="4" spans="2:10" s="391" customFormat="1" ht="6.75" customHeight="1" thickBot="1" x14ac:dyDescent="0.3">
      <c r="B4" s="392"/>
      <c r="C4" s="392"/>
      <c r="D4" s="392"/>
      <c r="E4" s="392"/>
      <c r="F4" s="392"/>
      <c r="G4" s="392"/>
    </row>
    <row r="5" spans="2:10" s="391" customFormat="1" ht="15.75" thickBot="1" x14ac:dyDescent="0.3">
      <c r="B5" s="404" t="s">
        <v>450</v>
      </c>
      <c r="C5" s="405" t="s">
        <v>451</v>
      </c>
      <c r="D5" s="404" t="s">
        <v>522</v>
      </c>
      <c r="E5" s="404" t="s">
        <v>453</v>
      </c>
      <c r="F5" s="406" t="s">
        <v>454</v>
      </c>
    </row>
    <row r="6" spans="2:10" s="391" customFormat="1" ht="30" x14ac:dyDescent="0.25">
      <c r="B6" s="416" t="s">
        <v>449</v>
      </c>
      <c r="C6" s="417" t="s">
        <v>466</v>
      </c>
      <c r="D6" s="418" t="s">
        <v>467</v>
      </c>
      <c r="E6" s="419" t="s">
        <v>452</v>
      </c>
      <c r="F6" s="420" t="s">
        <v>455</v>
      </c>
    </row>
    <row r="7" spans="2:10" s="391" customFormat="1" ht="30" x14ac:dyDescent="0.25">
      <c r="B7" s="400" t="s">
        <v>456</v>
      </c>
      <c r="C7" s="395" t="s">
        <v>457</v>
      </c>
      <c r="D7" s="401" t="s">
        <v>468</v>
      </c>
      <c r="E7" s="393" t="s">
        <v>545</v>
      </c>
      <c r="F7" s="396" t="s">
        <v>458</v>
      </c>
    </row>
    <row r="8" spans="2:10" s="391" customFormat="1" ht="30" x14ac:dyDescent="0.25">
      <c r="B8" s="410" t="s">
        <v>459</v>
      </c>
      <c r="C8" s="411" t="s">
        <v>460</v>
      </c>
      <c r="D8" s="412" t="s">
        <v>469</v>
      </c>
      <c r="E8" s="413" t="s">
        <v>546</v>
      </c>
      <c r="F8" s="414" t="s">
        <v>461</v>
      </c>
    </row>
    <row r="9" spans="2:10" s="391" customFormat="1" ht="30" x14ac:dyDescent="0.25">
      <c r="B9" s="410" t="s">
        <v>462</v>
      </c>
      <c r="C9" s="411" t="s">
        <v>455</v>
      </c>
      <c r="D9" s="412" t="s">
        <v>470</v>
      </c>
      <c r="E9" s="413" t="s">
        <v>547</v>
      </c>
      <c r="F9" s="414" t="s">
        <v>463</v>
      </c>
    </row>
    <row r="10" spans="2:10" s="391" customFormat="1" x14ac:dyDescent="0.25">
      <c r="B10" s="410" t="s">
        <v>464</v>
      </c>
      <c r="C10" s="411" t="s">
        <v>455</v>
      </c>
      <c r="D10" s="412" t="s">
        <v>471</v>
      </c>
      <c r="E10" s="413" t="s">
        <v>544</v>
      </c>
      <c r="F10" s="414" t="s">
        <v>455</v>
      </c>
    </row>
    <row r="11" spans="2:10" s="391" customFormat="1" x14ac:dyDescent="0.25">
      <c r="B11" s="410" t="s">
        <v>465</v>
      </c>
      <c r="C11" s="411" t="s">
        <v>455</v>
      </c>
      <c r="D11" s="412" t="s">
        <v>473</v>
      </c>
      <c r="E11" s="413" t="s">
        <v>472</v>
      </c>
      <c r="F11" s="414" t="s">
        <v>455</v>
      </c>
    </row>
    <row r="12" spans="2:10" s="391" customFormat="1" x14ac:dyDescent="0.25">
      <c r="B12" s="400" t="s">
        <v>474</v>
      </c>
      <c r="C12" s="395" t="s">
        <v>455</v>
      </c>
      <c r="D12" s="401" t="s">
        <v>476</v>
      </c>
      <c r="E12" s="393" t="s">
        <v>475</v>
      </c>
      <c r="F12" s="396" t="s">
        <v>455</v>
      </c>
    </row>
    <row r="13" spans="2:10" s="391" customFormat="1" ht="29.25" x14ac:dyDescent="0.25">
      <c r="B13" s="410" t="s">
        <v>477</v>
      </c>
      <c r="C13" s="411" t="s">
        <v>455</v>
      </c>
      <c r="D13" s="412" t="s">
        <v>478</v>
      </c>
      <c r="E13" s="413" t="s">
        <v>543</v>
      </c>
      <c r="F13" s="414" t="s">
        <v>526</v>
      </c>
    </row>
    <row r="14" spans="2:10" s="391" customFormat="1" x14ac:dyDescent="0.25">
      <c r="B14" s="410" t="s">
        <v>479</v>
      </c>
      <c r="C14" s="411" t="s">
        <v>455</v>
      </c>
      <c r="D14" s="412" t="s">
        <v>481</v>
      </c>
      <c r="E14" s="413" t="s">
        <v>480</v>
      </c>
      <c r="F14" s="414" t="s">
        <v>455</v>
      </c>
    </row>
    <row r="15" spans="2:10" s="391" customFormat="1" x14ac:dyDescent="0.25">
      <c r="B15" s="400" t="s">
        <v>482</v>
      </c>
      <c r="C15" s="395" t="s">
        <v>455</v>
      </c>
      <c r="D15" s="401" t="s">
        <v>483</v>
      </c>
      <c r="E15" s="393" t="s">
        <v>540</v>
      </c>
      <c r="F15" s="396" t="s">
        <v>455</v>
      </c>
    </row>
    <row r="16" spans="2:10" s="391" customFormat="1" ht="30" x14ac:dyDescent="0.25">
      <c r="B16" s="400" t="s">
        <v>484</v>
      </c>
      <c r="C16" s="395" t="s">
        <v>455</v>
      </c>
      <c r="D16" s="401" t="s">
        <v>485</v>
      </c>
      <c r="E16" s="393" t="s">
        <v>538</v>
      </c>
      <c r="F16" s="396" t="s">
        <v>539</v>
      </c>
    </row>
    <row r="17" spans="2:6" s="391" customFormat="1" ht="30" x14ac:dyDescent="0.25">
      <c r="B17" s="410" t="s">
        <v>486</v>
      </c>
      <c r="C17" s="411" t="s">
        <v>455</v>
      </c>
      <c r="D17" s="412" t="s">
        <v>487</v>
      </c>
      <c r="E17" s="413" t="s">
        <v>537</v>
      </c>
      <c r="F17" s="414" t="s">
        <v>455</v>
      </c>
    </row>
    <row r="18" spans="2:6" s="391" customFormat="1" x14ac:dyDescent="0.25">
      <c r="B18" s="410" t="s">
        <v>488</v>
      </c>
      <c r="C18" s="411" t="s">
        <v>455</v>
      </c>
      <c r="D18" s="412" t="s">
        <v>489</v>
      </c>
      <c r="E18" s="413" t="s">
        <v>535</v>
      </c>
      <c r="F18" s="414" t="s">
        <v>536</v>
      </c>
    </row>
    <row r="19" spans="2:6" s="391" customFormat="1" x14ac:dyDescent="0.25">
      <c r="B19" s="400" t="s">
        <v>490</v>
      </c>
      <c r="C19" s="395" t="s">
        <v>455</v>
      </c>
      <c r="D19" s="401" t="s">
        <v>492</v>
      </c>
      <c r="E19" s="393" t="s">
        <v>491</v>
      </c>
      <c r="F19" s="396" t="s">
        <v>455</v>
      </c>
    </row>
    <row r="20" spans="2:6" s="391" customFormat="1" ht="30" x14ac:dyDescent="0.25">
      <c r="B20" s="410" t="s">
        <v>521</v>
      </c>
      <c r="C20" s="411" t="s">
        <v>532</v>
      </c>
      <c r="D20" s="412" t="s">
        <v>548</v>
      </c>
      <c r="E20" s="413" t="s">
        <v>533</v>
      </c>
      <c r="F20" s="415" t="s">
        <v>534</v>
      </c>
    </row>
    <row r="21" spans="2:6" s="391" customFormat="1" ht="30" x14ac:dyDescent="0.25">
      <c r="B21" s="410" t="s">
        <v>493</v>
      </c>
      <c r="C21" s="411" t="s">
        <v>494</v>
      </c>
      <c r="D21" s="412" t="s">
        <v>495</v>
      </c>
      <c r="E21" s="413" t="s">
        <v>542</v>
      </c>
      <c r="F21" s="414" t="s">
        <v>455</v>
      </c>
    </row>
    <row r="22" spans="2:6" s="391" customFormat="1" ht="30" x14ac:dyDescent="0.25">
      <c r="B22" s="410" t="s">
        <v>496</v>
      </c>
      <c r="C22" s="411" t="s">
        <v>497</v>
      </c>
      <c r="D22" s="412" t="s">
        <v>498</v>
      </c>
      <c r="E22" s="413" t="s">
        <v>541</v>
      </c>
      <c r="F22" s="414" t="s">
        <v>531</v>
      </c>
    </row>
    <row r="23" spans="2:6" s="391" customFormat="1" ht="30" x14ac:dyDescent="0.25">
      <c r="B23" s="400" t="s">
        <v>499</v>
      </c>
      <c r="C23" s="395" t="s">
        <v>499</v>
      </c>
      <c r="D23" s="401" t="s">
        <v>500</v>
      </c>
      <c r="E23" s="393" t="s">
        <v>530</v>
      </c>
      <c r="F23" s="396" t="s">
        <v>455</v>
      </c>
    </row>
    <row r="24" spans="2:6" s="391" customFormat="1" x14ac:dyDescent="0.25">
      <c r="B24" s="410" t="s">
        <v>501</v>
      </c>
      <c r="C24" s="411" t="s">
        <v>502</v>
      </c>
      <c r="D24" s="412" t="s">
        <v>503</v>
      </c>
      <c r="E24" s="413" t="s">
        <v>529</v>
      </c>
      <c r="F24" s="414" t="s">
        <v>455</v>
      </c>
    </row>
    <row r="25" spans="2:6" s="391" customFormat="1" ht="45" x14ac:dyDescent="0.25">
      <c r="B25" s="410" t="s">
        <v>504</v>
      </c>
      <c r="C25" s="411" t="s">
        <v>505</v>
      </c>
      <c r="D25" s="412" t="s">
        <v>507</v>
      </c>
      <c r="E25" s="413" t="s">
        <v>506</v>
      </c>
      <c r="F25" s="414" t="s">
        <v>528</v>
      </c>
    </row>
    <row r="26" spans="2:6" s="391" customFormat="1" x14ac:dyDescent="0.25">
      <c r="B26" s="410" t="s">
        <v>508</v>
      </c>
      <c r="C26" s="411" t="s">
        <v>509</v>
      </c>
      <c r="D26" s="412" t="s">
        <v>510</v>
      </c>
      <c r="E26" s="413" t="s">
        <v>527</v>
      </c>
      <c r="F26" s="414" t="s">
        <v>455</v>
      </c>
    </row>
    <row r="27" spans="2:6" s="391" customFormat="1" x14ac:dyDescent="0.25">
      <c r="B27" s="410" t="s">
        <v>511</v>
      </c>
      <c r="C27" s="411" t="s">
        <v>512</v>
      </c>
      <c r="D27" s="412" t="s">
        <v>514</v>
      </c>
      <c r="E27" s="413" t="s">
        <v>513</v>
      </c>
      <c r="F27" s="414" t="s">
        <v>526</v>
      </c>
    </row>
    <row r="28" spans="2:6" s="391" customFormat="1" x14ac:dyDescent="0.25">
      <c r="B28" s="400" t="s">
        <v>515</v>
      </c>
      <c r="C28" s="395" t="s">
        <v>516</v>
      </c>
      <c r="D28" s="401" t="s">
        <v>517</v>
      </c>
      <c r="E28" s="393" t="s">
        <v>524</v>
      </c>
      <c r="F28" s="396" t="s">
        <v>525</v>
      </c>
    </row>
    <row r="29" spans="2:6" s="391" customFormat="1" ht="30.75" thickBot="1" x14ac:dyDescent="0.3">
      <c r="B29" s="403" t="s">
        <v>518</v>
      </c>
      <c r="C29" s="398" t="s">
        <v>519</v>
      </c>
      <c r="D29" s="402" t="s">
        <v>520</v>
      </c>
      <c r="E29" s="397" t="s">
        <v>523</v>
      </c>
      <c r="F29" s="399" t="s">
        <v>455</v>
      </c>
    </row>
    <row r="30" spans="2:6" x14ac:dyDescent="0.25">
      <c r="B30" s="1115" t="s">
        <v>1167</v>
      </c>
    </row>
  </sheetData>
  <mergeCells count="2">
    <mergeCell ref="B3:F3"/>
    <mergeCell ref="B2:E2"/>
  </mergeCells>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46203-63A7-9445-AFCB-5309080FC48F}">
  <dimension ref="A2:AMA31"/>
  <sheetViews>
    <sheetView zoomScale="96" zoomScaleNormal="96" workbookViewId="0">
      <selection activeCell="B2" sqref="B2:H2"/>
    </sheetView>
  </sheetViews>
  <sheetFormatPr baseColWidth="10" defaultColWidth="11.42578125" defaultRowHeight="15" x14ac:dyDescent="0.25"/>
  <cols>
    <col min="1" max="1" width="4" style="568" customWidth="1"/>
    <col min="2" max="2" width="12.42578125" style="391" customWidth="1"/>
    <col min="3" max="3" width="11.5703125" style="568" customWidth="1"/>
    <col min="4" max="4" width="9.140625" style="568" bestFit="1" customWidth="1"/>
    <col min="5" max="5" width="12.42578125" style="568" bestFit="1" customWidth="1"/>
    <col min="6" max="6" width="12.140625" style="568" bestFit="1" customWidth="1"/>
    <col min="7" max="8" width="8.42578125" style="827" customWidth="1"/>
    <col min="9" max="9" width="3.85546875" style="568" customWidth="1"/>
    <col min="10" max="10" width="9.5703125" style="568" bestFit="1" customWidth="1"/>
    <col min="11" max="11" width="16" style="568" customWidth="1"/>
    <col min="12" max="12" width="14.140625" style="568" bestFit="1" customWidth="1"/>
    <col min="13" max="13" width="14" style="568" customWidth="1"/>
    <col min="14" max="14" width="6.85546875" style="568" customWidth="1"/>
    <col min="15" max="16" width="7.42578125" style="568" bestFit="1" customWidth="1"/>
    <col min="17" max="19" width="11.42578125" style="568"/>
    <col min="20" max="20" width="13.140625" style="568" customWidth="1"/>
    <col min="21" max="1013" width="11.42578125" style="568"/>
    <col min="1014" max="16384" width="11.42578125" style="569"/>
  </cols>
  <sheetData>
    <row r="2" spans="1:1015" s="568" customFormat="1" x14ac:dyDescent="0.25">
      <c r="B2" s="1165" t="s">
        <v>1069</v>
      </c>
      <c r="C2" s="1165"/>
      <c r="D2" s="1165"/>
      <c r="E2" s="1165"/>
      <c r="F2" s="1165"/>
      <c r="G2" s="1165"/>
      <c r="H2" s="1165"/>
      <c r="ALZ2" s="569"/>
      <c r="AMA2" s="569"/>
    </row>
    <row r="3" spans="1:1015" s="391" customFormat="1" ht="29.1" customHeight="1" x14ac:dyDescent="0.25">
      <c r="B3" s="1144" t="s">
        <v>1190</v>
      </c>
      <c r="C3" s="1144"/>
      <c r="D3" s="1144"/>
      <c r="E3" s="1144"/>
      <c r="F3" s="1144"/>
      <c r="G3" s="1144"/>
      <c r="H3" s="1144"/>
      <c r="I3" s="1144"/>
      <c r="J3" s="1144"/>
      <c r="K3" s="1144"/>
      <c r="L3" s="1144"/>
      <c r="M3" s="1144"/>
      <c r="N3" s="1144"/>
      <c r="O3" s="1144"/>
      <c r="P3" s="1144"/>
    </row>
    <row r="4" spans="1:1015" s="568" customFormat="1" ht="9" customHeight="1" thickBot="1" x14ac:dyDescent="0.3">
      <c r="B4" s="570"/>
      <c r="C4" s="570"/>
      <c r="D4" s="570"/>
      <c r="E4" s="570"/>
      <c r="F4" s="570"/>
      <c r="G4" s="846"/>
      <c r="H4" s="846"/>
      <c r="ALZ4" s="569"/>
      <c r="AMA4" s="569"/>
    </row>
    <row r="5" spans="1:1015" s="825" customFormat="1" ht="57.75" thickBot="1" x14ac:dyDescent="0.3">
      <c r="A5" s="391"/>
      <c r="B5" s="840" t="s">
        <v>0</v>
      </c>
      <c r="C5" s="841" t="s">
        <v>1114</v>
      </c>
      <c r="D5" s="842" t="s">
        <v>736</v>
      </c>
      <c r="E5" s="843" t="s">
        <v>734</v>
      </c>
      <c r="F5" s="844" t="s">
        <v>733</v>
      </c>
      <c r="G5" s="1114" t="s">
        <v>724</v>
      </c>
      <c r="H5" s="1114" t="s">
        <v>718</v>
      </c>
      <c r="J5" s="840" t="s">
        <v>732</v>
      </c>
      <c r="K5" s="844" t="s">
        <v>1187</v>
      </c>
      <c r="L5" s="848" t="s">
        <v>1188</v>
      </c>
      <c r="M5" s="848" t="s">
        <v>735</v>
      </c>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391"/>
      <c r="DG5" s="391"/>
      <c r="DH5" s="391"/>
      <c r="DI5" s="391"/>
      <c r="DJ5" s="391"/>
      <c r="DK5" s="391"/>
      <c r="DL5" s="391"/>
      <c r="DM5" s="391"/>
      <c r="DN5" s="391"/>
      <c r="DO5" s="391"/>
      <c r="DP5" s="391"/>
      <c r="DQ5" s="391"/>
      <c r="DR5" s="391"/>
      <c r="DS5" s="391"/>
      <c r="DT5" s="391"/>
      <c r="DU5" s="391"/>
      <c r="DV5" s="391"/>
      <c r="DW5" s="391"/>
      <c r="DX5" s="391"/>
      <c r="DY5" s="391"/>
      <c r="DZ5" s="391"/>
      <c r="EA5" s="391"/>
      <c r="EB5" s="391"/>
      <c r="EC5" s="391"/>
      <c r="ED5" s="391"/>
      <c r="EE5" s="391"/>
      <c r="EF5" s="391"/>
      <c r="EG5" s="391"/>
      <c r="EH5" s="391"/>
      <c r="EI5" s="391"/>
      <c r="EJ5" s="391"/>
      <c r="EK5" s="391"/>
      <c r="EL5" s="391"/>
      <c r="EM5" s="391"/>
      <c r="EN5" s="391"/>
      <c r="EO5" s="391"/>
      <c r="EP5" s="391"/>
      <c r="EQ5" s="391"/>
      <c r="ER5" s="391"/>
      <c r="ES5" s="391"/>
      <c r="ET5" s="391"/>
      <c r="EU5" s="391"/>
      <c r="EV5" s="391"/>
      <c r="EW5" s="391"/>
      <c r="EX5" s="391"/>
      <c r="EY5" s="391"/>
      <c r="EZ5" s="391"/>
      <c r="FA5" s="391"/>
      <c r="FB5" s="391"/>
      <c r="FC5" s="391"/>
      <c r="FD5" s="391"/>
      <c r="FE5" s="391"/>
      <c r="FF5" s="391"/>
      <c r="FG5" s="391"/>
      <c r="FH5" s="391"/>
      <c r="FI5" s="391"/>
      <c r="FJ5" s="391"/>
      <c r="FK5" s="391"/>
      <c r="FL5" s="391"/>
      <c r="FM5" s="391"/>
      <c r="FN5" s="391"/>
      <c r="FO5" s="391"/>
      <c r="FP5" s="391"/>
      <c r="FQ5" s="391"/>
      <c r="FR5" s="391"/>
      <c r="FS5" s="391"/>
      <c r="FT5" s="391"/>
      <c r="FU5" s="391"/>
      <c r="FV5" s="391"/>
      <c r="FW5" s="391"/>
      <c r="FX5" s="391"/>
      <c r="FY5" s="391"/>
      <c r="FZ5" s="391"/>
      <c r="GA5" s="391"/>
      <c r="GB5" s="391"/>
      <c r="GC5" s="391"/>
      <c r="GD5" s="391"/>
      <c r="GE5" s="391"/>
      <c r="GF5" s="391"/>
      <c r="GG5" s="391"/>
      <c r="GH5" s="391"/>
      <c r="GI5" s="391"/>
      <c r="GJ5" s="391"/>
      <c r="GK5" s="391"/>
      <c r="GL5" s="391"/>
      <c r="GM5" s="391"/>
      <c r="GN5" s="391"/>
      <c r="GO5" s="391"/>
      <c r="GP5" s="391"/>
      <c r="GQ5" s="391"/>
      <c r="GR5" s="391"/>
      <c r="GS5" s="391"/>
      <c r="GT5" s="391"/>
      <c r="GU5" s="391"/>
      <c r="GV5" s="391"/>
      <c r="GW5" s="391"/>
      <c r="GX5" s="391"/>
      <c r="GY5" s="391"/>
      <c r="GZ5" s="391"/>
      <c r="HA5" s="391"/>
      <c r="HB5" s="391"/>
      <c r="HC5" s="391"/>
      <c r="HD5" s="391"/>
      <c r="HE5" s="391"/>
      <c r="HF5" s="391"/>
      <c r="HG5" s="391"/>
      <c r="HH5" s="391"/>
      <c r="HI5" s="391"/>
      <c r="HJ5" s="391"/>
      <c r="HK5" s="391"/>
      <c r="HL5" s="391"/>
      <c r="HM5" s="391"/>
      <c r="HN5" s="391"/>
      <c r="HO5" s="391"/>
      <c r="HP5" s="391"/>
      <c r="HQ5" s="391"/>
      <c r="HR5" s="391"/>
      <c r="HS5" s="391"/>
      <c r="HT5" s="391"/>
      <c r="HU5" s="391"/>
      <c r="HV5" s="391"/>
      <c r="HW5" s="391"/>
      <c r="HX5" s="391"/>
      <c r="HY5" s="391"/>
      <c r="HZ5" s="391"/>
      <c r="IA5" s="391"/>
      <c r="IB5" s="391"/>
      <c r="IC5" s="391"/>
      <c r="ID5" s="391"/>
      <c r="IE5" s="391"/>
      <c r="IF5" s="391"/>
      <c r="IG5" s="391"/>
      <c r="IH5" s="391"/>
      <c r="II5" s="391"/>
      <c r="IJ5" s="391"/>
      <c r="IK5" s="391"/>
      <c r="IL5" s="391"/>
      <c r="IM5" s="391"/>
      <c r="IN5" s="391"/>
      <c r="IO5" s="391"/>
      <c r="IP5" s="391"/>
      <c r="IQ5" s="391"/>
      <c r="IR5" s="391"/>
      <c r="IS5" s="391"/>
      <c r="IT5" s="391"/>
      <c r="IU5" s="391"/>
      <c r="IV5" s="391"/>
      <c r="IW5" s="391"/>
      <c r="IX5" s="391"/>
      <c r="IY5" s="391"/>
      <c r="IZ5" s="391"/>
      <c r="JA5" s="391"/>
      <c r="JB5" s="391"/>
      <c r="JC5" s="391"/>
      <c r="JD5" s="391"/>
      <c r="JE5" s="391"/>
      <c r="JF5" s="391"/>
      <c r="JG5" s="391"/>
      <c r="JH5" s="391"/>
      <c r="JI5" s="391"/>
      <c r="JJ5" s="391"/>
      <c r="JK5" s="391"/>
      <c r="JL5" s="391"/>
      <c r="JM5" s="391"/>
      <c r="JN5" s="391"/>
      <c r="JO5" s="391"/>
      <c r="JP5" s="391"/>
      <c r="JQ5" s="391"/>
      <c r="JR5" s="391"/>
      <c r="JS5" s="391"/>
      <c r="JT5" s="391"/>
      <c r="JU5" s="391"/>
      <c r="JV5" s="391"/>
      <c r="JW5" s="391"/>
      <c r="JX5" s="391"/>
      <c r="JY5" s="391"/>
      <c r="JZ5" s="391"/>
      <c r="KA5" s="391"/>
      <c r="KB5" s="391"/>
      <c r="KC5" s="391"/>
      <c r="KD5" s="391"/>
      <c r="KE5" s="391"/>
      <c r="KF5" s="391"/>
      <c r="KG5" s="391"/>
      <c r="KH5" s="391"/>
      <c r="KI5" s="391"/>
      <c r="KJ5" s="391"/>
      <c r="KK5" s="391"/>
      <c r="KL5" s="391"/>
      <c r="KM5" s="391"/>
      <c r="KN5" s="391"/>
      <c r="KO5" s="391"/>
      <c r="KP5" s="391"/>
      <c r="KQ5" s="391"/>
      <c r="KR5" s="391"/>
      <c r="KS5" s="391"/>
      <c r="KT5" s="391"/>
      <c r="KU5" s="391"/>
      <c r="KV5" s="391"/>
      <c r="KW5" s="391"/>
      <c r="KX5" s="391"/>
      <c r="KY5" s="391"/>
      <c r="KZ5" s="391"/>
      <c r="LA5" s="391"/>
      <c r="LB5" s="391"/>
      <c r="LC5" s="391"/>
      <c r="LD5" s="391"/>
      <c r="LE5" s="391"/>
      <c r="LF5" s="391"/>
      <c r="LG5" s="391"/>
      <c r="LH5" s="391"/>
      <c r="LI5" s="391"/>
      <c r="LJ5" s="391"/>
      <c r="LK5" s="391"/>
      <c r="LL5" s="391"/>
      <c r="LM5" s="391"/>
      <c r="LN5" s="391"/>
      <c r="LO5" s="391"/>
      <c r="LP5" s="391"/>
      <c r="LQ5" s="391"/>
      <c r="LR5" s="391"/>
      <c r="LS5" s="391"/>
      <c r="LT5" s="391"/>
      <c r="LU5" s="391"/>
      <c r="LV5" s="391"/>
      <c r="LW5" s="391"/>
      <c r="LX5" s="391"/>
      <c r="LY5" s="391"/>
      <c r="LZ5" s="391"/>
      <c r="MA5" s="391"/>
      <c r="MB5" s="391"/>
      <c r="MC5" s="391"/>
      <c r="MD5" s="391"/>
      <c r="ME5" s="391"/>
      <c r="MF5" s="391"/>
      <c r="MG5" s="391"/>
      <c r="MH5" s="391"/>
      <c r="MI5" s="391"/>
      <c r="MJ5" s="391"/>
      <c r="MK5" s="391"/>
      <c r="ML5" s="391"/>
      <c r="MM5" s="391"/>
      <c r="MN5" s="391"/>
      <c r="MO5" s="391"/>
      <c r="MP5" s="391"/>
      <c r="MQ5" s="391"/>
      <c r="MR5" s="391"/>
      <c r="MS5" s="391"/>
      <c r="MT5" s="391"/>
      <c r="MU5" s="391"/>
      <c r="MV5" s="391"/>
      <c r="MW5" s="391"/>
      <c r="MX5" s="391"/>
      <c r="MY5" s="391"/>
      <c r="MZ5" s="391"/>
      <c r="NA5" s="391"/>
      <c r="NB5" s="391"/>
      <c r="NC5" s="391"/>
      <c r="ND5" s="391"/>
      <c r="NE5" s="391"/>
      <c r="NF5" s="391"/>
      <c r="NG5" s="391"/>
      <c r="NH5" s="391"/>
      <c r="NI5" s="391"/>
      <c r="NJ5" s="391"/>
      <c r="NK5" s="391"/>
      <c r="NL5" s="391"/>
      <c r="NM5" s="391"/>
      <c r="NN5" s="391"/>
      <c r="NO5" s="391"/>
      <c r="NP5" s="391"/>
      <c r="NQ5" s="391"/>
      <c r="NR5" s="391"/>
      <c r="NS5" s="391"/>
      <c r="NT5" s="391"/>
      <c r="NU5" s="391"/>
      <c r="NV5" s="391"/>
      <c r="NW5" s="391"/>
      <c r="NX5" s="391"/>
      <c r="NY5" s="391"/>
      <c r="NZ5" s="391"/>
      <c r="OA5" s="391"/>
      <c r="OB5" s="391"/>
      <c r="OC5" s="391"/>
      <c r="OD5" s="391"/>
      <c r="OE5" s="391"/>
      <c r="OF5" s="391"/>
      <c r="OG5" s="391"/>
      <c r="OH5" s="391"/>
      <c r="OI5" s="391"/>
      <c r="OJ5" s="391"/>
      <c r="OK5" s="391"/>
      <c r="OL5" s="391"/>
      <c r="OM5" s="391"/>
      <c r="ON5" s="391"/>
      <c r="OO5" s="391"/>
      <c r="OP5" s="391"/>
      <c r="OQ5" s="391"/>
      <c r="OR5" s="391"/>
      <c r="OS5" s="391"/>
      <c r="OT5" s="391"/>
      <c r="OU5" s="391"/>
      <c r="OV5" s="391"/>
      <c r="OW5" s="391"/>
      <c r="OX5" s="391"/>
      <c r="OY5" s="391"/>
      <c r="OZ5" s="391"/>
      <c r="PA5" s="391"/>
      <c r="PB5" s="391"/>
      <c r="PC5" s="391"/>
      <c r="PD5" s="391"/>
      <c r="PE5" s="391"/>
      <c r="PF5" s="391"/>
      <c r="PG5" s="391"/>
      <c r="PH5" s="391"/>
      <c r="PI5" s="391"/>
      <c r="PJ5" s="391"/>
      <c r="PK5" s="391"/>
      <c r="PL5" s="391"/>
      <c r="PM5" s="391"/>
      <c r="PN5" s="391"/>
      <c r="PO5" s="391"/>
      <c r="PP5" s="391"/>
      <c r="PQ5" s="391"/>
      <c r="PR5" s="391"/>
      <c r="PS5" s="391"/>
      <c r="PT5" s="391"/>
      <c r="PU5" s="391"/>
      <c r="PV5" s="391"/>
      <c r="PW5" s="391"/>
      <c r="PX5" s="391"/>
      <c r="PY5" s="391"/>
      <c r="PZ5" s="391"/>
      <c r="QA5" s="391"/>
      <c r="QB5" s="391"/>
      <c r="QC5" s="391"/>
      <c r="QD5" s="391"/>
      <c r="QE5" s="391"/>
      <c r="QF5" s="391"/>
      <c r="QG5" s="391"/>
      <c r="QH5" s="391"/>
      <c r="QI5" s="391"/>
      <c r="QJ5" s="391"/>
      <c r="QK5" s="391"/>
      <c r="QL5" s="391"/>
      <c r="QM5" s="391"/>
      <c r="QN5" s="391"/>
      <c r="QO5" s="391"/>
      <c r="QP5" s="391"/>
      <c r="QQ5" s="391"/>
      <c r="QR5" s="391"/>
      <c r="QS5" s="391"/>
      <c r="QT5" s="391"/>
      <c r="QU5" s="391"/>
      <c r="QV5" s="391"/>
      <c r="QW5" s="391"/>
      <c r="QX5" s="391"/>
      <c r="QY5" s="391"/>
      <c r="QZ5" s="391"/>
      <c r="RA5" s="391"/>
      <c r="RB5" s="391"/>
      <c r="RC5" s="391"/>
      <c r="RD5" s="391"/>
      <c r="RE5" s="391"/>
      <c r="RF5" s="391"/>
      <c r="RG5" s="391"/>
      <c r="RH5" s="391"/>
      <c r="RI5" s="391"/>
      <c r="RJ5" s="391"/>
      <c r="RK5" s="391"/>
      <c r="RL5" s="391"/>
      <c r="RM5" s="391"/>
      <c r="RN5" s="391"/>
      <c r="RO5" s="391"/>
      <c r="RP5" s="391"/>
      <c r="RQ5" s="391"/>
      <c r="RR5" s="391"/>
      <c r="RS5" s="391"/>
      <c r="RT5" s="391"/>
      <c r="RU5" s="391"/>
      <c r="RV5" s="391"/>
      <c r="RW5" s="391"/>
      <c r="RX5" s="391"/>
      <c r="RY5" s="391"/>
      <c r="RZ5" s="391"/>
      <c r="SA5" s="391"/>
      <c r="SB5" s="391"/>
      <c r="SC5" s="391"/>
      <c r="SD5" s="391"/>
      <c r="SE5" s="391"/>
      <c r="SF5" s="391"/>
      <c r="SG5" s="391"/>
      <c r="SH5" s="391"/>
      <c r="SI5" s="391"/>
      <c r="SJ5" s="391"/>
      <c r="SK5" s="391"/>
      <c r="SL5" s="391"/>
      <c r="SM5" s="391"/>
      <c r="SN5" s="391"/>
      <c r="SO5" s="391"/>
      <c r="SP5" s="391"/>
      <c r="SQ5" s="391"/>
      <c r="SR5" s="391"/>
      <c r="SS5" s="391"/>
      <c r="ST5" s="391"/>
      <c r="SU5" s="391"/>
      <c r="SV5" s="391"/>
      <c r="SW5" s="391"/>
      <c r="SX5" s="391"/>
      <c r="SY5" s="391"/>
      <c r="SZ5" s="391"/>
      <c r="TA5" s="391"/>
      <c r="TB5" s="391"/>
      <c r="TC5" s="391"/>
      <c r="TD5" s="391"/>
      <c r="TE5" s="391"/>
      <c r="TF5" s="391"/>
      <c r="TG5" s="391"/>
      <c r="TH5" s="391"/>
      <c r="TI5" s="391"/>
      <c r="TJ5" s="391"/>
      <c r="TK5" s="391"/>
      <c r="TL5" s="391"/>
      <c r="TM5" s="391"/>
      <c r="TN5" s="391"/>
      <c r="TO5" s="391"/>
      <c r="TP5" s="391"/>
      <c r="TQ5" s="391"/>
      <c r="TR5" s="391"/>
      <c r="TS5" s="391"/>
      <c r="TT5" s="391"/>
      <c r="TU5" s="391"/>
      <c r="TV5" s="391"/>
      <c r="TW5" s="391"/>
      <c r="TX5" s="391"/>
      <c r="TY5" s="391"/>
      <c r="TZ5" s="391"/>
      <c r="UA5" s="391"/>
      <c r="UB5" s="391"/>
      <c r="UC5" s="391"/>
      <c r="UD5" s="391"/>
      <c r="UE5" s="391"/>
      <c r="UF5" s="391"/>
      <c r="UG5" s="391"/>
      <c r="UH5" s="391"/>
      <c r="UI5" s="391"/>
      <c r="UJ5" s="391"/>
      <c r="UK5" s="391"/>
      <c r="UL5" s="391"/>
      <c r="UM5" s="391"/>
      <c r="UN5" s="391"/>
      <c r="UO5" s="391"/>
      <c r="UP5" s="391"/>
      <c r="UQ5" s="391"/>
      <c r="UR5" s="391"/>
      <c r="US5" s="391"/>
      <c r="UT5" s="391"/>
      <c r="UU5" s="391"/>
      <c r="UV5" s="391"/>
      <c r="UW5" s="391"/>
      <c r="UX5" s="391"/>
      <c r="UY5" s="391"/>
      <c r="UZ5" s="391"/>
      <c r="VA5" s="391"/>
      <c r="VB5" s="391"/>
      <c r="VC5" s="391"/>
      <c r="VD5" s="391"/>
      <c r="VE5" s="391"/>
      <c r="VF5" s="391"/>
      <c r="VG5" s="391"/>
      <c r="VH5" s="391"/>
      <c r="VI5" s="391"/>
      <c r="VJ5" s="391"/>
      <c r="VK5" s="391"/>
      <c r="VL5" s="391"/>
      <c r="VM5" s="391"/>
      <c r="VN5" s="391"/>
      <c r="VO5" s="391"/>
      <c r="VP5" s="391"/>
      <c r="VQ5" s="391"/>
      <c r="VR5" s="391"/>
      <c r="VS5" s="391"/>
      <c r="VT5" s="391"/>
      <c r="VU5" s="391"/>
      <c r="VV5" s="391"/>
      <c r="VW5" s="391"/>
      <c r="VX5" s="391"/>
      <c r="VY5" s="391"/>
      <c r="VZ5" s="391"/>
      <c r="WA5" s="391"/>
      <c r="WB5" s="391"/>
      <c r="WC5" s="391"/>
      <c r="WD5" s="391"/>
      <c r="WE5" s="391"/>
      <c r="WF5" s="391"/>
      <c r="WG5" s="391"/>
      <c r="WH5" s="391"/>
      <c r="WI5" s="391"/>
      <c r="WJ5" s="391"/>
      <c r="WK5" s="391"/>
      <c r="WL5" s="391"/>
      <c r="WM5" s="391"/>
      <c r="WN5" s="391"/>
      <c r="WO5" s="391"/>
      <c r="WP5" s="391"/>
      <c r="WQ5" s="391"/>
      <c r="WR5" s="391"/>
      <c r="WS5" s="391"/>
      <c r="WT5" s="391"/>
      <c r="WU5" s="391"/>
      <c r="WV5" s="391"/>
      <c r="WW5" s="391"/>
      <c r="WX5" s="391"/>
      <c r="WY5" s="391"/>
      <c r="WZ5" s="391"/>
      <c r="XA5" s="391"/>
      <c r="XB5" s="391"/>
      <c r="XC5" s="391"/>
      <c r="XD5" s="391"/>
      <c r="XE5" s="391"/>
      <c r="XF5" s="391"/>
      <c r="XG5" s="391"/>
      <c r="XH5" s="391"/>
      <c r="XI5" s="391"/>
      <c r="XJ5" s="391"/>
      <c r="XK5" s="391"/>
      <c r="XL5" s="391"/>
      <c r="XM5" s="391"/>
      <c r="XN5" s="391"/>
      <c r="XO5" s="391"/>
      <c r="XP5" s="391"/>
      <c r="XQ5" s="391"/>
      <c r="XR5" s="391"/>
      <c r="XS5" s="391"/>
      <c r="XT5" s="391"/>
      <c r="XU5" s="391"/>
      <c r="XV5" s="391"/>
      <c r="XW5" s="391"/>
      <c r="XX5" s="391"/>
      <c r="XY5" s="391"/>
      <c r="XZ5" s="391"/>
      <c r="YA5" s="391"/>
      <c r="YB5" s="391"/>
      <c r="YC5" s="391"/>
      <c r="YD5" s="391"/>
      <c r="YE5" s="391"/>
      <c r="YF5" s="391"/>
      <c r="YG5" s="391"/>
      <c r="YH5" s="391"/>
      <c r="YI5" s="391"/>
      <c r="YJ5" s="391"/>
      <c r="YK5" s="391"/>
      <c r="YL5" s="391"/>
      <c r="YM5" s="391"/>
      <c r="YN5" s="391"/>
      <c r="YO5" s="391"/>
      <c r="YP5" s="391"/>
      <c r="YQ5" s="391"/>
      <c r="YR5" s="391"/>
      <c r="YS5" s="391"/>
      <c r="YT5" s="391"/>
      <c r="YU5" s="391"/>
      <c r="YV5" s="391"/>
      <c r="YW5" s="391"/>
      <c r="YX5" s="391"/>
      <c r="YY5" s="391"/>
      <c r="YZ5" s="391"/>
      <c r="ZA5" s="391"/>
      <c r="ZB5" s="391"/>
      <c r="ZC5" s="391"/>
      <c r="ZD5" s="391"/>
      <c r="ZE5" s="391"/>
      <c r="ZF5" s="391"/>
      <c r="ZG5" s="391"/>
      <c r="ZH5" s="391"/>
      <c r="ZI5" s="391"/>
      <c r="ZJ5" s="391"/>
      <c r="ZK5" s="391"/>
      <c r="ZL5" s="391"/>
      <c r="ZM5" s="391"/>
      <c r="ZN5" s="391"/>
      <c r="ZO5" s="391"/>
      <c r="ZP5" s="391"/>
      <c r="ZQ5" s="391"/>
      <c r="ZR5" s="391"/>
      <c r="ZS5" s="391"/>
      <c r="ZT5" s="391"/>
      <c r="ZU5" s="391"/>
      <c r="ZV5" s="391"/>
      <c r="ZW5" s="391"/>
      <c r="ZX5" s="391"/>
      <c r="ZY5" s="391"/>
      <c r="ZZ5" s="391"/>
      <c r="AAA5" s="391"/>
      <c r="AAB5" s="391"/>
      <c r="AAC5" s="391"/>
      <c r="AAD5" s="391"/>
      <c r="AAE5" s="391"/>
      <c r="AAF5" s="391"/>
      <c r="AAG5" s="391"/>
      <c r="AAH5" s="391"/>
      <c r="AAI5" s="391"/>
      <c r="AAJ5" s="391"/>
      <c r="AAK5" s="391"/>
      <c r="AAL5" s="391"/>
      <c r="AAM5" s="391"/>
      <c r="AAN5" s="391"/>
      <c r="AAO5" s="391"/>
      <c r="AAP5" s="391"/>
      <c r="AAQ5" s="391"/>
      <c r="AAR5" s="391"/>
      <c r="AAS5" s="391"/>
      <c r="AAT5" s="391"/>
      <c r="AAU5" s="391"/>
      <c r="AAV5" s="391"/>
      <c r="AAW5" s="391"/>
      <c r="AAX5" s="391"/>
      <c r="AAY5" s="391"/>
      <c r="AAZ5" s="391"/>
      <c r="ABA5" s="391"/>
      <c r="ABB5" s="391"/>
      <c r="ABC5" s="391"/>
      <c r="ABD5" s="391"/>
      <c r="ABE5" s="391"/>
      <c r="ABF5" s="391"/>
      <c r="ABG5" s="391"/>
      <c r="ABH5" s="391"/>
      <c r="ABI5" s="391"/>
      <c r="ABJ5" s="391"/>
      <c r="ABK5" s="391"/>
      <c r="ABL5" s="391"/>
      <c r="ABM5" s="391"/>
      <c r="ABN5" s="391"/>
      <c r="ABO5" s="391"/>
      <c r="ABP5" s="391"/>
      <c r="ABQ5" s="391"/>
      <c r="ABR5" s="391"/>
      <c r="ABS5" s="391"/>
      <c r="ABT5" s="391"/>
      <c r="ABU5" s="391"/>
      <c r="ABV5" s="391"/>
      <c r="ABW5" s="391"/>
      <c r="ABX5" s="391"/>
      <c r="ABY5" s="391"/>
      <c r="ABZ5" s="391"/>
      <c r="ACA5" s="391"/>
      <c r="ACB5" s="391"/>
      <c r="ACC5" s="391"/>
      <c r="ACD5" s="391"/>
      <c r="ACE5" s="391"/>
      <c r="ACF5" s="391"/>
      <c r="ACG5" s="391"/>
      <c r="ACH5" s="391"/>
      <c r="ACI5" s="391"/>
      <c r="ACJ5" s="391"/>
      <c r="ACK5" s="391"/>
      <c r="ACL5" s="391"/>
      <c r="ACM5" s="391"/>
      <c r="ACN5" s="391"/>
      <c r="ACO5" s="391"/>
      <c r="ACP5" s="391"/>
      <c r="ACQ5" s="391"/>
      <c r="ACR5" s="391"/>
      <c r="ACS5" s="391"/>
      <c r="ACT5" s="391"/>
      <c r="ACU5" s="391"/>
      <c r="ACV5" s="391"/>
      <c r="ACW5" s="391"/>
      <c r="ACX5" s="391"/>
      <c r="ACY5" s="391"/>
      <c r="ACZ5" s="391"/>
      <c r="ADA5" s="391"/>
      <c r="ADB5" s="391"/>
      <c r="ADC5" s="391"/>
      <c r="ADD5" s="391"/>
      <c r="ADE5" s="391"/>
      <c r="ADF5" s="391"/>
      <c r="ADG5" s="391"/>
      <c r="ADH5" s="391"/>
      <c r="ADI5" s="391"/>
      <c r="ADJ5" s="391"/>
      <c r="ADK5" s="391"/>
      <c r="ADL5" s="391"/>
      <c r="ADM5" s="391"/>
      <c r="ADN5" s="391"/>
      <c r="ADO5" s="391"/>
      <c r="ADP5" s="391"/>
      <c r="ADQ5" s="391"/>
      <c r="ADR5" s="391"/>
      <c r="ADS5" s="391"/>
      <c r="ADT5" s="391"/>
      <c r="ADU5" s="391"/>
      <c r="ADV5" s="391"/>
      <c r="ADW5" s="391"/>
      <c r="ADX5" s="391"/>
      <c r="ADY5" s="391"/>
      <c r="ADZ5" s="391"/>
      <c r="AEA5" s="391"/>
      <c r="AEB5" s="391"/>
      <c r="AEC5" s="391"/>
      <c r="AED5" s="391"/>
      <c r="AEE5" s="391"/>
      <c r="AEF5" s="391"/>
      <c r="AEG5" s="391"/>
      <c r="AEH5" s="391"/>
      <c r="AEI5" s="391"/>
      <c r="AEJ5" s="391"/>
      <c r="AEK5" s="391"/>
      <c r="AEL5" s="391"/>
      <c r="AEM5" s="391"/>
      <c r="AEN5" s="391"/>
      <c r="AEO5" s="391"/>
      <c r="AEP5" s="391"/>
      <c r="AEQ5" s="391"/>
      <c r="AER5" s="391"/>
      <c r="AES5" s="391"/>
      <c r="AET5" s="391"/>
      <c r="AEU5" s="391"/>
      <c r="AEV5" s="391"/>
      <c r="AEW5" s="391"/>
      <c r="AEX5" s="391"/>
      <c r="AEY5" s="391"/>
      <c r="AEZ5" s="391"/>
      <c r="AFA5" s="391"/>
      <c r="AFB5" s="391"/>
      <c r="AFC5" s="391"/>
      <c r="AFD5" s="391"/>
      <c r="AFE5" s="391"/>
      <c r="AFF5" s="391"/>
      <c r="AFG5" s="391"/>
      <c r="AFH5" s="391"/>
      <c r="AFI5" s="391"/>
      <c r="AFJ5" s="391"/>
      <c r="AFK5" s="391"/>
      <c r="AFL5" s="391"/>
      <c r="AFM5" s="391"/>
      <c r="AFN5" s="391"/>
      <c r="AFO5" s="391"/>
      <c r="AFP5" s="391"/>
      <c r="AFQ5" s="391"/>
      <c r="AFR5" s="391"/>
      <c r="AFS5" s="391"/>
      <c r="AFT5" s="391"/>
      <c r="AFU5" s="391"/>
      <c r="AFV5" s="391"/>
      <c r="AFW5" s="391"/>
      <c r="AFX5" s="391"/>
      <c r="AFY5" s="391"/>
      <c r="AFZ5" s="391"/>
      <c r="AGA5" s="391"/>
      <c r="AGB5" s="391"/>
      <c r="AGC5" s="391"/>
      <c r="AGD5" s="391"/>
      <c r="AGE5" s="391"/>
      <c r="AGF5" s="391"/>
      <c r="AGG5" s="391"/>
      <c r="AGH5" s="391"/>
      <c r="AGI5" s="391"/>
      <c r="AGJ5" s="391"/>
      <c r="AGK5" s="391"/>
      <c r="AGL5" s="391"/>
      <c r="AGM5" s="391"/>
      <c r="AGN5" s="391"/>
      <c r="AGO5" s="391"/>
      <c r="AGP5" s="391"/>
      <c r="AGQ5" s="391"/>
      <c r="AGR5" s="391"/>
      <c r="AGS5" s="391"/>
      <c r="AGT5" s="391"/>
      <c r="AGU5" s="391"/>
      <c r="AGV5" s="391"/>
      <c r="AGW5" s="391"/>
      <c r="AGX5" s="391"/>
      <c r="AGY5" s="391"/>
      <c r="AGZ5" s="391"/>
      <c r="AHA5" s="391"/>
      <c r="AHB5" s="391"/>
      <c r="AHC5" s="391"/>
      <c r="AHD5" s="391"/>
      <c r="AHE5" s="391"/>
      <c r="AHF5" s="391"/>
      <c r="AHG5" s="391"/>
      <c r="AHH5" s="391"/>
      <c r="AHI5" s="391"/>
      <c r="AHJ5" s="391"/>
      <c r="AHK5" s="391"/>
      <c r="AHL5" s="391"/>
      <c r="AHM5" s="391"/>
      <c r="AHN5" s="391"/>
      <c r="AHO5" s="391"/>
      <c r="AHP5" s="391"/>
      <c r="AHQ5" s="391"/>
      <c r="AHR5" s="391"/>
      <c r="AHS5" s="391"/>
      <c r="AHT5" s="391"/>
      <c r="AHU5" s="391"/>
      <c r="AHV5" s="391"/>
      <c r="AHW5" s="391"/>
      <c r="AHX5" s="391"/>
      <c r="AHY5" s="391"/>
      <c r="AHZ5" s="391"/>
      <c r="AIA5" s="391"/>
      <c r="AIB5" s="391"/>
      <c r="AIC5" s="391"/>
      <c r="AID5" s="391"/>
      <c r="AIE5" s="391"/>
      <c r="AIF5" s="391"/>
      <c r="AIG5" s="391"/>
      <c r="AIH5" s="391"/>
      <c r="AII5" s="391"/>
      <c r="AIJ5" s="391"/>
      <c r="AIK5" s="391"/>
      <c r="AIL5" s="391"/>
      <c r="AIM5" s="391"/>
      <c r="AIN5" s="391"/>
      <c r="AIO5" s="391"/>
      <c r="AIP5" s="391"/>
      <c r="AIQ5" s="391"/>
      <c r="AIR5" s="391"/>
      <c r="AIS5" s="391"/>
      <c r="AIT5" s="391"/>
      <c r="AIU5" s="391"/>
      <c r="AIV5" s="391"/>
      <c r="AIW5" s="391"/>
      <c r="AIX5" s="391"/>
      <c r="AIY5" s="391"/>
      <c r="AIZ5" s="391"/>
      <c r="AJA5" s="391"/>
      <c r="AJB5" s="391"/>
      <c r="AJC5" s="391"/>
      <c r="AJD5" s="391"/>
      <c r="AJE5" s="391"/>
      <c r="AJF5" s="391"/>
      <c r="AJG5" s="391"/>
      <c r="AJH5" s="391"/>
      <c r="AJI5" s="391"/>
      <c r="AJJ5" s="391"/>
      <c r="AJK5" s="391"/>
      <c r="AJL5" s="391"/>
      <c r="AJM5" s="391"/>
      <c r="AJN5" s="391"/>
      <c r="AJO5" s="391"/>
      <c r="AJP5" s="391"/>
      <c r="AJQ5" s="391"/>
      <c r="AJR5" s="391"/>
      <c r="AJS5" s="391"/>
      <c r="AJT5" s="391"/>
      <c r="AJU5" s="391"/>
      <c r="AJV5" s="391"/>
      <c r="AJW5" s="391"/>
      <c r="AJX5" s="391"/>
      <c r="AJY5" s="391"/>
      <c r="AJZ5" s="391"/>
      <c r="AKA5" s="391"/>
      <c r="AKB5" s="391"/>
      <c r="AKC5" s="391"/>
      <c r="AKD5" s="391"/>
      <c r="AKE5" s="391"/>
      <c r="AKF5" s="391"/>
      <c r="AKG5" s="391"/>
      <c r="AKH5" s="391"/>
      <c r="AKI5" s="391"/>
      <c r="AKJ5" s="391"/>
      <c r="AKK5" s="391"/>
      <c r="AKL5" s="391"/>
      <c r="AKM5" s="391"/>
      <c r="AKN5" s="391"/>
      <c r="AKO5" s="391"/>
      <c r="AKP5" s="391"/>
      <c r="AKQ5" s="391"/>
      <c r="AKR5" s="391"/>
      <c r="AKS5" s="391"/>
      <c r="AKT5" s="391"/>
      <c r="AKU5" s="391"/>
      <c r="AKV5" s="391"/>
      <c r="AKW5" s="391"/>
      <c r="AKX5" s="391"/>
      <c r="AKY5" s="391"/>
      <c r="AKZ5" s="391"/>
      <c r="ALA5" s="391"/>
      <c r="ALB5" s="391"/>
      <c r="ALC5" s="391"/>
      <c r="ALD5" s="391"/>
      <c r="ALE5" s="391"/>
      <c r="ALF5" s="391"/>
      <c r="ALG5" s="391"/>
      <c r="ALH5" s="391"/>
      <c r="ALI5" s="391"/>
      <c r="ALJ5" s="391"/>
      <c r="ALK5" s="391"/>
      <c r="ALL5" s="391"/>
      <c r="ALM5" s="391"/>
      <c r="ALN5" s="391"/>
      <c r="ALO5" s="391"/>
      <c r="ALP5" s="391"/>
      <c r="ALQ5" s="391"/>
      <c r="ALR5" s="391"/>
      <c r="ALS5" s="391"/>
      <c r="ALT5" s="391"/>
      <c r="ALU5" s="391"/>
      <c r="ALV5" s="391"/>
      <c r="ALW5" s="391"/>
      <c r="ALX5" s="391"/>
      <c r="ALY5" s="391"/>
    </row>
    <row r="6" spans="1:1015" ht="15" customHeight="1" x14ac:dyDescent="0.25">
      <c r="B6" s="1203" t="s">
        <v>260</v>
      </c>
      <c r="C6" s="834" t="s">
        <v>1085</v>
      </c>
      <c r="D6" s="1001">
        <v>2112</v>
      </c>
      <c r="E6" s="1002">
        <f>L6*$D$8</f>
        <v>2112.792317758448</v>
      </c>
      <c r="F6" s="596">
        <f>(D6-E6)^2/E6</f>
        <v>2.9712689935284322E-4</v>
      </c>
      <c r="G6" s="1205" t="s">
        <v>729</v>
      </c>
      <c r="H6" s="1205" t="s">
        <v>1166</v>
      </c>
      <c r="J6" s="829" t="s">
        <v>1085</v>
      </c>
      <c r="K6" s="829">
        <v>10957</v>
      </c>
      <c r="L6" s="845">
        <f>K6/$K$8</f>
        <v>0.84343006696944034</v>
      </c>
      <c r="M6" s="596">
        <f>L6*100</f>
        <v>84.34300669694403</v>
      </c>
    </row>
    <row r="7" spans="1:1015" ht="15.75" thickBot="1" x14ac:dyDescent="0.3">
      <c r="B7" s="1204"/>
      <c r="C7" s="831" t="s">
        <v>1086</v>
      </c>
      <c r="D7" s="1003">
        <v>393</v>
      </c>
      <c r="E7" s="1004">
        <f>L7*$D$8</f>
        <v>392.20768224155182</v>
      </c>
      <c r="F7" s="837">
        <f t="shared" ref="F7" si="0">(D7-E7)^2/E7</f>
        <v>1.6005995261605234E-3</v>
      </c>
      <c r="G7" s="1206"/>
      <c r="H7" s="1206"/>
      <c r="J7" s="830" t="s">
        <v>1086</v>
      </c>
      <c r="K7" s="830">
        <v>2034</v>
      </c>
      <c r="L7" s="1075">
        <f>K7/$K$8</f>
        <v>0.1565699330305596</v>
      </c>
      <c r="M7" s="1076">
        <f t="shared" ref="M7" si="1">L7*100</f>
        <v>15.656993303055961</v>
      </c>
    </row>
    <row r="8" spans="1:1015" ht="15.75" thickBot="1" x14ac:dyDescent="0.3">
      <c r="B8" s="1"/>
      <c r="C8" s="421"/>
      <c r="D8" s="838">
        <f>SUM(D6:D7)</f>
        <v>2505</v>
      </c>
      <c r="E8" s="1000">
        <f>SUM(E6:E7)</f>
        <v>2505</v>
      </c>
      <c r="F8" s="837">
        <f>SUM(F6:F7)</f>
        <v>1.8977264255133667E-3</v>
      </c>
      <c r="G8" s="1207"/>
      <c r="H8" s="1207"/>
      <c r="J8" s="826" t="s">
        <v>1</v>
      </c>
      <c r="K8" s="832">
        <f>SUM(K6:K7)</f>
        <v>12991</v>
      </c>
      <c r="L8" s="1077">
        <f>SUM(L6:L7)</f>
        <v>1</v>
      </c>
      <c r="M8" s="832">
        <f>SUM(M6:M7)</f>
        <v>99.999999999999986</v>
      </c>
    </row>
    <row r="9" spans="1:1015" ht="15.75" thickBot="1" x14ac:dyDescent="0.3"/>
    <row r="10" spans="1:1015" x14ac:dyDescent="0.25">
      <c r="B10" s="1195" t="s">
        <v>755</v>
      </c>
      <c r="C10" s="834" t="s">
        <v>1085</v>
      </c>
      <c r="D10" s="834">
        <v>4459</v>
      </c>
      <c r="E10" s="835">
        <f>L6*$D$12</f>
        <v>4518.2548687552917</v>
      </c>
      <c r="F10" s="596">
        <f>(D10-E10)^2/E10</f>
        <v>0.77710079957798084</v>
      </c>
      <c r="G10" s="1191" t="s">
        <v>1112</v>
      </c>
      <c r="H10" s="1185">
        <v>5.7599999999999998E-2</v>
      </c>
      <c r="J10" s="1189" t="s">
        <v>752</v>
      </c>
      <c r="K10" s="834" t="s">
        <v>1085</v>
      </c>
      <c r="L10" s="834">
        <v>4201</v>
      </c>
      <c r="M10" s="835">
        <f>L6*$L$12</f>
        <v>4108.3478562081436</v>
      </c>
      <c r="N10" s="596">
        <f>(L10-M10)^2/M10</f>
        <v>2.0895065485399122</v>
      </c>
      <c r="O10" s="1191" t="s">
        <v>1118</v>
      </c>
      <c r="P10" s="1191" t="s">
        <v>1119</v>
      </c>
    </row>
    <row r="11" spans="1:1015" ht="15.75" thickBot="1" x14ac:dyDescent="0.3">
      <c r="B11" s="1196"/>
      <c r="C11" s="831" t="s">
        <v>1086</v>
      </c>
      <c r="D11" s="831">
        <v>898</v>
      </c>
      <c r="E11" s="836">
        <f>L7*$D$12</f>
        <v>838.74513124470775</v>
      </c>
      <c r="F11" s="837">
        <f t="shared" ref="F11" si="2">(D11-E11)^2/E11</f>
        <v>4.1861816425644545</v>
      </c>
      <c r="G11" s="1192"/>
      <c r="H11" s="1186"/>
      <c r="J11" s="1190"/>
      <c r="K11" s="831" t="s">
        <v>1086</v>
      </c>
      <c r="L11" s="831">
        <v>670</v>
      </c>
      <c r="M11" s="836">
        <f>L7*$L$12</f>
        <v>762.65214379185579</v>
      </c>
      <c r="N11" s="837">
        <f t="shared" ref="N11" si="3">(L11-M11)^2/M11</f>
        <v>11.256009465266244</v>
      </c>
      <c r="O11" s="1192"/>
      <c r="P11" s="1192"/>
    </row>
    <row r="12" spans="1:1015" ht="15" customHeight="1" thickBot="1" x14ac:dyDescent="0.3">
      <c r="B12" s="849"/>
      <c r="C12" s="421"/>
      <c r="D12" s="838">
        <f>SUM(D10:D11)</f>
        <v>5357</v>
      </c>
      <c r="E12" s="839">
        <f>SUM(E10:E11)</f>
        <v>5356.9999999999991</v>
      </c>
      <c r="F12" s="837">
        <f>SUM(F10:F11)</f>
        <v>4.9632824421424351</v>
      </c>
      <c r="J12" s="849"/>
      <c r="K12" s="421"/>
      <c r="L12" s="838">
        <f>SUM(L10:L11)</f>
        <v>4871</v>
      </c>
      <c r="M12" s="839">
        <f>SUM(M10:M11)</f>
        <v>4870.9999999999991</v>
      </c>
      <c r="N12" s="837">
        <f>SUM(N10:N11)</f>
        <v>13.345516013806156</v>
      </c>
      <c r="O12" s="827"/>
      <c r="P12" s="827"/>
    </row>
    <row r="13" spans="1:1015" ht="15.75" thickBot="1" x14ac:dyDescent="0.3">
      <c r="I13" s="569"/>
      <c r="J13" s="391"/>
      <c r="O13" s="827"/>
      <c r="P13" s="827"/>
      <c r="Q13" s="569"/>
    </row>
    <row r="14" spans="1:1015" x14ac:dyDescent="0.25">
      <c r="B14" s="1199" t="s">
        <v>1113</v>
      </c>
      <c r="C14" s="834" t="s">
        <v>1085</v>
      </c>
      <c r="D14" s="834">
        <v>578</v>
      </c>
      <c r="E14" s="835">
        <f>L6*$D$16</f>
        <v>606.42621815102757</v>
      </c>
      <c r="F14" s="596">
        <f>(D14-E14)^2/E14</f>
        <v>1.3324784684170239</v>
      </c>
      <c r="G14" s="1191" t="s">
        <v>1115</v>
      </c>
      <c r="H14" s="1191" t="s">
        <v>1122</v>
      </c>
      <c r="J14" s="1193" t="s">
        <v>336</v>
      </c>
      <c r="K14" s="834" t="s">
        <v>1085</v>
      </c>
      <c r="L14" s="834">
        <v>2826</v>
      </c>
      <c r="M14" s="835">
        <f>L6*$L$16</f>
        <v>2794.2838118697559</v>
      </c>
      <c r="N14" s="596">
        <f>(L14-M14)^2/M14</f>
        <v>0.35999084460928088</v>
      </c>
      <c r="O14" s="1185">
        <v>0.114</v>
      </c>
      <c r="P14" s="1185">
        <v>0.17100000000000001</v>
      </c>
    </row>
    <row r="15" spans="1:1015" ht="15.75" thickBot="1" x14ac:dyDescent="0.3">
      <c r="B15" s="1200"/>
      <c r="C15" s="831" t="s">
        <v>1086</v>
      </c>
      <c r="D15" s="831">
        <v>141</v>
      </c>
      <c r="E15" s="836">
        <f>L7*$D$16</f>
        <v>112.57378184897236</v>
      </c>
      <c r="F15" s="837">
        <f t="shared" ref="F15" si="4">(D15-E15)^2/E15</f>
        <v>7.1779580031688317</v>
      </c>
      <c r="G15" s="1192"/>
      <c r="H15" s="1192"/>
      <c r="J15" s="1194"/>
      <c r="K15" s="831" t="s">
        <v>1086</v>
      </c>
      <c r="L15" s="831">
        <v>487</v>
      </c>
      <c r="M15" s="836">
        <f>L7*$L$16</f>
        <v>518.71618813024395</v>
      </c>
      <c r="N15" s="837">
        <f t="shared" ref="N15" si="5">(L15-M15)^2/M15</f>
        <v>1.9392427160195984</v>
      </c>
      <c r="O15" s="1186"/>
      <c r="P15" s="1186"/>
    </row>
    <row r="16" spans="1:1015" ht="15.75" thickBot="1" x14ac:dyDescent="0.3">
      <c r="B16" s="849"/>
      <c r="C16" s="421"/>
      <c r="D16" s="838">
        <f>SUM(D14:D15)</f>
        <v>719</v>
      </c>
      <c r="E16" s="839">
        <f>SUM(E14:E15)</f>
        <v>718.99999999999989</v>
      </c>
      <c r="F16" s="837">
        <f>SUM(F14:F15)</f>
        <v>8.5104364715858551</v>
      </c>
      <c r="J16" s="849"/>
      <c r="K16" s="421"/>
      <c r="L16" s="838">
        <f>SUM(L14:L15)</f>
        <v>3313</v>
      </c>
      <c r="M16" s="839">
        <f>SUM(M14:M15)</f>
        <v>3313</v>
      </c>
      <c r="N16" s="837">
        <f>SUM(N14:N15)</f>
        <v>2.2992335606288794</v>
      </c>
      <c r="O16" s="827"/>
      <c r="P16" s="827"/>
    </row>
    <row r="17" spans="2:1015" ht="15.75" thickBot="1" x14ac:dyDescent="0.3">
      <c r="J17" s="391"/>
      <c r="O17" s="827"/>
      <c r="P17" s="827"/>
    </row>
    <row r="18" spans="2:1015" s="568" customFormat="1" x14ac:dyDescent="0.25">
      <c r="B18" s="1201" t="s">
        <v>756</v>
      </c>
      <c r="C18" s="834" t="s">
        <v>1085</v>
      </c>
      <c r="D18" s="834">
        <v>198</v>
      </c>
      <c r="E18" s="835">
        <f>L6*$D$20</f>
        <v>230.25640828265722</v>
      </c>
      <c r="F18" s="596">
        <f>(D18-E18)^2/E18</f>
        <v>4.5187705439242931</v>
      </c>
      <c r="G18" s="1191" t="s">
        <v>1116</v>
      </c>
      <c r="H18" s="1191" t="s">
        <v>1121</v>
      </c>
      <c r="J18" s="1183" t="s">
        <v>753</v>
      </c>
      <c r="K18" s="834" t="s">
        <v>1085</v>
      </c>
      <c r="L18" s="834">
        <v>2362</v>
      </c>
      <c r="M18" s="835">
        <f>L6*$L$20</f>
        <v>2385.2202293895771</v>
      </c>
      <c r="N18" s="596">
        <f>(L18-M18)^2/M18</f>
        <v>0.22605000840637882</v>
      </c>
      <c r="O18" s="1185">
        <v>0.255</v>
      </c>
      <c r="P18" s="1185">
        <v>0.32800000000000001</v>
      </c>
      <c r="ALZ18" s="569"/>
      <c r="AMA18" s="569"/>
    </row>
    <row r="19" spans="2:1015" s="568" customFormat="1" ht="15" customHeight="1" thickBot="1" x14ac:dyDescent="0.3">
      <c r="B19" s="1202"/>
      <c r="C19" s="831" t="s">
        <v>1086</v>
      </c>
      <c r="D19" s="831">
        <v>75</v>
      </c>
      <c r="E19" s="836">
        <f>L7*$D$20</f>
        <v>42.743591717342774</v>
      </c>
      <c r="F19" s="837">
        <f t="shared" ref="F19" si="6">(D19-E19)^2/E19</f>
        <v>24.342265904512541</v>
      </c>
      <c r="G19" s="1192"/>
      <c r="H19" s="1192"/>
      <c r="J19" s="1184"/>
      <c r="K19" s="831" t="s">
        <v>1086</v>
      </c>
      <c r="L19" s="831">
        <v>466</v>
      </c>
      <c r="M19" s="836">
        <f>L7*$L$20</f>
        <v>442.77977061042259</v>
      </c>
      <c r="N19" s="837">
        <f t="shared" ref="N19" si="7">(L19-M19)^2/M19</f>
        <v>1.2177138358450175</v>
      </c>
      <c r="O19" s="1186"/>
      <c r="P19" s="1186"/>
      <c r="ALZ19" s="569"/>
      <c r="AMA19" s="569"/>
    </row>
    <row r="20" spans="2:1015" s="568" customFormat="1" ht="14.1" customHeight="1" thickBot="1" x14ac:dyDescent="0.3">
      <c r="B20" s="849"/>
      <c r="C20" s="421"/>
      <c r="D20" s="838">
        <f>SUM(D18:D19)</f>
        <v>273</v>
      </c>
      <c r="E20" s="839">
        <f>SUM(E18:E19)</f>
        <v>273</v>
      </c>
      <c r="F20" s="837">
        <f>SUM(F18:F19)</f>
        <v>28.861036448436835</v>
      </c>
      <c r="G20" s="827"/>
      <c r="H20" s="827"/>
      <c r="J20" s="849"/>
      <c r="K20" s="421"/>
      <c r="L20" s="838">
        <f>SUM(L18:L19)</f>
        <v>2828</v>
      </c>
      <c r="M20" s="839">
        <f>SUM(M18:M19)</f>
        <v>2827.9999999999995</v>
      </c>
      <c r="N20" s="837">
        <f>SUM(N18:N19)</f>
        <v>1.4437638442513963</v>
      </c>
      <c r="O20" s="827"/>
      <c r="P20" s="827"/>
      <c r="ALZ20" s="569"/>
      <c r="AMA20" s="569"/>
    </row>
    <row r="21" spans="2:1015" s="568" customFormat="1" ht="15" customHeight="1" thickBot="1" x14ac:dyDescent="0.3">
      <c r="B21" s="391"/>
      <c r="G21" s="827"/>
      <c r="H21" s="827"/>
      <c r="J21" s="391"/>
      <c r="O21" s="827"/>
      <c r="P21" s="827"/>
      <c r="ALZ21" s="569"/>
      <c r="AMA21" s="569"/>
    </row>
    <row r="22" spans="2:1015" s="568" customFormat="1" x14ac:dyDescent="0.25">
      <c r="B22" s="1197" t="s">
        <v>757</v>
      </c>
      <c r="C22" s="834" t="s">
        <v>1085</v>
      </c>
      <c r="D22" s="834">
        <v>59</v>
      </c>
      <c r="E22" s="835">
        <f>L6*$D$24</f>
        <v>73.37841582634131</v>
      </c>
      <c r="F22" s="596">
        <f>(D22-E22)^2/E22</f>
        <v>2.8174339735604836</v>
      </c>
      <c r="G22" s="1191" t="s">
        <v>1117</v>
      </c>
      <c r="H22" s="1191" t="s">
        <v>1120</v>
      </c>
      <c r="J22" s="1187" t="s">
        <v>754</v>
      </c>
      <c r="K22" s="834" t="s">
        <v>1085</v>
      </c>
      <c r="L22" s="834">
        <v>2444</v>
      </c>
      <c r="M22" s="835">
        <f>L6*$L$24</f>
        <v>2449.320914479255</v>
      </c>
      <c r="N22" s="596">
        <f>(L22-M22)^2/M22</f>
        <v>1.155917574058048E-2</v>
      </c>
      <c r="O22" s="1185">
        <v>0.83599999999999997</v>
      </c>
      <c r="P22" s="1185">
        <v>0.94099999999999995</v>
      </c>
      <c r="ALZ22" s="569"/>
      <c r="AMA22" s="569"/>
    </row>
    <row r="23" spans="2:1015" s="568" customFormat="1" ht="15.75" thickBot="1" x14ac:dyDescent="0.3">
      <c r="B23" s="1198"/>
      <c r="C23" s="831" t="s">
        <v>1086</v>
      </c>
      <c r="D23" s="831">
        <v>28</v>
      </c>
      <c r="E23" s="836">
        <f>L7*$D$24</f>
        <v>13.621584173658686</v>
      </c>
      <c r="F23" s="837">
        <f t="shared" ref="F23" si="8">(D23-E23)^2/E23</f>
        <v>15.177297958850655</v>
      </c>
      <c r="G23" s="1192"/>
      <c r="H23" s="1192"/>
      <c r="J23" s="1188"/>
      <c r="K23" s="831" t="s">
        <v>1086</v>
      </c>
      <c r="L23" s="831">
        <v>460</v>
      </c>
      <c r="M23" s="836">
        <f>L7*$L$24</f>
        <v>454.6790855207451</v>
      </c>
      <c r="N23" s="837">
        <f t="shared" ref="N23" si="9">(L23-M23)^2/M23</f>
        <v>6.2268381804099125E-2</v>
      </c>
      <c r="O23" s="1186"/>
      <c r="P23" s="1186"/>
      <c r="ALZ23" s="569"/>
      <c r="AMA23" s="569"/>
    </row>
    <row r="24" spans="2:1015" s="568" customFormat="1" ht="15.75" thickBot="1" x14ac:dyDescent="0.3">
      <c r="B24" s="849"/>
      <c r="C24" s="421"/>
      <c r="D24" s="838">
        <f>SUM(D22:D23)</f>
        <v>87</v>
      </c>
      <c r="E24" s="839">
        <f>SUM(E22:E23)</f>
        <v>87</v>
      </c>
      <c r="F24" s="837">
        <f>SUM(F22:F23)</f>
        <v>17.994731932411138</v>
      </c>
      <c r="G24" s="827"/>
      <c r="H24" s="827"/>
      <c r="J24" s="849"/>
      <c r="K24" s="421"/>
      <c r="L24" s="838">
        <f>SUM(L22:L23)</f>
        <v>2904</v>
      </c>
      <c r="M24" s="839">
        <f>SUM(M22:M23)</f>
        <v>2904</v>
      </c>
      <c r="N24" s="837">
        <f>SUM(N22:N23)</f>
        <v>7.3827557544679609E-2</v>
      </c>
      <c r="O24" s="827"/>
      <c r="P24" s="827"/>
      <c r="ALZ24" s="569"/>
      <c r="AMA24" s="569"/>
    </row>
    <row r="25" spans="2:1015" s="568" customFormat="1" x14ac:dyDescent="0.25">
      <c r="B25" s="849"/>
      <c r="C25" s="421"/>
      <c r="D25" s="421"/>
      <c r="E25" s="421"/>
      <c r="F25" s="833"/>
      <c r="G25" s="847"/>
      <c r="H25" s="847"/>
      <c r="J25" s="849"/>
      <c r="K25" s="421"/>
      <c r="L25" s="421"/>
      <c r="M25" s="421"/>
      <c r="N25" s="833"/>
      <c r="O25" s="847"/>
      <c r="P25" s="847"/>
      <c r="ALZ25" s="569"/>
      <c r="AMA25" s="569"/>
    </row>
    <row r="26" spans="2:1015" s="568" customFormat="1" x14ac:dyDescent="0.25">
      <c r="B26" s="391"/>
      <c r="G26" s="827"/>
      <c r="H26" s="827"/>
      <c r="ALZ26" s="569"/>
      <c r="AMA26" s="569"/>
    </row>
    <row r="27" spans="2:1015" s="568" customFormat="1" x14ac:dyDescent="0.25">
      <c r="B27" s="391"/>
      <c r="G27" s="827"/>
      <c r="H27" s="827"/>
      <c r="ALZ27" s="569"/>
      <c r="AMA27" s="569"/>
    </row>
    <row r="28" spans="2:1015" s="568" customFormat="1" ht="15" customHeight="1" x14ac:dyDescent="0.25">
      <c r="B28" s="391"/>
      <c r="G28" s="827"/>
      <c r="H28" s="827"/>
      <c r="ALZ28" s="569"/>
      <c r="AMA28" s="569"/>
    </row>
    <row r="29" spans="2:1015" x14ac:dyDescent="0.25">
      <c r="B29" s="394"/>
      <c r="F29" s="827"/>
    </row>
    <row r="30" spans="2:1015" x14ac:dyDescent="0.25">
      <c r="B30" s="394"/>
      <c r="F30" s="827"/>
    </row>
    <row r="31" spans="2:1015" x14ac:dyDescent="0.25">
      <c r="B31" s="394"/>
      <c r="F31" s="827"/>
    </row>
  </sheetData>
  <mergeCells count="29">
    <mergeCell ref="B2:H2"/>
    <mergeCell ref="B6:B7"/>
    <mergeCell ref="G6:G8"/>
    <mergeCell ref="H6:H8"/>
    <mergeCell ref="B3:P3"/>
    <mergeCell ref="B10:B11"/>
    <mergeCell ref="G10:G11"/>
    <mergeCell ref="H10:H11"/>
    <mergeCell ref="B22:B23"/>
    <mergeCell ref="G22:G23"/>
    <mergeCell ref="H22:H23"/>
    <mergeCell ref="B14:B15"/>
    <mergeCell ref="G14:G15"/>
    <mergeCell ref="H14:H15"/>
    <mergeCell ref="B18:B19"/>
    <mergeCell ref="G18:G19"/>
    <mergeCell ref="H18:H19"/>
    <mergeCell ref="J10:J11"/>
    <mergeCell ref="O10:O11"/>
    <mergeCell ref="P10:P11"/>
    <mergeCell ref="J14:J15"/>
    <mergeCell ref="O14:O15"/>
    <mergeCell ref="P14:P15"/>
    <mergeCell ref="J18:J19"/>
    <mergeCell ref="O18:O19"/>
    <mergeCell ref="P18:P19"/>
    <mergeCell ref="J22:J23"/>
    <mergeCell ref="O22:O23"/>
    <mergeCell ref="P22:P23"/>
  </mergeCells>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MJ14"/>
  <sheetViews>
    <sheetView zoomScale="75" zoomScaleNormal="75" workbookViewId="0">
      <selection activeCell="E20" sqref="E20"/>
    </sheetView>
  </sheetViews>
  <sheetFormatPr baseColWidth="10" defaultColWidth="11.42578125" defaultRowHeight="15" x14ac:dyDescent="0.25"/>
  <cols>
    <col min="1" max="1" width="3.42578125" style="568" customWidth="1"/>
    <col min="2" max="2" width="26.42578125" style="568" customWidth="1"/>
    <col min="3" max="3" width="19.42578125" style="568" bestFit="1" customWidth="1"/>
    <col min="4" max="4" width="25.5703125" style="568" customWidth="1"/>
    <col min="5" max="5" width="19" style="568" customWidth="1"/>
    <col min="6" max="7" width="23.140625" style="568" customWidth="1"/>
    <col min="8" max="8" width="24.42578125" style="568" customWidth="1"/>
    <col min="9" max="9" width="23" style="568" customWidth="1"/>
    <col min="10" max="10" width="16.85546875" style="568" customWidth="1"/>
    <col min="11" max="11" width="14" style="568" customWidth="1"/>
    <col min="12" max="12" width="12.42578125" style="568" customWidth="1"/>
    <col min="13" max="1024" width="11.42578125" style="568"/>
    <col min="1025" max="16384" width="11.42578125" style="569"/>
  </cols>
  <sheetData>
    <row r="2" spans="2:10" x14ac:dyDescent="0.25">
      <c r="B2" s="1165" t="s">
        <v>1204</v>
      </c>
      <c r="C2" s="1165"/>
      <c r="D2" s="1165"/>
      <c r="E2" s="1165"/>
      <c r="F2" s="579"/>
      <c r="G2" s="579"/>
      <c r="H2" s="579"/>
      <c r="I2" s="579"/>
      <c r="J2" s="579"/>
    </row>
    <row r="3" spans="2:10" s="391" customFormat="1" ht="35.25" customHeight="1" x14ac:dyDescent="0.25">
      <c r="B3" s="1144" t="s">
        <v>758</v>
      </c>
      <c r="C3" s="1144"/>
      <c r="D3" s="1144"/>
      <c r="E3" s="1144"/>
      <c r="F3" s="570"/>
      <c r="G3" s="570"/>
      <c r="H3" s="570"/>
      <c r="I3" s="570"/>
      <c r="J3" s="570"/>
    </row>
    <row r="4" spans="2:10" ht="9" customHeight="1" thickBot="1" x14ac:dyDescent="0.3">
      <c r="B4" s="570"/>
      <c r="C4" s="570"/>
      <c r="D4" s="570"/>
      <c r="E4" s="570"/>
      <c r="F4" s="570"/>
      <c r="G4" s="570"/>
      <c r="H4" s="391"/>
      <c r="I4" s="391"/>
      <c r="J4" s="391"/>
    </row>
    <row r="5" spans="2:10" ht="29.25" thickBot="1" x14ac:dyDescent="0.3">
      <c r="B5" s="404" t="s">
        <v>0</v>
      </c>
      <c r="C5" s="405" t="s">
        <v>759</v>
      </c>
      <c r="D5" s="404" t="s">
        <v>761</v>
      </c>
      <c r="E5" s="406" t="s">
        <v>256</v>
      </c>
    </row>
    <row r="6" spans="2:10" x14ac:dyDescent="0.25">
      <c r="B6" s="916" t="s">
        <v>260</v>
      </c>
      <c r="C6" s="917">
        <v>670</v>
      </c>
      <c r="D6" s="918">
        <v>1497</v>
      </c>
      <c r="E6" s="919">
        <f t="shared" ref="E6:E14" si="0">C6/D6*100</f>
        <v>44.756179024716097</v>
      </c>
    </row>
    <row r="7" spans="2:10" x14ac:dyDescent="0.25">
      <c r="B7" s="571" t="s">
        <v>658</v>
      </c>
      <c r="C7" s="572">
        <v>1020</v>
      </c>
      <c r="D7" s="573">
        <v>1497</v>
      </c>
      <c r="E7" s="574">
        <f t="shared" si="0"/>
        <v>68.136272545090179</v>
      </c>
    </row>
    <row r="8" spans="2:10" x14ac:dyDescent="0.25">
      <c r="B8" s="571" t="s">
        <v>395</v>
      </c>
      <c r="C8" s="572">
        <v>971</v>
      </c>
      <c r="D8" s="573">
        <v>1497</v>
      </c>
      <c r="E8" s="574">
        <f t="shared" si="0"/>
        <v>64.863059452237806</v>
      </c>
    </row>
    <row r="9" spans="2:10" x14ac:dyDescent="0.25">
      <c r="B9" s="571" t="s">
        <v>659</v>
      </c>
      <c r="C9" s="572">
        <v>530</v>
      </c>
      <c r="D9" s="573">
        <v>1497</v>
      </c>
      <c r="E9" s="574">
        <f t="shared" si="0"/>
        <v>35.404141616566463</v>
      </c>
    </row>
    <row r="10" spans="2:10" x14ac:dyDescent="0.25">
      <c r="B10" s="571" t="s">
        <v>400</v>
      </c>
      <c r="C10" s="572">
        <v>859</v>
      </c>
      <c r="D10" s="573">
        <v>1497</v>
      </c>
      <c r="E10" s="574">
        <f t="shared" si="0"/>
        <v>57.381429525718112</v>
      </c>
    </row>
    <row r="11" spans="2:10" x14ac:dyDescent="0.25">
      <c r="B11" s="571" t="s">
        <v>660</v>
      </c>
      <c r="C11" s="572">
        <v>167</v>
      </c>
      <c r="D11" s="573">
        <v>1497</v>
      </c>
      <c r="E11" s="574">
        <f t="shared" si="0"/>
        <v>11.155644622578491</v>
      </c>
    </row>
    <row r="12" spans="2:10" x14ac:dyDescent="0.25">
      <c r="B12" s="571" t="s">
        <v>403</v>
      </c>
      <c r="C12" s="572">
        <v>735</v>
      </c>
      <c r="D12" s="573">
        <v>1497</v>
      </c>
      <c r="E12" s="574">
        <f t="shared" si="0"/>
        <v>49.098196392785567</v>
      </c>
    </row>
    <row r="13" spans="2:10" x14ac:dyDescent="0.25">
      <c r="B13" s="571" t="s">
        <v>661</v>
      </c>
      <c r="C13" s="572">
        <v>73</v>
      </c>
      <c r="D13" s="573">
        <v>1497</v>
      </c>
      <c r="E13" s="574">
        <f t="shared" si="0"/>
        <v>4.8764195056780233</v>
      </c>
    </row>
    <row r="14" spans="2:10" ht="15.75" thickBot="1" x14ac:dyDescent="0.3">
      <c r="B14" s="575" t="s">
        <v>662</v>
      </c>
      <c r="C14" s="576">
        <v>737</v>
      </c>
      <c r="D14" s="577">
        <v>1497</v>
      </c>
      <c r="E14" s="578">
        <f t="shared" si="0"/>
        <v>49.231796927187709</v>
      </c>
    </row>
  </sheetData>
  <autoFilter ref="B5:E14" xr:uid="{00000000-0009-0000-0000-000006000000}"/>
  <mergeCells count="2">
    <mergeCell ref="B3:E3"/>
    <mergeCell ref="B2:E2"/>
  </mergeCells>
  <pageMargins left="0.7" right="0.7" top="0.75" bottom="0.75" header="0.511811023622047" footer="0.511811023622047"/>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1E6E1-FD71-4668-9A9D-E41299B23B26}">
  <dimension ref="A2:AMJ15"/>
  <sheetViews>
    <sheetView topLeftCell="A2" zoomScale="89" zoomScaleNormal="68" workbookViewId="0">
      <selection activeCell="B3" sqref="B3:G4"/>
    </sheetView>
  </sheetViews>
  <sheetFormatPr baseColWidth="10" defaultColWidth="11.42578125" defaultRowHeight="15" x14ac:dyDescent="0.25"/>
  <cols>
    <col min="1" max="1" width="5.140625" style="568" customWidth="1"/>
    <col min="2" max="2" width="26.140625" style="568" bestFit="1" customWidth="1"/>
    <col min="3" max="3" width="20.140625" style="568" customWidth="1"/>
    <col min="4" max="4" width="15.85546875" style="568" customWidth="1"/>
    <col min="5" max="5" width="20.42578125" style="568" customWidth="1"/>
    <col min="6" max="6" width="18.42578125" style="568" customWidth="1"/>
    <col min="7" max="7" width="19.140625" style="568" bestFit="1" customWidth="1"/>
    <col min="8" max="8" width="24.42578125" style="568" customWidth="1"/>
    <col min="9" max="9" width="23" style="568" customWidth="1"/>
    <col min="10" max="10" width="16.85546875" style="568" customWidth="1"/>
    <col min="11" max="11" width="14" style="568" customWidth="1"/>
    <col min="12" max="12" width="12.42578125" style="568" customWidth="1"/>
    <col min="13" max="1024" width="11.42578125" style="568"/>
    <col min="1025" max="16384" width="11.42578125" style="569"/>
  </cols>
  <sheetData>
    <row r="2" spans="2:10" x14ac:dyDescent="0.25">
      <c r="B2" s="1165" t="s">
        <v>1208</v>
      </c>
      <c r="C2" s="1165"/>
      <c r="D2" s="1165"/>
      <c r="E2" s="1165"/>
      <c r="F2" s="1165"/>
      <c r="G2" s="1165"/>
      <c r="H2" s="579"/>
      <c r="I2" s="579"/>
      <c r="J2" s="579"/>
    </row>
    <row r="3" spans="2:10" s="568" customFormat="1" ht="30" customHeight="1" x14ac:dyDescent="0.25">
      <c r="B3" s="1144" t="s">
        <v>663</v>
      </c>
      <c r="C3" s="1144"/>
      <c r="D3" s="1144"/>
      <c r="E3" s="1144"/>
      <c r="F3" s="1144"/>
      <c r="G3" s="1144"/>
      <c r="H3" s="570"/>
      <c r="I3" s="570"/>
      <c r="J3" s="570"/>
    </row>
    <row r="4" spans="2:10" ht="9.75" customHeight="1" thickBot="1" x14ac:dyDescent="0.3">
      <c r="B4" s="1144"/>
      <c r="C4" s="1144"/>
      <c r="D4" s="1144"/>
      <c r="E4" s="1144"/>
      <c r="F4" s="1144"/>
      <c r="G4" s="1144"/>
      <c r="H4" s="391"/>
      <c r="I4" s="391"/>
      <c r="J4" s="391"/>
    </row>
    <row r="5" spans="2:10" ht="57.75" thickBot="1" x14ac:dyDescent="0.3">
      <c r="B5" s="580" t="s">
        <v>180</v>
      </c>
      <c r="C5" s="404" t="s">
        <v>789</v>
      </c>
      <c r="D5" s="405" t="s">
        <v>760</v>
      </c>
      <c r="E5" s="404" t="s">
        <v>790</v>
      </c>
      <c r="F5" s="405" t="s">
        <v>791</v>
      </c>
      <c r="G5" s="404" t="s">
        <v>792</v>
      </c>
    </row>
    <row r="6" spans="2:10" x14ac:dyDescent="0.25">
      <c r="B6" s="592" t="s">
        <v>182</v>
      </c>
      <c r="C6" s="593">
        <v>383</v>
      </c>
      <c r="D6" s="594">
        <v>3221</v>
      </c>
      <c r="E6" s="593">
        <v>1497</v>
      </c>
      <c r="F6" s="595">
        <f>C6/D6*100</f>
        <v>11.890717168581185</v>
      </c>
      <c r="G6" s="596">
        <f>C6/E6*100</f>
        <v>25.584502338009351</v>
      </c>
    </row>
    <row r="7" spans="2:10" x14ac:dyDescent="0.25">
      <c r="B7" s="582" t="s">
        <v>184</v>
      </c>
      <c r="C7" s="583">
        <v>30</v>
      </c>
      <c r="D7" s="584">
        <v>302</v>
      </c>
      <c r="E7" s="583">
        <v>1497</v>
      </c>
      <c r="F7" s="585">
        <f>C7/D7*100</f>
        <v>9.9337748344370862</v>
      </c>
      <c r="G7" s="586">
        <f>C7/E7*100</f>
        <v>2.0040080160320639</v>
      </c>
    </row>
    <row r="8" spans="2:10" x14ac:dyDescent="0.25">
      <c r="B8" s="582" t="s">
        <v>185</v>
      </c>
      <c r="C8" s="583">
        <v>8</v>
      </c>
      <c r="D8" s="584">
        <v>100</v>
      </c>
      <c r="E8" s="583">
        <v>1497</v>
      </c>
      <c r="F8" s="585">
        <f>C8/D8*100</f>
        <v>8</v>
      </c>
      <c r="G8" s="586">
        <f>C8/E8*100</f>
        <v>0.53440213760855049</v>
      </c>
    </row>
    <row r="9" spans="2:10" ht="15.75" thickBot="1" x14ac:dyDescent="0.3">
      <c r="B9" s="587" t="s">
        <v>186</v>
      </c>
      <c r="C9" s="588">
        <v>0</v>
      </c>
      <c r="D9" s="589">
        <v>39</v>
      </c>
      <c r="E9" s="588">
        <v>1497</v>
      </c>
      <c r="F9" s="590">
        <f>C9/D9*100</f>
        <v>0</v>
      </c>
      <c r="G9" s="591">
        <f>C9/E9*100</f>
        <v>0</v>
      </c>
    </row>
    <row r="10" spans="2:10" ht="15.75" thickBot="1" x14ac:dyDescent="0.3"/>
    <row r="11" spans="2:10" ht="57.75" thickBot="1" x14ac:dyDescent="0.3">
      <c r="B11" s="580" t="s">
        <v>307</v>
      </c>
      <c r="C11" s="404" t="s">
        <v>793</v>
      </c>
      <c r="D11" s="405" t="s">
        <v>760</v>
      </c>
      <c r="E11" s="404" t="s">
        <v>794</v>
      </c>
      <c r="F11" s="405" t="s">
        <v>795</v>
      </c>
      <c r="G11" s="404" t="s">
        <v>792</v>
      </c>
    </row>
    <row r="12" spans="2:10" x14ac:dyDescent="0.25">
      <c r="B12" s="592" t="s">
        <v>308</v>
      </c>
      <c r="C12" s="593">
        <v>20</v>
      </c>
      <c r="D12" s="594">
        <v>220</v>
      </c>
      <c r="E12" s="593">
        <v>1497</v>
      </c>
      <c r="F12" s="595">
        <f>C12/D12*100</f>
        <v>9.0909090909090917</v>
      </c>
      <c r="G12" s="596">
        <f>C12/E12*100</f>
        <v>1.3360053440213762</v>
      </c>
    </row>
    <row r="13" spans="2:10" x14ac:dyDescent="0.25">
      <c r="B13" s="581" t="s">
        <v>309</v>
      </c>
      <c r="C13" s="583">
        <v>0</v>
      </c>
      <c r="D13" s="584">
        <v>34</v>
      </c>
      <c r="E13" s="583">
        <v>1497</v>
      </c>
      <c r="F13" s="585">
        <f>C13/D13*100</f>
        <v>0</v>
      </c>
      <c r="G13" s="586">
        <f>C13/E13*100</f>
        <v>0</v>
      </c>
    </row>
    <row r="14" spans="2:10" ht="15.75" thickBot="1" x14ac:dyDescent="0.3">
      <c r="B14" s="587" t="s">
        <v>310</v>
      </c>
      <c r="C14" s="588">
        <v>0</v>
      </c>
      <c r="D14" s="589">
        <v>13</v>
      </c>
      <c r="E14" s="588">
        <v>1497</v>
      </c>
      <c r="F14" s="590">
        <f>C14/D14*100</f>
        <v>0</v>
      </c>
      <c r="G14" s="591">
        <f>C14/E14*100</f>
        <v>0</v>
      </c>
    </row>
    <row r="15" spans="2:10" x14ac:dyDescent="0.25">
      <c r="C15" s="568" t="s">
        <v>1167</v>
      </c>
    </row>
  </sheetData>
  <mergeCells count="2">
    <mergeCell ref="B3:G4"/>
    <mergeCell ref="B2:G2"/>
  </mergeCells>
  <pageMargins left="0.7" right="0.7" top="0.75" bottom="0.75"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D07B6-8FF8-4D81-9922-17DF53013755}">
  <dimension ref="B2:J26"/>
  <sheetViews>
    <sheetView zoomScale="85" zoomScaleNormal="85" workbookViewId="0">
      <selection activeCell="E8" sqref="E8"/>
    </sheetView>
  </sheetViews>
  <sheetFormatPr baseColWidth="10" defaultColWidth="11.42578125" defaultRowHeight="15" x14ac:dyDescent="0.25"/>
  <cols>
    <col min="1" max="1" width="3.85546875" style="178" customWidth="1"/>
    <col min="2" max="2" width="9.140625" style="178" bestFit="1" customWidth="1"/>
    <col min="3" max="3" width="18.140625" style="178" bestFit="1" customWidth="1"/>
    <col min="4" max="4" width="12.42578125" style="178" bestFit="1" customWidth="1"/>
    <col min="5" max="5" width="103.42578125" style="178" customWidth="1"/>
    <col min="6" max="6" width="65.42578125" style="178" bestFit="1" customWidth="1"/>
    <col min="7" max="7" width="109.85546875" style="178" customWidth="1"/>
    <col min="8" max="8" width="24.42578125" style="178" customWidth="1"/>
    <col min="9" max="9" width="23" style="178" customWidth="1"/>
    <col min="10" max="10" width="16.85546875" style="178" customWidth="1"/>
    <col min="11" max="11" width="14" style="178" customWidth="1"/>
    <col min="12" max="12" width="12.42578125" style="178" customWidth="1"/>
    <col min="13" max="16384" width="11.42578125" style="178"/>
  </cols>
  <sheetData>
    <row r="2" spans="2:10" x14ac:dyDescent="0.25">
      <c r="B2" s="1209" t="s">
        <v>1087</v>
      </c>
      <c r="C2" s="1209"/>
      <c r="D2" s="1209"/>
      <c r="E2" s="1209"/>
      <c r="F2" s="1089"/>
      <c r="G2" s="1"/>
      <c r="H2" s="1"/>
      <c r="I2" s="1"/>
      <c r="J2" s="1"/>
    </row>
    <row r="3" spans="2:10" x14ac:dyDescent="0.25">
      <c r="B3" s="1208" t="s">
        <v>1209</v>
      </c>
      <c r="C3" s="1208"/>
      <c r="D3" s="1208"/>
      <c r="E3" s="1208"/>
      <c r="F3" s="1208"/>
      <c r="G3" s="1090"/>
      <c r="H3" s="1090"/>
      <c r="I3" s="1090"/>
      <c r="J3" s="1090"/>
    </row>
    <row r="4" spans="2:10" ht="15.75" thickBot="1" x14ac:dyDescent="0.3">
      <c r="B4" s="1090"/>
      <c r="C4" s="1090"/>
      <c r="D4" s="1090"/>
      <c r="E4" s="1090"/>
      <c r="F4" s="1090"/>
      <c r="G4" s="1090"/>
    </row>
    <row r="5" spans="2:10" ht="15.75" thickBot="1" x14ac:dyDescent="0.3">
      <c r="B5" s="1091" t="s">
        <v>450</v>
      </c>
      <c r="C5" s="1092" t="s">
        <v>451</v>
      </c>
      <c r="D5" s="1091" t="s">
        <v>522</v>
      </c>
      <c r="E5" s="1091" t="s">
        <v>453</v>
      </c>
      <c r="F5" s="1093" t="s">
        <v>454</v>
      </c>
      <c r="G5" s="1094" t="s">
        <v>570</v>
      </c>
    </row>
    <row r="6" spans="2:10" ht="60" x14ac:dyDescent="0.25">
      <c r="B6" s="1095" t="s">
        <v>562</v>
      </c>
      <c r="C6" s="1096" t="s">
        <v>577</v>
      </c>
      <c r="D6" s="1097" t="s">
        <v>578</v>
      </c>
      <c r="E6" s="408" t="s">
        <v>579</v>
      </c>
      <c r="F6" s="1098" t="s">
        <v>580</v>
      </c>
      <c r="G6" s="593" t="s">
        <v>571</v>
      </c>
    </row>
    <row r="7" spans="2:10" ht="30" x14ac:dyDescent="0.25">
      <c r="B7" s="400" t="s">
        <v>568</v>
      </c>
      <c r="C7" s="395" t="s">
        <v>455</v>
      </c>
      <c r="D7" s="401" t="s">
        <v>586</v>
      </c>
      <c r="E7" s="393" t="s">
        <v>649</v>
      </c>
      <c r="F7" s="1099" t="s">
        <v>16</v>
      </c>
      <c r="G7" s="583" t="s">
        <v>572</v>
      </c>
    </row>
    <row r="8" spans="2:10" ht="45" x14ac:dyDescent="0.25">
      <c r="B8" s="400" t="s">
        <v>550</v>
      </c>
      <c r="C8" s="395" t="s">
        <v>581</v>
      </c>
      <c r="D8" s="401" t="s">
        <v>585</v>
      </c>
      <c r="E8" s="393" t="s">
        <v>650</v>
      </c>
      <c r="F8" s="1100" t="s">
        <v>582</v>
      </c>
      <c r="G8" s="583" t="s">
        <v>573</v>
      </c>
    </row>
    <row r="9" spans="2:10" ht="60" x14ac:dyDescent="0.25">
      <c r="B9" s="400" t="s">
        <v>552</v>
      </c>
      <c r="C9" s="395" t="s">
        <v>583</v>
      </c>
      <c r="D9" s="401" t="s">
        <v>584</v>
      </c>
      <c r="E9" s="393" t="s">
        <v>587</v>
      </c>
      <c r="F9" s="1100" t="s">
        <v>648</v>
      </c>
      <c r="G9" s="583" t="s">
        <v>574</v>
      </c>
    </row>
    <row r="10" spans="2:10" ht="45" x14ac:dyDescent="0.25">
      <c r="B10" s="400" t="s">
        <v>557</v>
      </c>
      <c r="C10" s="395" t="s">
        <v>588</v>
      </c>
      <c r="D10" s="401" t="s">
        <v>589</v>
      </c>
      <c r="E10" s="393" t="s">
        <v>590</v>
      </c>
      <c r="F10" s="1100" t="s">
        <v>591</v>
      </c>
      <c r="G10" s="583" t="s">
        <v>571</v>
      </c>
    </row>
    <row r="11" spans="2:10" ht="30" x14ac:dyDescent="0.25">
      <c r="B11" s="400" t="s">
        <v>564</v>
      </c>
      <c r="C11" s="395" t="s">
        <v>593</v>
      </c>
      <c r="D11" s="401" t="s">
        <v>592</v>
      </c>
      <c r="E11" s="393" t="s">
        <v>594</v>
      </c>
      <c r="F11" s="1100" t="s">
        <v>607</v>
      </c>
      <c r="G11" s="583" t="s">
        <v>575</v>
      </c>
    </row>
    <row r="12" spans="2:10" ht="30" x14ac:dyDescent="0.25">
      <c r="B12" s="400" t="s">
        <v>565</v>
      </c>
      <c r="C12" s="395" t="s">
        <v>595</v>
      </c>
      <c r="D12" s="401" t="s">
        <v>596</v>
      </c>
      <c r="E12" s="393" t="s">
        <v>597</v>
      </c>
      <c r="F12" s="1100" t="s">
        <v>603</v>
      </c>
      <c r="G12" s="583" t="s">
        <v>575</v>
      </c>
    </row>
    <row r="13" spans="2:10" ht="30" x14ac:dyDescent="0.25">
      <c r="B13" s="400" t="s">
        <v>560</v>
      </c>
      <c r="C13" s="395" t="s">
        <v>600</v>
      </c>
      <c r="D13" s="401" t="s">
        <v>601</v>
      </c>
      <c r="E13" s="393" t="s">
        <v>602</v>
      </c>
      <c r="F13" s="1100" t="s">
        <v>604</v>
      </c>
      <c r="G13" s="583" t="s">
        <v>576</v>
      </c>
    </row>
    <row r="14" spans="2:10" ht="45" x14ac:dyDescent="0.25">
      <c r="B14" s="400" t="s">
        <v>551</v>
      </c>
      <c r="C14" s="395" t="s">
        <v>610</v>
      </c>
      <c r="D14" s="401" t="s">
        <v>611</v>
      </c>
      <c r="E14" s="393" t="s">
        <v>598</v>
      </c>
      <c r="F14" s="1100" t="s">
        <v>599</v>
      </c>
      <c r="G14" s="583" t="s">
        <v>571</v>
      </c>
    </row>
    <row r="15" spans="2:10" ht="45" x14ac:dyDescent="0.25">
      <c r="B15" s="400" t="s">
        <v>559</v>
      </c>
      <c r="C15" s="395" t="s">
        <v>609</v>
      </c>
      <c r="D15" s="401" t="s">
        <v>608</v>
      </c>
      <c r="E15" s="393" t="s">
        <v>605</v>
      </c>
      <c r="F15" s="1100" t="s">
        <v>606</v>
      </c>
      <c r="G15" s="583" t="s">
        <v>571</v>
      </c>
    </row>
    <row r="16" spans="2:10" ht="30" x14ac:dyDescent="0.25">
      <c r="B16" s="400" t="s">
        <v>553</v>
      </c>
      <c r="C16" s="395" t="s">
        <v>645</v>
      </c>
      <c r="D16" s="401" t="s">
        <v>646</v>
      </c>
      <c r="E16" s="393" t="s">
        <v>647</v>
      </c>
      <c r="F16" s="1099" t="s">
        <v>16</v>
      </c>
      <c r="G16" s="583" t="s">
        <v>569</v>
      </c>
    </row>
    <row r="17" spans="2:7" ht="30" x14ac:dyDescent="0.25">
      <c r="B17" s="400" t="s">
        <v>561</v>
      </c>
      <c r="C17" s="395" t="s">
        <v>641</v>
      </c>
      <c r="D17" s="401" t="s">
        <v>642</v>
      </c>
      <c r="E17" s="393" t="s">
        <v>643</v>
      </c>
      <c r="F17" s="1100" t="s">
        <v>644</v>
      </c>
      <c r="G17" s="583" t="s">
        <v>571</v>
      </c>
    </row>
    <row r="18" spans="2:7" ht="30" x14ac:dyDescent="0.25">
      <c r="B18" s="400" t="s">
        <v>556</v>
      </c>
      <c r="C18" s="395" t="s">
        <v>633</v>
      </c>
      <c r="D18" s="401" t="s">
        <v>634</v>
      </c>
      <c r="E18" s="393" t="s">
        <v>635</v>
      </c>
      <c r="F18" s="1100" t="s">
        <v>636</v>
      </c>
      <c r="G18" s="583" t="s">
        <v>576</v>
      </c>
    </row>
    <row r="19" spans="2:7" ht="135" x14ac:dyDescent="0.25">
      <c r="B19" s="400" t="s">
        <v>555</v>
      </c>
      <c r="C19" s="395" t="s">
        <v>637</v>
      </c>
      <c r="D19" s="401" t="s">
        <v>638</v>
      </c>
      <c r="E19" s="393" t="s">
        <v>639</v>
      </c>
      <c r="F19" s="1100" t="s">
        <v>640</v>
      </c>
      <c r="G19" s="583" t="s">
        <v>571</v>
      </c>
    </row>
    <row r="20" spans="2:7" ht="45" x14ac:dyDescent="0.25">
      <c r="B20" s="400" t="s">
        <v>549</v>
      </c>
      <c r="C20" s="395" t="s">
        <v>629</v>
      </c>
      <c r="D20" s="401" t="s">
        <v>630</v>
      </c>
      <c r="E20" s="393" t="s">
        <v>631</v>
      </c>
      <c r="F20" s="1099" t="s">
        <v>632</v>
      </c>
      <c r="G20" s="583" t="s">
        <v>571</v>
      </c>
    </row>
    <row r="21" spans="2:7" ht="30" x14ac:dyDescent="0.25">
      <c r="B21" s="400" t="s">
        <v>567</v>
      </c>
      <c r="C21" s="395" t="s">
        <v>624</v>
      </c>
      <c r="D21" s="401" t="s">
        <v>625</v>
      </c>
      <c r="E21" s="393" t="s">
        <v>626</v>
      </c>
      <c r="F21" s="1100" t="s">
        <v>627</v>
      </c>
      <c r="G21" s="583" t="s">
        <v>575</v>
      </c>
    </row>
    <row r="22" spans="2:7" ht="30" x14ac:dyDescent="0.25">
      <c r="B22" s="400" t="s">
        <v>566</v>
      </c>
      <c r="C22" s="395" t="s">
        <v>621</v>
      </c>
      <c r="D22" s="401" t="s">
        <v>623</v>
      </c>
      <c r="E22" s="393" t="s">
        <v>622</v>
      </c>
      <c r="F22" s="1100" t="s">
        <v>628</v>
      </c>
      <c r="G22" s="583" t="s">
        <v>572</v>
      </c>
    </row>
    <row r="23" spans="2:7" ht="45" x14ac:dyDescent="0.25">
      <c r="B23" s="400" t="s">
        <v>558</v>
      </c>
      <c r="C23" s="395" t="s">
        <v>617</v>
      </c>
      <c r="D23" s="401" t="s">
        <v>618</v>
      </c>
      <c r="E23" s="393" t="s">
        <v>619</v>
      </c>
      <c r="F23" s="1100" t="s">
        <v>620</v>
      </c>
      <c r="G23" s="583" t="s">
        <v>571</v>
      </c>
    </row>
    <row r="24" spans="2:7" ht="45" x14ac:dyDescent="0.25">
      <c r="B24" s="400" t="s">
        <v>554</v>
      </c>
      <c r="C24" s="395" t="s">
        <v>455</v>
      </c>
      <c r="D24" s="401" t="s">
        <v>615</v>
      </c>
      <c r="E24" s="393" t="s">
        <v>616</v>
      </c>
      <c r="F24" s="1100" t="s">
        <v>582</v>
      </c>
      <c r="G24" s="583" t="s">
        <v>573</v>
      </c>
    </row>
    <row r="25" spans="2:7" ht="30.75" thickBot="1" x14ac:dyDescent="0.3">
      <c r="B25" s="403" t="s">
        <v>563</v>
      </c>
      <c r="C25" s="398" t="s">
        <v>612</v>
      </c>
      <c r="D25" s="402" t="s">
        <v>613</v>
      </c>
      <c r="E25" s="397" t="s">
        <v>614</v>
      </c>
      <c r="F25" s="1101" t="s">
        <v>455</v>
      </c>
      <c r="G25" s="588" t="s">
        <v>571</v>
      </c>
    </row>
    <row r="26" spans="2:7" x14ac:dyDescent="0.25">
      <c r="B26" s="1115" t="s">
        <v>1167</v>
      </c>
    </row>
  </sheetData>
  <mergeCells count="2">
    <mergeCell ref="B3:F3"/>
    <mergeCell ref="B2:E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FAB1F-159E-4DC3-AA7E-BDF460ACDAF9}">
  <dimension ref="A2:AMJ23"/>
  <sheetViews>
    <sheetView zoomScale="115" zoomScaleNormal="130" workbookViewId="0">
      <selection activeCell="F10" sqref="F10"/>
    </sheetView>
  </sheetViews>
  <sheetFormatPr baseColWidth="10" defaultColWidth="11.42578125" defaultRowHeight="15" x14ac:dyDescent="0.25"/>
  <cols>
    <col min="1" max="1" width="1.42578125" style="5" customWidth="1"/>
    <col min="2" max="2" width="28.85546875" style="5" bestFit="1" customWidth="1"/>
    <col min="3" max="3" width="17.140625" style="5" bestFit="1" customWidth="1"/>
    <col min="4" max="4" width="11.42578125" style="5" bestFit="1" customWidth="1"/>
    <col min="5" max="5" width="8.140625" style="5" bestFit="1" customWidth="1"/>
    <col min="6" max="6" width="21.85546875" style="5" customWidth="1"/>
    <col min="7" max="7" width="10.85546875" style="5" bestFit="1" customWidth="1"/>
    <col min="8" max="8" width="8" style="5" bestFit="1" customWidth="1"/>
    <col min="9" max="9" width="8" style="5" customWidth="1"/>
    <col min="10" max="10" width="9.42578125" style="5" bestFit="1" customWidth="1"/>
    <col min="11" max="11" width="4.42578125" style="5" bestFit="1" customWidth="1"/>
    <col min="12" max="12" width="12.42578125" style="5" customWidth="1"/>
    <col min="13" max="1024" width="11.42578125" style="5"/>
    <col min="1025" max="16384" width="11.42578125" style="8"/>
  </cols>
  <sheetData>
    <row r="2" spans="2:10" s="5" customFormat="1" x14ac:dyDescent="0.25">
      <c r="B2" s="1118" t="s">
        <v>1100</v>
      </c>
      <c r="C2" s="1118"/>
      <c r="D2" s="1118"/>
      <c r="E2" s="1118"/>
      <c r="F2" s="1118"/>
      <c r="G2" s="7"/>
      <c r="J2" s="7"/>
    </row>
    <row r="3" spans="2:10" s="5" customFormat="1" ht="36.75" customHeight="1" x14ac:dyDescent="0.25">
      <c r="B3" s="1212" t="s">
        <v>1210</v>
      </c>
      <c r="C3" s="1212"/>
      <c r="D3" s="1212"/>
      <c r="E3" s="1212"/>
      <c r="F3" s="1212"/>
      <c r="G3" s="1212"/>
      <c r="H3" s="724"/>
      <c r="I3" s="724"/>
      <c r="J3" s="724"/>
    </row>
    <row r="4" spans="2:10" s="5" customFormat="1" ht="9" customHeight="1" thickBot="1" x14ac:dyDescent="0.3">
      <c r="B4" s="11"/>
      <c r="C4" s="9"/>
      <c r="D4" s="9"/>
      <c r="E4" s="9"/>
      <c r="F4" s="9"/>
      <c r="G4" s="9"/>
      <c r="H4" s="9"/>
      <c r="I4" s="9"/>
      <c r="J4" s="9"/>
    </row>
    <row r="5" spans="2:10" s="5" customFormat="1" ht="29.25" customHeight="1" thickBot="1" x14ac:dyDescent="0.3">
      <c r="B5" s="725" t="s">
        <v>703</v>
      </c>
      <c r="C5" s="711" t="s">
        <v>704</v>
      </c>
      <c r="D5" s="710" t="s">
        <v>705</v>
      </c>
      <c r="E5" s="1122" t="s">
        <v>706</v>
      </c>
      <c r="F5" s="1123"/>
      <c r="G5" s="1177"/>
    </row>
    <row r="6" spans="2:10" s="5" customFormat="1" ht="15.75" thickBot="1" x14ac:dyDescent="0.3">
      <c r="B6" s="712" t="s">
        <v>707</v>
      </c>
      <c r="C6" s="713">
        <v>811</v>
      </c>
      <c r="D6" s="714">
        <f t="shared" ref="D6:D12" si="0">C6/$C$13*100</f>
        <v>8.638687686408181</v>
      </c>
      <c r="E6" s="726" t="s">
        <v>191</v>
      </c>
      <c r="F6" s="1210" t="s">
        <v>192</v>
      </c>
      <c r="G6" s="1211"/>
    </row>
    <row r="7" spans="2:10" s="5" customFormat="1" ht="15.75" thickBot="1" x14ac:dyDescent="0.3">
      <c r="B7" s="716" t="s">
        <v>708</v>
      </c>
      <c r="C7" s="717">
        <v>956</v>
      </c>
      <c r="D7" s="714">
        <f t="shared" si="0"/>
        <v>10.183212611844908</v>
      </c>
      <c r="E7" s="718">
        <v>3.6242000000000001</v>
      </c>
      <c r="F7" s="719">
        <v>3.1920000000000001E-4</v>
      </c>
      <c r="G7" s="721" t="s">
        <v>258</v>
      </c>
    </row>
    <row r="8" spans="2:10" s="5" customFormat="1" ht="15.75" thickBot="1" x14ac:dyDescent="0.3">
      <c r="B8" s="712" t="s">
        <v>709</v>
      </c>
      <c r="C8" s="720">
        <v>603</v>
      </c>
      <c r="D8" s="721">
        <f t="shared" si="0"/>
        <v>6.4230933106092891</v>
      </c>
    </row>
    <row r="9" spans="2:10" s="5" customFormat="1" ht="15.75" thickBot="1" x14ac:dyDescent="0.3">
      <c r="B9" s="712" t="s">
        <v>710</v>
      </c>
      <c r="C9" s="720">
        <v>855</v>
      </c>
      <c r="D9" s="721">
        <f t="shared" si="0"/>
        <v>9.1073711120579457</v>
      </c>
    </row>
    <row r="10" spans="2:10" s="5" customFormat="1" ht="15.75" thickBot="1" x14ac:dyDescent="0.3">
      <c r="B10" s="715" t="s">
        <v>711</v>
      </c>
      <c r="C10" s="720">
        <v>1837</v>
      </c>
      <c r="D10" s="721">
        <f t="shared" si="0"/>
        <v>19.567533020877718</v>
      </c>
    </row>
    <row r="11" spans="2:10" s="5" customFormat="1" ht="15.75" thickBot="1" x14ac:dyDescent="0.3">
      <c r="B11" s="715" t="s">
        <v>712</v>
      </c>
      <c r="C11" s="720">
        <v>1240</v>
      </c>
      <c r="D11" s="721">
        <f t="shared" si="0"/>
        <v>13.208351086493394</v>
      </c>
    </row>
    <row r="12" spans="2:10" s="5" customFormat="1" ht="15.75" thickBot="1" x14ac:dyDescent="0.3">
      <c r="B12" s="712" t="s">
        <v>713</v>
      </c>
      <c r="C12" s="720">
        <v>3086</v>
      </c>
      <c r="D12" s="721">
        <f t="shared" si="0"/>
        <v>32.87175117170856</v>
      </c>
    </row>
    <row r="13" spans="2:10" s="5" customFormat="1" ht="15.75" thickBot="1" x14ac:dyDescent="0.3">
      <c r="B13" s="722" t="s">
        <v>1</v>
      </c>
      <c r="C13" s="723">
        <f>SUM(C6:C12)</f>
        <v>9388</v>
      </c>
      <c r="D13" s="721">
        <f>SUM(D6:D12)</f>
        <v>100</v>
      </c>
    </row>
    <row r="14" spans="2:10" s="5" customFormat="1" x14ac:dyDescent="0.25"/>
    <row r="15" spans="2:10" s="5" customFormat="1" x14ac:dyDescent="0.25"/>
    <row r="16" spans="2:10" s="5" customFormat="1" x14ac:dyDescent="0.25"/>
    <row r="17" s="5" customFormat="1" x14ac:dyDescent="0.25"/>
    <row r="18" s="5" customFormat="1" x14ac:dyDescent="0.25"/>
    <row r="19" s="5" customFormat="1" x14ac:dyDescent="0.25"/>
    <row r="20" s="5" customFormat="1" x14ac:dyDescent="0.25"/>
    <row r="21" s="5" customFormat="1" x14ac:dyDescent="0.25"/>
    <row r="22" s="5" customFormat="1" x14ac:dyDescent="0.25"/>
    <row r="23" s="5" customFormat="1" x14ac:dyDescent="0.25"/>
  </sheetData>
  <mergeCells count="4">
    <mergeCell ref="B2:F2"/>
    <mergeCell ref="F6:G6"/>
    <mergeCell ref="E5:G5"/>
    <mergeCell ref="B3:G3"/>
  </mergeCells>
  <pageMargins left="0.7" right="0.7" top="0.75" bottom="0.75"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A585-CF14-46F6-9064-B7CE4097BCD3}">
  <dimension ref="A2:AMK23"/>
  <sheetViews>
    <sheetView zoomScale="130" zoomScaleNormal="130" workbookViewId="0">
      <selection activeCell="B2" sqref="B2:G2"/>
    </sheetView>
  </sheetViews>
  <sheetFormatPr baseColWidth="10" defaultColWidth="11.42578125" defaultRowHeight="15" x14ac:dyDescent="0.25"/>
  <cols>
    <col min="1" max="1" width="1.42578125" style="5" customWidth="1"/>
    <col min="2" max="2" width="31.42578125" style="5" customWidth="1"/>
    <col min="3" max="3" width="10" style="5" bestFit="1" customWidth="1"/>
    <col min="4" max="4" width="11" style="5" bestFit="1" customWidth="1"/>
    <col min="5" max="5" width="5.85546875" style="5" bestFit="1" customWidth="1"/>
    <col min="6" max="6" width="12" style="5" customWidth="1"/>
    <col min="7" max="7" width="12.42578125" style="5" bestFit="1" customWidth="1"/>
    <col min="8" max="8" width="2.140625" style="5" customWidth="1"/>
    <col min="9" max="9" width="8" style="5" bestFit="1" customWidth="1"/>
    <col min="10" max="10" width="10.42578125" style="5" bestFit="1" customWidth="1"/>
    <col min="11" max="11" width="9.42578125" style="5" bestFit="1" customWidth="1"/>
    <col min="12" max="12" width="4.42578125" style="5" bestFit="1" customWidth="1"/>
    <col min="13" max="13" width="12.42578125" style="5" customWidth="1"/>
    <col min="14" max="1025" width="11.42578125" style="5"/>
    <col min="1026" max="16384" width="11.42578125" style="8"/>
  </cols>
  <sheetData>
    <row r="2" spans="2:11" ht="24" customHeight="1" x14ac:dyDescent="0.25">
      <c r="B2" s="1213" t="s">
        <v>1191</v>
      </c>
      <c r="C2" s="1213"/>
      <c r="D2" s="1213"/>
      <c r="E2" s="1213"/>
      <c r="F2" s="1213"/>
      <c r="G2" s="1213"/>
      <c r="H2" s="180"/>
      <c r="I2" s="728"/>
      <c r="J2" s="728"/>
      <c r="K2" s="728"/>
    </row>
    <row r="3" spans="2:11" ht="27.75" customHeight="1" x14ac:dyDescent="0.25">
      <c r="B3" s="1214" t="s">
        <v>1192</v>
      </c>
      <c r="C3" s="1214"/>
      <c r="D3" s="1214"/>
      <c r="E3" s="1214"/>
      <c r="F3" s="1214"/>
      <c r="G3" s="1214"/>
      <c r="H3" s="727"/>
      <c r="I3" s="742"/>
      <c r="J3" s="728"/>
      <c r="K3" s="728"/>
    </row>
    <row r="4" spans="2:11" ht="7.5" customHeight="1" thickBot="1" x14ac:dyDescent="0.3">
      <c r="B4" s="728"/>
      <c r="C4" s="728"/>
      <c r="D4" s="728"/>
      <c r="E4" s="728"/>
      <c r="F4" s="728"/>
      <c r="G4" s="728"/>
      <c r="H4" s="728"/>
      <c r="I4" s="728"/>
      <c r="J4" s="728"/>
      <c r="K4" s="728"/>
    </row>
    <row r="5" spans="2:11" ht="44.25" thickBot="1" x14ac:dyDescent="0.3">
      <c r="B5" s="728"/>
      <c r="C5" s="729" t="s">
        <v>722</v>
      </c>
      <c r="D5" s="730" t="s">
        <v>723</v>
      </c>
      <c r="E5" s="731" t="s">
        <v>1</v>
      </c>
      <c r="F5" s="732" t="s">
        <v>724</v>
      </c>
      <c r="G5" s="732" t="s">
        <v>718</v>
      </c>
      <c r="H5" s="180"/>
      <c r="I5" s="728"/>
      <c r="J5" s="728"/>
      <c r="K5" s="728"/>
    </row>
    <row r="6" spans="2:11" s="5" customFormat="1" ht="29.25" thickBot="1" x14ac:dyDescent="0.3">
      <c r="B6" s="733" t="s">
        <v>725</v>
      </c>
      <c r="C6" s="828">
        <v>496</v>
      </c>
      <c r="D6" s="734">
        <v>1436</v>
      </c>
      <c r="E6" s="735">
        <f>SUM(C6:D6)</f>
        <v>1932</v>
      </c>
      <c r="F6" s="1205" t="s">
        <v>729</v>
      </c>
      <c r="G6" s="1205" t="s">
        <v>730</v>
      </c>
      <c r="H6" s="743"/>
      <c r="I6" s="728"/>
      <c r="J6" s="728"/>
      <c r="K6" s="728"/>
    </row>
    <row r="7" spans="2:11" s="5" customFormat="1" ht="29.25" thickBot="1" x14ac:dyDescent="0.3">
      <c r="B7" s="732" t="s">
        <v>726</v>
      </c>
      <c r="C7" s="736">
        <v>315</v>
      </c>
      <c r="D7" s="737">
        <v>7141</v>
      </c>
      <c r="E7" s="738">
        <f>SUM(C7:D7)</f>
        <v>7456</v>
      </c>
      <c r="F7" s="1206"/>
      <c r="G7" s="1206"/>
      <c r="H7" s="743"/>
      <c r="I7" s="728"/>
      <c r="J7" s="728"/>
      <c r="K7" s="728"/>
    </row>
    <row r="8" spans="2:11" s="5" customFormat="1" ht="15.75" thickBot="1" x14ac:dyDescent="0.3">
      <c r="B8" s="732" t="s">
        <v>1</v>
      </c>
      <c r="C8" s="739">
        <f>SUM(C6:C7)</f>
        <v>811</v>
      </c>
      <c r="D8" s="740">
        <f>SUM(D6:D7)</f>
        <v>8577</v>
      </c>
      <c r="E8" s="741">
        <f>SUM(E6:E7)</f>
        <v>9388</v>
      </c>
      <c r="F8" s="1207"/>
      <c r="G8" s="1207"/>
      <c r="H8" s="743"/>
      <c r="I8" s="728"/>
      <c r="J8" s="728"/>
      <c r="K8" s="728"/>
    </row>
    <row r="9" spans="2:11" s="5" customFormat="1" ht="15.75" thickBot="1" x14ac:dyDescent="0.3">
      <c r="B9" s="727"/>
      <c r="C9" s="727"/>
      <c r="D9" s="727"/>
      <c r="E9" s="727"/>
      <c r="F9" s="727"/>
      <c r="G9" s="727"/>
      <c r="H9" s="727"/>
      <c r="I9" s="728"/>
      <c r="J9" s="728"/>
      <c r="K9" s="728"/>
    </row>
    <row r="10" spans="2:11" s="5" customFormat="1" ht="44.25" thickBot="1" x14ac:dyDescent="0.3">
      <c r="B10" s="728"/>
      <c r="C10" s="729" t="s">
        <v>727</v>
      </c>
      <c r="D10" s="730" t="s">
        <v>723</v>
      </c>
      <c r="E10" s="731" t="s">
        <v>1</v>
      </c>
      <c r="F10" s="732" t="s">
        <v>724</v>
      </c>
      <c r="G10" s="732" t="s">
        <v>718</v>
      </c>
      <c r="H10" s="180"/>
      <c r="I10" s="728"/>
      <c r="J10" s="728"/>
      <c r="K10" s="728"/>
    </row>
    <row r="11" spans="2:11" s="5" customFormat="1" ht="29.25" thickBot="1" x14ac:dyDescent="0.3">
      <c r="B11" s="733" t="s">
        <v>725</v>
      </c>
      <c r="C11" s="828">
        <v>439</v>
      </c>
      <c r="D11" s="734">
        <v>1493</v>
      </c>
      <c r="E11" s="735">
        <f>SUM(C11:D11)</f>
        <v>1932</v>
      </c>
      <c r="F11" s="1205" t="s">
        <v>728</v>
      </c>
      <c r="G11" s="1205" t="s">
        <v>728</v>
      </c>
      <c r="H11" s="744"/>
      <c r="I11" s="728"/>
      <c r="J11" s="728"/>
      <c r="K11" s="728"/>
    </row>
    <row r="12" spans="2:11" s="5" customFormat="1" ht="29.25" thickBot="1" x14ac:dyDescent="0.3">
      <c r="B12" s="732" t="s">
        <v>726</v>
      </c>
      <c r="C12" s="736">
        <v>517</v>
      </c>
      <c r="D12" s="737">
        <v>6939</v>
      </c>
      <c r="E12" s="738">
        <f>SUM(C12:D12)</f>
        <v>7456</v>
      </c>
      <c r="F12" s="1206"/>
      <c r="G12" s="1206"/>
      <c r="H12" s="744"/>
      <c r="I12" s="728"/>
      <c r="J12" s="728"/>
      <c r="K12" s="728"/>
    </row>
    <row r="13" spans="2:11" s="5" customFormat="1" ht="15.75" thickBot="1" x14ac:dyDescent="0.3">
      <c r="B13" s="732" t="s">
        <v>1</v>
      </c>
      <c r="C13" s="739">
        <f>SUM(C11:C12)</f>
        <v>956</v>
      </c>
      <c r="D13" s="740">
        <f>SUM(D11:D12)</f>
        <v>8432</v>
      </c>
      <c r="E13" s="741">
        <f>SUM(E11:E12)</f>
        <v>9388</v>
      </c>
      <c r="F13" s="1207"/>
      <c r="G13" s="1207"/>
      <c r="H13" s="744"/>
      <c r="I13" s="728"/>
      <c r="J13" s="728"/>
      <c r="K13" s="728"/>
    </row>
    <row r="14" spans="2:11" s="5" customFormat="1" x14ac:dyDescent="0.25"/>
    <row r="15" spans="2:11" s="5" customFormat="1" x14ac:dyDescent="0.25"/>
    <row r="16" spans="2:11" s="5" customFormat="1" x14ac:dyDescent="0.25"/>
    <row r="17" s="5" customFormat="1" x14ac:dyDescent="0.25"/>
    <row r="18" s="5" customFormat="1" x14ac:dyDescent="0.25"/>
    <row r="19" s="5" customFormat="1" x14ac:dyDescent="0.25"/>
    <row r="20" s="5" customFormat="1" x14ac:dyDescent="0.25"/>
    <row r="21" s="5" customFormat="1" x14ac:dyDescent="0.25"/>
    <row r="22" s="5" customFormat="1" x14ac:dyDescent="0.25"/>
    <row r="23" s="5" customFormat="1" x14ac:dyDescent="0.25"/>
  </sheetData>
  <mergeCells count="6">
    <mergeCell ref="F11:F13"/>
    <mergeCell ref="G11:G13"/>
    <mergeCell ref="B2:G2"/>
    <mergeCell ref="F6:F8"/>
    <mergeCell ref="G6:G8"/>
    <mergeCell ref="B3:G3"/>
  </mergeCells>
  <pageMargins left="0.7" right="0.7" top="0.75" bottom="0.75"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9FD7-3B76-4EE6-A7D4-6D70CA84AE3A}">
  <dimension ref="A2:AMK101"/>
  <sheetViews>
    <sheetView zoomScale="125" zoomScaleNormal="100" workbookViewId="0">
      <selection activeCell="D5" sqref="D5"/>
    </sheetView>
  </sheetViews>
  <sheetFormatPr baseColWidth="10" defaultColWidth="11.42578125" defaultRowHeight="15" x14ac:dyDescent="0.25"/>
  <cols>
    <col min="1" max="1" width="1.42578125" style="5" customWidth="1"/>
    <col min="2" max="2" width="10.42578125" style="5" customWidth="1"/>
    <col min="3" max="3" width="13.42578125" style="5" customWidth="1"/>
    <col min="4" max="4" width="26.85546875" style="5" bestFit="1" customWidth="1"/>
    <col min="5" max="5" width="16.42578125" style="5" bestFit="1" customWidth="1"/>
    <col min="6" max="6" width="43.85546875" style="5" bestFit="1" customWidth="1"/>
    <col min="7" max="7" width="23.85546875" style="5" bestFit="1" customWidth="1"/>
    <col min="8" max="8" width="10.85546875" style="5" bestFit="1" customWidth="1"/>
    <col min="9" max="9" width="8" style="5" bestFit="1" customWidth="1"/>
    <col min="10" max="10" width="10.42578125" style="5" bestFit="1" customWidth="1"/>
    <col min="11" max="11" width="9.42578125" style="5" bestFit="1" customWidth="1"/>
    <col min="12" max="12" width="4.42578125" style="5" bestFit="1" customWidth="1"/>
    <col min="13" max="13" width="12.42578125" style="5" customWidth="1"/>
    <col min="14" max="1025" width="11.42578125" style="5"/>
    <col min="1026" max="16384" width="11.42578125" style="8"/>
  </cols>
  <sheetData>
    <row r="2" spans="2:11" ht="18.75" customHeight="1" x14ac:dyDescent="0.25">
      <c r="B2" s="1242" t="s">
        <v>1101</v>
      </c>
      <c r="C2" s="1242"/>
      <c r="D2" s="1242"/>
      <c r="E2" s="1242"/>
      <c r="F2" s="1242"/>
      <c r="G2" s="1242"/>
      <c r="H2" s="1242"/>
      <c r="I2" s="7"/>
      <c r="J2" s="7"/>
      <c r="K2" s="7"/>
    </row>
    <row r="3" spans="2:11" ht="40.5" customHeight="1" x14ac:dyDescent="0.25">
      <c r="B3" s="1214" t="s">
        <v>1211</v>
      </c>
      <c r="C3" s="1214"/>
      <c r="D3" s="1214"/>
      <c r="E3" s="1214"/>
      <c r="F3" s="1214"/>
      <c r="G3" s="1214"/>
      <c r="H3" s="570"/>
      <c r="I3" s="724"/>
      <c r="J3" s="724"/>
      <c r="K3" s="724"/>
    </row>
    <row r="4" spans="2:11" ht="7.5" customHeight="1" thickBot="1" x14ac:dyDescent="0.3">
      <c r="C4" s="11"/>
      <c r="D4" s="9"/>
      <c r="E4" s="9"/>
      <c r="F4" s="9"/>
      <c r="G4" s="9"/>
      <c r="H4" s="9"/>
      <c r="I4" s="9"/>
      <c r="J4" s="9"/>
      <c r="K4" s="9"/>
    </row>
    <row r="5" spans="2:11" ht="30" thickBot="1" x14ac:dyDescent="0.3">
      <c r="C5" s="745" t="s">
        <v>721</v>
      </c>
      <c r="D5" s="933" t="s">
        <v>720</v>
      </c>
      <c r="E5" s="933" t="s">
        <v>704</v>
      </c>
      <c r="F5" s="745" t="s">
        <v>719</v>
      </c>
      <c r="G5" s="745" t="s">
        <v>718</v>
      </c>
    </row>
    <row r="6" spans="2:11" s="5" customFormat="1" x14ac:dyDescent="0.25">
      <c r="B6" s="1236" t="s">
        <v>182</v>
      </c>
      <c r="C6" s="1215" t="s">
        <v>717</v>
      </c>
      <c r="D6" s="1007" t="s">
        <v>1090</v>
      </c>
      <c r="E6" s="1008">
        <v>22</v>
      </c>
      <c r="F6" s="1221" t="s">
        <v>716</v>
      </c>
      <c r="G6" s="1224" t="s">
        <v>781</v>
      </c>
    </row>
    <row r="7" spans="2:11" s="5" customFormat="1" x14ac:dyDescent="0.25">
      <c r="B7" s="1237"/>
      <c r="C7" s="1216"/>
      <c r="D7" s="1009" t="s">
        <v>1091</v>
      </c>
      <c r="E7" s="1010">
        <v>25</v>
      </c>
      <c r="F7" s="1222"/>
      <c r="G7" s="1232"/>
    </row>
    <row r="8" spans="2:11" s="5" customFormat="1" ht="15.75" thickBot="1" x14ac:dyDescent="0.3">
      <c r="B8" s="1237"/>
      <c r="C8" s="1216"/>
      <c r="D8" s="1009" t="s">
        <v>1092</v>
      </c>
      <c r="E8" s="1010">
        <v>9</v>
      </c>
      <c r="F8" s="1223"/>
      <c r="G8" s="1232"/>
    </row>
    <row r="9" spans="2:11" s="5" customFormat="1" x14ac:dyDescent="0.25">
      <c r="B9" s="1237"/>
      <c r="C9" s="1216"/>
      <c r="D9" s="1011" t="s">
        <v>711</v>
      </c>
      <c r="E9" s="1010">
        <v>0</v>
      </c>
      <c r="F9" s="1224" t="s">
        <v>737</v>
      </c>
      <c r="G9" s="1232"/>
    </row>
    <row r="10" spans="2:11" s="5" customFormat="1" ht="15.75" thickBot="1" x14ac:dyDescent="0.3">
      <c r="B10" s="1237"/>
      <c r="C10" s="1216"/>
      <c r="D10" s="1011" t="s">
        <v>1093</v>
      </c>
      <c r="E10" s="1010">
        <v>42</v>
      </c>
      <c r="F10" s="1225"/>
      <c r="G10" s="1225"/>
    </row>
    <row r="11" spans="2:11" s="5" customFormat="1" ht="15.75" thickBot="1" x14ac:dyDescent="0.3">
      <c r="B11" s="1237"/>
      <c r="C11" s="1217"/>
      <c r="D11" s="1012" t="s">
        <v>1</v>
      </c>
      <c r="E11" s="1013">
        <f>SUM(E6:E10)</f>
        <v>98</v>
      </c>
      <c r="F11" s="728"/>
      <c r="G11" s="728"/>
    </row>
    <row r="12" spans="2:11" s="5" customFormat="1" x14ac:dyDescent="0.25">
      <c r="B12" s="1237"/>
      <c r="C12" s="1229" t="s">
        <v>1088</v>
      </c>
      <c r="D12" s="1014" t="s">
        <v>1090</v>
      </c>
      <c r="E12" s="1015">
        <v>223</v>
      </c>
      <c r="F12" s="1221" t="s">
        <v>715</v>
      </c>
      <c r="G12" s="1226" t="s">
        <v>782</v>
      </c>
    </row>
    <row r="13" spans="2:11" s="5" customFormat="1" x14ac:dyDescent="0.25">
      <c r="B13" s="1237"/>
      <c r="C13" s="1230"/>
      <c r="D13" s="1016" t="s">
        <v>1091</v>
      </c>
      <c r="E13" s="1017">
        <v>145</v>
      </c>
      <c r="F13" s="1222"/>
      <c r="G13" s="1227"/>
    </row>
    <row r="14" spans="2:11" s="5" customFormat="1" ht="15.75" thickBot="1" x14ac:dyDescent="0.3">
      <c r="B14" s="1237"/>
      <c r="C14" s="1230"/>
      <c r="D14" s="1016" t="s">
        <v>1094</v>
      </c>
      <c r="E14" s="1017">
        <v>185</v>
      </c>
      <c r="F14" s="1223"/>
      <c r="G14" s="1227"/>
    </row>
    <row r="15" spans="2:11" s="5" customFormat="1" x14ac:dyDescent="0.25">
      <c r="B15" s="1237"/>
      <c r="C15" s="1230"/>
      <c r="D15" s="1018" t="s">
        <v>711</v>
      </c>
      <c r="E15" s="1017">
        <v>101</v>
      </c>
      <c r="F15" s="1224" t="s">
        <v>738</v>
      </c>
      <c r="G15" s="1227"/>
    </row>
    <row r="16" spans="2:11" s="5" customFormat="1" ht="15.75" thickBot="1" x14ac:dyDescent="0.3">
      <c r="B16" s="1237"/>
      <c r="C16" s="1230"/>
      <c r="D16" s="1018" t="s">
        <v>1093</v>
      </c>
      <c r="E16" s="1019">
        <v>211</v>
      </c>
      <c r="F16" s="1225"/>
      <c r="G16" s="1228"/>
    </row>
    <row r="17" spans="2:7" s="5" customFormat="1" ht="15.75" thickBot="1" x14ac:dyDescent="0.3">
      <c r="B17" s="1237"/>
      <c r="C17" s="1231"/>
      <c r="D17" s="1020" t="s">
        <v>1</v>
      </c>
      <c r="E17" s="1013">
        <f>SUM(E12:E16)</f>
        <v>865</v>
      </c>
      <c r="F17" s="728"/>
      <c r="G17" s="728"/>
    </row>
    <row r="18" spans="2:7" s="5" customFormat="1" x14ac:dyDescent="0.25">
      <c r="B18" s="1237"/>
      <c r="C18" s="1233" t="s">
        <v>1089</v>
      </c>
      <c r="D18" s="1021" t="s">
        <v>1090</v>
      </c>
      <c r="E18" s="1022">
        <v>222</v>
      </c>
      <c r="F18" s="1221" t="s">
        <v>714</v>
      </c>
      <c r="G18" s="1226" t="s">
        <v>783</v>
      </c>
    </row>
    <row r="19" spans="2:7" s="5" customFormat="1" x14ac:dyDescent="0.25">
      <c r="B19" s="1237"/>
      <c r="C19" s="1234"/>
      <c r="D19" s="1023" t="s">
        <v>1095</v>
      </c>
      <c r="E19" s="1024">
        <v>106</v>
      </c>
      <c r="F19" s="1222"/>
      <c r="G19" s="1227"/>
    </row>
    <row r="20" spans="2:7" s="5" customFormat="1" ht="15.75" thickBot="1" x14ac:dyDescent="0.3">
      <c r="B20" s="1237"/>
      <c r="C20" s="1234"/>
      <c r="D20" s="1023" t="s">
        <v>1094</v>
      </c>
      <c r="E20" s="1024">
        <v>141</v>
      </c>
      <c r="F20" s="1223"/>
      <c r="G20" s="1227"/>
    </row>
    <row r="21" spans="2:7" s="5" customFormat="1" x14ac:dyDescent="0.25">
      <c r="B21" s="1237"/>
      <c r="C21" s="1234"/>
      <c r="D21" s="850" t="s">
        <v>711</v>
      </c>
      <c r="E21" s="1024">
        <v>83</v>
      </c>
      <c r="F21" s="1224" t="s">
        <v>739</v>
      </c>
      <c r="G21" s="1227"/>
    </row>
    <row r="22" spans="2:7" s="5" customFormat="1" ht="15.75" thickBot="1" x14ac:dyDescent="0.3">
      <c r="B22" s="1237"/>
      <c r="C22" s="1234"/>
      <c r="D22" s="1025" t="s">
        <v>1093</v>
      </c>
      <c r="E22" s="1024">
        <v>200</v>
      </c>
      <c r="F22" s="1225"/>
      <c r="G22" s="1228"/>
    </row>
    <row r="23" spans="2:7" s="5" customFormat="1" ht="15.75" thickBot="1" x14ac:dyDescent="0.3">
      <c r="B23" s="1237"/>
      <c r="C23" s="1235"/>
      <c r="D23" s="1012" t="s">
        <v>1</v>
      </c>
      <c r="E23" s="1013">
        <f>SUM(E18:E22)</f>
        <v>752</v>
      </c>
      <c r="F23" s="728"/>
      <c r="G23" s="728"/>
    </row>
    <row r="24" spans="2:7" x14ac:dyDescent="0.25">
      <c r="B24" s="1237"/>
      <c r="C24" s="1218" t="s">
        <v>257</v>
      </c>
      <c r="D24" s="1026" t="s">
        <v>1096</v>
      </c>
      <c r="E24" s="1027">
        <v>189</v>
      </c>
      <c r="F24" s="728"/>
      <c r="G24" s="728"/>
    </row>
    <row r="25" spans="2:7" x14ac:dyDescent="0.25">
      <c r="B25" s="1237"/>
      <c r="C25" s="1219"/>
      <c r="D25" s="1028" t="s">
        <v>1091</v>
      </c>
      <c r="E25" s="1029">
        <v>162</v>
      </c>
      <c r="F25" s="728"/>
      <c r="G25" s="728"/>
    </row>
    <row r="26" spans="2:7" x14ac:dyDescent="0.25">
      <c r="B26" s="1237"/>
      <c r="C26" s="1219"/>
      <c r="D26" s="1028" t="s">
        <v>1097</v>
      </c>
      <c r="E26" s="1029">
        <v>211</v>
      </c>
      <c r="F26" s="728"/>
      <c r="G26" s="728"/>
    </row>
    <row r="27" spans="2:7" x14ac:dyDescent="0.25">
      <c r="B27" s="1237"/>
      <c r="C27" s="1219"/>
      <c r="D27" s="1030" t="s">
        <v>711</v>
      </c>
      <c r="E27" s="1031">
        <v>784</v>
      </c>
      <c r="F27" s="728"/>
      <c r="G27" s="728"/>
    </row>
    <row r="28" spans="2:7" ht="15.75" thickBot="1" x14ac:dyDescent="0.3">
      <c r="B28" s="1237"/>
      <c r="C28" s="1219"/>
      <c r="D28" s="1032" t="s">
        <v>1098</v>
      </c>
      <c r="E28" s="1033">
        <v>156</v>
      </c>
      <c r="F28" s="728"/>
      <c r="G28" s="728"/>
    </row>
    <row r="29" spans="2:7" ht="15.75" thickBot="1" x14ac:dyDescent="0.3">
      <c r="B29" s="1238"/>
      <c r="C29" s="1220"/>
      <c r="D29" s="1012" t="s">
        <v>1</v>
      </c>
      <c r="E29" s="1013">
        <f>SUM(E24:E28)</f>
        <v>1502</v>
      </c>
      <c r="F29" s="728"/>
      <c r="G29" s="728"/>
    </row>
    <row r="30" spans="2:7" x14ac:dyDescent="0.25">
      <c r="B30" s="1239" t="s">
        <v>184</v>
      </c>
      <c r="C30" s="1215" t="s">
        <v>717</v>
      </c>
      <c r="D30" s="1007" t="s">
        <v>1090</v>
      </c>
      <c r="E30" s="1008">
        <v>16</v>
      </c>
      <c r="F30" s="1221" t="s">
        <v>716</v>
      </c>
      <c r="G30" s="1224" t="s">
        <v>784</v>
      </c>
    </row>
    <row r="31" spans="2:7" x14ac:dyDescent="0.25">
      <c r="B31" s="1240"/>
      <c r="C31" s="1216"/>
      <c r="D31" s="1009" t="s">
        <v>1091</v>
      </c>
      <c r="E31" s="1010">
        <v>10</v>
      </c>
      <c r="F31" s="1222"/>
      <c r="G31" s="1232"/>
    </row>
    <row r="32" spans="2:7" ht="15.75" thickBot="1" x14ac:dyDescent="0.3">
      <c r="B32" s="1240"/>
      <c r="C32" s="1216"/>
      <c r="D32" s="1009" t="s">
        <v>1092</v>
      </c>
      <c r="E32" s="1010">
        <v>4</v>
      </c>
      <c r="F32" s="1223"/>
      <c r="G32" s="1232"/>
    </row>
    <row r="33" spans="2:7" x14ac:dyDescent="0.25">
      <c r="B33" s="1240"/>
      <c r="C33" s="1216"/>
      <c r="D33" s="1011" t="s">
        <v>711</v>
      </c>
      <c r="E33" s="1010">
        <v>0</v>
      </c>
      <c r="F33" s="1224" t="s">
        <v>741</v>
      </c>
      <c r="G33" s="1232"/>
    </row>
    <row r="34" spans="2:7" ht="15.75" thickBot="1" x14ac:dyDescent="0.3">
      <c r="B34" s="1240"/>
      <c r="C34" s="1216"/>
      <c r="D34" s="1011" t="s">
        <v>1093</v>
      </c>
      <c r="E34" s="1010">
        <v>10</v>
      </c>
      <c r="F34" s="1225"/>
      <c r="G34" s="1225"/>
    </row>
    <row r="35" spans="2:7" ht="15.75" thickBot="1" x14ac:dyDescent="0.3">
      <c r="B35" s="1240"/>
      <c r="C35" s="1217"/>
      <c r="D35" s="1012" t="s">
        <v>1</v>
      </c>
      <c r="E35" s="1013">
        <f>SUM(E30:E34)</f>
        <v>40</v>
      </c>
      <c r="F35" s="728"/>
      <c r="G35" s="728"/>
    </row>
    <row r="36" spans="2:7" x14ac:dyDescent="0.25">
      <c r="B36" s="1240"/>
      <c r="C36" s="1229" t="s">
        <v>1088</v>
      </c>
      <c r="D36" s="1014" t="s">
        <v>1090</v>
      </c>
      <c r="E36" s="1015">
        <v>410</v>
      </c>
      <c r="F36" s="1221" t="s">
        <v>715</v>
      </c>
      <c r="G36" s="1226" t="s">
        <v>785</v>
      </c>
    </row>
    <row r="37" spans="2:7" x14ac:dyDescent="0.25">
      <c r="B37" s="1240"/>
      <c r="C37" s="1230"/>
      <c r="D37" s="1016" t="s">
        <v>1091</v>
      </c>
      <c r="E37" s="1017">
        <v>292</v>
      </c>
      <c r="F37" s="1222"/>
      <c r="G37" s="1227"/>
    </row>
    <row r="38" spans="2:7" ht="15.75" thickBot="1" x14ac:dyDescent="0.3">
      <c r="B38" s="1240"/>
      <c r="C38" s="1230"/>
      <c r="D38" s="1016" t="s">
        <v>1094</v>
      </c>
      <c r="E38" s="1017">
        <v>280</v>
      </c>
      <c r="F38" s="1223"/>
      <c r="G38" s="1227"/>
    </row>
    <row r="39" spans="2:7" x14ac:dyDescent="0.25">
      <c r="B39" s="1240"/>
      <c r="C39" s="1230"/>
      <c r="D39" s="1018" t="s">
        <v>711</v>
      </c>
      <c r="E39" s="1017">
        <v>116</v>
      </c>
      <c r="F39" s="1224" t="s">
        <v>740</v>
      </c>
      <c r="G39" s="1227"/>
    </row>
    <row r="40" spans="2:7" ht="15.75" thickBot="1" x14ac:dyDescent="0.3">
      <c r="B40" s="1240"/>
      <c r="C40" s="1230"/>
      <c r="D40" s="1018" t="s">
        <v>1093</v>
      </c>
      <c r="E40" s="1019">
        <v>438</v>
      </c>
      <c r="F40" s="1225"/>
      <c r="G40" s="1228"/>
    </row>
    <row r="41" spans="2:7" ht="15.75" thickBot="1" x14ac:dyDescent="0.3">
      <c r="B41" s="1240"/>
      <c r="C41" s="1231"/>
      <c r="D41" s="1020" t="s">
        <v>1</v>
      </c>
      <c r="E41" s="1013">
        <f>SUM(E36:E40)</f>
        <v>1536</v>
      </c>
      <c r="F41" s="728"/>
      <c r="G41" s="728"/>
    </row>
    <row r="42" spans="2:7" x14ac:dyDescent="0.25">
      <c r="B42" s="1240"/>
      <c r="C42" s="1233" t="s">
        <v>1089</v>
      </c>
      <c r="D42" s="1021" t="s">
        <v>1090</v>
      </c>
      <c r="E42" s="1022">
        <v>32</v>
      </c>
      <c r="F42" s="1221" t="s">
        <v>714</v>
      </c>
      <c r="G42" s="1243">
        <v>0.1540909</v>
      </c>
    </row>
    <row r="43" spans="2:7" x14ac:dyDescent="0.25">
      <c r="B43" s="1240"/>
      <c r="C43" s="1234"/>
      <c r="D43" s="1023" t="s">
        <v>1095</v>
      </c>
      <c r="E43" s="1024">
        <v>23</v>
      </c>
      <c r="F43" s="1222"/>
      <c r="G43" s="1244"/>
    </row>
    <row r="44" spans="2:7" ht="15.75" thickBot="1" x14ac:dyDescent="0.3">
      <c r="B44" s="1240"/>
      <c r="C44" s="1234"/>
      <c r="D44" s="1023" t="s">
        <v>1094</v>
      </c>
      <c r="E44" s="1024">
        <v>32</v>
      </c>
      <c r="F44" s="1223"/>
      <c r="G44" s="1244"/>
    </row>
    <row r="45" spans="2:7" x14ac:dyDescent="0.25">
      <c r="B45" s="1240"/>
      <c r="C45" s="1234"/>
      <c r="D45" s="1035" t="s">
        <v>711</v>
      </c>
      <c r="E45" s="1036">
        <v>38</v>
      </c>
      <c r="F45" s="1249">
        <v>0.113</v>
      </c>
      <c r="G45" s="1244"/>
    </row>
    <row r="46" spans="2:7" ht="15.75" thickBot="1" x14ac:dyDescent="0.3">
      <c r="B46" s="1240"/>
      <c r="C46" s="1234"/>
      <c r="D46" s="1025" t="s">
        <v>1093</v>
      </c>
      <c r="E46" s="1024">
        <v>27</v>
      </c>
      <c r="F46" s="1250"/>
      <c r="G46" s="1245"/>
    </row>
    <row r="47" spans="2:7" ht="15.75" thickBot="1" x14ac:dyDescent="0.3">
      <c r="B47" s="1240"/>
      <c r="C47" s="1235"/>
      <c r="D47" s="1012" t="s">
        <v>1</v>
      </c>
      <c r="E47" s="1013">
        <f>SUM(E42:E46)</f>
        <v>152</v>
      </c>
      <c r="F47" s="728"/>
      <c r="G47" s="728"/>
    </row>
    <row r="48" spans="2:7" x14ac:dyDescent="0.25">
      <c r="B48" s="1240"/>
      <c r="C48" s="1218" t="s">
        <v>257</v>
      </c>
      <c r="D48" s="1026" t="s">
        <v>1096</v>
      </c>
      <c r="E48" s="1027">
        <v>33</v>
      </c>
      <c r="F48" s="728"/>
      <c r="G48" s="728"/>
    </row>
    <row r="49" spans="2:7" x14ac:dyDescent="0.25">
      <c r="B49" s="1240"/>
      <c r="C49" s="1219"/>
      <c r="D49" s="1028" t="s">
        <v>1091</v>
      </c>
      <c r="E49" s="1029">
        <v>16</v>
      </c>
      <c r="F49" s="728"/>
      <c r="G49" s="728"/>
    </row>
    <row r="50" spans="2:7" x14ac:dyDescent="0.25">
      <c r="B50" s="1240"/>
      <c r="C50" s="1219"/>
      <c r="D50" s="1028" t="s">
        <v>1097</v>
      </c>
      <c r="E50" s="1029">
        <v>7</v>
      </c>
      <c r="F50" s="728"/>
      <c r="G50" s="728"/>
    </row>
    <row r="51" spans="2:7" x14ac:dyDescent="0.25">
      <c r="B51" s="1240"/>
      <c r="C51" s="1219"/>
      <c r="D51" s="1030" t="s">
        <v>711</v>
      </c>
      <c r="E51" s="1031">
        <v>62</v>
      </c>
      <c r="F51" s="728"/>
      <c r="G51" s="728"/>
    </row>
    <row r="52" spans="2:7" ht="15.75" thickBot="1" x14ac:dyDescent="0.3">
      <c r="B52" s="1240"/>
      <c r="C52" s="1219"/>
      <c r="D52" s="1032" t="s">
        <v>1098</v>
      </c>
      <c r="E52" s="1033">
        <v>17</v>
      </c>
      <c r="F52" s="728"/>
      <c r="G52" s="728"/>
    </row>
    <row r="53" spans="2:7" ht="15.75" thickBot="1" x14ac:dyDescent="0.3">
      <c r="B53" s="1241"/>
      <c r="C53" s="1220"/>
      <c r="D53" s="1012" t="s">
        <v>1</v>
      </c>
      <c r="E53" s="1013">
        <f>SUM(E48:E52)</f>
        <v>135</v>
      </c>
      <c r="F53" s="728"/>
      <c r="G53" s="728"/>
    </row>
    <row r="54" spans="2:7" ht="15" customHeight="1" x14ac:dyDescent="0.25">
      <c r="B54" s="1236" t="s">
        <v>185</v>
      </c>
      <c r="C54" s="1215" t="s">
        <v>717</v>
      </c>
      <c r="D54" s="1007" t="s">
        <v>1090</v>
      </c>
      <c r="E54" s="1008">
        <v>9</v>
      </c>
      <c r="F54" s="1221" t="s">
        <v>716</v>
      </c>
      <c r="G54" s="1224" t="s">
        <v>786</v>
      </c>
    </row>
    <row r="55" spans="2:7" x14ac:dyDescent="0.25">
      <c r="B55" s="1237"/>
      <c r="C55" s="1216"/>
      <c r="D55" s="1009" t="s">
        <v>1091</v>
      </c>
      <c r="E55" s="1010">
        <v>12</v>
      </c>
      <c r="F55" s="1222"/>
      <c r="G55" s="1232"/>
    </row>
    <row r="56" spans="2:7" ht="15.75" thickBot="1" x14ac:dyDescent="0.3">
      <c r="B56" s="1237"/>
      <c r="C56" s="1216"/>
      <c r="D56" s="1009" t="s">
        <v>1092</v>
      </c>
      <c r="E56" s="1010">
        <v>6</v>
      </c>
      <c r="F56" s="1223"/>
      <c r="G56" s="1232"/>
    </row>
    <row r="57" spans="2:7" x14ac:dyDescent="0.25">
      <c r="B57" s="1237"/>
      <c r="C57" s="1216"/>
      <c r="D57" s="1011" t="s">
        <v>711</v>
      </c>
      <c r="E57" s="1010">
        <v>0</v>
      </c>
      <c r="F57" s="1224" t="s">
        <v>742</v>
      </c>
      <c r="G57" s="1232"/>
    </row>
    <row r="58" spans="2:7" ht="15.75" thickBot="1" x14ac:dyDescent="0.3">
      <c r="B58" s="1237"/>
      <c r="C58" s="1216"/>
      <c r="D58" s="1011" t="s">
        <v>1093</v>
      </c>
      <c r="E58" s="1010">
        <v>10</v>
      </c>
      <c r="F58" s="1225"/>
      <c r="G58" s="1225"/>
    </row>
    <row r="59" spans="2:7" ht="15.75" thickBot="1" x14ac:dyDescent="0.3">
      <c r="B59" s="1237"/>
      <c r="C59" s="1217"/>
      <c r="D59" s="1012" t="s">
        <v>1</v>
      </c>
      <c r="E59" s="1013">
        <f>SUM(E54:E58)</f>
        <v>37</v>
      </c>
      <c r="F59" s="728"/>
      <c r="G59" s="728"/>
    </row>
    <row r="60" spans="2:7" x14ac:dyDescent="0.25">
      <c r="B60" s="1237"/>
      <c r="C60" s="1229" t="s">
        <v>1088</v>
      </c>
      <c r="D60" s="1014" t="s">
        <v>1090</v>
      </c>
      <c r="E60" s="1015">
        <v>393</v>
      </c>
      <c r="F60" s="1221" t="s">
        <v>715</v>
      </c>
      <c r="G60" s="1226" t="s">
        <v>787</v>
      </c>
    </row>
    <row r="61" spans="2:7" x14ac:dyDescent="0.25">
      <c r="B61" s="1237"/>
      <c r="C61" s="1230"/>
      <c r="D61" s="1016" t="s">
        <v>1091</v>
      </c>
      <c r="E61" s="1017">
        <v>248</v>
      </c>
      <c r="F61" s="1222"/>
      <c r="G61" s="1227"/>
    </row>
    <row r="62" spans="2:7" ht="15.75" thickBot="1" x14ac:dyDescent="0.3">
      <c r="B62" s="1237"/>
      <c r="C62" s="1230"/>
      <c r="D62" s="1016" t="s">
        <v>1094</v>
      </c>
      <c r="E62" s="1017">
        <v>243</v>
      </c>
      <c r="F62" s="1223"/>
      <c r="G62" s="1227"/>
    </row>
    <row r="63" spans="2:7" x14ac:dyDescent="0.25">
      <c r="B63" s="1237"/>
      <c r="C63" s="1230"/>
      <c r="D63" s="1018" t="s">
        <v>711</v>
      </c>
      <c r="E63" s="1017">
        <v>37</v>
      </c>
      <c r="F63" s="1224" t="s">
        <v>743</v>
      </c>
      <c r="G63" s="1227"/>
    </row>
    <row r="64" spans="2:7" ht="15.75" thickBot="1" x14ac:dyDescent="0.3">
      <c r="B64" s="1237"/>
      <c r="C64" s="1230"/>
      <c r="D64" s="1018" t="s">
        <v>1093</v>
      </c>
      <c r="E64" s="1019">
        <v>446</v>
      </c>
      <c r="F64" s="1225"/>
      <c r="G64" s="1228"/>
    </row>
    <row r="65" spans="2:7" ht="15.75" thickBot="1" x14ac:dyDescent="0.3">
      <c r="B65" s="1237"/>
      <c r="C65" s="1231"/>
      <c r="D65" s="1020" t="s">
        <v>1</v>
      </c>
      <c r="E65" s="1013">
        <f>SUM(E60:E64)</f>
        <v>1367</v>
      </c>
      <c r="F65" s="728"/>
      <c r="G65" s="728"/>
    </row>
    <row r="66" spans="2:7" x14ac:dyDescent="0.25">
      <c r="B66" s="1237"/>
      <c r="C66" s="1233" t="s">
        <v>1089</v>
      </c>
      <c r="D66" s="1021" t="s">
        <v>1090</v>
      </c>
      <c r="E66" s="1022">
        <v>7</v>
      </c>
      <c r="F66" s="1221" t="s">
        <v>714</v>
      </c>
      <c r="G66" s="1246">
        <v>0.1245</v>
      </c>
    </row>
    <row r="67" spans="2:7" x14ac:dyDescent="0.25">
      <c r="B67" s="1237"/>
      <c r="C67" s="1234"/>
      <c r="D67" s="1023" t="s">
        <v>1095</v>
      </c>
      <c r="E67" s="1024">
        <v>6</v>
      </c>
      <c r="F67" s="1222"/>
      <c r="G67" s="1247"/>
    </row>
    <row r="68" spans="2:7" ht="15.75" thickBot="1" x14ac:dyDescent="0.3">
      <c r="B68" s="1237"/>
      <c r="C68" s="1234"/>
      <c r="D68" s="1023" t="s">
        <v>1094</v>
      </c>
      <c r="E68" s="1024">
        <v>6</v>
      </c>
      <c r="F68" s="1223"/>
      <c r="G68" s="1247"/>
    </row>
    <row r="69" spans="2:7" x14ac:dyDescent="0.25">
      <c r="B69" s="1237"/>
      <c r="C69" s="1234"/>
      <c r="D69" s="1035" t="s">
        <v>711</v>
      </c>
      <c r="E69" s="1036">
        <v>4</v>
      </c>
      <c r="F69" s="1243">
        <v>8.3000000000000004E-2</v>
      </c>
      <c r="G69" s="1247"/>
    </row>
    <row r="70" spans="2:7" ht="15.75" thickBot="1" x14ac:dyDescent="0.3">
      <c r="B70" s="1237"/>
      <c r="C70" s="1234"/>
      <c r="D70" s="1025" t="s">
        <v>1093</v>
      </c>
      <c r="E70" s="1024">
        <v>12</v>
      </c>
      <c r="F70" s="1245"/>
      <c r="G70" s="1248"/>
    </row>
    <row r="71" spans="2:7" ht="15.75" thickBot="1" x14ac:dyDescent="0.3">
      <c r="B71" s="1237"/>
      <c r="C71" s="1235"/>
      <c r="D71" s="1012" t="s">
        <v>1</v>
      </c>
      <c r="E71" s="1013">
        <f>SUM(E66:E70)</f>
        <v>35</v>
      </c>
      <c r="F71" s="728"/>
      <c r="G71" s="728"/>
    </row>
    <row r="72" spans="2:7" x14ac:dyDescent="0.25">
      <c r="B72" s="1237"/>
      <c r="C72" s="1218" t="s">
        <v>257</v>
      </c>
      <c r="D72" s="1026" t="s">
        <v>1096</v>
      </c>
      <c r="E72" s="1027">
        <v>9</v>
      </c>
      <c r="F72" s="728"/>
      <c r="G72" s="728"/>
    </row>
    <row r="73" spans="2:7" x14ac:dyDescent="0.25">
      <c r="B73" s="1237"/>
      <c r="C73" s="1219"/>
      <c r="D73" s="1028" t="s">
        <v>1091</v>
      </c>
      <c r="E73" s="1029">
        <v>4</v>
      </c>
      <c r="F73" s="728"/>
      <c r="G73" s="728"/>
    </row>
    <row r="74" spans="2:7" x14ac:dyDescent="0.25">
      <c r="B74" s="1237"/>
      <c r="C74" s="1219"/>
      <c r="D74" s="1028" t="s">
        <v>1097</v>
      </c>
      <c r="E74" s="1029">
        <v>3</v>
      </c>
      <c r="F74" s="728"/>
      <c r="G74" s="728"/>
    </row>
    <row r="75" spans="2:7" x14ac:dyDescent="0.25">
      <c r="B75" s="1237"/>
      <c r="C75" s="1219"/>
      <c r="D75" s="1030" t="s">
        <v>711</v>
      </c>
      <c r="E75" s="1031">
        <v>15</v>
      </c>
      <c r="F75" s="728"/>
      <c r="G75" s="728"/>
    </row>
    <row r="76" spans="2:7" ht="15.75" thickBot="1" x14ac:dyDescent="0.3">
      <c r="B76" s="1237"/>
      <c r="C76" s="1219"/>
      <c r="D76" s="1032" t="s">
        <v>1098</v>
      </c>
      <c r="E76" s="1033">
        <v>2</v>
      </c>
      <c r="F76" s="728"/>
      <c r="G76" s="728"/>
    </row>
    <row r="77" spans="2:7" ht="15.75" thickBot="1" x14ac:dyDescent="0.3">
      <c r="B77" s="1238"/>
      <c r="C77" s="1220"/>
      <c r="D77" s="1012" t="s">
        <v>1</v>
      </c>
      <c r="E77" s="1013">
        <f>SUM(E72:E76)</f>
        <v>33</v>
      </c>
      <c r="F77" s="728"/>
      <c r="G77" s="728"/>
    </row>
    <row r="78" spans="2:7" x14ac:dyDescent="0.25">
      <c r="B78" s="1239" t="s">
        <v>186</v>
      </c>
      <c r="C78" s="1215" t="s">
        <v>717</v>
      </c>
      <c r="D78" s="1007" t="s">
        <v>1090</v>
      </c>
      <c r="E78" s="1008">
        <v>1</v>
      </c>
      <c r="F78" s="1221" t="s">
        <v>716</v>
      </c>
      <c r="G78" s="1243">
        <v>1</v>
      </c>
    </row>
    <row r="79" spans="2:7" x14ac:dyDescent="0.25">
      <c r="B79" s="1240"/>
      <c r="C79" s="1216"/>
      <c r="D79" s="1009" t="s">
        <v>1091</v>
      </c>
      <c r="E79" s="1010">
        <v>1</v>
      </c>
      <c r="F79" s="1222"/>
      <c r="G79" s="1244"/>
    </row>
    <row r="80" spans="2:7" ht="15.75" thickBot="1" x14ac:dyDescent="0.3">
      <c r="B80" s="1240"/>
      <c r="C80" s="1216"/>
      <c r="D80" s="1009" t="s">
        <v>1092</v>
      </c>
      <c r="E80" s="1010">
        <v>0</v>
      </c>
      <c r="F80" s="1223"/>
      <c r="G80" s="1244"/>
    </row>
    <row r="81" spans="2:7" x14ac:dyDescent="0.25">
      <c r="B81" s="1240"/>
      <c r="C81" s="1216"/>
      <c r="D81" s="1011" t="s">
        <v>711</v>
      </c>
      <c r="E81" s="1010">
        <v>0</v>
      </c>
      <c r="F81" s="1243">
        <v>1</v>
      </c>
      <c r="G81" s="1244"/>
    </row>
    <row r="82" spans="2:7" ht="15.75" thickBot="1" x14ac:dyDescent="0.3">
      <c r="B82" s="1240"/>
      <c r="C82" s="1216"/>
      <c r="D82" s="1011" t="s">
        <v>1093</v>
      </c>
      <c r="E82" s="1010">
        <v>0</v>
      </c>
      <c r="F82" s="1245"/>
      <c r="G82" s="1245"/>
    </row>
    <row r="83" spans="2:7" ht="15.75" thickBot="1" x14ac:dyDescent="0.3">
      <c r="B83" s="1240"/>
      <c r="C83" s="1217"/>
      <c r="D83" s="1012" t="s">
        <v>1</v>
      </c>
      <c r="E83" s="1013">
        <f>SUM(E78:E82)</f>
        <v>2</v>
      </c>
      <c r="F83" s="728"/>
      <c r="G83" s="728"/>
    </row>
    <row r="84" spans="2:7" x14ac:dyDescent="0.25">
      <c r="B84" s="1240"/>
      <c r="C84" s="1229" t="s">
        <v>1088</v>
      </c>
      <c r="D84" s="1014" t="s">
        <v>1090</v>
      </c>
      <c r="E84" s="1015">
        <v>419</v>
      </c>
      <c r="F84" s="1221" t="s">
        <v>715</v>
      </c>
      <c r="G84" s="1226" t="s">
        <v>786</v>
      </c>
    </row>
    <row r="85" spans="2:7" x14ac:dyDescent="0.25">
      <c r="B85" s="1240"/>
      <c r="C85" s="1230"/>
      <c r="D85" s="1016" t="s">
        <v>1091</v>
      </c>
      <c r="E85" s="1017">
        <v>272</v>
      </c>
      <c r="F85" s="1222"/>
      <c r="G85" s="1227"/>
    </row>
    <row r="86" spans="2:7" ht="15.75" thickBot="1" x14ac:dyDescent="0.3">
      <c r="B86" s="1240"/>
      <c r="C86" s="1230"/>
      <c r="D86" s="1016" t="s">
        <v>1094</v>
      </c>
      <c r="E86" s="1017">
        <v>276</v>
      </c>
      <c r="F86" s="1223"/>
      <c r="G86" s="1227"/>
    </row>
    <row r="87" spans="2:7" x14ac:dyDescent="0.25">
      <c r="B87" s="1240"/>
      <c r="C87" s="1230"/>
      <c r="D87" s="1018" t="s">
        <v>711</v>
      </c>
      <c r="E87" s="1017">
        <v>36</v>
      </c>
      <c r="F87" s="1224" t="s">
        <v>780</v>
      </c>
      <c r="G87" s="1227"/>
    </row>
    <row r="88" spans="2:7" ht="15.75" thickBot="1" x14ac:dyDescent="0.3">
      <c r="B88" s="1240"/>
      <c r="C88" s="1230"/>
      <c r="D88" s="1018" t="s">
        <v>1093</v>
      </c>
      <c r="E88" s="1019">
        <v>492</v>
      </c>
      <c r="F88" s="1225"/>
      <c r="G88" s="1228"/>
    </row>
    <row r="89" spans="2:7" ht="15.75" thickBot="1" x14ac:dyDescent="0.3">
      <c r="B89" s="1240"/>
      <c r="C89" s="1231"/>
      <c r="D89" s="1020" t="s">
        <v>1</v>
      </c>
      <c r="E89" s="1013">
        <f>SUM(E84:E88)</f>
        <v>1495</v>
      </c>
      <c r="F89" s="728"/>
      <c r="G89" s="728"/>
    </row>
    <row r="90" spans="2:7" x14ac:dyDescent="0.25">
      <c r="B90" s="1240"/>
      <c r="C90" s="1233" t="s">
        <v>1089</v>
      </c>
      <c r="D90" s="1021" t="s">
        <v>1090</v>
      </c>
      <c r="E90" s="1022">
        <v>2</v>
      </c>
      <c r="F90" s="1221" t="s">
        <v>714</v>
      </c>
      <c r="G90" s="1243">
        <v>1</v>
      </c>
    </row>
    <row r="91" spans="2:7" x14ac:dyDescent="0.25">
      <c r="B91" s="1240"/>
      <c r="C91" s="1234"/>
      <c r="D91" s="1023" t="s">
        <v>1095</v>
      </c>
      <c r="E91" s="1024">
        <v>2</v>
      </c>
      <c r="F91" s="1222"/>
      <c r="G91" s="1244"/>
    </row>
    <row r="92" spans="2:7" ht="15.75" thickBot="1" x14ac:dyDescent="0.3">
      <c r="B92" s="1240"/>
      <c r="C92" s="1234"/>
      <c r="D92" s="1023" t="s">
        <v>1094</v>
      </c>
      <c r="E92" s="1024">
        <v>4</v>
      </c>
      <c r="F92" s="1223"/>
      <c r="G92" s="1244"/>
    </row>
    <row r="93" spans="2:7" x14ac:dyDescent="0.25">
      <c r="B93" s="1240"/>
      <c r="C93" s="1234"/>
      <c r="D93" s="1035" t="s">
        <v>711</v>
      </c>
      <c r="E93" s="1036">
        <v>2</v>
      </c>
      <c r="F93" s="1243">
        <v>1</v>
      </c>
      <c r="G93" s="1244"/>
    </row>
    <row r="94" spans="2:7" ht="15.75" thickBot="1" x14ac:dyDescent="0.3">
      <c r="B94" s="1240"/>
      <c r="C94" s="1234"/>
      <c r="D94" s="1025" t="s">
        <v>1093</v>
      </c>
      <c r="E94" s="1024">
        <v>4</v>
      </c>
      <c r="F94" s="1245"/>
      <c r="G94" s="1245"/>
    </row>
    <row r="95" spans="2:7" ht="15.75" thickBot="1" x14ac:dyDescent="0.3">
      <c r="B95" s="1240"/>
      <c r="C95" s="1235"/>
      <c r="D95" s="1012" t="s">
        <v>1</v>
      </c>
      <c r="E95" s="1013">
        <f>SUM(E90:E94)</f>
        <v>14</v>
      </c>
      <c r="F95" s="728"/>
      <c r="G95" s="728"/>
    </row>
    <row r="96" spans="2:7" x14ac:dyDescent="0.25">
      <c r="B96" s="1240"/>
      <c r="C96" s="1218" t="s">
        <v>257</v>
      </c>
      <c r="D96" s="1026" t="s">
        <v>1096</v>
      </c>
      <c r="E96" s="1027">
        <v>5</v>
      </c>
      <c r="F96" s="728"/>
      <c r="G96" s="728"/>
    </row>
    <row r="97" spans="2:7" x14ac:dyDescent="0.25">
      <c r="B97" s="1240"/>
      <c r="C97" s="1219"/>
      <c r="D97" s="1028" t="s">
        <v>1091</v>
      </c>
      <c r="E97" s="1029">
        <v>1</v>
      </c>
      <c r="F97" s="728"/>
      <c r="G97" s="728"/>
    </row>
    <row r="98" spans="2:7" x14ac:dyDescent="0.25">
      <c r="B98" s="1240"/>
      <c r="C98" s="1219"/>
      <c r="D98" s="1028" t="s">
        <v>1097</v>
      </c>
      <c r="E98" s="1029">
        <v>2</v>
      </c>
      <c r="F98" s="728"/>
      <c r="G98" s="728"/>
    </row>
    <row r="99" spans="2:7" x14ac:dyDescent="0.25">
      <c r="B99" s="1240"/>
      <c r="C99" s="1219"/>
      <c r="D99" s="1030" t="s">
        <v>711</v>
      </c>
      <c r="E99" s="1031">
        <v>4</v>
      </c>
      <c r="F99" s="728"/>
      <c r="G99" s="728"/>
    </row>
    <row r="100" spans="2:7" ht="15.75" thickBot="1" x14ac:dyDescent="0.3">
      <c r="B100" s="1240"/>
      <c r="C100" s="1219"/>
      <c r="D100" s="1032" t="s">
        <v>1098</v>
      </c>
      <c r="E100" s="1033">
        <v>2</v>
      </c>
      <c r="F100" s="728"/>
      <c r="G100" s="728"/>
    </row>
    <row r="101" spans="2:7" ht="15.75" thickBot="1" x14ac:dyDescent="0.3">
      <c r="B101" s="1241"/>
      <c r="C101" s="1220"/>
      <c r="D101" s="1012" t="s">
        <v>1</v>
      </c>
      <c r="E101" s="1013">
        <f>SUM(E96:E100)</f>
        <v>14</v>
      </c>
      <c r="F101" s="728"/>
      <c r="G101" s="728"/>
    </row>
  </sheetData>
  <mergeCells count="58">
    <mergeCell ref="G90:G94"/>
    <mergeCell ref="F93:F94"/>
    <mergeCell ref="F45:F46"/>
    <mergeCell ref="C96:C101"/>
    <mergeCell ref="B30:B53"/>
    <mergeCell ref="F81:F82"/>
    <mergeCell ref="F84:F86"/>
    <mergeCell ref="G84:G88"/>
    <mergeCell ref="F90:F92"/>
    <mergeCell ref="B54:B77"/>
    <mergeCell ref="C48:C53"/>
    <mergeCell ref="C54:C59"/>
    <mergeCell ref="F54:F56"/>
    <mergeCell ref="G54:G58"/>
    <mergeCell ref="F57:F58"/>
    <mergeCell ref="C60:C65"/>
    <mergeCell ref="B6:B29"/>
    <mergeCell ref="B78:B101"/>
    <mergeCell ref="C78:C83"/>
    <mergeCell ref="C84:C89"/>
    <mergeCell ref="B2:H2"/>
    <mergeCell ref="F87:F88"/>
    <mergeCell ref="C90:C95"/>
    <mergeCell ref="C42:C47"/>
    <mergeCell ref="F42:F44"/>
    <mergeCell ref="G42:G46"/>
    <mergeCell ref="G66:G70"/>
    <mergeCell ref="F69:F70"/>
    <mergeCell ref="C72:C77"/>
    <mergeCell ref="B3:G3"/>
    <mergeCell ref="F78:F80"/>
    <mergeCell ref="G78:G82"/>
    <mergeCell ref="F60:F62"/>
    <mergeCell ref="G60:G64"/>
    <mergeCell ref="F63:F64"/>
    <mergeCell ref="C66:C71"/>
    <mergeCell ref="F66:F68"/>
    <mergeCell ref="C36:C41"/>
    <mergeCell ref="F36:F38"/>
    <mergeCell ref="G36:G40"/>
    <mergeCell ref="F39:F40"/>
    <mergeCell ref="C30:C35"/>
    <mergeCell ref="F30:F32"/>
    <mergeCell ref="G30:G34"/>
    <mergeCell ref="F33:F34"/>
    <mergeCell ref="C6:C11"/>
    <mergeCell ref="C24:C29"/>
    <mergeCell ref="F18:F20"/>
    <mergeCell ref="F21:F22"/>
    <mergeCell ref="G18:G22"/>
    <mergeCell ref="C12:C17"/>
    <mergeCell ref="F6:F8"/>
    <mergeCell ref="F9:F10"/>
    <mergeCell ref="F12:F14"/>
    <mergeCell ref="G12:G16"/>
    <mergeCell ref="G6:G10"/>
    <mergeCell ref="F15:F16"/>
    <mergeCell ref="C18:C23"/>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C02C0-15E1-4A96-990A-B531E34ECBE9}">
  <dimension ref="B2:E20"/>
  <sheetViews>
    <sheetView topLeftCell="A4" zoomScaleNormal="100" workbookViewId="0">
      <selection activeCell="G7" sqref="G7"/>
    </sheetView>
  </sheetViews>
  <sheetFormatPr baseColWidth="10" defaultColWidth="11.42578125" defaultRowHeight="15" x14ac:dyDescent="0.25"/>
  <cols>
    <col min="1" max="1" width="3.42578125" style="856" customWidth="1"/>
    <col min="2" max="2" width="28.140625" style="856" customWidth="1"/>
    <col min="3" max="3" width="24" style="856" customWidth="1"/>
    <col min="4" max="4" width="11.42578125" style="856"/>
    <col min="5" max="5" width="13.42578125" style="856" bestFit="1" customWidth="1"/>
    <col min="6" max="16384" width="11.42578125" style="856"/>
  </cols>
  <sheetData>
    <row r="2" spans="2:5" x14ac:dyDescent="0.25">
      <c r="B2" s="1116" t="s">
        <v>1202</v>
      </c>
      <c r="C2" s="1117"/>
      <c r="D2" s="1117"/>
      <c r="E2" s="1117"/>
    </row>
    <row r="3" spans="2:5" x14ac:dyDescent="0.25">
      <c r="B3" s="1117" t="s">
        <v>1206</v>
      </c>
      <c r="C3" s="1117"/>
      <c r="D3" s="1117"/>
      <c r="E3" s="1117"/>
    </row>
    <row r="4" spans="2:5" ht="9" customHeight="1" x14ac:dyDescent="0.25">
      <c r="B4" s="857"/>
      <c r="C4" s="857"/>
      <c r="D4" s="857"/>
      <c r="E4" s="857"/>
    </row>
    <row r="5" spans="2:5" ht="36" customHeight="1" x14ac:dyDescent="0.25">
      <c r="B5" s="972" t="s">
        <v>0</v>
      </c>
      <c r="C5" s="972" t="s">
        <v>1135</v>
      </c>
      <c r="D5" s="972" t="s">
        <v>724</v>
      </c>
      <c r="E5" s="972" t="s">
        <v>776</v>
      </c>
    </row>
    <row r="6" spans="2:5" ht="20.100000000000001" customHeight="1" x14ac:dyDescent="0.25">
      <c r="B6" s="973" t="s">
        <v>260</v>
      </c>
      <c r="C6" s="975" t="s">
        <v>796</v>
      </c>
      <c r="D6" s="975" t="s">
        <v>1151</v>
      </c>
      <c r="E6" s="974" t="s">
        <v>1136</v>
      </c>
    </row>
    <row r="7" spans="2:5" ht="20.100000000000001" customHeight="1" x14ac:dyDescent="0.25">
      <c r="B7" s="980" t="s">
        <v>1071</v>
      </c>
      <c r="C7" s="978" t="s">
        <v>797</v>
      </c>
      <c r="D7" s="978" t="s">
        <v>1152</v>
      </c>
      <c r="E7" s="977" t="s">
        <v>1144</v>
      </c>
    </row>
    <row r="8" spans="2:5" ht="20.100000000000001" customHeight="1" x14ac:dyDescent="0.25">
      <c r="B8" s="979" t="s">
        <v>1072</v>
      </c>
      <c r="C8" s="975" t="s">
        <v>798</v>
      </c>
      <c r="D8" s="975" t="s">
        <v>1153</v>
      </c>
      <c r="E8" s="974" t="s">
        <v>1137</v>
      </c>
    </row>
    <row r="9" spans="2:5" ht="20.100000000000001" customHeight="1" x14ac:dyDescent="0.25">
      <c r="B9" s="980" t="s">
        <v>1073</v>
      </c>
      <c r="C9" s="978" t="s">
        <v>799</v>
      </c>
      <c r="D9" s="978" t="s">
        <v>1154</v>
      </c>
      <c r="E9" s="977" t="s">
        <v>1138</v>
      </c>
    </row>
    <row r="10" spans="2:5" ht="20.100000000000001" customHeight="1" x14ac:dyDescent="0.25">
      <c r="B10" s="979" t="s">
        <v>1074</v>
      </c>
      <c r="C10" s="975" t="s">
        <v>800</v>
      </c>
      <c r="D10" s="975" t="s">
        <v>1155</v>
      </c>
      <c r="E10" s="974" t="s">
        <v>1139</v>
      </c>
    </row>
    <row r="11" spans="2:5" ht="20.100000000000001" customHeight="1" x14ac:dyDescent="0.25">
      <c r="B11" s="980" t="s">
        <v>1075</v>
      </c>
      <c r="C11" s="978" t="s">
        <v>801</v>
      </c>
      <c r="D11" s="978" t="s">
        <v>1156</v>
      </c>
      <c r="E11" s="977" t="s">
        <v>1140</v>
      </c>
    </row>
    <row r="12" spans="2:5" ht="20.100000000000001" customHeight="1" x14ac:dyDescent="0.25">
      <c r="B12" s="979" t="s">
        <v>1076</v>
      </c>
      <c r="C12" s="975" t="s">
        <v>802</v>
      </c>
      <c r="D12" s="975" t="s">
        <v>1157</v>
      </c>
      <c r="E12" s="974" t="s">
        <v>1141</v>
      </c>
    </row>
    <row r="13" spans="2:5" ht="20.100000000000001" customHeight="1" x14ac:dyDescent="0.25">
      <c r="B13" s="980" t="s">
        <v>1077</v>
      </c>
      <c r="C13" s="978" t="s">
        <v>803</v>
      </c>
      <c r="D13" s="978" t="s">
        <v>1158</v>
      </c>
      <c r="E13" s="977" t="s">
        <v>1142</v>
      </c>
    </row>
    <row r="14" spans="2:5" ht="20.100000000000001" customHeight="1" x14ac:dyDescent="0.25">
      <c r="B14" s="979" t="s">
        <v>1078</v>
      </c>
      <c r="C14" s="975" t="s">
        <v>804</v>
      </c>
      <c r="D14" s="975" t="s">
        <v>1159</v>
      </c>
      <c r="E14" s="974" t="s">
        <v>1145</v>
      </c>
    </row>
    <row r="15" spans="2:5" ht="20.100000000000001" customHeight="1" x14ac:dyDescent="0.25">
      <c r="B15" s="980" t="s">
        <v>1079</v>
      </c>
      <c r="C15" s="978" t="s">
        <v>805</v>
      </c>
      <c r="D15" s="978" t="s">
        <v>1160</v>
      </c>
      <c r="E15" s="977" t="s">
        <v>1146</v>
      </c>
    </row>
    <row r="16" spans="2:5" ht="20.100000000000001" customHeight="1" x14ac:dyDescent="0.25">
      <c r="B16" s="979" t="s">
        <v>1080</v>
      </c>
      <c r="C16" s="975" t="s">
        <v>806</v>
      </c>
      <c r="D16" s="975" t="s">
        <v>1161</v>
      </c>
      <c r="E16" s="974" t="s">
        <v>1147</v>
      </c>
    </row>
    <row r="17" spans="2:5" ht="20.100000000000001" customHeight="1" x14ac:dyDescent="0.25">
      <c r="B17" s="980" t="s">
        <v>1081</v>
      </c>
      <c r="C17" s="978" t="s">
        <v>807</v>
      </c>
      <c r="D17" s="978" t="s">
        <v>1162</v>
      </c>
      <c r="E17" s="977" t="s">
        <v>1143</v>
      </c>
    </row>
    <row r="18" spans="2:5" ht="20.100000000000001" customHeight="1" x14ac:dyDescent="0.25">
      <c r="B18" s="979" t="s">
        <v>1082</v>
      </c>
      <c r="C18" s="975" t="s">
        <v>808</v>
      </c>
      <c r="D18" s="975" t="s">
        <v>1148</v>
      </c>
      <c r="E18" s="975" t="s">
        <v>1148</v>
      </c>
    </row>
    <row r="19" spans="2:5" ht="20.100000000000001" customHeight="1" x14ac:dyDescent="0.25">
      <c r="B19" s="980" t="s">
        <v>1083</v>
      </c>
      <c r="C19" s="978" t="s">
        <v>809</v>
      </c>
      <c r="D19" s="978" t="s">
        <v>1163</v>
      </c>
      <c r="E19" s="977" t="s">
        <v>1149</v>
      </c>
    </row>
    <row r="20" spans="2:5" ht="20.100000000000001" customHeight="1" x14ac:dyDescent="0.25">
      <c r="B20" s="979" t="s">
        <v>1084</v>
      </c>
      <c r="C20" s="975" t="s">
        <v>810</v>
      </c>
      <c r="D20" s="975" t="s">
        <v>1164</v>
      </c>
      <c r="E20" s="974" t="s">
        <v>1150</v>
      </c>
    </row>
  </sheetData>
  <mergeCells count="2">
    <mergeCell ref="B2:E2"/>
    <mergeCell ref="B3:E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D26D3-1031-4EE4-BBE5-065305B38FFF}">
  <dimension ref="A2:AMK22"/>
  <sheetViews>
    <sheetView zoomScale="92" zoomScaleNormal="85" workbookViewId="0">
      <selection activeCell="B2" sqref="B2:H2"/>
    </sheetView>
  </sheetViews>
  <sheetFormatPr baseColWidth="10" defaultColWidth="11.42578125" defaultRowHeight="15" x14ac:dyDescent="0.25"/>
  <cols>
    <col min="1" max="1" width="2.85546875" style="5" customWidth="1"/>
    <col min="2" max="2" width="10.42578125" style="5" bestFit="1" customWidth="1"/>
    <col min="3" max="3" width="13.140625" style="5" bestFit="1" customWidth="1"/>
    <col min="4" max="4" width="7.42578125" style="5" bestFit="1" customWidth="1"/>
    <col min="5" max="5" width="16.140625" style="5" customWidth="1"/>
    <col min="6" max="6" width="15.85546875" style="5" customWidth="1"/>
    <col min="7" max="7" width="21.85546875" style="5" bestFit="1" customWidth="1"/>
    <col min="8" max="8" width="16.85546875" style="5" bestFit="1" customWidth="1"/>
    <col min="9" max="9" width="16.140625" style="5" customWidth="1"/>
    <col min="10" max="10" width="16.140625" style="5" bestFit="1" customWidth="1"/>
    <col min="11" max="11" width="19.140625" style="5" bestFit="1" customWidth="1"/>
    <col min="12" max="12" width="12.42578125" style="5" bestFit="1" customWidth="1"/>
    <col min="13" max="13" width="14.42578125" style="5" customWidth="1"/>
    <col min="14" max="14" width="13.42578125" style="5" bestFit="1" customWidth="1"/>
    <col min="15" max="15" width="12.140625" style="5" bestFit="1" customWidth="1"/>
    <col min="16" max="1025" width="11.42578125" style="5"/>
    <col min="1026" max="16384" width="11.42578125" style="8"/>
  </cols>
  <sheetData>
    <row r="2" spans="1:1025" x14ac:dyDescent="0.25">
      <c r="B2" s="1118" t="s">
        <v>1205</v>
      </c>
      <c r="C2" s="1118"/>
      <c r="D2" s="1118"/>
      <c r="E2" s="1118"/>
      <c r="F2" s="1118"/>
      <c r="G2" s="1118"/>
      <c r="H2" s="1118"/>
      <c r="I2" s="7"/>
      <c r="J2" s="7"/>
      <c r="K2" s="7"/>
      <c r="L2" s="7"/>
      <c r="M2" s="7"/>
      <c r="N2" s="7"/>
      <c r="O2" s="7"/>
    </row>
    <row r="3" spans="1:1025" s="62" customFormat="1" ht="24.95" customHeight="1" x14ac:dyDescent="0.25">
      <c r="A3" s="9"/>
      <c r="B3" s="1264" t="s">
        <v>1195</v>
      </c>
      <c r="C3" s="1264"/>
      <c r="D3" s="1264"/>
      <c r="E3" s="1264"/>
      <c r="F3" s="1264"/>
      <c r="G3" s="1264"/>
      <c r="H3" s="1264"/>
      <c r="I3" s="1264"/>
      <c r="J3" s="1264"/>
      <c r="K3" s="1264"/>
      <c r="L3" s="1264"/>
      <c r="M3" s="1264"/>
      <c r="N3" s="1264"/>
      <c r="O3" s="1264"/>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c r="UH3" s="9"/>
      <c r="UI3" s="9"/>
      <c r="UJ3" s="9"/>
      <c r="UK3" s="9"/>
      <c r="UL3" s="9"/>
      <c r="UM3" s="9"/>
      <c r="UN3" s="9"/>
      <c r="UO3" s="9"/>
      <c r="UP3" s="9"/>
      <c r="UQ3" s="9"/>
      <c r="UR3" s="9"/>
      <c r="US3" s="9"/>
      <c r="UT3" s="9"/>
      <c r="UU3" s="9"/>
      <c r="UV3" s="9"/>
      <c r="UW3" s="9"/>
      <c r="UX3" s="9"/>
      <c r="UY3" s="9"/>
      <c r="UZ3" s="9"/>
      <c r="VA3" s="9"/>
      <c r="VB3" s="9"/>
      <c r="VC3" s="9"/>
      <c r="VD3" s="9"/>
      <c r="VE3" s="9"/>
      <c r="VF3" s="9"/>
      <c r="VG3" s="9"/>
      <c r="VH3" s="9"/>
      <c r="VI3" s="9"/>
      <c r="VJ3" s="9"/>
      <c r="VK3" s="9"/>
      <c r="VL3" s="9"/>
      <c r="VM3" s="9"/>
      <c r="VN3" s="9"/>
      <c r="VO3" s="9"/>
      <c r="VP3" s="9"/>
      <c r="VQ3" s="9"/>
      <c r="VR3" s="9"/>
      <c r="VS3" s="9"/>
      <c r="VT3" s="9"/>
      <c r="VU3" s="9"/>
      <c r="VV3" s="9"/>
      <c r="VW3" s="9"/>
      <c r="VX3" s="9"/>
      <c r="VY3" s="9"/>
      <c r="VZ3" s="9"/>
      <c r="WA3" s="9"/>
      <c r="WB3" s="9"/>
      <c r="WC3" s="9"/>
      <c r="WD3" s="9"/>
      <c r="WE3" s="9"/>
      <c r="WF3" s="9"/>
      <c r="WG3" s="9"/>
      <c r="WH3" s="9"/>
      <c r="WI3" s="9"/>
      <c r="WJ3" s="9"/>
      <c r="WK3" s="9"/>
      <c r="WL3" s="9"/>
      <c r="WM3" s="9"/>
      <c r="WN3" s="9"/>
      <c r="WO3" s="9"/>
      <c r="WP3" s="9"/>
      <c r="WQ3" s="9"/>
      <c r="WR3" s="9"/>
      <c r="WS3" s="9"/>
      <c r="WT3" s="9"/>
      <c r="WU3" s="9"/>
      <c r="WV3" s="9"/>
      <c r="WW3" s="9"/>
      <c r="WX3" s="9"/>
      <c r="WY3" s="9"/>
      <c r="WZ3" s="9"/>
      <c r="XA3" s="9"/>
      <c r="XB3" s="9"/>
      <c r="XC3" s="9"/>
      <c r="XD3" s="9"/>
      <c r="XE3" s="9"/>
      <c r="XF3" s="9"/>
      <c r="XG3" s="9"/>
      <c r="XH3" s="9"/>
      <c r="XI3" s="9"/>
      <c r="XJ3" s="9"/>
      <c r="XK3" s="9"/>
      <c r="XL3" s="9"/>
      <c r="XM3" s="9"/>
      <c r="XN3" s="9"/>
      <c r="XO3" s="9"/>
      <c r="XP3" s="9"/>
      <c r="XQ3" s="9"/>
      <c r="XR3" s="9"/>
      <c r="XS3" s="9"/>
      <c r="XT3" s="9"/>
      <c r="XU3" s="9"/>
      <c r="XV3" s="9"/>
      <c r="XW3" s="9"/>
      <c r="XX3" s="9"/>
      <c r="XY3" s="9"/>
      <c r="XZ3" s="9"/>
      <c r="YA3" s="9"/>
      <c r="YB3" s="9"/>
      <c r="YC3" s="9"/>
      <c r="YD3" s="9"/>
      <c r="YE3" s="9"/>
      <c r="YF3" s="9"/>
      <c r="YG3" s="9"/>
      <c r="YH3" s="9"/>
      <c r="YI3" s="9"/>
      <c r="YJ3" s="9"/>
      <c r="YK3" s="9"/>
      <c r="YL3" s="9"/>
      <c r="YM3" s="9"/>
      <c r="YN3" s="9"/>
      <c r="YO3" s="9"/>
      <c r="YP3" s="9"/>
      <c r="YQ3" s="9"/>
      <c r="YR3" s="9"/>
      <c r="YS3" s="9"/>
      <c r="YT3" s="9"/>
      <c r="YU3" s="9"/>
      <c r="YV3" s="9"/>
      <c r="YW3" s="9"/>
      <c r="YX3" s="9"/>
      <c r="YY3" s="9"/>
      <c r="YZ3" s="9"/>
      <c r="ZA3" s="9"/>
      <c r="ZB3" s="9"/>
      <c r="ZC3" s="9"/>
      <c r="ZD3" s="9"/>
      <c r="ZE3" s="9"/>
      <c r="ZF3" s="9"/>
      <c r="ZG3" s="9"/>
      <c r="ZH3" s="9"/>
      <c r="ZI3" s="9"/>
      <c r="ZJ3" s="9"/>
      <c r="ZK3" s="9"/>
      <c r="ZL3" s="9"/>
      <c r="ZM3" s="9"/>
      <c r="ZN3" s="9"/>
      <c r="ZO3" s="9"/>
      <c r="ZP3" s="9"/>
      <c r="ZQ3" s="9"/>
      <c r="ZR3" s="9"/>
      <c r="ZS3" s="9"/>
      <c r="ZT3" s="9"/>
      <c r="ZU3" s="9"/>
      <c r="ZV3" s="9"/>
      <c r="ZW3" s="9"/>
      <c r="ZX3" s="9"/>
      <c r="ZY3" s="9"/>
      <c r="ZZ3" s="9"/>
      <c r="AAA3" s="9"/>
      <c r="AAB3" s="9"/>
      <c r="AAC3" s="9"/>
      <c r="AAD3" s="9"/>
      <c r="AAE3" s="9"/>
      <c r="AAF3" s="9"/>
      <c r="AAG3" s="9"/>
      <c r="AAH3" s="9"/>
      <c r="AAI3" s="9"/>
      <c r="AAJ3" s="9"/>
      <c r="AAK3" s="9"/>
      <c r="AAL3" s="9"/>
      <c r="AAM3" s="9"/>
      <c r="AAN3" s="9"/>
      <c r="AAO3" s="9"/>
      <c r="AAP3" s="9"/>
      <c r="AAQ3" s="9"/>
      <c r="AAR3" s="9"/>
      <c r="AAS3" s="9"/>
      <c r="AAT3" s="9"/>
      <c r="AAU3" s="9"/>
      <c r="AAV3" s="9"/>
      <c r="AAW3" s="9"/>
      <c r="AAX3" s="9"/>
      <c r="AAY3" s="9"/>
      <c r="AAZ3" s="9"/>
      <c r="ABA3" s="9"/>
      <c r="ABB3" s="9"/>
      <c r="ABC3" s="9"/>
      <c r="ABD3" s="9"/>
      <c r="ABE3" s="9"/>
      <c r="ABF3" s="9"/>
      <c r="ABG3" s="9"/>
      <c r="ABH3" s="9"/>
      <c r="ABI3" s="9"/>
      <c r="ABJ3" s="9"/>
      <c r="ABK3" s="9"/>
      <c r="ABL3" s="9"/>
      <c r="ABM3" s="9"/>
      <c r="ABN3" s="9"/>
      <c r="ABO3" s="9"/>
      <c r="ABP3" s="9"/>
      <c r="ABQ3" s="9"/>
      <c r="ABR3" s="9"/>
      <c r="ABS3" s="9"/>
      <c r="ABT3" s="9"/>
      <c r="ABU3" s="9"/>
      <c r="ABV3" s="9"/>
      <c r="ABW3" s="9"/>
      <c r="ABX3" s="9"/>
      <c r="ABY3" s="9"/>
      <c r="ABZ3" s="9"/>
      <c r="ACA3" s="9"/>
      <c r="ACB3" s="9"/>
      <c r="ACC3" s="9"/>
      <c r="ACD3" s="9"/>
      <c r="ACE3" s="9"/>
      <c r="ACF3" s="9"/>
      <c r="ACG3" s="9"/>
      <c r="ACH3" s="9"/>
      <c r="ACI3" s="9"/>
      <c r="ACJ3" s="9"/>
      <c r="ACK3" s="9"/>
      <c r="ACL3" s="9"/>
      <c r="ACM3" s="9"/>
      <c r="ACN3" s="9"/>
      <c r="ACO3" s="9"/>
      <c r="ACP3" s="9"/>
      <c r="ACQ3" s="9"/>
      <c r="ACR3" s="9"/>
      <c r="ACS3" s="9"/>
      <c r="ACT3" s="9"/>
      <c r="ACU3" s="9"/>
      <c r="ACV3" s="9"/>
      <c r="ACW3" s="9"/>
      <c r="ACX3" s="9"/>
      <c r="ACY3" s="9"/>
      <c r="ACZ3" s="9"/>
      <c r="ADA3" s="9"/>
      <c r="ADB3" s="9"/>
      <c r="ADC3" s="9"/>
      <c r="ADD3" s="9"/>
      <c r="ADE3" s="9"/>
      <c r="ADF3" s="9"/>
      <c r="ADG3" s="9"/>
      <c r="ADH3" s="9"/>
      <c r="ADI3" s="9"/>
      <c r="ADJ3" s="9"/>
      <c r="ADK3" s="9"/>
      <c r="ADL3" s="9"/>
      <c r="ADM3" s="9"/>
      <c r="ADN3" s="9"/>
      <c r="ADO3" s="9"/>
      <c r="ADP3" s="9"/>
      <c r="ADQ3" s="9"/>
      <c r="ADR3" s="9"/>
      <c r="ADS3" s="9"/>
      <c r="ADT3" s="9"/>
      <c r="ADU3" s="9"/>
      <c r="ADV3" s="9"/>
      <c r="ADW3" s="9"/>
      <c r="ADX3" s="9"/>
      <c r="ADY3" s="9"/>
      <c r="ADZ3" s="9"/>
      <c r="AEA3" s="9"/>
      <c r="AEB3" s="9"/>
      <c r="AEC3" s="9"/>
      <c r="AED3" s="9"/>
      <c r="AEE3" s="9"/>
      <c r="AEF3" s="9"/>
      <c r="AEG3" s="9"/>
      <c r="AEH3" s="9"/>
      <c r="AEI3" s="9"/>
      <c r="AEJ3" s="9"/>
      <c r="AEK3" s="9"/>
      <c r="AEL3" s="9"/>
      <c r="AEM3" s="9"/>
      <c r="AEN3" s="9"/>
      <c r="AEO3" s="9"/>
      <c r="AEP3" s="9"/>
      <c r="AEQ3" s="9"/>
      <c r="AER3" s="9"/>
      <c r="AES3" s="9"/>
      <c r="AET3" s="9"/>
      <c r="AEU3" s="9"/>
      <c r="AEV3" s="9"/>
      <c r="AEW3" s="9"/>
      <c r="AEX3" s="9"/>
      <c r="AEY3" s="9"/>
      <c r="AEZ3" s="9"/>
      <c r="AFA3" s="9"/>
      <c r="AFB3" s="9"/>
      <c r="AFC3" s="9"/>
      <c r="AFD3" s="9"/>
      <c r="AFE3" s="9"/>
      <c r="AFF3" s="9"/>
      <c r="AFG3" s="9"/>
      <c r="AFH3" s="9"/>
      <c r="AFI3" s="9"/>
      <c r="AFJ3" s="9"/>
      <c r="AFK3" s="9"/>
      <c r="AFL3" s="9"/>
      <c r="AFM3" s="9"/>
      <c r="AFN3" s="9"/>
      <c r="AFO3" s="9"/>
      <c r="AFP3" s="9"/>
      <c r="AFQ3" s="9"/>
      <c r="AFR3" s="9"/>
      <c r="AFS3" s="9"/>
      <c r="AFT3" s="9"/>
      <c r="AFU3" s="9"/>
      <c r="AFV3" s="9"/>
      <c r="AFW3" s="9"/>
      <c r="AFX3" s="9"/>
      <c r="AFY3" s="9"/>
      <c r="AFZ3" s="9"/>
      <c r="AGA3" s="9"/>
      <c r="AGB3" s="9"/>
      <c r="AGC3" s="9"/>
      <c r="AGD3" s="9"/>
      <c r="AGE3" s="9"/>
      <c r="AGF3" s="9"/>
      <c r="AGG3" s="9"/>
      <c r="AGH3" s="9"/>
      <c r="AGI3" s="9"/>
      <c r="AGJ3" s="9"/>
      <c r="AGK3" s="9"/>
      <c r="AGL3" s="9"/>
      <c r="AGM3" s="9"/>
      <c r="AGN3" s="9"/>
      <c r="AGO3" s="9"/>
      <c r="AGP3" s="9"/>
      <c r="AGQ3" s="9"/>
      <c r="AGR3" s="9"/>
      <c r="AGS3" s="9"/>
      <c r="AGT3" s="9"/>
      <c r="AGU3" s="9"/>
      <c r="AGV3" s="9"/>
      <c r="AGW3" s="9"/>
      <c r="AGX3" s="9"/>
      <c r="AGY3" s="9"/>
      <c r="AGZ3" s="9"/>
      <c r="AHA3" s="9"/>
      <c r="AHB3" s="9"/>
      <c r="AHC3" s="9"/>
      <c r="AHD3" s="9"/>
      <c r="AHE3" s="9"/>
      <c r="AHF3" s="9"/>
      <c r="AHG3" s="9"/>
      <c r="AHH3" s="9"/>
      <c r="AHI3" s="9"/>
      <c r="AHJ3" s="9"/>
      <c r="AHK3" s="9"/>
      <c r="AHL3" s="9"/>
      <c r="AHM3" s="9"/>
      <c r="AHN3" s="9"/>
      <c r="AHO3" s="9"/>
      <c r="AHP3" s="9"/>
      <c r="AHQ3" s="9"/>
      <c r="AHR3" s="9"/>
      <c r="AHS3" s="9"/>
      <c r="AHT3" s="9"/>
      <c r="AHU3" s="9"/>
      <c r="AHV3" s="9"/>
      <c r="AHW3" s="9"/>
      <c r="AHX3" s="9"/>
      <c r="AHY3" s="9"/>
      <c r="AHZ3" s="9"/>
      <c r="AIA3" s="9"/>
      <c r="AIB3" s="9"/>
      <c r="AIC3" s="9"/>
      <c r="AID3" s="9"/>
      <c r="AIE3" s="9"/>
      <c r="AIF3" s="9"/>
      <c r="AIG3" s="9"/>
      <c r="AIH3" s="9"/>
      <c r="AII3" s="9"/>
      <c r="AIJ3" s="9"/>
      <c r="AIK3" s="9"/>
      <c r="AIL3" s="9"/>
      <c r="AIM3" s="9"/>
      <c r="AIN3" s="9"/>
      <c r="AIO3" s="9"/>
      <c r="AIP3" s="9"/>
      <c r="AIQ3" s="9"/>
      <c r="AIR3" s="9"/>
      <c r="AIS3" s="9"/>
      <c r="AIT3" s="9"/>
      <c r="AIU3" s="9"/>
      <c r="AIV3" s="9"/>
      <c r="AIW3" s="9"/>
      <c r="AIX3" s="9"/>
      <c r="AIY3" s="9"/>
      <c r="AIZ3" s="9"/>
      <c r="AJA3" s="9"/>
      <c r="AJB3" s="9"/>
      <c r="AJC3" s="9"/>
      <c r="AJD3" s="9"/>
      <c r="AJE3" s="9"/>
      <c r="AJF3" s="9"/>
      <c r="AJG3" s="9"/>
      <c r="AJH3" s="9"/>
      <c r="AJI3" s="9"/>
      <c r="AJJ3" s="9"/>
      <c r="AJK3" s="9"/>
      <c r="AJL3" s="9"/>
      <c r="AJM3" s="9"/>
      <c r="AJN3" s="9"/>
      <c r="AJO3" s="9"/>
      <c r="AJP3" s="9"/>
      <c r="AJQ3" s="9"/>
      <c r="AJR3" s="9"/>
      <c r="AJS3" s="9"/>
      <c r="AJT3" s="9"/>
      <c r="AJU3" s="9"/>
      <c r="AJV3" s="9"/>
      <c r="AJW3" s="9"/>
      <c r="AJX3" s="9"/>
      <c r="AJY3" s="9"/>
      <c r="AJZ3" s="9"/>
      <c r="AKA3" s="9"/>
      <c r="AKB3" s="9"/>
      <c r="AKC3" s="9"/>
      <c r="AKD3" s="9"/>
      <c r="AKE3" s="9"/>
      <c r="AKF3" s="9"/>
      <c r="AKG3" s="9"/>
      <c r="AKH3" s="9"/>
      <c r="AKI3" s="9"/>
      <c r="AKJ3" s="9"/>
      <c r="AKK3" s="9"/>
      <c r="AKL3" s="9"/>
      <c r="AKM3" s="9"/>
      <c r="AKN3" s="9"/>
      <c r="AKO3" s="9"/>
      <c r="AKP3" s="9"/>
      <c r="AKQ3" s="9"/>
      <c r="AKR3" s="9"/>
      <c r="AKS3" s="9"/>
      <c r="AKT3" s="9"/>
      <c r="AKU3" s="9"/>
      <c r="AKV3" s="9"/>
      <c r="AKW3" s="9"/>
      <c r="AKX3" s="9"/>
      <c r="AKY3" s="9"/>
      <c r="AKZ3" s="9"/>
      <c r="ALA3" s="9"/>
      <c r="ALB3" s="9"/>
      <c r="ALC3" s="9"/>
      <c r="ALD3" s="9"/>
      <c r="ALE3" s="9"/>
      <c r="ALF3" s="9"/>
      <c r="ALG3" s="9"/>
      <c r="ALH3" s="9"/>
      <c r="ALI3" s="9"/>
      <c r="ALJ3" s="9"/>
      <c r="ALK3" s="9"/>
      <c r="ALL3" s="9"/>
      <c r="ALM3" s="9"/>
      <c r="ALN3" s="9"/>
      <c r="ALO3" s="9"/>
      <c r="ALP3" s="9"/>
      <c r="ALQ3" s="9"/>
      <c r="ALR3" s="9"/>
      <c r="ALS3" s="9"/>
      <c r="ALT3" s="9"/>
      <c r="ALU3" s="9"/>
      <c r="ALV3" s="9"/>
      <c r="ALW3" s="9"/>
      <c r="ALX3" s="9"/>
      <c r="ALY3" s="9"/>
      <c r="ALZ3" s="9"/>
      <c r="AMA3" s="9"/>
      <c r="AMB3" s="9"/>
      <c r="AMC3" s="9"/>
      <c r="AMD3" s="9"/>
      <c r="AME3" s="9"/>
      <c r="AMF3" s="9"/>
      <c r="AMG3" s="9"/>
      <c r="AMH3" s="9"/>
      <c r="AMI3" s="9"/>
      <c r="AMJ3" s="9"/>
      <c r="AMK3" s="9"/>
    </row>
    <row r="4" spans="1:1025" ht="3.75" customHeight="1" thickBot="1" x14ac:dyDescent="0.3">
      <c r="O4" s="1119"/>
      <c r="P4" s="1119"/>
    </row>
    <row r="5" spans="1:1025" ht="57.75" thickBot="1" x14ac:dyDescent="0.3">
      <c r="C5" s="746" t="s">
        <v>181</v>
      </c>
      <c r="D5" s="747" t="s">
        <v>180</v>
      </c>
      <c r="E5" s="748" t="s">
        <v>1177</v>
      </c>
      <c r="F5" s="749" t="s">
        <v>1173</v>
      </c>
      <c r="G5" s="779" t="s">
        <v>1194</v>
      </c>
      <c r="H5" s="780" t="s">
        <v>2</v>
      </c>
      <c r="I5" s="782" t="s">
        <v>1178</v>
      </c>
      <c r="J5" s="783" t="s">
        <v>1174</v>
      </c>
      <c r="K5" s="795" t="s">
        <v>731</v>
      </c>
      <c r="L5" s="781" t="s">
        <v>765</v>
      </c>
      <c r="M5" s="746" t="s">
        <v>762</v>
      </c>
      <c r="N5" s="746" t="s">
        <v>763</v>
      </c>
      <c r="O5" s="746" t="s">
        <v>764</v>
      </c>
    </row>
    <row r="6" spans="1:1025" x14ac:dyDescent="0.25">
      <c r="B6" s="1251" t="s">
        <v>266</v>
      </c>
      <c r="C6" s="1254" t="s">
        <v>183</v>
      </c>
      <c r="D6" s="750" t="s">
        <v>182</v>
      </c>
      <c r="E6" s="751">
        <v>88</v>
      </c>
      <c r="F6" s="752">
        <v>1590</v>
      </c>
      <c r="G6" s="81">
        <v>163</v>
      </c>
      <c r="H6" s="753">
        <v>1678</v>
      </c>
      <c r="I6" s="823">
        <f t="shared" ref="I6:K9" si="0">E6/$M$6*100</f>
        <v>1.2729639809055404</v>
      </c>
      <c r="J6" s="824">
        <f t="shared" si="0"/>
        <v>23.000144654997833</v>
      </c>
      <c r="K6" s="925">
        <f t="shared" si="0"/>
        <v>2.3578764646318531</v>
      </c>
      <c r="L6" s="789">
        <f t="shared" ref="L6:L13" si="1">I6+J6</f>
        <v>24.273108635903373</v>
      </c>
      <c r="M6" s="1256">
        <v>6913</v>
      </c>
      <c r="N6" s="1256">
        <v>35032</v>
      </c>
      <c r="O6" s="1256">
        <v>20</v>
      </c>
    </row>
    <row r="7" spans="1:1025" x14ac:dyDescent="0.25">
      <c r="B7" s="1252"/>
      <c r="C7" s="1255"/>
      <c r="D7" s="754" t="s">
        <v>184</v>
      </c>
      <c r="E7" s="755">
        <v>7</v>
      </c>
      <c r="F7" s="756">
        <v>108</v>
      </c>
      <c r="G7" s="88">
        <v>103</v>
      </c>
      <c r="H7" s="757">
        <v>115</v>
      </c>
      <c r="I7" s="784">
        <f t="shared" si="0"/>
        <v>0.10125849848112252</v>
      </c>
      <c r="J7" s="796">
        <f t="shared" si="0"/>
        <v>1.5622739765658902</v>
      </c>
      <c r="K7" s="809">
        <f t="shared" si="0"/>
        <v>1.4899464776508029</v>
      </c>
      <c r="L7" s="790">
        <f t="shared" si="1"/>
        <v>1.6635324750470126</v>
      </c>
      <c r="M7" s="1257"/>
      <c r="N7" s="1257"/>
      <c r="O7" s="1257"/>
    </row>
    <row r="8" spans="1:1025" x14ac:dyDescent="0.25">
      <c r="B8" s="1252"/>
      <c r="C8" s="1255"/>
      <c r="D8" s="758" t="s">
        <v>185</v>
      </c>
      <c r="E8" s="759">
        <v>46</v>
      </c>
      <c r="F8" s="760">
        <v>29</v>
      </c>
      <c r="G8" s="95">
        <v>26</v>
      </c>
      <c r="H8" s="761">
        <v>75</v>
      </c>
      <c r="I8" s="785">
        <f t="shared" si="0"/>
        <v>0.66541299001880516</v>
      </c>
      <c r="J8" s="797">
        <f t="shared" si="0"/>
        <v>0.41949949370750761</v>
      </c>
      <c r="K8" s="810">
        <f t="shared" si="0"/>
        <v>0.37610299435845507</v>
      </c>
      <c r="L8" s="791">
        <f t="shared" si="1"/>
        <v>1.0849124837263129</v>
      </c>
      <c r="M8" s="1257"/>
      <c r="N8" s="1257"/>
      <c r="O8" s="1257"/>
    </row>
    <row r="9" spans="1:1025" ht="15.75" thickBot="1" x14ac:dyDescent="0.3">
      <c r="B9" s="1252"/>
      <c r="C9" s="1255"/>
      <c r="D9" s="100" t="s">
        <v>186</v>
      </c>
      <c r="E9" s="153">
        <v>25</v>
      </c>
      <c r="F9" s="762">
        <v>2</v>
      </c>
      <c r="G9" s="101">
        <v>2</v>
      </c>
      <c r="H9" s="763">
        <v>27</v>
      </c>
      <c r="I9" s="152">
        <f t="shared" si="0"/>
        <v>0.36163749457543759</v>
      </c>
      <c r="J9" s="798">
        <f t="shared" si="0"/>
        <v>2.8930999566035009E-2</v>
      </c>
      <c r="K9" s="811">
        <f t="shared" si="0"/>
        <v>2.8930999566035009E-2</v>
      </c>
      <c r="L9" s="792">
        <f t="shared" si="1"/>
        <v>0.3905684941414726</v>
      </c>
      <c r="M9" s="1257"/>
      <c r="N9" s="1257"/>
      <c r="O9" s="1257"/>
    </row>
    <row r="10" spans="1:1025" x14ac:dyDescent="0.25">
      <c r="B10" s="1252"/>
      <c r="C10" s="1258" t="s">
        <v>187</v>
      </c>
      <c r="D10" s="764" t="s">
        <v>182</v>
      </c>
      <c r="E10" s="765">
        <v>35</v>
      </c>
      <c r="F10" s="766">
        <v>174</v>
      </c>
      <c r="G10" s="104">
        <v>53</v>
      </c>
      <c r="H10" s="767">
        <v>209</v>
      </c>
      <c r="I10" s="786">
        <f t="shared" ref="I10:K13" si="2">E10/$M$10*100</f>
        <v>0.96685082872928174</v>
      </c>
      <c r="J10" s="799">
        <f t="shared" si="2"/>
        <v>4.8066298342541431</v>
      </c>
      <c r="K10" s="812">
        <f t="shared" si="2"/>
        <v>1.4640883977900552</v>
      </c>
      <c r="L10" s="815">
        <f t="shared" si="1"/>
        <v>5.7734806629834248</v>
      </c>
      <c r="M10" s="1261">
        <v>3620</v>
      </c>
      <c r="N10" s="1261">
        <v>29942</v>
      </c>
      <c r="O10" s="1261">
        <v>12</v>
      </c>
    </row>
    <row r="11" spans="1:1025" x14ac:dyDescent="0.25">
      <c r="B11" s="1252"/>
      <c r="C11" s="1259"/>
      <c r="D11" s="768" t="s">
        <v>184</v>
      </c>
      <c r="E11" s="769">
        <v>4</v>
      </c>
      <c r="F11" s="770">
        <v>337</v>
      </c>
      <c r="G11" s="111">
        <v>110</v>
      </c>
      <c r="H11" s="771">
        <v>341</v>
      </c>
      <c r="I11" s="787">
        <f t="shared" si="2"/>
        <v>0.11049723756906078</v>
      </c>
      <c r="J11" s="800">
        <f t="shared" si="2"/>
        <v>9.3093922651933703</v>
      </c>
      <c r="K11" s="813">
        <f t="shared" si="2"/>
        <v>3.0386740331491713</v>
      </c>
      <c r="L11" s="793">
        <f t="shared" si="1"/>
        <v>9.4198895027624303</v>
      </c>
      <c r="M11" s="1262"/>
      <c r="N11" s="1262"/>
      <c r="O11" s="1262"/>
    </row>
    <row r="12" spans="1:1025" x14ac:dyDescent="0.25">
      <c r="B12" s="1252"/>
      <c r="C12" s="1259"/>
      <c r="D12" s="772" t="s">
        <v>185</v>
      </c>
      <c r="E12" s="773">
        <v>3</v>
      </c>
      <c r="F12" s="774">
        <v>340</v>
      </c>
      <c r="G12" s="118">
        <v>80</v>
      </c>
      <c r="H12" s="775">
        <v>343</v>
      </c>
      <c r="I12" s="788">
        <f t="shared" si="2"/>
        <v>8.2872928176795577E-2</v>
      </c>
      <c r="J12" s="801">
        <f t="shared" si="2"/>
        <v>9.3922651933701662</v>
      </c>
      <c r="K12" s="814">
        <f t="shared" si="2"/>
        <v>2.2099447513812152</v>
      </c>
      <c r="L12" s="794">
        <f t="shared" si="1"/>
        <v>9.4751381215469621</v>
      </c>
      <c r="M12" s="1262"/>
      <c r="N12" s="1262"/>
      <c r="O12" s="1262"/>
    </row>
    <row r="13" spans="1:1025" ht="15.75" thickBot="1" x14ac:dyDescent="0.3">
      <c r="B13" s="1253"/>
      <c r="C13" s="1260"/>
      <c r="D13" s="871" t="s">
        <v>186</v>
      </c>
      <c r="E13" s="889">
        <v>2</v>
      </c>
      <c r="F13" s="920">
        <v>497</v>
      </c>
      <c r="G13" s="873">
        <v>29</v>
      </c>
      <c r="H13" s="921">
        <v>499</v>
      </c>
      <c r="I13" s="892">
        <f t="shared" si="2"/>
        <v>5.5248618784530391E-2</v>
      </c>
      <c r="J13" s="922">
        <f t="shared" si="2"/>
        <v>13.729281767955801</v>
      </c>
      <c r="K13" s="926">
        <f t="shared" si="2"/>
        <v>0.80110497237569056</v>
      </c>
      <c r="L13" s="927">
        <f t="shared" si="1"/>
        <v>13.784530386740331</v>
      </c>
      <c r="M13" s="1263"/>
      <c r="N13" s="1263"/>
      <c r="O13" s="1263"/>
    </row>
    <row r="14" spans="1:1025" ht="15.75" thickBot="1" x14ac:dyDescent="0.3">
      <c r="B14" s="776"/>
      <c r="C14" s="777"/>
      <c r="D14" s="776"/>
      <c r="E14" s="778"/>
      <c r="F14" s="778"/>
      <c r="G14" s="10"/>
      <c r="H14" s="778"/>
      <c r="I14" s="778"/>
      <c r="J14" s="778"/>
      <c r="K14" s="777"/>
    </row>
    <row r="15" spans="1:1025" x14ac:dyDescent="0.25">
      <c r="B15" s="1251" t="s">
        <v>267</v>
      </c>
      <c r="C15" s="1254" t="s">
        <v>183</v>
      </c>
      <c r="D15" s="750" t="s">
        <v>182</v>
      </c>
      <c r="E15" s="751">
        <v>2</v>
      </c>
      <c r="F15" s="752">
        <v>126</v>
      </c>
      <c r="G15" s="81" t="s">
        <v>455</v>
      </c>
      <c r="H15" s="753">
        <v>128</v>
      </c>
      <c r="I15" s="823">
        <f t="shared" ref="I15:J18" si="3">E15/$M$15*100</f>
        <v>1.1976047904191618</v>
      </c>
      <c r="J15" s="824">
        <f t="shared" si="3"/>
        <v>75.449101796407177</v>
      </c>
      <c r="K15" s="816" t="s">
        <v>455</v>
      </c>
      <c r="L15" s="802">
        <f t="shared" ref="L15:L22" si="4">I15+J15</f>
        <v>76.64670658682634</v>
      </c>
      <c r="M15" s="1256">
        <v>167</v>
      </c>
    </row>
    <row r="16" spans="1:1025" x14ac:dyDescent="0.25">
      <c r="B16" s="1252"/>
      <c r="C16" s="1255"/>
      <c r="D16" s="754" t="s">
        <v>184</v>
      </c>
      <c r="E16" s="755">
        <v>0</v>
      </c>
      <c r="F16" s="756">
        <v>1</v>
      </c>
      <c r="G16" s="88" t="s">
        <v>455</v>
      </c>
      <c r="H16" s="757">
        <v>1</v>
      </c>
      <c r="I16" s="784">
        <f t="shared" si="3"/>
        <v>0</v>
      </c>
      <c r="J16" s="796">
        <f t="shared" si="3"/>
        <v>0.5988023952095809</v>
      </c>
      <c r="K16" s="817" t="s">
        <v>455</v>
      </c>
      <c r="L16" s="803">
        <f t="shared" si="4"/>
        <v>0.5988023952095809</v>
      </c>
      <c r="M16" s="1257"/>
    </row>
    <row r="17" spans="2:13" x14ac:dyDescent="0.25">
      <c r="B17" s="1252"/>
      <c r="C17" s="1255"/>
      <c r="D17" s="758" t="s">
        <v>185</v>
      </c>
      <c r="E17" s="759">
        <v>1</v>
      </c>
      <c r="F17" s="760">
        <v>1</v>
      </c>
      <c r="G17" s="95" t="s">
        <v>455</v>
      </c>
      <c r="H17" s="761">
        <v>2</v>
      </c>
      <c r="I17" s="785">
        <f t="shared" si="3"/>
        <v>0.5988023952095809</v>
      </c>
      <c r="J17" s="797">
        <f t="shared" si="3"/>
        <v>0.5988023952095809</v>
      </c>
      <c r="K17" s="818" t="s">
        <v>455</v>
      </c>
      <c r="L17" s="804">
        <f t="shared" si="4"/>
        <v>1.1976047904191618</v>
      </c>
      <c r="M17" s="1257"/>
    </row>
    <row r="18" spans="2:13" ht="15.75" thickBot="1" x14ac:dyDescent="0.3">
      <c r="B18" s="1252"/>
      <c r="C18" s="1255"/>
      <c r="D18" s="100" t="s">
        <v>186</v>
      </c>
      <c r="E18" s="153">
        <v>0</v>
      </c>
      <c r="F18" s="762">
        <v>0</v>
      </c>
      <c r="G18" s="101" t="s">
        <v>455</v>
      </c>
      <c r="H18" s="763">
        <v>0</v>
      </c>
      <c r="I18" s="152">
        <f t="shared" si="3"/>
        <v>0</v>
      </c>
      <c r="J18" s="798">
        <f t="shared" si="3"/>
        <v>0</v>
      </c>
      <c r="K18" s="819" t="s">
        <v>455</v>
      </c>
      <c r="L18" s="805">
        <f t="shared" si="4"/>
        <v>0</v>
      </c>
      <c r="M18" s="1257"/>
    </row>
    <row r="19" spans="2:13" x14ac:dyDescent="0.25">
      <c r="B19" s="1252"/>
      <c r="C19" s="1258" t="s">
        <v>187</v>
      </c>
      <c r="D19" s="764" t="s">
        <v>182</v>
      </c>
      <c r="E19" s="765">
        <v>4</v>
      </c>
      <c r="F19" s="766">
        <v>32</v>
      </c>
      <c r="G19" s="104" t="s">
        <v>455</v>
      </c>
      <c r="H19" s="767">
        <v>36</v>
      </c>
      <c r="I19" s="786">
        <f t="shared" ref="I19:J22" si="5">E19/$M$19*100</f>
        <v>2.1505376344086025</v>
      </c>
      <c r="J19" s="799">
        <f t="shared" si="5"/>
        <v>17.20430107526882</v>
      </c>
      <c r="K19" s="820" t="s">
        <v>455</v>
      </c>
      <c r="L19" s="806">
        <f t="shared" si="4"/>
        <v>19.354838709677423</v>
      </c>
      <c r="M19" s="1261">
        <v>186</v>
      </c>
    </row>
    <row r="20" spans="2:13" x14ac:dyDescent="0.25">
      <c r="B20" s="1252"/>
      <c r="C20" s="1259"/>
      <c r="D20" s="768" t="s">
        <v>184</v>
      </c>
      <c r="E20" s="769">
        <v>0</v>
      </c>
      <c r="F20" s="770">
        <v>76</v>
      </c>
      <c r="G20" s="111" t="s">
        <v>455</v>
      </c>
      <c r="H20" s="771">
        <v>76</v>
      </c>
      <c r="I20" s="787">
        <f t="shared" si="5"/>
        <v>0</v>
      </c>
      <c r="J20" s="800">
        <f t="shared" si="5"/>
        <v>40.86021505376344</v>
      </c>
      <c r="K20" s="821" t="s">
        <v>455</v>
      </c>
      <c r="L20" s="807">
        <f t="shared" si="4"/>
        <v>40.86021505376344</v>
      </c>
      <c r="M20" s="1262"/>
    </row>
    <row r="21" spans="2:13" x14ac:dyDescent="0.25">
      <c r="B21" s="1252"/>
      <c r="C21" s="1259"/>
      <c r="D21" s="772" t="s">
        <v>185</v>
      </c>
      <c r="E21" s="773">
        <v>0</v>
      </c>
      <c r="F21" s="774">
        <v>65</v>
      </c>
      <c r="G21" s="118" t="s">
        <v>455</v>
      </c>
      <c r="H21" s="775">
        <v>65</v>
      </c>
      <c r="I21" s="788">
        <f t="shared" si="5"/>
        <v>0</v>
      </c>
      <c r="J21" s="801">
        <f t="shared" si="5"/>
        <v>34.946236559139784</v>
      </c>
      <c r="K21" s="822" t="s">
        <v>455</v>
      </c>
      <c r="L21" s="808">
        <f t="shared" si="4"/>
        <v>34.946236559139784</v>
      </c>
      <c r="M21" s="1262"/>
    </row>
    <row r="22" spans="2:13" ht="15.75" thickBot="1" x14ac:dyDescent="0.3">
      <c r="B22" s="1253"/>
      <c r="C22" s="1260"/>
      <c r="D22" s="871" t="s">
        <v>186</v>
      </c>
      <c r="E22" s="889">
        <v>0</v>
      </c>
      <c r="F22" s="920">
        <v>99</v>
      </c>
      <c r="G22" s="873" t="s">
        <v>455</v>
      </c>
      <c r="H22" s="921">
        <v>99</v>
      </c>
      <c r="I22" s="892">
        <f t="shared" si="5"/>
        <v>0</v>
      </c>
      <c r="J22" s="922">
        <f t="shared" si="5"/>
        <v>53.225806451612897</v>
      </c>
      <c r="K22" s="923" t="s">
        <v>455</v>
      </c>
      <c r="L22" s="924">
        <f t="shared" si="4"/>
        <v>53.225806451612897</v>
      </c>
      <c r="M22" s="1263"/>
    </row>
  </sheetData>
  <mergeCells count="17">
    <mergeCell ref="B2:H2"/>
    <mergeCell ref="O4:P4"/>
    <mergeCell ref="O6:O9"/>
    <mergeCell ref="C10:C13"/>
    <mergeCell ref="M10:M13"/>
    <mergeCell ref="N10:N13"/>
    <mergeCell ref="O10:O13"/>
    <mergeCell ref="B6:B13"/>
    <mergeCell ref="C6:C9"/>
    <mergeCell ref="M6:M9"/>
    <mergeCell ref="N6:N9"/>
    <mergeCell ref="B3:O3"/>
    <mergeCell ref="B15:B22"/>
    <mergeCell ref="C15:C18"/>
    <mergeCell ref="M15:M18"/>
    <mergeCell ref="C19:C22"/>
    <mergeCell ref="M19:M22"/>
  </mergeCells>
  <pageMargins left="0.7" right="0.7" top="0.75" bottom="0.75" header="0.511811023622047" footer="0.511811023622047"/>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5C434-2BE8-4FCF-9457-96299842CAEA}">
  <dimension ref="A2:AMJ19"/>
  <sheetViews>
    <sheetView zoomScale="130" zoomScaleNormal="130" workbookViewId="0">
      <selection activeCell="B2" sqref="B2:J2"/>
    </sheetView>
  </sheetViews>
  <sheetFormatPr baseColWidth="10" defaultColWidth="11.42578125" defaultRowHeight="15" x14ac:dyDescent="0.25"/>
  <cols>
    <col min="1" max="1" width="1.42578125" style="5" customWidth="1"/>
    <col min="2" max="2" width="5.42578125" style="5" customWidth="1"/>
    <col min="3" max="3" width="20.42578125" style="5" bestFit="1" customWidth="1"/>
    <col min="4" max="4" width="14.85546875" style="5" customWidth="1"/>
    <col min="5" max="5" width="6.85546875" style="5" bestFit="1" customWidth="1"/>
    <col min="6" max="6" width="12.85546875" style="5" bestFit="1" customWidth="1"/>
    <col min="7" max="7" width="10.85546875" style="5" bestFit="1" customWidth="1"/>
    <col min="8" max="8" width="8" style="5" bestFit="1" customWidth="1"/>
    <col min="9" max="9" width="10.42578125" style="5" bestFit="1" customWidth="1"/>
    <col min="10" max="10" width="9.5703125" style="5" customWidth="1"/>
    <col min="11" max="11" width="4.42578125" style="5" bestFit="1" customWidth="1"/>
    <col min="12" max="12" width="12.42578125" style="5" customWidth="1"/>
    <col min="13" max="1024" width="11.42578125" style="5"/>
    <col min="1025" max="16384" width="11.42578125" style="8"/>
  </cols>
  <sheetData>
    <row r="2" spans="2:12" x14ac:dyDescent="0.25">
      <c r="B2" s="1118" t="s">
        <v>1102</v>
      </c>
      <c r="C2" s="1118"/>
      <c r="D2" s="1118"/>
      <c r="E2" s="1118"/>
      <c r="F2" s="1118"/>
      <c r="G2" s="1118"/>
      <c r="H2" s="1118"/>
      <c r="I2" s="1118"/>
      <c r="J2" s="1118"/>
    </row>
    <row r="3" spans="2:12" ht="14.1" customHeight="1" x14ac:dyDescent="0.25">
      <c r="B3" s="1212" t="s">
        <v>1193</v>
      </c>
      <c r="C3" s="1212"/>
      <c r="D3" s="1212"/>
      <c r="E3" s="1212"/>
      <c r="F3" s="1212"/>
      <c r="G3" s="1212"/>
      <c r="H3" s="1212"/>
      <c r="I3" s="1212"/>
      <c r="J3" s="1212"/>
      <c r="K3" s="1212"/>
      <c r="L3" s="1212"/>
    </row>
    <row r="4" spans="2:12" ht="8.25" customHeight="1" thickBot="1" x14ac:dyDescent="0.3">
      <c r="B4" s="11"/>
      <c r="C4" s="9"/>
      <c r="D4" s="9"/>
      <c r="E4" s="9"/>
      <c r="F4" s="9"/>
      <c r="G4" s="9"/>
      <c r="H4" s="9"/>
      <c r="I4" s="9"/>
      <c r="J4" s="9"/>
    </row>
    <row r="5" spans="2:12" ht="43.5" thickBot="1" x14ac:dyDescent="0.3">
      <c r="B5" s="12"/>
      <c r="C5" s="123" t="s">
        <v>188</v>
      </c>
      <c r="D5" s="123" t="s">
        <v>766</v>
      </c>
      <c r="E5" s="124" t="s">
        <v>1</v>
      </c>
      <c r="F5" s="123" t="s">
        <v>189</v>
      </c>
      <c r="G5" s="124" t="s">
        <v>190</v>
      </c>
      <c r="H5" s="123" t="s">
        <v>191</v>
      </c>
      <c r="I5" s="126" t="s">
        <v>192</v>
      </c>
      <c r="J5" s="127" t="s">
        <v>193</v>
      </c>
    </row>
    <row r="6" spans="2:12" s="5" customFormat="1" ht="15.75" thickBot="1" x14ac:dyDescent="0.3">
      <c r="B6" s="1265" t="s">
        <v>4</v>
      </c>
      <c r="C6" s="35" t="s">
        <v>330</v>
      </c>
      <c r="D6" s="612">
        <v>1678</v>
      </c>
      <c r="E6" s="928">
        <v>6913</v>
      </c>
      <c r="F6" s="929">
        <f>D6/E6</f>
        <v>0.2427310863590337</v>
      </c>
      <c r="G6" s="1159">
        <f>(D6+D7)/(E6+E7)</f>
        <v>0.17915123896325832</v>
      </c>
      <c r="H6" s="1160">
        <f>(F6-F7)/(SQRT(G6*(1-G6)/E6+G6*(1-G6)/E7))</f>
        <v>23.514353074279427</v>
      </c>
      <c r="I6" s="1160">
        <f>2.90891E-122</f>
        <v>2.9089100000000002E-122</v>
      </c>
      <c r="J6" s="1161">
        <v>5.2360380000000003E-122</v>
      </c>
      <c r="K6" s="1161" t="s">
        <v>258</v>
      </c>
    </row>
    <row r="7" spans="2:12" s="5" customFormat="1" ht="15.75" thickBot="1" x14ac:dyDescent="0.3">
      <c r="B7" s="1266"/>
      <c r="C7" s="20" t="s">
        <v>335</v>
      </c>
      <c r="D7" s="600">
        <v>209</v>
      </c>
      <c r="E7" s="602">
        <v>3620</v>
      </c>
      <c r="F7" s="613">
        <f>D7/E7</f>
        <v>5.7734806629834254E-2</v>
      </c>
      <c r="G7" s="1159"/>
      <c r="H7" s="1160"/>
      <c r="I7" s="1160"/>
      <c r="J7" s="1161"/>
      <c r="K7" s="1161"/>
    </row>
    <row r="8" spans="2:12" s="5" customFormat="1" ht="15.75" thickBot="1" x14ac:dyDescent="0.3">
      <c r="B8" s="1266"/>
      <c r="C8" s="35" t="s">
        <v>330</v>
      </c>
      <c r="D8" s="36">
        <v>1678</v>
      </c>
      <c r="E8" s="37">
        <v>6913</v>
      </c>
      <c r="F8" s="597">
        <f t="shared" ref="F8:F19" si="0">D8/E8</f>
        <v>0.2427310863590337</v>
      </c>
      <c r="G8" s="1149">
        <f>(D8+D9)/(E8+E9)</f>
        <v>0.12968320555475191</v>
      </c>
      <c r="H8" s="1150">
        <f>(F8-F9)/(SQRT(G8*(1-G8)/E8+G8*(1-G8)/E9))</f>
        <v>39.566729249507546</v>
      </c>
      <c r="I8" s="1150">
        <v>0</v>
      </c>
      <c r="J8" s="1151">
        <v>0</v>
      </c>
      <c r="K8" s="1151" t="s">
        <v>258</v>
      </c>
    </row>
    <row r="9" spans="2:12" s="5" customFormat="1" ht="15.75" thickBot="1" x14ac:dyDescent="0.3">
      <c r="B9" s="1266"/>
      <c r="C9" s="39" t="s">
        <v>331</v>
      </c>
      <c r="D9" s="40">
        <v>115</v>
      </c>
      <c r="E9" s="41">
        <v>6913</v>
      </c>
      <c r="F9" s="598">
        <f t="shared" si="0"/>
        <v>1.663532475047013E-2</v>
      </c>
      <c r="G9" s="1149"/>
      <c r="H9" s="1150"/>
      <c r="I9" s="1150"/>
      <c r="J9" s="1151"/>
      <c r="K9" s="1151"/>
    </row>
    <row r="10" spans="2:12" s="5" customFormat="1" ht="15.75" thickBot="1" x14ac:dyDescent="0.3">
      <c r="B10" s="1266"/>
      <c r="C10" s="43" t="s">
        <v>332</v>
      </c>
      <c r="D10" s="44">
        <v>1678</v>
      </c>
      <c r="E10" s="45">
        <v>6913</v>
      </c>
      <c r="F10" s="46">
        <f t="shared" si="0"/>
        <v>0.2427310863590337</v>
      </c>
      <c r="G10" s="1152">
        <f>(D10+D11)/(E10+E11)</f>
        <v>0.12679010559814841</v>
      </c>
      <c r="H10" s="1133">
        <f>(F10-F11)/(SQRT(G10*(1-G10)/E10+G10*(1-G10)/E11))</f>
        <v>40.971629826251146</v>
      </c>
      <c r="I10" s="1133">
        <v>0</v>
      </c>
      <c r="J10" s="1134">
        <v>0</v>
      </c>
      <c r="K10" s="1134" t="s">
        <v>258</v>
      </c>
    </row>
    <row r="11" spans="2:12" s="5" customFormat="1" ht="15.75" thickBot="1" x14ac:dyDescent="0.3">
      <c r="B11" s="1266"/>
      <c r="C11" s="47" t="s">
        <v>333</v>
      </c>
      <c r="D11" s="48">
        <v>75</v>
      </c>
      <c r="E11" s="49">
        <v>6913</v>
      </c>
      <c r="F11" s="50">
        <f t="shared" si="0"/>
        <v>1.0849124837263127E-2</v>
      </c>
      <c r="G11" s="1152"/>
      <c r="H11" s="1133"/>
      <c r="I11" s="1133"/>
      <c r="J11" s="1134"/>
      <c r="K11" s="1134"/>
    </row>
    <row r="12" spans="2:12" s="5" customFormat="1" ht="15.75" thickBot="1" x14ac:dyDescent="0.3">
      <c r="B12" s="1266"/>
      <c r="C12" s="51" t="s">
        <v>332</v>
      </c>
      <c r="D12" s="52">
        <v>1678</v>
      </c>
      <c r="E12" s="53">
        <v>6913</v>
      </c>
      <c r="F12" s="54">
        <f t="shared" si="0"/>
        <v>0.2427310863590337</v>
      </c>
      <c r="G12" s="1135">
        <f>(D12+D13)/(E12+E13)</f>
        <v>0.12331838565022421</v>
      </c>
      <c r="H12" s="1140">
        <f>(F12-F13)/(SQRT(G12*(1-G12)/E12+G12*(1-G12)/E13))</f>
        <v>42.703545308014924</v>
      </c>
      <c r="I12" s="1140">
        <v>0</v>
      </c>
      <c r="J12" s="1142">
        <v>0</v>
      </c>
      <c r="K12" s="1142" t="s">
        <v>258</v>
      </c>
    </row>
    <row r="13" spans="2:12" s="5" customFormat="1" ht="15.75" thickBot="1" x14ac:dyDescent="0.3">
      <c r="B13" s="1266"/>
      <c r="C13" s="878" t="s">
        <v>334</v>
      </c>
      <c r="D13" s="879">
        <v>27</v>
      </c>
      <c r="E13" s="880">
        <v>6913</v>
      </c>
      <c r="F13" s="55">
        <f t="shared" si="0"/>
        <v>3.9056849414147257E-3</v>
      </c>
      <c r="G13" s="1136"/>
      <c r="H13" s="1141"/>
      <c r="I13" s="1141"/>
      <c r="J13" s="1143"/>
      <c r="K13" s="1143"/>
    </row>
    <row r="14" spans="2:12" s="5" customFormat="1" ht="15.75" thickBot="1" x14ac:dyDescent="0.3">
      <c r="B14" s="1266"/>
      <c r="C14" s="881" t="s">
        <v>335</v>
      </c>
      <c r="D14" s="599">
        <v>209</v>
      </c>
      <c r="E14" s="601">
        <v>3620</v>
      </c>
      <c r="F14" s="932">
        <f t="shared" si="0"/>
        <v>5.7734806629834254E-2</v>
      </c>
      <c r="G14" s="1137">
        <f>(D14+D15)/(E14+E15)</f>
        <v>7.5966850828729282E-2</v>
      </c>
      <c r="H14" s="1138">
        <f>(F14-F15)/(SQRT(G14*(1-G14)/E14+G14*(1-G14)/E15))</f>
        <v>-5.8552954071449488</v>
      </c>
      <c r="I14" s="1138">
        <f>0.000000004761629</f>
        <v>4.7616289999999999E-9</v>
      </c>
      <c r="J14" s="1139">
        <v>4.7616289999999999E-9</v>
      </c>
      <c r="K14" s="1139" t="s">
        <v>258</v>
      </c>
    </row>
    <row r="15" spans="2:12" s="5" customFormat="1" ht="15.75" thickBot="1" x14ac:dyDescent="0.3">
      <c r="B15" s="1266"/>
      <c r="C15" s="883" t="s">
        <v>336</v>
      </c>
      <c r="D15" s="600">
        <v>341</v>
      </c>
      <c r="E15" s="602">
        <v>3620</v>
      </c>
      <c r="F15" s="613">
        <f t="shared" si="0"/>
        <v>9.419889502762431E-2</v>
      </c>
      <c r="G15" s="1137"/>
      <c r="H15" s="1138"/>
      <c r="I15" s="1138"/>
      <c r="J15" s="1139"/>
      <c r="K15" s="1139"/>
    </row>
    <row r="16" spans="2:12" s="5" customFormat="1" ht="15.75" thickBot="1" x14ac:dyDescent="0.3">
      <c r="B16" s="1266"/>
      <c r="C16" s="22" t="s">
        <v>335</v>
      </c>
      <c r="D16" s="603">
        <v>209</v>
      </c>
      <c r="E16" s="610">
        <v>3620</v>
      </c>
      <c r="F16" s="607">
        <f t="shared" si="0"/>
        <v>5.7734806629834254E-2</v>
      </c>
      <c r="G16" s="1164">
        <f>(D16+D17)/(E16+E17)</f>
        <v>7.6243093922651939E-2</v>
      </c>
      <c r="H16" s="1153">
        <f>(F16-F17)/(SQRT(G16*(1-G16)/E16+G16*(1-G16)/E17))</f>
        <v>-5.9341211750086931</v>
      </c>
      <c r="I16" s="1153">
        <v>2.9542359999999999E-9</v>
      </c>
      <c r="J16" s="1154">
        <v>3.3235150000000002E-9</v>
      </c>
      <c r="K16" s="1154" t="s">
        <v>258</v>
      </c>
    </row>
    <row r="17" spans="2:11" s="5" customFormat="1" ht="15.75" thickBot="1" x14ac:dyDescent="0.3">
      <c r="B17" s="1266"/>
      <c r="C17" s="26" t="s">
        <v>337</v>
      </c>
      <c r="D17" s="604">
        <v>343</v>
      </c>
      <c r="E17" s="611">
        <v>3620</v>
      </c>
      <c r="F17" s="608">
        <f t="shared" si="0"/>
        <v>9.475138121546961E-2</v>
      </c>
      <c r="G17" s="1164"/>
      <c r="H17" s="1153"/>
      <c r="I17" s="1153"/>
      <c r="J17" s="1154"/>
      <c r="K17" s="1154"/>
    </row>
    <row r="18" spans="2:11" s="5" customFormat="1" ht="15.75" thickBot="1" x14ac:dyDescent="0.3">
      <c r="B18" s="1266"/>
      <c r="C18" s="29" t="s">
        <v>338</v>
      </c>
      <c r="D18" s="605">
        <v>209</v>
      </c>
      <c r="E18" s="614">
        <v>3620</v>
      </c>
      <c r="F18" s="609">
        <f t="shared" si="0"/>
        <v>5.7734806629834254E-2</v>
      </c>
      <c r="G18" s="1162">
        <f>(D18+D19)/(E18+E19)</f>
        <v>9.7790055248618779E-2</v>
      </c>
      <c r="H18" s="1155">
        <f>(F18-F19)/(SQRT(G18*(1-G18)/E18+G18*(1-G18)/E19))</f>
        <v>-11.474336027879662</v>
      </c>
      <c r="I18" s="1155">
        <v>1.7753520000000001E-30</v>
      </c>
      <c r="J18" s="1157">
        <v>2.282595E-30</v>
      </c>
      <c r="K18" s="1157" t="s">
        <v>258</v>
      </c>
    </row>
    <row r="19" spans="2:11" s="5" customFormat="1" ht="15.75" thickBot="1" x14ac:dyDescent="0.3">
      <c r="B19" s="1267"/>
      <c r="C19" s="33" t="s">
        <v>339</v>
      </c>
      <c r="D19" s="606">
        <v>499</v>
      </c>
      <c r="E19" s="930">
        <v>3620</v>
      </c>
      <c r="F19" s="931">
        <f t="shared" si="0"/>
        <v>0.13784530386740332</v>
      </c>
      <c r="G19" s="1162"/>
      <c r="H19" s="1155"/>
      <c r="I19" s="1155"/>
      <c r="J19" s="1157"/>
      <c r="K19" s="1157"/>
    </row>
  </sheetData>
  <mergeCells count="38">
    <mergeCell ref="G6:G7"/>
    <mergeCell ref="H6:H7"/>
    <mergeCell ref="I6:I7"/>
    <mergeCell ref="J6:J7"/>
    <mergeCell ref="K6:K7"/>
    <mergeCell ref="K14:K15"/>
    <mergeCell ref="I18:I19"/>
    <mergeCell ref="J18:J19"/>
    <mergeCell ref="K18:K19"/>
    <mergeCell ref="G16:G17"/>
    <mergeCell ref="H16:H17"/>
    <mergeCell ref="I16:I17"/>
    <mergeCell ref="J16:J17"/>
    <mergeCell ref="K16:K17"/>
    <mergeCell ref="K8:K9"/>
    <mergeCell ref="J10:J11"/>
    <mergeCell ref="K10:K11"/>
    <mergeCell ref="G12:G13"/>
    <mergeCell ref="H12:H13"/>
    <mergeCell ref="I12:I13"/>
    <mergeCell ref="J12:J13"/>
    <mergeCell ref="K12:K13"/>
    <mergeCell ref="B3:L3"/>
    <mergeCell ref="B2:J2"/>
    <mergeCell ref="B6:B19"/>
    <mergeCell ref="G10:G11"/>
    <mergeCell ref="H10:H11"/>
    <mergeCell ref="I10:I11"/>
    <mergeCell ref="G8:G9"/>
    <mergeCell ref="H8:H9"/>
    <mergeCell ref="I8:I9"/>
    <mergeCell ref="J8:J9"/>
    <mergeCell ref="G14:G15"/>
    <mergeCell ref="H14:H15"/>
    <mergeCell ref="I14:I15"/>
    <mergeCell ref="J14:J15"/>
    <mergeCell ref="G18:G19"/>
    <mergeCell ref="H18:H19"/>
  </mergeCells>
  <pageMargins left="0.7" right="0.7" top="0.75" bottom="0.75" header="0.511811023622047" footer="0.511811023622047"/>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DD945-7773-438A-BDF7-A90186E5E9E4}">
  <dimension ref="A2:AMJ202"/>
  <sheetViews>
    <sheetView topLeftCell="A46" zoomScale="125" workbookViewId="0">
      <selection activeCell="G2" sqref="G2"/>
    </sheetView>
  </sheetViews>
  <sheetFormatPr baseColWidth="10" defaultColWidth="11.42578125" defaultRowHeight="15" x14ac:dyDescent="0.25"/>
  <cols>
    <col min="1" max="1" width="1.42578125" style="5" customWidth="1"/>
    <col min="2" max="2" width="20.85546875" style="6" bestFit="1" customWidth="1"/>
    <col min="3" max="3" width="16.85546875" style="6" bestFit="1" customWidth="1"/>
    <col min="4" max="4" width="11.140625" style="5" bestFit="1" customWidth="1"/>
    <col min="5" max="5" width="16.42578125" style="5" bestFit="1" customWidth="1"/>
    <col min="6" max="6" width="13.140625" style="5" bestFit="1" customWidth="1"/>
    <col min="7" max="7" width="10.85546875" style="5" bestFit="1" customWidth="1"/>
    <col min="8" max="8" width="8" style="5" bestFit="1" customWidth="1"/>
    <col min="9" max="9" width="10.42578125" style="5" bestFit="1" customWidth="1"/>
    <col min="10" max="10" width="9.42578125" style="5" bestFit="1" customWidth="1"/>
    <col min="11" max="11" width="4.42578125" style="5" bestFit="1" customWidth="1"/>
    <col min="12" max="12" width="12.42578125" style="5" customWidth="1"/>
    <col min="13" max="1024" width="11.42578125" style="5"/>
    <col min="1025" max="16384" width="11.42578125" style="8"/>
  </cols>
  <sheetData>
    <row r="2" spans="2:10" x14ac:dyDescent="0.25">
      <c r="B2" s="1118" t="s">
        <v>1103</v>
      </c>
      <c r="C2" s="1118"/>
      <c r="D2" s="1118"/>
      <c r="E2" s="1118"/>
      <c r="F2" s="1118"/>
      <c r="G2" s="7"/>
      <c r="H2" s="7"/>
      <c r="I2" s="7"/>
      <c r="J2" s="7"/>
    </row>
    <row r="3" spans="2:10" x14ac:dyDescent="0.25">
      <c r="B3" s="1212" t="s">
        <v>1196</v>
      </c>
      <c r="C3" s="1212"/>
      <c r="D3" s="1212"/>
      <c r="E3" s="1212"/>
      <c r="F3" s="1212"/>
      <c r="G3" s="1212"/>
      <c r="H3" s="1212"/>
      <c r="I3" s="1212"/>
      <c r="J3" s="1212"/>
    </row>
    <row r="4" spans="2:10" ht="8.25" customHeight="1" thickBot="1" x14ac:dyDescent="0.3">
      <c r="B4" s="615"/>
      <c r="C4" s="12"/>
      <c r="D4" s="9"/>
      <c r="E4" s="9"/>
      <c r="F4" s="9"/>
      <c r="G4" s="9"/>
      <c r="H4" s="9"/>
      <c r="I4" s="9"/>
      <c r="J4" s="9"/>
    </row>
    <row r="5" spans="2:10" ht="15.75" thickBot="1" x14ac:dyDescent="0.3">
      <c r="B5" s="851" t="s">
        <v>0</v>
      </c>
      <c r="C5" s="853" t="s">
        <v>651</v>
      </c>
      <c r="D5" s="853" t="s">
        <v>664</v>
      </c>
      <c r="E5" s="853" t="s">
        <v>665</v>
      </c>
      <c r="F5" s="854" t="s">
        <v>702</v>
      </c>
    </row>
    <row r="6" spans="2:10" x14ac:dyDescent="0.25">
      <c r="B6" s="680" t="s">
        <v>767</v>
      </c>
      <c r="C6" s="689" t="s">
        <v>262</v>
      </c>
      <c r="D6" s="681" t="s">
        <v>682</v>
      </c>
      <c r="E6" s="681" t="s">
        <v>683</v>
      </c>
      <c r="F6" s="682">
        <v>39</v>
      </c>
    </row>
    <row r="7" spans="2:10" x14ac:dyDescent="0.25">
      <c r="B7" s="683" t="s">
        <v>767</v>
      </c>
      <c r="C7" s="690" t="s">
        <v>262</v>
      </c>
      <c r="D7" s="684" t="s">
        <v>678</v>
      </c>
      <c r="E7" s="684" t="s">
        <v>680</v>
      </c>
      <c r="F7" s="685">
        <v>10</v>
      </c>
    </row>
    <row r="8" spans="2:10" x14ac:dyDescent="0.25">
      <c r="B8" s="683" t="s">
        <v>767</v>
      </c>
      <c r="C8" s="690" t="s">
        <v>262</v>
      </c>
      <c r="D8" s="684" t="s">
        <v>678</v>
      </c>
      <c r="E8" s="684" t="s">
        <v>681</v>
      </c>
      <c r="F8" s="685">
        <v>9</v>
      </c>
    </row>
    <row r="9" spans="2:10" x14ac:dyDescent="0.25">
      <c r="B9" s="683" t="s">
        <v>767</v>
      </c>
      <c r="C9" s="690" t="s">
        <v>262</v>
      </c>
      <c r="D9" s="684" t="s">
        <v>684</v>
      </c>
      <c r="E9" s="684" t="s">
        <v>684</v>
      </c>
      <c r="F9" s="685">
        <v>8</v>
      </c>
    </row>
    <row r="10" spans="2:10" x14ac:dyDescent="0.25">
      <c r="B10" s="683" t="s">
        <v>767</v>
      </c>
      <c r="C10" s="690" t="s">
        <v>262</v>
      </c>
      <c r="D10" s="684" t="s">
        <v>666</v>
      </c>
      <c r="E10" s="684" t="s">
        <v>670</v>
      </c>
      <c r="F10" s="685">
        <v>4</v>
      </c>
    </row>
    <row r="11" spans="2:10" x14ac:dyDescent="0.25">
      <c r="B11" s="683" t="s">
        <v>767</v>
      </c>
      <c r="C11" s="690" t="s">
        <v>262</v>
      </c>
      <c r="D11" s="684" t="s">
        <v>666</v>
      </c>
      <c r="E11" s="684" t="s">
        <v>673</v>
      </c>
      <c r="F11" s="685">
        <v>4</v>
      </c>
    </row>
    <row r="12" spans="2:10" x14ac:dyDescent="0.25">
      <c r="B12" s="683" t="s">
        <v>767</v>
      </c>
      <c r="C12" s="690" t="s">
        <v>262</v>
      </c>
      <c r="D12" s="684" t="s">
        <v>666</v>
      </c>
      <c r="E12" s="684" t="s">
        <v>669</v>
      </c>
      <c r="F12" s="685">
        <v>3</v>
      </c>
    </row>
    <row r="13" spans="2:10" x14ac:dyDescent="0.25">
      <c r="B13" s="683" t="s">
        <v>767</v>
      </c>
      <c r="C13" s="690" t="s">
        <v>262</v>
      </c>
      <c r="D13" s="684" t="s">
        <v>666</v>
      </c>
      <c r="E13" s="684" t="s">
        <v>667</v>
      </c>
      <c r="F13" s="685">
        <v>2</v>
      </c>
    </row>
    <row r="14" spans="2:10" x14ac:dyDescent="0.25">
      <c r="B14" s="683" t="s">
        <v>767</v>
      </c>
      <c r="C14" s="690" t="s">
        <v>262</v>
      </c>
      <c r="D14" s="684" t="s">
        <v>674</v>
      </c>
      <c r="E14" s="684" t="s">
        <v>676</v>
      </c>
      <c r="F14" s="685">
        <v>2</v>
      </c>
    </row>
    <row r="15" spans="2:10" x14ac:dyDescent="0.25">
      <c r="B15" s="683" t="s">
        <v>767</v>
      </c>
      <c r="C15" s="690" t="s">
        <v>262</v>
      </c>
      <c r="D15" s="684" t="s">
        <v>678</v>
      </c>
      <c r="E15" s="684" t="s">
        <v>679</v>
      </c>
      <c r="F15" s="685">
        <v>2</v>
      </c>
    </row>
    <row r="16" spans="2:10" x14ac:dyDescent="0.25">
      <c r="B16" s="683" t="s">
        <v>767</v>
      </c>
      <c r="C16" s="690" t="s">
        <v>262</v>
      </c>
      <c r="D16" s="684" t="s">
        <v>666</v>
      </c>
      <c r="E16" s="684" t="s">
        <v>668</v>
      </c>
      <c r="F16" s="685">
        <v>1</v>
      </c>
    </row>
    <row r="17" spans="2:6" x14ac:dyDescent="0.25">
      <c r="B17" s="683" t="s">
        <v>767</v>
      </c>
      <c r="C17" s="690" t="s">
        <v>262</v>
      </c>
      <c r="D17" s="684" t="s">
        <v>666</v>
      </c>
      <c r="E17" s="684" t="s">
        <v>671</v>
      </c>
      <c r="F17" s="685">
        <v>1</v>
      </c>
    </row>
    <row r="18" spans="2:6" x14ac:dyDescent="0.25">
      <c r="B18" s="683" t="s">
        <v>767</v>
      </c>
      <c r="C18" s="690" t="s">
        <v>262</v>
      </c>
      <c r="D18" s="684" t="s">
        <v>666</v>
      </c>
      <c r="E18" s="684" t="s">
        <v>672</v>
      </c>
      <c r="F18" s="685">
        <v>1</v>
      </c>
    </row>
    <row r="19" spans="2:6" x14ac:dyDescent="0.25">
      <c r="B19" s="683" t="s">
        <v>767</v>
      </c>
      <c r="C19" s="690" t="s">
        <v>262</v>
      </c>
      <c r="D19" s="684" t="s">
        <v>674</v>
      </c>
      <c r="E19" s="684" t="s">
        <v>675</v>
      </c>
      <c r="F19" s="685">
        <v>1</v>
      </c>
    </row>
    <row r="20" spans="2:6" x14ac:dyDescent="0.25">
      <c r="B20" s="683" t="s">
        <v>767</v>
      </c>
      <c r="C20" s="690" t="s">
        <v>262</v>
      </c>
      <c r="D20" s="684" t="s">
        <v>674</v>
      </c>
      <c r="E20" s="684" t="s">
        <v>677</v>
      </c>
      <c r="F20" s="685">
        <v>1</v>
      </c>
    </row>
    <row r="21" spans="2:6" x14ac:dyDescent="0.25">
      <c r="B21" s="683" t="s">
        <v>767</v>
      </c>
      <c r="C21" s="690" t="s">
        <v>259</v>
      </c>
      <c r="D21" s="684" t="s">
        <v>682</v>
      </c>
      <c r="E21" s="684" t="s">
        <v>683</v>
      </c>
      <c r="F21" s="685">
        <v>574</v>
      </c>
    </row>
    <row r="22" spans="2:6" x14ac:dyDescent="0.25">
      <c r="B22" s="683" t="s">
        <v>767</v>
      </c>
      <c r="C22" s="690" t="s">
        <v>259</v>
      </c>
      <c r="D22" s="684" t="s">
        <v>678</v>
      </c>
      <c r="E22" s="684" t="s">
        <v>680</v>
      </c>
      <c r="F22" s="685">
        <v>223</v>
      </c>
    </row>
    <row r="23" spans="2:6" x14ac:dyDescent="0.25">
      <c r="B23" s="683" t="s">
        <v>767</v>
      </c>
      <c r="C23" s="690" t="s">
        <v>259</v>
      </c>
      <c r="D23" s="684" t="s">
        <v>666</v>
      </c>
      <c r="E23" s="684" t="s">
        <v>673</v>
      </c>
      <c r="F23" s="685">
        <v>168</v>
      </c>
    </row>
    <row r="24" spans="2:6" x14ac:dyDescent="0.25">
      <c r="B24" s="683" t="s">
        <v>767</v>
      </c>
      <c r="C24" s="690" t="s">
        <v>259</v>
      </c>
      <c r="D24" s="684" t="s">
        <v>684</v>
      </c>
      <c r="E24" s="684" t="s">
        <v>684</v>
      </c>
      <c r="F24" s="685">
        <v>114</v>
      </c>
    </row>
    <row r="25" spans="2:6" x14ac:dyDescent="0.25">
      <c r="B25" s="683" t="s">
        <v>767</v>
      </c>
      <c r="C25" s="690" t="s">
        <v>259</v>
      </c>
      <c r="D25" s="684" t="s">
        <v>678</v>
      </c>
      <c r="E25" s="684" t="s">
        <v>681</v>
      </c>
      <c r="F25" s="685">
        <v>107</v>
      </c>
    </row>
    <row r="26" spans="2:6" x14ac:dyDescent="0.25">
      <c r="B26" s="683" t="s">
        <v>767</v>
      </c>
      <c r="C26" s="690" t="s">
        <v>259</v>
      </c>
      <c r="D26" s="684" t="s">
        <v>674</v>
      </c>
      <c r="E26" s="684" t="s">
        <v>677</v>
      </c>
      <c r="F26" s="685">
        <v>100</v>
      </c>
    </row>
    <row r="27" spans="2:6" x14ac:dyDescent="0.25">
      <c r="B27" s="683" t="s">
        <v>767</v>
      </c>
      <c r="C27" s="690" t="s">
        <v>259</v>
      </c>
      <c r="D27" s="684" t="s">
        <v>666</v>
      </c>
      <c r="E27" s="684" t="s">
        <v>686</v>
      </c>
      <c r="F27" s="685">
        <v>59</v>
      </c>
    </row>
    <row r="28" spans="2:6" x14ac:dyDescent="0.25">
      <c r="B28" s="683" t="s">
        <v>767</v>
      </c>
      <c r="C28" s="690" t="s">
        <v>259</v>
      </c>
      <c r="D28" s="684" t="s">
        <v>674</v>
      </c>
      <c r="E28" s="684" t="s">
        <v>676</v>
      </c>
      <c r="F28" s="685">
        <v>42</v>
      </c>
    </row>
    <row r="29" spans="2:6" x14ac:dyDescent="0.25">
      <c r="B29" s="683" t="s">
        <v>767</v>
      </c>
      <c r="C29" s="690" t="s">
        <v>259</v>
      </c>
      <c r="D29" s="684" t="s">
        <v>666</v>
      </c>
      <c r="E29" s="684" t="s">
        <v>667</v>
      </c>
      <c r="F29" s="685">
        <v>39</v>
      </c>
    </row>
    <row r="30" spans="2:6" x14ac:dyDescent="0.25">
      <c r="B30" s="683" t="s">
        <v>767</v>
      </c>
      <c r="C30" s="690" t="s">
        <v>259</v>
      </c>
      <c r="D30" s="684" t="s">
        <v>678</v>
      </c>
      <c r="E30" s="684" t="s">
        <v>679</v>
      </c>
      <c r="F30" s="685">
        <v>38</v>
      </c>
    </row>
    <row r="31" spans="2:6" x14ac:dyDescent="0.25">
      <c r="B31" s="683" t="s">
        <v>767</v>
      </c>
      <c r="C31" s="690" t="s">
        <v>259</v>
      </c>
      <c r="D31" s="684" t="s">
        <v>674</v>
      </c>
      <c r="E31" s="684" t="s">
        <v>675</v>
      </c>
      <c r="F31" s="685">
        <v>30</v>
      </c>
    </row>
    <row r="32" spans="2:6" x14ac:dyDescent="0.25">
      <c r="B32" s="683" t="s">
        <v>767</v>
      </c>
      <c r="C32" s="690" t="s">
        <v>259</v>
      </c>
      <c r="D32" s="684" t="s">
        <v>666</v>
      </c>
      <c r="E32" s="684" t="s">
        <v>685</v>
      </c>
      <c r="F32" s="685">
        <v>17</v>
      </c>
    </row>
    <row r="33" spans="2:6" x14ac:dyDescent="0.25">
      <c r="B33" s="683" t="s">
        <v>767</v>
      </c>
      <c r="C33" s="690" t="s">
        <v>259</v>
      </c>
      <c r="D33" s="684" t="s">
        <v>666</v>
      </c>
      <c r="E33" s="684" t="s">
        <v>672</v>
      </c>
      <c r="F33" s="685">
        <v>15</v>
      </c>
    </row>
    <row r="34" spans="2:6" x14ac:dyDescent="0.25">
      <c r="B34" s="683" t="s">
        <v>767</v>
      </c>
      <c r="C34" s="690" t="s">
        <v>259</v>
      </c>
      <c r="D34" s="684" t="s">
        <v>666</v>
      </c>
      <c r="E34" s="684" t="s">
        <v>668</v>
      </c>
      <c r="F34" s="685">
        <v>11</v>
      </c>
    </row>
    <row r="35" spans="2:6" x14ac:dyDescent="0.25">
      <c r="B35" s="683" t="s">
        <v>767</v>
      </c>
      <c r="C35" s="690" t="s">
        <v>259</v>
      </c>
      <c r="D35" s="684" t="s">
        <v>674</v>
      </c>
      <c r="E35" s="684" t="s">
        <v>698</v>
      </c>
      <c r="F35" s="685">
        <v>11</v>
      </c>
    </row>
    <row r="36" spans="2:6" x14ac:dyDescent="0.25">
      <c r="B36" s="683" t="s">
        <v>767</v>
      </c>
      <c r="C36" s="690" t="s">
        <v>259</v>
      </c>
      <c r="D36" s="684" t="s">
        <v>666</v>
      </c>
      <c r="E36" s="684" t="s">
        <v>669</v>
      </c>
      <c r="F36" s="685">
        <v>9</v>
      </c>
    </row>
    <row r="37" spans="2:6" x14ac:dyDescent="0.25">
      <c r="B37" s="683" t="s">
        <v>767</v>
      </c>
      <c r="C37" s="690" t="s">
        <v>259</v>
      </c>
      <c r="D37" s="684" t="s">
        <v>666</v>
      </c>
      <c r="E37" s="684" t="s">
        <v>696</v>
      </c>
      <c r="F37" s="685">
        <v>9</v>
      </c>
    </row>
    <row r="38" spans="2:6" x14ac:dyDescent="0.25">
      <c r="B38" s="683" t="s">
        <v>767</v>
      </c>
      <c r="C38" s="690" t="s">
        <v>259</v>
      </c>
      <c r="D38" s="684" t="s">
        <v>666</v>
      </c>
      <c r="E38" s="684" t="s">
        <v>687</v>
      </c>
      <c r="F38" s="685">
        <v>7</v>
      </c>
    </row>
    <row r="39" spans="2:6" x14ac:dyDescent="0.25">
      <c r="B39" s="683" t="s">
        <v>767</v>
      </c>
      <c r="C39" s="690" t="s">
        <v>259</v>
      </c>
      <c r="D39" s="684" t="s">
        <v>666</v>
      </c>
      <c r="E39" s="684" t="s">
        <v>694</v>
      </c>
      <c r="F39" s="685">
        <v>6</v>
      </c>
    </row>
    <row r="40" spans="2:6" x14ac:dyDescent="0.25">
      <c r="B40" s="683" t="s">
        <v>767</v>
      </c>
      <c r="C40" s="690" t="s">
        <v>259</v>
      </c>
      <c r="D40" s="684" t="s">
        <v>666</v>
      </c>
      <c r="E40" s="684" t="s">
        <v>695</v>
      </c>
      <c r="F40" s="685">
        <v>4</v>
      </c>
    </row>
    <row r="41" spans="2:6" x14ac:dyDescent="0.25">
      <c r="B41" s="683" t="s">
        <v>767</v>
      </c>
      <c r="C41" s="690" t="s">
        <v>259</v>
      </c>
      <c r="D41" s="684" t="s">
        <v>666</v>
      </c>
      <c r="E41" s="684" t="s">
        <v>697</v>
      </c>
      <c r="F41" s="685">
        <v>3</v>
      </c>
    </row>
    <row r="42" spans="2:6" x14ac:dyDescent="0.25">
      <c r="B42" s="683" t="s">
        <v>767</v>
      </c>
      <c r="C42" s="690" t="s">
        <v>259</v>
      </c>
      <c r="D42" s="684" t="s">
        <v>666</v>
      </c>
      <c r="E42" s="684" t="s">
        <v>670</v>
      </c>
      <c r="F42" s="685">
        <v>1</v>
      </c>
    </row>
    <row r="43" spans="2:6" x14ac:dyDescent="0.25">
      <c r="B43" s="683" t="s">
        <v>767</v>
      </c>
      <c r="C43" s="690" t="s">
        <v>259</v>
      </c>
      <c r="D43" s="684" t="s">
        <v>666</v>
      </c>
      <c r="E43" s="684" t="s">
        <v>684</v>
      </c>
      <c r="F43" s="685">
        <v>1</v>
      </c>
    </row>
    <row r="44" spans="2:6" x14ac:dyDescent="0.25">
      <c r="B44" s="683" t="s">
        <v>767</v>
      </c>
      <c r="C44" s="690" t="s">
        <v>259</v>
      </c>
      <c r="D44" s="684" t="s">
        <v>674</v>
      </c>
      <c r="E44" s="684" t="s">
        <v>699</v>
      </c>
      <c r="F44" s="685">
        <v>1</v>
      </c>
    </row>
    <row r="45" spans="2:6" ht="15.75" thickBot="1" x14ac:dyDescent="0.3">
      <c r="B45" s="686" t="s">
        <v>767</v>
      </c>
      <c r="C45" s="691" t="s">
        <v>259</v>
      </c>
      <c r="D45" s="687" t="s">
        <v>674</v>
      </c>
      <c r="E45" s="687" t="s">
        <v>700</v>
      </c>
      <c r="F45" s="688">
        <v>1</v>
      </c>
    </row>
    <row r="46" spans="2:6" x14ac:dyDescent="0.25">
      <c r="B46" s="673" t="s">
        <v>768</v>
      </c>
      <c r="C46" s="692" t="s">
        <v>262</v>
      </c>
      <c r="D46" s="674" t="s">
        <v>682</v>
      </c>
      <c r="E46" s="674" t="s">
        <v>683</v>
      </c>
      <c r="F46" s="675">
        <v>14</v>
      </c>
    </row>
    <row r="47" spans="2:6" x14ac:dyDescent="0.25">
      <c r="B47" s="852" t="s">
        <v>768</v>
      </c>
      <c r="C47" s="693" t="s">
        <v>262</v>
      </c>
      <c r="D47" s="676" t="s">
        <v>678</v>
      </c>
      <c r="E47" s="676" t="s">
        <v>680</v>
      </c>
      <c r="F47" s="677">
        <v>7</v>
      </c>
    </row>
    <row r="48" spans="2:6" x14ac:dyDescent="0.25">
      <c r="B48" s="852" t="s">
        <v>768</v>
      </c>
      <c r="C48" s="693" t="s">
        <v>262</v>
      </c>
      <c r="D48" s="676" t="s">
        <v>678</v>
      </c>
      <c r="E48" s="676" t="s">
        <v>681</v>
      </c>
      <c r="F48" s="677">
        <v>5</v>
      </c>
    </row>
    <row r="49" spans="2:6" x14ac:dyDescent="0.25">
      <c r="B49" s="852" t="s">
        <v>768</v>
      </c>
      <c r="C49" s="693" t="s">
        <v>262</v>
      </c>
      <c r="D49" s="676" t="s">
        <v>666</v>
      </c>
      <c r="E49" s="676" t="s">
        <v>685</v>
      </c>
      <c r="F49" s="677">
        <v>2</v>
      </c>
    </row>
    <row r="50" spans="2:6" x14ac:dyDescent="0.25">
      <c r="B50" s="852" t="s">
        <v>768</v>
      </c>
      <c r="C50" s="693" t="s">
        <v>262</v>
      </c>
      <c r="D50" s="676" t="s">
        <v>678</v>
      </c>
      <c r="E50" s="676" t="s">
        <v>679</v>
      </c>
      <c r="F50" s="677">
        <v>2</v>
      </c>
    </row>
    <row r="51" spans="2:6" x14ac:dyDescent="0.25">
      <c r="B51" s="852" t="s">
        <v>768</v>
      </c>
      <c r="C51" s="693" t="s">
        <v>262</v>
      </c>
      <c r="D51" s="676" t="s">
        <v>666</v>
      </c>
      <c r="E51" s="676" t="s">
        <v>686</v>
      </c>
      <c r="F51" s="677">
        <v>1</v>
      </c>
    </row>
    <row r="52" spans="2:6" x14ac:dyDescent="0.25">
      <c r="B52" s="852" t="s">
        <v>768</v>
      </c>
      <c r="C52" s="693" t="s">
        <v>262</v>
      </c>
      <c r="D52" s="676" t="s">
        <v>666</v>
      </c>
      <c r="E52" s="676" t="s">
        <v>672</v>
      </c>
      <c r="F52" s="677">
        <v>1</v>
      </c>
    </row>
    <row r="53" spans="2:6" x14ac:dyDescent="0.25">
      <c r="B53" s="852" t="s">
        <v>768</v>
      </c>
      <c r="C53" s="693" t="s">
        <v>262</v>
      </c>
      <c r="D53" s="676" t="s">
        <v>666</v>
      </c>
      <c r="E53" s="676" t="s">
        <v>673</v>
      </c>
      <c r="F53" s="677">
        <v>1</v>
      </c>
    </row>
    <row r="54" spans="2:6" x14ac:dyDescent="0.25">
      <c r="B54" s="852" t="s">
        <v>768</v>
      </c>
      <c r="C54" s="693" t="s">
        <v>262</v>
      </c>
      <c r="D54" s="676" t="s">
        <v>666</v>
      </c>
      <c r="E54" s="676" t="s">
        <v>687</v>
      </c>
      <c r="F54" s="677">
        <v>1</v>
      </c>
    </row>
    <row r="55" spans="2:6" x14ac:dyDescent="0.25">
      <c r="B55" s="852" t="s">
        <v>768</v>
      </c>
      <c r="C55" s="693" t="s">
        <v>262</v>
      </c>
      <c r="D55" s="676" t="s">
        <v>674</v>
      </c>
      <c r="E55" s="676" t="s">
        <v>676</v>
      </c>
      <c r="F55" s="677">
        <v>1</v>
      </c>
    </row>
    <row r="56" spans="2:6" x14ac:dyDescent="0.25">
      <c r="B56" s="852" t="s">
        <v>768</v>
      </c>
      <c r="C56" s="693" t="s">
        <v>259</v>
      </c>
      <c r="D56" s="676" t="s">
        <v>682</v>
      </c>
      <c r="E56" s="676" t="s">
        <v>683</v>
      </c>
      <c r="F56" s="677">
        <v>52</v>
      </c>
    </row>
    <row r="57" spans="2:6" x14ac:dyDescent="0.25">
      <c r="B57" s="852" t="s">
        <v>768</v>
      </c>
      <c r="C57" s="693" t="s">
        <v>259</v>
      </c>
      <c r="D57" s="676" t="s">
        <v>678</v>
      </c>
      <c r="E57" s="676" t="s">
        <v>680</v>
      </c>
      <c r="F57" s="677">
        <v>48</v>
      </c>
    </row>
    <row r="58" spans="2:6" x14ac:dyDescent="0.25">
      <c r="B58" s="852" t="s">
        <v>768</v>
      </c>
      <c r="C58" s="693" t="s">
        <v>259</v>
      </c>
      <c r="D58" s="676" t="s">
        <v>666</v>
      </c>
      <c r="E58" s="676" t="s">
        <v>673</v>
      </c>
      <c r="F58" s="677">
        <v>13</v>
      </c>
    </row>
    <row r="59" spans="2:6" x14ac:dyDescent="0.25">
      <c r="B59" s="852" t="s">
        <v>768</v>
      </c>
      <c r="C59" s="693" t="s">
        <v>259</v>
      </c>
      <c r="D59" s="676" t="s">
        <v>678</v>
      </c>
      <c r="E59" s="676" t="s">
        <v>681</v>
      </c>
      <c r="F59" s="677">
        <v>12</v>
      </c>
    </row>
    <row r="60" spans="2:6" x14ac:dyDescent="0.25">
      <c r="B60" s="852" t="s">
        <v>768</v>
      </c>
      <c r="C60" s="693" t="s">
        <v>259</v>
      </c>
      <c r="D60" s="676" t="s">
        <v>684</v>
      </c>
      <c r="E60" s="676" t="s">
        <v>684</v>
      </c>
      <c r="F60" s="677">
        <v>11</v>
      </c>
    </row>
    <row r="61" spans="2:6" x14ac:dyDescent="0.25">
      <c r="B61" s="852" t="s">
        <v>768</v>
      </c>
      <c r="C61" s="693" t="s">
        <v>259</v>
      </c>
      <c r="D61" s="676" t="s">
        <v>666</v>
      </c>
      <c r="E61" s="676" t="s">
        <v>668</v>
      </c>
      <c r="F61" s="677">
        <v>5</v>
      </c>
    </row>
    <row r="62" spans="2:6" x14ac:dyDescent="0.25">
      <c r="B62" s="852" t="s">
        <v>768</v>
      </c>
      <c r="C62" s="693" t="s">
        <v>259</v>
      </c>
      <c r="D62" s="676" t="s">
        <v>674</v>
      </c>
      <c r="E62" s="676" t="s">
        <v>676</v>
      </c>
      <c r="F62" s="677">
        <v>5</v>
      </c>
    </row>
    <row r="63" spans="2:6" x14ac:dyDescent="0.25">
      <c r="B63" s="852" t="s">
        <v>768</v>
      </c>
      <c r="C63" s="693" t="s">
        <v>259</v>
      </c>
      <c r="D63" s="676" t="s">
        <v>666</v>
      </c>
      <c r="E63" s="676" t="s">
        <v>670</v>
      </c>
      <c r="F63" s="677">
        <v>4</v>
      </c>
    </row>
    <row r="64" spans="2:6" x14ac:dyDescent="0.25">
      <c r="B64" s="852" t="s">
        <v>768</v>
      </c>
      <c r="C64" s="693" t="s">
        <v>259</v>
      </c>
      <c r="D64" s="676" t="s">
        <v>666</v>
      </c>
      <c r="E64" s="676" t="s">
        <v>701</v>
      </c>
      <c r="F64" s="677">
        <v>4</v>
      </c>
    </row>
    <row r="65" spans="2:6" x14ac:dyDescent="0.25">
      <c r="B65" s="852" t="s">
        <v>768</v>
      </c>
      <c r="C65" s="693" t="s">
        <v>259</v>
      </c>
      <c r="D65" s="676" t="s">
        <v>674</v>
      </c>
      <c r="E65" s="676" t="s">
        <v>675</v>
      </c>
      <c r="F65" s="677">
        <v>4</v>
      </c>
    </row>
    <row r="66" spans="2:6" x14ac:dyDescent="0.25">
      <c r="B66" s="852" t="s">
        <v>768</v>
      </c>
      <c r="C66" s="693" t="s">
        <v>259</v>
      </c>
      <c r="D66" s="676" t="s">
        <v>678</v>
      </c>
      <c r="E66" s="676" t="s">
        <v>679</v>
      </c>
      <c r="F66" s="677">
        <v>3</v>
      </c>
    </row>
    <row r="67" spans="2:6" x14ac:dyDescent="0.25">
      <c r="B67" s="852" t="s">
        <v>768</v>
      </c>
      <c r="C67" s="693" t="s">
        <v>259</v>
      </c>
      <c r="D67" s="676" t="s">
        <v>666</v>
      </c>
      <c r="E67" s="676" t="s">
        <v>667</v>
      </c>
      <c r="F67" s="677">
        <v>2</v>
      </c>
    </row>
    <row r="68" spans="2:6" x14ac:dyDescent="0.25">
      <c r="B68" s="852" t="s">
        <v>768</v>
      </c>
      <c r="C68" s="693" t="s">
        <v>259</v>
      </c>
      <c r="D68" s="676" t="s">
        <v>666</v>
      </c>
      <c r="E68" s="676" t="s">
        <v>686</v>
      </c>
      <c r="F68" s="677">
        <v>2</v>
      </c>
    </row>
    <row r="69" spans="2:6" x14ac:dyDescent="0.25">
      <c r="B69" s="852" t="s">
        <v>768</v>
      </c>
      <c r="C69" s="693" t="s">
        <v>259</v>
      </c>
      <c r="D69" s="676" t="s">
        <v>666</v>
      </c>
      <c r="E69" s="676" t="s">
        <v>695</v>
      </c>
      <c r="F69" s="677">
        <v>2</v>
      </c>
    </row>
    <row r="70" spans="2:6" x14ac:dyDescent="0.25">
      <c r="B70" s="852" t="s">
        <v>768</v>
      </c>
      <c r="C70" s="693" t="s">
        <v>259</v>
      </c>
      <c r="D70" s="676" t="s">
        <v>674</v>
      </c>
      <c r="E70" s="676" t="s">
        <v>677</v>
      </c>
      <c r="F70" s="677">
        <v>2</v>
      </c>
    </row>
    <row r="71" spans="2:6" x14ac:dyDescent="0.25">
      <c r="B71" s="852" t="s">
        <v>768</v>
      </c>
      <c r="C71" s="693" t="s">
        <v>259</v>
      </c>
      <c r="D71" s="676" t="s">
        <v>666</v>
      </c>
      <c r="E71" s="676" t="s">
        <v>685</v>
      </c>
      <c r="F71" s="677">
        <v>1</v>
      </c>
    </row>
    <row r="72" spans="2:6" x14ac:dyDescent="0.25">
      <c r="B72" s="852" t="s">
        <v>768</v>
      </c>
      <c r="C72" s="693" t="s">
        <v>259</v>
      </c>
      <c r="D72" s="676" t="s">
        <v>666</v>
      </c>
      <c r="E72" s="676" t="s">
        <v>696</v>
      </c>
      <c r="F72" s="677">
        <v>1</v>
      </c>
    </row>
    <row r="73" spans="2:6" x14ac:dyDescent="0.25">
      <c r="B73" s="852" t="s">
        <v>768</v>
      </c>
      <c r="C73" s="693" t="s">
        <v>259</v>
      </c>
      <c r="D73" s="676" t="s">
        <v>666</v>
      </c>
      <c r="E73" s="676" t="s">
        <v>697</v>
      </c>
      <c r="F73" s="677">
        <v>1</v>
      </c>
    </row>
    <row r="74" spans="2:6" x14ac:dyDescent="0.25">
      <c r="B74" s="852" t="s">
        <v>768</v>
      </c>
      <c r="C74" s="693" t="s">
        <v>259</v>
      </c>
      <c r="D74" s="676" t="s">
        <v>666</v>
      </c>
      <c r="E74" s="676" t="s">
        <v>672</v>
      </c>
      <c r="F74" s="677">
        <v>1</v>
      </c>
    </row>
    <row r="75" spans="2:6" ht="15.75" thickBot="1" x14ac:dyDescent="0.3">
      <c r="B75" s="855" t="s">
        <v>768</v>
      </c>
      <c r="C75" s="694" t="s">
        <v>259</v>
      </c>
      <c r="D75" s="678" t="s">
        <v>674</v>
      </c>
      <c r="E75" s="678" t="s">
        <v>699</v>
      </c>
      <c r="F75" s="679">
        <v>1</v>
      </c>
    </row>
    <row r="76" spans="2:6" x14ac:dyDescent="0.25">
      <c r="B76" s="664" t="s">
        <v>688</v>
      </c>
      <c r="C76" s="695" t="s">
        <v>262</v>
      </c>
      <c r="D76" s="665" t="s">
        <v>678</v>
      </c>
      <c r="E76" s="665" t="s">
        <v>680</v>
      </c>
      <c r="F76" s="666">
        <v>2</v>
      </c>
    </row>
    <row r="77" spans="2:6" x14ac:dyDescent="0.25">
      <c r="B77" s="667" t="s">
        <v>688</v>
      </c>
      <c r="C77" s="696" t="s">
        <v>262</v>
      </c>
      <c r="D77" s="668" t="s">
        <v>684</v>
      </c>
      <c r="E77" s="668" t="s">
        <v>684</v>
      </c>
      <c r="F77" s="669">
        <v>2</v>
      </c>
    </row>
    <row r="78" spans="2:6" x14ac:dyDescent="0.25">
      <c r="B78" s="667" t="s">
        <v>688</v>
      </c>
      <c r="C78" s="696" t="s">
        <v>262</v>
      </c>
      <c r="D78" s="668" t="s">
        <v>666</v>
      </c>
      <c r="E78" s="668" t="s">
        <v>669</v>
      </c>
      <c r="F78" s="669">
        <v>1</v>
      </c>
    </row>
    <row r="79" spans="2:6" x14ac:dyDescent="0.25">
      <c r="B79" s="667" t="s">
        <v>688</v>
      </c>
      <c r="C79" s="696" t="s">
        <v>262</v>
      </c>
      <c r="D79" s="668" t="s">
        <v>666</v>
      </c>
      <c r="E79" s="668" t="s">
        <v>670</v>
      </c>
      <c r="F79" s="669">
        <v>1</v>
      </c>
    </row>
    <row r="80" spans="2:6" x14ac:dyDescent="0.25">
      <c r="B80" s="667" t="s">
        <v>688</v>
      </c>
      <c r="C80" s="696" t="s">
        <v>262</v>
      </c>
      <c r="D80" s="668" t="s">
        <v>678</v>
      </c>
      <c r="E80" s="668" t="s">
        <v>681</v>
      </c>
      <c r="F80" s="669">
        <v>1</v>
      </c>
    </row>
    <row r="81" spans="2:6" x14ac:dyDescent="0.25">
      <c r="B81" s="667" t="s">
        <v>688</v>
      </c>
      <c r="C81" s="696" t="s">
        <v>259</v>
      </c>
      <c r="D81" s="668" t="s">
        <v>682</v>
      </c>
      <c r="E81" s="668" t="s">
        <v>683</v>
      </c>
      <c r="F81" s="669">
        <v>35</v>
      </c>
    </row>
    <row r="82" spans="2:6" x14ac:dyDescent="0.25">
      <c r="B82" s="667" t="s">
        <v>688</v>
      </c>
      <c r="C82" s="696" t="s">
        <v>259</v>
      </c>
      <c r="D82" s="668" t="s">
        <v>678</v>
      </c>
      <c r="E82" s="668" t="s">
        <v>680</v>
      </c>
      <c r="F82" s="669">
        <v>18</v>
      </c>
    </row>
    <row r="83" spans="2:6" x14ac:dyDescent="0.25">
      <c r="B83" s="667" t="s">
        <v>688</v>
      </c>
      <c r="C83" s="696" t="s">
        <v>259</v>
      </c>
      <c r="D83" s="668" t="s">
        <v>666</v>
      </c>
      <c r="E83" s="668" t="s">
        <v>673</v>
      </c>
      <c r="F83" s="669">
        <v>15</v>
      </c>
    </row>
    <row r="84" spans="2:6" x14ac:dyDescent="0.25">
      <c r="B84" s="667" t="s">
        <v>688</v>
      </c>
      <c r="C84" s="696" t="s">
        <v>259</v>
      </c>
      <c r="D84" s="668" t="s">
        <v>684</v>
      </c>
      <c r="E84" s="668" t="s">
        <v>684</v>
      </c>
      <c r="F84" s="669">
        <v>7</v>
      </c>
    </row>
    <row r="85" spans="2:6" x14ac:dyDescent="0.25">
      <c r="B85" s="667" t="s">
        <v>688</v>
      </c>
      <c r="C85" s="696" t="s">
        <v>259</v>
      </c>
      <c r="D85" s="668" t="s">
        <v>678</v>
      </c>
      <c r="E85" s="668" t="s">
        <v>679</v>
      </c>
      <c r="F85" s="669">
        <v>6</v>
      </c>
    </row>
    <row r="86" spans="2:6" x14ac:dyDescent="0.25">
      <c r="B86" s="667" t="s">
        <v>688</v>
      </c>
      <c r="C86" s="696" t="s">
        <v>259</v>
      </c>
      <c r="D86" s="668" t="s">
        <v>678</v>
      </c>
      <c r="E86" s="668" t="s">
        <v>681</v>
      </c>
      <c r="F86" s="669">
        <v>5</v>
      </c>
    </row>
    <row r="87" spans="2:6" x14ac:dyDescent="0.25">
      <c r="B87" s="667" t="s">
        <v>688</v>
      </c>
      <c r="C87" s="696" t="s">
        <v>259</v>
      </c>
      <c r="D87" s="668" t="s">
        <v>666</v>
      </c>
      <c r="E87" s="668" t="s">
        <v>685</v>
      </c>
      <c r="F87" s="669">
        <v>4</v>
      </c>
    </row>
    <row r="88" spans="2:6" x14ac:dyDescent="0.25">
      <c r="B88" s="667" t="s">
        <v>688</v>
      </c>
      <c r="C88" s="696" t="s">
        <v>259</v>
      </c>
      <c r="D88" s="668" t="s">
        <v>666</v>
      </c>
      <c r="E88" s="668" t="s">
        <v>667</v>
      </c>
      <c r="F88" s="669">
        <v>3</v>
      </c>
    </row>
    <row r="89" spans="2:6" x14ac:dyDescent="0.25">
      <c r="B89" s="667" t="s">
        <v>688</v>
      </c>
      <c r="C89" s="696" t="s">
        <v>259</v>
      </c>
      <c r="D89" s="668" t="s">
        <v>666</v>
      </c>
      <c r="E89" s="668" t="s">
        <v>669</v>
      </c>
      <c r="F89" s="669">
        <v>2</v>
      </c>
    </row>
    <row r="90" spans="2:6" x14ac:dyDescent="0.25">
      <c r="B90" s="667" t="s">
        <v>688</v>
      </c>
      <c r="C90" s="696" t="s">
        <v>259</v>
      </c>
      <c r="D90" s="668" t="s">
        <v>666</v>
      </c>
      <c r="E90" s="668" t="s">
        <v>686</v>
      </c>
      <c r="F90" s="669">
        <v>2</v>
      </c>
    </row>
    <row r="91" spans="2:6" x14ac:dyDescent="0.25">
      <c r="B91" s="667" t="s">
        <v>688</v>
      </c>
      <c r="C91" s="696" t="s">
        <v>259</v>
      </c>
      <c r="D91" s="668" t="s">
        <v>674</v>
      </c>
      <c r="E91" s="668" t="s">
        <v>698</v>
      </c>
      <c r="F91" s="669">
        <v>2</v>
      </c>
    </row>
    <row r="92" spans="2:6" x14ac:dyDescent="0.25">
      <c r="B92" s="667" t="s">
        <v>688</v>
      </c>
      <c r="C92" s="696" t="s">
        <v>259</v>
      </c>
      <c r="D92" s="668" t="s">
        <v>674</v>
      </c>
      <c r="E92" s="668" t="s">
        <v>676</v>
      </c>
      <c r="F92" s="669">
        <v>2</v>
      </c>
    </row>
    <row r="93" spans="2:6" x14ac:dyDescent="0.25">
      <c r="B93" s="667" t="s">
        <v>688</v>
      </c>
      <c r="C93" s="696" t="s">
        <v>259</v>
      </c>
      <c r="D93" s="668" t="s">
        <v>674</v>
      </c>
      <c r="E93" s="668" t="s">
        <v>677</v>
      </c>
      <c r="F93" s="669">
        <v>2</v>
      </c>
    </row>
    <row r="94" spans="2:6" x14ac:dyDescent="0.25">
      <c r="B94" s="667" t="s">
        <v>688</v>
      </c>
      <c r="C94" s="696" t="s">
        <v>259</v>
      </c>
      <c r="D94" s="668" t="s">
        <v>666</v>
      </c>
      <c r="E94" s="668" t="s">
        <v>668</v>
      </c>
      <c r="F94" s="669">
        <v>1</v>
      </c>
    </row>
    <row r="95" spans="2:6" x14ac:dyDescent="0.25">
      <c r="B95" s="667" t="s">
        <v>688</v>
      </c>
      <c r="C95" s="696" t="s">
        <v>259</v>
      </c>
      <c r="D95" s="668" t="s">
        <v>666</v>
      </c>
      <c r="E95" s="668" t="s">
        <v>695</v>
      </c>
      <c r="F95" s="669">
        <v>1</v>
      </c>
    </row>
    <row r="96" spans="2:6" x14ac:dyDescent="0.25">
      <c r="B96" s="667" t="s">
        <v>688</v>
      </c>
      <c r="C96" s="696" t="s">
        <v>259</v>
      </c>
      <c r="D96" s="668" t="s">
        <v>666</v>
      </c>
      <c r="E96" s="668" t="s">
        <v>672</v>
      </c>
      <c r="F96" s="669">
        <v>1</v>
      </c>
    </row>
    <row r="97" spans="2:6" x14ac:dyDescent="0.25">
      <c r="B97" s="667" t="s">
        <v>688</v>
      </c>
      <c r="C97" s="696" t="s">
        <v>259</v>
      </c>
      <c r="D97" s="668" t="s">
        <v>666</v>
      </c>
      <c r="E97" s="668" t="s">
        <v>687</v>
      </c>
      <c r="F97" s="669">
        <v>1</v>
      </c>
    </row>
    <row r="98" spans="2:6" ht="15.75" thickBot="1" x14ac:dyDescent="0.3">
      <c r="B98" s="670" t="s">
        <v>688</v>
      </c>
      <c r="C98" s="697" t="s">
        <v>259</v>
      </c>
      <c r="D98" s="671" t="s">
        <v>674</v>
      </c>
      <c r="E98" s="671" t="s">
        <v>675</v>
      </c>
      <c r="F98" s="672">
        <v>1</v>
      </c>
    </row>
    <row r="99" spans="2:6" x14ac:dyDescent="0.25">
      <c r="B99" s="655" t="s">
        <v>689</v>
      </c>
      <c r="C99" s="698" t="s">
        <v>262</v>
      </c>
      <c r="D99" s="656" t="s">
        <v>678</v>
      </c>
      <c r="E99" s="656" t="s">
        <v>680</v>
      </c>
      <c r="F99" s="657">
        <v>3</v>
      </c>
    </row>
    <row r="100" spans="2:6" x14ac:dyDescent="0.25">
      <c r="B100" s="658" t="s">
        <v>689</v>
      </c>
      <c r="C100" s="699" t="s">
        <v>262</v>
      </c>
      <c r="D100" s="659" t="s">
        <v>666</v>
      </c>
      <c r="E100" s="659" t="s">
        <v>673</v>
      </c>
      <c r="F100" s="660">
        <v>1</v>
      </c>
    </row>
    <row r="101" spans="2:6" x14ac:dyDescent="0.25">
      <c r="B101" s="658" t="s">
        <v>689</v>
      </c>
      <c r="C101" s="699" t="s">
        <v>259</v>
      </c>
      <c r="D101" s="659" t="s">
        <v>682</v>
      </c>
      <c r="E101" s="659" t="s">
        <v>683</v>
      </c>
      <c r="F101" s="660">
        <v>98</v>
      </c>
    </row>
    <row r="102" spans="2:6" x14ac:dyDescent="0.25">
      <c r="B102" s="658" t="s">
        <v>689</v>
      </c>
      <c r="C102" s="699" t="s">
        <v>259</v>
      </c>
      <c r="D102" s="659" t="s">
        <v>678</v>
      </c>
      <c r="E102" s="659" t="s">
        <v>680</v>
      </c>
      <c r="F102" s="660">
        <v>64</v>
      </c>
    </row>
    <row r="103" spans="2:6" x14ac:dyDescent="0.25">
      <c r="B103" s="658" t="s">
        <v>689</v>
      </c>
      <c r="C103" s="699" t="s">
        <v>259</v>
      </c>
      <c r="D103" s="659" t="s">
        <v>678</v>
      </c>
      <c r="E103" s="659" t="s">
        <v>681</v>
      </c>
      <c r="F103" s="660">
        <v>33</v>
      </c>
    </row>
    <row r="104" spans="2:6" x14ac:dyDescent="0.25">
      <c r="B104" s="658" t="s">
        <v>689</v>
      </c>
      <c r="C104" s="699" t="s">
        <v>259</v>
      </c>
      <c r="D104" s="659" t="s">
        <v>666</v>
      </c>
      <c r="E104" s="659" t="s">
        <v>673</v>
      </c>
      <c r="F104" s="660">
        <v>26</v>
      </c>
    </row>
    <row r="105" spans="2:6" x14ac:dyDescent="0.25">
      <c r="B105" s="658" t="s">
        <v>689</v>
      </c>
      <c r="C105" s="699" t="s">
        <v>259</v>
      </c>
      <c r="D105" s="659" t="s">
        <v>684</v>
      </c>
      <c r="E105" s="659" t="s">
        <v>684</v>
      </c>
      <c r="F105" s="660">
        <v>23</v>
      </c>
    </row>
    <row r="106" spans="2:6" x14ac:dyDescent="0.25">
      <c r="B106" s="658" t="s">
        <v>689</v>
      </c>
      <c r="C106" s="699" t="s">
        <v>259</v>
      </c>
      <c r="D106" s="659" t="s">
        <v>674</v>
      </c>
      <c r="E106" s="659" t="s">
        <v>676</v>
      </c>
      <c r="F106" s="660">
        <v>18</v>
      </c>
    </row>
    <row r="107" spans="2:6" x14ac:dyDescent="0.25">
      <c r="B107" s="658" t="s">
        <v>689</v>
      </c>
      <c r="C107" s="699" t="s">
        <v>259</v>
      </c>
      <c r="D107" s="659" t="s">
        <v>666</v>
      </c>
      <c r="E107" s="659" t="s">
        <v>701</v>
      </c>
      <c r="F107" s="660">
        <v>12</v>
      </c>
    </row>
    <row r="108" spans="2:6" x14ac:dyDescent="0.25">
      <c r="B108" s="658" t="s">
        <v>689</v>
      </c>
      <c r="C108" s="699" t="s">
        <v>259</v>
      </c>
      <c r="D108" s="659" t="s">
        <v>678</v>
      </c>
      <c r="E108" s="659" t="s">
        <v>679</v>
      </c>
      <c r="F108" s="660">
        <v>11</v>
      </c>
    </row>
    <row r="109" spans="2:6" x14ac:dyDescent="0.25">
      <c r="B109" s="658" t="s">
        <v>689</v>
      </c>
      <c r="C109" s="699" t="s">
        <v>259</v>
      </c>
      <c r="D109" s="659" t="s">
        <v>666</v>
      </c>
      <c r="E109" s="659" t="s">
        <v>668</v>
      </c>
      <c r="F109" s="660">
        <v>8</v>
      </c>
    </row>
    <row r="110" spans="2:6" x14ac:dyDescent="0.25">
      <c r="B110" s="658" t="s">
        <v>689</v>
      </c>
      <c r="C110" s="699" t="s">
        <v>259</v>
      </c>
      <c r="D110" s="659" t="s">
        <v>674</v>
      </c>
      <c r="E110" s="659" t="s">
        <v>677</v>
      </c>
      <c r="F110" s="660">
        <v>8</v>
      </c>
    </row>
    <row r="111" spans="2:6" x14ac:dyDescent="0.25">
      <c r="B111" s="658" t="s">
        <v>689</v>
      </c>
      <c r="C111" s="699" t="s">
        <v>259</v>
      </c>
      <c r="D111" s="659" t="s">
        <v>674</v>
      </c>
      <c r="E111" s="659" t="s">
        <v>675</v>
      </c>
      <c r="F111" s="660">
        <v>6</v>
      </c>
    </row>
    <row r="112" spans="2:6" x14ac:dyDescent="0.25">
      <c r="B112" s="658" t="s">
        <v>689</v>
      </c>
      <c r="C112" s="699" t="s">
        <v>259</v>
      </c>
      <c r="D112" s="659" t="s">
        <v>666</v>
      </c>
      <c r="E112" s="659" t="s">
        <v>685</v>
      </c>
      <c r="F112" s="660">
        <v>5</v>
      </c>
    </row>
    <row r="113" spans="2:6" x14ac:dyDescent="0.25">
      <c r="B113" s="658" t="s">
        <v>689</v>
      </c>
      <c r="C113" s="699" t="s">
        <v>259</v>
      </c>
      <c r="D113" s="659" t="s">
        <v>674</v>
      </c>
      <c r="E113" s="659" t="s">
        <v>699</v>
      </c>
      <c r="F113" s="660">
        <v>5</v>
      </c>
    </row>
    <row r="114" spans="2:6" x14ac:dyDescent="0.25">
      <c r="B114" s="658" t="s">
        <v>689</v>
      </c>
      <c r="C114" s="699" t="s">
        <v>259</v>
      </c>
      <c r="D114" s="659" t="s">
        <v>666</v>
      </c>
      <c r="E114" s="659" t="s">
        <v>670</v>
      </c>
      <c r="F114" s="660">
        <v>4</v>
      </c>
    </row>
    <row r="115" spans="2:6" x14ac:dyDescent="0.25">
      <c r="B115" s="658" t="s">
        <v>689</v>
      </c>
      <c r="C115" s="699" t="s">
        <v>259</v>
      </c>
      <c r="D115" s="659" t="s">
        <v>666</v>
      </c>
      <c r="E115" s="659" t="s">
        <v>667</v>
      </c>
      <c r="F115" s="660">
        <v>3</v>
      </c>
    </row>
    <row r="116" spans="2:6" x14ac:dyDescent="0.25">
      <c r="B116" s="658" t="s">
        <v>689</v>
      </c>
      <c r="C116" s="699" t="s">
        <v>259</v>
      </c>
      <c r="D116" s="659" t="s">
        <v>666</v>
      </c>
      <c r="E116" s="659" t="s">
        <v>686</v>
      </c>
      <c r="F116" s="660">
        <v>3</v>
      </c>
    </row>
    <row r="117" spans="2:6" x14ac:dyDescent="0.25">
      <c r="B117" s="658" t="s">
        <v>689</v>
      </c>
      <c r="C117" s="699" t="s">
        <v>259</v>
      </c>
      <c r="D117" s="659" t="s">
        <v>666</v>
      </c>
      <c r="E117" s="659" t="s">
        <v>672</v>
      </c>
      <c r="F117" s="660">
        <v>3</v>
      </c>
    </row>
    <row r="118" spans="2:6" x14ac:dyDescent="0.25">
      <c r="B118" s="658" t="s">
        <v>689</v>
      </c>
      <c r="C118" s="699" t="s">
        <v>259</v>
      </c>
      <c r="D118" s="659" t="s">
        <v>666</v>
      </c>
      <c r="E118" s="659" t="s">
        <v>696</v>
      </c>
      <c r="F118" s="660">
        <v>2</v>
      </c>
    </row>
    <row r="119" spans="2:6" x14ac:dyDescent="0.25">
      <c r="B119" s="658" t="s">
        <v>689</v>
      </c>
      <c r="C119" s="699" t="s">
        <v>259</v>
      </c>
      <c r="D119" s="659" t="s">
        <v>666</v>
      </c>
      <c r="E119" s="659" t="s">
        <v>697</v>
      </c>
      <c r="F119" s="660">
        <v>2</v>
      </c>
    </row>
    <row r="120" spans="2:6" x14ac:dyDescent="0.25">
      <c r="B120" s="658" t="s">
        <v>689</v>
      </c>
      <c r="C120" s="699" t="s">
        <v>259</v>
      </c>
      <c r="D120" s="659" t="s">
        <v>666</v>
      </c>
      <c r="E120" s="659" t="s">
        <v>669</v>
      </c>
      <c r="F120" s="660">
        <v>1</v>
      </c>
    </row>
    <row r="121" spans="2:6" x14ac:dyDescent="0.25">
      <c r="B121" s="658" t="s">
        <v>689</v>
      </c>
      <c r="C121" s="699" t="s">
        <v>259</v>
      </c>
      <c r="D121" s="659" t="s">
        <v>666</v>
      </c>
      <c r="E121" s="659" t="s">
        <v>695</v>
      </c>
      <c r="F121" s="660">
        <v>1</v>
      </c>
    </row>
    <row r="122" spans="2:6" ht="15.75" thickBot="1" x14ac:dyDescent="0.3">
      <c r="B122" s="661" t="s">
        <v>689</v>
      </c>
      <c r="C122" s="700" t="s">
        <v>259</v>
      </c>
      <c r="D122" s="662" t="s">
        <v>674</v>
      </c>
      <c r="E122" s="662" t="s">
        <v>700</v>
      </c>
      <c r="F122" s="663">
        <v>1</v>
      </c>
    </row>
    <row r="123" spans="2:6" x14ac:dyDescent="0.25">
      <c r="B123" s="646" t="s">
        <v>690</v>
      </c>
      <c r="C123" s="701" t="s">
        <v>262</v>
      </c>
      <c r="D123" s="647" t="s">
        <v>682</v>
      </c>
      <c r="E123" s="647" t="s">
        <v>683</v>
      </c>
      <c r="F123" s="648">
        <v>11</v>
      </c>
    </row>
    <row r="124" spans="2:6" x14ac:dyDescent="0.25">
      <c r="B124" s="649" t="s">
        <v>690</v>
      </c>
      <c r="C124" s="702" t="s">
        <v>262</v>
      </c>
      <c r="D124" s="650" t="s">
        <v>674</v>
      </c>
      <c r="E124" s="650" t="s">
        <v>677</v>
      </c>
      <c r="F124" s="651">
        <v>10</v>
      </c>
    </row>
    <row r="125" spans="2:6" x14ac:dyDescent="0.25">
      <c r="B125" s="649" t="s">
        <v>690</v>
      </c>
      <c r="C125" s="702" t="s">
        <v>262</v>
      </c>
      <c r="D125" s="650" t="s">
        <v>678</v>
      </c>
      <c r="E125" s="650" t="s">
        <v>680</v>
      </c>
      <c r="F125" s="651">
        <v>9</v>
      </c>
    </row>
    <row r="126" spans="2:6" x14ac:dyDescent="0.25">
      <c r="B126" s="649" t="s">
        <v>690</v>
      </c>
      <c r="C126" s="702" t="s">
        <v>262</v>
      </c>
      <c r="D126" s="650" t="s">
        <v>678</v>
      </c>
      <c r="E126" s="650" t="s">
        <v>681</v>
      </c>
      <c r="F126" s="651">
        <v>4</v>
      </c>
    </row>
    <row r="127" spans="2:6" x14ac:dyDescent="0.25">
      <c r="B127" s="649" t="s">
        <v>690</v>
      </c>
      <c r="C127" s="702" t="s">
        <v>262</v>
      </c>
      <c r="D127" s="650" t="s">
        <v>666</v>
      </c>
      <c r="E127" s="650" t="s">
        <v>685</v>
      </c>
      <c r="F127" s="651">
        <v>3</v>
      </c>
    </row>
    <row r="128" spans="2:6" x14ac:dyDescent="0.25">
      <c r="B128" s="649" t="s">
        <v>690</v>
      </c>
      <c r="C128" s="702" t="s">
        <v>262</v>
      </c>
      <c r="D128" s="650" t="s">
        <v>666</v>
      </c>
      <c r="E128" s="650" t="s">
        <v>667</v>
      </c>
      <c r="F128" s="651">
        <v>2</v>
      </c>
    </row>
    <row r="129" spans="2:6" x14ac:dyDescent="0.25">
      <c r="B129" s="649" t="s">
        <v>690</v>
      </c>
      <c r="C129" s="702" t="s">
        <v>262</v>
      </c>
      <c r="D129" s="650" t="s">
        <v>684</v>
      </c>
      <c r="E129" s="650" t="s">
        <v>684</v>
      </c>
      <c r="F129" s="651">
        <v>2</v>
      </c>
    </row>
    <row r="130" spans="2:6" x14ac:dyDescent="0.25">
      <c r="B130" s="649" t="s">
        <v>690</v>
      </c>
      <c r="C130" s="702" t="s">
        <v>262</v>
      </c>
      <c r="D130" s="650" t="s">
        <v>666</v>
      </c>
      <c r="E130" s="650" t="s">
        <v>668</v>
      </c>
      <c r="F130" s="651">
        <v>1</v>
      </c>
    </row>
    <row r="131" spans="2:6" x14ac:dyDescent="0.25">
      <c r="B131" s="649" t="s">
        <v>690</v>
      </c>
      <c r="C131" s="702" t="s">
        <v>262</v>
      </c>
      <c r="D131" s="650" t="s">
        <v>666</v>
      </c>
      <c r="E131" s="650" t="s">
        <v>670</v>
      </c>
      <c r="F131" s="651">
        <v>1</v>
      </c>
    </row>
    <row r="132" spans="2:6" x14ac:dyDescent="0.25">
      <c r="B132" s="649" t="s">
        <v>690</v>
      </c>
      <c r="C132" s="702" t="s">
        <v>262</v>
      </c>
      <c r="D132" s="650" t="s">
        <v>666</v>
      </c>
      <c r="E132" s="650" t="s">
        <v>686</v>
      </c>
      <c r="F132" s="651">
        <v>1</v>
      </c>
    </row>
    <row r="133" spans="2:6" x14ac:dyDescent="0.25">
      <c r="B133" s="649" t="s">
        <v>690</v>
      </c>
      <c r="C133" s="702" t="s">
        <v>262</v>
      </c>
      <c r="D133" s="650" t="s">
        <v>666</v>
      </c>
      <c r="E133" s="650" t="s">
        <v>673</v>
      </c>
      <c r="F133" s="651">
        <v>1</v>
      </c>
    </row>
    <row r="134" spans="2:6" x14ac:dyDescent="0.25">
      <c r="B134" s="649" t="s">
        <v>690</v>
      </c>
      <c r="C134" s="702" t="s">
        <v>262</v>
      </c>
      <c r="D134" s="650" t="s">
        <v>674</v>
      </c>
      <c r="E134" s="650" t="s">
        <v>675</v>
      </c>
      <c r="F134" s="651">
        <v>1</v>
      </c>
    </row>
    <row r="135" spans="2:6" x14ac:dyDescent="0.25">
      <c r="B135" s="649" t="s">
        <v>690</v>
      </c>
      <c r="C135" s="702" t="s">
        <v>259</v>
      </c>
      <c r="D135" s="650" t="s">
        <v>678</v>
      </c>
      <c r="E135" s="650" t="s">
        <v>680</v>
      </c>
      <c r="F135" s="651">
        <v>8</v>
      </c>
    </row>
    <row r="136" spans="2:6" x14ac:dyDescent="0.25">
      <c r="B136" s="649" t="s">
        <v>690</v>
      </c>
      <c r="C136" s="702" t="s">
        <v>259</v>
      </c>
      <c r="D136" s="650" t="s">
        <v>666</v>
      </c>
      <c r="E136" s="650" t="s">
        <v>673</v>
      </c>
      <c r="F136" s="651">
        <v>5</v>
      </c>
    </row>
    <row r="137" spans="2:6" x14ac:dyDescent="0.25">
      <c r="B137" s="649" t="s">
        <v>690</v>
      </c>
      <c r="C137" s="702" t="s">
        <v>259</v>
      </c>
      <c r="D137" s="650" t="s">
        <v>678</v>
      </c>
      <c r="E137" s="650" t="s">
        <v>681</v>
      </c>
      <c r="F137" s="651">
        <v>4</v>
      </c>
    </row>
    <row r="138" spans="2:6" x14ac:dyDescent="0.25">
      <c r="B138" s="649" t="s">
        <v>690</v>
      </c>
      <c r="C138" s="702" t="s">
        <v>259</v>
      </c>
      <c r="D138" s="650" t="s">
        <v>682</v>
      </c>
      <c r="E138" s="650" t="s">
        <v>683</v>
      </c>
      <c r="F138" s="651">
        <v>4</v>
      </c>
    </row>
    <row r="139" spans="2:6" x14ac:dyDescent="0.25">
      <c r="B139" s="649" t="s">
        <v>690</v>
      </c>
      <c r="C139" s="702" t="s">
        <v>259</v>
      </c>
      <c r="D139" s="650" t="s">
        <v>684</v>
      </c>
      <c r="E139" s="650" t="s">
        <v>684</v>
      </c>
      <c r="F139" s="651">
        <v>3</v>
      </c>
    </row>
    <row r="140" spans="2:6" x14ac:dyDescent="0.25">
      <c r="B140" s="649" t="s">
        <v>690</v>
      </c>
      <c r="C140" s="702" t="s">
        <v>259</v>
      </c>
      <c r="D140" s="650" t="s">
        <v>678</v>
      </c>
      <c r="E140" s="650" t="s">
        <v>679</v>
      </c>
      <c r="F140" s="651">
        <v>2</v>
      </c>
    </row>
    <row r="141" spans="2:6" x14ac:dyDescent="0.25">
      <c r="B141" s="649" t="s">
        <v>690</v>
      </c>
      <c r="C141" s="702" t="s">
        <v>259</v>
      </c>
      <c r="D141" s="650" t="s">
        <v>666</v>
      </c>
      <c r="E141" s="650" t="s">
        <v>669</v>
      </c>
      <c r="F141" s="651">
        <v>1</v>
      </c>
    </row>
    <row r="142" spans="2:6" x14ac:dyDescent="0.25">
      <c r="B142" s="649" t="s">
        <v>690</v>
      </c>
      <c r="C142" s="702" t="s">
        <v>259</v>
      </c>
      <c r="D142" s="650" t="s">
        <v>674</v>
      </c>
      <c r="E142" s="650" t="s">
        <v>676</v>
      </c>
      <c r="F142" s="651">
        <v>1</v>
      </c>
    </row>
    <row r="143" spans="2:6" ht="15.75" thickBot="1" x14ac:dyDescent="0.3">
      <c r="B143" s="652" t="s">
        <v>690</v>
      </c>
      <c r="C143" s="703" t="s">
        <v>259</v>
      </c>
      <c r="D143" s="653" t="s">
        <v>674</v>
      </c>
      <c r="E143" s="653" t="s">
        <v>700</v>
      </c>
      <c r="F143" s="654">
        <v>1</v>
      </c>
    </row>
    <row r="144" spans="2:6" x14ac:dyDescent="0.25">
      <c r="B144" s="637" t="s">
        <v>691</v>
      </c>
      <c r="C144" s="704" t="s">
        <v>262</v>
      </c>
      <c r="D144" s="638" t="s">
        <v>678</v>
      </c>
      <c r="E144" s="638" t="s">
        <v>680</v>
      </c>
      <c r="F144" s="639">
        <v>2</v>
      </c>
    </row>
    <row r="145" spans="2:6" x14ac:dyDescent="0.25">
      <c r="B145" s="640" t="s">
        <v>691</v>
      </c>
      <c r="C145" s="705" t="s">
        <v>262</v>
      </c>
      <c r="D145" s="641" t="s">
        <v>666</v>
      </c>
      <c r="E145" s="641" t="s">
        <v>673</v>
      </c>
      <c r="F145" s="642">
        <v>1</v>
      </c>
    </row>
    <row r="146" spans="2:6" x14ac:dyDescent="0.25">
      <c r="B146" s="640" t="s">
        <v>691</v>
      </c>
      <c r="C146" s="705" t="s">
        <v>259</v>
      </c>
      <c r="D146" s="641" t="s">
        <v>682</v>
      </c>
      <c r="E146" s="641" t="s">
        <v>683</v>
      </c>
      <c r="F146" s="642">
        <v>111</v>
      </c>
    </row>
    <row r="147" spans="2:6" x14ac:dyDescent="0.25">
      <c r="B147" s="640" t="s">
        <v>691</v>
      </c>
      <c r="C147" s="705" t="s">
        <v>259</v>
      </c>
      <c r="D147" s="641" t="s">
        <v>678</v>
      </c>
      <c r="E147" s="641" t="s">
        <v>680</v>
      </c>
      <c r="F147" s="642">
        <v>43</v>
      </c>
    </row>
    <row r="148" spans="2:6" x14ac:dyDescent="0.25">
      <c r="B148" s="640" t="s">
        <v>691</v>
      </c>
      <c r="C148" s="705" t="s">
        <v>259</v>
      </c>
      <c r="D148" s="641" t="s">
        <v>678</v>
      </c>
      <c r="E148" s="641" t="s">
        <v>681</v>
      </c>
      <c r="F148" s="642">
        <v>40</v>
      </c>
    </row>
    <row r="149" spans="2:6" x14ac:dyDescent="0.25">
      <c r="B149" s="640" t="s">
        <v>691</v>
      </c>
      <c r="C149" s="705" t="s">
        <v>259</v>
      </c>
      <c r="D149" s="641" t="s">
        <v>666</v>
      </c>
      <c r="E149" s="641" t="s">
        <v>673</v>
      </c>
      <c r="F149" s="642">
        <v>28</v>
      </c>
    </row>
    <row r="150" spans="2:6" x14ac:dyDescent="0.25">
      <c r="B150" s="640" t="s">
        <v>691</v>
      </c>
      <c r="C150" s="705" t="s">
        <v>259</v>
      </c>
      <c r="D150" s="641" t="s">
        <v>684</v>
      </c>
      <c r="E150" s="641" t="s">
        <v>684</v>
      </c>
      <c r="F150" s="642">
        <v>25</v>
      </c>
    </row>
    <row r="151" spans="2:6" x14ac:dyDescent="0.25">
      <c r="B151" s="640" t="s">
        <v>691</v>
      </c>
      <c r="C151" s="705" t="s">
        <v>259</v>
      </c>
      <c r="D151" s="641" t="s">
        <v>674</v>
      </c>
      <c r="E151" s="641" t="s">
        <v>676</v>
      </c>
      <c r="F151" s="642">
        <v>19</v>
      </c>
    </row>
    <row r="152" spans="2:6" x14ac:dyDescent="0.25">
      <c r="B152" s="640" t="s">
        <v>691</v>
      </c>
      <c r="C152" s="705" t="s">
        <v>259</v>
      </c>
      <c r="D152" s="641" t="s">
        <v>666</v>
      </c>
      <c r="E152" s="641" t="s">
        <v>701</v>
      </c>
      <c r="F152" s="642">
        <v>14</v>
      </c>
    </row>
    <row r="153" spans="2:6" x14ac:dyDescent="0.25">
      <c r="B153" s="640" t="s">
        <v>691</v>
      </c>
      <c r="C153" s="705" t="s">
        <v>259</v>
      </c>
      <c r="D153" s="641" t="s">
        <v>678</v>
      </c>
      <c r="E153" s="641" t="s">
        <v>679</v>
      </c>
      <c r="F153" s="642">
        <v>9</v>
      </c>
    </row>
    <row r="154" spans="2:6" x14ac:dyDescent="0.25">
      <c r="B154" s="640" t="s">
        <v>691</v>
      </c>
      <c r="C154" s="705" t="s">
        <v>259</v>
      </c>
      <c r="D154" s="641" t="s">
        <v>666</v>
      </c>
      <c r="E154" s="641" t="s">
        <v>668</v>
      </c>
      <c r="F154" s="642">
        <v>8</v>
      </c>
    </row>
    <row r="155" spans="2:6" x14ac:dyDescent="0.25">
      <c r="B155" s="640" t="s">
        <v>691</v>
      </c>
      <c r="C155" s="705" t="s">
        <v>259</v>
      </c>
      <c r="D155" s="641" t="s">
        <v>674</v>
      </c>
      <c r="E155" s="641" t="s">
        <v>675</v>
      </c>
      <c r="F155" s="642">
        <v>6</v>
      </c>
    </row>
    <row r="156" spans="2:6" x14ac:dyDescent="0.25">
      <c r="B156" s="640" t="s">
        <v>691</v>
      </c>
      <c r="C156" s="705" t="s">
        <v>259</v>
      </c>
      <c r="D156" s="641" t="s">
        <v>666</v>
      </c>
      <c r="E156" s="641" t="s">
        <v>685</v>
      </c>
      <c r="F156" s="642">
        <v>5</v>
      </c>
    </row>
    <row r="157" spans="2:6" x14ac:dyDescent="0.25">
      <c r="B157" s="640" t="s">
        <v>691</v>
      </c>
      <c r="C157" s="705" t="s">
        <v>259</v>
      </c>
      <c r="D157" s="641" t="s">
        <v>666</v>
      </c>
      <c r="E157" s="641" t="s">
        <v>670</v>
      </c>
      <c r="F157" s="642">
        <v>5</v>
      </c>
    </row>
    <row r="158" spans="2:6" x14ac:dyDescent="0.25">
      <c r="B158" s="640" t="s">
        <v>691</v>
      </c>
      <c r="C158" s="705" t="s">
        <v>259</v>
      </c>
      <c r="D158" s="641" t="s">
        <v>674</v>
      </c>
      <c r="E158" s="641" t="s">
        <v>677</v>
      </c>
      <c r="F158" s="642">
        <v>5</v>
      </c>
    </row>
    <row r="159" spans="2:6" x14ac:dyDescent="0.25">
      <c r="B159" s="640" t="s">
        <v>691</v>
      </c>
      <c r="C159" s="705" t="s">
        <v>259</v>
      </c>
      <c r="D159" s="641" t="s">
        <v>666</v>
      </c>
      <c r="E159" s="641" t="s">
        <v>686</v>
      </c>
      <c r="F159" s="642">
        <v>4</v>
      </c>
    </row>
    <row r="160" spans="2:6" x14ac:dyDescent="0.25">
      <c r="B160" s="640" t="s">
        <v>691</v>
      </c>
      <c r="C160" s="705" t="s">
        <v>259</v>
      </c>
      <c r="D160" s="641" t="s">
        <v>666</v>
      </c>
      <c r="E160" s="641" t="s">
        <v>669</v>
      </c>
      <c r="F160" s="642">
        <v>3</v>
      </c>
    </row>
    <row r="161" spans="2:6" x14ac:dyDescent="0.25">
      <c r="B161" s="640" t="s">
        <v>691</v>
      </c>
      <c r="C161" s="705" t="s">
        <v>259</v>
      </c>
      <c r="D161" s="641" t="s">
        <v>666</v>
      </c>
      <c r="E161" s="641" t="s">
        <v>672</v>
      </c>
      <c r="F161" s="642">
        <v>3</v>
      </c>
    </row>
    <row r="162" spans="2:6" x14ac:dyDescent="0.25">
      <c r="B162" s="640" t="s">
        <v>691</v>
      </c>
      <c r="C162" s="705" t="s">
        <v>259</v>
      </c>
      <c r="D162" s="641" t="s">
        <v>674</v>
      </c>
      <c r="E162" s="641" t="s">
        <v>699</v>
      </c>
      <c r="F162" s="642">
        <v>3</v>
      </c>
    </row>
    <row r="163" spans="2:6" x14ac:dyDescent="0.25">
      <c r="B163" s="640" t="s">
        <v>691</v>
      </c>
      <c r="C163" s="705" t="s">
        <v>259</v>
      </c>
      <c r="D163" s="641" t="s">
        <v>666</v>
      </c>
      <c r="E163" s="641" t="s">
        <v>667</v>
      </c>
      <c r="F163" s="642">
        <v>2</v>
      </c>
    </row>
    <row r="164" spans="2:6" x14ac:dyDescent="0.25">
      <c r="B164" s="640" t="s">
        <v>691</v>
      </c>
      <c r="C164" s="705" t="s">
        <v>259</v>
      </c>
      <c r="D164" s="641" t="s">
        <v>666</v>
      </c>
      <c r="E164" s="641" t="s">
        <v>696</v>
      </c>
      <c r="F164" s="642">
        <v>2</v>
      </c>
    </row>
    <row r="165" spans="2:6" x14ac:dyDescent="0.25">
      <c r="B165" s="640" t="s">
        <v>691</v>
      </c>
      <c r="C165" s="705" t="s">
        <v>259</v>
      </c>
      <c r="D165" s="641" t="s">
        <v>666</v>
      </c>
      <c r="E165" s="641" t="s">
        <v>697</v>
      </c>
      <c r="F165" s="642">
        <v>2</v>
      </c>
    </row>
    <row r="166" spans="2:6" x14ac:dyDescent="0.25">
      <c r="B166" s="640" t="s">
        <v>691</v>
      </c>
      <c r="C166" s="705" t="s">
        <v>259</v>
      </c>
      <c r="D166" s="641" t="s">
        <v>666</v>
      </c>
      <c r="E166" s="641" t="s">
        <v>687</v>
      </c>
      <c r="F166" s="642">
        <v>2</v>
      </c>
    </row>
    <row r="167" spans="2:6" ht="15.75" thickBot="1" x14ac:dyDescent="0.3">
      <c r="B167" s="643" t="s">
        <v>691</v>
      </c>
      <c r="C167" s="706" t="s">
        <v>259</v>
      </c>
      <c r="D167" s="644" t="s">
        <v>666</v>
      </c>
      <c r="E167" s="644" t="s">
        <v>695</v>
      </c>
      <c r="F167" s="645">
        <v>1</v>
      </c>
    </row>
    <row r="168" spans="2:6" x14ac:dyDescent="0.25">
      <c r="B168" s="628" t="s">
        <v>692</v>
      </c>
      <c r="C168" s="707" t="s">
        <v>262</v>
      </c>
      <c r="D168" s="629" t="s">
        <v>674</v>
      </c>
      <c r="E168" s="629" t="s">
        <v>677</v>
      </c>
      <c r="F168" s="630">
        <v>9</v>
      </c>
    </row>
    <row r="169" spans="2:6" x14ac:dyDescent="0.25">
      <c r="B169" s="631" t="s">
        <v>692</v>
      </c>
      <c r="C169" s="708" t="s">
        <v>262</v>
      </c>
      <c r="D169" s="632" t="s">
        <v>682</v>
      </c>
      <c r="E169" s="632" t="s">
        <v>683</v>
      </c>
      <c r="F169" s="633">
        <v>7</v>
      </c>
    </row>
    <row r="170" spans="2:6" x14ac:dyDescent="0.25">
      <c r="B170" s="631" t="s">
        <v>692</v>
      </c>
      <c r="C170" s="708" t="s">
        <v>262</v>
      </c>
      <c r="D170" s="632" t="s">
        <v>678</v>
      </c>
      <c r="E170" s="632" t="s">
        <v>681</v>
      </c>
      <c r="F170" s="633">
        <v>3</v>
      </c>
    </row>
    <row r="171" spans="2:6" x14ac:dyDescent="0.25">
      <c r="B171" s="631" t="s">
        <v>692</v>
      </c>
      <c r="C171" s="708" t="s">
        <v>262</v>
      </c>
      <c r="D171" s="632" t="s">
        <v>666</v>
      </c>
      <c r="E171" s="632" t="s">
        <v>668</v>
      </c>
      <c r="F171" s="633">
        <v>1</v>
      </c>
    </row>
    <row r="172" spans="2:6" x14ac:dyDescent="0.25">
      <c r="B172" s="631" t="s">
        <v>692</v>
      </c>
      <c r="C172" s="708" t="s">
        <v>262</v>
      </c>
      <c r="D172" s="632" t="s">
        <v>666</v>
      </c>
      <c r="E172" s="632" t="s">
        <v>685</v>
      </c>
      <c r="F172" s="633">
        <v>1</v>
      </c>
    </row>
    <row r="173" spans="2:6" x14ac:dyDescent="0.25">
      <c r="B173" s="631" t="s">
        <v>692</v>
      </c>
      <c r="C173" s="708" t="s">
        <v>262</v>
      </c>
      <c r="D173" s="632" t="s">
        <v>666</v>
      </c>
      <c r="E173" s="632" t="s">
        <v>686</v>
      </c>
      <c r="F173" s="633">
        <v>1</v>
      </c>
    </row>
    <row r="174" spans="2:6" x14ac:dyDescent="0.25">
      <c r="B174" s="631" t="s">
        <v>692</v>
      </c>
      <c r="C174" s="708" t="s">
        <v>262</v>
      </c>
      <c r="D174" s="632" t="s">
        <v>666</v>
      </c>
      <c r="E174" s="632" t="s">
        <v>673</v>
      </c>
      <c r="F174" s="633">
        <v>1</v>
      </c>
    </row>
    <row r="175" spans="2:6" x14ac:dyDescent="0.25">
      <c r="B175" s="631" t="s">
        <v>692</v>
      </c>
      <c r="C175" s="708" t="s">
        <v>262</v>
      </c>
      <c r="D175" s="632" t="s">
        <v>678</v>
      </c>
      <c r="E175" s="632" t="s">
        <v>680</v>
      </c>
      <c r="F175" s="633">
        <v>1</v>
      </c>
    </row>
    <row r="176" spans="2:6" x14ac:dyDescent="0.25">
      <c r="B176" s="631" t="s">
        <v>692</v>
      </c>
      <c r="C176" s="708" t="s">
        <v>262</v>
      </c>
      <c r="D176" s="632" t="s">
        <v>684</v>
      </c>
      <c r="E176" s="632" t="s">
        <v>684</v>
      </c>
      <c r="F176" s="633">
        <v>1</v>
      </c>
    </row>
    <row r="177" spans="2:6" x14ac:dyDescent="0.25">
      <c r="B177" s="631" t="s">
        <v>692</v>
      </c>
      <c r="C177" s="708" t="s">
        <v>259</v>
      </c>
      <c r="D177" s="632" t="s">
        <v>678</v>
      </c>
      <c r="E177" s="632" t="s">
        <v>681</v>
      </c>
      <c r="F177" s="633">
        <v>1</v>
      </c>
    </row>
    <row r="178" spans="2:6" ht="15.75" thickBot="1" x14ac:dyDescent="0.3">
      <c r="B178" s="634" t="s">
        <v>692</v>
      </c>
      <c r="C178" s="709" t="s">
        <v>259</v>
      </c>
      <c r="D178" s="635" t="s">
        <v>684</v>
      </c>
      <c r="E178" s="635" t="s">
        <v>684</v>
      </c>
      <c r="F178" s="636">
        <v>1</v>
      </c>
    </row>
    <row r="179" spans="2:6" x14ac:dyDescent="0.25">
      <c r="B179" s="616" t="s">
        <v>693</v>
      </c>
      <c r="C179" s="625" t="s">
        <v>262</v>
      </c>
      <c r="D179" s="617" t="s">
        <v>678</v>
      </c>
      <c r="E179" s="617" t="s">
        <v>680</v>
      </c>
      <c r="F179" s="618">
        <v>2</v>
      </c>
    </row>
    <row r="180" spans="2:6" x14ac:dyDescent="0.25">
      <c r="B180" s="619" t="s">
        <v>693</v>
      </c>
      <c r="C180" s="626" t="s">
        <v>259</v>
      </c>
      <c r="D180" s="620" t="s">
        <v>682</v>
      </c>
      <c r="E180" s="620" t="s">
        <v>683</v>
      </c>
      <c r="F180" s="621">
        <v>169</v>
      </c>
    </row>
    <row r="181" spans="2:6" x14ac:dyDescent="0.25">
      <c r="B181" s="619" t="s">
        <v>693</v>
      </c>
      <c r="C181" s="626" t="s">
        <v>259</v>
      </c>
      <c r="D181" s="620" t="s">
        <v>678</v>
      </c>
      <c r="E181" s="620" t="s">
        <v>680</v>
      </c>
      <c r="F181" s="621">
        <v>69</v>
      </c>
    </row>
    <row r="182" spans="2:6" x14ac:dyDescent="0.25">
      <c r="B182" s="619" t="s">
        <v>693</v>
      </c>
      <c r="C182" s="626" t="s">
        <v>259</v>
      </c>
      <c r="D182" s="620" t="s">
        <v>678</v>
      </c>
      <c r="E182" s="620" t="s">
        <v>681</v>
      </c>
      <c r="F182" s="621">
        <v>58</v>
      </c>
    </row>
    <row r="183" spans="2:6" x14ac:dyDescent="0.25">
      <c r="B183" s="619" t="s">
        <v>693</v>
      </c>
      <c r="C183" s="626" t="s">
        <v>259</v>
      </c>
      <c r="D183" s="620" t="s">
        <v>666</v>
      </c>
      <c r="E183" s="620" t="s">
        <v>673</v>
      </c>
      <c r="F183" s="621">
        <v>39</v>
      </c>
    </row>
    <row r="184" spans="2:6" x14ac:dyDescent="0.25">
      <c r="B184" s="619" t="s">
        <v>693</v>
      </c>
      <c r="C184" s="626" t="s">
        <v>259</v>
      </c>
      <c r="D184" s="620" t="s">
        <v>674</v>
      </c>
      <c r="E184" s="620" t="s">
        <v>676</v>
      </c>
      <c r="F184" s="621">
        <v>30</v>
      </c>
    </row>
    <row r="185" spans="2:6" x14ac:dyDescent="0.25">
      <c r="B185" s="619" t="s">
        <v>693</v>
      </c>
      <c r="C185" s="626" t="s">
        <v>259</v>
      </c>
      <c r="D185" s="620" t="s">
        <v>684</v>
      </c>
      <c r="E185" s="620" t="s">
        <v>684</v>
      </c>
      <c r="F185" s="621">
        <v>28</v>
      </c>
    </row>
    <row r="186" spans="2:6" x14ac:dyDescent="0.25">
      <c r="B186" s="619" t="s">
        <v>693</v>
      </c>
      <c r="C186" s="626" t="s">
        <v>259</v>
      </c>
      <c r="D186" s="620" t="s">
        <v>666</v>
      </c>
      <c r="E186" s="620" t="s">
        <v>701</v>
      </c>
      <c r="F186" s="621">
        <v>14</v>
      </c>
    </row>
    <row r="187" spans="2:6" x14ac:dyDescent="0.25">
      <c r="B187" s="619" t="s">
        <v>693</v>
      </c>
      <c r="C187" s="626" t="s">
        <v>259</v>
      </c>
      <c r="D187" s="620" t="s">
        <v>678</v>
      </c>
      <c r="E187" s="620" t="s">
        <v>679</v>
      </c>
      <c r="F187" s="621">
        <v>13</v>
      </c>
    </row>
    <row r="188" spans="2:6" x14ac:dyDescent="0.25">
      <c r="B188" s="619" t="s">
        <v>693</v>
      </c>
      <c r="C188" s="626" t="s">
        <v>259</v>
      </c>
      <c r="D188" s="620" t="s">
        <v>666</v>
      </c>
      <c r="E188" s="620" t="s">
        <v>668</v>
      </c>
      <c r="F188" s="621">
        <v>11</v>
      </c>
    </row>
    <row r="189" spans="2:6" x14ac:dyDescent="0.25">
      <c r="B189" s="619" t="s">
        <v>693</v>
      </c>
      <c r="C189" s="626" t="s">
        <v>259</v>
      </c>
      <c r="D189" s="620" t="s">
        <v>674</v>
      </c>
      <c r="E189" s="620" t="s">
        <v>677</v>
      </c>
      <c r="F189" s="621">
        <v>10</v>
      </c>
    </row>
    <row r="190" spans="2:6" x14ac:dyDescent="0.25">
      <c r="B190" s="619" t="s">
        <v>693</v>
      </c>
      <c r="C190" s="626" t="s">
        <v>259</v>
      </c>
      <c r="D190" s="620" t="s">
        <v>666</v>
      </c>
      <c r="E190" s="620" t="s">
        <v>670</v>
      </c>
      <c r="F190" s="621">
        <v>9</v>
      </c>
    </row>
    <row r="191" spans="2:6" x14ac:dyDescent="0.25">
      <c r="B191" s="619" t="s">
        <v>693</v>
      </c>
      <c r="C191" s="626" t="s">
        <v>259</v>
      </c>
      <c r="D191" s="620" t="s">
        <v>666</v>
      </c>
      <c r="E191" s="620" t="s">
        <v>686</v>
      </c>
      <c r="F191" s="621">
        <v>9</v>
      </c>
    </row>
    <row r="192" spans="2:6" x14ac:dyDescent="0.25">
      <c r="B192" s="619" t="s">
        <v>693</v>
      </c>
      <c r="C192" s="626" t="s">
        <v>259</v>
      </c>
      <c r="D192" s="620" t="s">
        <v>666</v>
      </c>
      <c r="E192" s="620" t="s">
        <v>685</v>
      </c>
      <c r="F192" s="621">
        <v>8</v>
      </c>
    </row>
    <row r="193" spans="2:6" x14ac:dyDescent="0.25">
      <c r="B193" s="619" t="s">
        <v>693</v>
      </c>
      <c r="C193" s="626" t="s">
        <v>259</v>
      </c>
      <c r="D193" s="620" t="s">
        <v>674</v>
      </c>
      <c r="E193" s="620" t="s">
        <v>675</v>
      </c>
      <c r="F193" s="621">
        <v>6</v>
      </c>
    </row>
    <row r="194" spans="2:6" x14ac:dyDescent="0.25">
      <c r="B194" s="619" t="s">
        <v>693</v>
      </c>
      <c r="C194" s="626" t="s">
        <v>259</v>
      </c>
      <c r="D194" s="620" t="s">
        <v>674</v>
      </c>
      <c r="E194" s="620" t="s">
        <v>699</v>
      </c>
      <c r="F194" s="621">
        <v>5</v>
      </c>
    </row>
    <row r="195" spans="2:6" x14ac:dyDescent="0.25">
      <c r="B195" s="619" t="s">
        <v>693</v>
      </c>
      <c r="C195" s="626" t="s">
        <v>259</v>
      </c>
      <c r="D195" s="620" t="s">
        <v>666</v>
      </c>
      <c r="E195" s="620" t="s">
        <v>667</v>
      </c>
      <c r="F195" s="621">
        <v>3</v>
      </c>
    </row>
    <row r="196" spans="2:6" x14ac:dyDescent="0.25">
      <c r="B196" s="619" t="s">
        <v>693</v>
      </c>
      <c r="C196" s="626" t="s">
        <v>259</v>
      </c>
      <c r="D196" s="620" t="s">
        <v>666</v>
      </c>
      <c r="E196" s="620" t="s">
        <v>669</v>
      </c>
      <c r="F196" s="621">
        <v>3</v>
      </c>
    </row>
    <row r="197" spans="2:6" x14ac:dyDescent="0.25">
      <c r="B197" s="619" t="s">
        <v>693</v>
      </c>
      <c r="C197" s="626" t="s">
        <v>259</v>
      </c>
      <c r="D197" s="620" t="s">
        <v>666</v>
      </c>
      <c r="E197" s="620" t="s">
        <v>696</v>
      </c>
      <c r="F197" s="621">
        <v>3</v>
      </c>
    </row>
    <row r="198" spans="2:6" x14ac:dyDescent="0.25">
      <c r="B198" s="619" t="s">
        <v>693</v>
      </c>
      <c r="C198" s="626" t="s">
        <v>259</v>
      </c>
      <c r="D198" s="620" t="s">
        <v>666</v>
      </c>
      <c r="E198" s="620" t="s">
        <v>672</v>
      </c>
      <c r="F198" s="621">
        <v>3</v>
      </c>
    </row>
    <row r="199" spans="2:6" x14ac:dyDescent="0.25">
      <c r="B199" s="619" t="s">
        <v>693</v>
      </c>
      <c r="C199" s="626" t="s">
        <v>259</v>
      </c>
      <c r="D199" s="620" t="s">
        <v>666</v>
      </c>
      <c r="E199" s="620" t="s">
        <v>687</v>
      </c>
      <c r="F199" s="621">
        <v>3</v>
      </c>
    </row>
    <row r="200" spans="2:6" x14ac:dyDescent="0.25">
      <c r="B200" s="619" t="s">
        <v>693</v>
      </c>
      <c r="C200" s="626" t="s">
        <v>259</v>
      </c>
      <c r="D200" s="620" t="s">
        <v>666</v>
      </c>
      <c r="E200" s="620" t="s">
        <v>697</v>
      </c>
      <c r="F200" s="621">
        <v>2</v>
      </c>
    </row>
    <row r="201" spans="2:6" x14ac:dyDescent="0.25">
      <c r="B201" s="619" t="s">
        <v>693</v>
      </c>
      <c r="C201" s="626" t="s">
        <v>259</v>
      </c>
      <c r="D201" s="620" t="s">
        <v>666</v>
      </c>
      <c r="E201" s="620" t="s">
        <v>695</v>
      </c>
      <c r="F201" s="621">
        <v>1</v>
      </c>
    </row>
    <row r="202" spans="2:6" ht="15.75" thickBot="1" x14ac:dyDescent="0.3">
      <c r="B202" s="622" t="s">
        <v>693</v>
      </c>
      <c r="C202" s="627" t="s">
        <v>259</v>
      </c>
      <c r="D202" s="623" t="s">
        <v>674</v>
      </c>
      <c r="E202" s="623" t="s">
        <v>700</v>
      </c>
      <c r="F202" s="624">
        <v>1</v>
      </c>
    </row>
  </sheetData>
  <autoFilter ref="B5:F202" xr:uid="{FADDD945-7773-438A-BDF7-A90186E5E9E4}">
    <sortState xmlns:xlrd2="http://schemas.microsoft.com/office/spreadsheetml/2017/richdata2" ref="B6:F202">
      <sortCondition ref="B5:B202"/>
    </sortState>
  </autoFilter>
  <mergeCells count="2">
    <mergeCell ref="B3:J3"/>
    <mergeCell ref="B2:F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764B2-4893-1847-89FC-4E7DDFCD4DAA}">
  <dimension ref="A1:AML53"/>
  <sheetViews>
    <sheetView tabSelected="1" zoomScaleNormal="70" workbookViewId="0">
      <selection activeCell="B3" sqref="B3:L3"/>
    </sheetView>
  </sheetViews>
  <sheetFormatPr baseColWidth="10" defaultColWidth="11.42578125" defaultRowHeight="15" x14ac:dyDescent="0.25"/>
  <cols>
    <col min="1" max="1" width="2.85546875" style="5" customWidth="1"/>
    <col min="2" max="2" width="20.85546875" style="5" customWidth="1"/>
    <col min="3" max="3" width="23.140625" style="5" bestFit="1" customWidth="1"/>
    <col min="4" max="4" width="31.140625" style="5" bestFit="1" customWidth="1"/>
    <col min="5" max="5" width="16.42578125" style="5" bestFit="1" customWidth="1"/>
    <col min="6" max="6" width="11.85546875" style="5" bestFit="1" customWidth="1"/>
    <col min="7" max="8" width="15.140625" style="5" bestFit="1" customWidth="1"/>
    <col min="9" max="9" width="31" style="5" bestFit="1" customWidth="1"/>
    <col min="10" max="10" width="10.140625" style="5" bestFit="1" customWidth="1"/>
    <col min="11" max="11" width="13.140625" style="5" bestFit="1" customWidth="1"/>
    <col min="12" max="12" width="10.5703125" style="5" customWidth="1"/>
    <col min="13" max="13" width="13" style="5" bestFit="1" customWidth="1"/>
    <col min="14" max="14" width="13" style="5" customWidth="1"/>
    <col min="15" max="15" width="12" style="5" bestFit="1" customWidth="1"/>
    <col min="16" max="16" width="4" style="5" customWidth="1"/>
    <col min="17" max="17" width="6" style="5" customWidth="1"/>
    <col min="18" max="21" width="11.42578125" style="5"/>
    <col min="22" max="22" width="11.42578125" style="5" customWidth="1"/>
    <col min="23" max="1026" width="11.42578125" style="5"/>
    <col min="1027" max="16384" width="11.42578125" style="8"/>
  </cols>
  <sheetData>
    <row r="1" spans="1:1026" ht="15.75" thickBot="1" x14ac:dyDescent="0.3"/>
    <row r="2" spans="1:1026" x14ac:dyDescent="0.25">
      <c r="B2" s="1118" t="s">
        <v>1197</v>
      </c>
      <c r="C2" s="1118"/>
      <c r="D2" s="1118"/>
      <c r="E2" s="1118"/>
      <c r="F2" s="1118"/>
      <c r="G2" s="1118"/>
      <c r="H2" s="1118"/>
      <c r="I2" s="7"/>
      <c r="J2" s="7"/>
      <c r="K2" s="7"/>
      <c r="L2" s="7"/>
      <c r="M2" s="1291" t="s">
        <v>1133</v>
      </c>
      <c r="N2" s="1292"/>
      <c r="O2" s="1293"/>
      <c r="P2" s="7"/>
    </row>
    <row r="3" spans="1:1026" s="62" customFormat="1" x14ac:dyDescent="0.25">
      <c r="A3" s="9"/>
      <c r="B3" s="1120" t="s">
        <v>1198</v>
      </c>
      <c r="C3" s="1120"/>
      <c r="D3" s="1120"/>
      <c r="E3" s="1120"/>
      <c r="F3" s="1120"/>
      <c r="G3" s="1120"/>
      <c r="H3" s="1120"/>
      <c r="I3" s="1120"/>
      <c r="J3" s="1120"/>
      <c r="K3" s="1120"/>
      <c r="L3" s="1120"/>
      <c r="M3" s="1294"/>
      <c r="N3" s="1295"/>
      <c r="O3" s="1296"/>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c r="UH3" s="9"/>
      <c r="UI3" s="9"/>
      <c r="UJ3" s="9"/>
      <c r="UK3" s="9"/>
      <c r="UL3" s="9"/>
      <c r="UM3" s="9"/>
      <c r="UN3" s="9"/>
      <c r="UO3" s="9"/>
      <c r="UP3" s="9"/>
      <c r="UQ3" s="9"/>
      <c r="UR3" s="9"/>
      <c r="US3" s="9"/>
      <c r="UT3" s="9"/>
      <c r="UU3" s="9"/>
      <c r="UV3" s="9"/>
      <c r="UW3" s="9"/>
      <c r="UX3" s="9"/>
      <c r="UY3" s="9"/>
      <c r="UZ3" s="9"/>
      <c r="VA3" s="9"/>
      <c r="VB3" s="9"/>
      <c r="VC3" s="9"/>
      <c r="VD3" s="9"/>
      <c r="VE3" s="9"/>
      <c r="VF3" s="9"/>
      <c r="VG3" s="9"/>
      <c r="VH3" s="9"/>
      <c r="VI3" s="9"/>
      <c r="VJ3" s="9"/>
      <c r="VK3" s="9"/>
      <c r="VL3" s="9"/>
      <c r="VM3" s="9"/>
      <c r="VN3" s="9"/>
      <c r="VO3" s="9"/>
      <c r="VP3" s="9"/>
      <c r="VQ3" s="9"/>
      <c r="VR3" s="9"/>
      <c r="VS3" s="9"/>
      <c r="VT3" s="9"/>
      <c r="VU3" s="9"/>
      <c r="VV3" s="9"/>
      <c r="VW3" s="9"/>
      <c r="VX3" s="9"/>
      <c r="VY3" s="9"/>
      <c r="VZ3" s="9"/>
      <c r="WA3" s="9"/>
      <c r="WB3" s="9"/>
      <c r="WC3" s="9"/>
      <c r="WD3" s="9"/>
      <c r="WE3" s="9"/>
      <c r="WF3" s="9"/>
      <c r="WG3" s="9"/>
      <c r="WH3" s="9"/>
      <c r="WI3" s="9"/>
      <c r="WJ3" s="9"/>
      <c r="WK3" s="9"/>
      <c r="WL3" s="9"/>
      <c r="WM3" s="9"/>
      <c r="WN3" s="9"/>
      <c r="WO3" s="9"/>
      <c r="WP3" s="9"/>
      <c r="WQ3" s="9"/>
      <c r="WR3" s="9"/>
      <c r="WS3" s="9"/>
      <c r="WT3" s="9"/>
      <c r="WU3" s="9"/>
      <c r="WV3" s="9"/>
      <c r="WW3" s="9"/>
      <c r="WX3" s="9"/>
      <c r="WY3" s="9"/>
      <c r="WZ3" s="9"/>
      <c r="XA3" s="9"/>
      <c r="XB3" s="9"/>
      <c r="XC3" s="9"/>
      <c r="XD3" s="9"/>
      <c r="XE3" s="9"/>
      <c r="XF3" s="9"/>
      <c r="XG3" s="9"/>
      <c r="XH3" s="9"/>
      <c r="XI3" s="9"/>
      <c r="XJ3" s="9"/>
      <c r="XK3" s="9"/>
      <c r="XL3" s="9"/>
      <c r="XM3" s="9"/>
      <c r="XN3" s="9"/>
      <c r="XO3" s="9"/>
      <c r="XP3" s="9"/>
      <c r="XQ3" s="9"/>
      <c r="XR3" s="9"/>
      <c r="XS3" s="9"/>
      <c r="XT3" s="9"/>
      <c r="XU3" s="9"/>
      <c r="XV3" s="9"/>
      <c r="XW3" s="9"/>
      <c r="XX3" s="9"/>
      <c r="XY3" s="9"/>
      <c r="XZ3" s="9"/>
      <c r="YA3" s="9"/>
      <c r="YB3" s="9"/>
      <c r="YC3" s="9"/>
      <c r="YD3" s="9"/>
      <c r="YE3" s="9"/>
      <c r="YF3" s="9"/>
      <c r="YG3" s="9"/>
      <c r="YH3" s="9"/>
      <c r="YI3" s="9"/>
      <c r="YJ3" s="9"/>
      <c r="YK3" s="9"/>
      <c r="YL3" s="9"/>
      <c r="YM3" s="9"/>
      <c r="YN3" s="9"/>
      <c r="YO3" s="9"/>
      <c r="YP3" s="9"/>
      <c r="YQ3" s="9"/>
      <c r="YR3" s="9"/>
      <c r="YS3" s="9"/>
      <c r="YT3" s="9"/>
      <c r="YU3" s="9"/>
      <c r="YV3" s="9"/>
      <c r="YW3" s="9"/>
      <c r="YX3" s="9"/>
      <c r="YY3" s="9"/>
      <c r="YZ3" s="9"/>
      <c r="ZA3" s="9"/>
      <c r="ZB3" s="9"/>
      <c r="ZC3" s="9"/>
      <c r="ZD3" s="9"/>
      <c r="ZE3" s="9"/>
      <c r="ZF3" s="9"/>
      <c r="ZG3" s="9"/>
      <c r="ZH3" s="9"/>
      <c r="ZI3" s="9"/>
      <c r="ZJ3" s="9"/>
      <c r="ZK3" s="9"/>
      <c r="ZL3" s="9"/>
      <c r="ZM3" s="9"/>
      <c r="ZN3" s="9"/>
      <c r="ZO3" s="9"/>
      <c r="ZP3" s="9"/>
      <c r="ZQ3" s="9"/>
      <c r="ZR3" s="9"/>
      <c r="ZS3" s="9"/>
      <c r="ZT3" s="9"/>
      <c r="ZU3" s="9"/>
      <c r="ZV3" s="9"/>
      <c r="ZW3" s="9"/>
      <c r="ZX3" s="9"/>
      <c r="ZY3" s="9"/>
      <c r="ZZ3" s="9"/>
      <c r="AAA3" s="9"/>
      <c r="AAB3" s="9"/>
      <c r="AAC3" s="9"/>
      <c r="AAD3" s="9"/>
      <c r="AAE3" s="9"/>
      <c r="AAF3" s="9"/>
      <c r="AAG3" s="9"/>
      <c r="AAH3" s="9"/>
      <c r="AAI3" s="9"/>
      <c r="AAJ3" s="9"/>
      <c r="AAK3" s="9"/>
      <c r="AAL3" s="9"/>
      <c r="AAM3" s="9"/>
      <c r="AAN3" s="9"/>
      <c r="AAO3" s="9"/>
      <c r="AAP3" s="9"/>
      <c r="AAQ3" s="9"/>
      <c r="AAR3" s="9"/>
      <c r="AAS3" s="9"/>
      <c r="AAT3" s="9"/>
      <c r="AAU3" s="9"/>
      <c r="AAV3" s="9"/>
      <c r="AAW3" s="9"/>
      <c r="AAX3" s="9"/>
      <c r="AAY3" s="9"/>
      <c r="AAZ3" s="9"/>
      <c r="ABA3" s="9"/>
      <c r="ABB3" s="9"/>
      <c r="ABC3" s="9"/>
      <c r="ABD3" s="9"/>
      <c r="ABE3" s="9"/>
      <c r="ABF3" s="9"/>
      <c r="ABG3" s="9"/>
      <c r="ABH3" s="9"/>
      <c r="ABI3" s="9"/>
      <c r="ABJ3" s="9"/>
      <c r="ABK3" s="9"/>
      <c r="ABL3" s="9"/>
      <c r="ABM3" s="9"/>
      <c r="ABN3" s="9"/>
      <c r="ABO3" s="9"/>
      <c r="ABP3" s="9"/>
      <c r="ABQ3" s="9"/>
      <c r="ABR3" s="9"/>
      <c r="ABS3" s="9"/>
      <c r="ABT3" s="9"/>
      <c r="ABU3" s="9"/>
      <c r="ABV3" s="9"/>
      <c r="ABW3" s="9"/>
      <c r="ABX3" s="9"/>
      <c r="ABY3" s="9"/>
      <c r="ABZ3" s="9"/>
      <c r="ACA3" s="9"/>
      <c r="ACB3" s="9"/>
      <c r="ACC3" s="9"/>
      <c r="ACD3" s="9"/>
      <c r="ACE3" s="9"/>
      <c r="ACF3" s="9"/>
      <c r="ACG3" s="9"/>
      <c r="ACH3" s="9"/>
      <c r="ACI3" s="9"/>
      <c r="ACJ3" s="9"/>
      <c r="ACK3" s="9"/>
      <c r="ACL3" s="9"/>
      <c r="ACM3" s="9"/>
      <c r="ACN3" s="9"/>
      <c r="ACO3" s="9"/>
      <c r="ACP3" s="9"/>
      <c r="ACQ3" s="9"/>
      <c r="ACR3" s="9"/>
      <c r="ACS3" s="9"/>
      <c r="ACT3" s="9"/>
      <c r="ACU3" s="9"/>
      <c r="ACV3" s="9"/>
      <c r="ACW3" s="9"/>
      <c r="ACX3" s="9"/>
      <c r="ACY3" s="9"/>
      <c r="ACZ3" s="9"/>
      <c r="ADA3" s="9"/>
      <c r="ADB3" s="9"/>
      <c r="ADC3" s="9"/>
      <c r="ADD3" s="9"/>
      <c r="ADE3" s="9"/>
      <c r="ADF3" s="9"/>
      <c r="ADG3" s="9"/>
      <c r="ADH3" s="9"/>
      <c r="ADI3" s="9"/>
      <c r="ADJ3" s="9"/>
      <c r="ADK3" s="9"/>
      <c r="ADL3" s="9"/>
      <c r="ADM3" s="9"/>
      <c r="ADN3" s="9"/>
      <c r="ADO3" s="9"/>
      <c r="ADP3" s="9"/>
      <c r="ADQ3" s="9"/>
      <c r="ADR3" s="9"/>
      <c r="ADS3" s="9"/>
      <c r="ADT3" s="9"/>
      <c r="ADU3" s="9"/>
      <c r="ADV3" s="9"/>
      <c r="ADW3" s="9"/>
      <c r="ADX3" s="9"/>
      <c r="ADY3" s="9"/>
      <c r="ADZ3" s="9"/>
      <c r="AEA3" s="9"/>
      <c r="AEB3" s="9"/>
      <c r="AEC3" s="9"/>
      <c r="AED3" s="9"/>
      <c r="AEE3" s="9"/>
      <c r="AEF3" s="9"/>
      <c r="AEG3" s="9"/>
      <c r="AEH3" s="9"/>
      <c r="AEI3" s="9"/>
      <c r="AEJ3" s="9"/>
      <c r="AEK3" s="9"/>
      <c r="AEL3" s="9"/>
      <c r="AEM3" s="9"/>
      <c r="AEN3" s="9"/>
      <c r="AEO3" s="9"/>
      <c r="AEP3" s="9"/>
      <c r="AEQ3" s="9"/>
      <c r="AER3" s="9"/>
      <c r="AES3" s="9"/>
      <c r="AET3" s="9"/>
      <c r="AEU3" s="9"/>
      <c r="AEV3" s="9"/>
      <c r="AEW3" s="9"/>
      <c r="AEX3" s="9"/>
      <c r="AEY3" s="9"/>
      <c r="AEZ3" s="9"/>
      <c r="AFA3" s="9"/>
      <c r="AFB3" s="9"/>
      <c r="AFC3" s="9"/>
      <c r="AFD3" s="9"/>
      <c r="AFE3" s="9"/>
      <c r="AFF3" s="9"/>
      <c r="AFG3" s="9"/>
      <c r="AFH3" s="9"/>
      <c r="AFI3" s="9"/>
      <c r="AFJ3" s="9"/>
      <c r="AFK3" s="9"/>
      <c r="AFL3" s="9"/>
      <c r="AFM3" s="9"/>
      <c r="AFN3" s="9"/>
      <c r="AFO3" s="9"/>
      <c r="AFP3" s="9"/>
      <c r="AFQ3" s="9"/>
      <c r="AFR3" s="9"/>
      <c r="AFS3" s="9"/>
      <c r="AFT3" s="9"/>
      <c r="AFU3" s="9"/>
      <c r="AFV3" s="9"/>
      <c r="AFW3" s="9"/>
      <c r="AFX3" s="9"/>
      <c r="AFY3" s="9"/>
      <c r="AFZ3" s="9"/>
      <c r="AGA3" s="9"/>
      <c r="AGB3" s="9"/>
      <c r="AGC3" s="9"/>
      <c r="AGD3" s="9"/>
      <c r="AGE3" s="9"/>
      <c r="AGF3" s="9"/>
      <c r="AGG3" s="9"/>
      <c r="AGH3" s="9"/>
      <c r="AGI3" s="9"/>
      <c r="AGJ3" s="9"/>
      <c r="AGK3" s="9"/>
      <c r="AGL3" s="9"/>
      <c r="AGM3" s="9"/>
      <c r="AGN3" s="9"/>
      <c r="AGO3" s="9"/>
      <c r="AGP3" s="9"/>
      <c r="AGQ3" s="9"/>
      <c r="AGR3" s="9"/>
      <c r="AGS3" s="9"/>
      <c r="AGT3" s="9"/>
      <c r="AGU3" s="9"/>
      <c r="AGV3" s="9"/>
      <c r="AGW3" s="9"/>
      <c r="AGX3" s="9"/>
      <c r="AGY3" s="9"/>
      <c r="AGZ3" s="9"/>
      <c r="AHA3" s="9"/>
      <c r="AHB3" s="9"/>
      <c r="AHC3" s="9"/>
      <c r="AHD3" s="9"/>
      <c r="AHE3" s="9"/>
      <c r="AHF3" s="9"/>
      <c r="AHG3" s="9"/>
      <c r="AHH3" s="9"/>
      <c r="AHI3" s="9"/>
      <c r="AHJ3" s="9"/>
      <c r="AHK3" s="9"/>
      <c r="AHL3" s="9"/>
      <c r="AHM3" s="9"/>
      <c r="AHN3" s="9"/>
      <c r="AHO3" s="9"/>
      <c r="AHP3" s="9"/>
      <c r="AHQ3" s="9"/>
      <c r="AHR3" s="9"/>
      <c r="AHS3" s="9"/>
      <c r="AHT3" s="9"/>
      <c r="AHU3" s="9"/>
      <c r="AHV3" s="9"/>
      <c r="AHW3" s="9"/>
      <c r="AHX3" s="9"/>
      <c r="AHY3" s="9"/>
      <c r="AHZ3" s="9"/>
      <c r="AIA3" s="9"/>
      <c r="AIB3" s="9"/>
      <c r="AIC3" s="9"/>
      <c r="AID3" s="9"/>
      <c r="AIE3" s="9"/>
      <c r="AIF3" s="9"/>
      <c r="AIG3" s="9"/>
      <c r="AIH3" s="9"/>
      <c r="AII3" s="9"/>
      <c r="AIJ3" s="9"/>
      <c r="AIK3" s="9"/>
      <c r="AIL3" s="9"/>
      <c r="AIM3" s="9"/>
      <c r="AIN3" s="9"/>
      <c r="AIO3" s="9"/>
      <c r="AIP3" s="9"/>
      <c r="AIQ3" s="9"/>
      <c r="AIR3" s="9"/>
      <c r="AIS3" s="9"/>
      <c r="AIT3" s="9"/>
      <c r="AIU3" s="9"/>
      <c r="AIV3" s="9"/>
      <c r="AIW3" s="9"/>
      <c r="AIX3" s="9"/>
      <c r="AIY3" s="9"/>
      <c r="AIZ3" s="9"/>
      <c r="AJA3" s="9"/>
      <c r="AJB3" s="9"/>
      <c r="AJC3" s="9"/>
      <c r="AJD3" s="9"/>
      <c r="AJE3" s="9"/>
      <c r="AJF3" s="9"/>
      <c r="AJG3" s="9"/>
      <c r="AJH3" s="9"/>
      <c r="AJI3" s="9"/>
      <c r="AJJ3" s="9"/>
      <c r="AJK3" s="9"/>
      <c r="AJL3" s="9"/>
      <c r="AJM3" s="9"/>
      <c r="AJN3" s="9"/>
      <c r="AJO3" s="9"/>
      <c r="AJP3" s="9"/>
      <c r="AJQ3" s="9"/>
      <c r="AJR3" s="9"/>
      <c r="AJS3" s="9"/>
      <c r="AJT3" s="9"/>
      <c r="AJU3" s="9"/>
      <c r="AJV3" s="9"/>
      <c r="AJW3" s="9"/>
      <c r="AJX3" s="9"/>
      <c r="AJY3" s="9"/>
      <c r="AJZ3" s="9"/>
      <c r="AKA3" s="9"/>
      <c r="AKB3" s="9"/>
      <c r="AKC3" s="9"/>
      <c r="AKD3" s="9"/>
      <c r="AKE3" s="9"/>
      <c r="AKF3" s="9"/>
      <c r="AKG3" s="9"/>
      <c r="AKH3" s="9"/>
      <c r="AKI3" s="9"/>
      <c r="AKJ3" s="9"/>
      <c r="AKK3" s="9"/>
      <c r="AKL3" s="9"/>
      <c r="AKM3" s="9"/>
      <c r="AKN3" s="9"/>
      <c r="AKO3" s="9"/>
      <c r="AKP3" s="9"/>
      <c r="AKQ3" s="9"/>
      <c r="AKR3" s="9"/>
      <c r="AKS3" s="9"/>
      <c r="AKT3" s="9"/>
      <c r="AKU3" s="9"/>
      <c r="AKV3" s="9"/>
      <c r="AKW3" s="9"/>
      <c r="AKX3" s="9"/>
      <c r="AKY3" s="9"/>
      <c r="AKZ3" s="9"/>
      <c r="ALA3" s="9"/>
      <c r="ALB3" s="9"/>
      <c r="ALC3" s="9"/>
      <c r="ALD3" s="9"/>
      <c r="ALE3" s="9"/>
      <c r="ALF3" s="9"/>
      <c r="ALG3" s="9"/>
      <c r="ALH3" s="9"/>
      <c r="ALI3" s="9"/>
      <c r="ALJ3" s="9"/>
      <c r="ALK3" s="9"/>
      <c r="ALL3" s="9"/>
      <c r="ALM3" s="9"/>
      <c r="ALN3" s="9"/>
      <c r="ALO3" s="9"/>
      <c r="ALP3" s="9"/>
      <c r="ALQ3" s="9"/>
      <c r="ALR3" s="9"/>
      <c r="ALS3" s="9"/>
      <c r="ALT3" s="9"/>
      <c r="ALU3" s="9"/>
      <c r="ALV3" s="9"/>
      <c r="ALW3" s="9"/>
      <c r="ALX3" s="9"/>
      <c r="ALY3" s="9"/>
      <c r="ALZ3" s="9"/>
      <c r="AMA3" s="9"/>
      <c r="AMB3" s="9"/>
      <c r="AMC3" s="9"/>
      <c r="AMD3" s="9"/>
      <c r="AME3" s="9"/>
      <c r="AMF3" s="9"/>
      <c r="AMG3" s="9"/>
      <c r="AMH3" s="9"/>
      <c r="AMI3" s="9"/>
      <c r="AMJ3" s="9"/>
      <c r="AMK3" s="9"/>
      <c r="AML3" s="9"/>
    </row>
    <row r="4" spans="1:1026" ht="15.75" thickBot="1" x14ac:dyDescent="0.3">
      <c r="M4" s="1297"/>
      <c r="N4" s="1298"/>
      <c r="O4" s="1299"/>
      <c r="P4" s="1119"/>
      <c r="Q4" s="1119"/>
    </row>
    <row r="5" spans="1:1026" ht="45.75" thickBot="1" x14ac:dyDescent="0.3">
      <c r="B5" s="933" t="s">
        <v>769</v>
      </c>
      <c r="C5" s="745" t="s">
        <v>1199</v>
      </c>
      <c r="D5" s="745" t="s">
        <v>770</v>
      </c>
      <c r="E5" s="1034" t="s">
        <v>704</v>
      </c>
      <c r="F5" s="1037" t="s">
        <v>256</v>
      </c>
      <c r="G5" s="1034" t="s">
        <v>771</v>
      </c>
      <c r="H5" s="1037" t="s">
        <v>772</v>
      </c>
      <c r="I5" s="1034" t="s">
        <v>773</v>
      </c>
      <c r="J5" s="1034" t="s">
        <v>1200</v>
      </c>
      <c r="K5" s="1034" t="s">
        <v>774</v>
      </c>
      <c r="L5" s="1034" t="s">
        <v>1</v>
      </c>
      <c r="M5" s="745" t="s">
        <v>724</v>
      </c>
      <c r="N5" s="745" t="s">
        <v>776</v>
      </c>
      <c r="O5" s="1034" t="s">
        <v>1124</v>
      </c>
    </row>
    <row r="6" spans="1:1026" ht="30.75" thickBot="1" x14ac:dyDescent="0.3">
      <c r="B6" s="1222" t="s">
        <v>775</v>
      </c>
      <c r="C6" s="1221" t="s">
        <v>1200</v>
      </c>
      <c r="D6" s="1038" t="s">
        <v>1105</v>
      </c>
      <c r="E6" s="1039">
        <v>1177</v>
      </c>
      <c r="F6" s="1040">
        <f>E6/$G$6*100</f>
        <v>12.932644764311615</v>
      </c>
      <c r="G6" s="1278">
        <f>H6-G11</f>
        <v>9101</v>
      </c>
      <c r="H6" s="1284">
        <f>11629</f>
        <v>11629</v>
      </c>
      <c r="I6" s="1041" t="s">
        <v>1111</v>
      </c>
      <c r="J6" s="1042">
        <f>E6</f>
        <v>1177</v>
      </c>
      <c r="K6" s="1073">
        <f>E11</f>
        <v>398</v>
      </c>
      <c r="L6" s="1005">
        <f>SUM(J6:K6)</f>
        <v>1575</v>
      </c>
      <c r="M6" s="1288">
        <v>0.66500000000000004</v>
      </c>
      <c r="N6" s="1288">
        <v>0.66500000000000004</v>
      </c>
      <c r="O6" s="1080"/>
    </row>
    <row r="7" spans="1:1026" ht="30.75" thickBot="1" x14ac:dyDescent="0.3">
      <c r="B7" s="1222"/>
      <c r="C7" s="1222"/>
      <c r="D7" s="479" t="s">
        <v>1106</v>
      </c>
      <c r="E7" s="466">
        <v>1724</v>
      </c>
      <c r="F7" s="1069">
        <f t="shared" ref="F7:F9" si="0">E7/$G$6*100</f>
        <v>18.942973299637401</v>
      </c>
      <c r="G7" s="1279"/>
      <c r="H7" s="1285"/>
      <c r="I7" s="1064" t="s">
        <v>1123</v>
      </c>
      <c r="J7" s="1043">
        <v>153</v>
      </c>
      <c r="K7" s="1044">
        <v>47</v>
      </c>
      <c r="L7" s="1006">
        <f>SUM(J7:K7)</f>
        <v>200</v>
      </c>
      <c r="M7" s="1289"/>
      <c r="N7" s="1289"/>
      <c r="O7" s="1078"/>
    </row>
    <row r="8" spans="1:1026" ht="15.75" thickBot="1" x14ac:dyDescent="0.3">
      <c r="B8" s="1222"/>
      <c r="C8" s="1222"/>
      <c r="D8" s="479" t="s">
        <v>1107</v>
      </c>
      <c r="E8" s="479">
        <v>1200</v>
      </c>
      <c r="F8" s="1069">
        <f t="shared" si="0"/>
        <v>13.185364245687287</v>
      </c>
      <c r="G8" s="1279"/>
      <c r="H8" s="1285"/>
      <c r="I8" s="1045" t="s">
        <v>1</v>
      </c>
      <c r="J8" s="1043">
        <f>SUM(J6:J7)</f>
        <v>1330</v>
      </c>
      <c r="K8" s="1046">
        <f>SUM(K6:K7)</f>
        <v>445</v>
      </c>
      <c r="L8" s="1047">
        <f>L6+L7</f>
        <v>1775</v>
      </c>
      <c r="M8" s="1290"/>
      <c r="N8" s="1290"/>
      <c r="O8" s="1079"/>
    </row>
    <row r="9" spans="1:1026" ht="30" x14ac:dyDescent="0.25">
      <c r="B9" s="1222"/>
      <c r="C9" s="1222"/>
      <c r="D9" s="486" t="s">
        <v>1108</v>
      </c>
      <c r="E9" s="486">
        <v>153</v>
      </c>
      <c r="F9" s="1067">
        <f t="shared" si="0"/>
        <v>1.6811339413251292</v>
      </c>
      <c r="G9" s="1279"/>
      <c r="H9" s="1285"/>
      <c r="I9" s="1065" t="s">
        <v>1104</v>
      </c>
      <c r="J9" s="1042">
        <f>SUM(E7:E8)</f>
        <v>2924</v>
      </c>
      <c r="K9" s="1074">
        <f>SUM(E12:E13)</f>
        <v>672</v>
      </c>
      <c r="L9" s="1005">
        <f>SUM(J9:K9)</f>
        <v>3596</v>
      </c>
      <c r="M9" s="1274" t="s">
        <v>1125</v>
      </c>
      <c r="N9" s="1274" t="s">
        <v>1128</v>
      </c>
      <c r="O9" s="1271">
        <f>((J9*K10)/(K9*J10))</f>
        <v>1.2666659298338687</v>
      </c>
    </row>
    <row r="10" spans="1:1026" ht="15.75" customHeight="1" thickBot="1" x14ac:dyDescent="0.3">
      <c r="B10" s="1222"/>
      <c r="C10" s="1223"/>
      <c r="D10" s="1048" t="s">
        <v>777</v>
      </c>
      <c r="E10" s="1048">
        <f>ABS(E6+E7+E8+E9-G6)</f>
        <v>4847</v>
      </c>
      <c r="F10" s="1050">
        <f>E10/$G$6*100</f>
        <v>53.257883749038569</v>
      </c>
      <c r="G10" s="1280"/>
      <c r="H10" s="1285"/>
      <c r="I10" s="1048" t="s">
        <v>777</v>
      </c>
      <c r="J10" s="1043">
        <v>4847</v>
      </c>
      <c r="K10" s="1044">
        <v>1411</v>
      </c>
      <c r="L10" s="1006">
        <f>SUM(J10:K10)</f>
        <v>6258</v>
      </c>
      <c r="M10" s="1275"/>
      <c r="N10" s="1275"/>
      <c r="O10" s="1272"/>
    </row>
    <row r="11" spans="1:1026" ht="30.75" thickBot="1" x14ac:dyDescent="0.3">
      <c r="B11" s="1222"/>
      <c r="C11" s="1222" t="s">
        <v>774</v>
      </c>
      <c r="D11" s="1038" t="s">
        <v>1105</v>
      </c>
      <c r="E11" s="1049">
        <v>398</v>
      </c>
      <c r="F11" s="1040">
        <f>E11/$G$11*100</f>
        <v>15.74367088607595</v>
      </c>
      <c r="G11" s="1279">
        <v>2528</v>
      </c>
      <c r="H11" s="1285"/>
      <c r="I11" s="1045" t="s">
        <v>1</v>
      </c>
      <c r="J11" s="1043">
        <f>SUM(J9:J10)</f>
        <v>7771</v>
      </c>
      <c r="K11" s="1046">
        <f>SUM(K9:K10)</f>
        <v>2083</v>
      </c>
      <c r="L11" s="1047">
        <f>L9+L10</f>
        <v>9854</v>
      </c>
      <c r="M11" s="1276"/>
      <c r="N11" s="1276"/>
      <c r="O11" s="1273"/>
    </row>
    <row r="12" spans="1:1026" x14ac:dyDescent="0.25">
      <c r="B12" s="1222"/>
      <c r="C12" s="1222"/>
      <c r="D12" s="479" t="s">
        <v>1106</v>
      </c>
      <c r="E12" s="479">
        <v>382</v>
      </c>
      <c r="F12" s="1068">
        <f t="shared" ref="F12:F15" si="1">E12/$G$11*100</f>
        <v>15.110759493670885</v>
      </c>
      <c r="G12" s="1279"/>
      <c r="H12" s="1285"/>
      <c r="I12" s="1083"/>
      <c r="J12" s="178"/>
      <c r="K12" s="178"/>
      <c r="L12" s="178"/>
      <c r="M12" s="1277"/>
      <c r="N12" s="1277"/>
      <c r="O12" s="1084"/>
    </row>
    <row r="13" spans="1:1026" x14ac:dyDescent="0.25">
      <c r="B13" s="1222"/>
      <c r="C13" s="1222"/>
      <c r="D13" s="479" t="s">
        <v>1107</v>
      </c>
      <c r="E13" s="479">
        <v>290</v>
      </c>
      <c r="F13" s="1068">
        <f t="shared" si="1"/>
        <v>11.471518987341772</v>
      </c>
      <c r="G13" s="1279"/>
      <c r="H13" s="1285"/>
      <c r="I13" s="1081"/>
      <c r="J13" s="178"/>
      <c r="K13" s="178"/>
      <c r="L13" s="178"/>
      <c r="M13" s="1277"/>
      <c r="N13" s="1277"/>
      <c r="O13" s="1082"/>
    </row>
    <row r="14" spans="1:1026" ht="30" x14ac:dyDescent="0.25">
      <c r="B14" s="1222"/>
      <c r="C14" s="1222"/>
      <c r="D14" s="486" t="s">
        <v>1108</v>
      </c>
      <c r="E14" s="486">
        <v>47</v>
      </c>
      <c r="F14" s="1066">
        <f t="shared" si="1"/>
        <v>1.8591772151898733</v>
      </c>
      <c r="G14" s="1279"/>
      <c r="H14" s="1285"/>
      <c r="I14" s="1083"/>
      <c r="J14" s="178"/>
      <c r="K14" s="178"/>
      <c r="L14" s="178"/>
      <c r="M14" s="1277"/>
      <c r="N14" s="1277"/>
      <c r="O14" s="1082"/>
    </row>
    <row r="15" spans="1:1026" ht="15.75" thickBot="1" x14ac:dyDescent="0.3">
      <c r="B15" s="1223"/>
      <c r="C15" s="1223"/>
      <c r="D15" s="1048" t="s">
        <v>777</v>
      </c>
      <c r="E15" s="1048">
        <f>ABS(E11+E12+E13+E14-G11)</f>
        <v>1411</v>
      </c>
      <c r="F15" s="1050">
        <f t="shared" si="1"/>
        <v>55.814873417721522</v>
      </c>
      <c r="G15" s="1280"/>
      <c r="H15" s="1286"/>
      <c r="I15" s="1081"/>
      <c r="J15" s="178"/>
      <c r="K15" s="178"/>
      <c r="L15" s="178"/>
      <c r="M15" s="178"/>
      <c r="N15" s="178"/>
      <c r="O15" s="1085"/>
    </row>
    <row r="16" spans="1:1026" ht="30.75" thickBot="1" x14ac:dyDescent="0.3">
      <c r="B16" s="1221" t="s">
        <v>778</v>
      </c>
      <c r="C16" s="1221" t="s">
        <v>1200</v>
      </c>
      <c r="D16" s="1038" t="s">
        <v>1105</v>
      </c>
      <c r="E16" s="1038">
        <v>815</v>
      </c>
      <c r="F16" s="1051">
        <f>E16/$G$16*100</f>
        <v>8.9550598835292838</v>
      </c>
      <c r="G16" s="1278">
        <f>H16-G21</f>
        <v>9101</v>
      </c>
      <c r="H16" s="1284">
        <v>11629</v>
      </c>
      <c r="I16" s="1041" t="s">
        <v>1111</v>
      </c>
      <c r="J16" s="1052">
        <f>E16</f>
        <v>815</v>
      </c>
      <c r="K16" s="1073">
        <f>E21</f>
        <v>335</v>
      </c>
      <c r="L16" s="408">
        <f>SUM(J16:K16)</f>
        <v>1150</v>
      </c>
      <c r="M16" s="1268" t="s">
        <v>1127</v>
      </c>
      <c r="N16" s="1268" t="s">
        <v>1129</v>
      </c>
      <c r="O16" s="1271">
        <f>((J16*K17)/(K16*J17))</f>
        <v>0.53218283582089554</v>
      </c>
    </row>
    <row r="17" spans="2:16" ht="30.75" thickBot="1" x14ac:dyDescent="0.3">
      <c r="B17" s="1222"/>
      <c r="C17" s="1222"/>
      <c r="D17" s="1063" t="s">
        <v>1106</v>
      </c>
      <c r="E17" s="1063">
        <v>628</v>
      </c>
      <c r="F17" s="1071">
        <f t="shared" ref="F17:F20" si="2">E17/$G$16*100</f>
        <v>6.9003406219096801</v>
      </c>
      <c r="G17" s="1279"/>
      <c r="H17" s="1285"/>
      <c r="I17" s="1064" t="s">
        <v>1123</v>
      </c>
      <c r="J17" s="1054">
        <v>128</v>
      </c>
      <c r="K17" s="1055">
        <v>28</v>
      </c>
      <c r="L17" s="397">
        <f>SUM(J17:K17)</f>
        <v>156</v>
      </c>
      <c r="M17" s="1269"/>
      <c r="N17" s="1269"/>
      <c r="O17" s="1272"/>
    </row>
    <row r="18" spans="2:16" ht="15.75" thickBot="1" x14ac:dyDescent="0.3">
      <c r="B18" s="1222"/>
      <c r="C18" s="1222"/>
      <c r="D18" s="1063" t="s">
        <v>1107</v>
      </c>
      <c r="E18" s="1063">
        <v>438</v>
      </c>
      <c r="F18" s="1071">
        <f t="shared" si="2"/>
        <v>4.8126579496758595</v>
      </c>
      <c r="G18" s="1279"/>
      <c r="H18" s="1285"/>
      <c r="I18" s="1056" t="s">
        <v>1</v>
      </c>
      <c r="J18" s="1054">
        <f>SUM(J16:J17)</f>
        <v>943</v>
      </c>
      <c r="K18" s="1057">
        <f>SUM(K16:K17)</f>
        <v>363</v>
      </c>
      <c r="L18" s="1058">
        <f>L16+L17</f>
        <v>1306</v>
      </c>
      <c r="M18" s="1270"/>
      <c r="N18" s="1270"/>
      <c r="O18" s="1273"/>
    </row>
    <row r="19" spans="2:16" ht="30" x14ac:dyDescent="0.25">
      <c r="B19" s="1222"/>
      <c r="C19" s="1222"/>
      <c r="D19" s="486" t="s">
        <v>1109</v>
      </c>
      <c r="E19" s="486">
        <v>128</v>
      </c>
      <c r="F19" s="1072">
        <f t="shared" si="2"/>
        <v>1.4064388528733107</v>
      </c>
      <c r="G19" s="1279"/>
      <c r="H19" s="1285"/>
      <c r="I19" s="1065" t="s">
        <v>1104</v>
      </c>
      <c r="J19" s="1042">
        <f>SUM(E17:E18)</f>
        <v>1066</v>
      </c>
      <c r="K19" s="1074">
        <f>SUM(E22:E23)</f>
        <v>239</v>
      </c>
      <c r="L19" s="1005">
        <f>SUM(J19:K19)</f>
        <v>1305</v>
      </c>
      <c r="M19" s="1268" t="s">
        <v>1126</v>
      </c>
      <c r="N19" s="1268" t="s">
        <v>1130</v>
      </c>
      <c r="O19" s="1271">
        <f>((J19*K20)/(K19*J20))</f>
        <v>1.211286451585498</v>
      </c>
    </row>
    <row r="20" spans="2:16" ht="15.75" thickBot="1" x14ac:dyDescent="0.3">
      <c r="B20" s="1222"/>
      <c r="C20" s="1223"/>
      <c r="D20" s="1048" t="s">
        <v>777</v>
      </c>
      <c r="E20" s="1048">
        <f>ABS(E16+E17+E18+E19-G16)</f>
        <v>7092</v>
      </c>
      <c r="F20" s="1053">
        <f t="shared" si="2"/>
        <v>77.925502692011875</v>
      </c>
      <c r="G20" s="1280"/>
      <c r="H20" s="1285"/>
      <c r="I20" s="1048" t="s">
        <v>777</v>
      </c>
      <c r="J20" s="1043">
        <v>7092</v>
      </c>
      <c r="K20" s="1044">
        <v>1926</v>
      </c>
      <c r="L20" s="1006">
        <f>SUM(J20:K20)</f>
        <v>9018</v>
      </c>
      <c r="M20" s="1269"/>
      <c r="N20" s="1269"/>
      <c r="O20" s="1272"/>
      <c r="P20" s="568"/>
    </row>
    <row r="21" spans="2:16" ht="30.75" thickBot="1" x14ac:dyDescent="0.3">
      <c r="B21" s="1222"/>
      <c r="C21" s="1221" t="s">
        <v>774</v>
      </c>
      <c r="D21" s="1038" t="s">
        <v>1099</v>
      </c>
      <c r="E21" s="1038">
        <v>335</v>
      </c>
      <c r="F21" s="1059">
        <f>E21/$G$21*100</f>
        <v>13.251582278481013</v>
      </c>
      <c r="G21" s="1279">
        <v>2528</v>
      </c>
      <c r="H21" s="1285"/>
      <c r="I21" s="1045" t="s">
        <v>1</v>
      </c>
      <c r="J21" s="1043">
        <f>SUM(J19:J20)</f>
        <v>8158</v>
      </c>
      <c r="K21" s="1043">
        <f>SUM(K19:K20)</f>
        <v>2165</v>
      </c>
      <c r="L21" s="1047"/>
      <c r="M21" s="1270"/>
      <c r="N21" s="1270"/>
      <c r="O21" s="1273"/>
      <c r="P21" s="568"/>
    </row>
    <row r="22" spans="2:16" x14ac:dyDescent="0.25">
      <c r="B22" s="1222"/>
      <c r="C22" s="1222"/>
      <c r="D22" s="479" t="s">
        <v>1106</v>
      </c>
      <c r="E22" s="479">
        <v>141</v>
      </c>
      <c r="F22" s="1068">
        <f t="shared" ref="F22:F25" si="3">E22/$G$21*100</f>
        <v>5.5775316455696204</v>
      </c>
      <c r="G22" s="1279"/>
      <c r="H22" s="1285"/>
      <c r="I22" s="1083"/>
      <c r="J22" s="178"/>
      <c r="K22" s="178"/>
      <c r="L22" s="178"/>
      <c r="M22" s="1277"/>
      <c r="N22" s="1277"/>
      <c r="O22" s="1082"/>
      <c r="P22" s="568"/>
    </row>
    <row r="23" spans="2:16" x14ac:dyDescent="0.25">
      <c r="B23" s="1222"/>
      <c r="C23" s="1222"/>
      <c r="D23" s="479" t="s">
        <v>1107</v>
      </c>
      <c r="E23" s="479">
        <v>98</v>
      </c>
      <c r="F23" s="1068">
        <f t="shared" si="3"/>
        <v>3.8765822784810124</v>
      </c>
      <c r="G23" s="1279"/>
      <c r="H23" s="1285"/>
      <c r="I23" s="1081"/>
      <c r="J23" s="178"/>
      <c r="K23" s="178"/>
      <c r="L23" s="178"/>
      <c r="M23" s="1277"/>
      <c r="N23" s="1277"/>
      <c r="O23" s="1082"/>
      <c r="P23" s="568"/>
    </row>
    <row r="24" spans="2:16" ht="30" x14ac:dyDescent="0.25">
      <c r="B24" s="1222"/>
      <c r="C24" s="1222"/>
      <c r="D24" s="486" t="s">
        <v>1110</v>
      </c>
      <c r="E24" s="486">
        <v>28</v>
      </c>
      <c r="F24" s="1066">
        <f t="shared" si="3"/>
        <v>1.1075949367088607</v>
      </c>
      <c r="G24" s="1279"/>
      <c r="H24" s="1285"/>
      <c r="I24" s="1083"/>
      <c r="J24" s="178"/>
      <c r="K24" s="178"/>
      <c r="L24" s="178"/>
      <c r="M24" s="1277"/>
      <c r="N24" s="1277"/>
      <c r="O24" s="1082"/>
      <c r="P24" s="568"/>
    </row>
    <row r="25" spans="2:16" ht="15.75" thickBot="1" x14ac:dyDescent="0.3">
      <c r="B25" s="1223"/>
      <c r="C25" s="1223"/>
      <c r="D25" s="1048" t="s">
        <v>777</v>
      </c>
      <c r="E25" s="1048">
        <f>ABS(E21+E22+E23+E24-G21)</f>
        <v>1926</v>
      </c>
      <c r="F25" s="1060">
        <f t="shared" si="3"/>
        <v>76.186708860759495</v>
      </c>
      <c r="G25" s="1280"/>
      <c r="H25" s="1286"/>
      <c r="I25" s="1081"/>
      <c r="J25" s="178"/>
      <c r="K25" s="178"/>
      <c r="L25" s="178"/>
      <c r="M25" s="178"/>
      <c r="N25" s="178"/>
      <c r="O25" s="1085"/>
      <c r="P25" s="568"/>
    </row>
    <row r="26" spans="2:16" ht="30.75" thickBot="1" x14ac:dyDescent="0.3">
      <c r="B26" s="1221" t="s">
        <v>779</v>
      </c>
      <c r="C26" s="1221" t="s">
        <v>1200</v>
      </c>
      <c r="D26" s="1038" t="s">
        <v>1111</v>
      </c>
      <c r="E26" s="1038">
        <v>1182</v>
      </c>
      <c r="F26" s="1040">
        <f>E26/$G$26*100</f>
        <v>12.987583782001977</v>
      </c>
      <c r="G26" s="1278">
        <f>H26-G31</f>
        <v>9101</v>
      </c>
      <c r="H26" s="1281">
        <v>11629</v>
      </c>
      <c r="I26" s="1041" t="s">
        <v>1111</v>
      </c>
      <c r="J26" s="1052">
        <f>E26</f>
        <v>1182</v>
      </c>
      <c r="K26" s="1073">
        <f>E31</f>
        <v>392</v>
      </c>
      <c r="L26" s="408">
        <f>SUM(J26:K26)</f>
        <v>1574</v>
      </c>
      <c r="M26" s="1268">
        <v>0.27</v>
      </c>
      <c r="N26" s="1268">
        <v>0.32400000000000001</v>
      </c>
      <c r="O26" s="1080"/>
    </row>
    <row r="27" spans="2:16" ht="30.75" thickBot="1" x14ac:dyDescent="0.3">
      <c r="B27" s="1222"/>
      <c r="C27" s="1222"/>
      <c r="D27" s="479" t="s">
        <v>1106</v>
      </c>
      <c r="E27" s="479">
        <v>1743</v>
      </c>
      <c r="F27" s="1068">
        <f t="shared" ref="F27:F30" si="4">E27/$G$26*100</f>
        <v>19.151741566860782</v>
      </c>
      <c r="G27" s="1279"/>
      <c r="H27" s="1282"/>
      <c r="I27" s="1064" t="s">
        <v>1123</v>
      </c>
      <c r="J27" s="1054">
        <v>148</v>
      </c>
      <c r="K27" s="1055">
        <v>59</v>
      </c>
      <c r="L27" s="397">
        <f>SUM(J27:K27)</f>
        <v>207</v>
      </c>
      <c r="M27" s="1269"/>
      <c r="N27" s="1269"/>
      <c r="O27" s="1078"/>
    </row>
    <row r="28" spans="2:16" ht="15.75" thickBot="1" x14ac:dyDescent="0.3">
      <c r="B28" s="1222"/>
      <c r="C28" s="1222"/>
      <c r="D28" s="479" t="s">
        <v>1107</v>
      </c>
      <c r="E28" s="479">
        <v>1232</v>
      </c>
      <c r="F28" s="1068">
        <f t="shared" si="4"/>
        <v>13.536973958905616</v>
      </c>
      <c r="G28" s="1279"/>
      <c r="H28" s="1282"/>
      <c r="I28" s="1056" t="s">
        <v>1</v>
      </c>
      <c r="J28" s="1054">
        <f>SUM(J26:J27)</f>
        <v>1330</v>
      </c>
      <c r="K28" s="1057">
        <f>SUM(K26:K27)</f>
        <v>451</v>
      </c>
      <c r="L28" s="1058">
        <f>L26+L27</f>
        <v>1781</v>
      </c>
      <c r="M28" s="1270"/>
      <c r="N28" s="1270"/>
      <c r="O28" s="1079"/>
    </row>
    <row r="29" spans="2:16" ht="30" x14ac:dyDescent="0.25">
      <c r="B29" s="1222"/>
      <c r="C29" s="1222"/>
      <c r="D29" s="486" t="s">
        <v>1110</v>
      </c>
      <c r="E29" s="486">
        <v>148</v>
      </c>
      <c r="F29" s="1066">
        <f t="shared" si="4"/>
        <v>1.6261949236347655</v>
      </c>
      <c r="G29" s="1279"/>
      <c r="H29" s="1282"/>
      <c r="I29" s="1086" t="s">
        <v>1104</v>
      </c>
      <c r="J29" s="1042">
        <f>SUM(E27:E28)</f>
        <v>2975</v>
      </c>
      <c r="K29" s="1074">
        <f>SUM(E32:E33)</f>
        <v>630</v>
      </c>
      <c r="L29" s="1005">
        <f>SUM(J29:K29)</f>
        <v>3605</v>
      </c>
      <c r="M29" s="1268" t="s">
        <v>1131</v>
      </c>
      <c r="N29" s="1268" t="s">
        <v>1132</v>
      </c>
      <c r="O29" s="1271">
        <v>1.42</v>
      </c>
    </row>
    <row r="30" spans="2:16" ht="15.75" thickBot="1" x14ac:dyDescent="0.3">
      <c r="B30" s="1222"/>
      <c r="C30" s="1223"/>
      <c r="D30" s="1048" t="s">
        <v>777</v>
      </c>
      <c r="E30" s="1048">
        <f>ABS(E26+E27+E28+E29-G26)</f>
        <v>4796</v>
      </c>
      <c r="F30" s="1050">
        <f t="shared" si="4"/>
        <v>52.697505768596855</v>
      </c>
      <c r="G30" s="1280"/>
      <c r="H30" s="1282"/>
      <c r="I30" s="1087" t="s">
        <v>777</v>
      </c>
      <c r="J30" s="1043">
        <v>4796</v>
      </c>
      <c r="K30" s="1044">
        <v>1447</v>
      </c>
      <c r="L30" s="1006">
        <f>SUM(J30:K30)</f>
        <v>6243</v>
      </c>
      <c r="M30" s="1269"/>
      <c r="N30" s="1269"/>
      <c r="O30" s="1272"/>
      <c r="P30" s="568"/>
    </row>
    <row r="31" spans="2:16" ht="30.75" thickBot="1" x14ac:dyDescent="0.3">
      <c r="B31" s="1222"/>
      <c r="C31" s="1221" t="s">
        <v>774</v>
      </c>
      <c r="D31" s="1038" t="s">
        <v>1111</v>
      </c>
      <c r="E31" s="1061">
        <v>392</v>
      </c>
      <c r="F31" s="1040">
        <f>E31/$G$31*100</f>
        <v>15.50632911392405</v>
      </c>
      <c r="G31" s="1279">
        <v>2528</v>
      </c>
      <c r="H31" s="1282"/>
      <c r="I31" s="1088" t="s">
        <v>1</v>
      </c>
      <c r="J31" s="1043">
        <f>SUM(J29:J30)</f>
        <v>7771</v>
      </c>
      <c r="K31" s="1046">
        <f>SUM(K29:K30)</f>
        <v>2077</v>
      </c>
      <c r="L31" s="1047">
        <f>L29+L30</f>
        <v>9848</v>
      </c>
      <c r="M31" s="1270"/>
      <c r="N31" s="1270"/>
      <c r="O31" s="1273"/>
      <c r="P31" s="568"/>
    </row>
    <row r="32" spans="2:16" x14ac:dyDescent="0.25">
      <c r="B32" s="1222"/>
      <c r="C32" s="1222"/>
      <c r="D32" s="479" t="s">
        <v>1106</v>
      </c>
      <c r="E32" s="479">
        <v>346</v>
      </c>
      <c r="F32" s="1070">
        <f t="shared" ref="F32:F35" si="5">E32/$G$31*100</f>
        <v>13.686708860759495</v>
      </c>
      <c r="G32" s="1279"/>
      <c r="H32" s="1282"/>
      <c r="I32" s="180"/>
      <c r="J32" s="178"/>
      <c r="K32" s="178"/>
      <c r="L32" s="178"/>
      <c r="M32" s="1287"/>
      <c r="N32" s="1287"/>
      <c r="O32" s="827"/>
      <c r="P32" s="568"/>
    </row>
    <row r="33" spans="2:16" x14ac:dyDescent="0.25">
      <c r="B33" s="1222"/>
      <c r="C33" s="1222"/>
      <c r="D33" s="479" t="s">
        <v>1107</v>
      </c>
      <c r="E33" s="479">
        <v>284</v>
      </c>
      <c r="F33" s="1070">
        <f t="shared" si="5"/>
        <v>11.234177215189874</v>
      </c>
      <c r="G33" s="1279"/>
      <c r="H33" s="1282"/>
      <c r="I33" s="178"/>
      <c r="J33" s="178"/>
      <c r="K33" s="178"/>
      <c r="L33" s="178"/>
      <c r="M33" s="1287"/>
      <c r="N33" s="1287"/>
      <c r="O33" s="568"/>
      <c r="P33" s="568"/>
    </row>
    <row r="34" spans="2:16" ht="30" x14ac:dyDescent="0.25">
      <c r="B34" s="1222"/>
      <c r="C34" s="1222"/>
      <c r="D34" s="486" t="s">
        <v>1110</v>
      </c>
      <c r="E34" s="486">
        <v>59</v>
      </c>
      <c r="F34" s="1072">
        <f t="shared" si="5"/>
        <v>2.3338607594936707</v>
      </c>
      <c r="G34" s="1279"/>
      <c r="H34" s="1282"/>
      <c r="I34" s="180"/>
      <c r="J34" s="178"/>
      <c r="K34" s="178"/>
      <c r="L34" s="178"/>
      <c r="M34" s="1287"/>
      <c r="N34" s="1287"/>
      <c r="O34" s="568"/>
      <c r="P34" s="568"/>
    </row>
    <row r="35" spans="2:16" ht="15.75" thickBot="1" x14ac:dyDescent="0.3">
      <c r="B35" s="1223"/>
      <c r="C35" s="1223"/>
      <c r="D35" s="1048" t="s">
        <v>777</v>
      </c>
      <c r="E35" s="1048">
        <f>ABS(E31+E32+E33+E34-G31)</f>
        <v>1447</v>
      </c>
      <c r="F35" s="1062">
        <f t="shared" si="5"/>
        <v>57.23892405063291</v>
      </c>
      <c r="G35" s="1280"/>
      <c r="H35" s="1283"/>
      <c r="I35" s="178"/>
      <c r="J35" s="178"/>
      <c r="K35" s="178"/>
      <c r="L35" s="178"/>
      <c r="M35" s="178"/>
      <c r="N35" s="178"/>
      <c r="O35" s="178"/>
      <c r="P35" s="568"/>
    </row>
    <row r="36" spans="2:16" x14ac:dyDescent="0.25">
      <c r="I36" s="568"/>
      <c r="J36" s="568"/>
      <c r="K36" s="568"/>
      <c r="L36" s="568"/>
      <c r="M36" s="568"/>
      <c r="N36" s="568"/>
      <c r="O36" s="568"/>
      <c r="P36" s="568"/>
    </row>
    <row r="37" spans="2:16" x14ac:dyDescent="0.25">
      <c r="I37" s="568"/>
      <c r="J37" s="568"/>
      <c r="K37" s="568"/>
      <c r="L37" s="568"/>
      <c r="M37" s="568"/>
      <c r="N37" s="568"/>
      <c r="O37" s="568"/>
      <c r="P37" s="568"/>
    </row>
    <row r="38" spans="2:16" x14ac:dyDescent="0.25">
      <c r="I38" s="568"/>
      <c r="J38" s="568"/>
      <c r="K38" s="568"/>
      <c r="L38" s="568"/>
      <c r="M38" s="568"/>
      <c r="N38" s="568"/>
      <c r="O38" s="568"/>
    </row>
    <row r="39" spans="2:16" x14ac:dyDescent="0.25">
      <c r="I39" s="568"/>
      <c r="J39" s="568"/>
      <c r="K39" s="568"/>
      <c r="L39" s="568"/>
      <c r="M39" s="568"/>
      <c r="N39" s="568"/>
      <c r="O39" s="568"/>
    </row>
    <row r="40" spans="2:16" x14ac:dyDescent="0.25">
      <c r="I40" s="568"/>
      <c r="J40" s="568"/>
      <c r="K40" s="568"/>
      <c r="L40" s="568"/>
      <c r="M40" s="568"/>
      <c r="N40" s="568"/>
      <c r="O40" s="568"/>
    </row>
    <row r="41" spans="2:16" x14ac:dyDescent="0.25">
      <c r="I41" s="568"/>
      <c r="J41" s="568"/>
      <c r="K41" s="568"/>
      <c r="L41" s="568"/>
      <c r="M41" s="568"/>
      <c r="N41" s="568"/>
      <c r="O41" s="568"/>
    </row>
    <row r="42" spans="2:16" x14ac:dyDescent="0.25">
      <c r="I42" s="568"/>
      <c r="J42" s="568"/>
      <c r="K42" s="568"/>
      <c r="L42" s="568"/>
      <c r="M42" s="568"/>
      <c r="N42" s="568"/>
      <c r="O42" s="568"/>
    </row>
    <row r="43" spans="2:16" x14ac:dyDescent="0.25">
      <c r="I43" s="568"/>
      <c r="J43" s="568"/>
      <c r="K43" s="568"/>
      <c r="L43" s="568"/>
      <c r="M43" s="568"/>
      <c r="N43" s="568"/>
      <c r="O43" s="568"/>
    </row>
    <row r="44" spans="2:16" x14ac:dyDescent="0.25">
      <c r="I44" s="568"/>
      <c r="J44" s="568"/>
      <c r="K44" s="568"/>
      <c r="L44" s="568"/>
    </row>
    <row r="45" spans="2:16" x14ac:dyDescent="0.25">
      <c r="I45" s="568"/>
      <c r="J45" s="568"/>
      <c r="K45" s="568"/>
      <c r="L45" s="568"/>
    </row>
    <row r="46" spans="2:16" x14ac:dyDescent="0.25">
      <c r="I46" s="568"/>
      <c r="J46" s="568"/>
      <c r="K46" s="568"/>
      <c r="L46" s="568"/>
    </row>
    <row r="47" spans="2:16" x14ac:dyDescent="0.25">
      <c r="I47" s="568"/>
      <c r="J47" s="568"/>
      <c r="K47" s="568"/>
      <c r="L47" s="568"/>
    </row>
    <row r="48" spans="2:16" x14ac:dyDescent="0.25">
      <c r="I48" s="568"/>
      <c r="J48" s="568"/>
      <c r="K48" s="568"/>
      <c r="L48" s="568"/>
    </row>
    <row r="49" spans="9:12" x14ac:dyDescent="0.25">
      <c r="I49" s="568"/>
      <c r="J49" s="568"/>
      <c r="K49" s="568"/>
      <c r="L49" s="568"/>
    </row>
    <row r="50" spans="9:12" x14ac:dyDescent="0.25">
      <c r="I50" s="568"/>
      <c r="J50" s="568"/>
      <c r="K50" s="568"/>
      <c r="L50" s="568"/>
    </row>
    <row r="51" spans="9:12" x14ac:dyDescent="0.25">
      <c r="I51" s="568"/>
      <c r="J51" s="568"/>
      <c r="K51" s="568"/>
      <c r="L51" s="568"/>
    </row>
    <row r="52" spans="9:12" x14ac:dyDescent="0.25">
      <c r="I52" s="568"/>
      <c r="J52" s="568"/>
      <c r="K52" s="568"/>
      <c r="L52" s="568"/>
    </row>
    <row r="53" spans="9:12" x14ac:dyDescent="0.25">
      <c r="I53" s="568"/>
      <c r="J53" s="568"/>
      <c r="K53" s="568"/>
      <c r="L53" s="568"/>
    </row>
  </sheetData>
  <mergeCells count="44">
    <mergeCell ref="B16:B25"/>
    <mergeCell ref="C16:C20"/>
    <mergeCell ref="G16:G20"/>
    <mergeCell ref="B3:L3"/>
    <mergeCell ref="M2:O4"/>
    <mergeCell ref="B2:H2"/>
    <mergeCell ref="C21:C25"/>
    <mergeCell ref="G21:G25"/>
    <mergeCell ref="N22:N24"/>
    <mergeCell ref="M22:M24"/>
    <mergeCell ref="N19:N21"/>
    <mergeCell ref="O16:O18"/>
    <mergeCell ref="O19:O21"/>
    <mergeCell ref="P4:Q4"/>
    <mergeCell ref="B6:B15"/>
    <mergeCell ref="C6:C10"/>
    <mergeCell ref="G6:G10"/>
    <mergeCell ref="H6:H15"/>
    <mergeCell ref="M6:M8"/>
    <mergeCell ref="N6:N8"/>
    <mergeCell ref="C11:C15"/>
    <mergeCell ref="G11:G15"/>
    <mergeCell ref="O9:O11"/>
    <mergeCell ref="B26:B35"/>
    <mergeCell ref="M9:M11"/>
    <mergeCell ref="N9:N11"/>
    <mergeCell ref="M12:M14"/>
    <mergeCell ref="N12:N14"/>
    <mergeCell ref="M19:M21"/>
    <mergeCell ref="M16:M18"/>
    <mergeCell ref="N16:N18"/>
    <mergeCell ref="C26:C30"/>
    <mergeCell ref="G26:G30"/>
    <mergeCell ref="H26:H35"/>
    <mergeCell ref="C31:C35"/>
    <mergeCell ref="G31:G35"/>
    <mergeCell ref="H16:H25"/>
    <mergeCell ref="N32:N34"/>
    <mergeCell ref="M32:M34"/>
    <mergeCell ref="N26:N28"/>
    <mergeCell ref="M26:M28"/>
    <mergeCell ref="N29:N31"/>
    <mergeCell ref="M29:M31"/>
    <mergeCell ref="O29:O3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J15"/>
  <sheetViews>
    <sheetView zoomScale="115" zoomScaleNormal="115" workbookViewId="0">
      <selection activeCell="I11" sqref="I11"/>
    </sheetView>
  </sheetViews>
  <sheetFormatPr baseColWidth="10" defaultColWidth="11.42578125" defaultRowHeight="15" x14ac:dyDescent="0.25"/>
  <cols>
    <col min="1" max="1" width="2.85546875" style="5" customWidth="1"/>
    <col min="2" max="2" width="7.140625" style="5" bestFit="1" customWidth="1"/>
    <col min="3" max="3" width="16.85546875" style="5" bestFit="1" customWidth="1"/>
    <col min="4" max="4" width="19.85546875" style="5" customWidth="1"/>
    <col min="5" max="6" width="16.85546875" style="5" customWidth="1"/>
    <col min="7" max="7" width="14.140625" style="5" bestFit="1" customWidth="1"/>
    <col min="8" max="9" width="17" style="5" customWidth="1"/>
    <col min="10" max="10" width="9.85546875" style="5" bestFit="1" customWidth="1"/>
    <col min="11" max="1024" width="11.42578125" style="5"/>
    <col min="1025" max="16384" width="11.42578125" style="8"/>
  </cols>
  <sheetData>
    <row r="2" spans="2:14" x14ac:dyDescent="0.25">
      <c r="B2" s="1118" t="s">
        <v>844</v>
      </c>
      <c r="C2" s="1118"/>
      <c r="D2" s="1118"/>
      <c r="E2" s="1118"/>
      <c r="F2" s="1118"/>
      <c r="G2" s="1118"/>
      <c r="H2" s="1118"/>
      <c r="I2" s="1118"/>
      <c r="J2" s="13"/>
      <c r="K2" s="7"/>
      <c r="L2" s="7"/>
      <c r="M2" s="7"/>
    </row>
    <row r="3" spans="2:14" x14ac:dyDescent="0.25">
      <c r="B3" s="1120" t="s">
        <v>1070</v>
      </c>
      <c r="C3" s="1120"/>
      <c r="D3" s="1120"/>
      <c r="E3" s="1120"/>
      <c r="F3" s="1120"/>
      <c r="G3" s="1120"/>
      <c r="H3" s="1120"/>
      <c r="I3" s="1120"/>
      <c r="J3" s="1120"/>
    </row>
    <row r="4" spans="2:14" ht="3" customHeight="1" thickBot="1" x14ac:dyDescent="0.3">
      <c r="M4" s="1119"/>
      <c r="N4" s="1119"/>
    </row>
    <row r="5" spans="2:14" s="9" customFormat="1" ht="44.25" thickBot="1" x14ac:dyDescent="0.3">
      <c r="C5" s="71" t="s">
        <v>0</v>
      </c>
      <c r="D5" s="71" t="s">
        <v>744</v>
      </c>
      <c r="E5" s="72" t="s">
        <v>1169</v>
      </c>
      <c r="F5" s="73" t="s">
        <v>1170</v>
      </c>
      <c r="G5" s="71" t="s">
        <v>745</v>
      </c>
      <c r="H5" s="72" t="s">
        <v>1171</v>
      </c>
      <c r="I5" s="73" t="s">
        <v>1172</v>
      </c>
      <c r="J5" s="74" t="s">
        <v>746</v>
      </c>
      <c r="M5" s="1119"/>
      <c r="N5" s="1119"/>
    </row>
    <row r="6" spans="2:14" ht="30.75" thickBot="1" x14ac:dyDescent="0.3">
      <c r="B6" s="70" t="s">
        <v>3</v>
      </c>
      <c r="C6" s="63" t="s">
        <v>260</v>
      </c>
      <c r="D6" s="64">
        <v>11629</v>
      </c>
      <c r="E6" s="65">
        <v>1303</v>
      </c>
      <c r="F6" s="66">
        <v>1225</v>
      </c>
      <c r="G6" s="67">
        <f>E6+F6</f>
        <v>2528</v>
      </c>
      <c r="H6" s="68">
        <f>E6/$D$6*100</f>
        <v>11.204746753805143</v>
      </c>
      <c r="I6" s="68">
        <f>F6/$D$6*100</f>
        <v>10.53400980307851</v>
      </c>
      <c r="J6" s="69">
        <f>SUM(H6:I6)</f>
        <v>21.738756556883651</v>
      </c>
      <c r="M6" s="1119"/>
      <c r="N6" s="1119"/>
    </row>
    <row r="7" spans="2:14" ht="6.75" customHeight="1" x14ac:dyDescent="0.25">
      <c r="B7" s="6"/>
      <c r="C7" s="16"/>
      <c r="D7" s="17"/>
      <c r="E7" s="10"/>
      <c r="F7" s="10"/>
      <c r="G7" s="10"/>
      <c r="H7" s="10"/>
      <c r="I7" s="10"/>
      <c r="J7" s="10"/>
      <c r="M7" s="9"/>
      <c r="N7" s="9"/>
    </row>
    <row r="10" spans="2:14" x14ac:dyDescent="0.25">
      <c r="B10" s="2"/>
      <c r="C10" s="2"/>
      <c r="D10" s="2"/>
      <c r="E10" s="2"/>
      <c r="F10" s="2"/>
      <c r="G10" s="2"/>
      <c r="H10" s="2"/>
      <c r="I10" s="2"/>
      <c r="J10" s="2"/>
    </row>
    <row r="11" spans="2:14" ht="25.5" customHeight="1" x14ac:dyDescent="0.25">
      <c r="B11" s="2"/>
      <c r="C11" s="2"/>
      <c r="D11" s="2"/>
      <c r="E11" s="2"/>
      <c r="F11" s="2"/>
      <c r="G11" s="2"/>
      <c r="H11" s="2"/>
      <c r="I11" s="2"/>
      <c r="J11" s="2"/>
    </row>
    <row r="12" spans="2:14" x14ac:dyDescent="0.25">
      <c r="B12" s="2"/>
      <c r="C12" s="2"/>
      <c r="D12" s="2"/>
      <c r="E12" s="2"/>
      <c r="F12" s="2"/>
      <c r="G12" s="2"/>
      <c r="H12" s="2"/>
      <c r="I12" s="2"/>
      <c r="J12" s="2"/>
    </row>
    <row r="13" spans="2:14" x14ac:dyDescent="0.25">
      <c r="B13" s="2"/>
      <c r="C13" s="2"/>
      <c r="D13" s="2"/>
      <c r="E13" s="2"/>
      <c r="F13" s="2"/>
      <c r="G13" s="2"/>
      <c r="H13" s="2"/>
      <c r="I13" s="2"/>
      <c r="J13" s="2"/>
    </row>
    <row r="14" spans="2:14" x14ac:dyDescent="0.25">
      <c r="B14" s="2"/>
      <c r="C14" s="2"/>
      <c r="D14" s="2"/>
      <c r="E14" s="2"/>
      <c r="F14" s="2"/>
      <c r="G14" s="2"/>
      <c r="H14" s="2"/>
      <c r="I14" s="2"/>
      <c r="J14" s="2"/>
    </row>
    <row r="15" spans="2:14" x14ac:dyDescent="0.25">
      <c r="B15" s="2"/>
      <c r="C15" s="2"/>
      <c r="D15" s="2"/>
      <c r="E15" s="2"/>
      <c r="F15" s="2"/>
      <c r="G15" s="2"/>
      <c r="H15" s="2"/>
      <c r="I15" s="2"/>
      <c r="J15" s="2"/>
    </row>
  </sheetData>
  <mergeCells count="3">
    <mergeCell ref="B2:I2"/>
    <mergeCell ref="M4:N6"/>
    <mergeCell ref="B3:J3"/>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U179"/>
  <sheetViews>
    <sheetView zoomScale="85" zoomScaleNormal="85" workbookViewId="0">
      <selection activeCell="B2" sqref="B2:I2"/>
    </sheetView>
  </sheetViews>
  <sheetFormatPr baseColWidth="10" defaultColWidth="11.42578125" defaultRowHeight="15" x14ac:dyDescent="0.25"/>
  <cols>
    <col min="1" max="1" width="2.140625" style="3" customWidth="1"/>
    <col min="2" max="2" width="13" style="4" bestFit="1" customWidth="1"/>
    <col min="3" max="3" width="48.140625" style="3" bestFit="1" customWidth="1"/>
    <col min="4" max="4" width="26.140625" style="3" bestFit="1" customWidth="1"/>
    <col min="5" max="5" width="10" style="4" bestFit="1" customWidth="1"/>
    <col min="6" max="6" width="8.140625" style="4" bestFit="1" customWidth="1"/>
    <col min="7" max="7" width="12.42578125" style="4" bestFit="1" customWidth="1"/>
    <col min="8" max="8" width="11.140625" style="4" bestFit="1" customWidth="1"/>
    <col min="9" max="9" width="10.42578125" style="4" bestFit="1" customWidth="1"/>
    <col min="10" max="10" width="14.85546875" style="4" bestFit="1" customWidth="1"/>
    <col min="11" max="11" width="13" style="4" bestFit="1" customWidth="1"/>
    <col min="12" max="12" width="12" style="4" bestFit="1" customWidth="1"/>
    <col min="13" max="13" width="14" style="4" bestFit="1" customWidth="1"/>
    <col min="14" max="14" width="29.42578125" style="4" bestFit="1" customWidth="1"/>
    <col min="15" max="15" width="12.140625" style="4" bestFit="1" customWidth="1"/>
    <col min="16" max="16" width="11.140625" style="4" bestFit="1" customWidth="1"/>
    <col min="17" max="17" width="13.140625" style="4" bestFit="1" customWidth="1"/>
    <col min="18" max="18" width="13.85546875" style="4" bestFit="1" customWidth="1"/>
    <col min="19" max="19" width="17.42578125" style="4" bestFit="1" customWidth="1"/>
    <col min="20" max="20" width="15.85546875" style="4" bestFit="1" customWidth="1"/>
    <col min="21" max="21" width="19.85546875" style="4" bestFit="1" customWidth="1"/>
    <col min="22" max="16384" width="11.42578125" style="3"/>
  </cols>
  <sheetData>
    <row r="2" spans="2:17" x14ac:dyDescent="0.25">
      <c r="B2" s="1127" t="s">
        <v>1168</v>
      </c>
      <c r="C2" s="1127"/>
      <c r="D2" s="1127"/>
      <c r="E2" s="1127"/>
      <c r="F2" s="1127"/>
      <c r="G2" s="1127"/>
      <c r="H2" s="1127"/>
      <c r="I2" s="1127"/>
      <c r="J2" s="1102"/>
      <c r="K2" s="1102"/>
      <c r="L2" s="1102"/>
      <c r="M2" s="1102"/>
      <c r="N2" s="1102"/>
      <c r="O2" s="1102"/>
      <c r="P2" s="1102"/>
      <c r="Q2" s="1102"/>
    </row>
    <row r="3" spans="2:17" s="179" customFormat="1" ht="20.25" customHeight="1" thickBot="1" x14ac:dyDescent="0.3">
      <c r="B3" s="1121" t="s">
        <v>1183</v>
      </c>
      <c r="C3" s="1121"/>
      <c r="D3" s="1121"/>
      <c r="E3" s="1121"/>
      <c r="F3" s="1121"/>
      <c r="G3" s="1121"/>
      <c r="H3" s="1121"/>
      <c r="I3" s="1121"/>
      <c r="J3" s="1121"/>
      <c r="K3" s="1121"/>
      <c r="L3" s="1121"/>
      <c r="M3" s="1121"/>
      <c r="N3" s="1121"/>
      <c r="O3" s="1121"/>
      <c r="P3" s="1121"/>
      <c r="Q3" s="1121"/>
    </row>
    <row r="4" spans="2:17" ht="15.75" customHeight="1" thickBot="1" x14ac:dyDescent="0.3">
      <c r="B4" s="174"/>
      <c r="C4" s="174"/>
      <c r="D4" s="174"/>
      <c r="E4" s="1122" t="s">
        <v>379</v>
      </c>
      <c r="F4" s="1123"/>
      <c r="G4" s="1123"/>
      <c r="H4" s="1123"/>
      <c r="I4" s="1123"/>
      <c r="J4" s="1124" t="s">
        <v>391</v>
      </c>
      <c r="K4" s="1125"/>
      <c r="L4" s="1125"/>
      <c r="M4" s="1125"/>
      <c r="N4" s="1125"/>
      <c r="O4" s="1125"/>
      <c r="P4" s="1125"/>
      <c r="Q4" s="1126"/>
    </row>
    <row r="5" spans="2:17" ht="57.75" thickBot="1" x14ac:dyDescent="0.3">
      <c r="B5" s="182" t="s">
        <v>5</v>
      </c>
      <c r="C5" s="188" t="s">
        <v>6</v>
      </c>
      <c r="D5" s="325" t="s">
        <v>0</v>
      </c>
      <c r="E5" s="189" t="s">
        <v>7</v>
      </c>
      <c r="F5" s="190" t="s">
        <v>8</v>
      </c>
      <c r="G5" s="190" t="s">
        <v>14</v>
      </c>
      <c r="H5" s="190" t="s">
        <v>9</v>
      </c>
      <c r="I5" s="191" t="s">
        <v>11</v>
      </c>
      <c r="J5" s="192" t="s">
        <v>15</v>
      </c>
      <c r="K5" s="193" t="s">
        <v>16</v>
      </c>
      <c r="L5" s="193" t="s">
        <v>10</v>
      </c>
      <c r="M5" s="193" t="s">
        <v>12</v>
      </c>
      <c r="N5" s="193" t="s">
        <v>13</v>
      </c>
      <c r="O5" s="193" t="s">
        <v>329</v>
      </c>
      <c r="P5" s="193" t="s">
        <v>17</v>
      </c>
      <c r="Q5" s="194" t="s">
        <v>195</v>
      </c>
    </row>
    <row r="6" spans="2:17" x14ac:dyDescent="0.25">
      <c r="B6" s="938" t="s">
        <v>141</v>
      </c>
      <c r="C6" s="195" t="s">
        <v>142</v>
      </c>
      <c r="D6" s="196" t="s">
        <v>260</v>
      </c>
      <c r="E6" s="935"/>
      <c r="F6" s="198"/>
      <c r="G6" s="198" t="s">
        <v>20</v>
      </c>
      <c r="H6" s="198"/>
      <c r="I6" s="199"/>
      <c r="J6" s="197" t="s">
        <v>20</v>
      </c>
      <c r="K6" s="198"/>
      <c r="L6" s="198"/>
      <c r="M6" s="198"/>
      <c r="N6" s="198"/>
      <c r="O6" s="198"/>
      <c r="P6" s="198"/>
      <c r="Q6" s="200"/>
    </row>
    <row r="7" spans="2:17" x14ac:dyDescent="0.25">
      <c r="B7" s="939" t="s">
        <v>287</v>
      </c>
      <c r="C7" s="201" t="s">
        <v>288</v>
      </c>
      <c r="D7" s="202" t="s">
        <v>260</v>
      </c>
      <c r="E7" s="934"/>
      <c r="F7" s="204"/>
      <c r="G7" s="204" t="s">
        <v>20</v>
      </c>
      <c r="H7" s="204"/>
      <c r="I7" s="205"/>
      <c r="J7" s="203"/>
      <c r="K7" s="204"/>
      <c r="L7" s="204" t="s">
        <v>20</v>
      </c>
      <c r="M7" s="204"/>
      <c r="N7" s="204"/>
      <c r="O7" s="204"/>
      <c r="P7" s="204"/>
      <c r="Q7" s="206"/>
    </row>
    <row r="8" spans="2:17" x14ac:dyDescent="0.25">
      <c r="B8" s="939" t="s">
        <v>61</v>
      </c>
      <c r="C8" s="201" t="s">
        <v>62</v>
      </c>
      <c r="D8" s="202" t="s">
        <v>260</v>
      </c>
      <c r="E8" s="934"/>
      <c r="F8" s="204" t="s">
        <v>20</v>
      </c>
      <c r="G8" s="204"/>
      <c r="H8" s="204"/>
      <c r="I8" s="205"/>
      <c r="J8" s="203"/>
      <c r="K8" s="204"/>
      <c r="L8" s="204"/>
      <c r="M8" s="204"/>
      <c r="N8" s="204"/>
      <c r="O8" s="204"/>
      <c r="P8" s="204"/>
      <c r="Q8" s="206"/>
    </row>
    <row r="9" spans="2:17" x14ac:dyDescent="0.25">
      <c r="B9" s="939" t="s">
        <v>89</v>
      </c>
      <c r="C9" s="201" t="s">
        <v>90</v>
      </c>
      <c r="D9" s="202" t="s">
        <v>260</v>
      </c>
      <c r="E9" s="934"/>
      <c r="F9" s="204"/>
      <c r="G9" s="204" t="s">
        <v>20</v>
      </c>
      <c r="H9" s="204"/>
      <c r="I9" s="205"/>
      <c r="J9" s="203"/>
      <c r="K9" s="204"/>
      <c r="L9" s="204"/>
      <c r="M9" s="204"/>
      <c r="N9" s="204"/>
      <c r="O9" s="204"/>
      <c r="P9" s="204"/>
      <c r="Q9" s="206"/>
    </row>
    <row r="10" spans="2:17" x14ac:dyDescent="0.25">
      <c r="B10" s="939" t="s">
        <v>25</v>
      </c>
      <c r="C10" s="201" t="s">
        <v>26</v>
      </c>
      <c r="D10" s="202" t="s">
        <v>260</v>
      </c>
      <c r="E10" s="934" t="s">
        <v>20</v>
      </c>
      <c r="F10" s="204"/>
      <c r="G10" s="204"/>
      <c r="H10" s="204"/>
      <c r="I10" s="205"/>
      <c r="J10" s="203"/>
      <c r="K10" s="204"/>
      <c r="L10" s="204"/>
      <c r="M10" s="204"/>
      <c r="N10" s="204"/>
      <c r="O10" s="204"/>
      <c r="P10" s="204"/>
      <c r="Q10" s="206"/>
    </row>
    <row r="11" spans="2:17" x14ac:dyDescent="0.25">
      <c r="B11" s="939" t="s">
        <v>376</v>
      </c>
      <c r="C11" s="201" t="s">
        <v>327</v>
      </c>
      <c r="D11" s="202" t="s">
        <v>260</v>
      </c>
      <c r="E11" s="934"/>
      <c r="F11" s="204" t="s">
        <v>20</v>
      </c>
      <c r="G11" s="204"/>
      <c r="H11" s="204" t="s">
        <v>20</v>
      </c>
      <c r="I11" s="205"/>
      <c r="J11" s="203"/>
      <c r="K11" s="204"/>
      <c r="L11" s="204"/>
      <c r="M11" s="204"/>
      <c r="N11" s="204"/>
      <c r="O11" s="204"/>
      <c r="P11" s="204"/>
      <c r="Q11" s="206"/>
    </row>
    <row r="12" spans="2:17" x14ac:dyDescent="0.25">
      <c r="B12" s="939" t="s">
        <v>34</v>
      </c>
      <c r="C12" s="201" t="s">
        <v>35</v>
      </c>
      <c r="D12" s="202" t="s">
        <v>260</v>
      </c>
      <c r="E12" s="934" t="s">
        <v>20</v>
      </c>
      <c r="F12" s="204"/>
      <c r="G12" s="204"/>
      <c r="H12" s="204"/>
      <c r="I12" s="205"/>
      <c r="J12" s="203"/>
      <c r="K12" s="204"/>
      <c r="L12" s="204"/>
      <c r="M12" s="204"/>
      <c r="N12" s="204"/>
      <c r="O12" s="204"/>
      <c r="P12" s="204"/>
      <c r="Q12" s="206"/>
    </row>
    <row r="13" spans="2:17" x14ac:dyDescent="0.25">
      <c r="B13" s="939" t="s">
        <v>133</v>
      </c>
      <c r="C13" s="201" t="s">
        <v>134</v>
      </c>
      <c r="D13" s="202" t="s">
        <v>260</v>
      </c>
      <c r="E13" s="934" t="s">
        <v>20</v>
      </c>
      <c r="F13" s="204" t="s">
        <v>20</v>
      </c>
      <c r="G13" s="204"/>
      <c r="H13" s="204"/>
      <c r="I13" s="205" t="s">
        <v>20</v>
      </c>
      <c r="J13" s="203"/>
      <c r="K13" s="204"/>
      <c r="L13" s="204" t="s">
        <v>20</v>
      </c>
      <c r="M13" s="204" t="s">
        <v>20</v>
      </c>
      <c r="N13" s="204" t="s">
        <v>20</v>
      </c>
      <c r="O13" s="204"/>
      <c r="P13" s="204"/>
      <c r="Q13" s="206"/>
    </row>
    <row r="14" spans="2:17" x14ac:dyDescent="0.25">
      <c r="B14" s="939" t="s">
        <v>86</v>
      </c>
      <c r="C14" s="201" t="s">
        <v>316</v>
      </c>
      <c r="D14" s="202" t="s">
        <v>260</v>
      </c>
      <c r="E14" s="934"/>
      <c r="F14" s="204"/>
      <c r="G14" s="204"/>
      <c r="H14" s="204" t="s">
        <v>20</v>
      </c>
      <c r="I14" s="205"/>
      <c r="J14" s="203"/>
      <c r="K14" s="204"/>
      <c r="L14" s="204"/>
      <c r="M14" s="204"/>
      <c r="N14" s="204"/>
      <c r="O14" s="204"/>
      <c r="P14" s="204"/>
      <c r="Q14" s="206"/>
    </row>
    <row r="15" spans="2:17" x14ac:dyDescent="0.25">
      <c r="B15" s="939" t="s">
        <v>50</v>
      </c>
      <c r="C15" s="201" t="s">
        <v>51</v>
      </c>
      <c r="D15" s="202" t="s">
        <v>260</v>
      </c>
      <c r="E15" s="934" t="s">
        <v>20</v>
      </c>
      <c r="F15" s="204"/>
      <c r="G15" s="204"/>
      <c r="H15" s="204"/>
      <c r="I15" s="205"/>
      <c r="J15" s="203"/>
      <c r="K15" s="204"/>
      <c r="L15" s="204"/>
      <c r="M15" s="204"/>
      <c r="N15" s="204"/>
      <c r="O15" s="204"/>
      <c r="P15" s="204"/>
      <c r="Q15" s="206"/>
    </row>
    <row r="16" spans="2:17" x14ac:dyDescent="0.25">
      <c r="B16" s="939" t="s">
        <v>145</v>
      </c>
      <c r="C16" s="201" t="s">
        <v>443</v>
      </c>
      <c r="D16" s="202" t="s">
        <v>260</v>
      </c>
      <c r="E16" s="934"/>
      <c r="F16" s="204" t="s">
        <v>20</v>
      </c>
      <c r="G16" s="204" t="s">
        <v>20</v>
      </c>
      <c r="H16" s="204"/>
      <c r="I16" s="205"/>
      <c r="J16" s="203" t="s">
        <v>20</v>
      </c>
      <c r="K16" s="204"/>
      <c r="L16" s="204"/>
      <c r="M16" s="204"/>
      <c r="N16" s="204"/>
      <c r="O16" s="204"/>
      <c r="P16" s="204"/>
      <c r="Q16" s="206"/>
    </row>
    <row r="17" spans="2:17" x14ac:dyDescent="0.25">
      <c r="B17" s="939" t="s">
        <v>143</v>
      </c>
      <c r="C17" s="201" t="s">
        <v>144</v>
      </c>
      <c r="D17" s="202" t="s">
        <v>260</v>
      </c>
      <c r="E17" s="934"/>
      <c r="F17" s="204" t="s">
        <v>20</v>
      </c>
      <c r="G17" s="204"/>
      <c r="H17" s="204" t="s">
        <v>20</v>
      </c>
      <c r="I17" s="205"/>
      <c r="J17" s="203"/>
      <c r="K17" s="204"/>
      <c r="L17" s="204"/>
      <c r="M17" s="204"/>
      <c r="N17" s="204"/>
      <c r="O17" s="204"/>
      <c r="P17" s="204"/>
      <c r="Q17" s="206"/>
    </row>
    <row r="18" spans="2:17" x14ac:dyDescent="0.25">
      <c r="B18" s="939" t="s">
        <v>31</v>
      </c>
      <c r="C18" s="201" t="s">
        <v>32</v>
      </c>
      <c r="D18" s="202" t="s">
        <v>260</v>
      </c>
      <c r="E18" s="934"/>
      <c r="F18" s="204" t="s">
        <v>20</v>
      </c>
      <c r="G18" s="204"/>
      <c r="H18" s="204"/>
      <c r="I18" s="205"/>
      <c r="J18" s="203"/>
      <c r="K18" s="204"/>
      <c r="L18" s="204"/>
      <c r="M18" s="204"/>
      <c r="N18" s="204"/>
      <c r="O18" s="204"/>
      <c r="P18" s="204"/>
      <c r="Q18" s="206"/>
    </row>
    <row r="19" spans="2:17" x14ac:dyDescent="0.25">
      <c r="B19" s="939" t="s">
        <v>139</v>
      </c>
      <c r="C19" s="201" t="s">
        <v>140</v>
      </c>
      <c r="D19" s="202" t="s">
        <v>260</v>
      </c>
      <c r="E19" s="934"/>
      <c r="F19" s="204" t="s">
        <v>20</v>
      </c>
      <c r="G19" s="204"/>
      <c r="H19" s="204"/>
      <c r="I19" s="205"/>
      <c r="J19" s="203"/>
      <c r="K19" s="204"/>
      <c r="L19" s="204"/>
      <c r="M19" s="204"/>
      <c r="N19" s="204"/>
      <c r="O19" s="204"/>
      <c r="P19" s="204"/>
      <c r="Q19" s="206"/>
    </row>
    <row r="20" spans="2:17" x14ac:dyDescent="0.25">
      <c r="B20" s="939" t="s">
        <v>135</v>
      </c>
      <c r="C20" s="201" t="s">
        <v>136</v>
      </c>
      <c r="D20" s="202" t="s">
        <v>260</v>
      </c>
      <c r="E20" s="934" t="s">
        <v>20</v>
      </c>
      <c r="F20" s="204"/>
      <c r="G20" s="204"/>
      <c r="H20" s="204"/>
      <c r="I20" s="205"/>
      <c r="J20" s="203"/>
      <c r="K20" s="204"/>
      <c r="L20" s="204"/>
      <c r="M20" s="204"/>
      <c r="N20" s="204"/>
      <c r="O20" s="204"/>
      <c r="P20" s="204"/>
      <c r="Q20" s="206"/>
    </row>
    <row r="21" spans="2:17" x14ac:dyDescent="0.25">
      <c r="B21" s="939" t="s">
        <v>377</v>
      </c>
      <c r="C21" s="201" t="s">
        <v>326</v>
      </c>
      <c r="D21" s="202" t="s">
        <v>260</v>
      </c>
      <c r="E21" s="934"/>
      <c r="F21" s="204" t="s">
        <v>20</v>
      </c>
      <c r="G21" s="204" t="s">
        <v>20</v>
      </c>
      <c r="H21" s="204"/>
      <c r="I21" s="205"/>
      <c r="J21" s="203" t="s">
        <v>20</v>
      </c>
      <c r="K21" s="204" t="s">
        <v>20</v>
      </c>
      <c r="L21" s="204"/>
      <c r="M21" s="204"/>
      <c r="N21" s="204"/>
      <c r="O21" s="204"/>
      <c r="P21" s="204"/>
      <c r="Q21" s="206"/>
    </row>
    <row r="22" spans="2:17" x14ac:dyDescent="0.25">
      <c r="B22" s="939" t="s">
        <v>125</v>
      </c>
      <c r="C22" s="201" t="s">
        <v>126</v>
      </c>
      <c r="D22" s="202" t="s">
        <v>260</v>
      </c>
      <c r="E22" s="934"/>
      <c r="F22" s="204" t="s">
        <v>20</v>
      </c>
      <c r="G22" s="204"/>
      <c r="H22" s="204"/>
      <c r="I22" s="205" t="s">
        <v>20</v>
      </c>
      <c r="J22" s="203"/>
      <c r="K22" s="204"/>
      <c r="L22" s="204"/>
      <c r="M22" s="204"/>
      <c r="N22" s="204"/>
      <c r="O22" s="204"/>
      <c r="P22" s="204"/>
      <c r="Q22" s="206"/>
    </row>
    <row r="23" spans="2:17" x14ac:dyDescent="0.25">
      <c r="B23" s="939" t="s">
        <v>137</v>
      </c>
      <c r="C23" s="201" t="s">
        <v>138</v>
      </c>
      <c r="D23" s="202" t="s">
        <v>260</v>
      </c>
      <c r="E23" s="934" t="s">
        <v>20</v>
      </c>
      <c r="F23" s="204" t="s">
        <v>20</v>
      </c>
      <c r="G23" s="204"/>
      <c r="H23" s="204"/>
      <c r="I23" s="205"/>
      <c r="J23" s="203"/>
      <c r="K23" s="204"/>
      <c r="L23" s="204"/>
      <c r="M23" s="204"/>
      <c r="N23" s="204"/>
      <c r="O23" s="204"/>
      <c r="P23" s="204"/>
      <c r="Q23" s="206"/>
    </row>
    <row r="24" spans="2:17" x14ac:dyDescent="0.25">
      <c r="B24" s="939" t="s">
        <v>57</v>
      </c>
      <c r="C24" s="201" t="s">
        <v>58</v>
      </c>
      <c r="D24" s="202" t="s">
        <v>260</v>
      </c>
      <c r="E24" s="934"/>
      <c r="F24" s="204" t="s">
        <v>20</v>
      </c>
      <c r="G24" s="204"/>
      <c r="H24" s="204"/>
      <c r="I24" s="205"/>
      <c r="J24" s="203"/>
      <c r="K24" s="204"/>
      <c r="L24" s="204"/>
      <c r="M24" s="204"/>
      <c r="N24" s="204"/>
      <c r="O24" s="204"/>
      <c r="P24" s="204"/>
      <c r="Q24" s="206"/>
    </row>
    <row r="25" spans="2:17" x14ac:dyDescent="0.25">
      <c r="B25" s="939" t="s">
        <v>378</v>
      </c>
      <c r="C25" s="201" t="s">
        <v>328</v>
      </c>
      <c r="D25" s="202" t="s">
        <v>260</v>
      </c>
      <c r="E25" s="934" t="s">
        <v>20</v>
      </c>
      <c r="F25" s="204" t="s">
        <v>20</v>
      </c>
      <c r="G25" s="204"/>
      <c r="H25" s="204"/>
      <c r="I25" s="205"/>
      <c r="J25" s="203"/>
      <c r="K25" s="204"/>
      <c r="L25" s="204"/>
      <c r="M25" s="204"/>
      <c r="N25" s="204"/>
      <c r="O25" s="204"/>
      <c r="P25" s="204"/>
      <c r="Q25" s="206"/>
    </row>
    <row r="26" spans="2:17" x14ac:dyDescent="0.25">
      <c r="B26" s="939" t="s">
        <v>129</v>
      </c>
      <c r="C26" s="201" t="s">
        <v>130</v>
      </c>
      <c r="D26" s="202" t="s">
        <v>260</v>
      </c>
      <c r="E26" s="934"/>
      <c r="F26" s="204"/>
      <c r="G26" s="204" t="s">
        <v>20</v>
      </c>
      <c r="H26" s="204"/>
      <c r="I26" s="205"/>
      <c r="J26" s="203"/>
      <c r="K26" s="204"/>
      <c r="L26" s="204"/>
      <c r="M26" s="204"/>
      <c r="N26" s="204"/>
      <c r="O26" s="204"/>
      <c r="P26" s="204"/>
      <c r="Q26" s="206"/>
    </row>
    <row r="27" spans="2:17" ht="15.75" thickBot="1" x14ac:dyDescent="0.3">
      <c r="B27" s="940" t="s">
        <v>54</v>
      </c>
      <c r="C27" s="207" t="s">
        <v>55</v>
      </c>
      <c r="D27" s="208" t="s">
        <v>260</v>
      </c>
      <c r="E27" s="936"/>
      <c r="F27" s="210" t="s">
        <v>20</v>
      </c>
      <c r="G27" s="210"/>
      <c r="H27" s="210"/>
      <c r="I27" s="211" t="s">
        <v>20</v>
      </c>
      <c r="J27" s="209"/>
      <c r="K27" s="210"/>
      <c r="L27" s="210" t="s">
        <v>20</v>
      </c>
      <c r="M27" s="210"/>
      <c r="N27" s="210"/>
      <c r="O27" s="210"/>
      <c r="P27" s="210"/>
      <c r="Q27" s="212"/>
    </row>
    <row r="28" spans="2:17" x14ac:dyDescent="0.25">
      <c r="B28" s="941" t="s">
        <v>374</v>
      </c>
      <c r="C28" s="213" t="s">
        <v>325</v>
      </c>
      <c r="D28" s="937" t="s">
        <v>393</v>
      </c>
      <c r="E28" s="214"/>
      <c r="F28" s="215" t="s">
        <v>20</v>
      </c>
      <c r="G28" s="215"/>
      <c r="H28" s="215" t="s">
        <v>20</v>
      </c>
      <c r="I28" s="216"/>
      <c r="J28" s="217"/>
      <c r="K28" s="215"/>
      <c r="L28" s="215"/>
      <c r="M28" s="215"/>
      <c r="N28" s="215"/>
      <c r="O28" s="215"/>
      <c r="P28" s="215"/>
      <c r="Q28" s="218"/>
    </row>
    <row r="29" spans="2:17" x14ac:dyDescent="0.25">
      <c r="B29" s="219" t="s">
        <v>150</v>
      </c>
      <c r="C29" s="227" t="s">
        <v>151</v>
      </c>
      <c r="D29" s="219" t="s">
        <v>394</v>
      </c>
      <c r="E29" s="228" t="s">
        <v>20</v>
      </c>
      <c r="F29" s="229" t="s">
        <v>20</v>
      </c>
      <c r="G29" s="229"/>
      <c r="H29" s="229"/>
      <c r="I29" s="230"/>
      <c r="J29" s="231"/>
      <c r="K29" s="229"/>
      <c r="L29" s="229"/>
      <c r="M29" s="229"/>
      <c r="N29" s="229"/>
      <c r="O29" s="229"/>
      <c r="P29" s="229"/>
      <c r="Q29" s="232"/>
    </row>
    <row r="30" spans="2:17" x14ac:dyDescent="0.25">
      <c r="B30" s="942" t="s">
        <v>373</v>
      </c>
      <c r="C30" s="220" t="s">
        <v>168</v>
      </c>
      <c r="D30" s="221" t="s">
        <v>393</v>
      </c>
      <c r="E30" s="222"/>
      <c r="F30" s="223" t="s">
        <v>20</v>
      </c>
      <c r="G30" s="223"/>
      <c r="H30" s="223" t="s">
        <v>20</v>
      </c>
      <c r="I30" s="224"/>
      <c r="J30" s="225"/>
      <c r="K30" s="223"/>
      <c r="L30" s="223"/>
      <c r="M30" s="223"/>
      <c r="N30" s="223"/>
      <c r="O30" s="223"/>
      <c r="P30" s="223"/>
      <c r="Q30" s="226"/>
    </row>
    <row r="31" spans="2:17" x14ac:dyDescent="0.25">
      <c r="B31" s="942" t="s">
        <v>154</v>
      </c>
      <c r="C31" s="227" t="s">
        <v>155</v>
      </c>
      <c r="D31" s="219" t="s">
        <v>394</v>
      </c>
      <c r="E31" s="228"/>
      <c r="F31" s="229" t="s">
        <v>20</v>
      </c>
      <c r="G31" s="229" t="s">
        <v>20</v>
      </c>
      <c r="H31" s="229"/>
      <c r="I31" s="230"/>
      <c r="J31" s="231" t="s">
        <v>20</v>
      </c>
      <c r="K31" s="229" t="s">
        <v>20</v>
      </c>
      <c r="L31" s="229"/>
      <c r="M31" s="229"/>
      <c r="N31" s="229"/>
      <c r="O31" s="229"/>
      <c r="P31" s="229"/>
      <c r="Q31" s="232"/>
    </row>
    <row r="32" spans="2:17" x14ac:dyDescent="0.25">
      <c r="B32" s="942" t="s">
        <v>156</v>
      </c>
      <c r="C32" s="220" t="s">
        <v>157</v>
      </c>
      <c r="D32" s="221" t="s">
        <v>393</v>
      </c>
      <c r="E32" s="222" t="s">
        <v>20</v>
      </c>
      <c r="F32" s="223"/>
      <c r="G32" s="223"/>
      <c r="H32" s="223"/>
      <c r="I32" s="224"/>
      <c r="J32" s="225"/>
      <c r="K32" s="223"/>
      <c r="L32" s="223"/>
      <c r="M32" s="223"/>
      <c r="N32" s="223"/>
      <c r="O32" s="223"/>
      <c r="P32" s="223"/>
      <c r="Q32" s="226"/>
    </row>
    <row r="33" spans="2:17" x14ac:dyDescent="0.25">
      <c r="B33" s="942" t="s">
        <v>196</v>
      </c>
      <c r="C33" s="220" t="s">
        <v>197</v>
      </c>
      <c r="D33" s="221" t="s">
        <v>393</v>
      </c>
      <c r="E33" s="222" t="s">
        <v>20</v>
      </c>
      <c r="F33" s="223"/>
      <c r="G33" s="223"/>
      <c r="H33" s="223"/>
      <c r="I33" s="224"/>
      <c r="J33" s="225"/>
      <c r="K33" s="223"/>
      <c r="L33" s="223"/>
      <c r="M33" s="223"/>
      <c r="N33" s="223"/>
      <c r="O33" s="223"/>
      <c r="P33" s="223"/>
      <c r="Q33" s="226"/>
    </row>
    <row r="34" spans="2:17" x14ac:dyDescent="0.25">
      <c r="B34" s="219" t="s">
        <v>158</v>
      </c>
      <c r="C34" s="227" t="s">
        <v>159</v>
      </c>
      <c r="D34" s="219" t="s">
        <v>394</v>
      </c>
      <c r="E34" s="228"/>
      <c r="F34" s="229" t="s">
        <v>20</v>
      </c>
      <c r="G34" s="229"/>
      <c r="H34" s="229" t="s">
        <v>20</v>
      </c>
      <c r="I34" s="230"/>
      <c r="J34" s="231"/>
      <c r="K34" s="229"/>
      <c r="L34" s="229"/>
      <c r="M34" s="229"/>
      <c r="N34" s="229"/>
      <c r="O34" s="229"/>
      <c r="P34" s="229"/>
      <c r="Q34" s="232"/>
    </row>
    <row r="35" spans="2:17" x14ac:dyDescent="0.25">
      <c r="B35" s="942" t="s">
        <v>198</v>
      </c>
      <c r="C35" s="220" t="s">
        <v>199</v>
      </c>
      <c r="D35" s="221" t="s">
        <v>393</v>
      </c>
      <c r="E35" s="222" t="s">
        <v>20</v>
      </c>
      <c r="F35" s="223" t="s">
        <v>20</v>
      </c>
      <c r="G35" s="223"/>
      <c r="H35" s="223"/>
      <c r="I35" s="224"/>
      <c r="J35" s="225"/>
      <c r="K35" s="223"/>
      <c r="L35" s="223"/>
      <c r="M35" s="223"/>
      <c r="N35" s="223"/>
      <c r="O35" s="223"/>
      <c r="P35" s="223"/>
      <c r="Q35" s="226"/>
    </row>
    <row r="36" spans="2:17" x14ac:dyDescent="0.25">
      <c r="B36" s="942" t="s">
        <v>146</v>
      </c>
      <c r="C36" s="220" t="s">
        <v>147</v>
      </c>
      <c r="D36" s="221" t="s">
        <v>393</v>
      </c>
      <c r="E36" s="222"/>
      <c r="F36" s="223" t="s">
        <v>20</v>
      </c>
      <c r="G36" s="223"/>
      <c r="H36" s="223"/>
      <c r="I36" s="224"/>
      <c r="J36" s="225"/>
      <c r="K36" s="223"/>
      <c r="L36" s="223"/>
      <c r="M36" s="223"/>
      <c r="N36" s="223"/>
      <c r="O36" s="223"/>
      <c r="P36" s="223"/>
      <c r="Q36" s="226"/>
    </row>
    <row r="37" spans="2:17" x14ac:dyDescent="0.25">
      <c r="B37" s="219" t="s">
        <v>152</v>
      </c>
      <c r="C37" s="227" t="s">
        <v>153</v>
      </c>
      <c r="D37" s="219" t="s">
        <v>394</v>
      </c>
      <c r="E37" s="228" t="s">
        <v>20</v>
      </c>
      <c r="F37" s="229" t="s">
        <v>20</v>
      </c>
      <c r="G37" s="229"/>
      <c r="H37" s="229"/>
      <c r="I37" s="230"/>
      <c r="J37" s="231"/>
      <c r="K37" s="229"/>
      <c r="L37" s="229"/>
      <c r="M37" s="229"/>
      <c r="N37" s="229"/>
      <c r="O37" s="229"/>
      <c r="P37" s="229"/>
      <c r="Q37" s="232"/>
    </row>
    <row r="38" spans="2:17" x14ac:dyDescent="0.25">
      <c r="B38" s="219" t="s">
        <v>160</v>
      </c>
      <c r="C38" s="227" t="s">
        <v>161</v>
      </c>
      <c r="D38" s="219" t="s">
        <v>394</v>
      </c>
      <c r="E38" s="228"/>
      <c r="F38" s="229" t="s">
        <v>20</v>
      </c>
      <c r="G38" s="229"/>
      <c r="H38" s="229"/>
      <c r="I38" s="230"/>
      <c r="J38" s="231"/>
      <c r="K38" s="229" t="s">
        <v>20</v>
      </c>
      <c r="L38" s="229"/>
      <c r="M38" s="229"/>
      <c r="N38" s="229"/>
      <c r="O38" s="229"/>
      <c r="P38" s="229"/>
      <c r="Q38" s="232"/>
    </row>
    <row r="39" spans="2:17" x14ac:dyDescent="0.25">
      <c r="B39" s="942" t="s">
        <v>148</v>
      </c>
      <c r="C39" s="220" t="s">
        <v>149</v>
      </c>
      <c r="D39" s="221" t="s">
        <v>393</v>
      </c>
      <c r="E39" s="222" t="s">
        <v>20</v>
      </c>
      <c r="F39" s="223" t="s">
        <v>20</v>
      </c>
      <c r="G39" s="223"/>
      <c r="H39" s="223"/>
      <c r="I39" s="224"/>
      <c r="J39" s="225"/>
      <c r="K39" s="223"/>
      <c r="L39" s="223"/>
      <c r="M39" s="223"/>
      <c r="N39" s="223"/>
      <c r="O39" s="223"/>
      <c r="P39" s="223"/>
      <c r="Q39" s="226"/>
    </row>
    <row r="40" spans="2:17" x14ac:dyDescent="0.25">
      <c r="B40" s="219" t="s">
        <v>164</v>
      </c>
      <c r="C40" s="227" t="s">
        <v>165</v>
      </c>
      <c r="D40" s="219" t="s">
        <v>394</v>
      </c>
      <c r="E40" s="228"/>
      <c r="F40" s="229" t="s">
        <v>20</v>
      </c>
      <c r="G40" s="229"/>
      <c r="H40" s="229"/>
      <c r="I40" s="230"/>
      <c r="J40" s="231"/>
      <c r="K40" s="229"/>
      <c r="L40" s="229"/>
      <c r="M40" s="229"/>
      <c r="N40" s="229"/>
      <c r="O40" s="229"/>
      <c r="P40" s="229"/>
      <c r="Q40" s="232"/>
    </row>
    <row r="41" spans="2:17" x14ac:dyDescent="0.25">
      <c r="B41" s="942" t="s">
        <v>361</v>
      </c>
      <c r="C41" s="220" t="s">
        <v>64</v>
      </c>
      <c r="D41" s="221" t="s">
        <v>393</v>
      </c>
      <c r="E41" s="222"/>
      <c r="F41" s="223" t="s">
        <v>20</v>
      </c>
      <c r="G41" s="223"/>
      <c r="H41" s="223" t="s">
        <v>20</v>
      </c>
      <c r="I41" s="224"/>
      <c r="J41" s="225"/>
      <c r="K41" s="223"/>
      <c r="L41" s="223"/>
      <c r="M41" s="223"/>
      <c r="N41" s="223"/>
      <c r="O41" s="223"/>
      <c r="P41" s="223"/>
      <c r="Q41" s="226"/>
    </row>
    <row r="42" spans="2:17" x14ac:dyDescent="0.25">
      <c r="B42" s="219" t="s">
        <v>162</v>
      </c>
      <c r="C42" s="227" t="s">
        <v>163</v>
      </c>
      <c r="D42" s="219" t="s">
        <v>394</v>
      </c>
      <c r="E42" s="228"/>
      <c r="F42" s="229" t="s">
        <v>20</v>
      </c>
      <c r="G42" s="229"/>
      <c r="H42" s="229"/>
      <c r="I42" s="230"/>
      <c r="J42" s="231"/>
      <c r="K42" s="229"/>
      <c r="L42" s="229"/>
      <c r="M42" s="229"/>
      <c r="N42" s="229"/>
      <c r="O42" s="229"/>
      <c r="P42" s="229"/>
      <c r="Q42" s="232"/>
    </row>
    <row r="43" spans="2:17" x14ac:dyDescent="0.25">
      <c r="B43" s="942" t="s">
        <v>375</v>
      </c>
      <c r="C43" s="220" t="s">
        <v>281</v>
      </c>
      <c r="D43" s="221" t="s">
        <v>393</v>
      </c>
      <c r="E43" s="222"/>
      <c r="F43" s="223"/>
      <c r="G43" s="223" t="s">
        <v>20</v>
      </c>
      <c r="H43" s="223"/>
      <c r="I43" s="224"/>
      <c r="J43" s="225"/>
      <c r="K43" s="223"/>
      <c r="L43" s="223"/>
      <c r="M43" s="223"/>
      <c r="N43" s="223"/>
      <c r="O43" s="223"/>
      <c r="P43" s="223"/>
      <c r="Q43" s="226"/>
    </row>
    <row r="44" spans="2:17" x14ac:dyDescent="0.25">
      <c r="B44" s="942" t="s">
        <v>353</v>
      </c>
      <c r="C44" s="220" t="s">
        <v>85</v>
      </c>
      <c r="D44" s="221" t="s">
        <v>393</v>
      </c>
      <c r="E44" s="222"/>
      <c r="F44" s="223" t="s">
        <v>20</v>
      </c>
      <c r="G44" s="223"/>
      <c r="H44" s="223"/>
      <c r="I44" s="224" t="s">
        <v>20</v>
      </c>
      <c r="J44" s="225"/>
      <c r="K44" s="223"/>
      <c r="L44" s="223" t="s">
        <v>20</v>
      </c>
      <c r="M44" s="223"/>
      <c r="N44" s="223"/>
      <c r="O44" s="223"/>
      <c r="P44" s="223"/>
      <c r="Q44" s="226"/>
    </row>
    <row r="45" spans="2:17" x14ac:dyDescent="0.25">
      <c r="B45" s="233" t="s">
        <v>150</v>
      </c>
      <c r="C45" s="241" t="s">
        <v>151</v>
      </c>
      <c r="D45" s="233" t="s">
        <v>396</v>
      </c>
      <c r="E45" s="242" t="s">
        <v>20</v>
      </c>
      <c r="F45" s="243" t="s">
        <v>20</v>
      </c>
      <c r="G45" s="243"/>
      <c r="H45" s="243"/>
      <c r="I45" s="244"/>
      <c r="J45" s="245"/>
      <c r="K45" s="243"/>
      <c r="L45" s="243"/>
      <c r="M45" s="243"/>
      <c r="N45" s="243"/>
      <c r="O45" s="243"/>
      <c r="P45" s="243"/>
      <c r="Q45" s="246"/>
    </row>
    <row r="46" spans="2:17" x14ac:dyDescent="0.25">
      <c r="B46" s="943" t="s">
        <v>42</v>
      </c>
      <c r="C46" s="234" t="s">
        <v>43</v>
      </c>
      <c r="D46" s="235" t="s">
        <v>395</v>
      </c>
      <c r="E46" s="236"/>
      <c r="F46" s="237" t="s">
        <v>20</v>
      </c>
      <c r="G46" s="237"/>
      <c r="H46" s="237" t="s">
        <v>20</v>
      </c>
      <c r="I46" s="238"/>
      <c r="J46" s="239"/>
      <c r="K46" s="237"/>
      <c r="L46" s="237"/>
      <c r="M46" s="237"/>
      <c r="N46" s="237"/>
      <c r="O46" s="237"/>
      <c r="P46" s="237"/>
      <c r="Q46" s="240"/>
    </row>
    <row r="47" spans="2:17" x14ac:dyDescent="0.25">
      <c r="B47" s="943" t="s">
        <v>173</v>
      </c>
      <c r="C47" s="234" t="s">
        <v>174</v>
      </c>
      <c r="D47" s="235" t="s">
        <v>395</v>
      </c>
      <c r="E47" s="236"/>
      <c r="F47" s="237"/>
      <c r="G47" s="237"/>
      <c r="H47" s="237" t="s">
        <v>20</v>
      </c>
      <c r="I47" s="238"/>
      <c r="J47" s="239"/>
      <c r="K47" s="237"/>
      <c r="L47" s="237"/>
      <c r="M47" s="237"/>
      <c r="N47" s="237"/>
      <c r="O47" s="237"/>
      <c r="P47" s="237"/>
      <c r="Q47" s="240"/>
    </row>
    <row r="48" spans="2:17" x14ac:dyDescent="0.25">
      <c r="B48" s="943" t="s">
        <v>178</v>
      </c>
      <c r="C48" s="234" t="s">
        <v>179</v>
      </c>
      <c r="D48" s="235" t="s">
        <v>398</v>
      </c>
      <c r="E48" s="236"/>
      <c r="F48" s="237" t="s">
        <v>20</v>
      </c>
      <c r="G48" s="237"/>
      <c r="H48" s="237" t="s">
        <v>20</v>
      </c>
      <c r="I48" s="238"/>
      <c r="J48" s="239"/>
      <c r="K48" s="237"/>
      <c r="L48" s="237"/>
      <c r="M48" s="237"/>
      <c r="N48" s="237"/>
      <c r="O48" s="237"/>
      <c r="P48" s="237"/>
      <c r="Q48" s="240"/>
    </row>
    <row r="49" spans="2:17" x14ac:dyDescent="0.25">
      <c r="B49" s="233" t="s">
        <v>154</v>
      </c>
      <c r="C49" s="241" t="s">
        <v>155</v>
      </c>
      <c r="D49" s="233" t="s">
        <v>397</v>
      </c>
      <c r="E49" s="242"/>
      <c r="F49" s="243" t="s">
        <v>20</v>
      </c>
      <c r="G49" s="243" t="s">
        <v>20</v>
      </c>
      <c r="H49" s="243"/>
      <c r="I49" s="244"/>
      <c r="J49" s="245" t="s">
        <v>20</v>
      </c>
      <c r="K49" s="243" t="s">
        <v>20</v>
      </c>
      <c r="L49" s="243"/>
      <c r="M49" s="243"/>
      <c r="N49" s="243"/>
      <c r="O49" s="243"/>
      <c r="P49" s="243"/>
      <c r="Q49" s="246"/>
    </row>
    <row r="50" spans="2:17" x14ac:dyDescent="0.25">
      <c r="B50" s="943" t="s">
        <v>371</v>
      </c>
      <c r="C50" s="234" t="s">
        <v>275</v>
      </c>
      <c r="D50" s="235" t="s">
        <v>395</v>
      </c>
      <c r="E50" s="236"/>
      <c r="F50" s="237" t="s">
        <v>20</v>
      </c>
      <c r="G50" s="237" t="s">
        <v>20</v>
      </c>
      <c r="H50" s="237"/>
      <c r="I50" s="238"/>
      <c r="J50" s="239" t="s">
        <v>20</v>
      </c>
      <c r="K50" s="237" t="s">
        <v>20</v>
      </c>
      <c r="L50" s="237"/>
      <c r="M50" s="237"/>
      <c r="N50" s="237"/>
      <c r="O50" s="237"/>
      <c r="P50" s="237"/>
      <c r="Q50" s="240"/>
    </row>
    <row r="51" spans="2:17" x14ac:dyDescent="0.25">
      <c r="B51" s="943" t="s">
        <v>369</v>
      </c>
      <c r="C51" s="234" t="s">
        <v>324</v>
      </c>
      <c r="D51" s="235" t="s">
        <v>395</v>
      </c>
      <c r="E51" s="236" t="s">
        <v>20</v>
      </c>
      <c r="F51" s="237"/>
      <c r="G51" s="237"/>
      <c r="H51" s="237"/>
      <c r="I51" s="238" t="s">
        <v>20</v>
      </c>
      <c r="J51" s="239"/>
      <c r="K51" s="237"/>
      <c r="L51" s="237"/>
      <c r="M51" s="237"/>
      <c r="N51" s="237"/>
      <c r="O51" s="237"/>
      <c r="P51" s="237"/>
      <c r="Q51" s="240"/>
    </row>
    <row r="52" spans="2:17" x14ac:dyDescent="0.25">
      <c r="B52" s="233" t="s">
        <v>158</v>
      </c>
      <c r="C52" s="241" t="s">
        <v>159</v>
      </c>
      <c r="D52" s="233" t="s">
        <v>397</v>
      </c>
      <c r="E52" s="242"/>
      <c r="F52" s="243" t="s">
        <v>20</v>
      </c>
      <c r="G52" s="243"/>
      <c r="H52" s="243" t="s">
        <v>20</v>
      </c>
      <c r="I52" s="244"/>
      <c r="J52" s="245"/>
      <c r="K52" s="243"/>
      <c r="L52" s="243"/>
      <c r="M52" s="243"/>
      <c r="N52" s="243"/>
      <c r="O52" s="243"/>
      <c r="P52" s="243"/>
      <c r="Q52" s="246"/>
    </row>
    <row r="53" spans="2:17" x14ac:dyDescent="0.25">
      <c r="B53" s="943" t="s">
        <v>370</v>
      </c>
      <c r="C53" s="234" t="s">
        <v>175</v>
      </c>
      <c r="D53" s="235" t="s">
        <v>395</v>
      </c>
      <c r="E53" s="236"/>
      <c r="F53" s="237" t="s">
        <v>20</v>
      </c>
      <c r="G53" s="237"/>
      <c r="H53" s="237"/>
      <c r="I53" s="238"/>
      <c r="J53" s="239"/>
      <c r="K53" s="237"/>
      <c r="L53" s="237"/>
      <c r="M53" s="237"/>
      <c r="N53" s="237"/>
      <c r="O53" s="237"/>
      <c r="P53" s="237"/>
      <c r="Q53" s="240"/>
    </row>
    <row r="54" spans="2:17" x14ac:dyDescent="0.25">
      <c r="B54" s="943" t="s">
        <v>372</v>
      </c>
      <c r="C54" s="234" t="s">
        <v>444</v>
      </c>
      <c r="D54" s="235" t="s">
        <v>395</v>
      </c>
      <c r="E54" s="236"/>
      <c r="F54" s="237" t="s">
        <v>20</v>
      </c>
      <c r="G54" s="237"/>
      <c r="H54" s="237"/>
      <c r="I54" s="238"/>
      <c r="J54" s="239"/>
      <c r="K54" s="237"/>
      <c r="L54" s="237"/>
      <c r="M54" s="237"/>
      <c r="N54" s="237"/>
      <c r="O54" s="237"/>
      <c r="P54" s="237"/>
      <c r="Q54" s="240"/>
    </row>
    <row r="55" spans="2:17" x14ac:dyDescent="0.25">
      <c r="B55" s="233" t="s">
        <v>152</v>
      </c>
      <c r="C55" s="241" t="s">
        <v>153</v>
      </c>
      <c r="D55" s="233" t="s">
        <v>396</v>
      </c>
      <c r="E55" s="242" t="s">
        <v>20</v>
      </c>
      <c r="F55" s="243" t="s">
        <v>20</v>
      </c>
      <c r="G55" s="243"/>
      <c r="H55" s="243"/>
      <c r="I55" s="244"/>
      <c r="J55" s="245"/>
      <c r="K55" s="243"/>
      <c r="L55" s="243"/>
      <c r="M55" s="243"/>
      <c r="N55" s="243"/>
      <c r="O55" s="243"/>
      <c r="P55" s="243"/>
      <c r="Q55" s="246"/>
    </row>
    <row r="56" spans="2:17" x14ac:dyDescent="0.25">
      <c r="B56" s="943" t="s">
        <v>31</v>
      </c>
      <c r="C56" s="234" t="s">
        <v>32</v>
      </c>
      <c r="D56" s="235" t="s">
        <v>395</v>
      </c>
      <c r="E56" s="236"/>
      <c r="F56" s="237" t="s">
        <v>20</v>
      </c>
      <c r="G56" s="237"/>
      <c r="H56" s="237"/>
      <c r="I56" s="238"/>
      <c r="J56" s="239"/>
      <c r="K56" s="237"/>
      <c r="L56" s="237"/>
      <c r="M56" s="237"/>
      <c r="N56" s="237"/>
      <c r="O56" s="237"/>
      <c r="P56" s="237"/>
      <c r="Q56" s="240"/>
    </row>
    <row r="57" spans="2:17" x14ac:dyDescent="0.25">
      <c r="B57" s="943" t="s">
        <v>171</v>
      </c>
      <c r="C57" s="234" t="s">
        <v>172</v>
      </c>
      <c r="D57" s="235" t="s">
        <v>395</v>
      </c>
      <c r="E57" s="236" t="s">
        <v>20</v>
      </c>
      <c r="F57" s="237"/>
      <c r="G57" s="237"/>
      <c r="H57" s="237"/>
      <c r="I57" s="238"/>
      <c r="J57" s="239"/>
      <c r="K57" s="237"/>
      <c r="L57" s="237"/>
      <c r="M57" s="237"/>
      <c r="N57" s="237"/>
      <c r="O57" s="237"/>
      <c r="P57" s="237"/>
      <c r="Q57" s="240"/>
    </row>
    <row r="58" spans="2:17" x14ac:dyDescent="0.25">
      <c r="B58" s="233" t="s">
        <v>160</v>
      </c>
      <c r="C58" s="241" t="s">
        <v>161</v>
      </c>
      <c r="D58" s="233" t="s">
        <v>397</v>
      </c>
      <c r="E58" s="242"/>
      <c r="F58" s="243" t="s">
        <v>20</v>
      </c>
      <c r="G58" s="243"/>
      <c r="H58" s="243"/>
      <c r="I58" s="244"/>
      <c r="J58" s="245"/>
      <c r="K58" s="243" t="s">
        <v>20</v>
      </c>
      <c r="L58" s="243"/>
      <c r="M58" s="243"/>
      <c r="N58" s="243"/>
      <c r="O58" s="243"/>
      <c r="P58" s="243"/>
      <c r="Q58" s="246"/>
    </row>
    <row r="59" spans="2:17" x14ac:dyDescent="0.25">
      <c r="B59" s="233" t="s">
        <v>164</v>
      </c>
      <c r="C59" s="241" t="s">
        <v>165</v>
      </c>
      <c r="D59" s="233" t="s">
        <v>397</v>
      </c>
      <c r="E59" s="242"/>
      <c r="F59" s="243" t="s">
        <v>20</v>
      </c>
      <c r="G59" s="243"/>
      <c r="H59" s="243"/>
      <c r="I59" s="244"/>
      <c r="J59" s="245"/>
      <c r="K59" s="243"/>
      <c r="L59" s="243"/>
      <c r="M59" s="243"/>
      <c r="N59" s="243"/>
      <c r="O59" s="243"/>
      <c r="P59" s="243"/>
      <c r="Q59" s="246"/>
    </row>
    <row r="60" spans="2:17" x14ac:dyDescent="0.25">
      <c r="B60" s="943" t="s">
        <v>169</v>
      </c>
      <c r="C60" s="234" t="s">
        <v>170</v>
      </c>
      <c r="D60" s="235" t="s">
        <v>395</v>
      </c>
      <c r="E60" s="236"/>
      <c r="F60" s="237" t="s">
        <v>20</v>
      </c>
      <c r="G60" s="237"/>
      <c r="H60" s="237"/>
      <c r="I60" s="238"/>
      <c r="J60" s="239"/>
      <c r="K60" s="237"/>
      <c r="L60" s="237"/>
      <c r="M60" s="237"/>
      <c r="N60" s="237"/>
      <c r="O60" s="237"/>
      <c r="P60" s="237"/>
      <c r="Q60" s="240"/>
    </row>
    <row r="61" spans="2:17" x14ac:dyDescent="0.25">
      <c r="B61" s="943" t="s">
        <v>176</v>
      </c>
      <c r="C61" s="234" t="s">
        <v>177</v>
      </c>
      <c r="D61" s="235" t="s">
        <v>395</v>
      </c>
      <c r="E61" s="236"/>
      <c r="F61" s="237" t="s">
        <v>20</v>
      </c>
      <c r="G61" s="237"/>
      <c r="H61" s="237"/>
      <c r="I61" s="238"/>
      <c r="J61" s="239"/>
      <c r="K61" s="237"/>
      <c r="L61" s="237"/>
      <c r="M61" s="237"/>
      <c r="N61" s="237"/>
      <c r="O61" s="237"/>
      <c r="P61" s="237"/>
      <c r="Q61" s="240"/>
    </row>
    <row r="62" spans="2:17" x14ac:dyDescent="0.25">
      <c r="B62" s="233" t="s">
        <v>162</v>
      </c>
      <c r="C62" s="241" t="s">
        <v>163</v>
      </c>
      <c r="D62" s="233" t="s">
        <v>397</v>
      </c>
      <c r="E62" s="242"/>
      <c r="F62" s="243" t="s">
        <v>20</v>
      </c>
      <c r="G62" s="243"/>
      <c r="H62" s="243"/>
      <c r="I62" s="244"/>
      <c r="J62" s="245"/>
      <c r="K62" s="243"/>
      <c r="L62" s="243"/>
      <c r="M62" s="243"/>
      <c r="N62" s="243"/>
      <c r="O62" s="243"/>
      <c r="P62" s="243"/>
      <c r="Q62" s="246"/>
    </row>
    <row r="63" spans="2:17" x14ac:dyDescent="0.25">
      <c r="B63" s="943" t="s">
        <v>166</v>
      </c>
      <c r="C63" s="234" t="s">
        <v>167</v>
      </c>
      <c r="D63" s="235" t="s">
        <v>395</v>
      </c>
      <c r="E63" s="236"/>
      <c r="F63" s="237" t="s">
        <v>20</v>
      </c>
      <c r="G63" s="237"/>
      <c r="H63" s="237"/>
      <c r="I63" s="238"/>
      <c r="J63" s="239"/>
      <c r="K63" s="237"/>
      <c r="L63" s="237"/>
      <c r="M63" s="237"/>
      <c r="N63" s="237"/>
      <c r="O63" s="237"/>
      <c r="P63" s="237"/>
      <c r="Q63" s="240"/>
    </row>
    <row r="64" spans="2:17" ht="15.75" thickBot="1" x14ac:dyDescent="0.3">
      <c r="B64" s="944" t="s">
        <v>129</v>
      </c>
      <c r="C64" s="247" t="s">
        <v>130</v>
      </c>
      <c r="D64" s="248" t="s">
        <v>395</v>
      </c>
      <c r="E64" s="249"/>
      <c r="F64" s="250"/>
      <c r="G64" s="250" t="s">
        <v>20</v>
      </c>
      <c r="H64" s="250"/>
      <c r="I64" s="251"/>
      <c r="J64" s="252"/>
      <c r="K64" s="250"/>
      <c r="L64" s="250"/>
      <c r="M64" s="250"/>
      <c r="N64" s="250"/>
      <c r="O64" s="250"/>
      <c r="P64" s="250"/>
      <c r="Q64" s="253"/>
    </row>
    <row r="65" spans="2:17" x14ac:dyDescent="0.25">
      <c r="B65" s="945" t="s">
        <v>289</v>
      </c>
      <c r="C65" s="254" t="s">
        <v>290</v>
      </c>
      <c r="D65" s="255" t="s">
        <v>399</v>
      </c>
      <c r="E65" s="256"/>
      <c r="F65" s="257"/>
      <c r="G65" s="257"/>
      <c r="H65" s="257"/>
      <c r="I65" s="258"/>
      <c r="J65" s="256"/>
      <c r="K65" s="257"/>
      <c r="L65" s="257"/>
      <c r="M65" s="257"/>
      <c r="N65" s="257"/>
      <c r="O65" s="257" t="s">
        <v>20</v>
      </c>
      <c r="P65" s="257"/>
      <c r="Q65" s="259"/>
    </row>
    <row r="66" spans="2:17" x14ac:dyDescent="0.25">
      <c r="B66" s="946" t="s">
        <v>23</v>
      </c>
      <c r="C66" s="260" t="s">
        <v>24</v>
      </c>
      <c r="D66" s="261" t="s">
        <v>399</v>
      </c>
      <c r="E66" s="262" t="s">
        <v>20</v>
      </c>
      <c r="F66" s="263"/>
      <c r="G66" s="263"/>
      <c r="H66" s="263"/>
      <c r="I66" s="264"/>
      <c r="J66" s="262"/>
      <c r="K66" s="263"/>
      <c r="L66" s="263"/>
      <c r="M66" s="263"/>
      <c r="N66" s="263"/>
      <c r="O66" s="263"/>
      <c r="P66" s="263"/>
      <c r="Q66" s="265"/>
    </row>
    <row r="67" spans="2:17" x14ac:dyDescent="0.25">
      <c r="B67" s="946" t="s">
        <v>42</v>
      </c>
      <c r="C67" s="260" t="s">
        <v>43</v>
      </c>
      <c r="D67" s="261" t="s">
        <v>399</v>
      </c>
      <c r="E67" s="262"/>
      <c r="F67" s="263" t="s">
        <v>20</v>
      </c>
      <c r="G67" s="263"/>
      <c r="H67" s="263" t="s">
        <v>20</v>
      </c>
      <c r="I67" s="264"/>
      <c r="J67" s="262"/>
      <c r="K67" s="263"/>
      <c r="L67" s="263"/>
      <c r="M67" s="263"/>
      <c r="N67" s="263"/>
      <c r="O67" s="263"/>
      <c r="P67" s="263"/>
      <c r="Q67" s="265"/>
    </row>
    <row r="68" spans="2:17" x14ac:dyDescent="0.25">
      <c r="B68" s="946" t="s">
        <v>220</v>
      </c>
      <c r="C68" s="260" t="s">
        <v>221</v>
      </c>
      <c r="D68" s="261" t="s">
        <v>399</v>
      </c>
      <c r="E68" s="262"/>
      <c r="F68" s="263"/>
      <c r="G68" s="263" t="s">
        <v>20</v>
      </c>
      <c r="H68" s="263"/>
      <c r="I68" s="264"/>
      <c r="J68" s="262" t="s">
        <v>20</v>
      </c>
      <c r="K68" s="263"/>
      <c r="L68" s="263"/>
      <c r="M68" s="263"/>
      <c r="N68" s="263"/>
      <c r="O68" s="263"/>
      <c r="P68" s="263"/>
      <c r="Q68" s="265"/>
    </row>
    <row r="69" spans="2:17" x14ac:dyDescent="0.25">
      <c r="B69" s="946" t="s">
        <v>36</v>
      </c>
      <c r="C69" s="260" t="s">
        <v>37</v>
      </c>
      <c r="D69" s="261" t="s">
        <v>399</v>
      </c>
      <c r="E69" s="262"/>
      <c r="F69" s="263" t="s">
        <v>20</v>
      </c>
      <c r="G69" s="263"/>
      <c r="H69" s="263"/>
      <c r="I69" s="264" t="s">
        <v>20</v>
      </c>
      <c r="J69" s="262"/>
      <c r="K69" s="263"/>
      <c r="L69" s="263" t="s">
        <v>20</v>
      </c>
      <c r="M69" s="263"/>
      <c r="N69" s="263"/>
      <c r="O69" s="263"/>
      <c r="P69" s="263"/>
      <c r="Q69" s="265"/>
    </row>
    <row r="70" spans="2:17" x14ac:dyDescent="0.25">
      <c r="B70" s="946" t="s">
        <v>366</v>
      </c>
      <c r="C70" s="260" t="s">
        <v>33</v>
      </c>
      <c r="D70" s="261" t="s">
        <v>399</v>
      </c>
      <c r="E70" s="262" t="s">
        <v>20</v>
      </c>
      <c r="F70" s="263" t="s">
        <v>20</v>
      </c>
      <c r="G70" s="263"/>
      <c r="H70" s="263"/>
      <c r="I70" s="264"/>
      <c r="J70" s="262"/>
      <c r="K70" s="263"/>
      <c r="L70" s="263"/>
      <c r="M70" s="263"/>
      <c r="N70" s="263"/>
      <c r="O70" s="263"/>
      <c r="P70" s="263"/>
      <c r="Q70" s="265"/>
    </row>
    <row r="71" spans="2:17" x14ac:dyDescent="0.25">
      <c r="B71" s="946" t="s">
        <v>364</v>
      </c>
      <c r="C71" s="260" t="s">
        <v>284</v>
      </c>
      <c r="D71" s="261" t="s">
        <v>399</v>
      </c>
      <c r="E71" s="262" t="s">
        <v>20</v>
      </c>
      <c r="F71" s="263" t="s">
        <v>20</v>
      </c>
      <c r="G71" s="263"/>
      <c r="H71" s="263"/>
      <c r="I71" s="264"/>
      <c r="J71" s="262"/>
      <c r="K71" s="263"/>
      <c r="L71" s="263"/>
      <c r="M71" s="263"/>
      <c r="N71" s="263"/>
      <c r="O71" s="263"/>
      <c r="P71" s="263"/>
      <c r="Q71" s="265"/>
    </row>
    <row r="72" spans="2:17" x14ac:dyDescent="0.25">
      <c r="B72" s="946" t="s">
        <v>25</v>
      </c>
      <c r="C72" s="260" t="s">
        <v>26</v>
      </c>
      <c r="D72" s="261" t="s">
        <v>399</v>
      </c>
      <c r="E72" s="262" t="s">
        <v>20</v>
      </c>
      <c r="F72" s="263"/>
      <c r="G72" s="263"/>
      <c r="H72" s="263"/>
      <c r="I72" s="264"/>
      <c r="J72" s="262"/>
      <c r="K72" s="263"/>
      <c r="L72" s="263"/>
      <c r="M72" s="263"/>
      <c r="N72" s="263"/>
      <c r="O72" s="263"/>
      <c r="P72" s="263"/>
      <c r="Q72" s="265"/>
    </row>
    <row r="73" spans="2:17" x14ac:dyDescent="0.25">
      <c r="B73" s="946" t="s">
        <v>34</v>
      </c>
      <c r="C73" s="260" t="s">
        <v>35</v>
      </c>
      <c r="D73" s="261" t="s">
        <v>399</v>
      </c>
      <c r="E73" s="262" t="s">
        <v>20</v>
      </c>
      <c r="F73" s="263"/>
      <c r="G73" s="263"/>
      <c r="H73" s="263"/>
      <c r="I73" s="264"/>
      <c r="J73" s="262"/>
      <c r="K73" s="263"/>
      <c r="L73" s="263"/>
      <c r="M73" s="263"/>
      <c r="N73" s="263"/>
      <c r="O73" s="263"/>
      <c r="P73" s="263"/>
      <c r="Q73" s="265"/>
    </row>
    <row r="74" spans="2:17" x14ac:dyDescent="0.25">
      <c r="B74" s="946" t="s">
        <v>29</v>
      </c>
      <c r="C74" s="260" t="s">
        <v>30</v>
      </c>
      <c r="D74" s="261" t="s">
        <v>399</v>
      </c>
      <c r="E74" s="262" t="s">
        <v>20</v>
      </c>
      <c r="F74" s="263" t="s">
        <v>20</v>
      </c>
      <c r="G74" s="263"/>
      <c r="H74" s="263"/>
      <c r="I74" s="264"/>
      <c r="J74" s="262"/>
      <c r="K74" s="263"/>
      <c r="L74" s="263"/>
      <c r="M74" s="263"/>
      <c r="N74" s="263"/>
      <c r="O74" s="263"/>
      <c r="P74" s="263"/>
      <c r="Q74" s="265"/>
    </row>
    <row r="75" spans="2:17" x14ac:dyDescent="0.25">
      <c r="B75" s="946" t="s">
        <v>46</v>
      </c>
      <c r="C75" s="260" t="s">
        <v>47</v>
      </c>
      <c r="D75" s="261" t="s">
        <v>399</v>
      </c>
      <c r="E75" s="262"/>
      <c r="F75" s="263" t="s">
        <v>20</v>
      </c>
      <c r="G75" s="263"/>
      <c r="H75" s="263"/>
      <c r="I75" s="264" t="s">
        <v>20</v>
      </c>
      <c r="J75" s="262"/>
      <c r="K75" s="263"/>
      <c r="L75" s="263"/>
      <c r="M75" s="263"/>
      <c r="N75" s="263"/>
      <c r="O75" s="263"/>
      <c r="P75" s="263"/>
      <c r="Q75" s="265"/>
    </row>
    <row r="76" spans="2:17" x14ac:dyDescent="0.25">
      <c r="B76" s="946" t="s">
        <v>18</v>
      </c>
      <c r="C76" s="260" t="s">
        <v>19</v>
      </c>
      <c r="D76" s="261" t="s">
        <v>399</v>
      </c>
      <c r="E76" s="262" t="s">
        <v>20</v>
      </c>
      <c r="F76" s="263"/>
      <c r="G76" s="263"/>
      <c r="H76" s="263"/>
      <c r="I76" s="264"/>
      <c r="J76" s="262"/>
      <c r="K76" s="263"/>
      <c r="L76" s="263"/>
      <c r="M76" s="263"/>
      <c r="N76" s="263"/>
      <c r="O76" s="263"/>
      <c r="P76" s="263"/>
      <c r="Q76" s="265"/>
    </row>
    <row r="77" spans="2:17" x14ac:dyDescent="0.25">
      <c r="B77" s="946" t="s">
        <v>212</v>
      </c>
      <c r="C77" s="260" t="s">
        <v>213</v>
      </c>
      <c r="D77" s="261" t="s">
        <v>399</v>
      </c>
      <c r="E77" s="262"/>
      <c r="F77" s="263"/>
      <c r="G77" s="263"/>
      <c r="H77" s="263"/>
      <c r="I77" s="264"/>
      <c r="J77" s="262"/>
      <c r="K77" s="263"/>
      <c r="L77" s="263"/>
      <c r="M77" s="263"/>
      <c r="N77" s="263"/>
      <c r="O77" s="263" t="s">
        <v>20</v>
      </c>
      <c r="P77" s="263"/>
      <c r="Q77" s="265"/>
    </row>
    <row r="78" spans="2:17" x14ac:dyDescent="0.25">
      <c r="B78" s="946" t="s">
        <v>27</v>
      </c>
      <c r="C78" s="260" t="s">
        <v>28</v>
      </c>
      <c r="D78" s="261" t="s">
        <v>399</v>
      </c>
      <c r="E78" s="262" t="s">
        <v>20</v>
      </c>
      <c r="F78" s="263" t="s">
        <v>20</v>
      </c>
      <c r="G78" s="263"/>
      <c r="H78" s="263"/>
      <c r="I78" s="264"/>
      <c r="J78" s="262"/>
      <c r="K78" s="263"/>
      <c r="L78" s="263"/>
      <c r="M78" s="263"/>
      <c r="N78" s="263"/>
      <c r="O78" s="263"/>
      <c r="P78" s="263"/>
      <c r="Q78" s="265"/>
    </row>
    <row r="79" spans="2:17" x14ac:dyDescent="0.25">
      <c r="B79" s="946" t="s">
        <v>31</v>
      </c>
      <c r="C79" s="260" t="s">
        <v>32</v>
      </c>
      <c r="D79" s="261" t="s">
        <v>399</v>
      </c>
      <c r="E79" s="262"/>
      <c r="F79" s="263" t="s">
        <v>20</v>
      </c>
      <c r="G79" s="263"/>
      <c r="H79" s="263"/>
      <c r="I79" s="264"/>
      <c r="J79" s="262"/>
      <c r="K79" s="263"/>
      <c r="L79" s="263"/>
      <c r="M79" s="263"/>
      <c r="N79" s="263"/>
      <c r="O79" s="263"/>
      <c r="P79" s="263"/>
      <c r="Q79" s="265"/>
    </row>
    <row r="80" spans="2:17" x14ac:dyDescent="0.25">
      <c r="B80" s="946" t="s">
        <v>206</v>
      </c>
      <c r="C80" s="260" t="s">
        <v>207</v>
      </c>
      <c r="D80" s="261" t="s">
        <v>399</v>
      </c>
      <c r="E80" s="262"/>
      <c r="F80" s="263"/>
      <c r="G80" s="263" t="s">
        <v>20</v>
      </c>
      <c r="H80" s="263"/>
      <c r="I80" s="264" t="s">
        <v>20</v>
      </c>
      <c r="J80" s="262"/>
      <c r="K80" s="263"/>
      <c r="L80" s="263" t="s">
        <v>20</v>
      </c>
      <c r="M80" s="263" t="s">
        <v>20</v>
      </c>
      <c r="N80" s="263" t="s">
        <v>20</v>
      </c>
      <c r="O80" s="263"/>
      <c r="P80" s="263"/>
      <c r="Q80" s="265"/>
    </row>
    <row r="81" spans="2:17" x14ac:dyDescent="0.25">
      <c r="B81" s="946" t="s">
        <v>48</v>
      </c>
      <c r="C81" s="260" t="s">
        <v>49</v>
      </c>
      <c r="D81" s="261" t="s">
        <v>399</v>
      </c>
      <c r="E81" s="262"/>
      <c r="F81" s="263" t="s">
        <v>20</v>
      </c>
      <c r="G81" s="263"/>
      <c r="H81" s="263" t="s">
        <v>20</v>
      </c>
      <c r="I81" s="264"/>
      <c r="J81" s="262"/>
      <c r="K81" s="263"/>
      <c r="L81" s="263"/>
      <c r="M81" s="263"/>
      <c r="N81" s="263"/>
      <c r="O81" s="263"/>
      <c r="P81" s="263"/>
      <c r="Q81" s="265"/>
    </row>
    <row r="82" spans="2:17" x14ac:dyDescent="0.25">
      <c r="B82" s="946" t="s">
        <v>38</v>
      </c>
      <c r="C82" s="260" t="s">
        <v>39</v>
      </c>
      <c r="D82" s="261" t="s">
        <v>399</v>
      </c>
      <c r="E82" s="262" t="s">
        <v>20</v>
      </c>
      <c r="F82" s="263" t="s">
        <v>20</v>
      </c>
      <c r="G82" s="263"/>
      <c r="H82" s="263"/>
      <c r="I82" s="264"/>
      <c r="J82" s="262"/>
      <c r="K82" s="263"/>
      <c r="L82" s="263"/>
      <c r="M82" s="263"/>
      <c r="N82" s="263"/>
      <c r="O82" s="263"/>
      <c r="P82" s="263"/>
      <c r="Q82" s="265"/>
    </row>
    <row r="83" spans="2:17" x14ac:dyDescent="0.25">
      <c r="B83" s="946" t="s">
        <v>279</v>
      </c>
      <c r="C83" s="260" t="s">
        <v>280</v>
      </c>
      <c r="D83" s="261" t="s">
        <v>399</v>
      </c>
      <c r="E83" s="262"/>
      <c r="F83" s="263"/>
      <c r="G83" s="263"/>
      <c r="H83" s="263" t="s">
        <v>20</v>
      </c>
      <c r="I83" s="264"/>
      <c r="J83" s="262"/>
      <c r="K83" s="263"/>
      <c r="L83" s="263"/>
      <c r="M83" s="263"/>
      <c r="N83" s="263"/>
      <c r="O83" s="263"/>
      <c r="P83" s="263"/>
      <c r="Q83" s="265" t="s">
        <v>20</v>
      </c>
    </row>
    <row r="84" spans="2:17" x14ac:dyDescent="0.25">
      <c r="B84" s="946" t="s">
        <v>44</v>
      </c>
      <c r="C84" s="260" t="s">
        <v>45</v>
      </c>
      <c r="D84" s="261" t="s">
        <v>399</v>
      </c>
      <c r="E84" s="262"/>
      <c r="F84" s="263"/>
      <c r="G84" s="263" t="s">
        <v>20</v>
      </c>
      <c r="H84" s="263"/>
      <c r="I84" s="264"/>
      <c r="J84" s="262"/>
      <c r="K84" s="263"/>
      <c r="L84" s="263" t="s">
        <v>20</v>
      </c>
      <c r="M84" s="263"/>
      <c r="N84" s="263"/>
      <c r="O84" s="263"/>
      <c r="P84" s="263"/>
      <c r="Q84" s="265"/>
    </row>
    <row r="85" spans="2:17" x14ac:dyDescent="0.25">
      <c r="B85" s="946" t="s">
        <v>40</v>
      </c>
      <c r="C85" s="260" t="s">
        <v>41</v>
      </c>
      <c r="D85" s="261" t="s">
        <v>399</v>
      </c>
      <c r="E85" s="262"/>
      <c r="F85" s="263"/>
      <c r="G85" s="263"/>
      <c r="H85" s="263"/>
      <c r="I85" s="264"/>
      <c r="J85" s="262"/>
      <c r="K85" s="263"/>
      <c r="L85" s="263" t="s">
        <v>20</v>
      </c>
      <c r="M85" s="263"/>
      <c r="N85" s="263" t="s">
        <v>20</v>
      </c>
      <c r="O85" s="263"/>
      <c r="P85" s="263"/>
      <c r="Q85" s="265"/>
    </row>
    <row r="86" spans="2:17" x14ac:dyDescent="0.25">
      <c r="B86" s="946" t="s">
        <v>368</v>
      </c>
      <c r="C86" s="260" t="s">
        <v>276</v>
      </c>
      <c r="D86" s="261" t="s">
        <v>399</v>
      </c>
      <c r="E86" s="262"/>
      <c r="F86" s="263" t="s">
        <v>20</v>
      </c>
      <c r="G86" s="263" t="s">
        <v>20</v>
      </c>
      <c r="H86" s="263"/>
      <c r="I86" s="264"/>
      <c r="J86" s="262" t="s">
        <v>20</v>
      </c>
      <c r="K86" s="263"/>
      <c r="L86" s="263"/>
      <c r="M86" s="263"/>
      <c r="N86" s="263"/>
      <c r="O86" s="263"/>
      <c r="P86" s="263"/>
      <c r="Q86" s="265"/>
    </row>
    <row r="87" spans="2:17" x14ac:dyDescent="0.25">
      <c r="B87" s="946" t="s">
        <v>305</v>
      </c>
      <c r="C87" s="260" t="s">
        <v>306</v>
      </c>
      <c r="D87" s="261" t="s">
        <v>399</v>
      </c>
      <c r="E87" s="262"/>
      <c r="F87" s="263"/>
      <c r="G87" s="263"/>
      <c r="H87" s="263"/>
      <c r="I87" s="264"/>
      <c r="J87" s="262"/>
      <c r="K87" s="263"/>
      <c r="L87" s="263"/>
      <c r="M87" s="263"/>
      <c r="N87" s="263"/>
      <c r="O87" s="263" t="s">
        <v>20</v>
      </c>
      <c r="P87" s="263"/>
      <c r="Q87" s="265"/>
    </row>
    <row r="88" spans="2:17" x14ac:dyDescent="0.25">
      <c r="B88" s="946" t="s">
        <v>273</v>
      </c>
      <c r="C88" s="260" t="s">
        <v>274</v>
      </c>
      <c r="D88" s="261" t="s">
        <v>399</v>
      </c>
      <c r="E88" s="262"/>
      <c r="F88" s="263"/>
      <c r="G88" s="263" t="s">
        <v>20</v>
      </c>
      <c r="H88" s="263"/>
      <c r="I88" s="264"/>
      <c r="J88" s="262"/>
      <c r="K88" s="263"/>
      <c r="L88" s="263"/>
      <c r="M88" s="263"/>
      <c r="N88" s="263"/>
      <c r="O88" s="263"/>
      <c r="P88" s="263"/>
      <c r="Q88" s="265"/>
    </row>
    <row r="89" spans="2:17" x14ac:dyDescent="0.25">
      <c r="B89" s="946" t="s">
        <v>66</v>
      </c>
      <c r="C89" s="260" t="s">
        <v>67</v>
      </c>
      <c r="D89" s="261" t="s">
        <v>399</v>
      </c>
      <c r="E89" s="262" t="s">
        <v>20</v>
      </c>
      <c r="F89" s="263"/>
      <c r="G89" s="263"/>
      <c r="H89" s="263"/>
      <c r="I89" s="264"/>
      <c r="J89" s="262"/>
      <c r="K89" s="263"/>
      <c r="L89" s="263"/>
      <c r="M89" s="263"/>
      <c r="N89" s="263"/>
      <c r="O89" s="263"/>
      <c r="P89" s="263"/>
      <c r="Q89" s="265"/>
    </row>
    <row r="90" spans="2:17" x14ac:dyDescent="0.25">
      <c r="B90" s="946" t="s">
        <v>365</v>
      </c>
      <c r="C90" s="260" t="s">
        <v>272</v>
      </c>
      <c r="D90" s="261" t="s">
        <v>399</v>
      </c>
      <c r="E90" s="262"/>
      <c r="F90" s="263" t="s">
        <v>20</v>
      </c>
      <c r="G90" s="263"/>
      <c r="H90" s="263" t="s">
        <v>20</v>
      </c>
      <c r="I90" s="264"/>
      <c r="J90" s="262"/>
      <c r="K90" s="263"/>
      <c r="L90" s="263"/>
      <c r="M90" s="263"/>
      <c r="N90" s="263"/>
      <c r="O90" s="263"/>
      <c r="P90" s="263"/>
      <c r="Q90" s="265"/>
    </row>
    <row r="91" spans="2:17" x14ac:dyDescent="0.25">
      <c r="B91" s="946" t="s">
        <v>367</v>
      </c>
      <c r="C91" s="260" t="s">
        <v>271</v>
      </c>
      <c r="D91" s="261" t="s">
        <v>399</v>
      </c>
      <c r="E91" s="262" t="s">
        <v>20</v>
      </c>
      <c r="F91" s="263"/>
      <c r="G91" s="263"/>
      <c r="H91" s="263"/>
      <c r="I91" s="264"/>
      <c r="J91" s="262"/>
      <c r="K91" s="263"/>
      <c r="L91" s="263"/>
      <c r="M91" s="263"/>
      <c r="N91" s="263"/>
      <c r="O91" s="263"/>
      <c r="P91" s="263"/>
      <c r="Q91" s="265"/>
    </row>
    <row r="92" spans="2:17" x14ac:dyDescent="0.25">
      <c r="B92" s="946" t="s">
        <v>21</v>
      </c>
      <c r="C92" s="260" t="s">
        <v>22</v>
      </c>
      <c r="D92" s="261" t="s">
        <v>399</v>
      </c>
      <c r="E92" s="262"/>
      <c r="F92" s="263" t="s">
        <v>20</v>
      </c>
      <c r="G92" s="263"/>
      <c r="H92" s="263" t="s">
        <v>20</v>
      </c>
      <c r="I92" s="264"/>
      <c r="J92" s="262"/>
      <c r="K92" s="263"/>
      <c r="L92" s="263"/>
      <c r="M92" s="263"/>
      <c r="N92" s="263"/>
      <c r="O92" s="263"/>
      <c r="P92" s="263"/>
      <c r="Q92" s="265"/>
    </row>
    <row r="93" spans="2:17" x14ac:dyDescent="0.25">
      <c r="B93" s="946" t="s">
        <v>268</v>
      </c>
      <c r="C93" s="260" t="s">
        <v>269</v>
      </c>
      <c r="D93" s="261" t="s">
        <v>399</v>
      </c>
      <c r="E93" s="262"/>
      <c r="F93" s="263" t="s">
        <v>20</v>
      </c>
      <c r="G93" s="263"/>
      <c r="H93" s="263" t="s">
        <v>20</v>
      </c>
      <c r="I93" s="264"/>
      <c r="J93" s="262"/>
      <c r="K93" s="263"/>
      <c r="L93" s="263"/>
      <c r="M93" s="263"/>
      <c r="N93" s="263"/>
      <c r="O93" s="263"/>
      <c r="P93" s="263"/>
      <c r="Q93" s="265"/>
    </row>
    <row r="94" spans="2:17" x14ac:dyDescent="0.25">
      <c r="B94" s="947" t="s">
        <v>42</v>
      </c>
      <c r="C94" s="266" t="s">
        <v>43</v>
      </c>
      <c r="D94" s="267" t="s">
        <v>400</v>
      </c>
      <c r="E94" s="268"/>
      <c r="F94" s="269" t="s">
        <v>20</v>
      </c>
      <c r="G94" s="269"/>
      <c r="H94" s="269" t="s">
        <v>20</v>
      </c>
      <c r="I94" s="270"/>
      <c r="J94" s="268"/>
      <c r="K94" s="269"/>
      <c r="L94" s="269"/>
      <c r="M94" s="269"/>
      <c r="N94" s="269"/>
      <c r="O94" s="269"/>
      <c r="P94" s="269"/>
      <c r="Q94" s="271"/>
    </row>
    <row r="95" spans="2:17" x14ac:dyDescent="0.25">
      <c r="B95" s="947" t="s">
        <v>61</v>
      </c>
      <c r="C95" s="266" t="s">
        <v>62</v>
      </c>
      <c r="D95" s="267" t="s">
        <v>400</v>
      </c>
      <c r="E95" s="268"/>
      <c r="F95" s="269" t="s">
        <v>20</v>
      </c>
      <c r="G95" s="269"/>
      <c r="H95" s="269"/>
      <c r="I95" s="270"/>
      <c r="J95" s="268"/>
      <c r="K95" s="269"/>
      <c r="L95" s="269"/>
      <c r="M95" s="269"/>
      <c r="N95" s="269"/>
      <c r="O95" s="269"/>
      <c r="P95" s="269"/>
      <c r="Q95" s="271"/>
    </row>
    <row r="96" spans="2:17" x14ac:dyDescent="0.25">
      <c r="B96" s="947" t="s">
        <v>25</v>
      </c>
      <c r="C96" s="266" t="s">
        <v>26</v>
      </c>
      <c r="D96" s="267" t="s">
        <v>400</v>
      </c>
      <c r="E96" s="268" t="s">
        <v>20</v>
      </c>
      <c r="F96" s="269"/>
      <c r="G96" s="269"/>
      <c r="H96" s="269"/>
      <c r="I96" s="270"/>
      <c r="J96" s="268"/>
      <c r="K96" s="269"/>
      <c r="L96" s="269"/>
      <c r="M96" s="269"/>
      <c r="N96" s="269"/>
      <c r="O96" s="269"/>
      <c r="P96" s="269"/>
      <c r="Q96" s="271"/>
    </row>
    <row r="97" spans="2:17" x14ac:dyDescent="0.25">
      <c r="B97" s="947" t="s">
        <v>362</v>
      </c>
      <c r="C97" s="266" t="s">
        <v>63</v>
      </c>
      <c r="D97" s="267" t="s">
        <v>400</v>
      </c>
      <c r="E97" s="268"/>
      <c r="F97" s="269" t="s">
        <v>20</v>
      </c>
      <c r="G97" s="269"/>
      <c r="H97" s="269" t="s">
        <v>20</v>
      </c>
      <c r="I97" s="270"/>
      <c r="J97" s="268" t="s">
        <v>20</v>
      </c>
      <c r="K97" s="269"/>
      <c r="L97" s="269"/>
      <c r="M97" s="269"/>
      <c r="N97" s="269"/>
      <c r="O97" s="269"/>
      <c r="P97" s="269"/>
      <c r="Q97" s="271"/>
    </row>
    <row r="98" spans="2:17" x14ac:dyDescent="0.25">
      <c r="B98" s="947" t="s">
        <v>34</v>
      </c>
      <c r="C98" s="266" t="s">
        <v>35</v>
      </c>
      <c r="D98" s="267" t="s">
        <v>400</v>
      </c>
      <c r="E98" s="268" t="s">
        <v>20</v>
      </c>
      <c r="F98" s="269"/>
      <c r="G98" s="269"/>
      <c r="H98" s="269"/>
      <c r="I98" s="270"/>
      <c r="J98" s="268"/>
      <c r="K98" s="269"/>
      <c r="L98" s="269"/>
      <c r="M98" s="269"/>
      <c r="N98" s="269"/>
      <c r="O98" s="269"/>
      <c r="P98" s="269"/>
      <c r="Q98" s="271"/>
    </row>
    <row r="99" spans="2:17" x14ac:dyDescent="0.25">
      <c r="B99" s="947" t="s">
        <v>363</v>
      </c>
      <c r="C99" s="266" t="s">
        <v>56</v>
      </c>
      <c r="D99" s="267" t="s">
        <v>400</v>
      </c>
      <c r="E99" s="268"/>
      <c r="F99" s="269"/>
      <c r="G99" s="269" t="s">
        <v>20</v>
      </c>
      <c r="H99" s="269"/>
      <c r="I99" s="270"/>
      <c r="J99" s="268" t="s">
        <v>20</v>
      </c>
      <c r="K99" s="269"/>
      <c r="L99" s="269"/>
      <c r="M99" s="269"/>
      <c r="N99" s="269"/>
      <c r="O99" s="269"/>
      <c r="P99" s="269"/>
      <c r="Q99" s="271"/>
    </row>
    <row r="100" spans="2:17" x14ac:dyDescent="0.25">
      <c r="B100" s="947" t="s">
        <v>50</v>
      </c>
      <c r="C100" s="266" t="s">
        <v>51</v>
      </c>
      <c r="D100" s="267" t="s">
        <v>400</v>
      </c>
      <c r="E100" s="268" t="s">
        <v>20</v>
      </c>
      <c r="F100" s="269"/>
      <c r="G100" s="269"/>
      <c r="H100" s="269"/>
      <c r="I100" s="270"/>
      <c r="J100" s="268"/>
      <c r="K100" s="269"/>
      <c r="L100" s="269"/>
      <c r="M100" s="269"/>
      <c r="N100" s="269"/>
      <c r="O100" s="269"/>
      <c r="P100" s="269"/>
      <c r="Q100" s="271"/>
    </row>
    <row r="101" spans="2:17" x14ac:dyDescent="0.25">
      <c r="B101" s="947" t="s">
        <v>18</v>
      </c>
      <c r="C101" s="266" t="s">
        <v>19</v>
      </c>
      <c r="D101" s="267" t="s">
        <v>400</v>
      </c>
      <c r="E101" s="268" t="s">
        <v>20</v>
      </c>
      <c r="F101" s="269"/>
      <c r="G101" s="269"/>
      <c r="H101" s="269"/>
      <c r="I101" s="270"/>
      <c r="J101" s="268"/>
      <c r="K101" s="269"/>
      <c r="L101" s="269"/>
      <c r="M101" s="269"/>
      <c r="N101" s="269"/>
      <c r="O101" s="269"/>
      <c r="P101" s="269"/>
      <c r="Q101" s="271"/>
    </row>
    <row r="102" spans="2:17" x14ac:dyDescent="0.25">
      <c r="B102" s="947" t="s">
        <v>59</v>
      </c>
      <c r="C102" s="266" t="s">
        <v>60</v>
      </c>
      <c r="D102" s="267" t="s">
        <v>400</v>
      </c>
      <c r="E102" s="268" t="s">
        <v>20</v>
      </c>
      <c r="F102" s="269" t="s">
        <v>20</v>
      </c>
      <c r="G102" s="269"/>
      <c r="H102" s="269"/>
      <c r="I102" s="270"/>
      <c r="J102" s="268"/>
      <c r="K102" s="269"/>
      <c r="L102" s="269"/>
      <c r="M102" s="269"/>
      <c r="N102" s="269"/>
      <c r="O102" s="269"/>
      <c r="P102" s="269"/>
      <c r="Q102" s="271"/>
    </row>
    <row r="103" spans="2:17" x14ac:dyDescent="0.25">
      <c r="B103" s="947" t="s">
        <v>31</v>
      </c>
      <c r="C103" s="266" t="s">
        <v>32</v>
      </c>
      <c r="D103" s="267" t="s">
        <v>400</v>
      </c>
      <c r="E103" s="268"/>
      <c r="F103" s="269" t="s">
        <v>20</v>
      </c>
      <c r="G103" s="269"/>
      <c r="H103" s="269"/>
      <c r="I103" s="270"/>
      <c r="J103" s="268"/>
      <c r="K103" s="269"/>
      <c r="L103" s="269"/>
      <c r="M103" s="269"/>
      <c r="N103" s="269"/>
      <c r="O103" s="269"/>
      <c r="P103" s="269"/>
      <c r="Q103" s="271"/>
    </row>
    <row r="104" spans="2:17" x14ac:dyDescent="0.25">
      <c r="B104" s="947" t="s">
        <v>361</v>
      </c>
      <c r="C104" s="266" t="s">
        <v>64</v>
      </c>
      <c r="D104" s="267" t="s">
        <v>401</v>
      </c>
      <c r="E104" s="268"/>
      <c r="F104" s="269" t="s">
        <v>20</v>
      </c>
      <c r="G104" s="269"/>
      <c r="H104" s="269" t="s">
        <v>20</v>
      </c>
      <c r="I104" s="270"/>
      <c r="J104" s="268"/>
      <c r="K104" s="269"/>
      <c r="L104" s="269"/>
      <c r="M104" s="269"/>
      <c r="N104" s="269"/>
      <c r="O104" s="269"/>
      <c r="P104" s="269"/>
      <c r="Q104" s="271"/>
    </row>
    <row r="105" spans="2:17" x14ac:dyDescent="0.25">
      <c r="B105" s="947" t="s">
        <v>57</v>
      </c>
      <c r="C105" s="266" t="s">
        <v>58</v>
      </c>
      <c r="D105" s="267" t="s">
        <v>400</v>
      </c>
      <c r="E105" s="268"/>
      <c r="F105" s="269" t="s">
        <v>20</v>
      </c>
      <c r="G105" s="269"/>
      <c r="H105" s="269"/>
      <c r="I105" s="270"/>
      <c r="J105" s="268"/>
      <c r="K105" s="269"/>
      <c r="L105" s="269"/>
      <c r="M105" s="269"/>
      <c r="N105" s="269"/>
      <c r="O105" s="269"/>
      <c r="P105" s="269"/>
      <c r="Q105" s="271"/>
    </row>
    <row r="106" spans="2:17" x14ac:dyDescent="0.25">
      <c r="B106" s="947" t="s">
        <v>129</v>
      </c>
      <c r="C106" s="266" t="s">
        <v>130</v>
      </c>
      <c r="D106" s="267" t="s">
        <v>400</v>
      </c>
      <c r="E106" s="268"/>
      <c r="F106" s="269"/>
      <c r="G106" s="269" t="s">
        <v>20</v>
      </c>
      <c r="H106" s="269"/>
      <c r="I106" s="270"/>
      <c r="J106" s="268"/>
      <c r="K106" s="269"/>
      <c r="L106" s="269"/>
      <c r="M106" s="269"/>
      <c r="N106" s="269"/>
      <c r="O106" s="269"/>
      <c r="P106" s="269"/>
      <c r="Q106" s="271"/>
    </row>
    <row r="107" spans="2:17" x14ac:dyDescent="0.25">
      <c r="B107" s="947" t="s">
        <v>54</v>
      </c>
      <c r="C107" s="266" t="s">
        <v>55</v>
      </c>
      <c r="D107" s="267" t="s">
        <v>400</v>
      </c>
      <c r="E107" s="268"/>
      <c r="F107" s="269" t="s">
        <v>20</v>
      </c>
      <c r="G107" s="269"/>
      <c r="H107" s="269"/>
      <c r="I107" s="270" t="s">
        <v>20</v>
      </c>
      <c r="J107" s="268"/>
      <c r="K107" s="269"/>
      <c r="L107" s="269" t="s">
        <v>20</v>
      </c>
      <c r="M107" s="269"/>
      <c r="N107" s="269"/>
      <c r="O107" s="269"/>
      <c r="P107" s="269"/>
      <c r="Q107" s="271"/>
    </row>
    <row r="108" spans="2:17" ht="15.75" thickBot="1" x14ac:dyDescent="0.3">
      <c r="B108" s="948" t="s">
        <v>52</v>
      </c>
      <c r="C108" s="272" t="s">
        <v>53</v>
      </c>
      <c r="D108" s="273" t="s">
        <v>400</v>
      </c>
      <c r="E108" s="274" t="s">
        <v>20</v>
      </c>
      <c r="F108" s="275" t="s">
        <v>20</v>
      </c>
      <c r="G108" s="275"/>
      <c r="H108" s="275"/>
      <c r="I108" s="276"/>
      <c r="J108" s="277"/>
      <c r="K108" s="278"/>
      <c r="L108" s="278"/>
      <c r="M108" s="278"/>
      <c r="N108" s="278"/>
      <c r="O108" s="278"/>
      <c r="P108" s="278"/>
      <c r="Q108" s="279"/>
    </row>
    <row r="109" spans="2:17" x14ac:dyDescent="0.25">
      <c r="B109" s="949" t="s">
        <v>358</v>
      </c>
      <c r="C109" s="280" t="s">
        <v>69</v>
      </c>
      <c r="D109" s="281" t="s">
        <v>402</v>
      </c>
      <c r="E109" s="282"/>
      <c r="F109" s="283"/>
      <c r="G109" s="283" t="s">
        <v>20</v>
      </c>
      <c r="H109" s="283"/>
      <c r="I109" s="284"/>
      <c r="J109" s="282" t="s">
        <v>20</v>
      </c>
      <c r="K109" s="283"/>
      <c r="L109" s="283"/>
      <c r="M109" s="283"/>
      <c r="N109" s="283"/>
      <c r="O109" s="283"/>
      <c r="P109" s="283"/>
      <c r="Q109" s="285"/>
    </row>
    <row r="110" spans="2:17" x14ac:dyDescent="0.25">
      <c r="B110" s="950" t="s">
        <v>116</v>
      </c>
      <c r="C110" s="286" t="s">
        <v>117</v>
      </c>
      <c r="D110" s="287" t="s">
        <v>402</v>
      </c>
      <c r="E110" s="288" t="s">
        <v>20</v>
      </c>
      <c r="F110" s="289" t="s">
        <v>20</v>
      </c>
      <c r="G110" s="289"/>
      <c r="H110" s="289"/>
      <c r="I110" s="290"/>
      <c r="J110" s="288"/>
      <c r="K110" s="289"/>
      <c r="L110" s="289"/>
      <c r="M110" s="289"/>
      <c r="N110" s="289"/>
      <c r="O110" s="289"/>
      <c r="P110" s="289"/>
      <c r="Q110" s="291"/>
    </row>
    <row r="111" spans="2:17" x14ac:dyDescent="0.25">
      <c r="B111" s="950" t="s">
        <v>356</v>
      </c>
      <c r="C111" s="286" t="s">
        <v>320</v>
      </c>
      <c r="D111" s="287" t="s">
        <v>402</v>
      </c>
      <c r="E111" s="288" t="s">
        <v>20</v>
      </c>
      <c r="F111" s="289" t="s">
        <v>20</v>
      </c>
      <c r="G111" s="289"/>
      <c r="H111" s="289"/>
      <c r="I111" s="290" t="s">
        <v>20</v>
      </c>
      <c r="J111" s="288"/>
      <c r="K111" s="289"/>
      <c r="L111" s="289"/>
      <c r="M111" s="289"/>
      <c r="N111" s="289"/>
      <c r="O111" s="289"/>
      <c r="P111" s="289"/>
      <c r="Q111" s="291"/>
    </row>
    <row r="112" spans="2:17" x14ac:dyDescent="0.25">
      <c r="B112" s="950" t="s">
        <v>355</v>
      </c>
      <c r="C112" s="286" t="s">
        <v>322</v>
      </c>
      <c r="D112" s="287" t="s">
        <v>402</v>
      </c>
      <c r="E112" s="288" t="s">
        <v>20</v>
      </c>
      <c r="F112" s="289" t="s">
        <v>20</v>
      </c>
      <c r="G112" s="289"/>
      <c r="H112" s="289"/>
      <c r="I112" s="290"/>
      <c r="J112" s="288"/>
      <c r="K112" s="289"/>
      <c r="L112" s="289"/>
      <c r="M112" s="289"/>
      <c r="N112" s="289"/>
      <c r="O112" s="289"/>
      <c r="P112" s="289"/>
      <c r="Q112" s="291"/>
    </row>
    <row r="113" spans="2:17" x14ac:dyDescent="0.25">
      <c r="B113" s="950" t="s">
        <v>77</v>
      </c>
      <c r="C113" s="286" t="s">
        <v>323</v>
      </c>
      <c r="D113" s="287" t="s">
        <v>402</v>
      </c>
      <c r="E113" s="288"/>
      <c r="F113" s="289" t="s">
        <v>20</v>
      </c>
      <c r="G113" s="289"/>
      <c r="H113" s="289" t="s">
        <v>20</v>
      </c>
      <c r="I113" s="290" t="s">
        <v>20</v>
      </c>
      <c r="J113" s="288"/>
      <c r="K113" s="289"/>
      <c r="L113" s="289"/>
      <c r="M113" s="289"/>
      <c r="N113" s="289"/>
      <c r="O113" s="289"/>
      <c r="P113" s="289"/>
      <c r="Q113" s="291"/>
    </row>
    <row r="114" spans="2:17" x14ac:dyDescent="0.25">
      <c r="B114" s="950" t="s">
        <v>343</v>
      </c>
      <c r="C114" s="286" t="s">
        <v>80</v>
      </c>
      <c r="D114" s="287" t="s">
        <v>402</v>
      </c>
      <c r="E114" s="288"/>
      <c r="F114" s="289"/>
      <c r="G114" s="289" t="s">
        <v>20</v>
      </c>
      <c r="H114" s="289"/>
      <c r="I114" s="290" t="s">
        <v>20</v>
      </c>
      <c r="J114" s="288" t="s">
        <v>20</v>
      </c>
      <c r="K114" s="289"/>
      <c r="L114" s="289"/>
      <c r="M114" s="289"/>
      <c r="N114" s="289"/>
      <c r="O114" s="289"/>
      <c r="P114" s="289"/>
      <c r="Q114" s="291"/>
    </row>
    <row r="115" spans="2:17" x14ac:dyDescent="0.25">
      <c r="B115" s="950" t="s">
        <v>342</v>
      </c>
      <c r="C115" s="286" t="s">
        <v>84</v>
      </c>
      <c r="D115" s="287" t="s">
        <v>402</v>
      </c>
      <c r="E115" s="288"/>
      <c r="F115" s="289" t="s">
        <v>20</v>
      </c>
      <c r="G115" s="289"/>
      <c r="H115" s="289"/>
      <c r="I115" s="290"/>
      <c r="J115" s="288"/>
      <c r="K115" s="289"/>
      <c r="L115" s="289"/>
      <c r="M115" s="289"/>
      <c r="N115" s="289"/>
      <c r="O115" s="289"/>
      <c r="P115" s="289"/>
      <c r="Q115" s="291"/>
    </row>
    <row r="116" spans="2:17" x14ac:dyDescent="0.25">
      <c r="B116" s="950" t="s">
        <v>73</v>
      </c>
      <c r="C116" s="286" t="s">
        <v>74</v>
      </c>
      <c r="D116" s="287" t="s">
        <v>402</v>
      </c>
      <c r="E116" s="288" t="s">
        <v>20</v>
      </c>
      <c r="F116" s="289" t="s">
        <v>20</v>
      </c>
      <c r="G116" s="289"/>
      <c r="H116" s="289"/>
      <c r="I116" s="290"/>
      <c r="J116" s="288"/>
      <c r="K116" s="289"/>
      <c r="L116" s="289"/>
      <c r="M116" s="289"/>
      <c r="N116" s="289"/>
      <c r="O116" s="289"/>
      <c r="P116" s="289"/>
      <c r="Q116" s="291"/>
    </row>
    <row r="117" spans="2:17" x14ac:dyDescent="0.25">
      <c r="B117" s="950" t="s">
        <v>359</v>
      </c>
      <c r="C117" s="286" t="s">
        <v>68</v>
      </c>
      <c r="D117" s="287" t="s">
        <v>402</v>
      </c>
      <c r="E117" s="288"/>
      <c r="F117" s="289" t="s">
        <v>20</v>
      </c>
      <c r="G117" s="289"/>
      <c r="H117" s="289"/>
      <c r="I117" s="290" t="s">
        <v>20</v>
      </c>
      <c r="J117" s="288"/>
      <c r="K117" s="289"/>
      <c r="L117" s="289" t="s">
        <v>20</v>
      </c>
      <c r="M117" s="289"/>
      <c r="N117" s="289"/>
      <c r="O117" s="289"/>
      <c r="P117" s="289"/>
      <c r="Q117" s="291"/>
    </row>
    <row r="118" spans="2:17" x14ac:dyDescent="0.25">
      <c r="B118" s="950" t="s">
        <v>78</v>
      </c>
      <c r="C118" s="286" t="s">
        <v>79</v>
      </c>
      <c r="D118" s="287" t="s">
        <v>402</v>
      </c>
      <c r="E118" s="288" t="s">
        <v>20</v>
      </c>
      <c r="F118" s="289" t="s">
        <v>20</v>
      </c>
      <c r="G118" s="289"/>
      <c r="H118" s="289"/>
      <c r="I118" s="290" t="s">
        <v>20</v>
      </c>
      <c r="J118" s="288"/>
      <c r="K118" s="289"/>
      <c r="L118" s="289"/>
      <c r="M118" s="289"/>
      <c r="N118" s="289"/>
      <c r="O118" s="289"/>
      <c r="P118" s="289"/>
      <c r="Q118" s="291"/>
    </row>
    <row r="119" spans="2:17" x14ac:dyDescent="0.25">
      <c r="B119" s="950" t="s">
        <v>86</v>
      </c>
      <c r="C119" s="286" t="s">
        <v>316</v>
      </c>
      <c r="D119" s="287" t="s">
        <v>402</v>
      </c>
      <c r="E119" s="288"/>
      <c r="F119" s="289"/>
      <c r="G119" s="289"/>
      <c r="H119" s="289" t="s">
        <v>20</v>
      </c>
      <c r="I119" s="290"/>
      <c r="J119" s="288"/>
      <c r="K119" s="289"/>
      <c r="L119" s="289"/>
      <c r="M119" s="289"/>
      <c r="N119" s="289"/>
      <c r="O119" s="289"/>
      <c r="P119" s="289"/>
      <c r="Q119" s="291"/>
    </row>
    <row r="120" spans="2:17" x14ac:dyDescent="0.25">
      <c r="B120" s="950" t="s">
        <v>319</v>
      </c>
      <c r="C120" s="286" t="s">
        <v>321</v>
      </c>
      <c r="D120" s="287" t="s">
        <v>402</v>
      </c>
      <c r="E120" s="288" t="s">
        <v>20</v>
      </c>
      <c r="F120" s="289"/>
      <c r="G120" s="289"/>
      <c r="H120" s="289"/>
      <c r="I120" s="290"/>
      <c r="J120" s="288"/>
      <c r="K120" s="289"/>
      <c r="L120" s="289"/>
      <c r="M120" s="289"/>
      <c r="N120" s="289"/>
      <c r="O120" s="289"/>
      <c r="P120" s="289"/>
      <c r="Q120" s="291"/>
    </row>
    <row r="121" spans="2:17" x14ac:dyDescent="0.25">
      <c r="B121" s="950" t="s">
        <v>357</v>
      </c>
      <c r="C121" s="286" t="s">
        <v>70</v>
      </c>
      <c r="D121" s="287" t="s">
        <v>402</v>
      </c>
      <c r="E121" s="288"/>
      <c r="F121" s="289"/>
      <c r="G121" s="289" t="s">
        <v>20</v>
      </c>
      <c r="H121" s="289"/>
      <c r="I121" s="290"/>
      <c r="J121" s="288"/>
      <c r="K121" s="289"/>
      <c r="L121" s="289"/>
      <c r="M121" s="289"/>
      <c r="N121" s="289"/>
      <c r="O121" s="289"/>
      <c r="P121" s="289"/>
      <c r="Q121" s="291"/>
    </row>
    <row r="122" spans="2:17" x14ac:dyDescent="0.25">
      <c r="B122" s="950" t="s">
        <v>31</v>
      </c>
      <c r="C122" s="286" t="s">
        <v>32</v>
      </c>
      <c r="D122" s="287" t="s">
        <v>402</v>
      </c>
      <c r="E122" s="288"/>
      <c r="F122" s="289" t="s">
        <v>20</v>
      </c>
      <c r="G122" s="289"/>
      <c r="H122" s="289"/>
      <c r="I122" s="290"/>
      <c r="J122" s="288"/>
      <c r="K122" s="289"/>
      <c r="L122" s="289"/>
      <c r="M122" s="289"/>
      <c r="N122" s="289"/>
      <c r="O122" s="289"/>
      <c r="P122" s="289"/>
      <c r="Q122" s="291"/>
    </row>
    <row r="123" spans="2:17" x14ac:dyDescent="0.25">
      <c r="B123" s="950" t="s">
        <v>360</v>
      </c>
      <c r="C123" s="286" t="s">
        <v>65</v>
      </c>
      <c r="D123" s="287" t="s">
        <v>402</v>
      </c>
      <c r="E123" s="288"/>
      <c r="F123" s="289"/>
      <c r="G123" s="289" t="s">
        <v>20</v>
      </c>
      <c r="H123" s="289"/>
      <c r="I123" s="290"/>
      <c r="J123" s="288"/>
      <c r="K123" s="289"/>
      <c r="L123" s="289"/>
      <c r="M123" s="289"/>
      <c r="N123" s="289"/>
      <c r="O123" s="289"/>
      <c r="P123" s="289"/>
      <c r="Q123" s="291"/>
    </row>
    <row r="124" spans="2:17" x14ac:dyDescent="0.25">
      <c r="B124" s="950" t="s">
        <v>66</v>
      </c>
      <c r="C124" s="286" t="s">
        <v>67</v>
      </c>
      <c r="D124" s="287" t="s">
        <v>402</v>
      </c>
      <c r="E124" s="288" t="s">
        <v>20</v>
      </c>
      <c r="F124" s="289"/>
      <c r="G124" s="289"/>
      <c r="H124" s="289"/>
      <c r="I124" s="290"/>
      <c r="J124" s="288"/>
      <c r="K124" s="289"/>
      <c r="L124" s="289"/>
      <c r="M124" s="289"/>
      <c r="N124" s="289"/>
      <c r="O124" s="289"/>
      <c r="P124" s="289"/>
      <c r="Q124" s="291"/>
    </row>
    <row r="125" spans="2:17" x14ac:dyDescent="0.25">
      <c r="B125" s="950" t="s">
        <v>354</v>
      </c>
      <c r="C125" s="286" t="s">
        <v>81</v>
      </c>
      <c r="D125" s="287" t="s">
        <v>402</v>
      </c>
      <c r="E125" s="288"/>
      <c r="F125" s="289" t="s">
        <v>20</v>
      </c>
      <c r="G125" s="289"/>
      <c r="H125" s="289"/>
      <c r="I125" s="290" t="s">
        <v>20</v>
      </c>
      <c r="J125" s="288" t="s">
        <v>20</v>
      </c>
      <c r="K125" s="289"/>
      <c r="L125" s="289"/>
      <c r="M125" s="289"/>
      <c r="N125" s="289"/>
      <c r="O125" s="289"/>
      <c r="P125" s="289"/>
      <c r="Q125" s="291"/>
    </row>
    <row r="126" spans="2:17" x14ac:dyDescent="0.25">
      <c r="B126" s="950" t="s">
        <v>82</v>
      </c>
      <c r="C126" s="286" t="s">
        <v>83</v>
      </c>
      <c r="D126" s="287" t="s">
        <v>402</v>
      </c>
      <c r="E126" s="288"/>
      <c r="F126" s="289"/>
      <c r="G126" s="289"/>
      <c r="H126" s="289"/>
      <c r="I126" s="290"/>
      <c r="J126" s="288" t="s">
        <v>20</v>
      </c>
      <c r="K126" s="289"/>
      <c r="L126" s="289"/>
      <c r="M126" s="289"/>
      <c r="N126" s="289"/>
      <c r="O126" s="289"/>
      <c r="P126" s="289"/>
      <c r="Q126" s="291"/>
    </row>
    <row r="127" spans="2:17" x14ac:dyDescent="0.25">
      <c r="B127" s="950" t="s">
        <v>353</v>
      </c>
      <c r="C127" s="286" t="s">
        <v>85</v>
      </c>
      <c r="D127" s="287" t="s">
        <v>402</v>
      </c>
      <c r="E127" s="288"/>
      <c r="F127" s="289" t="s">
        <v>20</v>
      </c>
      <c r="G127" s="289"/>
      <c r="H127" s="289"/>
      <c r="I127" s="290" t="s">
        <v>20</v>
      </c>
      <c r="J127" s="288"/>
      <c r="K127" s="289"/>
      <c r="L127" s="289" t="s">
        <v>20</v>
      </c>
      <c r="M127" s="289"/>
      <c r="N127" s="289"/>
      <c r="O127" s="289"/>
      <c r="P127" s="289"/>
      <c r="Q127" s="291"/>
    </row>
    <row r="128" spans="2:17" x14ac:dyDescent="0.25">
      <c r="B128" s="951" t="s">
        <v>93</v>
      </c>
      <c r="C128" s="292" t="s">
        <v>94</v>
      </c>
      <c r="D128" s="293" t="s">
        <v>403</v>
      </c>
      <c r="E128" s="294"/>
      <c r="F128" s="295" t="s">
        <v>20</v>
      </c>
      <c r="G128" s="295" t="s">
        <v>20</v>
      </c>
      <c r="H128" s="295"/>
      <c r="I128" s="296"/>
      <c r="J128" s="294"/>
      <c r="K128" s="295"/>
      <c r="L128" s="295"/>
      <c r="M128" s="295"/>
      <c r="N128" s="295"/>
      <c r="O128" s="295"/>
      <c r="P128" s="295"/>
      <c r="Q128" s="297"/>
    </row>
    <row r="129" spans="2:17" x14ac:dyDescent="0.25">
      <c r="B129" s="951" t="s">
        <v>344</v>
      </c>
      <c r="C129" s="292" t="s">
        <v>98</v>
      </c>
      <c r="D129" s="293" t="s">
        <v>403</v>
      </c>
      <c r="E129" s="294"/>
      <c r="F129" s="295"/>
      <c r="G129" s="295" t="s">
        <v>20</v>
      </c>
      <c r="H129" s="295"/>
      <c r="I129" s="296"/>
      <c r="J129" s="294" t="s">
        <v>20</v>
      </c>
      <c r="K129" s="295"/>
      <c r="L129" s="295"/>
      <c r="M129" s="295"/>
      <c r="N129" s="295"/>
      <c r="O129" s="295"/>
      <c r="P129" s="295"/>
      <c r="Q129" s="297"/>
    </row>
    <row r="130" spans="2:17" x14ac:dyDescent="0.25">
      <c r="B130" s="951" t="s">
        <v>61</v>
      </c>
      <c r="C130" s="292" t="s">
        <v>62</v>
      </c>
      <c r="D130" s="293" t="s">
        <v>403</v>
      </c>
      <c r="E130" s="294"/>
      <c r="F130" s="295" t="s">
        <v>20</v>
      </c>
      <c r="G130" s="295"/>
      <c r="H130" s="295"/>
      <c r="I130" s="296"/>
      <c r="J130" s="294"/>
      <c r="K130" s="295"/>
      <c r="L130" s="295"/>
      <c r="M130" s="295"/>
      <c r="N130" s="295"/>
      <c r="O130" s="295"/>
      <c r="P130" s="295"/>
      <c r="Q130" s="297"/>
    </row>
    <row r="131" spans="2:17" x14ac:dyDescent="0.25">
      <c r="B131" s="951" t="s">
        <v>89</v>
      </c>
      <c r="C131" s="292" t="s">
        <v>90</v>
      </c>
      <c r="D131" s="293" t="s">
        <v>403</v>
      </c>
      <c r="E131" s="294"/>
      <c r="F131" s="295"/>
      <c r="G131" s="295" t="s">
        <v>20</v>
      </c>
      <c r="H131" s="295"/>
      <c r="I131" s="296"/>
      <c r="J131" s="294"/>
      <c r="K131" s="295"/>
      <c r="L131" s="295"/>
      <c r="M131" s="295"/>
      <c r="N131" s="295"/>
      <c r="O131" s="295"/>
      <c r="P131" s="295"/>
      <c r="Q131" s="297"/>
    </row>
    <row r="132" spans="2:17" x14ac:dyDescent="0.25">
      <c r="B132" s="951" t="s">
        <v>352</v>
      </c>
      <c r="C132" s="292" t="s">
        <v>318</v>
      </c>
      <c r="D132" s="293" t="s">
        <v>403</v>
      </c>
      <c r="E132" s="294" t="s">
        <v>20</v>
      </c>
      <c r="F132" s="295" t="s">
        <v>20</v>
      </c>
      <c r="G132" s="295"/>
      <c r="H132" s="295"/>
      <c r="I132" s="296" t="s">
        <v>20</v>
      </c>
      <c r="J132" s="294"/>
      <c r="K132" s="295"/>
      <c r="L132" s="295"/>
      <c r="M132" s="295"/>
      <c r="N132" s="295"/>
      <c r="O132" s="295"/>
      <c r="P132" s="295"/>
      <c r="Q132" s="297"/>
    </row>
    <row r="133" spans="2:17" x14ac:dyDescent="0.25">
      <c r="B133" s="951" t="s">
        <v>285</v>
      </c>
      <c r="C133" s="292" t="s">
        <v>286</v>
      </c>
      <c r="D133" s="293" t="s">
        <v>403</v>
      </c>
      <c r="E133" s="294"/>
      <c r="F133" s="295" t="s">
        <v>20</v>
      </c>
      <c r="G133" s="295"/>
      <c r="H133" s="295"/>
      <c r="I133" s="296" t="s">
        <v>20</v>
      </c>
      <c r="J133" s="294"/>
      <c r="K133" s="295"/>
      <c r="L133" s="295"/>
      <c r="M133" s="295"/>
      <c r="N133" s="295"/>
      <c r="O133" s="295"/>
      <c r="P133" s="295"/>
      <c r="Q133" s="297"/>
    </row>
    <row r="134" spans="2:17" x14ac:dyDescent="0.25">
      <c r="B134" s="951" t="s">
        <v>348</v>
      </c>
      <c r="C134" s="292" t="s">
        <v>317</v>
      </c>
      <c r="D134" s="293" t="s">
        <v>403</v>
      </c>
      <c r="E134" s="294"/>
      <c r="F134" s="295"/>
      <c r="G134" s="295"/>
      <c r="H134" s="295"/>
      <c r="I134" s="296" t="s">
        <v>20</v>
      </c>
      <c r="J134" s="294"/>
      <c r="K134" s="295"/>
      <c r="L134" s="295"/>
      <c r="M134" s="295"/>
      <c r="N134" s="295"/>
      <c r="O134" s="295"/>
      <c r="P134" s="295"/>
      <c r="Q134" s="297"/>
    </row>
    <row r="135" spans="2:17" x14ac:dyDescent="0.25">
      <c r="B135" s="951" t="s">
        <v>25</v>
      </c>
      <c r="C135" s="292" t="s">
        <v>26</v>
      </c>
      <c r="D135" s="293" t="s">
        <v>403</v>
      </c>
      <c r="E135" s="294" t="s">
        <v>20</v>
      </c>
      <c r="F135" s="295"/>
      <c r="G135" s="295"/>
      <c r="H135" s="295"/>
      <c r="I135" s="296"/>
      <c r="J135" s="294"/>
      <c r="K135" s="295"/>
      <c r="L135" s="295"/>
      <c r="M135" s="295"/>
      <c r="N135" s="295"/>
      <c r="O135" s="295"/>
      <c r="P135" s="295"/>
      <c r="Q135" s="297"/>
    </row>
    <row r="136" spans="2:17" x14ac:dyDescent="0.25">
      <c r="B136" s="951" t="s">
        <v>121</v>
      </c>
      <c r="C136" s="292" t="s">
        <v>122</v>
      </c>
      <c r="D136" s="293" t="s">
        <v>403</v>
      </c>
      <c r="E136" s="294"/>
      <c r="F136" s="295" t="s">
        <v>20</v>
      </c>
      <c r="G136" s="295"/>
      <c r="H136" s="295" t="s">
        <v>20</v>
      </c>
      <c r="I136" s="296"/>
      <c r="J136" s="294"/>
      <c r="K136" s="295"/>
      <c r="L136" s="295"/>
      <c r="M136" s="295"/>
      <c r="N136" s="295"/>
      <c r="O136" s="295"/>
      <c r="P136" s="295"/>
      <c r="Q136" s="297"/>
    </row>
    <row r="137" spans="2:17" x14ac:dyDescent="0.25">
      <c r="B137" s="951" t="s">
        <v>346</v>
      </c>
      <c r="C137" s="292" t="s">
        <v>283</v>
      </c>
      <c r="D137" s="293" t="s">
        <v>403</v>
      </c>
      <c r="E137" s="294"/>
      <c r="F137" s="295" t="s">
        <v>20</v>
      </c>
      <c r="G137" s="295"/>
      <c r="H137" s="295"/>
      <c r="I137" s="296"/>
      <c r="J137" s="294"/>
      <c r="K137" s="295"/>
      <c r="L137" s="295"/>
      <c r="M137" s="295"/>
      <c r="N137" s="295"/>
      <c r="O137" s="295"/>
      <c r="P137" s="295"/>
      <c r="Q137" s="297"/>
    </row>
    <row r="138" spans="2:17" x14ac:dyDescent="0.25">
      <c r="B138" s="951" t="s">
        <v>351</v>
      </c>
      <c r="C138" s="292" t="s">
        <v>282</v>
      </c>
      <c r="D138" s="293" t="s">
        <v>403</v>
      </c>
      <c r="E138" s="294" t="s">
        <v>20</v>
      </c>
      <c r="F138" s="295" t="s">
        <v>20</v>
      </c>
      <c r="G138" s="295"/>
      <c r="H138" s="295"/>
      <c r="I138" s="296" t="s">
        <v>20</v>
      </c>
      <c r="J138" s="294"/>
      <c r="K138" s="295"/>
      <c r="L138" s="295" t="s">
        <v>20</v>
      </c>
      <c r="M138" s="295" t="s">
        <v>20</v>
      </c>
      <c r="N138" s="295" t="s">
        <v>20</v>
      </c>
      <c r="O138" s="295"/>
      <c r="P138" s="295"/>
      <c r="Q138" s="297"/>
    </row>
    <row r="139" spans="2:17" x14ac:dyDescent="0.25">
      <c r="B139" s="951" t="s">
        <v>34</v>
      </c>
      <c r="C139" s="292" t="s">
        <v>35</v>
      </c>
      <c r="D139" s="293" t="s">
        <v>403</v>
      </c>
      <c r="E139" s="294" t="s">
        <v>20</v>
      </c>
      <c r="F139" s="295"/>
      <c r="G139" s="295"/>
      <c r="H139" s="295"/>
      <c r="I139" s="296"/>
      <c r="J139" s="294"/>
      <c r="K139" s="295"/>
      <c r="L139" s="295"/>
      <c r="M139" s="295"/>
      <c r="N139" s="295"/>
      <c r="O139" s="295"/>
      <c r="P139" s="295"/>
      <c r="Q139" s="297"/>
    </row>
    <row r="140" spans="2:17" x14ac:dyDescent="0.25">
      <c r="B140" s="951" t="s">
        <v>87</v>
      </c>
      <c r="C140" s="292" t="s">
        <v>88</v>
      </c>
      <c r="D140" s="293" t="s">
        <v>403</v>
      </c>
      <c r="E140" s="294"/>
      <c r="F140" s="295" t="s">
        <v>20</v>
      </c>
      <c r="G140" s="295"/>
      <c r="H140" s="295"/>
      <c r="I140" s="296" t="s">
        <v>20</v>
      </c>
      <c r="J140" s="294"/>
      <c r="K140" s="295"/>
      <c r="L140" s="295" t="s">
        <v>20</v>
      </c>
      <c r="M140" s="295"/>
      <c r="N140" s="295"/>
      <c r="O140" s="295"/>
      <c r="P140" s="295"/>
      <c r="Q140" s="297"/>
    </row>
    <row r="141" spans="2:17" x14ac:dyDescent="0.25">
      <c r="B141" s="951" t="s">
        <v>91</v>
      </c>
      <c r="C141" s="292" t="s">
        <v>92</v>
      </c>
      <c r="D141" s="293" t="s">
        <v>403</v>
      </c>
      <c r="E141" s="294" t="s">
        <v>20</v>
      </c>
      <c r="F141" s="295" t="s">
        <v>20</v>
      </c>
      <c r="G141" s="295"/>
      <c r="H141" s="295"/>
      <c r="I141" s="296" t="s">
        <v>20</v>
      </c>
      <c r="J141" s="294"/>
      <c r="K141" s="295"/>
      <c r="L141" s="295"/>
      <c r="M141" s="295"/>
      <c r="N141" s="295"/>
      <c r="O141" s="295"/>
      <c r="P141" s="295"/>
      <c r="Q141" s="297"/>
    </row>
    <row r="142" spans="2:17" x14ac:dyDescent="0.25">
      <c r="B142" s="951" t="s">
        <v>86</v>
      </c>
      <c r="C142" s="292" t="s">
        <v>316</v>
      </c>
      <c r="D142" s="293" t="s">
        <v>403</v>
      </c>
      <c r="E142" s="294"/>
      <c r="F142" s="295"/>
      <c r="G142" s="295"/>
      <c r="H142" s="295" t="s">
        <v>20</v>
      </c>
      <c r="I142" s="296"/>
      <c r="J142" s="294"/>
      <c r="K142" s="295"/>
      <c r="L142" s="295"/>
      <c r="M142" s="295"/>
      <c r="N142" s="295"/>
      <c r="O142" s="295"/>
      <c r="P142" s="295"/>
      <c r="Q142" s="297"/>
    </row>
    <row r="143" spans="2:17" x14ac:dyDescent="0.25">
      <c r="B143" s="951" t="s">
        <v>50</v>
      </c>
      <c r="C143" s="292" t="s">
        <v>51</v>
      </c>
      <c r="D143" s="293" t="s">
        <v>403</v>
      </c>
      <c r="E143" s="294" t="s">
        <v>20</v>
      </c>
      <c r="F143" s="295"/>
      <c r="G143" s="295"/>
      <c r="H143" s="295"/>
      <c r="I143" s="296"/>
      <c r="J143" s="294"/>
      <c r="K143" s="295"/>
      <c r="L143" s="295"/>
      <c r="M143" s="295"/>
      <c r="N143" s="295"/>
      <c r="O143" s="295"/>
      <c r="P143" s="295"/>
      <c r="Q143" s="297"/>
    </row>
    <row r="144" spans="2:17" x14ac:dyDescent="0.25">
      <c r="B144" s="951" t="s">
        <v>18</v>
      </c>
      <c r="C144" s="292" t="s">
        <v>19</v>
      </c>
      <c r="D144" s="293" t="s">
        <v>403</v>
      </c>
      <c r="E144" s="294" t="s">
        <v>20</v>
      </c>
      <c r="F144" s="295"/>
      <c r="G144" s="295"/>
      <c r="H144" s="295"/>
      <c r="I144" s="296"/>
      <c r="J144" s="294"/>
      <c r="K144" s="295"/>
      <c r="L144" s="295"/>
      <c r="M144" s="295"/>
      <c r="N144" s="295"/>
      <c r="O144" s="295"/>
      <c r="P144" s="295"/>
      <c r="Q144" s="297"/>
    </row>
    <row r="145" spans="2:17" x14ac:dyDescent="0.25">
      <c r="B145" s="951" t="s">
        <v>347</v>
      </c>
      <c r="C145" s="292" t="s">
        <v>445</v>
      </c>
      <c r="D145" s="293" t="s">
        <v>403</v>
      </c>
      <c r="E145" s="294"/>
      <c r="F145" s="295"/>
      <c r="G145" s="295" t="s">
        <v>20</v>
      </c>
      <c r="H145" s="295"/>
      <c r="I145" s="296"/>
      <c r="J145" s="294" t="s">
        <v>20</v>
      </c>
      <c r="K145" s="295"/>
      <c r="L145" s="295"/>
      <c r="M145" s="295"/>
      <c r="N145" s="295"/>
      <c r="O145" s="295"/>
      <c r="P145" s="295"/>
      <c r="Q145" s="297"/>
    </row>
    <row r="146" spans="2:17" x14ac:dyDescent="0.25">
      <c r="B146" s="951" t="s">
        <v>350</v>
      </c>
      <c r="C146" s="292" t="s">
        <v>95</v>
      </c>
      <c r="D146" s="293" t="s">
        <v>403</v>
      </c>
      <c r="E146" s="294"/>
      <c r="F146" s="295" t="s">
        <v>20</v>
      </c>
      <c r="G146" s="295"/>
      <c r="H146" s="295"/>
      <c r="I146" s="296" t="s">
        <v>20</v>
      </c>
      <c r="J146" s="294"/>
      <c r="K146" s="295"/>
      <c r="L146" s="295" t="s">
        <v>20</v>
      </c>
      <c r="M146" s="295"/>
      <c r="N146" s="295"/>
      <c r="O146" s="295"/>
      <c r="P146" s="295"/>
      <c r="Q146" s="297"/>
    </row>
    <row r="147" spans="2:17" x14ac:dyDescent="0.25">
      <c r="B147" s="951" t="s">
        <v>143</v>
      </c>
      <c r="C147" s="292" t="s">
        <v>144</v>
      </c>
      <c r="D147" s="293" t="s">
        <v>403</v>
      </c>
      <c r="E147" s="294"/>
      <c r="F147" s="295" t="s">
        <v>20</v>
      </c>
      <c r="G147" s="295"/>
      <c r="H147" s="295" t="s">
        <v>20</v>
      </c>
      <c r="I147" s="296"/>
      <c r="J147" s="294"/>
      <c r="K147" s="295"/>
      <c r="L147" s="295"/>
      <c r="M147" s="295"/>
      <c r="N147" s="295"/>
      <c r="O147" s="295"/>
      <c r="P147" s="295"/>
      <c r="Q147" s="297"/>
    </row>
    <row r="148" spans="2:17" x14ac:dyDescent="0.25">
      <c r="B148" s="951" t="s">
        <v>31</v>
      </c>
      <c r="C148" s="292" t="s">
        <v>32</v>
      </c>
      <c r="D148" s="293" t="s">
        <v>403</v>
      </c>
      <c r="E148" s="294"/>
      <c r="F148" s="295" t="s">
        <v>20</v>
      </c>
      <c r="G148" s="295"/>
      <c r="H148" s="295"/>
      <c r="I148" s="296"/>
      <c r="J148" s="294"/>
      <c r="K148" s="295"/>
      <c r="L148" s="295"/>
      <c r="M148" s="295"/>
      <c r="N148" s="295"/>
      <c r="O148" s="295"/>
      <c r="P148" s="295"/>
      <c r="Q148" s="297"/>
    </row>
    <row r="149" spans="2:17" x14ac:dyDescent="0.25">
      <c r="B149" s="951" t="s">
        <v>277</v>
      </c>
      <c r="C149" s="292" t="s">
        <v>278</v>
      </c>
      <c r="D149" s="293" t="s">
        <v>403</v>
      </c>
      <c r="E149" s="294" t="s">
        <v>20</v>
      </c>
      <c r="F149" s="295" t="s">
        <v>20</v>
      </c>
      <c r="G149" s="295"/>
      <c r="H149" s="295"/>
      <c r="I149" s="296"/>
      <c r="J149" s="294"/>
      <c r="K149" s="295"/>
      <c r="L149" s="295"/>
      <c r="M149" s="295"/>
      <c r="N149" s="295"/>
      <c r="O149" s="295"/>
      <c r="P149" s="295"/>
      <c r="Q149" s="297"/>
    </row>
    <row r="150" spans="2:17" x14ac:dyDescent="0.25">
      <c r="B150" s="951" t="s">
        <v>96</v>
      </c>
      <c r="C150" s="292" t="s">
        <v>97</v>
      </c>
      <c r="D150" s="293" t="s">
        <v>403</v>
      </c>
      <c r="E150" s="294"/>
      <c r="F150" s="295" t="s">
        <v>20</v>
      </c>
      <c r="G150" s="295"/>
      <c r="H150" s="295"/>
      <c r="I150" s="296"/>
      <c r="J150" s="294"/>
      <c r="K150" s="295"/>
      <c r="L150" s="295"/>
      <c r="M150" s="295"/>
      <c r="N150" s="295"/>
      <c r="O150" s="295"/>
      <c r="P150" s="295"/>
      <c r="Q150" s="297"/>
    </row>
    <row r="151" spans="2:17" x14ac:dyDescent="0.25">
      <c r="B151" s="951" t="s">
        <v>57</v>
      </c>
      <c r="C151" s="292" t="s">
        <v>58</v>
      </c>
      <c r="D151" s="293" t="s">
        <v>403</v>
      </c>
      <c r="E151" s="294"/>
      <c r="F151" s="295" t="s">
        <v>20</v>
      </c>
      <c r="G151" s="295"/>
      <c r="H151" s="295"/>
      <c r="I151" s="296"/>
      <c r="J151" s="294"/>
      <c r="K151" s="295"/>
      <c r="L151" s="295"/>
      <c r="M151" s="295"/>
      <c r="N151" s="295"/>
      <c r="O151" s="295"/>
      <c r="P151" s="295"/>
      <c r="Q151" s="297"/>
    </row>
    <row r="152" spans="2:17" x14ac:dyDescent="0.25">
      <c r="B152" s="951" t="s">
        <v>349</v>
      </c>
      <c r="C152" s="292" t="s">
        <v>270</v>
      </c>
      <c r="D152" s="293" t="s">
        <v>403</v>
      </c>
      <c r="E152" s="294"/>
      <c r="F152" s="295"/>
      <c r="G152" s="295"/>
      <c r="H152" s="295"/>
      <c r="I152" s="296"/>
      <c r="J152" s="294" t="s">
        <v>20</v>
      </c>
      <c r="K152" s="295"/>
      <c r="L152" s="295"/>
      <c r="M152" s="295"/>
      <c r="N152" s="295"/>
      <c r="O152" s="295"/>
      <c r="P152" s="295"/>
      <c r="Q152" s="297"/>
    </row>
    <row r="153" spans="2:17" ht="15.75" thickBot="1" x14ac:dyDescent="0.3">
      <c r="B153" s="952" t="s">
        <v>54</v>
      </c>
      <c r="C153" s="298" t="s">
        <v>55</v>
      </c>
      <c r="D153" s="299" t="s">
        <v>403</v>
      </c>
      <c r="E153" s="300"/>
      <c r="F153" s="301" t="s">
        <v>20</v>
      </c>
      <c r="G153" s="301"/>
      <c r="H153" s="301"/>
      <c r="I153" s="302" t="s">
        <v>20</v>
      </c>
      <c r="J153" s="303"/>
      <c r="K153" s="304"/>
      <c r="L153" s="304" t="s">
        <v>20</v>
      </c>
      <c r="M153" s="304"/>
      <c r="N153" s="304"/>
      <c r="O153" s="304"/>
      <c r="P153" s="304"/>
      <c r="Q153" s="305"/>
    </row>
    <row r="154" spans="2:17" x14ac:dyDescent="0.25">
      <c r="B154" s="953" t="s">
        <v>343</v>
      </c>
      <c r="C154" s="858" t="s">
        <v>80</v>
      </c>
      <c r="D154" s="859" t="s">
        <v>405</v>
      </c>
      <c r="E154" s="306"/>
      <c r="F154" s="307"/>
      <c r="G154" s="307" t="s">
        <v>20</v>
      </c>
      <c r="H154" s="307"/>
      <c r="I154" s="860" t="s">
        <v>20</v>
      </c>
      <c r="J154" s="306" t="s">
        <v>20</v>
      </c>
      <c r="K154" s="307"/>
      <c r="L154" s="307"/>
      <c r="M154" s="307"/>
      <c r="N154" s="307"/>
      <c r="O154" s="307"/>
      <c r="P154" s="307"/>
      <c r="Q154" s="308"/>
    </row>
    <row r="155" spans="2:17" x14ac:dyDescent="0.25">
      <c r="B155" s="954" t="s">
        <v>103</v>
      </c>
      <c r="C155" s="309" t="s">
        <v>104</v>
      </c>
      <c r="D155" s="310" t="s">
        <v>405</v>
      </c>
      <c r="E155" s="311"/>
      <c r="F155" s="312" t="s">
        <v>20</v>
      </c>
      <c r="G155" s="312"/>
      <c r="H155" s="312" t="s">
        <v>20</v>
      </c>
      <c r="I155" s="313" t="s">
        <v>20</v>
      </c>
      <c r="J155" s="311"/>
      <c r="K155" s="312"/>
      <c r="L155" s="312"/>
      <c r="M155" s="312"/>
      <c r="N155" s="312"/>
      <c r="O155" s="312"/>
      <c r="P155" s="312"/>
      <c r="Q155" s="314"/>
    </row>
    <row r="156" spans="2:17" x14ac:dyDescent="0.25">
      <c r="B156" s="954" t="s">
        <v>109</v>
      </c>
      <c r="C156" s="309" t="s">
        <v>110</v>
      </c>
      <c r="D156" s="310" t="s">
        <v>405</v>
      </c>
      <c r="E156" s="311"/>
      <c r="F156" s="312" t="s">
        <v>20</v>
      </c>
      <c r="G156" s="312"/>
      <c r="H156" s="312" t="s">
        <v>20</v>
      </c>
      <c r="I156" s="313" t="s">
        <v>20</v>
      </c>
      <c r="J156" s="311"/>
      <c r="K156" s="312"/>
      <c r="L156" s="312"/>
      <c r="M156" s="312"/>
      <c r="N156" s="312"/>
      <c r="O156" s="312"/>
      <c r="P156" s="312"/>
      <c r="Q156" s="314"/>
    </row>
    <row r="157" spans="2:17" x14ac:dyDescent="0.25">
      <c r="B157" s="954" t="s">
        <v>107</v>
      </c>
      <c r="C157" s="309" t="s">
        <v>108</v>
      </c>
      <c r="D157" s="310" t="s">
        <v>405</v>
      </c>
      <c r="E157" s="311"/>
      <c r="F157" s="312" t="s">
        <v>20</v>
      </c>
      <c r="G157" s="312"/>
      <c r="H157" s="312"/>
      <c r="I157" s="313" t="s">
        <v>20</v>
      </c>
      <c r="J157" s="311"/>
      <c r="K157" s="312"/>
      <c r="L157" s="312" t="s">
        <v>20</v>
      </c>
      <c r="M157" s="312"/>
      <c r="N157" s="312"/>
      <c r="O157" s="312"/>
      <c r="P157" s="312"/>
      <c r="Q157" s="314"/>
    </row>
    <row r="158" spans="2:17" x14ac:dyDescent="0.25">
      <c r="B158" s="954" t="s">
        <v>301</v>
      </c>
      <c r="C158" s="309" t="s">
        <v>302</v>
      </c>
      <c r="D158" s="310" t="s">
        <v>405</v>
      </c>
      <c r="E158" s="311"/>
      <c r="F158" s="312" t="s">
        <v>20</v>
      </c>
      <c r="G158" s="312"/>
      <c r="H158" s="312" t="s">
        <v>20</v>
      </c>
      <c r="I158" s="313" t="s">
        <v>20</v>
      </c>
      <c r="J158" s="311"/>
      <c r="K158" s="312"/>
      <c r="L158" s="312"/>
      <c r="M158" s="312"/>
      <c r="N158" s="312"/>
      <c r="O158" s="312"/>
      <c r="P158" s="312"/>
      <c r="Q158" s="314"/>
    </row>
    <row r="159" spans="2:17" x14ac:dyDescent="0.25">
      <c r="B159" s="954" t="s">
        <v>75</v>
      </c>
      <c r="C159" s="309" t="s">
        <v>76</v>
      </c>
      <c r="D159" s="310" t="s">
        <v>405</v>
      </c>
      <c r="E159" s="311" t="s">
        <v>20</v>
      </c>
      <c r="F159" s="312" t="s">
        <v>20</v>
      </c>
      <c r="G159" s="312"/>
      <c r="H159" s="312"/>
      <c r="I159" s="313" t="s">
        <v>20</v>
      </c>
      <c r="J159" s="311"/>
      <c r="K159" s="312"/>
      <c r="L159" s="312"/>
      <c r="M159" s="312"/>
      <c r="N159" s="312"/>
      <c r="O159" s="312"/>
      <c r="P159" s="312"/>
      <c r="Q159" s="314"/>
    </row>
    <row r="160" spans="2:17" x14ac:dyDescent="0.25">
      <c r="B160" s="954" t="s">
        <v>99</v>
      </c>
      <c r="C160" s="309" t="s">
        <v>100</v>
      </c>
      <c r="D160" s="310" t="s">
        <v>405</v>
      </c>
      <c r="E160" s="311"/>
      <c r="F160" s="312"/>
      <c r="G160" s="312"/>
      <c r="H160" s="312" t="s">
        <v>20</v>
      </c>
      <c r="I160" s="313"/>
      <c r="J160" s="311"/>
      <c r="K160" s="312"/>
      <c r="L160" s="312"/>
      <c r="M160" s="312"/>
      <c r="N160" s="312"/>
      <c r="O160" s="312"/>
      <c r="P160" s="312"/>
      <c r="Q160" s="314"/>
    </row>
    <row r="161" spans="2:17" x14ac:dyDescent="0.25">
      <c r="B161" s="954" t="s">
        <v>101</v>
      </c>
      <c r="C161" s="309" t="s">
        <v>102</v>
      </c>
      <c r="D161" s="310" t="s">
        <v>405</v>
      </c>
      <c r="E161" s="311" t="s">
        <v>20</v>
      </c>
      <c r="F161" s="312" t="s">
        <v>20</v>
      </c>
      <c r="G161" s="312"/>
      <c r="H161" s="312"/>
      <c r="I161" s="313" t="s">
        <v>20</v>
      </c>
      <c r="J161" s="311"/>
      <c r="K161" s="312"/>
      <c r="L161" s="312"/>
      <c r="M161" s="312"/>
      <c r="N161" s="312"/>
      <c r="O161" s="312"/>
      <c r="P161" s="312"/>
      <c r="Q161" s="314"/>
    </row>
    <row r="162" spans="2:17" x14ac:dyDescent="0.25">
      <c r="B162" s="954" t="s">
        <v>71</v>
      </c>
      <c r="C162" s="309" t="s">
        <v>72</v>
      </c>
      <c r="D162" s="310" t="s">
        <v>404</v>
      </c>
      <c r="E162" s="311"/>
      <c r="F162" s="312"/>
      <c r="G162" s="312"/>
      <c r="H162" s="312" t="s">
        <v>20</v>
      </c>
      <c r="I162" s="313"/>
      <c r="J162" s="311"/>
      <c r="K162" s="312"/>
      <c r="L162" s="312"/>
      <c r="M162" s="312"/>
      <c r="N162" s="312"/>
      <c r="O162" s="312"/>
      <c r="P162" s="312"/>
      <c r="Q162" s="314"/>
    </row>
    <row r="163" spans="2:17" x14ac:dyDescent="0.25">
      <c r="B163" s="954" t="s">
        <v>48</v>
      </c>
      <c r="C163" s="309" t="s">
        <v>49</v>
      </c>
      <c r="D163" s="310" t="s">
        <v>405</v>
      </c>
      <c r="E163" s="311"/>
      <c r="F163" s="312" t="s">
        <v>20</v>
      </c>
      <c r="G163" s="312"/>
      <c r="H163" s="312" t="s">
        <v>20</v>
      </c>
      <c r="I163" s="313"/>
      <c r="J163" s="311"/>
      <c r="K163" s="312"/>
      <c r="L163" s="312"/>
      <c r="M163" s="312"/>
      <c r="N163" s="312"/>
      <c r="O163" s="312"/>
      <c r="P163" s="312"/>
      <c r="Q163" s="314"/>
    </row>
    <row r="164" spans="2:17" x14ac:dyDescent="0.25">
      <c r="B164" s="954" t="s">
        <v>297</v>
      </c>
      <c r="C164" s="309" t="s">
        <v>298</v>
      </c>
      <c r="D164" s="310" t="s">
        <v>405</v>
      </c>
      <c r="E164" s="311"/>
      <c r="F164" s="312" t="s">
        <v>20</v>
      </c>
      <c r="G164" s="312"/>
      <c r="H164" s="312" t="s">
        <v>20</v>
      </c>
      <c r="I164" s="313"/>
      <c r="J164" s="311"/>
      <c r="K164" s="312"/>
      <c r="L164" s="312"/>
      <c r="M164" s="312"/>
      <c r="N164" s="312"/>
      <c r="O164" s="312"/>
      <c r="P164" s="312"/>
      <c r="Q164" s="314"/>
    </row>
    <row r="165" spans="2:17" x14ac:dyDescent="0.25">
      <c r="B165" s="954" t="s">
        <v>303</v>
      </c>
      <c r="C165" s="309" t="s">
        <v>304</v>
      </c>
      <c r="D165" s="310" t="s">
        <v>405</v>
      </c>
      <c r="E165" s="311"/>
      <c r="F165" s="312" t="s">
        <v>20</v>
      </c>
      <c r="G165" s="312"/>
      <c r="H165" s="312"/>
      <c r="I165" s="313"/>
      <c r="J165" s="311"/>
      <c r="K165" s="312"/>
      <c r="L165" s="312" t="s">
        <v>20</v>
      </c>
      <c r="M165" s="312"/>
      <c r="N165" s="312"/>
      <c r="O165" s="312"/>
      <c r="P165" s="312"/>
      <c r="Q165" s="314"/>
    </row>
    <row r="166" spans="2:17" x14ac:dyDescent="0.25">
      <c r="B166" s="955" t="s">
        <v>93</v>
      </c>
      <c r="C166" s="315" t="s">
        <v>94</v>
      </c>
      <c r="D166" s="316" t="s">
        <v>406</v>
      </c>
      <c r="E166" s="317"/>
      <c r="F166" s="318" t="s">
        <v>20</v>
      </c>
      <c r="G166" s="318" t="s">
        <v>20</v>
      </c>
      <c r="H166" s="318"/>
      <c r="I166" s="319"/>
      <c r="J166" s="317"/>
      <c r="K166" s="318"/>
      <c r="L166" s="318"/>
      <c r="M166" s="318"/>
      <c r="N166" s="318"/>
      <c r="O166" s="318"/>
      <c r="P166" s="318"/>
      <c r="Q166" s="320"/>
    </row>
    <row r="167" spans="2:17" x14ac:dyDescent="0.25">
      <c r="B167" s="955" t="s">
        <v>344</v>
      </c>
      <c r="C167" s="315" t="s">
        <v>98</v>
      </c>
      <c r="D167" s="316" t="s">
        <v>406</v>
      </c>
      <c r="E167" s="317"/>
      <c r="F167" s="318"/>
      <c r="G167" s="318" t="s">
        <v>20</v>
      </c>
      <c r="H167" s="318"/>
      <c r="I167" s="319"/>
      <c r="J167" s="317" t="s">
        <v>20</v>
      </c>
      <c r="K167" s="318"/>
      <c r="L167" s="318"/>
      <c r="M167" s="318"/>
      <c r="N167" s="318"/>
      <c r="O167" s="318"/>
      <c r="P167" s="318"/>
      <c r="Q167" s="320"/>
    </row>
    <row r="168" spans="2:17" x14ac:dyDescent="0.25">
      <c r="B168" s="955" t="s">
        <v>61</v>
      </c>
      <c r="C168" s="315" t="s">
        <v>62</v>
      </c>
      <c r="D168" s="316" t="s">
        <v>406</v>
      </c>
      <c r="E168" s="317"/>
      <c r="F168" s="318" t="s">
        <v>20</v>
      </c>
      <c r="G168" s="318"/>
      <c r="H168" s="318"/>
      <c r="I168" s="319"/>
      <c r="J168" s="317"/>
      <c r="K168" s="318"/>
      <c r="L168" s="318"/>
      <c r="M168" s="318"/>
      <c r="N168" s="318"/>
      <c r="O168" s="318"/>
      <c r="P168" s="318"/>
      <c r="Q168" s="320"/>
    </row>
    <row r="169" spans="2:17" x14ac:dyDescent="0.25">
      <c r="B169" s="955" t="s">
        <v>25</v>
      </c>
      <c r="C169" s="315" t="s">
        <v>26</v>
      </c>
      <c r="D169" s="316" t="s">
        <v>406</v>
      </c>
      <c r="E169" s="317" t="s">
        <v>20</v>
      </c>
      <c r="F169" s="318"/>
      <c r="G169" s="318"/>
      <c r="H169" s="318"/>
      <c r="I169" s="319"/>
      <c r="J169" s="317"/>
      <c r="K169" s="318"/>
      <c r="L169" s="318"/>
      <c r="M169" s="318"/>
      <c r="N169" s="318"/>
      <c r="O169" s="318"/>
      <c r="P169" s="318"/>
      <c r="Q169" s="320"/>
    </row>
    <row r="170" spans="2:17" x14ac:dyDescent="0.25">
      <c r="B170" s="955" t="s">
        <v>34</v>
      </c>
      <c r="C170" s="315" t="s">
        <v>35</v>
      </c>
      <c r="D170" s="316" t="s">
        <v>406</v>
      </c>
      <c r="E170" s="317" t="s">
        <v>20</v>
      </c>
      <c r="F170" s="318"/>
      <c r="G170" s="318"/>
      <c r="H170" s="318"/>
      <c r="I170" s="319"/>
      <c r="J170" s="317"/>
      <c r="K170" s="318"/>
      <c r="L170" s="318"/>
      <c r="M170" s="318"/>
      <c r="N170" s="318"/>
      <c r="O170" s="318"/>
      <c r="P170" s="318"/>
      <c r="Q170" s="320"/>
    </row>
    <row r="171" spans="2:17" x14ac:dyDescent="0.25">
      <c r="B171" s="955" t="s">
        <v>87</v>
      </c>
      <c r="C171" s="315" t="s">
        <v>88</v>
      </c>
      <c r="D171" s="316" t="s">
        <v>406</v>
      </c>
      <c r="E171" s="317"/>
      <c r="F171" s="318" t="s">
        <v>20</v>
      </c>
      <c r="G171" s="318"/>
      <c r="H171" s="318"/>
      <c r="I171" s="319" t="s">
        <v>20</v>
      </c>
      <c r="J171" s="317"/>
      <c r="K171" s="318"/>
      <c r="L171" s="318" t="s">
        <v>20</v>
      </c>
      <c r="M171" s="318"/>
      <c r="N171" s="318"/>
      <c r="O171" s="318"/>
      <c r="P171" s="318"/>
      <c r="Q171" s="320"/>
    </row>
    <row r="172" spans="2:17" x14ac:dyDescent="0.25">
      <c r="B172" s="955" t="s">
        <v>86</v>
      </c>
      <c r="C172" s="315" t="s">
        <v>316</v>
      </c>
      <c r="D172" s="316" t="s">
        <v>406</v>
      </c>
      <c r="E172" s="317"/>
      <c r="F172" s="318"/>
      <c r="G172" s="318"/>
      <c r="H172" s="318" t="s">
        <v>20</v>
      </c>
      <c r="I172" s="319"/>
      <c r="J172" s="317"/>
      <c r="K172" s="318"/>
      <c r="L172" s="318"/>
      <c r="M172" s="318"/>
      <c r="N172" s="318"/>
      <c r="O172" s="318"/>
      <c r="P172" s="318"/>
      <c r="Q172" s="320"/>
    </row>
    <row r="173" spans="2:17" x14ac:dyDescent="0.25">
      <c r="B173" s="955" t="s">
        <v>50</v>
      </c>
      <c r="C173" s="315" t="s">
        <v>51</v>
      </c>
      <c r="D173" s="316" t="s">
        <v>406</v>
      </c>
      <c r="E173" s="317" t="s">
        <v>20</v>
      </c>
      <c r="F173" s="318"/>
      <c r="G173" s="318"/>
      <c r="H173" s="318"/>
      <c r="I173" s="319"/>
      <c r="J173" s="317"/>
      <c r="K173" s="318"/>
      <c r="L173" s="318"/>
      <c r="M173" s="318"/>
      <c r="N173" s="318"/>
      <c r="O173" s="318"/>
      <c r="P173" s="318"/>
      <c r="Q173" s="320"/>
    </row>
    <row r="174" spans="2:17" x14ac:dyDescent="0.25">
      <c r="B174" s="955" t="s">
        <v>18</v>
      </c>
      <c r="C174" s="315" t="s">
        <v>19</v>
      </c>
      <c r="D174" s="316" t="s">
        <v>406</v>
      </c>
      <c r="E174" s="317" t="s">
        <v>20</v>
      </c>
      <c r="F174" s="318"/>
      <c r="G174" s="318"/>
      <c r="H174" s="318"/>
      <c r="I174" s="319"/>
      <c r="J174" s="317"/>
      <c r="K174" s="318"/>
      <c r="L174" s="318"/>
      <c r="M174" s="318"/>
      <c r="N174" s="318"/>
      <c r="O174" s="318"/>
      <c r="P174" s="318"/>
      <c r="Q174" s="320"/>
    </row>
    <row r="175" spans="2:17" x14ac:dyDescent="0.25">
      <c r="B175" s="955" t="s">
        <v>345</v>
      </c>
      <c r="C175" s="315" t="s">
        <v>111</v>
      </c>
      <c r="D175" s="316" t="s">
        <v>406</v>
      </c>
      <c r="E175" s="317"/>
      <c r="F175" s="318"/>
      <c r="G175" s="318"/>
      <c r="H175" s="318"/>
      <c r="I175" s="319"/>
      <c r="J175" s="317" t="s">
        <v>20</v>
      </c>
      <c r="K175" s="318"/>
      <c r="L175" s="318"/>
      <c r="M175" s="318"/>
      <c r="N175" s="318"/>
      <c r="O175" s="318"/>
      <c r="P175" s="318"/>
      <c r="Q175" s="320"/>
    </row>
    <row r="176" spans="2:17" x14ac:dyDescent="0.25">
      <c r="B176" s="955" t="s">
        <v>31</v>
      </c>
      <c r="C176" s="315" t="s">
        <v>32</v>
      </c>
      <c r="D176" s="316" t="s">
        <v>406</v>
      </c>
      <c r="E176" s="317"/>
      <c r="F176" s="318" t="s">
        <v>20</v>
      </c>
      <c r="G176" s="318"/>
      <c r="H176" s="318"/>
      <c r="I176" s="319"/>
      <c r="J176" s="317"/>
      <c r="K176" s="318"/>
      <c r="L176" s="318"/>
      <c r="M176" s="318"/>
      <c r="N176" s="318"/>
      <c r="O176" s="318"/>
      <c r="P176" s="318"/>
      <c r="Q176" s="320"/>
    </row>
    <row r="177" spans="2:17" x14ac:dyDescent="0.25">
      <c r="B177" s="955" t="s">
        <v>131</v>
      </c>
      <c r="C177" s="315" t="s">
        <v>132</v>
      </c>
      <c r="D177" s="316" t="s">
        <v>406</v>
      </c>
      <c r="E177" s="317"/>
      <c r="F177" s="318"/>
      <c r="G177" s="318" t="s">
        <v>20</v>
      </c>
      <c r="H177" s="318"/>
      <c r="I177" s="319"/>
      <c r="J177" s="317" t="s">
        <v>20</v>
      </c>
      <c r="K177" s="318"/>
      <c r="L177" s="318"/>
      <c r="M177" s="318"/>
      <c r="N177" s="318"/>
      <c r="O177" s="318"/>
      <c r="P177" s="318"/>
      <c r="Q177" s="320"/>
    </row>
    <row r="178" spans="2:17" x14ac:dyDescent="0.25">
      <c r="B178" s="955" t="s">
        <v>96</v>
      </c>
      <c r="C178" s="315" t="s">
        <v>97</v>
      </c>
      <c r="D178" s="316" t="s">
        <v>406</v>
      </c>
      <c r="E178" s="317"/>
      <c r="F178" s="318" t="s">
        <v>20</v>
      </c>
      <c r="G178" s="318"/>
      <c r="H178" s="318"/>
      <c r="I178" s="319"/>
      <c r="J178" s="317"/>
      <c r="K178" s="318"/>
      <c r="L178" s="318"/>
      <c r="M178" s="318"/>
      <c r="N178" s="318"/>
      <c r="O178" s="318"/>
      <c r="P178" s="318"/>
      <c r="Q178" s="320"/>
    </row>
    <row r="179" spans="2:17" ht="15.75" thickBot="1" x14ac:dyDescent="0.3">
      <c r="B179" s="956" t="s">
        <v>57</v>
      </c>
      <c r="C179" s="861" t="s">
        <v>58</v>
      </c>
      <c r="D179" s="862" t="s">
        <v>406</v>
      </c>
      <c r="E179" s="321"/>
      <c r="F179" s="322" t="s">
        <v>20</v>
      </c>
      <c r="G179" s="322"/>
      <c r="H179" s="322"/>
      <c r="I179" s="863"/>
      <c r="J179" s="321"/>
      <c r="K179" s="322"/>
      <c r="L179" s="322"/>
      <c r="M179" s="322"/>
      <c r="N179" s="322"/>
      <c r="O179" s="322"/>
      <c r="P179" s="322"/>
      <c r="Q179" s="323"/>
    </row>
  </sheetData>
  <mergeCells count="4">
    <mergeCell ref="B3:Q3"/>
    <mergeCell ref="E4:I4"/>
    <mergeCell ref="J4:Q4"/>
    <mergeCell ref="B2:I2"/>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MJ13"/>
  <sheetViews>
    <sheetView zoomScale="115" zoomScaleNormal="115" workbookViewId="0">
      <selection activeCell="B2" sqref="B2:K2"/>
    </sheetView>
  </sheetViews>
  <sheetFormatPr baseColWidth="10" defaultColWidth="11.42578125" defaultRowHeight="15" x14ac:dyDescent="0.25"/>
  <cols>
    <col min="1" max="1" width="2.85546875" style="5" customWidth="1"/>
    <col min="2" max="2" width="7" style="5" bestFit="1" customWidth="1"/>
    <col min="3" max="3" width="16.42578125" style="5" bestFit="1" customWidth="1"/>
    <col min="4" max="4" width="7.85546875" style="5" bestFit="1" customWidth="1"/>
    <col min="5" max="5" width="21.140625" style="5" customWidth="1"/>
    <col min="6" max="6" width="19.140625" style="5" bestFit="1" customWidth="1"/>
    <col min="7" max="7" width="16.140625" style="5" bestFit="1" customWidth="1"/>
    <col min="8" max="9" width="21.140625" style="5" customWidth="1"/>
    <col min="10" max="10" width="9.85546875" style="5" bestFit="1" customWidth="1"/>
    <col min="11" max="11" width="21.140625" style="5" customWidth="1"/>
    <col min="12" max="1024" width="11.42578125" style="5"/>
    <col min="1025" max="16384" width="11.42578125" style="8"/>
  </cols>
  <sheetData>
    <row r="2" spans="2:15" x14ac:dyDescent="0.25">
      <c r="B2" s="1127" t="s">
        <v>1175</v>
      </c>
      <c r="C2" s="1127"/>
      <c r="D2" s="1127"/>
      <c r="E2" s="1127"/>
      <c r="F2" s="1127"/>
      <c r="G2" s="1127"/>
      <c r="H2" s="1127"/>
      <c r="I2" s="1127"/>
      <c r="J2" s="1127"/>
      <c r="K2" s="1127"/>
      <c r="L2" s="7"/>
      <c r="M2" s="7"/>
      <c r="N2" s="7"/>
    </row>
    <row r="3" spans="2:15" x14ac:dyDescent="0.25">
      <c r="B3" s="1121" t="s">
        <v>1176</v>
      </c>
      <c r="C3" s="1121"/>
      <c r="D3" s="1121"/>
      <c r="E3" s="1121"/>
      <c r="F3" s="1121"/>
      <c r="G3" s="1121"/>
      <c r="H3" s="1121"/>
      <c r="I3" s="1121"/>
      <c r="J3" s="1121"/>
      <c r="K3" s="1121"/>
      <c r="L3" s="7"/>
      <c r="M3" s="7"/>
      <c r="N3" s="7"/>
    </row>
    <row r="4" spans="2:15" ht="9.75" customHeight="1" thickBot="1" x14ac:dyDescent="0.3">
      <c r="N4" s="1119"/>
      <c r="O4" s="1119"/>
    </row>
    <row r="5" spans="2:15" ht="29.25" thickBot="1" x14ac:dyDescent="0.3">
      <c r="C5" s="71" t="s">
        <v>181</v>
      </c>
      <c r="D5" s="75" t="s">
        <v>180</v>
      </c>
      <c r="E5" s="76" t="s">
        <v>1177</v>
      </c>
      <c r="F5" s="77" t="s">
        <v>1173</v>
      </c>
      <c r="G5" s="78" t="s">
        <v>747</v>
      </c>
      <c r="H5" s="72" t="s">
        <v>1178</v>
      </c>
      <c r="I5" s="73" t="s">
        <v>1174</v>
      </c>
      <c r="J5" s="74" t="s">
        <v>746</v>
      </c>
      <c r="K5" s="71" t="s">
        <v>311</v>
      </c>
    </row>
    <row r="6" spans="2:15" ht="15.75" thickBot="1" x14ac:dyDescent="0.3">
      <c r="B6" s="1128" t="s">
        <v>3</v>
      </c>
      <c r="C6" s="1129" t="s">
        <v>183</v>
      </c>
      <c r="D6" s="79" t="s">
        <v>182</v>
      </c>
      <c r="E6" s="80">
        <v>1988</v>
      </c>
      <c r="F6" s="81">
        <v>3433</v>
      </c>
      <c r="G6" s="82">
        <f t="shared" ref="G6:G13" si="0">SUM(E6:F6)</f>
        <v>5421</v>
      </c>
      <c r="H6" s="83">
        <f t="shared" ref="H6:I9" si="1">E6/$K$6*100</f>
        <v>15.612974161627269</v>
      </c>
      <c r="I6" s="84">
        <f t="shared" si="1"/>
        <v>26.961438781119924</v>
      </c>
      <c r="J6" s="85">
        <f t="shared" ref="J6:J13" si="2">SUM(H6:I6)</f>
        <v>42.574412942747195</v>
      </c>
      <c r="K6" s="1130">
        <v>12733</v>
      </c>
    </row>
    <row r="7" spans="2:15" ht="15.75" thickBot="1" x14ac:dyDescent="0.3">
      <c r="B7" s="1128"/>
      <c r="C7" s="1129"/>
      <c r="D7" s="86" t="s">
        <v>184</v>
      </c>
      <c r="E7" s="87">
        <v>513</v>
      </c>
      <c r="F7" s="88">
        <v>214</v>
      </c>
      <c r="G7" s="89">
        <f t="shared" si="0"/>
        <v>727</v>
      </c>
      <c r="H7" s="90">
        <f t="shared" si="1"/>
        <v>4.028901280138224</v>
      </c>
      <c r="I7" s="91">
        <f t="shared" si="1"/>
        <v>1.680672268907563</v>
      </c>
      <c r="J7" s="92">
        <f t="shared" si="2"/>
        <v>5.7095735490457873</v>
      </c>
      <c r="K7" s="1129"/>
    </row>
    <row r="8" spans="2:15" ht="15.75" thickBot="1" x14ac:dyDescent="0.3">
      <c r="B8" s="1128"/>
      <c r="C8" s="1129"/>
      <c r="D8" s="93" t="s">
        <v>185</v>
      </c>
      <c r="E8" s="94">
        <v>245</v>
      </c>
      <c r="F8" s="95">
        <v>35</v>
      </c>
      <c r="G8" s="96">
        <f t="shared" si="0"/>
        <v>280</v>
      </c>
      <c r="H8" s="97">
        <f t="shared" si="1"/>
        <v>1.9241341396371632</v>
      </c>
      <c r="I8" s="98">
        <f t="shared" si="1"/>
        <v>0.27487630566245191</v>
      </c>
      <c r="J8" s="99">
        <f t="shared" si="2"/>
        <v>2.1990104452996153</v>
      </c>
      <c r="K8" s="1129"/>
    </row>
    <row r="9" spans="2:15" ht="15.75" thickBot="1" x14ac:dyDescent="0.3">
      <c r="B9" s="1128"/>
      <c r="C9" s="1129"/>
      <c r="D9" s="864" t="s">
        <v>186</v>
      </c>
      <c r="E9" s="865">
        <v>89</v>
      </c>
      <c r="F9" s="866">
        <v>5</v>
      </c>
      <c r="G9" s="867">
        <f t="shared" si="0"/>
        <v>94</v>
      </c>
      <c r="H9" s="868">
        <f t="shared" si="1"/>
        <v>0.69897117725594915</v>
      </c>
      <c r="I9" s="869">
        <f t="shared" si="1"/>
        <v>3.926804366606456E-2</v>
      </c>
      <c r="J9" s="870">
        <f t="shared" si="2"/>
        <v>0.73823922092201366</v>
      </c>
      <c r="K9" s="1129"/>
    </row>
    <row r="10" spans="2:15" ht="15.75" thickBot="1" x14ac:dyDescent="0.3">
      <c r="B10" s="1128"/>
      <c r="C10" s="1131" t="s">
        <v>187</v>
      </c>
      <c r="D10" s="102" t="s">
        <v>182</v>
      </c>
      <c r="E10" s="103">
        <v>2047</v>
      </c>
      <c r="F10" s="104">
        <v>2867</v>
      </c>
      <c r="G10" s="105">
        <f t="shared" si="0"/>
        <v>4914</v>
      </c>
      <c r="H10" s="106">
        <f t="shared" ref="H10:I13" si="3">E10/$K$10*100</f>
        <v>16.878298153034301</v>
      </c>
      <c r="I10" s="107">
        <f t="shared" si="3"/>
        <v>23.639511873350923</v>
      </c>
      <c r="J10" s="108">
        <f t="shared" si="2"/>
        <v>40.51781002638522</v>
      </c>
      <c r="K10" s="1132">
        <v>12128</v>
      </c>
    </row>
    <row r="11" spans="2:15" ht="15.75" thickBot="1" x14ac:dyDescent="0.3">
      <c r="B11" s="1128"/>
      <c r="C11" s="1131"/>
      <c r="D11" s="109" t="s">
        <v>184</v>
      </c>
      <c r="E11" s="110">
        <v>1604</v>
      </c>
      <c r="F11" s="111">
        <v>1743</v>
      </c>
      <c r="G11" s="112">
        <f t="shared" si="0"/>
        <v>3347</v>
      </c>
      <c r="H11" s="113">
        <f t="shared" si="3"/>
        <v>13.225593667546173</v>
      </c>
      <c r="I11" s="114">
        <f t="shared" si="3"/>
        <v>14.371701846965697</v>
      </c>
      <c r="J11" s="115">
        <f t="shared" si="2"/>
        <v>27.59729551451187</v>
      </c>
      <c r="K11" s="1131"/>
    </row>
    <row r="12" spans="2:15" ht="15.75" thickBot="1" x14ac:dyDescent="0.3">
      <c r="B12" s="1128"/>
      <c r="C12" s="1131"/>
      <c r="D12" s="116" t="s">
        <v>185</v>
      </c>
      <c r="E12" s="117">
        <v>1501</v>
      </c>
      <c r="F12" s="118">
        <v>1365</v>
      </c>
      <c r="G12" s="119">
        <f t="shared" si="0"/>
        <v>2866</v>
      </c>
      <c r="H12" s="120">
        <f t="shared" si="3"/>
        <v>12.376319261213721</v>
      </c>
      <c r="I12" s="121">
        <f t="shared" si="3"/>
        <v>11.254947229551451</v>
      </c>
      <c r="J12" s="122">
        <f t="shared" si="2"/>
        <v>23.631266490765171</v>
      </c>
      <c r="K12" s="1131"/>
    </row>
    <row r="13" spans="2:15" ht="15.75" thickBot="1" x14ac:dyDescent="0.3">
      <c r="B13" s="1128"/>
      <c r="C13" s="1131"/>
      <c r="D13" s="871" t="s">
        <v>186</v>
      </c>
      <c r="E13" s="872">
        <v>1501</v>
      </c>
      <c r="F13" s="873">
        <v>1441</v>
      </c>
      <c r="G13" s="874">
        <f t="shared" si="0"/>
        <v>2942</v>
      </c>
      <c r="H13" s="875">
        <f t="shared" si="3"/>
        <v>12.376319261213721</v>
      </c>
      <c r="I13" s="876">
        <f t="shared" si="3"/>
        <v>11.881596306068602</v>
      </c>
      <c r="J13" s="877">
        <f t="shared" si="2"/>
        <v>24.257915567282325</v>
      </c>
      <c r="K13" s="1131"/>
    </row>
  </sheetData>
  <mergeCells count="8">
    <mergeCell ref="B2:K2"/>
    <mergeCell ref="B3:K3"/>
    <mergeCell ref="N4:O4"/>
    <mergeCell ref="B6:B13"/>
    <mergeCell ref="C6:C9"/>
    <mergeCell ref="K6:K9"/>
    <mergeCell ref="C10:C13"/>
    <mergeCell ref="K10:K13"/>
  </mergeCells>
  <pageMargins left="0.7" right="0.7" top="0.75" bottom="0.75"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MJ21"/>
  <sheetViews>
    <sheetView zoomScaleNormal="100" workbookViewId="0">
      <selection activeCell="M26" sqref="M26"/>
    </sheetView>
  </sheetViews>
  <sheetFormatPr baseColWidth="10" defaultColWidth="11.42578125" defaultRowHeight="15" x14ac:dyDescent="0.25"/>
  <cols>
    <col min="1" max="1" width="1.42578125" style="5" customWidth="1"/>
    <col min="2" max="2" width="6.85546875" style="5" bestFit="1" customWidth="1"/>
    <col min="3" max="3" width="20.42578125" style="5" bestFit="1" customWidth="1"/>
    <col min="4" max="4" width="13.85546875" style="5" bestFit="1" customWidth="1"/>
    <col min="5" max="5" width="6.85546875" style="5" bestFit="1" customWidth="1"/>
    <col min="6" max="6" width="12.85546875" style="5" bestFit="1" customWidth="1"/>
    <col min="7" max="7" width="17.42578125" style="5" bestFit="1" customWidth="1"/>
    <col min="8" max="8" width="8" style="5" bestFit="1" customWidth="1"/>
    <col min="9" max="9" width="11.85546875" style="5" customWidth="1"/>
    <col min="10" max="10" width="10.42578125" style="5" customWidth="1"/>
    <col min="11" max="11" width="4.42578125" style="5" bestFit="1" customWidth="1"/>
    <col min="12" max="12" width="12.42578125" style="5" customWidth="1"/>
    <col min="13" max="1024" width="11.42578125" style="5"/>
    <col min="1025" max="16384" width="11.42578125" style="8"/>
  </cols>
  <sheetData>
    <row r="2" spans="2:11" x14ac:dyDescent="0.25">
      <c r="B2" s="1118" t="s">
        <v>1203</v>
      </c>
      <c r="C2" s="1118"/>
      <c r="D2" s="1118"/>
      <c r="E2" s="1118"/>
      <c r="F2" s="1118"/>
      <c r="G2" s="1118"/>
      <c r="H2" s="1118"/>
      <c r="I2" s="1118"/>
      <c r="J2" s="1118"/>
    </row>
    <row r="3" spans="2:11" ht="30.95" customHeight="1" x14ac:dyDescent="0.25">
      <c r="B3" s="1144" t="s">
        <v>1189</v>
      </c>
      <c r="C3" s="1144"/>
      <c r="D3" s="1144"/>
      <c r="E3" s="1144"/>
      <c r="F3" s="1144"/>
      <c r="G3" s="1144"/>
      <c r="H3" s="1144"/>
      <c r="I3" s="1144"/>
      <c r="J3" s="1144"/>
    </row>
    <row r="4" spans="2:11" ht="8.25" customHeight="1" thickBot="1" x14ac:dyDescent="0.3">
      <c r="B4" s="11"/>
      <c r="C4" s="9"/>
      <c r="D4" s="9"/>
      <c r="E4" s="9"/>
      <c r="F4" s="9"/>
      <c r="G4" s="9"/>
      <c r="H4" s="9"/>
      <c r="I4" s="9"/>
      <c r="J4" s="9"/>
    </row>
    <row r="5" spans="2:11" ht="29.25" thickBot="1" x14ac:dyDescent="0.3">
      <c r="B5" s="12"/>
      <c r="C5" s="123" t="s">
        <v>0</v>
      </c>
      <c r="D5" s="123" t="s">
        <v>748</v>
      </c>
      <c r="E5" s="124" t="s">
        <v>1</v>
      </c>
      <c r="F5" s="125" t="s">
        <v>189</v>
      </c>
      <c r="G5" s="124" t="s">
        <v>190</v>
      </c>
      <c r="H5" s="123" t="s">
        <v>191</v>
      </c>
      <c r="I5" s="126" t="s">
        <v>192</v>
      </c>
      <c r="J5" s="127" t="s">
        <v>193</v>
      </c>
    </row>
    <row r="6" spans="2:11" ht="15.75" thickBot="1" x14ac:dyDescent="0.3">
      <c r="B6" s="1145" t="s">
        <v>3</v>
      </c>
      <c r="C6" s="1103" t="s">
        <v>183</v>
      </c>
      <c r="D6" s="56">
        <v>1303</v>
      </c>
      <c r="E6" s="57">
        <v>11629</v>
      </c>
      <c r="F6" s="58">
        <f t="shared" ref="F6:F21" si="0">D6/E6</f>
        <v>0.11204746753805142</v>
      </c>
      <c r="G6" s="1147">
        <f>(D6+D7)/(E6+E7)</f>
        <v>0.10869378278441827</v>
      </c>
      <c r="H6" s="1148">
        <f>(F6-F7)/(SQRT(G6*(1-G6)/E6+G6*(1-G6)/E7))</f>
        <v>1.6432082243608779</v>
      </c>
      <c r="I6" s="1148">
        <v>0.1003399</v>
      </c>
      <c r="J6" s="1148">
        <f>0.1003399</f>
        <v>0.1003399</v>
      </c>
      <c r="K6" s="1148"/>
    </row>
    <row r="7" spans="2:11" ht="15.75" thickBot="1" x14ac:dyDescent="0.3">
      <c r="B7" s="1145"/>
      <c r="C7" s="1104" t="s">
        <v>187</v>
      </c>
      <c r="D7" s="59">
        <v>1225</v>
      </c>
      <c r="E7" s="60">
        <v>11629</v>
      </c>
      <c r="F7" s="61">
        <f t="shared" si="0"/>
        <v>0.1053400980307851</v>
      </c>
      <c r="G7" s="1147"/>
      <c r="H7" s="1148"/>
      <c r="I7" s="1148"/>
      <c r="J7" s="1148"/>
      <c r="K7" s="1148"/>
    </row>
    <row r="8" spans="2:11" ht="15.75" thickBot="1" x14ac:dyDescent="0.3">
      <c r="B8" s="1145"/>
      <c r="C8" s="887" t="s">
        <v>330</v>
      </c>
      <c r="D8" s="36">
        <v>5421</v>
      </c>
      <c r="E8" s="37">
        <v>12733</v>
      </c>
      <c r="F8" s="38">
        <f t="shared" si="0"/>
        <v>0.42574412942747192</v>
      </c>
      <c r="G8" s="1149">
        <f>(D8+D9)/(E8+E9)</f>
        <v>0.2414199324589649</v>
      </c>
      <c r="H8" s="1150">
        <f>(F8-F9)/(SQRT(G8*(1-G8)/E8+G8*(1-G8)/E9))</f>
        <v>68.734605177355704</v>
      </c>
      <c r="I8" s="1150">
        <v>0</v>
      </c>
      <c r="J8" s="1151">
        <v>0</v>
      </c>
      <c r="K8" s="1151" t="s">
        <v>258</v>
      </c>
    </row>
    <row r="9" spans="2:11" ht="15.75" thickBot="1" x14ac:dyDescent="0.3">
      <c r="B9" s="1145"/>
      <c r="C9" s="1105" t="s">
        <v>331</v>
      </c>
      <c r="D9" s="40">
        <v>727</v>
      </c>
      <c r="E9" s="41">
        <v>12733</v>
      </c>
      <c r="F9" s="42">
        <f t="shared" si="0"/>
        <v>5.7095735490457863E-2</v>
      </c>
      <c r="G9" s="1149"/>
      <c r="H9" s="1150"/>
      <c r="I9" s="1150"/>
      <c r="J9" s="1151"/>
      <c r="K9" s="1151"/>
    </row>
    <row r="10" spans="2:11" ht="15.75" thickBot="1" x14ac:dyDescent="0.3">
      <c r="B10" s="1145"/>
      <c r="C10" s="1106" t="s">
        <v>332</v>
      </c>
      <c r="D10" s="44">
        <v>5421</v>
      </c>
      <c r="E10" s="45">
        <v>12733</v>
      </c>
      <c r="F10" s="46">
        <f t="shared" si="0"/>
        <v>0.42574412942747192</v>
      </c>
      <c r="G10" s="1152">
        <f>(D10+D11)/(E10+E11)</f>
        <v>0.22386711694023403</v>
      </c>
      <c r="H10" s="1133">
        <f>(F10-F11)/(SQRT(G10*(1-G10)/E10+G10*(1-G10)/E11))</f>
        <v>77.286571385161878</v>
      </c>
      <c r="I10" s="1133">
        <v>0</v>
      </c>
      <c r="J10" s="1134">
        <v>0</v>
      </c>
      <c r="K10" s="1134" t="s">
        <v>258</v>
      </c>
    </row>
    <row r="11" spans="2:11" ht="15.75" thickBot="1" x14ac:dyDescent="0.3">
      <c r="B11" s="1145"/>
      <c r="C11" s="1107" t="s">
        <v>333</v>
      </c>
      <c r="D11" s="48">
        <v>280</v>
      </c>
      <c r="E11" s="49">
        <v>12733</v>
      </c>
      <c r="F11" s="50">
        <f t="shared" si="0"/>
        <v>2.1990104452996151E-2</v>
      </c>
      <c r="G11" s="1152"/>
      <c r="H11" s="1133"/>
      <c r="I11" s="1133"/>
      <c r="J11" s="1134"/>
      <c r="K11" s="1134"/>
    </row>
    <row r="12" spans="2:11" ht="15.75" thickBot="1" x14ac:dyDescent="0.3">
      <c r="B12" s="1145"/>
      <c r="C12" s="1108" t="s">
        <v>332</v>
      </c>
      <c r="D12" s="52">
        <v>5421</v>
      </c>
      <c r="E12" s="53">
        <v>12733</v>
      </c>
      <c r="F12" s="54">
        <f t="shared" si="0"/>
        <v>0.42574412942747192</v>
      </c>
      <c r="G12" s="1135">
        <f>(D12+D13)/(E12+E13)</f>
        <v>0.21656326081834604</v>
      </c>
      <c r="H12" s="1140">
        <f>(F12-F13)/(SQRT(G12*(1-G12)/E12+G12*(1-G12)/E13))</f>
        <v>81.041593425111699</v>
      </c>
      <c r="I12" s="1140">
        <v>0</v>
      </c>
      <c r="J12" s="1142">
        <v>0</v>
      </c>
      <c r="K12" s="1142" t="s">
        <v>258</v>
      </c>
    </row>
    <row r="13" spans="2:11" ht="15.75" thickBot="1" x14ac:dyDescent="0.3">
      <c r="B13" s="1145"/>
      <c r="C13" s="1109" t="s">
        <v>334</v>
      </c>
      <c r="D13" s="879">
        <v>94</v>
      </c>
      <c r="E13" s="880">
        <v>12733</v>
      </c>
      <c r="F13" s="55">
        <f t="shared" si="0"/>
        <v>7.3823922092201366E-3</v>
      </c>
      <c r="G13" s="1136"/>
      <c r="H13" s="1141"/>
      <c r="I13" s="1141"/>
      <c r="J13" s="1143"/>
      <c r="K13" s="1143"/>
    </row>
    <row r="14" spans="2:11" ht="15.75" thickBot="1" x14ac:dyDescent="0.3">
      <c r="B14" s="1145"/>
      <c r="C14" s="881" t="s">
        <v>335</v>
      </c>
      <c r="D14" s="18">
        <v>4914</v>
      </c>
      <c r="E14" s="19">
        <v>12128</v>
      </c>
      <c r="F14" s="882">
        <f t="shared" si="0"/>
        <v>0.40517810026385226</v>
      </c>
      <c r="G14" s="1137">
        <f>(D14+D15)/(E14+E15)</f>
        <v>0.34057552770448551</v>
      </c>
      <c r="H14" s="1138">
        <f>(F14-F15)/(SQRT(G14*(1-G14)/E14+G14*(1-G14)/E15))</f>
        <v>21.230985570191237</v>
      </c>
      <c r="I14" s="1138">
        <f>4.941534E-100</f>
        <v>4.9415340000000001E-100</v>
      </c>
      <c r="J14" s="1139">
        <f>6.176918E-100</f>
        <v>6.1769180000000002E-100</v>
      </c>
      <c r="K14" s="1139" t="s">
        <v>258</v>
      </c>
    </row>
    <row r="15" spans="2:11" ht="15.75" thickBot="1" x14ac:dyDescent="0.3">
      <c r="B15" s="1145"/>
      <c r="C15" s="883" t="s">
        <v>336</v>
      </c>
      <c r="D15" s="21">
        <v>3347</v>
      </c>
      <c r="E15" s="884">
        <v>12128</v>
      </c>
      <c r="F15" s="173">
        <f t="shared" si="0"/>
        <v>0.27597295514511871</v>
      </c>
      <c r="G15" s="1137"/>
      <c r="H15" s="1138"/>
      <c r="I15" s="1138"/>
      <c r="J15" s="1139"/>
      <c r="K15" s="1139"/>
    </row>
    <row r="16" spans="2:11" ht="15.75" thickBot="1" x14ac:dyDescent="0.3">
      <c r="B16" s="1145"/>
      <c r="C16" s="1110" t="s">
        <v>335</v>
      </c>
      <c r="D16" s="23">
        <v>4914</v>
      </c>
      <c r="E16" s="24">
        <v>12128</v>
      </c>
      <c r="F16" s="25">
        <f t="shared" si="0"/>
        <v>0.40517810026385226</v>
      </c>
      <c r="G16" s="1164">
        <f>(D16+D17)/(E16+E17)</f>
        <v>0.32074538258575197</v>
      </c>
      <c r="H16" s="1153">
        <f>(F16-F17)/(SQRT(G16*(1-G16)/E16+G16*(1-G16)/E17))</f>
        <v>28.172400527920288</v>
      </c>
      <c r="I16" s="1153">
        <f>1.274228E-174</f>
        <v>1.2742279999999999E-174</v>
      </c>
      <c r="J16" s="1154">
        <f>2.548456E-174</f>
        <v>2.5484559999999998E-174</v>
      </c>
      <c r="K16" s="1154" t="s">
        <v>258</v>
      </c>
    </row>
    <row r="17" spans="2:11" ht="15.75" thickBot="1" x14ac:dyDescent="0.3">
      <c r="B17" s="1145"/>
      <c r="C17" s="1111" t="s">
        <v>337</v>
      </c>
      <c r="D17" s="27">
        <v>2866</v>
      </c>
      <c r="E17" s="24">
        <v>12128</v>
      </c>
      <c r="F17" s="28">
        <f t="shared" si="0"/>
        <v>0.23631266490765171</v>
      </c>
      <c r="G17" s="1164"/>
      <c r="H17" s="1153"/>
      <c r="I17" s="1153"/>
      <c r="J17" s="1154"/>
      <c r="K17" s="1154"/>
    </row>
    <row r="18" spans="2:11" ht="15.75" thickBot="1" x14ac:dyDescent="0.3">
      <c r="B18" s="1145"/>
      <c r="C18" s="1112" t="s">
        <v>338</v>
      </c>
      <c r="D18" s="30">
        <v>4914</v>
      </c>
      <c r="E18" s="31">
        <v>12128</v>
      </c>
      <c r="F18" s="32">
        <f t="shared" si="0"/>
        <v>0.40517810026385226</v>
      </c>
      <c r="G18" s="1162">
        <f>(D18+D19)/(E18+E19)</f>
        <v>0.32387862796833772</v>
      </c>
      <c r="H18" s="1155">
        <f>(F18-F19)/(SQRT(G18*(1-G18)/E18+G18*(1-G18)/E19))</f>
        <v>27.057884659545493</v>
      </c>
      <c r="I18" s="1155">
        <f>3.084865E-161</f>
        <v>3.084865E-161</v>
      </c>
      <c r="J18" s="1157">
        <f>5.141442E-161</f>
        <v>5.1414419999999997E-161</v>
      </c>
      <c r="K18" s="1157" t="s">
        <v>258</v>
      </c>
    </row>
    <row r="19" spans="2:11" ht="15.75" thickBot="1" x14ac:dyDescent="0.3">
      <c r="B19" s="1145"/>
      <c r="C19" s="1113" t="s">
        <v>339</v>
      </c>
      <c r="D19" s="885">
        <v>2942</v>
      </c>
      <c r="E19" s="886">
        <v>12128</v>
      </c>
      <c r="F19" s="34">
        <f t="shared" si="0"/>
        <v>0.24257915567282323</v>
      </c>
      <c r="G19" s="1163"/>
      <c r="H19" s="1156"/>
      <c r="I19" s="1156"/>
      <c r="J19" s="1158"/>
      <c r="K19" s="1158"/>
    </row>
    <row r="20" spans="2:11" ht="15.75" thickBot="1" x14ac:dyDescent="0.3">
      <c r="B20" s="1145"/>
      <c r="C20" s="887" t="s">
        <v>330</v>
      </c>
      <c r="D20" s="36">
        <v>5421</v>
      </c>
      <c r="E20" s="37">
        <v>12733</v>
      </c>
      <c r="F20" s="597">
        <f t="shared" si="0"/>
        <v>0.42574412942747192</v>
      </c>
      <c r="G20" s="1159">
        <f>(D20+D21)/(E20+E21)</f>
        <v>0.4157113551345481</v>
      </c>
      <c r="H20" s="1160">
        <f>(F20-F21)/(SQRT(G20*(1-G20)/E20+G20*(1-G20)/E21))</f>
        <v>3.2888301670439972</v>
      </c>
      <c r="I20" s="1160">
        <v>1.0060469999999999E-3</v>
      </c>
      <c r="J20" s="1161">
        <f>0.00111783</f>
        <v>1.11783E-3</v>
      </c>
      <c r="K20" s="1161" t="s">
        <v>340</v>
      </c>
    </row>
    <row r="21" spans="2:11" ht="15.75" thickBot="1" x14ac:dyDescent="0.3">
      <c r="B21" s="1146"/>
      <c r="C21" s="883" t="s">
        <v>335</v>
      </c>
      <c r="D21" s="21">
        <v>4914</v>
      </c>
      <c r="E21" s="172">
        <v>12128</v>
      </c>
      <c r="F21" s="173">
        <f t="shared" si="0"/>
        <v>0.40517810026385226</v>
      </c>
      <c r="G21" s="1159"/>
      <c r="H21" s="1160"/>
      <c r="I21" s="1160"/>
      <c r="J21" s="1161"/>
      <c r="K21" s="1161"/>
    </row>
  </sheetData>
  <mergeCells count="43">
    <mergeCell ref="G20:G21"/>
    <mergeCell ref="H20:H21"/>
    <mergeCell ref="I20:I21"/>
    <mergeCell ref="J20:J21"/>
    <mergeCell ref="K6:K7"/>
    <mergeCell ref="K8:K9"/>
    <mergeCell ref="K10:K11"/>
    <mergeCell ref="K12:K13"/>
    <mergeCell ref="K14:K15"/>
    <mergeCell ref="K16:K17"/>
    <mergeCell ref="K18:K19"/>
    <mergeCell ref="K20:K21"/>
    <mergeCell ref="G18:G19"/>
    <mergeCell ref="H18:H19"/>
    <mergeCell ref="G16:G17"/>
    <mergeCell ref="H16:H17"/>
    <mergeCell ref="B2:J2"/>
    <mergeCell ref="B3:J3"/>
    <mergeCell ref="B6:B21"/>
    <mergeCell ref="G6:G7"/>
    <mergeCell ref="H6:H7"/>
    <mergeCell ref="I6:I7"/>
    <mergeCell ref="J6:J7"/>
    <mergeCell ref="G8:G9"/>
    <mergeCell ref="H8:H9"/>
    <mergeCell ref="I8:I9"/>
    <mergeCell ref="J8:J9"/>
    <mergeCell ref="G10:G11"/>
    <mergeCell ref="I16:I17"/>
    <mergeCell ref="J16:J17"/>
    <mergeCell ref="I18:I19"/>
    <mergeCell ref="J18:J19"/>
    <mergeCell ref="H10:H11"/>
    <mergeCell ref="I10:I11"/>
    <mergeCell ref="J10:J11"/>
    <mergeCell ref="G12:G13"/>
    <mergeCell ref="G14:G15"/>
    <mergeCell ref="H14:H15"/>
    <mergeCell ref="I14:I15"/>
    <mergeCell ref="J14:J15"/>
    <mergeCell ref="H12:H13"/>
    <mergeCell ref="I12:I13"/>
    <mergeCell ref="J12:J13"/>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CDD4-D2D3-4F18-9EDB-74F3B4106FC5}">
  <dimension ref="A2:AMH22"/>
  <sheetViews>
    <sheetView zoomScale="125" zoomScaleNormal="70" workbookViewId="0">
      <selection activeCell="B2" sqref="B2:I2"/>
    </sheetView>
  </sheetViews>
  <sheetFormatPr baseColWidth="10" defaultColWidth="11.42578125" defaultRowHeight="15" x14ac:dyDescent="0.25"/>
  <cols>
    <col min="1" max="1" width="5.42578125" style="5" customWidth="1"/>
    <col min="2" max="2" width="7.85546875" style="5" customWidth="1"/>
    <col min="3" max="3" width="12.140625" style="5" customWidth="1"/>
    <col min="4" max="4" width="14" style="5" bestFit="1" customWidth="1"/>
    <col min="5" max="5" width="7.42578125" style="5" bestFit="1" customWidth="1"/>
    <col min="6" max="6" width="6.85546875" style="5" bestFit="1" customWidth="1"/>
    <col min="7" max="7" width="11" style="5" bestFit="1" customWidth="1"/>
    <col min="8" max="8" width="13.42578125" style="5" customWidth="1"/>
    <col min="9" max="9" width="21.85546875" style="5" customWidth="1"/>
    <col min="10" max="10" width="14.140625" style="5" bestFit="1" customWidth="1"/>
    <col min="11" max="11" width="16.85546875" style="5" bestFit="1" customWidth="1"/>
    <col min="12" max="12" width="25" style="5" bestFit="1" customWidth="1"/>
    <col min="13" max="1022" width="11.42578125" style="5"/>
    <col min="1023" max="16384" width="11.42578125" style="15"/>
  </cols>
  <sheetData>
    <row r="2" spans="2:15" s="5" customFormat="1" x14ac:dyDescent="0.25">
      <c r="B2" s="1165" t="s">
        <v>1179</v>
      </c>
      <c r="C2" s="1165"/>
      <c r="D2" s="1165"/>
      <c r="E2" s="1165"/>
      <c r="F2" s="1165"/>
      <c r="G2" s="1165"/>
      <c r="H2" s="1165"/>
      <c r="I2" s="1165"/>
      <c r="J2" s="579"/>
      <c r="K2" s="579"/>
      <c r="L2" s="957"/>
      <c r="M2" s="6"/>
      <c r="N2" s="6"/>
      <c r="O2" s="6"/>
    </row>
    <row r="3" spans="2:15" s="5" customFormat="1" ht="15.75" customHeight="1" x14ac:dyDescent="0.25">
      <c r="B3" s="1166" t="s">
        <v>788</v>
      </c>
      <c r="C3" s="1166"/>
      <c r="D3" s="1166"/>
      <c r="E3" s="1166"/>
      <c r="F3" s="1166"/>
      <c r="G3" s="1166"/>
      <c r="H3" s="1166"/>
      <c r="I3" s="1166"/>
      <c r="J3" s="1166"/>
      <c r="K3" s="1166"/>
      <c r="L3" s="1166"/>
      <c r="M3" s="14"/>
    </row>
    <row r="4" spans="2:15" s="5" customFormat="1" ht="5.25" customHeight="1" thickBot="1" x14ac:dyDescent="0.3"/>
    <row r="5" spans="2:15" s="5" customFormat="1" ht="45.75" thickBot="1" x14ac:dyDescent="0.3">
      <c r="C5" s="460" t="s">
        <v>651</v>
      </c>
      <c r="D5" s="460" t="s">
        <v>181</v>
      </c>
      <c r="E5" s="461" t="s">
        <v>180</v>
      </c>
      <c r="F5" s="461" t="s">
        <v>749</v>
      </c>
      <c r="G5" s="462" t="s">
        <v>261</v>
      </c>
      <c r="H5" s="463" t="s">
        <v>257</v>
      </c>
      <c r="I5" s="464" t="s">
        <v>312</v>
      </c>
      <c r="J5" s="462" t="s">
        <v>263</v>
      </c>
      <c r="K5" s="463" t="s">
        <v>264</v>
      </c>
      <c r="L5" s="464" t="s">
        <v>313</v>
      </c>
      <c r="M5" s="465" t="s">
        <v>265</v>
      </c>
    </row>
    <row r="6" spans="2:15" s="5" customFormat="1" ht="15.75" thickBot="1" x14ac:dyDescent="0.3">
      <c r="B6" s="1169" t="s">
        <v>3</v>
      </c>
      <c r="C6" s="1173" t="s">
        <v>750</v>
      </c>
      <c r="D6" s="1168" t="s">
        <v>183</v>
      </c>
      <c r="E6" s="79" t="s">
        <v>182</v>
      </c>
      <c r="F6" s="128">
        <f t="shared" ref="F6:F21" si="0">SUM(G6:I6)</f>
        <v>1988</v>
      </c>
      <c r="G6" s="129">
        <v>70</v>
      </c>
      <c r="H6" s="130">
        <v>1051</v>
      </c>
      <c r="I6" s="131">
        <v>867</v>
      </c>
      <c r="J6" s="132">
        <f>G6/F6*100</f>
        <v>3.5211267605633805</v>
      </c>
      <c r="K6" s="133">
        <f>H6/F6*100</f>
        <v>52.867203219315897</v>
      </c>
      <c r="L6" s="134">
        <f>I6/F6*100</f>
        <v>43.611670020120727</v>
      </c>
      <c r="M6" s="128">
        <f>SUM(J6:L6)</f>
        <v>100</v>
      </c>
    </row>
    <row r="7" spans="2:15" s="5" customFormat="1" ht="15.75" thickBot="1" x14ac:dyDescent="0.3">
      <c r="B7" s="1170"/>
      <c r="C7" s="1174"/>
      <c r="D7" s="1168"/>
      <c r="E7" s="86" t="s">
        <v>184</v>
      </c>
      <c r="F7" s="135">
        <f t="shared" si="0"/>
        <v>513</v>
      </c>
      <c r="G7" s="136">
        <v>106</v>
      </c>
      <c r="H7" s="137">
        <v>210</v>
      </c>
      <c r="I7" s="138">
        <v>197</v>
      </c>
      <c r="J7" s="139">
        <f t="shared" ref="J7:J21" si="1">G7/F7*100</f>
        <v>20.662768031189081</v>
      </c>
      <c r="K7" s="140">
        <f t="shared" ref="K7:K21" si="2">H7/F7*100</f>
        <v>40.935672514619881</v>
      </c>
      <c r="L7" s="141">
        <f t="shared" ref="L7:L21" si="3">I7/F7*100</f>
        <v>38.40155945419103</v>
      </c>
      <c r="M7" s="142">
        <f t="shared" ref="M7:M21" si="4">SUM(J7:L7)</f>
        <v>100</v>
      </c>
    </row>
    <row r="8" spans="2:15" s="5" customFormat="1" ht="15.75" thickBot="1" x14ac:dyDescent="0.3">
      <c r="B8" s="1170"/>
      <c r="C8" s="1174"/>
      <c r="D8" s="1168"/>
      <c r="E8" s="93" t="s">
        <v>185</v>
      </c>
      <c r="F8" s="144">
        <f t="shared" si="0"/>
        <v>245</v>
      </c>
      <c r="G8" s="145">
        <v>90</v>
      </c>
      <c r="H8" s="146">
        <v>85</v>
      </c>
      <c r="I8" s="147">
        <v>70</v>
      </c>
      <c r="J8" s="148">
        <f t="shared" si="1"/>
        <v>36.734693877551024</v>
      </c>
      <c r="K8" s="149">
        <f t="shared" si="2"/>
        <v>34.693877551020407</v>
      </c>
      <c r="L8" s="150">
        <f t="shared" si="3"/>
        <v>28.571428571428569</v>
      </c>
      <c r="M8" s="144">
        <f t="shared" si="4"/>
        <v>100</v>
      </c>
    </row>
    <row r="9" spans="2:15" s="5" customFormat="1" ht="15.75" thickBot="1" x14ac:dyDescent="0.3">
      <c r="B9" s="1170"/>
      <c r="C9" s="1174"/>
      <c r="D9" s="1168"/>
      <c r="E9" s="864" t="s">
        <v>186</v>
      </c>
      <c r="F9" s="908">
        <f t="shared" si="0"/>
        <v>89</v>
      </c>
      <c r="G9" s="915">
        <v>25</v>
      </c>
      <c r="H9" s="910">
        <v>38</v>
      </c>
      <c r="I9" s="911">
        <v>26</v>
      </c>
      <c r="J9" s="912">
        <f t="shared" si="1"/>
        <v>28.08988764044944</v>
      </c>
      <c r="K9" s="913">
        <f t="shared" si="2"/>
        <v>42.696629213483142</v>
      </c>
      <c r="L9" s="914">
        <f t="shared" si="3"/>
        <v>29.213483146067414</v>
      </c>
      <c r="M9" s="908">
        <f t="shared" si="4"/>
        <v>100</v>
      </c>
    </row>
    <row r="10" spans="2:15" s="5" customFormat="1" ht="15.75" thickBot="1" x14ac:dyDescent="0.3">
      <c r="B10" s="1170"/>
      <c r="C10" s="1174"/>
      <c r="D10" s="1167" t="s">
        <v>187</v>
      </c>
      <c r="E10" s="903" t="s">
        <v>182</v>
      </c>
      <c r="F10" s="157">
        <f t="shared" si="0"/>
        <v>2047</v>
      </c>
      <c r="G10" s="904">
        <v>88</v>
      </c>
      <c r="H10" s="905">
        <v>1051</v>
      </c>
      <c r="I10" s="906">
        <v>908</v>
      </c>
      <c r="J10" s="154">
        <f t="shared" si="1"/>
        <v>4.2989741084513922</v>
      </c>
      <c r="K10" s="155">
        <f t="shared" si="2"/>
        <v>51.343429408891062</v>
      </c>
      <c r="L10" s="156">
        <f t="shared" si="3"/>
        <v>44.357596482657549</v>
      </c>
      <c r="M10" s="157">
        <f t="shared" si="4"/>
        <v>100</v>
      </c>
    </row>
    <row r="11" spans="2:15" s="5" customFormat="1" ht="15.75" thickBot="1" x14ac:dyDescent="0.3">
      <c r="B11" s="1170"/>
      <c r="C11" s="1174"/>
      <c r="D11" s="1168"/>
      <c r="E11" s="109" t="s">
        <v>184</v>
      </c>
      <c r="F11" s="158">
        <f t="shared" si="0"/>
        <v>1604</v>
      </c>
      <c r="G11" s="159">
        <v>14</v>
      </c>
      <c r="H11" s="160">
        <v>210</v>
      </c>
      <c r="I11" s="161">
        <v>1380</v>
      </c>
      <c r="J11" s="162">
        <f t="shared" si="1"/>
        <v>0.87281795511221938</v>
      </c>
      <c r="K11" s="163">
        <f t="shared" si="2"/>
        <v>13.092269326683292</v>
      </c>
      <c r="L11" s="164">
        <f t="shared" si="3"/>
        <v>86.034912718204495</v>
      </c>
      <c r="M11" s="158">
        <f t="shared" si="4"/>
        <v>100</v>
      </c>
    </row>
    <row r="12" spans="2:15" s="5" customFormat="1" ht="15.75" thickBot="1" x14ac:dyDescent="0.3">
      <c r="B12" s="1170"/>
      <c r="C12" s="1174"/>
      <c r="D12" s="1168"/>
      <c r="E12" s="116" t="s">
        <v>185</v>
      </c>
      <c r="F12" s="165">
        <f t="shared" si="0"/>
        <v>1501</v>
      </c>
      <c r="G12" s="166">
        <v>2</v>
      </c>
      <c r="H12" s="167">
        <v>85</v>
      </c>
      <c r="I12" s="168">
        <v>1414</v>
      </c>
      <c r="J12" s="169">
        <f t="shared" si="1"/>
        <v>0.13324450366422386</v>
      </c>
      <c r="K12" s="170">
        <f t="shared" si="2"/>
        <v>5.6628914057295132</v>
      </c>
      <c r="L12" s="171">
        <f t="shared" si="3"/>
        <v>94.20386409060626</v>
      </c>
      <c r="M12" s="165">
        <f t="shared" si="4"/>
        <v>100</v>
      </c>
    </row>
    <row r="13" spans="2:15" s="5" customFormat="1" ht="15.75" thickBot="1" x14ac:dyDescent="0.3">
      <c r="B13" s="1170"/>
      <c r="C13" s="1174"/>
      <c r="D13" s="1176"/>
      <c r="E13" s="895" t="s">
        <v>186</v>
      </c>
      <c r="F13" s="896">
        <f t="shared" si="0"/>
        <v>1501</v>
      </c>
      <c r="G13" s="897">
        <v>0</v>
      </c>
      <c r="H13" s="898">
        <v>38</v>
      </c>
      <c r="I13" s="899">
        <v>1463</v>
      </c>
      <c r="J13" s="900">
        <f t="shared" si="1"/>
        <v>0</v>
      </c>
      <c r="K13" s="901">
        <f t="shared" si="2"/>
        <v>2.5316455696202533</v>
      </c>
      <c r="L13" s="902">
        <f t="shared" si="3"/>
        <v>97.468354430379748</v>
      </c>
      <c r="M13" s="896">
        <f t="shared" si="4"/>
        <v>100</v>
      </c>
    </row>
    <row r="14" spans="2:15" s="5" customFormat="1" ht="15.75" thickBot="1" x14ac:dyDescent="0.3">
      <c r="B14" s="1171"/>
      <c r="C14" s="1173" t="s">
        <v>751</v>
      </c>
      <c r="D14" s="1168" t="s">
        <v>183</v>
      </c>
      <c r="E14" s="79" t="s">
        <v>182</v>
      </c>
      <c r="F14" s="128">
        <f t="shared" si="0"/>
        <v>3433</v>
      </c>
      <c r="G14" s="907">
        <v>88</v>
      </c>
      <c r="H14" s="130">
        <v>2170</v>
      </c>
      <c r="I14" s="131">
        <v>1175</v>
      </c>
      <c r="J14" s="132">
        <f t="shared" si="1"/>
        <v>2.5633556655986016</v>
      </c>
      <c r="K14" s="133">
        <f t="shared" si="2"/>
        <v>63.210020390329156</v>
      </c>
      <c r="L14" s="134">
        <f t="shared" si="3"/>
        <v>34.226623944072237</v>
      </c>
      <c r="M14" s="128">
        <f t="shared" si="4"/>
        <v>100</v>
      </c>
    </row>
    <row r="15" spans="2:15" s="5" customFormat="1" ht="15.75" thickBot="1" x14ac:dyDescent="0.3">
      <c r="B15" s="1171"/>
      <c r="C15" s="1174"/>
      <c r="D15" s="1168"/>
      <c r="E15" s="86" t="s">
        <v>184</v>
      </c>
      <c r="F15" s="142">
        <f t="shared" si="0"/>
        <v>214</v>
      </c>
      <c r="G15" s="143">
        <v>14</v>
      </c>
      <c r="H15" s="137">
        <v>92</v>
      </c>
      <c r="I15" s="138">
        <v>108</v>
      </c>
      <c r="J15" s="139">
        <f t="shared" si="1"/>
        <v>6.5420560747663545</v>
      </c>
      <c r="K15" s="140">
        <f t="shared" si="2"/>
        <v>42.990654205607477</v>
      </c>
      <c r="L15" s="141">
        <f t="shared" si="3"/>
        <v>50.467289719626166</v>
      </c>
      <c r="M15" s="142">
        <f t="shared" si="4"/>
        <v>100</v>
      </c>
    </row>
    <row r="16" spans="2:15" s="13" customFormat="1" ht="15.75" thickBot="1" x14ac:dyDescent="0.3">
      <c r="B16" s="1171"/>
      <c r="C16" s="1174"/>
      <c r="D16" s="1168"/>
      <c r="E16" s="93" t="s">
        <v>185</v>
      </c>
      <c r="F16" s="144">
        <f t="shared" si="0"/>
        <v>35</v>
      </c>
      <c r="G16" s="151">
        <v>2</v>
      </c>
      <c r="H16" s="146">
        <v>15</v>
      </c>
      <c r="I16" s="147">
        <v>18</v>
      </c>
      <c r="J16" s="148">
        <f t="shared" si="1"/>
        <v>5.7142857142857144</v>
      </c>
      <c r="K16" s="149">
        <f t="shared" si="2"/>
        <v>42.857142857142854</v>
      </c>
      <c r="L16" s="150">
        <f t="shared" si="3"/>
        <v>51.428571428571423</v>
      </c>
      <c r="M16" s="144">
        <f t="shared" si="4"/>
        <v>100</v>
      </c>
    </row>
    <row r="17" spans="2:13" s="13" customFormat="1" ht="15.75" thickBot="1" x14ac:dyDescent="0.3">
      <c r="B17" s="1171"/>
      <c r="C17" s="1174"/>
      <c r="D17" s="1168"/>
      <c r="E17" s="864" t="s">
        <v>186</v>
      </c>
      <c r="F17" s="908">
        <f t="shared" si="0"/>
        <v>5</v>
      </c>
      <c r="G17" s="909">
        <v>0</v>
      </c>
      <c r="H17" s="910">
        <v>1</v>
      </c>
      <c r="I17" s="911">
        <v>4</v>
      </c>
      <c r="J17" s="912">
        <f t="shared" si="1"/>
        <v>0</v>
      </c>
      <c r="K17" s="913">
        <f t="shared" si="2"/>
        <v>20</v>
      </c>
      <c r="L17" s="914">
        <f t="shared" si="3"/>
        <v>80</v>
      </c>
      <c r="M17" s="908">
        <f t="shared" si="4"/>
        <v>100</v>
      </c>
    </row>
    <row r="18" spans="2:13" s="13" customFormat="1" ht="15.75" thickBot="1" x14ac:dyDescent="0.3">
      <c r="B18" s="1171"/>
      <c r="C18" s="1174"/>
      <c r="D18" s="1167" t="s">
        <v>187</v>
      </c>
      <c r="E18" s="903" t="s">
        <v>182</v>
      </c>
      <c r="F18" s="157">
        <f t="shared" si="0"/>
        <v>2867</v>
      </c>
      <c r="G18" s="904">
        <v>70</v>
      </c>
      <c r="H18" s="905">
        <v>2170</v>
      </c>
      <c r="I18" s="906">
        <v>627</v>
      </c>
      <c r="J18" s="154">
        <f t="shared" si="1"/>
        <v>2.4415765608650157</v>
      </c>
      <c r="K18" s="155">
        <f t="shared" si="2"/>
        <v>75.688873386815487</v>
      </c>
      <c r="L18" s="156">
        <f t="shared" si="3"/>
        <v>21.869550052319497</v>
      </c>
      <c r="M18" s="157">
        <f t="shared" si="4"/>
        <v>100</v>
      </c>
    </row>
    <row r="19" spans="2:13" s="13" customFormat="1" ht="15.75" thickBot="1" x14ac:dyDescent="0.3">
      <c r="B19" s="1171"/>
      <c r="C19" s="1174"/>
      <c r="D19" s="1168"/>
      <c r="E19" s="109" t="s">
        <v>184</v>
      </c>
      <c r="F19" s="158">
        <f t="shared" si="0"/>
        <v>1743</v>
      </c>
      <c r="G19" s="159">
        <v>106</v>
      </c>
      <c r="H19" s="160">
        <v>92</v>
      </c>
      <c r="I19" s="161">
        <v>1545</v>
      </c>
      <c r="J19" s="162">
        <f t="shared" si="1"/>
        <v>6.0814687320711416</v>
      </c>
      <c r="K19" s="163">
        <f t="shared" si="2"/>
        <v>5.2782558806655198</v>
      </c>
      <c r="L19" s="164">
        <f t="shared" si="3"/>
        <v>88.64027538726333</v>
      </c>
      <c r="M19" s="158">
        <f t="shared" si="4"/>
        <v>99.999999999999986</v>
      </c>
    </row>
    <row r="20" spans="2:13" s="13" customFormat="1" ht="15.75" thickBot="1" x14ac:dyDescent="0.3">
      <c r="B20" s="1171"/>
      <c r="C20" s="1174"/>
      <c r="D20" s="1168"/>
      <c r="E20" s="116" t="s">
        <v>185</v>
      </c>
      <c r="F20" s="165">
        <f t="shared" si="0"/>
        <v>1365</v>
      </c>
      <c r="G20" s="166">
        <v>90</v>
      </c>
      <c r="H20" s="167">
        <v>15</v>
      </c>
      <c r="I20" s="168">
        <v>1260</v>
      </c>
      <c r="J20" s="169">
        <f t="shared" si="1"/>
        <v>6.593406593406594</v>
      </c>
      <c r="K20" s="170">
        <f t="shared" si="2"/>
        <v>1.098901098901099</v>
      </c>
      <c r="L20" s="171">
        <f t="shared" si="3"/>
        <v>92.307692307692307</v>
      </c>
      <c r="M20" s="165">
        <f t="shared" si="4"/>
        <v>100</v>
      </c>
    </row>
    <row r="21" spans="2:13" s="5" customFormat="1" ht="15.75" thickBot="1" x14ac:dyDescent="0.3">
      <c r="B21" s="1172"/>
      <c r="C21" s="1175"/>
      <c r="D21" s="1168"/>
      <c r="E21" s="871" t="s">
        <v>186</v>
      </c>
      <c r="F21" s="888">
        <f t="shared" si="0"/>
        <v>1441</v>
      </c>
      <c r="G21" s="889">
        <v>25</v>
      </c>
      <c r="H21" s="890">
        <v>1</v>
      </c>
      <c r="I21" s="891">
        <v>1415</v>
      </c>
      <c r="J21" s="892">
        <f t="shared" si="1"/>
        <v>1.7349063150589867</v>
      </c>
      <c r="K21" s="893">
        <f t="shared" si="2"/>
        <v>6.9396252602359473E-2</v>
      </c>
      <c r="L21" s="894">
        <f t="shared" si="3"/>
        <v>98.195697432338662</v>
      </c>
      <c r="M21" s="888">
        <f t="shared" si="4"/>
        <v>100.00000000000001</v>
      </c>
    </row>
    <row r="22" spans="2:13" ht="7.5" customHeight="1" x14ac:dyDescent="0.25"/>
  </sheetData>
  <mergeCells count="9">
    <mergeCell ref="B2:I2"/>
    <mergeCell ref="B3:L3"/>
    <mergeCell ref="D18:D21"/>
    <mergeCell ref="B6:B21"/>
    <mergeCell ref="C6:C13"/>
    <mergeCell ref="C14:C21"/>
    <mergeCell ref="D6:D9"/>
    <mergeCell ref="D10:D13"/>
    <mergeCell ref="D14:D17"/>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U70"/>
  <sheetViews>
    <sheetView zoomScale="75" zoomScaleNormal="100" workbookViewId="0">
      <selection activeCell="B2" sqref="B2:I2"/>
    </sheetView>
  </sheetViews>
  <sheetFormatPr baseColWidth="10" defaultColWidth="11.42578125" defaultRowHeight="15" x14ac:dyDescent="0.25"/>
  <cols>
    <col min="1" max="1" width="4" style="178" customWidth="1"/>
    <col min="2" max="2" width="13" style="178" bestFit="1" customWidth="1"/>
    <col min="3" max="3" width="39.42578125" style="178" bestFit="1" customWidth="1"/>
    <col min="4" max="4" width="17.140625" style="178" bestFit="1" customWidth="1"/>
    <col min="5" max="5" width="10.140625" style="178" bestFit="1" customWidth="1"/>
    <col min="6" max="6" width="8.42578125" style="178" bestFit="1" customWidth="1"/>
    <col min="7" max="7" width="13.42578125" style="178" bestFit="1" customWidth="1"/>
    <col min="8" max="8" width="12" style="178" bestFit="1" customWidth="1"/>
    <col min="9" max="9" width="10.85546875" style="178" bestFit="1" customWidth="1"/>
    <col min="10" max="10" width="14.42578125" style="178" bestFit="1" customWidth="1"/>
    <col min="11" max="11" width="13.140625" style="178" bestFit="1" customWidth="1"/>
    <col min="12" max="12" width="8.42578125" style="178" bestFit="1" customWidth="1"/>
    <col min="13" max="13" width="23.42578125" style="178" bestFit="1" customWidth="1"/>
    <col min="14" max="14" width="12.140625" style="178" bestFit="1" customWidth="1"/>
    <col min="15" max="16" width="9.42578125" style="178" bestFit="1" customWidth="1"/>
    <col min="17" max="17" width="11.85546875" style="178" bestFit="1" customWidth="1"/>
    <col min="18" max="18" width="13.42578125" style="178" bestFit="1" customWidth="1"/>
    <col min="19" max="16384" width="11.42578125" style="178"/>
  </cols>
  <sheetData>
    <row r="2" spans="2:21" s="177" customFormat="1" x14ac:dyDescent="0.25">
      <c r="B2" s="1178" t="s">
        <v>845</v>
      </c>
      <c r="C2" s="1178"/>
      <c r="D2" s="1178"/>
      <c r="E2" s="1178"/>
      <c r="F2" s="1178"/>
      <c r="G2" s="1178"/>
      <c r="H2" s="1178"/>
      <c r="I2" s="1178"/>
      <c r="J2" s="175"/>
      <c r="K2" s="175"/>
      <c r="L2" s="175"/>
      <c r="M2" s="175"/>
      <c r="N2" s="175"/>
      <c r="O2" s="175"/>
      <c r="P2" s="175"/>
      <c r="Q2" s="175"/>
      <c r="R2" s="175"/>
      <c r="S2" s="176"/>
      <c r="T2" s="176"/>
      <c r="U2" s="176"/>
    </row>
    <row r="3" spans="2:21" s="177" customFormat="1" x14ac:dyDescent="0.25">
      <c r="B3" s="1166" t="s">
        <v>1165</v>
      </c>
      <c r="C3" s="1166"/>
      <c r="D3" s="1166"/>
      <c r="E3" s="1166"/>
      <c r="F3" s="1166"/>
      <c r="G3" s="1166"/>
      <c r="H3" s="1166"/>
      <c r="I3" s="1166"/>
      <c r="J3" s="1166"/>
      <c r="K3" s="1166"/>
      <c r="L3" s="1166"/>
      <c r="M3" s="1166"/>
      <c r="N3" s="1166"/>
      <c r="O3" s="1166"/>
      <c r="P3" s="1166"/>
      <c r="Q3" s="1166"/>
      <c r="R3" s="1166"/>
      <c r="S3" s="176"/>
      <c r="T3" s="176"/>
      <c r="U3" s="176"/>
    </row>
    <row r="4" spans="2:21" s="177" customFormat="1" ht="5.25" customHeight="1" thickBot="1" x14ac:dyDescent="0.3">
      <c r="B4" s="409"/>
      <c r="C4" s="409"/>
      <c r="D4" s="409"/>
      <c r="E4" s="409"/>
      <c r="F4" s="409"/>
      <c r="G4" s="409"/>
      <c r="H4" s="409"/>
      <c r="I4" s="409"/>
      <c r="J4" s="409"/>
      <c r="K4" s="409"/>
      <c r="L4" s="409"/>
      <c r="M4" s="409"/>
      <c r="N4" s="409"/>
      <c r="O4" s="409"/>
      <c r="P4" s="409"/>
      <c r="Q4" s="409"/>
      <c r="R4" s="409"/>
      <c r="S4" s="176"/>
      <c r="T4" s="176"/>
      <c r="U4" s="176"/>
    </row>
    <row r="5" spans="2:21" ht="15.75" thickBot="1" x14ac:dyDescent="0.3">
      <c r="B5" s="180"/>
      <c r="E5" s="1122" t="s">
        <v>379</v>
      </c>
      <c r="F5" s="1123"/>
      <c r="G5" s="1123"/>
      <c r="H5" s="1123"/>
      <c r="I5" s="1123"/>
      <c r="J5" s="1122" t="s">
        <v>391</v>
      </c>
      <c r="K5" s="1123"/>
      <c r="L5" s="1123"/>
      <c r="M5" s="1123"/>
      <c r="N5" s="1123"/>
      <c r="O5" s="1123"/>
      <c r="P5" s="1123"/>
      <c r="Q5" s="1123"/>
      <c r="R5" s="1177"/>
    </row>
    <row r="6" spans="2:21" ht="62.25" customHeight="1" thickBot="1" x14ac:dyDescent="0.3">
      <c r="B6" s="181" t="s">
        <v>5</v>
      </c>
      <c r="C6" s="181" t="s">
        <v>6</v>
      </c>
      <c r="D6" s="182" t="s">
        <v>0</v>
      </c>
      <c r="E6" s="183" t="s">
        <v>7</v>
      </c>
      <c r="F6" s="184" t="s">
        <v>8</v>
      </c>
      <c r="G6" s="184" t="s">
        <v>14</v>
      </c>
      <c r="H6" s="184" t="s">
        <v>9</v>
      </c>
      <c r="I6" s="185" t="s">
        <v>11</v>
      </c>
      <c r="J6" s="186" t="s">
        <v>15</v>
      </c>
      <c r="K6" s="184" t="s">
        <v>16</v>
      </c>
      <c r="L6" s="184" t="s">
        <v>12</v>
      </c>
      <c r="M6" s="184" t="s">
        <v>13</v>
      </c>
      <c r="N6" s="184" t="s">
        <v>329</v>
      </c>
      <c r="O6" s="184" t="s">
        <v>194</v>
      </c>
      <c r="P6" s="184" t="s">
        <v>10</v>
      </c>
      <c r="Q6" s="184" t="s">
        <v>17</v>
      </c>
      <c r="R6" s="187" t="s">
        <v>195</v>
      </c>
    </row>
    <row r="7" spans="2:21" ht="18.75" customHeight="1" x14ac:dyDescent="0.25">
      <c r="B7" s="958" t="s">
        <v>152</v>
      </c>
      <c r="C7" s="328" t="s">
        <v>153</v>
      </c>
      <c r="D7" s="328" t="s">
        <v>392</v>
      </c>
      <c r="E7" s="329" t="s">
        <v>20</v>
      </c>
      <c r="F7" s="330" t="s">
        <v>20</v>
      </c>
      <c r="G7" s="330"/>
      <c r="H7" s="330"/>
      <c r="I7" s="331"/>
      <c r="J7" s="329"/>
      <c r="K7" s="330"/>
      <c r="L7" s="330"/>
      <c r="M7" s="330"/>
      <c r="N7" s="330"/>
      <c r="O7" s="330"/>
      <c r="P7" s="330"/>
      <c r="Q7" s="330"/>
      <c r="R7" s="332"/>
    </row>
    <row r="8" spans="2:21" ht="18.75" customHeight="1" x14ac:dyDescent="0.25">
      <c r="B8" s="959" t="s">
        <v>148</v>
      </c>
      <c r="C8" s="334" t="s">
        <v>149</v>
      </c>
      <c r="D8" s="334" t="s">
        <v>392</v>
      </c>
      <c r="E8" s="335" t="s">
        <v>20</v>
      </c>
      <c r="F8" s="336" t="s">
        <v>20</v>
      </c>
      <c r="G8" s="336"/>
      <c r="H8" s="336"/>
      <c r="I8" s="337"/>
      <c r="J8" s="335"/>
      <c r="K8" s="336"/>
      <c r="L8" s="336"/>
      <c r="M8" s="336"/>
      <c r="N8" s="336"/>
      <c r="O8" s="336"/>
      <c r="P8" s="336"/>
      <c r="Q8" s="336"/>
      <c r="R8" s="338"/>
    </row>
    <row r="9" spans="2:21" ht="18.75" customHeight="1" x14ac:dyDescent="0.25">
      <c r="B9" s="333" t="s">
        <v>160</v>
      </c>
      <c r="C9" s="339" t="s">
        <v>161</v>
      </c>
      <c r="D9" s="334" t="s">
        <v>392</v>
      </c>
      <c r="E9" s="335"/>
      <c r="F9" s="336" t="s">
        <v>20</v>
      </c>
      <c r="G9" s="336"/>
      <c r="H9" s="336"/>
      <c r="I9" s="337"/>
      <c r="J9" s="335"/>
      <c r="K9" s="336" t="s">
        <v>20</v>
      </c>
      <c r="L9" s="336"/>
      <c r="M9" s="336"/>
      <c r="N9" s="336"/>
      <c r="O9" s="336"/>
      <c r="P9" s="336"/>
      <c r="Q9" s="336"/>
      <c r="R9" s="338"/>
    </row>
    <row r="10" spans="2:21" ht="18.75" customHeight="1" x14ac:dyDescent="0.25">
      <c r="B10" s="333" t="s">
        <v>154</v>
      </c>
      <c r="C10" s="339" t="s">
        <v>155</v>
      </c>
      <c r="D10" s="334" t="s">
        <v>392</v>
      </c>
      <c r="E10" s="335"/>
      <c r="F10" s="336" t="s">
        <v>20</v>
      </c>
      <c r="G10" s="336" t="s">
        <v>20</v>
      </c>
      <c r="H10" s="336"/>
      <c r="I10" s="337"/>
      <c r="J10" s="335" t="s">
        <v>20</v>
      </c>
      <c r="K10" s="336" t="s">
        <v>20</v>
      </c>
      <c r="L10" s="336"/>
      <c r="M10" s="336"/>
      <c r="N10" s="336"/>
      <c r="O10" s="336"/>
      <c r="P10" s="336"/>
      <c r="Q10" s="336"/>
      <c r="R10" s="338"/>
    </row>
    <row r="11" spans="2:21" ht="18.75" customHeight="1" x14ac:dyDescent="0.25">
      <c r="B11" s="959" t="s">
        <v>150</v>
      </c>
      <c r="C11" s="334" t="s">
        <v>151</v>
      </c>
      <c r="D11" s="334" t="s">
        <v>392</v>
      </c>
      <c r="E11" s="335" t="s">
        <v>20</v>
      </c>
      <c r="F11" s="336" t="s">
        <v>20</v>
      </c>
      <c r="G11" s="336"/>
      <c r="H11" s="336"/>
      <c r="I11" s="337"/>
      <c r="J11" s="335"/>
      <c r="K11" s="336"/>
      <c r="L11" s="336"/>
      <c r="M11" s="336"/>
      <c r="N11" s="336"/>
      <c r="O11" s="336"/>
      <c r="P11" s="336"/>
      <c r="Q11" s="336"/>
      <c r="R11" s="338"/>
    </row>
    <row r="12" spans="2:21" ht="18.75" customHeight="1" x14ac:dyDescent="0.25">
      <c r="B12" s="959" t="s">
        <v>158</v>
      </c>
      <c r="C12" s="334" t="s">
        <v>159</v>
      </c>
      <c r="D12" s="334" t="s">
        <v>392</v>
      </c>
      <c r="E12" s="335"/>
      <c r="F12" s="336" t="s">
        <v>20</v>
      </c>
      <c r="G12" s="336"/>
      <c r="H12" s="336" t="s">
        <v>20</v>
      </c>
      <c r="I12" s="337"/>
      <c r="J12" s="335"/>
      <c r="K12" s="336"/>
      <c r="L12" s="336"/>
      <c r="M12" s="336"/>
      <c r="N12" s="336"/>
      <c r="O12" s="336"/>
      <c r="P12" s="336"/>
      <c r="Q12" s="336"/>
      <c r="R12" s="338"/>
    </row>
    <row r="13" spans="2:21" ht="18.75" customHeight="1" x14ac:dyDescent="0.25">
      <c r="B13" s="959" t="s">
        <v>146</v>
      </c>
      <c r="C13" s="334" t="s">
        <v>147</v>
      </c>
      <c r="D13" s="334" t="s">
        <v>392</v>
      </c>
      <c r="E13" s="335"/>
      <c r="F13" s="336" t="s">
        <v>20</v>
      </c>
      <c r="G13" s="336"/>
      <c r="H13" s="336"/>
      <c r="I13" s="337"/>
      <c r="J13" s="335"/>
      <c r="K13" s="336"/>
      <c r="L13" s="336"/>
      <c r="M13" s="336"/>
      <c r="N13" s="336"/>
      <c r="O13" s="336"/>
      <c r="P13" s="336"/>
      <c r="Q13" s="336"/>
      <c r="R13" s="338"/>
    </row>
    <row r="14" spans="2:21" ht="18.75" customHeight="1" x14ac:dyDescent="0.25">
      <c r="B14" s="959" t="s">
        <v>169</v>
      </c>
      <c r="C14" s="334" t="s">
        <v>170</v>
      </c>
      <c r="D14" s="334" t="s">
        <v>392</v>
      </c>
      <c r="E14" s="335"/>
      <c r="F14" s="336" t="s">
        <v>20</v>
      </c>
      <c r="G14" s="336"/>
      <c r="H14" s="336"/>
      <c r="I14" s="337"/>
      <c r="J14" s="335"/>
      <c r="K14" s="336"/>
      <c r="L14" s="336"/>
      <c r="M14" s="336"/>
      <c r="N14" s="336"/>
      <c r="O14" s="336"/>
      <c r="P14" s="336"/>
      <c r="Q14" s="336"/>
      <c r="R14" s="338"/>
    </row>
    <row r="15" spans="2:21" ht="18.75" customHeight="1" x14ac:dyDescent="0.25">
      <c r="B15" s="959" t="s">
        <v>173</v>
      </c>
      <c r="C15" s="334" t="s">
        <v>174</v>
      </c>
      <c r="D15" s="334" t="s">
        <v>392</v>
      </c>
      <c r="E15" s="335"/>
      <c r="F15" s="336"/>
      <c r="G15" s="336"/>
      <c r="H15" s="336" t="s">
        <v>20</v>
      </c>
      <c r="I15" s="337"/>
      <c r="J15" s="335"/>
      <c r="K15" s="336"/>
      <c r="L15" s="336"/>
      <c r="M15" s="336"/>
      <c r="N15" s="336"/>
      <c r="O15" s="336"/>
      <c r="P15" s="336"/>
      <c r="Q15" s="336"/>
      <c r="R15" s="338"/>
    </row>
    <row r="16" spans="2:21" ht="18.75" customHeight="1" x14ac:dyDescent="0.25">
      <c r="B16" s="959" t="s">
        <v>166</v>
      </c>
      <c r="C16" s="334" t="s">
        <v>167</v>
      </c>
      <c r="D16" s="334" t="s">
        <v>392</v>
      </c>
      <c r="E16" s="335"/>
      <c r="F16" s="336" t="s">
        <v>20</v>
      </c>
      <c r="G16" s="336"/>
      <c r="H16" s="336"/>
      <c r="I16" s="337"/>
      <c r="J16" s="335"/>
      <c r="K16" s="336"/>
      <c r="L16" s="336"/>
      <c r="M16" s="336"/>
      <c r="N16" s="336"/>
      <c r="O16" s="336"/>
      <c r="P16" s="336"/>
      <c r="Q16" s="336"/>
      <c r="R16" s="338"/>
    </row>
    <row r="17" spans="2:18" ht="18.75" customHeight="1" x14ac:dyDescent="0.25">
      <c r="B17" s="959" t="s">
        <v>162</v>
      </c>
      <c r="C17" s="334" t="s">
        <v>163</v>
      </c>
      <c r="D17" s="334" t="s">
        <v>392</v>
      </c>
      <c r="E17" s="335"/>
      <c r="F17" s="336" t="s">
        <v>20</v>
      </c>
      <c r="G17" s="336"/>
      <c r="H17" s="336"/>
      <c r="I17" s="337"/>
      <c r="J17" s="335"/>
      <c r="K17" s="336"/>
      <c r="L17" s="336"/>
      <c r="M17" s="336"/>
      <c r="N17" s="336"/>
      <c r="O17" s="336"/>
      <c r="P17" s="336"/>
      <c r="Q17" s="336"/>
      <c r="R17" s="338"/>
    </row>
    <row r="18" spans="2:18" ht="18.75" customHeight="1" x14ac:dyDescent="0.25">
      <c r="B18" s="959" t="s">
        <v>198</v>
      </c>
      <c r="C18" s="334" t="s">
        <v>199</v>
      </c>
      <c r="D18" s="334" t="s">
        <v>392</v>
      </c>
      <c r="E18" s="335" t="s">
        <v>20</v>
      </c>
      <c r="F18" s="336" t="s">
        <v>20</v>
      </c>
      <c r="G18" s="336"/>
      <c r="H18" s="336"/>
      <c r="I18" s="337"/>
      <c r="J18" s="335"/>
      <c r="K18" s="336"/>
      <c r="L18" s="336"/>
      <c r="M18" s="336"/>
      <c r="N18" s="336"/>
      <c r="O18" s="336"/>
      <c r="P18" s="336"/>
      <c r="Q18" s="336"/>
      <c r="R18" s="338"/>
    </row>
    <row r="19" spans="2:18" ht="18.75" customHeight="1" x14ac:dyDescent="0.25">
      <c r="B19" s="959" t="s">
        <v>164</v>
      </c>
      <c r="C19" s="334" t="s">
        <v>165</v>
      </c>
      <c r="D19" s="334" t="s">
        <v>392</v>
      </c>
      <c r="E19" s="335"/>
      <c r="F19" s="336" t="s">
        <v>20</v>
      </c>
      <c r="G19" s="336"/>
      <c r="H19" s="336"/>
      <c r="I19" s="337"/>
      <c r="J19" s="335"/>
      <c r="K19" s="336"/>
      <c r="L19" s="336"/>
      <c r="M19" s="336"/>
      <c r="N19" s="336"/>
      <c r="O19" s="336"/>
      <c r="P19" s="336"/>
      <c r="Q19" s="336"/>
      <c r="R19" s="338"/>
    </row>
    <row r="20" spans="2:18" ht="18.75" customHeight="1" x14ac:dyDescent="0.25">
      <c r="B20" s="959" t="s">
        <v>196</v>
      </c>
      <c r="C20" s="334" t="s">
        <v>197</v>
      </c>
      <c r="D20" s="334" t="s">
        <v>392</v>
      </c>
      <c r="E20" s="335" t="s">
        <v>20</v>
      </c>
      <c r="F20" s="336"/>
      <c r="G20" s="336"/>
      <c r="H20" s="336"/>
      <c r="I20" s="337"/>
      <c r="J20" s="335"/>
      <c r="K20" s="336"/>
      <c r="L20" s="336"/>
      <c r="M20" s="336"/>
      <c r="N20" s="336"/>
      <c r="O20" s="336"/>
      <c r="P20" s="336"/>
      <c r="Q20" s="336"/>
      <c r="R20" s="338"/>
    </row>
    <row r="21" spans="2:18" ht="18.75" customHeight="1" x14ac:dyDescent="0.25">
      <c r="B21" s="959" t="s">
        <v>178</v>
      </c>
      <c r="C21" s="334" t="s">
        <v>179</v>
      </c>
      <c r="D21" s="334" t="s">
        <v>392</v>
      </c>
      <c r="E21" s="335"/>
      <c r="F21" s="336" t="s">
        <v>20</v>
      </c>
      <c r="G21" s="336"/>
      <c r="H21" s="336" t="s">
        <v>20</v>
      </c>
      <c r="I21" s="337"/>
      <c r="J21" s="335"/>
      <c r="K21" s="336"/>
      <c r="L21" s="336"/>
      <c r="M21" s="336"/>
      <c r="N21" s="336"/>
      <c r="O21" s="336"/>
      <c r="P21" s="336"/>
      <c r="Q21" s="336"/>
      <c r="R21" s="338"/>
    </row>
    <row r="22" spans="2:18" ht="18.75" customHeight="1" x14ac:dyDescent="0.25">
      <c r="B22" s="959" t="s">
        <v>380</v>
      </c>
      <c r="C22" s="334" t="s">
        <v>381</v>
      </c>
      <c r="D22" s="334" t="s">
        <v>392</v>
      </c>
      <c r="E22" s="335"/>
      <c r="F22" s="336" t="s">
        <v>20</v>
      </c>
      <c r="G22" s="336"/>
      <c r="H22" s="336" t="s">
        <v>20</v>
      </c>
      <c r="I22" s="337"/>
      <c r="J22" s="335"/>
      <c r="K22" s="336"/>
      <c r="L22" s="336"/>
      <c r="M22" s="336"/>
      <c r="N22" s="336"/>
      <c r="O22" s="336"/>
      <c r="P22" s="336"/>
      <c r="Q22" s="336"/>
      <c r="R22" s="338"/>
    </row>
    <row r="23" spans="2:18" ht="18.75" customHeight="1" x14ac:dyDescent="0.25">
      <c r="B23" s="959" t="s">
        <v>171</v>
      </c>
      <c r="C23" s="334" t="s">
        <v>172</v>
      </c>
      <c r="D23" s="334" t="s">
        <v>392</v>
      </c>
      <c r="E23" s="335" t="s">
        <v>20</v>
      </c>
      <c r="F23" s="336"/>
      <c r="G23" s="336"/>
      <c r="H23" s="336"/>
      <c r="I23" s="337"/>
      <c r="J23" s="335"/>
      <c r="K23" s="336"/>
      <c r="L23" s="336"/>
      <c r="M23" s="336"/>
      <c r="N23" s="336"/>
      <c r="O23" s="336"/>
      <c r="P23" s="336"/>
      <c r="Q23" s="336"/>
      <c r="R23" s="338"/>
    </row>
    <row r="24" spans="2:18" ht="18.75" customHeight="1" x14ac:dyDescent="0.25">
      <c r="B24" s="959" t="s">
        <v>156</v>
      </c>
      <c r="C24" s="334" t="s">
        <v>157</v>
      </c>
      <c r="D24" s="334" t="s">
        <v>392</v>
      </c>
      <c r="E24" s="335" t="s">
        <v>20</v>
      </c>
      <c r="F24" s="336"/>
      <c r="G24" s="336"/>
      <c r="H24" s="336"/>
      <c r="I24" s="337"/>
      <c r="J24" s="335"/>
      <c r="K24" s="336"/>
      <c r="L24" s="336"/>
      <c r="M24" s="336"/>
      <c r="N24" s="336"/>
      <c r="O24" s="336"/>
      <c r="P24" s="336"/>
      <c r="Q24" s="336"/>
      <c r="R24" s="338"/>
    </row>
    <row r="25" spans="2:18" ht="18.75" customHeight="1" x14ac:dyDescent="0.25">
      <c r="B25" s="959" t="s">
        <v>200</v>
      </c>
      <c r="C25" s="334" t="s">
        <v>201</v>
      </c>
      <c r="D25" s="334" t="s">
        <v>392</v>
      </c>
      <c r="E25" s="335"/>
      <c r="F25" s="336" t="s">
        <v>20</v>
      </c>
      <c r="G25" s="336"/>
      <c r="H25" s="336"/>
      <c r="I25" s="337" t="s">
        <v>20</v>
      </c>
      <c r="J25" s="335"/>
      <c r="K25" s="336"/>
      <c r="L25" s="336"/>
      <c r="M25" s="336"/>
      <c r="N25" s="336"/>
      <c r="O25" s="336"/>
      <c r="P25" s="336"/>
      <c r="Q25" s="336"/>
      <c r="R25" s="338"/>
    </row>
    <row r="26" spans="2:18" ht="18.75" customHeight="1" x14ac:dyDescent="0.25">
      <c r="B26" s="959" t="s">
        <v>204</v>
      </c>
      <c r="C26" s="334" t="s">
        <v>205</v>
      </c>
      <c r="D26" s="334" t="s">
        <v>392</v>
      </c>
      <c r="E26" s="335"/>
      <c r="F26" s="336" t="s">
        <v>20</v>
      </c>
      <c r="G26" s="336"/>
      <c r="H26" s="336" t="s">
        <v>20</v>
      </c>
      <c r="I26" s="337"/>
      <c r="J26" s="335"/>
      <c r="K26" s="336"/>
      <c r="L26" s="336"/>
      <c r="M26" s="336"/>
      <c r="N26" s="336"/>
      <c r="O26" s="336"/>
      <c r="P26" s="336"/>
      <c r="Q26" s="336"/>
      <c r="R26" s="338"/>
    </row>
    <row r="27" spans="2:18" ht="18.75" customHeight="1" x14ac:dyDescent="0.25">
      <c r="B27" s="959" t="s">
        <v>202</v>
      </c>
      <c r="C27" s="334" t="s">
        <v>203</v>
      </c>
      <c r="D27" s="334" t="s">
        <v>392</v>
      </c>
      <c r="E27" s="335"/>
      <c r="F27" s="336" t="s">
        <v>20</v>
      </c>
      <c r="G27" s="336"/>
      <c r="H27" s="336" t="s">
        <v>20</v>
      </c>
      <c r="I27" s="337"/>
      <c r="J27" s="335"/>
      <c r="K27" s="336"/>
      <c r="L27" s="336"/>
      <c r="M27" s="336"/>
      <c r="N27" s="336"/>
      <c r="O27" s="336"/>
      <c r="P27" s="336"/>
      <c r="Q27" s="336"/>
      <c r="R27" s="338"/>
    </row>
    <row r="28" spans="2:18" ht="18.75" customHeight="1" x14ac:dyDescent="0.25">
      <c r="B28" s="959" t="s">
        <v>291</v>
      </c>
      <c r="C28" s="334" t="s">
        <v>292</v>
      </c>
      <c r="D28" s="334" t="s">
        <v>392</v>
      </c>
      <c r="E28" s="335"/>
      <c r="F28" s="336" t="s">
        <v>20</v>
      </c>
      <c r="G28" s="336"/>
      <c r="H28" s="336" t="s">
        <v>20</v>
      </c>
      <c r="I28" s="337"/>
      <c r="J28" s="335"/>
      <c r="K28" s="336"/>
      <c r="L28" s="336"/>
      <c r="M28" s="336"/>
      <c r="N28" s="336"/>
      <c r="O28" s="336"/>
      <c r="P28" s="336"/>
      <c r="Q28" s="336"/>
      <c r="R28" s="338"/>
    </row>
    <row r="29" spans="2:18" ht="18.75" customHeight="1" x14ac:dyDescent="0.25">
      <c r="B29" s="959" t="s">
        <v>293</v>
      </c>
      <c r="C29" s="334" t="s">
        <v>294</v>
      </c>
      <c r="D29" s="334" t="s">
        <v>392</v>
      </c>
      <c r="E29" s="335" t="s">
        <v>20</v>
      </c>
      <c r="F29" s="336" t="s">
        <v>20</v>
      </c>
      <c r="G29" s="336"/>
      <c r="H29" s="336"/>
      <c r="I29" s="337"/>
      <c r="J29" s="335"/>
      <c r="K29" s="336"/>
      <c r="L29" s="336"/>
      <c r="M29" s="336"/>
      <c r="N29" s="336"/>
      <c r="O29" s="336"/>
      <c r="P29" s="336"/>
      <c r="Q29" s="336"/>
      <c r="R29" s="338"/>
    </row>
    <row r="30" spans="2:18" ht="18.75" customHeight="1" thickBot="1" x14ac:dyDescent="0.3">
      <c r="B30" s="960" t="s">
        <v>295</v>
      </c>
      <c r="C30" s="340" t="s">
        <v>296</v>
      </c>
      <c r="D30" s="340" t="s">
        <v>392</v>
      </c>
      <c r="E30" s="341"/>
      <c r="F30" s="342"/>
      <c r="G30" s="342"/>
      <c r="H30" s="342"/>
      <c r="I30" s="343"/>
      <c r="J30" s="341"/>
      <c r="K30" s="342"/>
      <c r="L30" s="342"/>
      <c r="M30" s="342"/>
      <c r="N30" s="342"/>
      <c r="O30" s="342"/>
      <c r="P30" s="342" t="s">
        <v>20</v>
      </c>
      <c r="Q30" s="342"/>
      <c r="R30" s="344"/>
    </row>
    <row r="31" spans="2:18" ht="18.75" customHeight="1" x14ac:dyDescent="0.25">
      <c r="B31" s="961" t="s">
        <v>18</v>
      </c>
      <c r="C31" s="345" t="s">
        <v>19</v>
      </c>
      <c r="D31" s="345" t="s">
        <v>382</v>
      </c>
      <c r="E31" s="346" t="s">
        <v>20</v>
      </c>
      <c r="F31" s="347"/>
      <c r="G31" s="347"/>
      <c r="H31" s="347"/>
      <c r="I31" s="348"/>
      <c r="J31" s="346"/>
      <c r="K31" s="347"/>
      <c r="L31" s="347"/>
      <c r="M31" s="347"/>
      <c r="N31" s="347"/>
      <c r="O31" s="347"/>
      <c r="P31" s="347"/>
      <c r="Q31" s="347"/>
      <c r="R31" s="349"/>
    </row>
    <row r="32" spans="2:18" ht="18.75" customHeight="1" x14ac:dyDescent="0.25">
      <c r="B32" s="962" t="s">
        <v>206</v>
      </c>
      <c r="C32" s="351" t="s">
        <v>207</v>
      </c>
      <c r="D32" s="351" t="s">
        <v>382</v>
      </c>
      <c r="E32" s="352"/>
      <c r="F32" s="353"/>
      <c r="G32" s="353" t="s">
        <v>20</v>
      </c>
      <c r="H32" s="353"/>
      <c r="I32" s="354" t="s">
        <v>20</v>
      </c>
      <c r="J32" s="352"/>
      <c r="K32" s="353"/>
      <c r="L32" s="353" t="s">
        <v>20</v>
      </c>
      <c r="M32" s="353" t="s">
        <v>20</v>
      </c>
      <c r="N32" s="353"/>
      <c r="O32" s="353"/>
      <c r="P32" s="353" t="s">
        <v>20</v>
      </c>
      <c r="Q32" s="353"/>
      <c r="R32" s="355"/>
    </row>
    <row r="33" spans="2:18" ht="18.75" customHeight="1" x14ac:dyDescent="0.25">
      <c r="B33" s="962" t="s">
        <v>208</v>
      </c>
      <c r="C33" s="351" t="s">
        <v>209</v>
      </c>
      <c r="D33" s="351" t="s">
        <v>382</v>
      </c>
      <c r="E33" s="352"/>
      <c r="F33" s="353"/>
      <c r="G33" s="353" t="s">
        <v>20</v>
      </c>
      <c r="H33" s="353"/>
      <c r="I33" s="354"/>
      <c r="J33" s="352" t="s">
        <v>20</v>
      </c>
      <c r="K33" s="353"/>
      <c r="L33" s="353"/>
      <c r="M33" s="353"/>
      <c r="N33" s="353"/>
      <c r="O33" s="353"/>
      <c r="P33" s="353"/>
      <c r="Q33" s="353"/>
      <c r="R33" s="355"/>
    </row>
    <row r="34" spans="2:18" ht="18.75" customHeight="1" x14ac:dyDescent="0.25">
      <c r="B34" s="962" t="s">
        <v>73</v>
      </c>
      <c r="C34" s="351" t="s">
        <v>74</v>
      </c>
      <c r="D34" s="351" t="s">
        <v>382</v>
      </c>
      <c r="E34" s="352" t="s">
        <v>20</v>
      </c>
      <c r="F34" s="353" t="s">
        <v>20</v>
      </c>
      <c r="G34" s="353"/>
      <c r="H34" s="353"/>
      <c r="I34" s="354"/>
      <c r="J34" s="352"/>
      <c r="K34" s="353"/>
      <c r="L34" s="353"/>
      <c r="M34" s="353"/>
      <c r="N34" s="353"/>
      <c r="O34" s="353"/>
      <c r="P34" s="353"/>
      <c r="Q34" s="353"/>
      <c r="R34" s="355"/>
    </row>
    <row r="35" spans="2:18" ht="18.75" customHeight="1" x14ac:dyDescent="0.25">
      <c r="B35" s="962" t="s">
        <v>210</v>
      </c>
      <c r="C35" s="351" t="s">
        <v>211</v>
      </c>
      <c r="D35" s="351" t="s">
        <v>382</v>
      </c>
      <c r="E35" s="352"/>
      <c r="F35" s="353" t="s">
        <v>20</v>
      </c>
      <c r="G35" s="353" t="s">
        <v>20</v>
      </c>
      <c r="H35" s="353"/>
      <c r="I35" s="354" t="s">
        <v>20</v>
      </c>
      <c r="J35" s="352" t="s">
        <v>20</v>
      </c>
      <c r="K35" s="353"/>
      <c r="L35" s="353"/>
      <c r="M35" s="353"/>
      <c r="N35" s="353"/>
      <c r="O35" s="353"/>
      <c r="P35" s="353"/>
      <c r="Q35" s="353"/>
      <c r="R35" s="355"/>
    </row>
    <row r="36" spans="2:18" s="1" customFormat="1" ht="18.75" customHeight="1" x14ac:dyDescent="0.25">
      <c r="B36" s="350" t="s">
        <v>214</v>
      </c>
      <c r="C36" s="356" t="s">
        <v>215</v>
      </c>
      <c r="D36" s="356" t="s">
        <v>382</v>
      </c>
      <c r="E36" s="357"/>
      <c r="F36" s="358"/>
      <c r="G36" s="358" t="s">
        <v>20</v>
      </c>
      <c r="H36" s="358"/>
      <c r="I36" s="359"/>
      <c r="J36" s="357" t="s">
        <v>20</v>
      </c>
      <c r="K36" s="358"/>
      <c r="L36" s="358"/>
      <c r="M36" s="358"/>
      <c r="N36" s="358"/>
      <c r="O36" s="358"/>
      <c r="P36" s="358"/>
      <c r="Q36" s="358"/>
      <c r="R36" s="360"/>
    </row>
    <row r="37" spans="2:18" ht="18.75" customHeight="1" x14ac:dyDescent="0.25">
      <c r="B37" s="962" t="s">
        <v>34</v>
      </c>
      <c r="C37" s="351" t="s">
        <v>35</v>
      </c>
      <c r="D37" s="351" t="s">
        <v>382</v>
      </c>
      <c r="E37" s="352" t="s">
        <v>20</v>
      </c>
      <c r="F37" s="353"/>
      <c r="G37" s="353"/>
      <c r="H37" s="353"/>
      <c r="I37" s="354"/>
      <c r="J37" s="352"/>
      <c r="K37" s="353"/>
      <c r="L37" s="353"/>
      <c r="M37" s="353"/>
      <c r="N37" s="353"/>
      <c r="O37" s="353"/>
      <c r="P37" s="353"/>
      <c r="Q37" s="353"/>
      <c r="R37" s="355"/>
    </row>
    <row r="38" spans="2:18" ht="18.75" customHeight="1" x14ac:dyDescent="0.25">
      <c r="B38" s="962" t="s">
        <v>212</v>
      </c>
      <c r="C38" s="351" t="s">
        <v>213</v>
      </c>
      <c r="D38" s="351" t="s">
        <v>382</v>
      </c>
      <c r="E38" s="352"/>
      <c r="F38" s="353"/>
      <c r="G38" s="353"/>
      <c r="H38" s="353"/>
      <c r="I38" s="354"/>
      <c r="J38" s="352"/>
      <c r="K38" s="353"/>
      <c r="L38" s="353"/>
      <c r="M38" s="353"/>
      <c r="N38" s="353" t="s">
        <v>20</v>
      </c>
      <c r="O38" s="353"/>
      <c r="P38" s="353"/>
      <c r="Q38" s="353"/>
      <c r="R38" s="355"/>
    </row>
    <row r="39" spans="2:18" ht="18.75" customHeight="1" x14ac:dyDescent="0.25">
      <c r="B39" s="962" t="s">
        <v>218</v>
      </c>
      <c r="C39" s="351" t="s">
        <v>219</v>
      </c>
      <c r="D39" s="351" t="s">
        <v>382</v>
      </c>
      <c r="E39" s="352"/>
      <c r="F39" s="353"/>
      <c r="G39" s="353" t="s">
        <v>20</v>
      </c>
      <c r="H39" s="353"/>
      <c r="I39" s="354" t="s">
        <v>20</v>
      </c>
      <c r="J39" s="352"/>
      <c r="K39" s="353"/>
      <c r="L39" s="353"/>
      <c r="M39" s="353"/>
      <c r="N39" s="353"/>
      <c r="O39" s="353"/>
      <c r="P39" s="353" t="s">
        <v>20</v>
      </c>
      <c r="Q39" s="353"/>
      <c r="R39" s="355"/>
    </row>
    <row r="40" spans="2:18" ht="18.75" customHeight="1" x14ac:dyDescent="0.25">
      <c r="B40" s="962" t="s">
        <v>216</v>
      </c>
      <c r="C40" s="351" t="s">
        <v>217</v>
      </c>
      <c r="D40" s="351" t="s">
        <v>382</v>
      </c>
      <c r="E40" s="352" t="s">
        <v>20</v>
      </c>
      <c r="F40" s="353" t="s">
        <v>20</v>
      </c>
      <c r="G40" s="353"/>
      <c r="H40" s="353"/>
      <c r="I40" s="354" t="s">
        <v>20</v>
      </c>
      <c r="J40" s="352"/>
      <c r="K40" s="353"/>
      <c r="L40" s="353"/>
      <c r="M40" s="353"/>
      <c r="N40" s="353"/>
      <c r="O40" s="353" t="s">
        <v>20</v>
      </c>
      <c r="P40" s="353"/>
      <c r="Q40" s="353"/>
      <c r="R40" s="355"/>
    </row>
    <row r="41" spans="2:18" ht="18.75" customHeight="1" x14ac:dyDescent="0.25">
      <c r="B41" s="962" t="s">
        <v>40</v>
      </c>
      <c r="C41" s="351" t="s">
        <v>41</v>
      </c>
      <c r="D41" s="351" t="s">
        <v>382</v>
      </c>
      <c r="E41" s="352"/>
      <c r="F41" s="353"/>
      <c r="G41" s="353"/>
      <c r="H41" s="353"/>
      <c r="I41" s="354"/>
      <c r="J41" s="352"/>
      <c r="K41" s="353"/>
      <c r="L41" s="353"/>
      <c r="M41" s="353" t="s">
        <v>20</v>
      </c>
      <c r="N41" s="353"/>
      <c r="O41" s="353"/>
      <c r="P41" s="353" t="s">
        <v>20</v>
      </c>
      <c r="Q41" s="353"/>
      <c r="R41" s="355"/>
    </row>
    <row r="42" spans="2:18" ht="18.75" customHeight="1" x14ac:dyDescent="0.25">
      <c r="B42" s="962" t="s">
        <v>31</v>
      </c>
      <c r="C42" s="351" t="s">
        <v>32</v>
      </c>
      <c r="D42" s="351" t="s">
        <v>382</v>
      </c>
      <c r="E42" s="352"/>
      <c r="F42" s="353" t="s">
        <v>20</v>
      </c>
      <c r="G42" s="353"/>
      <c r="H42" s="353"/>
      <c r="I42" s="354"/>
      <c r="J42" s="352"/>
      <c r="K42" s="353"/>
      <c r="L42" s="353"/>
      <c r="M42" s="353"/>
      <c r="N42" s="353"/>
      <c r="O42" s="353"/>
      <c r="P42" s="353"/>
      <c r="Q42" s="353"/>
      <c r="R42" s="355"/>
    </row>
    <row r="43" spans="2:18" ht="18.75" customHeight="1" x14ac:dyDescent="0.25">
      <c r="B43" s="962" t="s">
        <v>29</v>
      </c>
      <c r="C43" s="351" t="s">
        <v>30</v>
      </c>
      <c r="D43" s="351" t="s">
        <v>382</v>
      </c>
      <c r="E43" s="352" t="s">
        <v>20</v>
      </c>
      <c r="F43" s="353" t="s">
        <v>20</v>
      </c>
      <c r="G43" s="353"/>
      <c r="H43" s="353"/>
      <c r="I43" s="354"/>
      <c r="J43" s="352"/>
      <c r="K43" s="353"/>
      <c r="L43" s="353"/>
      <c r="M43" s="353"/>
      <c r="N43" s="353"/>
      <c r="O43" s="353"/>
      <c r="P43" s="353"/>
      <c r="Q43" s="353"/>
      <c r="R43" s="355"/>
    </row>
    <row r="44" spans="2:18" ht="18.75" customHeight="1" x14ac:dyDescent="0.25">
      <c r="B44" s="962" t="s">
        <v>220</v>
      </c>
      <c r="C44" s="351" t="s">
        <v>221</v>
      </c>
      <c r="D44" s="351" t="s">
        <v>382</v>
      </c>
      <c r="E44" s="352"/>
      <c r="F44" s="353"/>
      <c r="G44" s="353" t="s">
        <v>20</v>
      </c>
      <c r="H44" s="353"/>
      <c r="I44" s="354"/>
      <c r="J44" s="352" t="s">
        <v>20</v>
      </c>
      <c r="K44" s="353"/>
      <c r="L44" s="353"/>
      <c r="M44" s="353"/>
      <c r="N44" s="353"/>
      <c r="O44" s="353"/>
      <c r="P44" s="353"/>
      <c r="Q44" s="353"/>
      <c r="R44" s="355"/>
    </row>
    <row r="45" spans="2:18" ht="18.75" customHeight="1" x14ac:dyDescent="0.25">
      <c r="B45" s="962" t="s">
        <v>222</v>
      </c>
      <c r="C45" s="351" t="s">
        <v>223</v>
      </c>
      <c r="D45" s="351" t="s">
        <v>382</v>
      </c>
      <c r="E45" s="352"/>
      <c r="F45" s="353" t="s">
        <v>20</v>
      </c>
      <c r="G45" s="353"/>
      <c r="H45" s="353"/>
      <c r="I45" s="354" t="s">
        <v>20</v>
      </c>
      <c r="J45" s="352"/>
      <c r="K45" s="353"/>
      <c r="L45" s="353" t="s">
        <v>20</v>
      </c>
      <c r="M45" s="353" t="s">
        <v>20</v>
      </c>
      <c r="N45" s="353"/>
      <c r="O45" s="353"/>
      <c r="P45" s="353" t="s">
        <v>20</v>
      </c>
      <c r="Q45" s="353"/>
      <c r="R45" s="355"/>
    </row>
    <row r="46" spans="2:18" ht="18.75" customHeight="1" x14ac:dyDescent="0.25">
      <c r="B46" s="962" t="s">
        <v>224</v>
      </c>
      <c r="C46" s="351" t="s">
        <v>225</v>
      </c>
      <c r="D46" s="351" t="s">
        <v>382</v>
      </c>
      <c r="E46" s="352"/>
      <c r="F46" s="353"/>
      <c r="G46" s="353"/>
      <c r="H46" s="353"/>
      <c r="I46" s="354" t="s">
        <v>20</v>
      </c>
      <c r="J46" s="352"/>
      <c r="K46" s="353"/>
      <c r="L46" s="353" t="s">
        <v>20</v>
      </c>
      <c r="M46" s="353" t="s">
        <v>20</v>
      </c>
      <c r="N46" s="353"/>
      <c r="O46" s="353"/>
      <c r="P46" s="353" t="s">
        <v>20</v>
      </c>
      <c r="Q46" s="353"/>
      <c r="R46" s="355"/>
    </row>
    <row r="47" spans="2:18" ht="18.75" customHeight="1" x14ac:dyDescent="0.25">
      <c r="B47" s="962" t="s">
        <v>383</v>
      </c>
      <c r="C47" s="351" t="s">
        <v>384</v>
      </c>
      <c r="D47" s="351" t="s">
        <v>382</v>
      </c>
      <c r="E47" s="352"/>
      <c r="F47" s="353" t="s">
        <v>20</v>
      </c>
      <c r="G47" s="353"/>
      <c r="H47" s="353"/>
      <c r="I47" s="354" t="s">
        <v>20</v>
      </c>
      <c r="J47" s="352"/>
      <c r="K47" s="353"/>
      <c r="L47" s="353"/>
      <c r="M47" s="353"/>
      <c r="N47" s="353"/>
      <c r="O47" s="353"/>
      <c r="P47" s="353" t="s">
        <v>20</v>
      </c>
      <c r="Q47" s="353"/>
      <c r="R47" s="355"/>
    </row>
    <row r="48" spans="2:18" ht="18.75" customHeight="1" x14ac:dyDescent="0.25">
      <c r="B48" s="962" t="s">
        <v>385</v>
      </c>
      <c r="C48" s="351" t="s">
        <v>386</v>
      </c>
      <c r="D48" s="351" t="s">
        <v>382</v>
      </c>
      <c r="E48" s="352"/>
      <c r="F48" s="353"/>
      <c r="G48" s="353" t="s">
        <v>20</v>
      </c>
      <c r="H48" s="353"/>
      <c r="I48" s="354"/>
      <c r="J48" s="352" t="s">
        <v>20</v>
      </c>
      <c r="K48" s="353" t="s">
        <v>20</v>
      </c>
      <c r="L48" s="353"/>
      <c r="M48" s="353"/>
      <c r="N48" s="353"/>
      <c r="O48" s="353"/>
      <c r="P48" s="353"/>
      <c r="Q48" s="353"/>
      <c r="R48" s="355"/>
    </row>
    <row r="49" spans="2:18" ht="18.75" customHeight="1" thickBot="1" x14ac:dyDescent="0.3">
      <c r="B49" s="963" t="s">
        <v>244</v>
      </c>
      <c r="C49" s="361" t="s">
        <v>245</v>
      </c>
      <c r="D49" s="361" t="s">
        <v>382</v>
      </c>
      <c r="E49" s="362"/>
      <c r="F49" s="363"/>
      <c r="G49" s="363"/>
      <c r="H49" s="363"/>
      <c r="I49" s="364"/>
      <c r="J49" s="362" t="s">
        <v>20</v>
      </c>
      <c r="K49" s="363"/>
      <c r="L49" s="363"/>
      <c r="M49" s="363"/>
      <c r="N49" s="363"/>
      <c r="O49" s="363"/>
      <c r="P49" s="363"/>
      <c r="Q49" s="363"/>
      <c r="R49" s="365"/>
    </row>
    <row r="50" spans="2:18" ht="18.75" customHeight="1" x14ac:dyDescent="0.25">
      <c r="B50" s="367" t="s">
        <v>114</v>
      </c>
      <c r="C50" s="367" t="s">
        <v>115</v>
      </c>
      <c r="D50" s="367" t="s">
        <v>387</v>
      </c>
      <c r="E50" s="368"/>
      <c r="F50" s="369" t="s">
        <v>20</v>
      </c>
      <c r="G50" s="369" t="s">
        <v>20</v>
      </c>
      <c r="H50" s="369"/>
      <c r="I50" s="370"/>
      <c r="J50" s="368" t="s">
        <v>20</v>
      </c>
      <c r="K50" s="369"/>
      <c r="L50" s="369"/>
      <c r="M50" s="369"/>
      <c r="N50" s="369"/>
      <c r="O50" s="369"/>
      <c r="P50" s="369"/>
      <c r="Q50" s="369"/>
      <c r="R50" s="371"/>
    </row>
    <row r="51" spans="2:18" ht="18.75" customHeight="1" x14ac:dyDescent="0.25">
      <c r="B51" s="367" t="s">
        <v>230</v>
      </c>
      <c r="C51" s="367" t="s">
        <v>231</v>
      </c>
      <c r="D51" s="367" t="s">
        <v>387</v>
      </c>
      <c r="E51" s="368"/>
      <c r="F51" s="369"/>
      <c r="G51" s="369"/>
      <c r="H51" s="369" t="s">
        <v>20</v>
      </c>
      <c r="I51" s="370" t="s">
        <v>20</v>
      </c>
      <c r="J51" s="368"/>
      <c r="K51" s="369"/>
      <c r="L51" s="369"/>
      <c r="M51" s="369"/>
      <c r="N51" s="369"/>
      <c r="O51" s="369"/>
      <c r="P51" s="369"/>
      <c r="Q51" s="369"/>
      <c r="R51" s="371"/>
    </row>
    <row r="52" spans="2:18" ht="18.75" customHeight="1" x14ac:dyDescent="0.25">
      <c r="B52" s="367" t="s">
        <v>119</v>
      </c>
      <c r="C52" s="367" t="s">
        <v>120</v>
      </c>
      <c r="D52" s="367" t="s">
        <v>387</v>
      </c>
      <c r="E52" s="368"/>
      <c r="F52" s="369" t="s">
        <v>20</v>
      </c>
      <c r="G52" s="369" t="s">
        <v>20</v>
      </c>
      <c r="H52" s="369"/>
      <c r="I52" s="370"/>
      <c r="J52" s="368" t="s">
        <v>20</v>
      </c>
      <c r="K52" s="369"/>
      <c r="L52" s="369"/>
      <c r="M52" s="369"/>
      <c r="N52" s="369"/>
      <c r="O52" s="369"/>
      <c r="P52" s="369"/>
      <c r="Q52" s="369"/>
      <c r="R52" s="371"/>
    </row>
    <row r="53" spans="2:18" ht="18.75" customHeight="1" x14ac:dyDescent="0.25">
      <c r="B53" s="367" t="s">
        <v>116</v>
      </c>
      <c r="C53" s="367" t="s">
        <v>117</v>
      </c>
      <c r="D53" s="367" t="s">
        <v>387</v>
      </c>
      <c r="E53" s="368" t="s">
        <v>20</v>
      </c>
      <c r="F53" s="369" t="s">
        <v>20</v>
      </c>
      <c r="G53" s="369"/>
      <c r="H53" s="369"/>
      <c r="I53" s="370"/>
      <c r="J53" s="368"/>
      <c r="K53" s="369"/>
      <c r="L53" s="369"/>
      <c r="M53" s="369"/>
      <c r="N53" s="369"/>
      <c r="O53" s="369"/>
      <c r="P53" s="369"/>
      <c r="Q53" s="369"/>
      <c r="R53" s="371"/>
    </row>
    <row r="54" spans="2:18" ht="18.75" customHeight="1" x14ac:dyDescent="0.25">
      <c r="B54" s="367" t="s">
        <v>118</v>
      </c>
      <c r="C54" s="367" t="s">
        <v>315</v>
      </c>
      <c r="D54" s="367" t="s">
        <v>387</v>
      </c>
      <c r="E54" s="368" t="s">
        <v>20</v>
      </c>
      <c r="F54" s="369" t="s">
        <v>20</v>
      </c>
      <c r="G54" s="369"/>
      <c r="H54" s="369"/>
      <c r="I54" s="370"/>
      <c r="J54" s="368"/>
      <c r="K54" s="369"/>
      <c r="L54" s="369"/>
      <c r="M54" s="369"/>
      <c r="N54" s="369"/>
      <c r="O54" s="369"/>
      <c r="P54" s="369"/>
      <c r="Q54" s="369"/>
      <c r="R54" s="371"/>
    </row>
    <row r="55" spans="2:18" ht="18.75" customHeight="1" x14ac:dyDescent="0.25">
      <c r="B55" s="367" t="s">
        <v>236</v>
      </c>
      <c r="C55" s="367" t="s">
        <v>237</v>
      </c>
      <c r="D55" s="367" t="s">
        <v>387</v>
      </c>
      <c r="E55" s="368"/>
      <c r="F55" s="369"/>
      <c r="G55" s="369"/>
      <c r="H55" s="369"/>
      <c r="I55" s="370" t="s">
        <v>20</v>
      </c>
      <c r="J55" s="368"/>
      <c r="K55" s="369"/>
      <c r="L55" s="369"/>
      <c r="M55" s="369"/>
      <c r="N55" s="369"/>
      <c r="O55" s="369"/>
      <c r="P55" s="369"/>
      <c r="Q55" s="369" t="s">
        <v>20</v>
      </c>
      <c r="R55" s="371"/>
    </row>
    <row r="56" spans="2:18" ht="18.75" customHeight="1" x14ac:dyDescent="0.25">
      <c r="B56" s="367" t="s">
        <v>123</v>
      </c>
      <c r="C56" s="367" t="s">
        <v>124</v>
      </c>
      <c r="D56" s="367" t="s">
        <v>387</v>
      </c>
      <c r="E56" s="368"/>
      <c r="F56" s="369"/>
      <c r="G56" s="369" t="s">
        <v>20</v>
      </c>
      <c r="H56" s="369"/>
      <c r="I56" s="370" t="s">
        <v>20</v>
      </c>
      <c r="J56" s="368" t="s">
        <v>20</v>
      </c>
      <c r="K56" s="369"/>
      <c r="L56" s="369"/>
      <c r="M56" s="369"/>
      <c r="N56" s="369"/>
      <c r="O56" s="369"/>
      <c r="P56" s="369"/>
      <c r="Q56" s="369"/>
      <c r="R56" s="371"/>
    </row>
    <row r="57" spans="2:18" ht="18.75" customHeight="1" x14ac:dyDescent="0.25">
      <c r="B57" s="367" t="s">
        <v>232</v>
      </c>
      <c r="C57" s="367" t="s">
        <v>233</v>
      </c>
      <c r="D57" s="367" t="s">
        <v>387</v>
      </c>
      <c r="E57" s="368" t="s">
        <v>20</v>
      </c>
      <c r="F57" s="369" t="s">
        <v>20</v>
      </c>
      <c r="G57" s="369"/>
      <c r="H57" s="369"/>
      <c r="I57" s="370"/>
      <c r="J57" s="368"/>
      <c r="K57" s="369"/>
      <c r="L57" s="369"/>
      <c r="M57" s="369"/>
      <c r="N57" s="369"/>
      <c r="O57" s="369"/>
      <c r="P57" s="369"/>
      <c r="Q57" s="369"/>
      <c r="R57" s="371"/>
    </row>
    <row r="58" spans="2:18" ht="18.75" customHeight="1" x14ac:dyDescent="0.25">
      <c r="B58" s="367" t="s">
        <v>234</v>
      </c>
      <c r="C58" s="367" t="s">
        <v>235</v>
      </c>
      <c r="D58" s="367" t="s">
        <v>387</v>
      </c>
      <c r="E58" s="368" t="s">
        <v>20</v>
      </c>
      <c r="F58" s="369" t="s">
        <v>20</v>
      </c>
      <c r="G58" s="369"/>
      <c r="H58" s="369"/>
      <c r="I58" s="370"/>
      <c r="J58" s="368"/>
      <c r="K58" s="369"/>
      <c r="L58" s="369"/>
      <c r="M58" s="369"/>
      <c r="N58" s="369"/>
      <c r="O58" s="369"/>
      <c r="P58" s="369"/>
      <c r="Q58" s="369"/>
      <c r="R58" s="371"/>
    </row>
    <row r="59" spans="2:18" ht="18.75" customHeight="1" x14ac:dyDescent="0.25">
      <c r="B59" s="367" t="s">
        <v>228</v>
      </c>
      <c r="C59" s="367" t="s">
        <v>229</v>
      </c>
      <c r="D59" s="367" t="s">
        <v>387</v>
      </c>
      <c r="E59" s="368"/>
      <c r="F59" s="369" t="s">
        <v>20</v>
      </c>
      <c r="G59" s="369"/>
      <c r="H59" s="369"/>
      <c r="I59" s="370" t="s">
        <v>20</v>
      </c>
      <c r="J59" s="368"/>
      <c r="K59" s="369"/>
      <c r="L59" s="369"/>
      <c r="M59" s="369"/>
      <c r="N59" s="369"/>
      <c r="O59" s="369"/>
      <c r="P59" s="369" t="s">
        <v>20</v>
      </c>
      <c r="Q59" s="369"/>
      <c r="R59" s="371"/>
    </row>
    <row r="60" spans="2:18" ht="18.75" customHeight="1" x14ac:dyDescent="0.25">
      <c r="B60" s="367" t="s">
        <v>226</v>
      </c>
      <c r="C60" s="367" t="s">
        <v>227</v>
      </c>
      <c r="D60" s="367" t="s">
        <v>387</v>
      </c>
      <c r="E60" s="368" t="s">
        <v>20</v>
      </c>
      <c r="F60" s="369" t="s">
        <v>20</v>
      </c>
      <c r="G60" s="369"/>
      <c r="H60" s="369"/>
      <c r="I60" s="370"/>
      <c r="J60" s="368"/>
      <c r="K60" s="369"/>
      <c r="L60" s="369"/>
      <c r="M60" s="369"/>
      <c r="N60" s="369"/>
      <c r="O60" s="369"/>
      <c r="P60" s="369"/>
      <c r="Q60" s="369"/>
      <c r="R60" s="371" t="s">
        <v>20</v>
      </c>
    </row>
    <row r="61" spans="2:18" ht="18.75" customHeight="1" x14ac:dyDescent="0.25">
      <c r="B61" s="367" t="s">
        <v>238</v>
      </c>
      <c r="C61" s="367" t="s">
        <v>239</v>
      </c>
      <c r="D61" s="367" t="s">
        <v>387</v>
      </c>
      <c r="E61" s="368"/>
      <c r="F61" s="369" t="s">
        <v>20</v>
      </c>
      <c r="G61" s="369"/>
      <c r="H61" s="369"/>
      <c r="I61" s="370"/>
      <c r="J61" s="368"/>
      <c r="K61" s="369"/>
      <c r="L61" s="369"/>
      <c r="M61" s="369"/>
      <c r="N61" s="369"/>
      <c r="O61" s="369"/>
      <c r="P61" s="369"/>
      <c r="Q61" s="369"/>
      <c r="R61" s="371"/>
    </row>
    <row r="62" spans="2:18" s="1" customFormat="1" ht="18.75" customHeight="1" x14ac:dyDescent="0.25">
      <c r="B62" s="366" t="s">
        <v>82</v>
      </c>
      <c r="C62" s="366" t="s">
        <v>83</v>
      </c>
      <c r="D62" s="366" t="s">
        <v>387</v>
      </c>
      <c r="E62" s="372"/>
      <c r="F62" s="373"/>
      <c r="G62" s="373"/>
      <c r="H62" s="373"/>
      <c r="I62" s="374"/>
      <c r="J62" s="372" t="s">
        <v>20</v>
      </c>
      <c r="K62" s="373"/>
      <c r="L62" s="373"/>
      <c r="M62" s="373"/>
      <c r="N62" s="373"/>
      <c r="O62" s="373"/>
      <c r="P62" s="373"/>
      <c r="Q62" s="373"/>
      <c r="R62" s="375"/>
    </row>
    <row r="63" spans="2:18" ht="18.75" customHeight="1" thickBot="1" x14ac:dyDescent="0.3">
      <c r="B63" s="367" t="s">
        <v>388</v>
      </c>
      <c r="C63" s="367" t="s">
        <v>389</v>
      </c>
      <c r="D63" s="367" t="s">
        <v>387</v>
      </c>
      <c r="E63" s="368"/>
      <c r="F63" s="369" t="s">
        <v>20</v>
      </c>
      <c r="G63" s="369"/>
      <c r="H63" s="369"/>
      <c r="I63" s="370" t="s">
        <v>20</v>
      </c>
      <c r="J63" s="368"/>
      <c r="K63" s="369"/>
      <c r="L63" s="369"/>
      <c r="M63" s="369"/>
      <c r="N63" s="369"/>
      <c r="O63" s="369"/>
      <c r="P63" s="369" t="s">
        <v>20</v>
      </c>
      <c r="Q63" s="369"/>
      <c r="R63" s="371"/>
    </row>
    <row r="64" spans="2:18" ht="18.75" customHeight="1" x14ac:dyDescent="0.25">
      <c r="B64" s="964" t="s">
        <v>99</v>
      </c>
      <c r="C64" s="376" t="s">
        <v>100</v>
      </c>
      <c r="D64" s="376" t="s">
        <v>390</v>
      </c>
      <c r="E64" s="377"/>
      <c r="F64" s="378"/>
      <c r="G64" s="378"/>
      <c r="H64" s="378" t="s">
        <v>20</v>
      </c>
      <c r="I64" s="379"/>
      <c r="J64" s="377"/>
      <c r="K64" s="378"/>
      <c r="L64" s="378"/>
      <c r="M64" s="378"/>
      <c r="N64" s="378"/>
      <c r="O64" s="378"/>
      <c r="P64" s="378"/>
      <c r="Q64" s="378"/>
      <c r="R64" s="380"/>
    </row>
    <row r="65" spans="2:18" ht="18.75" customHeight="1" x14ac:dyDescent="0.25">
      <c r="B65" s="965" t="s">
        <v>48</v>
      </c>
      <c r="C65" s="381" t="s">
        <v>49</v>
      </c>
      <c r="D65" s="381" t="s">
        <v>390</v>
      </c>
      <c r="E65" s="382"/>
      <c r="F65" s="383" t="s">
        <v>20</v>
      </c>
      <c r="G65" s="383"/>
      <c r="H65" s="383" t="s">
        <v>20</v>
      </c>
      <c r="I65" s="384"/>
      <c r="J65" s="382"/>
      <c r="K65" s="383"/>
      <c r="L65" s="383"/>
      <c r="M65" s="383"/>
      <c r="N65" s="383"/>
      <c r="O65" s="383"/>
      <c r="P65" s="383"/>
      <c r="Q65" s="383"/>
      <c r="R65" s="385"/>
    </row>
    <row r="66" spans="2:18" ht="18.75" customHeight="1" x14ac:dyDescent="0.25">
      <c r="B66" s="965" t="s">
        <v>240</v>
      </c>
      <c r="C66" s="381" t="s">
        <v>241</v>
      </c>
      <c r="D66" s="381" t="s">
        <v>390</v>
      </c>
      <c r="E66" s="382" t="s">
        <v>20</v>
      </c>
      <c r="F66" s="383" t="s">
        <v>20</v>
      </c>
      <c r="G66" s="383"/>
      <c r="H66" s="383"/>
      <c r="I66" s="384"/>
      <c r="J66" s="382"/>
      <c r="K66" s="383"/>
      <c r="L66" s="383"/>
      <c r="M66" s="383"/>
      <c r="N66" s="383"/>
      <c r="O66" s="383"/>
      <c r="P66" s="383"/>
      <c r="Q66" s="383"/>
      <c r="R66" s="385"/>
    </row>
    <row r="67" spans="2:18" ht="18.75" customHeight="1" x14ac:dyDescent="0.25">
      <c r="B67" s="965" t="s">
        <v>242</v>
      </c>
      <c r="C67" s="381" t="s">
        <v>243</v>
      </c>
      <c r="D67" s="381" t="s">
        <v>390</v>
      </c>
      <c r="E67" s="382"/>
      <c r="F67" s="383"/>
      <c r="G67" s="383" t="s">
        <v>20</v>
      </c>
      <c r="H67" s="383"/>
      <c r="I67" s="384"/>
      <c r="J67" s="382"/>
      <c r="K67" s="383"/>
      <c r="L67" s="383"/>
      <c r="M67" s="383"/>
      <c r="N67" s="383" t="s">
        <v>20</v>
      </c>
      <c r="O67" s="383" t="s">
        <v>20</v>
      </c>
      <c r="P67" s="383"/>
      <c r="Q67" s="383"/>
      <c r="R67" s="385"/>
    </row>
    <row r="68" spans="2:18" ht="18.75" customHeight="1" x14ac:dyDescent="0.25">
      <c r="B68" s="965" t="s">
        <v>105</v>
      </c>
      <c r="C68" s="381" t="s">
        <v>106</v>
      </c>
      <c r="D68" s="381" t="s">
        <v>390</v>
      </c>
      <c r="E68" s="382"/>
      <c r="F68" s="383"/>
      <c r="G68" s="383"/>
      <c r="H68" s="383"/>
      <c r="I68" s="384"/>
      <c r="J68" s="382"/>
      <c r="K68" s="383"/>
      <c r="L68" s="383"/>
      <c r="M68" s="383"/>
      <c r="N68" s="383"/>
      <c r="O68" s="383"/>
      <c r="P68" s="383" t="s">
        <v>20</v>
      </c>
      <c r="Q68" s="383"/>
      <c r="R68" s="385"/>
    </row>
    <row r="69" spans="2:18" ht="18.75" customHeight="1" thickBot="1" x14ac:dyDescent="0.3">
      <c r="B69" s="966" t="s">
        <v>112</v>
      </c>
      <c r="C69" s="386" t="s">
        <v>113</v>
      </c>
      <c r="D69" s="386" t="s">
        <v>390</v>
      </c>
      <c r="E69" s="387" t="s">
        <v>20</v>
      </c>
      <c r="F69" s="388" t="s">
        <v>20</v>
      </c>
      <c r="G69" s="388"/>
      <c r="H69" s="388"/>
      <c r="I69" s="389"/>
      <c r="J69" s="387"/>
      <c r="K69" s="388"/>
      <c r="L69" s="388"/>
      <c r="M69" s="388"/>
      <c r="N69" s="388"/>
      <c r="O69" s="388"/>
      <c r="P69" s="388"/>
      <c r="Q69" s="388"/>
      <c r="R69" s="390"/>
    </row>
    <row r="70" spans="2:18" x14ac:dyDescent="0.25">
      <c r="B70" s="1115" t="s">
        <v>1167</v>
      </c>
    </row>
  </sheetData>
  <mergeCells count="4">
    <mergeCell ref="E5:I5"/>
    <mergeCell ref="J5:R5"/>
    <mergeCell ref="B3:R3"/>
    <mergeCell ref="B2:I2"/>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C0513-BC99-4D0B-AA73-E14F7DAFACB3}">
  <dimension ref="B2:D114"/>
  <sheetViews>
    <sheetView zoomScale="75" workbookViewId="0">
      <selection activeCell="F17" sqref="F17"/>
    </sheetView>
  </sheetViews>
  <sheetFormatPr baseColWidth="10" defaultColWidth="11.42578125" defaultRowHeight="15" x14ac:dyDescent="0.25"/>
  <cols>
    <col min="1" max="1" width="3.85546875" style="856" customWidth="1"/>
    <col min="2" max="2" width="27.42578125" style="856" customWidth="1"/>
    <col min="3" max="3" width="55.42578125" style="856" customWidth="1"/>
    <col min="4" max="4" width="26" style="856" customWidth="1"/>
    <col min="5" max="16384" width="11.42578125" style="856"/>
  </cols>
  <sheetData>
    <row r="2" spans="2:4" x14ac:dyDescent="0.25">
      <c r="B2" s="1116" t="s">
        <v>1180</v>
      </c>
      <c r="C2" s="1116"/>
      <c r="D2" s="1116"/>
    </row>
    <row r="3" spans="2:4" x14ac:dyDescent="0.25">
      <c r="B3" s="1179" t="s">
        <v>1181</v>
      </c>
      <c r="C3" s="1179"/>
      <c r="D3" s="1179"/>
    </row>
    <row r="4" spans="2:4" ht="6" customHeight="1" x14ac:dyDescent="0.25"/>
    <row r="5" spans="2:4" x14ac:dyDescent="0.25">
      <c r="B5" s="967" t="s">
        <v>846</v>
      </c>
      <c r="C5" s="967" t="s">
        <v>847</v>
      </c>
      <c r="D5" s="967" t="s">
        <v>848</v>
      </c>
    </row>
    <row r="6" spans="2:4" x14ac:dyDescent="0.25">
      <c r="B6" s="968" t="s">
        <v>849</v>
      </c>
      <c r="C6" s="969" t="s">
        <v>850</v>
      </c>
      <c r="D6" s="968">
        <v>306</v>
      </c>
    </row>
    <row r="7" spans="2:4" x14ac:dyDescent="0.25">
      <c r="B7" s="968" t="s">
        <v>851</v>
      </c>
      <c r="C7" s="969" t="s">
        <v>852</v>
      </c>
      <c r="D7" s="968">
        <v>51</v>
      </c>
    </row>
    <row r="8" spans="2:4" x14ac:dyDescent="0.25">
      <c r="B8" s="968" t="s">
        <v>853</v>
      </c>
      <c r="C8" s="969" t="s">
        <v>854</v>
      </c>
      <c r="D8" s="968">
        <v>45</v>
      </c>
    </row>
    <row r="9" spans="2:4" x14ac:dyDescent="0.25">
      <c r="B9" s="968" t="s">
        <v>855</v>
      </c>
      <c r="C9" s="969" t="s">
        <v>856</v>
      </c>
      <c r="D9" s="968">
        <v>45</v>
      </c>
    </row>
    <row r="10" spans="2:4" x14ac:dyDescent="0.25">
      <c r="B10" s="968" t="s">
        <v>857</v>
      </c>
      <c r="C10" s="969" t="s">
        <v>858</v>
      </c>
      <c r="D10" s="968">
        <v>40</v>
      </c>
    </row>
    <row r="11" spans="2:4" x14ac:dyDescent="0.25">
      <c r="B11" s="968" t="s">
        <v>859</v>
      </c>
      <c r="C11" s="969" t="s">
        <v>860</v>
      </c>
      <c r="D11" s="968">
        <v>36</v>
      </c>
    </row>
    <row r="12" spans="2:4" x14ac:dyDescent="0.25">
      <c r="B12" s="968" t="s">
        <v>861</v>
      </c>
      <c r="C12" s="969" t="s">
        <v>862</v>
      </c>
      <c r="D12" s="968">
        <v>31</v>
      </c>
    </row>
    <row r="13" spans="2:4" x14ac:dyDescent="0.25">
      <c r="B13" s="968" t="s">
        <v>863</v>
      </c>
      <c r="C13" s="969" t="s">
        <v>864</v>
      </c>
      <c r="D13" s="968">
        <v>27</v>
      </c>
    </row>
    <row r="14" spans="2:4" x14ac:dyDescent="0.25">
      <c r="B14" s="968" t="s">
        <v>865</v>
      </c>
      <c r="C14" s="969" t="s">
        <v>866</v>
      </c>
      <c r="D14" s="968">
        <v>26</v>
      </c>
    </row>
    <row r="15" spans="2:4" x14ac:dyDescent="0.25">
      <c r="B15" s="968" t="s">
        <v>867</v>
      </c>
      <c r="C15" s="969" t="s">
        <v>868</v>
      </c>
      <c r="D15" s="968">
        <v>25</v>
      </c>
    </row>
    <row r="16" spans="2:4" x14ac:dyDescent="0.25">
      <c r="B16" s="968" t="s">
        <v>869</v>
      </c>
      <c r="C16" s="969" t="s">
        <v>870</v>
      </c>
      <c r="D16" s="968">
        <v>24</v>
      </c>
    </row>
    <row r="17" spans="2:4" x14ac:dyDescent="0.25">
      <c r="B17" s="968" t="s">
        <v>871</v>
      </c>
      <c r="C17" s="969" t="s">
        <v>872</v>
      </c>
      <c r="D17" s="968">
        <v>23</v>
      </c>
    </row>
    <row r="18" spans="2:4" x14ac:dyDescent="0.25">
      <c r="B18" s="968" t="s">
        <v>873</v>
      </c>
      <c r="C18" s="969" t="s">
        <v>874</v>
      </c>
      <c r="D18" s="968">
        <v>23</v>
      </c>
    </row>
    <row r="19" spans="2:4" x14ac:dyDescent="0.25">
      <c r="B19" s="968" t="s">
        <v>875</v>
      </c>
      <c r="C19" s="969" t="s">
        <v>876</v>
      </c>
      <c r="D19" s="968">
        <v>22</v>
      </c>
    </row>
    <row r="20" spans="2:4" x14ac:dyDescent="0.25">
      <c r="B20" s="968" t="s">
        <v>877</v>
      </c>
      <c r="C20" s="969" t="s">
        <v>878</v>
      </c>
      <c r="D20" s="968">
        <v>21</v>
      </c>
    </row>
    <row r="21" spans="2:4" x14ac:dyDescent="0.25">
      <c r="B21" s="968" t="s">
        <v>879</v>
      </c>
      <c r="C21" s="969" t="s">
        <v>880</v>
      </c>
      <c r="D21" s="968">
        <v>21</v>
      </c>
    </row>
    <row r="22" spans="2:4" x14ac:dyDescent="0.25">
      <c r="B22" s="968" t="s">
        <v>881</v>
      </c>
      <c r="C22" s="969" t="s">
        <v>882</v>
      </c>
      <c r="D22" s="968">
        <v>21</v>
      </c>
    </row>
    <row r="23" spans="2:4" x14ac:dyDescent="0.25">
      <c r="B23" s="968" t="s">
        <v>883</v>
      </c>
      <c r="C23" s="969" t="s">
        <v>884</v>
      </c>
      <c r="D23" s="968">
        <v>20</v>
      </c>
    </row>
    <row r="24" spans="2:4" x14ac:dyDescent="0.25">
      <c r="B24" s="968" t="s">
        <v>885</v>
      </c>
      <c r="C24" s="969" t="s">
        <v>886</v>
      </c>
      <c r="D24" s="968">
        <v>20</v>
      </c>
    </row>
    <row r="25" spans="2:4" x14ac:dyDescent="0.25">
      <c r="B25" s="968" t="s">
        <v>887</v>
      </c>
      <c r="C25" s="969" t="s">
        <v>888</v>
      </c>
      <c r="D25" s="968">
        <v>18</v>
      </c>
    </row>
    <row r="26" spans="2:4" x14ac:dyDescent="0.25">
      <c r="B26" s="968" t="s">
        <v>889</v>
      </c>
      <c r="C26" s="969" t="s">
        <v>890</v>
      </c>
      <c r="D26" s="968">
        <v>18</v>
      </c>
    </row>
    <row r="27" spans="2:4" x14ac:dyDescent="0.25">
      <c r="B27" s="968" t="s">
        <v>891</v>
      </c>
      <c r="C27" s="969" t="s">
        <v>892</v>
      </c>
      <c r="D27" s="968">
        <v>17</v>
      </c>
    </row>
    <row r="28" spans="2:4" x14ac:dyDescent="0.25">
      <c r="B28" s="968" t="s">
        <v>893</v>
      </c>
      <c r="C28" s="969" t="s">
        <v>894</v>
      </c>
      <c r="D28" s="968">
        <v>17</v>
      </c>
    </row>
    <row r="29" spans="2:4" x14ac:dyDescent="0.25">
      <c r="B29" s="968" t="s">
        <v>895</v>
      </c>
      <c r="C29" s="969" t="s">
        <v>896</v>
      </c>
      <c r="D29" s="968">
        <v>17</v>
      </c>
    </row>
    <row r="30" spans="2:4" x14ac:dyDescent="0.25">
      <c r="B30" s="968" t="s">
        <v>897</v>
      </c>
      <c r="C30" s="969" t="s">
        <v>898</v>
      </c>
      <c r="D30" s="968">
        <v>17</v>
      </c>
    </row>
    <row r="31" spans="2:4" x14ac:dyDescent="0.25">
      <c r="B31" s="968" t="s">
        <v>899</v>
      </c>
      <c r="C31" s="969" t="s">
        <v>900</v>
      </c>
      <c r="D31" s="968">
        <v>16</v>
      </c>
    </row>
    <row r="32" spans="2:4" x14ac:dyDescent="0.25">
      <c r="B32" s="968" t="s">
        <v>901</v>
      </c>
      <c r="C32" s="969" t="s">
        <v>902</v>
      </c>
      <c r="D32" s="968">
        <v>16</v>
      </c>
    </row>
    <row r="33" spans="2:4" x14ac:dyDescent="0.25">
      <c r="B33" s="968" t="s">
        <v>903</v>
      </c>
      <c r="C33" s="969" t="s">
        <v>904</v>
      </c>
      <c r="D33" s="968">
        <v>16</v>
      </c>
    </row>
    <row r="34" spans="2:4" x14ac:dyDescent="0.25">
      <c r="B34" s="968" t="s">
        <v>905</v>
      </c>
      <c r="C34" s="969" t="s">
        <v>906</v>
      </c>
      <c r="D34" s="968">
        <v>16</v>
      </c>
    </row>
    <row r="35" spans="2:4" x14ac:dyDescent="0.25">
      <c r="B35" s="968" t="s">
        <v>907</v>
      </c>
      <c r="C35" s="969" t="s">
        <v>908</v>
      </c>
      <c r="D35" s="968">
        <v>16</v>
      </c>
    </row>
    <row r="36" spans="2:4" x14ac:dyDescent="0.25">
      <c r="B36" s="968" t="s">
        <v>909</v>
      </c>
      <c r="C36" s="969" t="s">
        <v>910</v>
      </c>
      <c r="D36" s="968">
        <v>15</v>
      </c>
    </row>
    <row r="37" spans="2:4" x14ac:dyDescent="0.25">
      <c r="B37" s="968" t="s">
        <v>911</v>
      </c>
      <c r="C37" s="969" t="s">
        <v>912</v>
      </c>
      <c r="D37" s="968">
        <v>14</v>
      </c>
    </row>
    <row r="38" spans="2:4" x14ac:dyDescent="0.25">
      <c r="B38" s="968" t="s">
        <v>913</v>
      </c>
      <c r="C38" s="969" t="s">
        <v>914</v>
      </c>
      <c r="D38" s="968">
        <v>14</v>
      </c>
    </row>
    <row r="39" spans="2:4" x14ac:dyDescent="0.25">
      <c r="B39" s="968" t="s">
        <v>915</v>
      </c>
      <c r="C39" s="969" t="s">
        <v>916</v>
      </c>
      <c r="D39" s="968">
        <v>14</v>
      </c>
    </row>
    <row r="40" spans="2:4" x14ac:dyDescent="0.25">
      <c r="B40" s="968" t="s">
        <v>917</v>
      </c>
      <c r="C40" s="969" t="s">
        <v>918</v>
      </c>
      <c r="D40" s="968">
        <v>14</v>
      </c>
    </row>
    <row r="41" spans="2:4" x14ac:dyDescent="0.25">
      <c r="B41" s="968" t="s">
        <v>919</v>
      </c>
      <c r="C41" s="969" t="s">
        <v>920</v>
      </c>
      <c r="D41" s="968">
        <v>14</v>
      </c>
    </row>
    <row r="42" spans="2:4" x14ac:dyDescent="0.25">
      <c r="B42" s="968" t="s">
        <v>921</v>
      </c>
      <c r="C42" s="969" t="s">
        <v>922</v>
      </c>
      <c r="D42" s="968">
        <v>14</v>
      </c>
    </row>
    <row r="43" spans="2:4" x14ac:dyDescent="0.25">
      <c r="B43" s="968" t="s">
        <v>923</v>
      </c>
      <c r="C43" s="969" t="s">
        <v>924</v>
      </c>
      <c r="D43" s="968">
        <v>13</v>
      </c>
    </row>
    <row r="44" spans="2:4" x14ac:dyDescent="0.25">
      <c r="B44" s="968" t="s">
        <v>925</v>
      </c>
      <c r="C44" s="969" t="s">
        <v>926</v>
      </c>
      <c r="D44" s="968">
        <v>13</v>
      </c>
    </row>
    <row r="45" spans="2:4" x14ac:dyDescent="0.25">
      <c r="B45" s="968" t="s">
        <v>927</v>
      </c>
      <c r="C45" s="969" t="s">
        <v>928</v>
      </c>
      <c r="D45" s="968">
        <v>13</v>
      </c>
    </row>
    <row r="46" spans="2:4" x14ac:dyDescent="0.25">
      <c r="B46" s="968" t="s">
        <v>929</v>
      </c>
      <c r="C46" s="969" t="s">
        <v>930</v>
      </c>
      <c r="D46" s="968">
        <v>12</v>
      </c>
    </row>
    <row r="47" spans="2:4" x14ac:dyDescent="0.25">
      <c r="B47" s="968" t="s">
        <v>931</v>
      </c>
      <c r="C47" s="969" t="s">
        <v>932</v>
      </c>
      <c r="D47" s="968">
        <v>12</v>
      </c>
    </row>
    <row r="48" spans="2:4" x14ac:dyDescent="0.25">
      <c r="B48" s="968" t="s">
        <v>933</v>
      </c>
      <c r="C48" s="969" t="s">
        <v>934</v>
      </c>
      <c r="D48" s="968">
        <v>12</v>
      </c>
    </row>
    <row r="49" spans="2:4" x14ac:dyDescent="0.25">
      <c r="B49" s="968" t="s">
        <v>935</v>
      </c>
      <c r="C49" s="969" t="s">
        <v>936</v>
      </c>
      <c r="D49" s="968">
        <v>12</v>
      </c>
    </row>
    <row r="50" spans="2:4" x14ac:dyDescent="0.25">
      <c r="B50" s="968" t="s">
        <v>937</v>
      </c>
      <c r="C50" s="969" t="s">
        <v>938</v>
      </c>
      <c r="D50" s="968">
        <v>12</v>
      </c>
    </row>
    <row r="51" spans="2:4" x14ac:dyDescent="0.25">
      <c r="B51" s="968" t="s">
        <v>939</v>
      </c>
      <c r="C51" s="969" t="s">
        <v>940</v>
      </c>
      <c r="D51" s="968">
        <v>11</v>
      </c>
    </row>
    <row r="52" spans="2:4" x14ac:dyDescent="0.25">
      <c r="B52" s="968" t="s">
        <v>941</v>
      </c>
      <c r="C52" s="969" t="s">
        <v>942</v>
      </c>
      <c r="D52" s="968">
        <v>11</v>
      </c>
    </row>
    <row r="53" spans="2:4" x14ac:dyDescent="0.25">
      <c r="B53" s="968" t="s">
        <v>943</v>
      </c>
      <c r="C53" s="969" t="s">
        <v>944</v>
      </c>
      <c r="D53" s="968">
        <v>11</v>
      </c>
    </row>
    <row r="54" spans="2:4" x14ac:dyDescent="0.25">
      <c r="B54" s="968" t="s">
        <v>945</v>
      </c>
      <c r="C54" s="969" t="s">
        <v>946</v>
      </c>
      <c r="D54" s="968">
        <v>11</v>
      </c>
    </row>
    <row r="55" spans="2:4" x14ac:dyDescent="0.25">
      <c r="B55" s="968" t="s">
        <v>947</v>
      </c>
      <c r="C55" s="969" t="s">
        <v>948</v>
      </c>
      <c r="D55" s="968">
        <v>10</v>
      </c>
    </row>
    <row r="56" spans="2:4" x14ac:dyDescent="0.25">
      <c r="B56" s="968" t="s">
        <v>949</v>
      </c>
      <c r="C56" s="969" t="s">
        <v>950</v>
      </c>
      <c r="D56" s="968">
        <v>9</v>
      </c>
    </row>
    <row r="57" spans="2:4" x14ac:dyDescent="0.25">
      <c r="B57" s="968" t="s">
        <v>951</v>
      </c>
      <c r="C57" s="969" t="s">
        <v>952</v>
      </c>
      <c r="D57" s="968">
        <v>9</v>
      </c>
    </row>
    <row r="58" spans="2:4" x14ac:dyDescent="0.25">
      <c r="B58" s="968" t="s">
        <v>953</v>
      </c>
      <c r="C58" s="969" t="s">
        <v>954</v>
      </c>
      <c r="D58" s="968">
        <v>9</v>
      </c>
    </row>
    <row r="59" spans="2:4" x14ac:dyDescent="0.25">
      <c r="B59" s="968" t="s">
        <v>955</v>
      </c>
      <c r="C59" s="969" t="s">
        <v>956</v>
      </c>
      <c r="D59" s="968">
        <v>9</v>
      </c>
    </row>
    <row r="60" spans="2:4" x14ac:dyDescent="0.25">
      <c r="B60" s="968" t="s">
        <v>957</v>
      </c>
      <c r="C60" s="969" t="s">
        <v>958</v>
      </c>
      <c r="D60" s="968">
        <v>9</v>
      </c>
    </row>
    <row r="61" spans="2:4" x14ac:dyDescent="0.25">
      <c r="B61" s="968" t="s">
        <v>959</v>
      </c>
      <c r="C61" s="969" t="s">
        <v>960</v>
      </c>
      <c r="D61" s="968">
        <v>9</v>
      </c>
    </row>
    <row r="62" spans="2:4" x14ac:dyDescent="0.25">
      <c r="B62" s="968" t="s">
        <v>961</v>
      </c>
      <c r="C62" s="969" t="s">
        <v>962</v>
      </c>
      <c r="D62" s="968">
        <v>9</v>
      </c>
    </row>
    <row r="63" spans="2:4" x14ac:dyDescent="0.25">
      <c r="B63" s="968" t="s">
        <v>963</v>
      </c>
      <c r="C63" s="969" t="s">
        <v>964</v>
      </c>
      <c r="D63" s="968">
        <v>9</v>
      </c>
    </row>
    <row r="64" spans="2:4" x14ac:dyDescent="0.25">
      <c r="B64" s="968" t="s">
        <v>965</v>
      </c>
      <c r="C64" s="969" t="s">
        <v>966</v>
      </c>
      <c r="D64" s="968">
        <v>9</v>
      </c>
    </row>
    <row r="65" spans="2:4" x14ac:dyDescent="0.25">
      <c r="B65" s="968" t="s">
        <v>967</v>
      </c>
      <c r="C65" s="969" t="s">
        <v>968</v>
      </c>
      <c r="D65" s="968">
        <v>9</v>
      </c>
    </row>
    <row r="66" spans="2:4" x14ac:dyDescent="0.25">
      <c r="B66" s="968" t="s">
        <v>969</v>
      </c>
      <c r="C66" s="969" t="s">
        <v>970</v>
      </c>
      <c r="D66" s="968">
        <v>9</v>
      </c>
    </row>
    <row r="67" spans="2:4" x14ac:dyDescent="0.25">
      <c r="B67" s="968" t="s">
        <v>971</v>
      </c>
      <c r="C67" s="969" t="s">
        <v>972</v>
      </c>
      <c r="D67" s="968">
        <v>8</v>
      </c>
    </row>
    <row r="68" spans="2:4" x14ac:dyDescent="0.25">
      <c r="B68" s="968" t="s">
        <v>973</v>
      </c>
      <c r="C68" s="969" t="s">
        <v>974</v>
      </c>
      <c r="D68" s="968">
        <v>8</v>
      </c>
    </row>
    <row r="69" spans="2:4" x14ac:dyDescent="0.25">
      <c r="B69" s="968" t="s">
        <v>975</v>
      </c>
      <c r="C69" s="969" t="s">
        <v>976</v>
      </c>
      <c r="D69" s="968">
        <v>8</v>
      </c>
    </row>
    <row r="70" spans="2:4" x14ac:dyDescent="0.25">
      <c r="B70" s="968" t="s">
        <v>977</v>
      </c>
      <c r="C70" s="969" t="s">
        <v>978</v>
      </c>
      <c r="D70" s="968">
        <v>8</v>
      </c>
    </row>
    <row r="71" spans="2:4" x14ac:dyDescent="0.25">
      <c r="B71" s="968" t="s">
        <v>979</v>
      </c>
      <c r="C71" s="969" t="s">
        <v>980</v>
      </c>
      <c r="D71" s="968">
        <v>8</v>
      </c>
    </row>
    <row r="72" spans="2:4" x14ac:dyDescent="0.25">
      <c r="B72" s="968" t="s">
        <v>981</v>
      </c>
      <c r="C72" s="969" t="s">
        <v>982</v>
      </c>
      <c r="D72" s="968">
        <v>8</v>
      </c>
    </row>
    <row r="73" spans="2:4" x14ac:dyDescent="0.25">
      <c r="B73" s="968" t="s">
        <v>983</v>
      </c>
      <c r="C73" s="969" t="s">
        <v>984</v>
      </c>
      <c r="D73" s="968">
        <v>8</v>
      </c>
    </row>
    <row r="74" spans="2:4" x14ac:dyDescent="0.25">
      <c r="B74" s="968" t="s">
        <v>985</v>
      </c>
      <c r="C74" s="969" t="s">
        <v>986</v>
      </c>
      <c r="D74" s="968">
        <v>7</v>
      </c>
    </row>
    <row r="75" spans="2:4" x14ac:dyDescent="0.25">
      <c r="B75" s="968" t="s">
        <v>987</v>
      </c>
      <c r="C75" s="969" t="s">
        <v>988</v>
      </c>
      <c r="D75" s="968">
        <v>7</v>
      </c>
    </row>
    <row r="76" spans="2:4" x14ac:dyDescent="0.25">
      <c r="B76" s="968" t="s">
        <v>989</v>
      </c>
      <c r="C76" s="969" t="s">
        <v>990</v>
      </c>
      <c r="D76" s="968">
        <v>7</v>
      </c>
    </row>
    <row r="77" spans="2:4" x14ac:dyDescent="0.25">
      <c r="B77" s="968" t="s">
        <v>991</v>
      </c>
      <c r="C77" s="969" t="s">
        <v>992</v>
      </c>
      <c r="D77" s="968">
        <v>7</v>
      </c>
    </row>
    <row r="78" spans="2:4" x14ac:dyDescent="0.25">
      <c r="B78" s="968" t="s">
        <v>993</v>
      </c>
      <c r="C78" s="969" t="s">
        <v>994</v>
      </c>
      <c r="D78" s="968">
        <v>7</v>
      </c>
    </row>
    <row r="79" spans="2:4" x14ac:dyDescent="0.25">
      <c r="B79" s="968" t="s">
        <v>995</v>
      </c>
      <c r="C79" s="969" t="s">
        <v>996</v>
      </c>
      <c r="D79" s="968">
        <v>7</v>
      </c>
    </row>
    <row r="80" spans="2:4" x14ac:dyDescent="0.25">
      <c r="B80" s="968" t="s">
        <v>997</v>
      </c>
      <c r="C80" s="969" t="s">
        <v>998</v>
      </c>
      <c r="D80" s="968">
        <v>7</v>
      </c>
    </row>
    <row r="81" spans="2:4" x14ac:dyDescent="0.25">
      <c r="B81" s="968" t="s">
        <v>999</v>
      </c>
      <c r="C81" s="969" t="s">
        <v>1000</v>
      </c>
      <c r="D81" s="968">
        <v>7</v>
      </c>
    </row>
    <row r="82" spans="2:4" x14ac:dyDescent="0.25">
      <c r="B82" s="968" t="s">
        <v>1001</v>
      </c>
      <c r="C82" s="969" t="s">
        <v>1002</v>
      </c>
      <c r="D82" s="968">
        <v>7</v>
      </c>
    </row>
    <row r="83" spans="2:4" x14ac:dyDescent="0.25">
      <c r="B83" s="968" t="s">
        <v>1003</v>
      </c>
      <c r="C83" s="969" t="s">
        <v>1004</v>
      </c>
      <c r="D83" s="968">
        <v>7</v>
      </c>
    </row>
    <row r="84" spans="2:4" x14ac:dyDescent="0.25">
      <c r="B84" s="968" t="s">
        <v>1005</v>
      </c>
      <c r="C84" s="969" t="s">
        <v>1006</v>
      </c>
      <c r="D84" s="968">
        <v>7</v>
      </c>
    </row>
    <row r="85" spans="2:4" x14ac:dyDescent="0.25">
      <c r="B85" s="968" t="s">
        <v>1007</v>
      </c>
      <c r="C85" s="969" t="s">
        <v>1008</v>
      </c>
      <c r="D85" s="968">
        <v>7</v>
      </c>
    </row>
    <row r="86" spans="2:4" x14ac:dyDescent="0.25">
      <c r="B86" s="970" t="s">
        <v>1009</v>
      </c>
      <c r="C86" s="971" t="s">
        <v>1010</v>
      </c>
      <c r="D86" s="970" t="s">
        <v>1011</v>
      </c>
    </row>
    <row r="87" spans="2:4" x14ac:dyDescent="0.25">
      <c r="B87" s="970" t="s">
        <v>1012</v>
      </c>
      <c r="C87" s="971" t="s">
        <v>1013</v>
      </c>
      <c r="D87" s="970" t="s">
        <v>1011</v>
      </c>
    </row>
    <row r="88" spans="2:4" x14ac:dyDescent="0.25">
      <c r="B88" s="970" t="s">
        <v>1014</v>
      </c>
      <c r="C88" s="971" t="s">
        <v>1015</v>
      </c>
      <c r="D88" s="970" t="s">
        <v>1011</v>
      </c>
    </row>
    <row r="89" spans="2:4" x14ac:dyDescent="0.25">
      <c r="B89" s="970" t="s">
        <v>1016</v>
      </c>
      <c r="C89" s="971" t="s">
        <v>1017</v>
      </c>
      <c r="D89" s="970" t="s">
        <v>1011</v>
      </c>
    </row>
    <row r="90" spans="2:4" x14ac:dyDescent="0.25">
      <c r="B90" s="970" t="s">
        <v>1018</v>
      </c>
      <c r="C90" s="971" t="s">
        <v>1019</v>
      </c>
      <c r="D90" s="970" t="s">
        <v>1011</v>
      </c>
    </row>
    <row r="91" spans="2:4" x14ac:dyDescent="0.25">
      <c r="B91" s="970" t="s">
        <v>1020</v>
      </c>
      <c r="C91" s="971" t="s">
        <v>1021</v>
      </c>
      <c r="D91" s="970" t="s">
        <v>1011</v>
      </c>
    </row>
    <row r="92" spans="2:4" x14ac:dyDescent="0.25">
      <c r="B92" s="970" t="s">
        <v>1022</v>
      </c>
      <c r="C92" s="971" t="s">
        <v>1023</v>
      </c>
      <c r="D92" s="970" t="s">
        <v>1011</v>
      </c>
    </row>
    <row r="93" spans="2:4" x14ac:dyDescent="0.25">
      <c r="B93" s="970" t="s">
        <v>1024</v>
      </c>
      <c r="C93" s="971" t="s">
        <v>1025</v>
      </c>
      <c r="D93" s="970" t="s">
        <v>1011</v>
      </c>
    </row>
    <row r="94" spans="2:4" x14ac:dyDescent="0.25">
      <c r="B94" s="970" t="s">
        <v>1026</v>
      </c>
      <c r="C94" s="971" t="s">
        <v>1027</v>
      </c>
      <c r="D94" s="970" t="s">
        <v>1011</v>
      </c>
    </row>
    <row r="95" spans="2:4" x14ac:dyDescent="0.25">
      <c r="B95" s="970" t="s">
        <v>1028</v>
      </c>
      <c r="C95" s="971" t="s">
        <v>1029</v>
      </c>
      <c r="D95" s="970" t="s">
        <v>1011</v>
      </c>
    </row>
    <row r="96" spans="2:4" x14ac:dyDescent="0.25">
      <c r="B96" s="970" t="s">
        <v>1030</v>
      </c>
      <c r="C96" s="971" t="s">
        <v>1031</v>
      </c>
      <c r="D96" s="970" t="s">
        <v>1032</v>
      </c>
    </row>
    <row r="97" spans="2:4" x14ac:dyDescent="0.25">
      <c r="B97" s="970" t="s">
        <v>1033</v>
      </c>
      <c r="C97" s="971" t="s">
        <v>1034</v>
      </c>
      <c r="D97" s="970" t="s">
        <v>1032</v>
      </c>
    </row>
    <row r="98" spans="2:4" x14ac:dyDescent="0.25">
      <c r="B98" s="970" t="s">
        <v>1035</v>
      </c>
      <c r="C98" s="971" t="s">
        <v>1036</v>
      </c>
      <c r="D98" s="970" t="s">
        <v>1032</v>
      </c>
    </row>
    <row r="99" spans="2:4" x14ac:dyDescent="0.25">
      <c r="B99" s="970" t="s">
        <v>1037</v>
      </c>
      <c r="C99" s="971" t="s">
        <v>68</v>
      </c>
      <c r="D99" s="970" t="s">
        <v>1032</v>
      </c>
    </row>
    <row r="100" spans="2:4" x14ac:dyDescent="0.25">
      <c r="B100" s="970" t="s">
        <v>1038</v>
      </c>
      <c r="C100" s="971" t="s">
        <v>1039</v>
      </c>
      <c r="D100" s="970" t="s">
        <v>1032</v>
      </c>
    </row>
    <row r="101" spans="2:4" x14ac:dyDescent="0.25">
      <c r="B101" s="970" t="s">
        <v>1040</v>
      </c>
      <c r="C101" s="971" t="s">
        <v>1041</v>
      </c>
      <c r="D101" s="970" t="s">
        <v>1032</v>
      </c>
    </row>
    <row r="102" spans="2:4" x14ac:dyDescent="0.25">
      <c r="B102" s="970" t="s">
        <v>1042</v>
      </c>
      <c r="C102" s="971" t="s">
        <v>1043</v>
      </c>
      <c r="D102" s="970" t="s">
        <v>1032</v>
      </c>
    </row>
    <row r="103" spans="2:4" x14ac:dyDescent="0.25">
      <c r="B103" s="970" t="s">
        <v>1044</v>
      </c>
      <c r="C103" s="971" t="s">
        <v>1045</v>
      </c>
      <c r="D103" s="970" t="s">
        <v>1032</v>
      </c>
    </row>
    <row r="104" spans="2:4" x14ac:dyDescent="0.25">
      <c r="B104" s="970" t="s">
        <v>1046</v>
      </c>
      <c r="C104" s="971" t="s">
        <v>1047</v>
      </c>
      <c r="D104" s="970" t="s">
        <v>1032</v>
      </c>
    </row>
    <row r="105" spans="2:4" x14ac:dyDescent="0.25">
      <c r="B105" s="970" t="s">
        <v>1048</v>
      </c>
      <c r="C105" s="971" t="s">
        <v>1049</v>
      </c>
      <c r="D105" s="970">
        <v>4</v>
      </c>
    </row>
    <row r="106" spans="2:4" x14ac:dyDescent="0.25">
      <c r="B106" s="970" t="s">
        <v>1050</v>
      </c>
      <c r="C106" s="971" t="s">
        <v>1051</v>
      </c>
      <c r="D106" s="970">
        <v>4</v>
      </c>
    </row>
    <row r="107" spans="2:4" x14ac:dyDescent="0.25">
      <c r="B107" s="970" t="s">
        <v>1052</v>
      </c>
      <c r="C107" s="971" t="s">
        <v>1053</v>
      </c>
      <c r="D107" s="970">
        <v>4</v>
      </c>
    </row>
    <row r="108" spans="2:4" x14ac:dyDescent="0.25">
      <c r="B108" s="970" t="s">
        <v>1054</v>
      </c>
      <c r="C108" s="971" t="s">
        <v>1055</v>
      </c>
      <c r="D108" s="970">
        <v>4</v>
      </c>
    </row>
    <row r="109" spans="2:4" x14ac:dyDescent="0.25">
      <c r="B109" s="970" t="s">
        <v>1056</v>
      </c>
      <c r="C109" s="971" t="s">
        <v>1057</v>
      </c>
      <c r="D109" s="970">
        <v>4</v>
      </c>
    </row>
    <row r="110" spans="2:4" x14ac:dyDescent="0.25">
      <c r="B110" s="970" t="s">
        <v>1058</v>
      </c>
      <c r="C110" s="971" t="s">
        <v>1059</v>
      </c>
      <c r="D110" s="970">
        <v>4</v>
      </c>
    </row>
    <row r="111" spans="2:4" x14ac:dyDescent="0.25">
      <c r="B111" s="970" t="s">
        <v>1060</v>
      </c>
      <c r="C111" s="971" t="s">
        <v>1061</v>
      </c>
      <c r="D111" s="970">
        <v>4</v>
      </c>
    </row>
    <row r="112" spans="2:4" x14ac:dyDescent="0.25">
      <c r="B112" s="970" t="s">
        <v>1062</v>
      </c>
      <c r="C112" s="971" t="s">
        <v>1063</v>
      </c>
      <c r="D112" s="970">
        <v>4</v>
      </c>
    </row>
    <row r="113" spans="2:4" x14ac:dyDescent="0.25">
      <c r="B113" s="970" t="s">
        <v>1064</v>
      </c>
      <c r="C113" s="971" t="s">
        <v>1065</v>
      </c>
      <c r="D113" s="970">
        <v>4</v>
      </c>
    </row>
    <row r="114" spans="2:4" x14ac:dyDescent="0.25">
      <c r="B114" s="970" t="s">
        <v>1066</v>
      </c>
      <c r="C114" s="971" t="s">
        <v>1067</v>
      </c>
      <c r="D114" s="970">
        <v>4</v>
      </c>
    </row>
  </sheetData>
  <mergeCells count="2">
    <mergeCell ref="B3:D3"/>
    <mergeCell ref="B2:D2"/>
  </mergeCells>
  <hyperlinks>
    <hyperlink ref="B106" r:id="rId1" display="https://www.genome.jp/kegg-bin/show_pathway?17395431233395855/dme04130.args" xr:uid="{3BF04089-413F-47F7-BC82-0126101BC18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emplate/>
  <TotalTime>91</TotalTime>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Bodelón de Frutos</dc:creator>
  <dc:description/>
  <cp:lastModifiedBy>María Pilar Garcia Guerreiro</cp:lastModifiedBy>
  <cp:revision>10</cp:revision>
  <cp:lastPrinted>2024-07-15T15:12:25Z</cp:lastPrinted>
  <dcterms:created xsi:type="dcterms:W3CDTF">2022-02-17T14:11:40Z</dcterms:created>
  <dcterms:modified xsi:type="dcterms:W3CDTF">2025-12-10T12:07:27Z</dcterms:modified>
  <dc:language>en-US</dc:language>
</cp:coreProperties>
</file>